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updateLinks="never" codeName="ThisWorkbook"/>
  <mc:AlternateContent xmlns:mc="http://schemas.openxmlformats.org/markup-compatibility/2006">
    <mc:Choice Requires="x15">
      <x15ac:absPath xmlns:x15ac="http://schemas.microsoft.com/office/spreadsheetml/2010/11/ac" url="S:\Data Team\Data refresh\Q3 1617 Template and Guidance\"/>
    </mc:Choice>
  </mc:AlternateContent>
  <bookViews>
    <workbookView xWindow="0" yWindow="0" windowWidth="11055" windowHeight="6855" tabRatio="704" activeTab="2"/>
  </bookViews>
  <sheets>
    <sheet name="GMPP Return" sheetId="6" r:id="rId1"/>
    <sheet name=" IAAP Summary" sheetId="12" r:id="rId2"/>
    <sheet name="Accuracy" sheetId="7" r:id="rId3"/>
    <sheet name="Performance Framework data" sheetId="11" state="hidden" r:id="rId4"/>
    <sheet name="Charts - Finance by Qtr" sheetId="10" r:id="rId5"/>
    <sheet name="Charts - Finance this Qtr" sheetId="4" r:id="rId6"/>
    <sheet name="Previous Comments" sheetId="9" r:id="rId7"/>
    <sheet name="Drop down lists" sheetId="2" state="hidden" r:id="rId8"/>
  </sheets>
  <externalReferences>
    <externalReference r:id="rId9"/>
    <externalReference r:id="rId10"/>
    <externalReference r:id="rId11"/>
    <externalReference r:id="rId12"/>
    <externalReference r:id="rId13"/>
  </externalReferences>
  <definedNames>
    <definedName name="_xlnm._FilterDatabase" localSheetId="1" hidden="1">' IAAP Summary'!$A$7:$W$7</definedName>
    <definedName name="_xlnm._FilterDatabase" localSheetId="2" hidden="1">Accuracy!$A$1:$N$741</definedName>
    <definedName name="_xlnm._FilterDatabase" localSheetId="0" hidden="1">'GMPP Return'!$A$1:$X$298</definedName>
    <definedName name="_xlnm._FilterDatabase" localSheetId="6" hidden="1">'Previous Comments'!$A$1:$K$1</definedName>
    <definedName name="A">'GMPP Return'!$P$163</definedName>
    <definedName name="Agencies">'Drop down lists'!$F$3:$F$56</definedName>
    <definedName name="ARCat">'Drop down lists'!$AF$3:$AF$6</definedName>
    <definedName name="BC">'Drop down lists'!$T$3:$T$11</definedName>
    <definedName name="BCAll">'Drop down lists'!$T$3:$T$12</definedName>
    <definedName name="BCs">'Drop down lists'!$T$3:$T$8</definedName>
    <definedName name="Benefits_years">'Drop down lists'!$AC$3:$AC$91</definedName>
    <definedName name="BenYears">'Drop down lists'!$AB$11:$AB$30</definedName>
    <definedName name="BIS">Depts</definedName>
    <definedName name="BUSCASE">[1]Categories!$D$1:$D$7</definedName>
    <definedName name="BusinessCase">'Drop down lists'!$T$3:$T$9</definedName>
    <definedName name="CapRAG">'Drop down lists'!$R$3:$R$6</definedName>
    <definedName name="Category">'Drop down lists'!$I$4:$I$12</definedName>
    <definedName name="Category_2">'Drop down lists'!$I$3:$I$12</definedName>
    <definedName name="Class">'Drop down lists'!$E$3:$E$5</definedName>
    <definedName name="Count">'Drop down lists'!$AA$3:$AA$23</definedName>
    <definedName name="Cycle">'Drop down lists'!#REF!</definedName>
    <definedName name="Deflator">'Drop down lists'!$X$3:$X$33</definedName>
    <definedName name="Depts">'Drop down lists'!$C$4:$C$24</definedName>
    <definedName name="Depts.">'Drop down lists'!$C$3:$C$24</definedName>
    <definedName name="DeptSplit">'Drop down lists'!$D$3:$D$8</definedName>
    <definedName name="EndYears">'Drop down lists'!$AB$6:$AB$51</definedName>
    <definedName name="Entity">'Drop down lists'!$G$3:$G$5</definedName>
    <definedName name="FIELDS_NEEDED">[1]Categories!$E$1:$E$5</definedName>
    <definedName name="FinT">'Drop down lists'!$Y$3:$Y$7</definedName>
    <definedName name="Format">'Drop down lists'!$G$3:$G$5</definedName>
    <definedName name="Green">'Drop down lists'!$L$3:$L$8</definedName>
    <definedName name="JoiningQtr">'Drop down lists'!$B$3:$B$26</definedName>
    <definedName name="Meth">'Drop down lists'!$H$3:$H$5</definedName>
    <definedName name="Meth_1">'Drop down lists'!$H$3:$H$9</definedName>
    <definedName name="Meth_2">'Drop down lists'!$H$3:$H$7</definedName>
    <definedName name="Meth_3">'Drop down lists'!$H$3:$H$8</definedName>
    <definedName name="MPLAPLP">'Drop down lists'!$O$3:$O$31</definedName>
    <definedName name="MT">'Drop down lists'!$U$3:$U$24</definedName>
    <definedName name="Mtype" localSheetId="0">'[2]Drop down lists'!$G$2:$G$6</definedName>
    <definedName name="MTypes">'Drop down lists'!$U$3:$U$16</definedName>
    <definedName name="MTypes2">'Drop down lists'!$U$3:$U$5</definedName>
    <definedName name="NMBens">'Drop down lists'!$K$3:$K$5</definedName>
    <definedName name="Other">'Drop down lists'!$AI$3:$AI$20</definedName>
    <definedName name="Percentage">'Drop down lists'!$AE$3:$AE$22</definedName>
    <definedName name="PLChanges">'Drop down lists'!$Q$3:$Q$29</definedName>
    <definedName name="PorUP">'Drop down lists'!#REF!</definedName>
    <definedName name="_xlnm.Print_Area" localSheetId="1">' IAAP Summary'!$A$1:$AE$87</definedName>
    <definedName name="_xlnm.Print_Area" localSheetId="2">Accuracy!$A$1:$N$741</definedName>
    <definedName name="_xlnm.Print_Area" localSheetId="4">'Charts - Finance by Qtr'!$B$1:$R$161</definedName>
    <definedName name="_xlnm.Print_Area" localSheetId="5">'Charts - Finance this Qtr'!$A$1:$AF$96</definedName>
    <definedName name="_xlnm.Print_Area" localSheetId="0">'GMPP Return'!$A$1:$Q$296</definedName>
    <definedName name="_xlnm.Print_Area" localSheetId="3">'Performance Framework data'!$A$1:$I$41</definedName>
    <definedName name="_xlnm.Print_Area" localSheetId="6">'Previous Comments'!$A$1:$K$296</definedName>
    <definedName name="_xlnm.Print_Titles" localSheetId="1">' IAAP Summary'!$1:$7</definedName>
    <definedName name="_xlnm.Print_Titles" localSheetId="2">Accuracy!$1:$1</definedName>
    <definedName name="_xlnm.Print_Titles" localSheetId="6">'Previous Comments'!$1:$1</definedName>
    <definedName name="programme">'Drop down lists'!$AH$3:$AH$8</definedName>
    <definedName name="programme2">'Drop down lists'!$AH$3:$AH$8</definedName>
    <definedName name="Project">'Drop down lists'!$AG$3:$AG$11</definedName>
    <definedName name="Quarters">'Drop down lists'!$A$3:$A$10</definedName>
    <definedName name="RAG" localSheetId="0">'[2]Drop down lists'!$B$2:$B$7</definedName>
    <definedName name="RAG">'Drop down lists'!$L$3:$L$8</definedName>
    <definedName name="RAGs">'Drop down lists'!$T$3:$T$8</definedName>
    <definedName name="RealNom">'Drop down lists'!$V$3:$V$4</definedName>
    <definedName name="RNom" localSheetId="0">'[2]Drop down lists'!$J$2:$J$3</definedName>
    <definedName name="RNom">'Drop down lists'!$V$3:$V$4</definedName>
    <definedName name="RPA">'Drop down lists'!$M$3:$M$5</definedName>
    <definedName name="Salutation">'Drop down lists'!$N$3:$N$7</definedName>
    <definedName name="ScopeChange">'Drop down lists'!$J$3:$J$5</definedName>
    <definedName name="Snapshot">'Drop down lists'!$AD$3:$AD$6</definedName>
    <definedName name="SROLetter">'Drop down lists'!$P$3:$P$4</definedName>
    <definedName name="Stage">'Drop down lists'!$S$3:$S$11</definedName>
    <definedName name="Years">'Drop down lists'!$W$3:$W$28</definedName>
    <definedName name="Years_3">'Drop down lists'!$AB$6:$AB$90</definedName>
    <definedName name="Years_4">'Drop down lists'!$AB$5:$AB$90</definedName>
    <definedName name="YEARS_5">'Drop down lists'!$AB$3:$AB$90</definedName>
    <definedName name="Years_6">'Drop down lists'!$AB$3:$AB$91</definedName>
    <definedName name="YN">'Drop down lists'!$Z$3:$Z$4</definedName>
    <definedName name="YN_2">'Drop down lists'!$Z$3:$Z$5</definedName>
  </definedNames>
  <calcPr calcId="152511"/>
</workbook>
</file>

<file path=xl/calcChain.xml><?xml version="1.0" encoding="utf-8"?>
<calcChain xmlns="http://schemas.openxmlformats.org/spreadsheetml/2006/main">
  <c r="P217" i="6" l="1"/>
  <c r="P213" i="6"/>
  <c r="N624" i="7" l="1"/>
  <c r="N630" i="7"/>
  <c r="N636" i="7"/>
  <c r="N642" i="7"/>
  <c r="N648" i="7"/>
  <c r="N654" i="7"/>
  <c r="N660" i="7"/>
  <c r="N666" i="7"/>
  <c r="N672" i="7"/>
  <c r="N678" i="7"/>
  <c r="N684" i="7"/>
  <c r="N690" i="7"/>
  <c r="N696" i="7"/>
  <c r="N702" i="7"/>
  <c r="N708" i="7"/>
  <c r="N714" i="7"/>
  <c r="N797" i="7" l="1"/>
  <c r="I2" i="7"/>
  <c r="P132" i="6"/>
  <c r="G791" i="7" l="1"/>
  <c r="F791" i="7"/>
  <c r="E791" i="7"/>
  <c r="D791" i="7"/>
  <c r="G790" i="7"/>
  <c r="F790" i="7"/>
  <c r="E790" i="7"/>
  <c r="D790" i="7"/>
  <c r="G789" i="7"/>
  <c r="F789" i="7"/>
  <c r="E789" i="7"/>
  <c r="D789" i="7"/>
  <c r="G793" i="7"/>
  <c r="F793" i="7"/>
  <c r="E793" i="7"/>
  <c r="D793" i="7"/>
  <c r="G792" i="7"/>
  <c r="F792" i="7"/>
  <c r="E792" i="7"/>
  <c r="D792" i="7"/>
  <c r="G788" i="7"/>
  <c r="F788" i="7"/>
  <c r="E788" i="7"/>
  <c r="D788" i="7"/>
  <c r="G787" i="7"/>
  <c r="F787" i="7"/>
  <c r="E787" i="7"/>
  <c r="D787" i="7"/>
  <c r="G778" i="7"/>
  <c r="F778" i="7"/>
  <c r="E778" i="7"/>
  <c r="D778" i="7"/>
  <c r="G777" i="7"/>
  <c r="F777" i="7"/>
  <c r="E777" i="7"/>
  <c r="D777" i="7"/>
  <c r="G773" i="7"/>
  <c r="F773" i="7"/>
  <c r="E773" i="7"/>
  <c r="D773" i="7"/>
  <c r="G762" i="7"/>
  <c r="F762" i="7"/>
  <c r="E762" i="7"/>
  <c r="G772" i="7"/>
  <c r="F772" i="7"/>
  <c r="E772" i="7"/>
  <c r="D772" i="7"/>
  <c r="G771" i="7"/>
  <c r="F771" i="7"/>
  <c r="E771" i="7"/>
  <c r="D771" i="7"/>
  <c r="G770" i="7"/>
  <c r="F770" i="7"/>
  <c r="E770" i="7"/>
  <c r="D770" i="7"/>
  <c r="G769" i="7"/>
  <c r="F769" i="7"/>
  <c r="E769" i="7"/>
  <c r="D769" i="7"/>
  <c r="G768" i="7"/>
  <c r="F768" i="7"/>
  <c r="E768" i="7"/>
  <c r="D768" i="7"/>
  <c r="G767" i="7"/>
  <c r="F767" i="7"/>
  <c r="E767" i="7"/>
  <c r="D767" i="7"/>
  <c r="G766" i="7"/>
  <c r="F766" i="7"/>
  <c r="E766" i="7"/>
  <c r="D766" i="7"/>
  <c r="D762" i="7"/>
  <c r="G761" i="7"/>
  <c r="F761" i="7"/>
  <c r="E761" i="7"/>
  <c r="D761" i="7"/>
  <c r="G760" i="7"/>
  <c r="F760" i="7"/>
  <c r="E760" i="7"/>
  <c r="D760" i="7"/>
  <c r="G759" i="7"/>
  <c r="F759" i="7"/>
  <c r="E759" i="7"/>
  <c r="D759" i="7"/>
  <c r="G758" i="7"/>
  <c r="F758" i="7"/>
  <c r="E758" i="7"/>
  <c r="D758" i="7"/>
  <c r="G757" i="7"/>
  <c r="F757" i="7"/>
  <c r="E757" i="7"/>
  <c r="D757" i="7"/>
  <c r="G756" i="7"/>
  <c r="F756" i="7"/>
  <c r="E756" i="7"/>
  <c r="D756" i="7"/>
  <c r="G755" i="7"/>
  <c r="F755" i="7"/>
  <c r="E755" i="7"/>
  <c r="D755" i="7"/>
  <c r="G796" i="7"/>
  <c r="F796" i="7"/>
  <c r="E796" i="7"/>
  <c r="D796" i="7"/>
  <c r="G795" i="7"/>
  <c r="F795" i="7"/>
  <c r="E795" i="7"/>
  <c r="D795" i="7"/>
  <c r="G794" i="7"/>
  <c r="F794" i="7"/>
  <c r="E794" i="7"/>
  <c r="D794" i="7"/>
  <c r="G786" i="7"/>
  <c r="F786" i="7"/>
  <c r="E786" i="7"/>
  <c r="G776" i="7"/>
  <c r="F776" i="7"/>
  <c r="E776" i="7"/>
  <c r="G765" i="7"/>
  <c r="F765" i="7"/>
  <c r="E765" i="7"/>
  <c r="G754" i="7"/>
  <c r="F754" i="7"/>
  <c r="E754" i="7"/>
  <c r="G751" i="7"/>
  <c r="F751" i="7"/>
  <c r="E751" i="7"/>
  <c r="D751" i="7"/>
  <c r="G750" i="7"/>
  <c r="F750" i="7"/>
  <c r="E750" i="7"/>
  <c r="D750" i="7"/>
  <c r="G749" i="7"/>
  <c r="F749" i="7"/>
  <c r="E749" i="7"/>
  <c r="D749" i="7"/>
  <c r="G748" i="7"/>
  <c r="F748" i="7"/>
  <c r="E748" i="7"/>
  <c r="D748" i="7"/>
  <c r="G746" i="7"/>
  <c r="F746" i="7"/>
  <c r="E746" i="7"/>
  <c r="D746" i="7"/>
  <c r="G745" i="7"/>
  <c r="F745" i="7"/>
  <c r="E745" i="7"/>
  <c r="D745" i="7"/>
  <c r="D776" i="7" s="1"/>
  <c r="J217" i="7"/>
  <c r="K474" i="7"/>
  <c r="K712" i="7"/>
  <c r="K441" i="7"/>
  <c r="K706" i="7"/>
  <c r="K436" i="7"/>
  <c r="K671" i="7"/>
  <c r="K227" i="7"/>
  <c r="K727" i="7"/>
  <c r="K454" i="7"/>
  <c r="K688" i="7"/>
  <c r="K241" i="7"/>
  <c r="K682" i="7"/>
  <c r="K236" i="7"/>
  <c r="K647" i="7"/>
  <c r="K207" i="7"/>
  <c r="K704" i="7"/>
  <c r="K254" i="7"/>
  <c r="K664" i="7"/>
  <c r="K221" i="7"/>
  <c r="K658" i="7"/>
  <c r="K216" i="7"/>
  <c r="K623" i="7"/>
  <c r="K187" i="7"/>
  <c r="K590" i="7"/>
  <c r="K552" i="7"/>
  <c r="K31" i="7"/>
  <c r="K39" i="7"/>
  <c r="K169" i="7"/>
  <c r="K135" i="7"/>
  <c r="K196" i="7"/>
  <c r="K589" i="7"/>
  <c r="K656" i="7"/>
  <c r="K214" i="7"/>
  <c r="K617" i="7"/>
  <c r="K181" i="7"/>
  <c r="K612" i="7"/>
  <c r="K176" i="7"/>
  <c r="K583" i="7"/>
  <c r="K147" i="7"/>
  <c r="K632" i="7"/>
  <c r="K194" i="7"/>
  <c r="K597" i="7"/>
  <c r="K161" i="7"/>
  <c r="K592" i="7"/>
  <c r="K156" i="7"/>
  <c r="K563" i="7"/>
  <c r="K127" i="7"/>
  <c r="K610" i="7"/>
  <c r="K174" i="7"/>
  <c r="K577" i="7"/>
  <c r="K141" i="7"/>
  <c r="K572" i="7"/>
  <c r="K136" i="7"/>
  <c r="K543" i="7"/>
  <c r="K107" i="7"/>
  <c r="K90" i="7"/>
  <c r="K733" i="7"/>
  <c r="K9" i="7"/>
  <c r="K574" i="7"/>
  <c r="K536" i="7"/>
  <c r="K23" i="7"/>
  <c r="K3" i="7"/>
  <c r="K570" i="7"/>
  <c r="K134" i="7"/>
  <c r="K537" i="7"/>
  <c r="K101" i="7"/>
  <c r="K532" i="7"/>
  <c r="K96" i="7"/>
  <c r="K503" i="7"/>
  <c r="K67" i="7"/>
  <c r="K550" i="7"/>
  <c r="K114" i="7"/>
  <c r="K517" i="7"/>
  <c r="K81" i="7"/>
  <c r="K512" i="7"/>
  <c r="K76" i="7"/>
  <c r="K483" i="7"/>
  <c r="K47" i="7"/>
  <c r="K530" i="7"/>
  <c r="K94" i="7"/>
  <c r="K497" i="7"/>
  <c r="K61" i="7"/>
  <c r="K492" i="7"/>
  <c r="K739" i="7"/>
  <c r="K463" i="7"/>
  <c r="K34" i="7"/>
  <c r="K249" i="7"/>
  <c r="K215" i="7"/>
  <c r="K137" i="7"/>
  <c r="K74" i="7"/>
  <c r="K715" i="7"/>
  <c r="K680" i="7"/>
  <c r="K494" i="7"/>
  <c r="K456" i="7"/>
  <c r="K85" i="7"/>
  <c r="K51" i="7"/>
  <c r="K65" i="7"/>
  <c r="K58" i="7"/>
  <c r="K45" i="7"/>
  <c r="K56" i="7"/>
  <c r="K679" i="7"/>
  <c r="K217" i="7"/>
  <c r="K38" i="7"/>
  <c r="K103" i="7"/>
  <c r="K580" i="7"/>
  <c r="K578" i="7"/>
  <c r="K446" i="7"/>
  <c r="K17" i="7"/>
  <c r="K724" i="7"/>
  <c r="K20" i="7"/>
  <c r="K701" i="7"/>
  <c r="K722" i="7"/>
  <c r="K677" i="7"/>
  <c r="K661" i="7"/>
  <c r="K233" i="7"/>
  <c r="K89" i="7"/>
  <c r="K7" i="7"/>
  <c r="K144" i="7"/>
  <c r="K142" i="7"/>
  <c r="K525" i="7"/>
  <c r="K694" i="7"/>
  <c r="K649" i="7"/>
  <c r="K670" i="7"/>
  <c r="K625" i="7"/>
  <c r="K675" i="7"/>
  <c r="K230" i="7"/>
  <c r="K635" i="7"/>
  <c r="K197" i="7"/>
  <c r="K629" i="7"/>
  <c r="K192" i="7"/>
  <c r="K599" i="7"/>
  <c r="K163" i="7"/>
  <c r="K651" i="7"/>
  <c r="K210" i="7"/>
  <c r="K613" i="7"/>
  <c r="K177" i="7"/>
  <c r="K608" i="7"/>
  <c r="K172" i="7"/>
  <c r="K579" i="7"/>
  <c r="K143" i="7"/>
  <c r="K627" i="7"/>
  <c r="K190" i="7"/>
  <c r="K593" i="7"/>
  <c r="K157" i="7"/>
  <c r="K588" i="7"/>
  <c r="K152" i="7"/>
  <c r="K559" i="7"/>
  <c r="K123" i="7"/>
  <c r="K154" i="7"/>
  <c r="K116" i="7"/>
  <c r="K42" i="7"/>
  <c r="K641" i="7"/>
  <c r="K600" i="7"/>
  <c r="K15" i="7"/>
  <c r="K8" i="7"/>
  <c r="K153" i="7"/>
  <c r="K586" i="7"/>
  <c r="K150" i="7"/>
  <c r="K553" i="7"/>
  <c r="K117" i="7"/>
  <c r="K548" i="7"/>
  <c r="K112" i="7"/>
  <c r="K519" i="7"/>
  <c r="K83" i="7"/>
  <c r="K566" i="7"/>
  <c r="K130" i="7"/>
  <c r="K533" i="7"/>
  <c r="K97" i="7"/>
  <c r="K528" i="7"/>
  <c r="K92" i="7"/>
  <c r="K499" i="7"/>
  <c r="K63" i="7"/>
  <c r="K546" i="7"/>
  <c r="K110" i="7"/>
  <c r="K513" i="7"/>
  <c r="K77" i="7"/>
  <c r="K508" i="7"/>
  <c r="K72" i="7"/>
  <c r="K479" i="7"/>
  <c r="K43" i="7"/>
  <c r="K493" i="7"/>
  <c r="K459" i="7"/>
  <c r="K509" i="7"/>
  <c r="K138" i="7"/>
  <c r="K100" i="7"/>
  <c r="K29" i="7"/>
  <c r="K558" i="7"/>
  <c r="K506" i="7"/>
  <c r="K70" i="7"/>
  <c r="K473" i="7"/>
  <c r="K37" i="7"/>
  <c r="K468" i="7"/>
  <c r="K710" i="7"/>
  <c r="K439" i="7"/>
  <c r="K40" i="7"/>
  <c r="K486" i="7"/>
  <c r="K725" i="7"/>
  <c r="K453" i="7"/>
  <c r="K720" i="7"/>
  <c r="K448" i="7"/>
  <c r="K686" i="7"/>
  <c r="K239" i="7"/>
  <c r="K16" i="7"/>
  <c r="K466" i="7"/>
  <c r="K703" i="7"/>
  <c r="K253" i="7"/>
  <c r="K697" i="7"/>
  <c r="K248" i="7"/>
  <c r="K662" i="7"/>
  <c r="K219" i="7"/>
  <c r="K738" i="7"/>
  <c r="K692" i="7"/>
  <c r="K4" i="7"/>
  <c r="K603" i="7"/>
  <c r="K477" i="7"/>
  <c r="K443" i="7"/>
  <c r="K73" i="7"/>
  <c r="K736" i="7"/>
  <c r="K554" i="7"/>
  <c r="K516" i="7"/>
  <c r="K534" i="7"/>
  <c r="K496" i="7"/>
  <c r="K514" i="7"/>
  <c r="K476" i="7"/>
  <c r="K185" i="7"/>
  <c r="K638" i="7"/>
  <c r="K212" i="7"/>
  <c r="K18" i="7"/>
  <c r="K640" i="7"/>
  <c r="K115" i="7"/>
  <c r="K109" i="7"/>
  <c r="K699" i="7"/>
  <c r="K490" i="7"/>
  <c r="K452" i="7"/>
  <c r="K470" i="7"/>
  <c r="K252" i="7"/>
  <c r="K450" i="7"/>
  <c r="K232" i="7"/>
  <c r="K616" i="7"/>
  <c r="K199" i="7"/>
  <c r="K148" i="7"/>
  <c r="K2" i="7"/>
  <c r="K598" i="7"/>
  <c r="K104" i="7"/>
  <c r="K247" i="7"/>
  <c r="K246" i="7"/>
  <c r="K208" i="7"/>
  <c r="K226" i="7"/>
  <c r="K188" i="7"/>
  <c r="K206" i="7"/>
  <c r="K168" i="7"/>
  <c r="K602" i="7"/>
  <c r="K166" i="7"/>
  <c r="K569" i="7"/>
  <c r="K133" i="7"/>
  <c r="K564" i="7"/>
  <c r="K128" i="7"/>
  <c r="K535" i="7"/>
  <c r="K99" i="7"/>
  <c r="K582" i="7"/>
  <c r="K146" i="7"/>
  <c r="K549" i="7"/>
  <c r="K113" i="7"/>
  <c r="K544" i="7"/>
  <c r="K108" i="7"/>
  <c r="K515" i="7"/>
  <c r="K79" i="7"/>
  <c r="K562" i="7"/>
  <c r="K126" i="7"/>
  <c r="K529" i="7"/>
  <c r="K93" i="7"/>
  <c r="K524" i="7"/>
  <c r="K88" i="7"/>
  <c r="K495" i="7"/>
  <c r="K59" i="7"/>
  <c r="K557" i="7"/>
  <c r="K523" i="7"/>
  <c r="K106" i="7"/>
  <c r="K202" i="7"/>
  <c r="K164" i="7"/>
  <c r="K6" i="7"/>
  <c r="K622" i="7"/>
  <c r="K584" i="7"/>
  <c r="K522" i="7"/>
  <c r="K86" i="7"/>
  <c r="K489" i="7"/>
  <c r="K53" i="7"/>
  <c r="K484" i="7"/>
  <c r="K728" i="7"/>
  <c r="K455" i="7"/>
  <c r="K13" i="7"/>
  <c r="K502" i="7"/>
  <c r="K66" i="7"/>
  <c r="K469" i="7"/>
  <c r="K33" i="7"/>
  <c r="K464" i="7"/>
  <c r="K705" i="7"/>
  <c r="K435" i="7"/>
  <c r="K32" i="7"/>
  <c r="K482" i="7"/>
  <c r="K721" i="7"/>
  <c r="K449" i="7"/>
  <c r="K716" i="7"/>
  <c r="K444" i="7"/>
  <c r="K681" i="7"/>
  <c r="K235" i="7"/>
  <c r="K12" i="7"/>
  <c r="K57" i="7"/>
  <c r="K21" i="7"/>
  <c r="K132" i="7"/>
  <c r="K541" i="7"/>
  <c r="K507" i="7"/>
  <c r="K445" i="7"/>
  <c r="K713" i="7"/>
  <c r="K442" i="7"/>
  <c r="K674" i="7"/>
  <c r="K229" i="7"/>
  <c r="K668" i="7"/>
  <c r="K224" i="7"/>
  <c r="K633" i="7"/>
  <c r="K195" i="7"/>
  <c r="K689" i="7"/>
  <c r="K242" i="7"/>
  <c r="K650" i="7"/>
  <c r="K209" i="7"/>
  <c r="K644" i="7"/>
  <c r="K204" i="7"/>
  <c r="K611" i="7"/>
  <c r="K175" i="7"/>
  <c r="K665" i="7"/>
  <c r="K222" i="7"/>
  <c r="K626" i="7"/>
  <c r="K189" i="7"/>
  <c r="K620" i="7"/>
  <c r="K184" i="7"/>
  <c r="K591" i="7"/>
  <c r="K155" i="7"/>
  <c r="K462" i="7"/>
  <c r="K244" i="7"/>
  <c r="K26" i="7"/>
  <c r="K50" i="7"/>
  <c r="K41" i="7"/>
  <c r="K48" i="7"/>
  <c r="K539" i="7"/>
  <c r="K461" i="7"/>
  <c r="K118" i="7"/>
  <c r="K80" i="7"/>
  <c r="K98" i="7"/>
  <c r="K60" i="7"/>
  <c r="K78" i="7"/>
  <c r="K719" i="7"/>
  <c r="K151" i="7"/>
  <c r="K234" i="7"/>
  <c r="K619" i="7"/>
  <c r="K170" i="7"/>
  <c r="K27" i="7"/>
  <c r="K565" i="7"/>
  <c r="K511" i="7"/>
  <c r="K520" i="7"/>
  <c r="K730" i="7"/>
  <c r="K691" i="7"/>
  <c r="K707" i="7"/>
  <c r="K667" i="7"/>
  <c r="K683" i="7"/>
  <c r="K643" i="7"/>
  <c r="K19" i="7"/>
  <c r="K568" i="7"/>
  <c r="K555" i="7"/>
  <c r="K440" i="7"/>
  <c r="K129" i="7"/>
  <c r="K587" i="7"/>
  <c r="K542" i="7"/>
  <c r="K655" i="7"/>
  <c r="K615" i="7"/>
  <c r="K631" i="7"/>
  <c r="K595" i="7"/>
  <c r="K609" i="7"/>
  <c r="K575" i="7"/>
  <c r="K505" i="7"/>
  <c r="K471" i="7"/>
  <c r="K485" i="7"/>
  <c r="K451" i="7"/>
  <c r="K465" i="7"/>
  <c r="K251" i="7"/>
  <c r="K504" i="7"/>
  <c r="K186" i="7"/>
  <c r="K245" i="7"/>
  <c r="K211" i="7"/>
  <c r="K225" i="7"/>
  <c r="K191" i="7"/>
  <c r="K205" i="7"/>
  <c r="K171" i="7"/>
  <c r="K54" i="7"/>
  <c r="K637" i="7"/>
  <c r="K596" i="7"/>
  <c r="K614" i="7"/>
  <c r="K576" i="7"/>
  <c r="K594" i="7"/>
  <c r="K556" i="7"/>
  <c r="K698" i="7"/>
  <c r="K472" i="7"/>
  <c r="K521" i="7"/>
  <c r="K481" i="7"/>
  <c r="K183" i="7"/>
  <c r="K621" i="7"/>
  <c r="K437" i="7"/>
  <c r="K231" i="7"/>
  <c r="K531" i="7"/>
  <c r="K179" i="7"/>
  <c r="K173" i="7"/>
  <c r="K180" i="7"/>
  <c r="K46" i="7"/>
  <c r="K84" i="7"/>
  <c r="K25" i="7"/>
  <c r="K182" i="7"/>
  <c r="K560" i="7"/>
  <c r="K75" i="7"/>
  <c r="K36" i="7"/>
  <c r="K87" i="7"/>
  <c r="K628" i="7"/>
  <c r="K607" i="7"/>
  <c r="K165" i="7"/>
  <c r="K111" i="7"/>
  <c r="K729" i="7"/>
  <c r="K124" i="7"/>
  <c r="K585" i="7"/>
  <c r="K218" i="7"/>
  <c r="K11" i="7"/>
  <c r="K162" i="7"/>
  <c r="K69" i="7"/>
  <c r="K35" i="7"/>
  <c r="K49" i="7"/>
  <c r="K5" i="7"/>
  <c r="K735" i="7"/>
  <c r="K28" i="7"/>
  <c r="K605" i="7"/>
  <c r="K732" i="7"/>
  <c r="K687" i="7"/>
  <c r="K709" i="7"/>
  <c r="K663" i="7"/>
  <c r="K685" i="7"/>
  <c r="K639" i="7"/>
  <c r="K526" i="7"/>
  <c r="K105" i="7"/>
  <c r="K198" i="7"/>
  <c r="K160" i="7"/>
  <c r="K178" i="7"/>
  <c r="K140" i="7"/>
  <c r="K158" i="7"/>
  <c r="K120" i="7"/>
  <c r="K657" i="7"/>
  <c r="K44" i="7"/>
  <c r="K487" i="7"/>
  <c r="K447" i="7"/>
  <c r="K711" i="7"/>
  <c r="K24" i="7"/>
  <c r="K223" i="7"/>
  <c r="K122" i="7"/>
  <c r="K228" i="7"/>
  <c r="K193" i="7"/>
  <c r="K604" i="7"/>
  <c r="K10" i="7"/>
  <c r="K167" i="7"/>
  <c r="K491" i="7"/>
  <c r="K573" i="7"/>
  <c r="K149" i="7"/>
  <c r="K95" i="7"/>
  <c r="K478" i="7"/>
  <c r="K201" i="7"/>
  <c r="K717" i="7"/>
  <c r="K669" i="7"/>
  <c r="K52" i="7"/>
  <c r="K131" i="7"/>
  <c r="K125" i="7"/>
  <c r="K510" i="7"/>
  <c r="K250" i="7"/>
  <c r="K203" i="7"/>
  <c r="K646" i="7"/>
  <c r="K653" i="7"/>
  <c r="K30" i="7"/>
  <c r="K695" i="7"/>
  <c r="K538" i="7"/>
  <c r="K500" i="7"/>
  <c r="K518" i="7"/>
  <c r="K480" i="7"/>
  <c r="K498" i="7"/>
  <c r="K460" i="7"/>
  <c r="K121" i="7"/>
  <c r="K571" i="7"/>
  <c r="K458" i="7"/>
  <c r="K240" i="7"/>
  <c r="K438" i="7"/>
  <c r="K220" i="7"/>
  <c r="K238" i="7"/>
  <c r="K200" i="7"/>
  <c r="K488" i="7"/>
  <c r="K71" i="7"/>
  <c r="K601" i="7"/>
  <c r="K567" i="7"/>
  <c r="K581" i="7"/>
  <c r="K547" i="7"/>
  <c r="K561" i="7"/>
  <c r="K527" i="7"/>
  <c r="K606" i="7"/>
  <c r="K14" i="7"/>
  <c r="K501" i="7"/>
  <c r="K634" i="7"/>
  <c r="K618" i="7"/>
  <c r="K457" i="7"/>
  <c r="K237" i="7"/>
  <c r="K119" i="7"/>
  <c r="K475" i="7"/>
  <c r="K159" i="7"/>
  <c r="K139" i="7"/>
  <c r="K718" i="7"/>
  <c r="K659" i="7"/>
  <c r="K55" i="7"/>
  <c r="K68" i="7"/>
  <c r="K551" i="7"/>
  <c r="K545" i="7"/>
  <c r="K22" i="7"/>
  <c r="K102" i="7"/>
  <c r="K64" i="7"/>
  <c r="K82" i="7"/>
  <c r="K723" i="7"/>
  <c r="K62" i="7"/>
  <c r="K700" i="7"/>
  <c r="K693" i="7"/>
  <c r="K652" i="7"/>
  <c r="K645" i="7"/>
  <c r="K676" i="7"/>
  <c r="K145" i="7"/>
  <c r="K91" i="7"/>
  <c r="K467" i="7"/>
  <c r="K243" i="7"/>
  <c r="K213" i="7"/>
  <c r="K673" i="7"/>
  <c r="K540" i="7"/>
  <c r="N30" i="7" l="1"/>
  <c r="N27" i="7"/>
  <c r="N103" i="7"/>
  <c r="N68" i="7"/>
  <c r="N440" i="7"/>
  <c r="N201" i="7"/>
  <c r="N170" i="7"/>
  <c r="N25" i="7"/>
  <c r="N18" i="7"/>
  <c r="N36" i="7"/>
  <c r="N38" i="7"/>
  <c r="N24" i="7"/>
  <c r="N119" i="7"/>
  <c r="N183" i="7"/>
  <c r="N247" i="7"/>
  <c r="N84" i="7"/>
  <c r="N148" i="7"/>
  <c r="N212" i="7"/>
  <c r="N89" i="7"/>
  <c r="N153" i="7"/>
  <c r="N217" i="7"/>
  <c r="N122" i="7"/>
  <c r="N186" i="7"/>
  <c r="N250" i="7"/>
  <c r="N167" i="7"/>
  <c r="N196" i="7"/>
  <c r="N73" i="7"/>
  <c r="N234" i="7"/>
  <c r="N29" i="7"/>
  <c r="N22" i="7"/>
  <c r="N44" i="7"/>
  <c r="N23" i="7"/>
  <c r="N46" i="7"/>
  <c r="N48" i="7"/>
  <c r="N71" i="7"/>
  <c r="N199" i="7"/>
  <c r="N100" i="7"/>
  <c r="N164" i="7"/>
  <c r="N228" i="7"/>
  <c r="N41" i="7"/>
  <c r="N233" i="7"/>
  <c r="N74" i="7"/>
  <c r="N138" i="7"/>
  <c r="N202" i="7"/>
  <c r="N718" i="7"/>
  <c r="N50" i="7"/>
  <c r="N54" i="7"/>
  <c r="N39" i="7"/>
  <c r="N231" i="7"/>
  <c r="N132" i="7"/>
  <c r="N137" i="7"/>
  <c r="N106" i="7"/>
  <c r="N42" i="7"/>
  <c r="N10" i="7"/>
  <c r="N26" i="7"/>
  <c r="N52" i="7"/>
  <c r="N31" i="7"/>
  <c r="N19" i="7"/>
  <c r="N21" i="7"/>
  <c r="N87" i="7"/>
  <c r="N151" i="7"/>
  <c r="N215" i="7"/>
  <c r="N587" i="7"/>
  <c r="N116" i="7"/>
  <c r="N180" i="7"/>
  <c r="N244" i="7"/>
  <c r="N57" i="7"/>
  <c r="N121" i="7"/>
  <c r="N185" i="7"/>
  <c r="N249" i="7"/>
  <c r="N90" i="7"/>
  <c r="N154" i="7"/>
  <c r="N218" i="7"/>
  <c r="N28" i="7"/>
  <c r="N56" i="7"/>
  <c r="N34" i="7"/>
  <c r="N43" i="7"/>
  <c r="N59" i="7"/>
  <c r="N75" i="7"/>
  <c r="N91" i="7"/>
  <c r="N107" i="7"/>
  <c r="N155" i="7"/>
  <c r="N187" i="7"/>
  <c r="N203" i="7"/>
  <c r="N219" i="7"/>
  <c r="N235" i="7"/>
  <c r="N251" i="7"/>
  <c r="N447" i="7"/>
  <c r="N719" i="7"/>
  <c r="N88" i="7"/>
  <c r="N104" i="7"/>
  <c r="N120" i="7"/>
  <c r="N136" i="7"/>
  <c r="N152" i="7"/>
  <c r="N168" i="7"/>
  <c r="N184" i="7"/>
  <c r="N200" i="7"/>
  <c r="N216" i="7"/>
  <c r="N232" i="7"/>
  <c r="N248" i="7"/>
  <c r="N45" i="7"/>
  <c r="N61" i="7"/>
  <c r="N77" i="7"/>
  <c r="N93" i="7"/>
  <c r="N109" i="7"/>
  <c r="N125" i="7"/>
  <c r="N141" i="7"/>
  <c r="N157" i="7"/>
  <c r="N173" i="7"/>
  <c r="N189" i="7"/>
  <c r="N205" i="7"/>
  <c r="N221" i="7"/>
  <c r="N237" i="7"/>
  <c r="N253" i="7"/>
  <c r="N721" i="7"/>
  <c r="N62" i="7"/>
  <c r="N78" i="7"/>
  <c r="N94" i="7"/>
  <c r="N110" i="7"/>
  <c r="N126" i="7"/>
  <c r="N142" i="7"/>
  <c r="N158" i="7"/>
  <c r="N174" i="7"/>
  <c r="N190" i="7"/>
  <c r="N206" i="7"/>
  <c r="N222" i="7"/>
  <c r="N238" i="7"/>
  <c r="N254" i="7"/>
  <c r="N722" i="7"/>
  <c r="N32" i="7"/>
  <c r="N47" i="7"/>
  <c r="N63" i="7"/>
  <c r="N79" i="7"/>
  <c r="N95" i="7"/>
  <c r="N111" i="7"/>
  <c r="N143" i="7"/>
  <c r="N191" i="7"/>
  <c r="N207" i="7"/>
  <c r="N223" i="7"/>
  <c r="N239" i="7"/>
  <c r="N435" i="7"/>
  <c r="N723" i="7"/>
  <c r="N60" i="7"/>
  <c r="N76" i="7"/>
  <c r="N92" i="7"/>
  <c r="N108" i="7"/>
  <c r="N124" i="7"/>
  <c r="N140" i="7"/>
  <c r="N156" i="7"/>
  <c r="N172" i="7"/>
  <c r="N188" i="7"/>
  <c r="N204" i="7"/>
  <c r="N220" i="7"/>
  <c r="N236" i="7"/>
  <c r="N252" i="7"/>
  <c r="N720" i="7"/>
  <c r="N33" i="7"/>
  <c r="N49" i="7"/>
  <c r="N65" i="7"/>
  <c r="N81" i="7"/>
  <c r="N97" i="7"/>
  <c r="N113" i="7"/>
  <c r="N145" i="7"/>
  <c r="N161" i="7"/>
  <c r="N193" i="7"/>
  <c r="N209" i="7"/>
  <c r="N225" i="7"/>
  <c r="N241" i="7"/>
  <c r="N437" i="7"/>
  <c r="N517" i="7"/>
  <c r="N725" i="7"/>
  <c r="N66" i="7"/>
  <c r="N82" i="7"/>
  <c r="N98" i="7"/>
  <c r="N114" i="7"/>
  <c r="N130" i="7"/>
  <c r="N146" i="7"/>
  <c r="N162" i="7"/>
  <c r="N178" i="7"/>
  <c r="N194" i="7"/>
  <c r="N210" i="7"/>
  <c r="N226" i="7"/>
  <c r="N242" i="7"/>
  <c r="N438" i="7"/>
  <c r="N20" i="7"/>
  <c r="N40" i="7"/>
  <c r="N13" i="7"/>
  <c r="N35" i="7"/>
  <c r="N51" i="7"/>
  <c r="N83" i="7"/>
  <c r="N99" i="7"/>
  <c r="N115" i="7"/>
  <c r="N131" i="7"/>
  <c r="N147" i="7"/>
  <c r="N179" i="7"/>
  <c r="N195" i="7"/>
  <c r="N211" i="7"/>
  <c r="N227" i="7"/>
  <c r="N243" i="7"/>
  <c r="N439" i="7"/>
  <c r="N64" i="7"/>
  <c r="N96" i="7"/>
  <c r="N112" i="7"/>
  <c r="N128" i="7"/>
  <c r="N144" i="7"/>
  <c r="N160" i="7"/>
  <c r="N176" i="7"/>
  <c r="N192" i="7"/>
  <c r="N208" i="7"/>
  <c r="N224" i="7"/>
  <c r="N240" i="7"/>
  <c r="N436" i="7"/>
  <c r="N724" i="7"/>
  <c r="N37" i="7"/>
  <c r="N53" i="7"/>
  <c r="N85" i="7"/>
  <c r="N101" i="7"/>
  <c r="N117" i="7"/>
  <c r="N149" i="7"/>
  <c r="N197" i="7"/>
  <c r="N213" i="7"/>
  <c r="N229" i="7"/>
  <c r="N245" i="7"/>
  <c r="N70" i="7"/>
  <c r="N86" i="7"/>
  <c r="N118" i="7"/>
  <c r="N134" i="7"/>
  <c r="N150" i="7"/>
  <c r="N166" i="7"/>
  <c r="N182" i="7"/>
  <c r="N198" i="7"/>
  <c r="N214" i="7"/>
  <c r="N230" i="7"/>
  <c r="N246" i="7"/>
  <c r="D765" i="7"/>
  <c r="D786" i="7"/>
  <c r="D754" i="7"/>
  <c r="I102" i="7"/>
  <c r="I3" i="7"/>
  <c r="I4" i="7"/>
  <c r="I5" i="7"/>
  <c r="I6" i="7"/>
  <c r="I7" i="7"/>
  <c r="I8" i="7"/>
  <c r="I9" i="7"/>
  <c r="I10" i="7"/>
  <c r="I11" i="7"/>
  <c r="I12" i="7"/>
  <c r="I13" i="7"/>
  <c r="I14" i="7"/>
  <c r="I15" i="7"/>
  <c r="I16" i="7"/>
  <c r="I17" i="7"/>
  <c r="I18" i="7"/>
  <c r="I19" i="7"/>
  <c r="I20" i="7"/>
  <c r="I21" i="7"/>
  <c r="I22" i="7"/>
  <c r="I23" i="7"/>
  <c r="I24" i="7"/>
  <c r="I25" i="7"/>
  <c r="I26" i="7"/>
  <c r="I27" i="7"/>
  <c r="I28" i="7"/>
  <c r="I29" i="7"/>
  <c r="I30" i="7"/>
  <c r="I31" i="7"/>
  <c r="I32" i="7"/>
  <c r="I33" i="7"/>
  <c r="I34" i="7"/>
  <c r="I35" i="7"/>
  <c r="I36" i="7"/>
  <c r="I37" i="7"/>
  <c r="I38" i="7"/>
  <c r="I39" i="7"/>
  <c r="I40" i="7"/>
  <c r="I41" i="7"/>
  <c r="I42" i="7"/>
  <c r="I43" i="7"/>
  <c r="I44" i="7"/>
  <c r="I45" i="7"/>
  <c r="I46" i="7"/>
  <c r="I47" i="7"/>
  <c r="I48" i="7"/>
  <c r="I49" i="7"/>
  <c r="I50" i="7"/>
  <c r="I51" i="7"/>
  <c r="I52" i="7"/>
  <c r="I53" i="7"/>
  <c r="I54" i="7"/>
  <c r="I55" i="7"/>
  <c r="I56" i="7"/>
  <c r="I57" i="7"/>
  <c r="I58" i="7"/>
  <c r="I59" i="7"/>
  <c r="I60" i="7"/>
  <c r="I61" i="7"/>
  <c r="I62" i="7"/>
  <c r="I63" i="7"/>
  <c r="I64" i="7"/>
  <c r="I65" i="7"/>
  <c r="I66" i="7"/>
  <c r="I67" i="7"/>
  <c r="I68" i="7"/>
  <c r="I69" i="7"/>
  <c r="I70" i="7"/>
  <c r="I71" i="7"/>
  <c r="I72" i="7"/>
  <c r="I73" i="7"/>
  <c r="I74" i="7"/>
  <c r="I75" i="7"/>
  <c r="I76" i="7"/>
  <c r="I77" i="7"/>
  <c r="I78" i="7"/>
  <c r="I79" i="7"/>
  <c r="I80" i="7"/>
  <c r="I81" i="7"/>
  <c r="I82" i="7"/>
  <c r="I83" i="7"/>
  <c r="I84" i="7"/>
  <c r="I85" i="7"/>
  <c r="I86" i="7"/>
  <c r="I87" i="7"/>
  <c r="I88" i="7"/>
  <c r="I89" i="7"/>
  <c r="I90" i="7"/>
  <c r="I91" i="7"/>
  <c r="I92" i="7"/>
  <c r="I93" i="7"/>
  <c r="I94" i="7"/>
  <c r="I95" i="7"/>
  <c r="I96" i="7"/>
  <c r="I97" i="7"/>
  <c r="I98" i="7"/>
  <c r="I99" i="7"/>
  <c r="I100" i="7"/>
  <c r="I101" i="7"/>
  <c r="I103" i="7"/>
  <c r="I104" i="7"/>
  <c r="I105" i="7"/>
  <c r="I106" i="7"/>
  <c r="I107" i="7"/>
  <c r="I108" i="7"/>
  <c r="I109" i="7"/>
  <c r="I110" i="7"/>
  <c r="I111" i="7"/>
  <c r="I112" i="7"/>
  <c r="I113" i="7"/>
  <c r="I114" i="7"/>
  <c r="I115" i="7"/>
  <c r="I116" i="7"/>
  <c r="I117" i="7"/>
  <c r="I118" i="7"/>
  <c r="I119" i="7"/>
  <c r="I120" i="7"/>
  <c r="I121" i="7"/>
  <c r="I122" i="7"/>
  <c r="I123" i="7"/>
  <c r="I124" i="7"/>
  <c r="I125" i="7"/>
  <c r="I126" i="7"/>
  <c r="I127" i="7"/>
  <c r="I128" i="7"/>
  <c r="I129" i="7"/>
  <c r="I130" i="7"/>
  <c r="I131" i="7"/>
  <c r="I132" i="7"/>
  <c r="I133" i="7"/>
  <c r="I134" i="7"/>
  <c r="I135" i="7"/>
  <c r="I136" i="7"/>
  <c r="I137" i="7"/>
  <c r="I138" i="7"/>
  <c r="I139" i="7"/>
  <c r="I140" i="7"/>
  <c r="I141" i="7"/>
  <c r="I142" i="7"/>
  <c r="I143" i="7"/>
  <c r="I144" i="7"/>
  <c r="I145" i="7"/>
  <c r="I146" i="7"/>
  <c r="I147" i="7"/>
  <c r="I148" i="7"/>
  <c r="I149" i="7"/>
  <c r="I150" i="7"/>
  <c r="I151" i="7"/>
  <c r="I152" i="7"/>
  <c r="I153" i="7"/>
  <c r="I154" i="7"/>
  <c r="I155" i="7"/>
  <c r="I156" i="7"/>
  <c r="I157" i="7"/>
  <c r="I158" i="7"/>
  <c r="I159" i="7"/>
  <c r="I160" i="7"/>
  <c r="I161" i="7"/>
  <c r="I162" i="7"/>
  <c r="I163" i="7"/>
  <c r="I164" i="7"/>
  <c r="I165" i="7"/>
  <c r="I166" i="7"/>
  <c r="I167" i="7"/>
  <c r="I168" i="7"/>
  <c r="I169" i="7"/>
  <c r="I170" i="7"/>
  <c r="I171" i="7"/>
  <c r="I172" i="7"/>
  <c r="I173" i="7"/>
  <c r="I174" i="7"/>
  <c r="I175" i="7"/>
  <c r="I176" i="7"/>
  <c r="I177" i="7"/>
  <c r="I178" i="7"/>
  <c r="I179" i="7"/>
  <c r="I180" i="7"/>
  <c r="I181" i="7"/>
  <c r="I182" i="7"/>
  <c r="I183" i="7"/>
  <c r="I184" i="7"/>
  <c r="I185" i="7"/>
  <c r="I186" i="7"/>
  <c r="I187" i="7"/>
  <c r="I188" i="7"/>
  <c r="I189" i="7"/>
  <c r="I190" i="7"/>
  <c r="I191" i="7"/>
  <c r="I192" i="7"/>
  <c r="I193" i="7"/>
  <c r="I194" i="7"/>
  <c r="I195" i="7"/>
  <c r="I196" i="7"/>
  <c r="I197" i="7"/>
  <c r="I198" i="7"/>
  <c r="I199" i="7"/>
  <c r="I200" i="7"/>
  <c r="I201" i="7"/>
  <c r="I202" i="7"/>
  <c r="I203" i="7"/>
  <c r="I204" i="7"/>
  <c r="I205" i="7"/>
  <c r="I206" i="7"/>
  <c r="I207" i="7"/>
  <c r="I208" i="7"/>
  <c r="I209" i="7"/>
  <c r="I210" i="7"/>
  <c r="I211" i="7"/>
  <c r="I212" i="7"/>
  <c r="I213" i="7"/>
  <c r="I214" i="7"/>
  <c r="I215" i="7"/>
  <c r="I216" i="7"/>
  <c r="I217" i="7"/>
  <c r="I218" i="7"/>
  <c r="I219" i="7"/>
  <c r="I220" i="7"/>
  <c r="I221" i="7"/>
  <c r="I222" i="7"/>
  <c r="I223" i="7"/>
  <c r="I224" i="7"/>
  <c r="I225" i="7"/>
  <c r="I226" i="7"/>
  <c r="I227" i="7"/>
  <c r="I228" i="7"/>
  <c r="I229" i="7"/>
  <c r="I230" i="7"/>
  <c r="I231" i="7"/>
  <c r="I232" i="7"/>
  <c r="I233" i="7"/>
  <c r="I234" i="7"/>
  <c r="I235" i="7"/>
  <c r="I236" i="7"/>
  <c r="I237" i="7"/>
  <c r="I238" i="7"/>
  <c r="I239" i="7"/>
  <c r="I240" i="7"/>
  <c r="I241" i="7"/>
  <c r="I242" i="7"/>
  <c r="I243" i="7"/>
  <c r="I244" i="7"/>
  <c r="I245" i="7"/>
  <c r="I246" i="7"/>
  <c r="I247" i="7"/>
  <c r="I248" i="7"/>
  <c r="I249" i="7"/>
  <c r="I250" i="7"/>
  <c r="I251" i="7"/>
  <c r="I252" i="7"/>
  <c r="I253" i="7"/>
  <c r="I254" i="7"/>
  <c r="I255" i="7"/>
  <c r="I256" i="7"/>
  <c r="I257" i="7"/>
  <c r="I258" i="7"/>
  <c r="I259" i="7"/>
  <c r="I260" i="7"/>
  <c r="I261" i="7"/>
  <c r="I262" i="7"/>
  <c r="I263" i="7"/>
  <c r="I264" i="7"/>
  <c r="I265" i="7"/>
  <c r="I266" i="7"/>
  <c r="I267" i="7"/>
  <c r="I268" i="7"/>
  <c r="I269" i="7"/>
  <c r="I270" i="7"/>
  <c r="I271" i="7"/>
  <c r="I272" i="7"/>
  <c r="I273" i="7"/>
  <c r="I274" i="7"/>
  <c r="I275" i="7"/>
  <c r="I276" i="7"/>
  <c r="I277" i="7"/>
  <c r="I278" i="7"/>
  <c r="I279" i="7"/>
  <c r="I280" i="7"/>
  <c r="I281" i="7"/>
  <c r="I282" i="7"/>
  <c r="I283" i="7"/>
  <c r="I284" i="7"/>
  <c r="I285" i="7"/>
  <c r="I286" i="7"/>
  <c r="I287" i="7"/>
  <c r="I288" i="7"/>
  <c r="I289" i="7"/>
  <c r="I290" i="7"/>
  <c r="I291" i="7"/>
  <c r="I292" i="7"/>
  <c r="I293" i="7"/>
  <c r="I294" i="7"/>
  <c r="I295" i="7"/>
  <c r="I296" i="7"/>
  <c r="I297" i="7"/>
  <c r="I298" i="7"/>
  <c r="I299" i="7"/>
  <c r="I300" i="7"/>
  <c r="I301" i="7"/>
  <c r="I302" i="7"/>
  <c r="I303" i="7"/>
  <c r="I304" i="7"/>
  <c r="I305" i="7"/>
  <c r="I306" i="7"/>
  <c r="I307" i="7"/>
  <c r="I308" i="7"/>
  <c r="I309" i="7"/>
  <c r="I310" i="7"/>
  <c r="I311" i="7"/>
  <c r="I312" i="7"/>
  <c r="I313" i="7"/>
  <c r="I314" i="7"/>
  <c r="I315" i="7"/>
  <c r="I316" i="7"/>
  <c r="I317" i="7"/>
  <c r="I318" i="7"/>
  <c r="I319" i="7"/>
  <c r="I320" i="7"/>
  <c r="I321" i="7"/>
  <c r="I322" i="7"/>
  <c r="I323" i="7"/>
  <c r="I324" i="7"/>
  <c r="I325" i="7"/>
  <c r="I326" i="7"/>
  <c r="I327" i="7"/>
  <c r="I328" i="7"/>
  <c r="I329" i="7"/>
  <c r="I330" i="7"/>
  <c r="I331" i="7"/>
  <c r="I332" i="7"/>
  <c r="I333" i="7"/>
  <c r="I334" i="7"/>
  <c r="I335" i="7"/>
  <c r="I336" i="7"/>
  <c r="I337" i="7"/>
  <c r="I338" i="7"/>
  <c r="I339" i="7"/>
  <c r="I340" i="7"/>
  <c r="I341" i="7"/>
  <c r="I342" i="7"/>
  <c r="I343" i="7"/>
  <c r="I344" i="7"/>
  <c r="I345" i="7"/>
  <c r="I346" i="7"/>
  <c r="I347" i="7"/>
  <c r="I348" i="7"/>
  <c r="I349" i="7"/>
  <c r="I350" i="7"/>
  <c r="I351" i="7"/>
  <c r="I352" i="7"/>
  <c r="I353" i="7"/>
  <c r="I354" i="7"/>
  <c r="I355" i="7"/>
  <c r="I356" i="7"/>
  <c r="I357" i="7"/>
  <c r="I358" i="7"/>
  <c r="I359" i="7"/>
  <c r="I360" i="7"/>
  <c r="I361" i="7"/>
  <c r="I362" i="7"/>
  <c r="I363" i="7"/>
  <c r="I364" i="7"/>
  <c r="I365" i="7"/>
  <c r="I366" i="7"/>
  <c r="I367" i="7"/>
  <c r="I368" i="7"/>
  <c r="I369" i="7"/>
  <c r="I370" i="7"/>
  <c r="I371" i="7"/>
  <c r="I372" i="7"/>
  <c r="I373" i="7"/>
  <c r="I374" i="7"/>
  <c r="I375" i="7"/>
  <c r="I376" i="7"/>
  <c r="I377" i="7"/>
  <c r="I378" i="7"/>
  <c r="I379" i="7"/>
  <c r="I380" i="7"/>
  <c r="I381" i="7"/>
  <c r="I382" i="7"/>
  <c r="I383" i="7"/>
  <c r="I384" i="7"/>
  <c r="I385" i="7"/>
  <c r="I386" i="7"/>
  <c r="I387" i="7"/>
  <c r="I388" i="7"/>
  <c r="I389" i="7"/>
  <c r="I390" i="7"/>
  <c r="I391" i="7"/>
  <c r="I392" i="7"/>
  <c r="I393" i="7"/>
  <c r="I394" i="7"/>
  <c r="I395" i="7"/>
  <c r="I396" i="7"/>
  <c r="I397" i="7"/>
  <c r="I398" i="7"/>
  <c r="I399" i="7"/>
  <c r="I400" i="7"/>
  <c r="I401" i="7"/>
  <c r="I402" i="7"/>
  <c r="I403" i="7"/>
  <c r="I404" i="7"/>
  <c r="I405" i="7"/>
  <c r="I406" i="7"/>
  <c r="I407" i="7"/>
  <c r="I408" i="7"/>
  <c r="I409" i="7"/>
  <c r="I410" i="7"/>
  <c r="I411" i="7"/>
  <c r="I412" i="7"/>
  <c r="I413" i="7"/>
  <c r="I414" i="7"/>
  <c r="I415" i="7"/>
  <c r="I416" i="7"/>
  <c r="I417" i="7"/>
  <c r="I418" i="7"/>
  <c r="I419" i="7"/>
  <c r="I420" i="7"/>
  <c r="I421" i="7"/>
  <c r="I422" i="7"/>
  <c r="I423" i="7"/>
  <c r="I424" i="7"/>
  <c r="I425" i="7"/>
  <c r="I426" i="7"/>
  <c r="I427" i="7"/>
  <c r="I428" i="7"/>
  <c r="I429" i="7"/>
  <c r="I430" i="7"/>
  <c r="I431" i="7"/>
  <c r="I432" i="7"/>
  <c r="I433" i="7"/>
  <c r="I434" i="7"/>
  <c r="I435" i="7"/>
  <c r="I436" i="7"/>
  <c r="I437" i="7"/>
  <c r="I438" i="7"/>
  <c r="I439" i="7"/>
  <c r="I440" i="7"/>
  <c r="I441" i="7"/>
  <c r="I746" i="7" s="1"/>
  <c r="I442" i="7"/>
  <c r="I747" i="7" s="1"/>
  <c r="I443" i="7"/>
  <c r="I748" i="7" s="1"/>
  <c r="I444" i="7"/>
  <c r="I749" i="7" s="1"/>
  <c r="I445" i="7"/>
  <c r="I750" i="7" s="1"/>
  <c r="I446" i="7"/>
  <c r="I751" i="7" s="1"/>
  <c r="I447" i="7"/>
  <c r="I448" i="7"/>
  <c r="I449" i="7"/>
  <c r="I450" i="7"/>
  <c r="I451" i="7"/>
  <c r="I452" i="7"/>
  <c r="I453" i="7"/>
  <c r="I454" i="7"/>
  <c r="I455" i="7"/>
  <c r="I456" i="7"/>
  <c r="I457" i="7"/>
  <c r="I458" i="7"/>
  <c r="I459" i="7"/>
  <c r="I460" i="7"/>
  <c r="I461" i="7"/>
  <c r="I462" i="7"/>
  <c r="I463" i="7"/>
  <c r="I464" i="7"/>
  <c r="I465" i="7"/>
  <c r="I466" i="7"/>
  <c r="I467" i="7"/>
  <c r="I468" i="7"/>
  <c r="I469" i="7"/>
  <c r="I470" i="7"/>
  <c r="I471" i="7"/>
  <c r="I472" i="7"/>
  <c r="I473" i="7"/>
  <c r="I474" i="7"/>
  <c r="I475" i="7"/>
  <c r="I476" i="7"/>
  <c r="I477" i="7"/>
  <c r="I478" i="7"/>
  <c r="I479" i="7"/>
  <c r="I480" i="7"/>
  <c r="I481" i="7"/>
  <c r="I482" i="7"/>
  <c r="I483" i="7"/>
  <c r="I484" i="7"/>
  <c r="I485" i="7"/>
  <c r="I486" i="7"/>
  <c r="I487" i="7"/>
  <c r="I488" i="7"/>
  <c r="I489" i="7"/>
  <c r="I490" i="7"/>
  <c r="I491" i="7"/>
  <c r="I492" i="7"/>
  <c r="I493" i="7"/>
  <c r="I494" i="7"/>
  <c r="I495" i="7"/>
  <c r="I496" i="7"/>
  <c r="I497" i="7"/>
  <c r="I498" i="7"/>
  <c r="I499" i="7"/>
  <c r="I500" i="7"/>
  <c r="I501" i="7"/>
  <c r="I502" i="7"/>
  <c r="I503" i="7"/>
  <c r="I504" i="7"/>
  <c r="I505" i="7"/>
  <c r="I506" i="7"/>
  <c r="I507" i="7"/>
  <c r="I508" i="7"/>
  <c r="I509" i="7"/>
  <c r="I510" i="7"/>
  <c r="I511" i="7"/>
  <c r="I512" i="7"/>
  <c r="I513" i="7"/>
  <c r="I514" i="7"/>
  <c r="I515" i="7"/>
  <c r="I516" i="7"/>
  <c r="I517" i="7"/>
  <c r="I518" i="7"/>
  <c r="I519" i="7"/>
  <c r="I520" i="7"/>
  <c r="I521" i="7"/>
  <c r="I522" i="7"/>
  <c r="I523" i="7"/>
  <c r="I524" i="7"/>
  <c r="I525" i="7"/>
  <c r="I526" i="7"/>
  <c r="I527" i="7"/>
  <c r="I528" i="7"/>
  <c r="I529" i="7"/>
  <c r="I530" i="7"/>
  <c r="I531" i="7"/>
  <c r="I532" i="7"/>
  <c r="I533" i="7"/>
  <c r="I534" i="7"/>
  <c r="I535" i="7"/>
  <c r="I536" i="7"/>
  <c r="I537" i="7"/>
  <c r="I538" i="7"/>
  <c r="I539" i="7"/>
  <c r="I540" i="7"/>
  <c r="I541" i="7"/>
  <c r="I542" i="7"/>
  <c r="I543" i="7"/>
  <c r="I544" i="7"/>
  <c r="I545" i="7"/>
  <c r="I546" i="7"/>
  <c r="I547" i="7"/>
  <c r="I548" i="7"/>
  <c r="I549" i="7"/>
  <c r="I550" i="7"/>
  <c r="I551" i="7"/>
  <c r="I552" i="7"/>
  <c r="I553" i="7"/>
  <c r="I554" i="7"/>
  <c r="I555" i="7"/>
  <c r="I556" i="7"/>
  <c r="I557" i="7"/>
  <c r="I558" i="7"/>
  <c r="I559" i="7"/>
  <c r="I560" i="7"/>
  <c r="I561" i="7"/>
  <c r="I562" i="7"/>
  <c r="I563" i="7"/>
  <c r="I564" i="7"/>
  <c r="I565" i="7"/>
  <c r="I566" i="7"/>
  <c r="I567" i="7"/>
  <c r="I568" i="7"/>
  <c r="I569" i="7"/>
  <c r="I570" i="7"/>
  <c r="I571" i="7"/>
  <c r="I572" i="7"/>
  <c r="I573" i="7"/>
  <c r="I574" i="7"/>
  <c r="I575" i="7"/>
  <c r="I576" i="7"/>
  <c r="I577" i="7"/>
  <c r="I578" i="7"/>
  <c r="I579" i="7"/>
  <c r="I580" i="7"/>
  <c r="I581" i="7"/>
  <c r="I582" i="7"/>
  <c r="I583" i="7"/>
  <c r="I584" i="7"/>
  <c r="I585" i="7"/>
  <c r="I586" i="7"/>
  <c r="I587" i="7"/>
  <c r="I588" i="7"/>
  <c r="I589" i="7"/>
  <c r="I590" i="7"/>
  <c r="I591" i="7"/>
  <c r="I592" i="7"/>
  <c r="I593" i="7"/>
  <c r="I594" i="7"/>
  <c r="I595" i="7"/>
  <c r="I596" i="7"/>
  <c r="I597" i="7"/>
  <c r="I598" i="7"/>
  <c r="I599" i="7"/>
  <c r="I600" i="7"/>
  <c r="I601" i="7"/>
  <c r="I602" i="7"/>
  <c r="I603" i="7"/>
  <c r="I604" i="7"/>
  <c r="I605" i="7"/>
  <c r="I606" i="7"/>
  <c r="I607" i="7"/>
  <c r="I608" i="7"/>
  <c r="I609" i="7"/>
  <c r="I610" i="7"/>
  <c r="I611" i="7"/>
  <c r="I612" i="7"/>
  <c r="I613" i="7"/>
  <c r="I614" i="7"/>
  <c r="I615" i="7"/>
  <c r="I616" i="7"/>
  <c r="I617" i="7"/>
  <c r="I618" i="7"/>
  <c r="I619" i="7"/>
  <c r="I620" i="7"/>
  <c r="I621" i="7"/>
  <c r="I622" i="7"/>
  <c r="I623" i="7"/>
  <c r="I624" i="7"/>
  <c r="I625" i="7"/>
  <c r="I626" i="7"/>
  <c r="I627" i="7"/>
  <c r="I628" i="7"/>
  <c r="I629" i="7"/>
  <c r="I630" i="7"/>
  <c r="I631" i="7"/>
  <c r="I632" i="7"/>
  <c r="I633" i="7"/>
  <c r="I634" i="7"/>
  <c r="I635" i="7"/>
  <c r="I636" i="7"/>
  <c r="I637" i="7"/>
  <c r="I638" i="7"/>
  <c r="I639" i="7"/>
  <c r="I640" i="7"/>
  <c r="I641" i="7"/>
  <c r="I642" i="7"/>
  <c r="I643" i="7"/>
  <c r="I644" i="7"/>
  <c r="I645" i="7"/>
  <c r="I646" i="7"/>
  <c r="I647" i="7"/>
  <c r="I648" i="7"/>
  <c r="I649" i="7"/>
  <c r="I650" i="7"/>
  <c r="I651" i="7"/>
  <c r="I652" i="7"/>
  <c r="I653" i="7"/>
  <c r="I654" i="7"/>
  <c r="I655" i="7"/>
  <c r="I656" i="7"/>
  <c r="I657" i="7"/>
  <c r="I658" i="7"/>
  <c r="I659" i="7"/>
  <c r="I660" i="7"/>
  <c r="I661" i="7"/>
  <c r="I662" i="7"/>
  <c r="I663" i="7"/>
  <c r="I664" i="7"/>
  <c r="I665" i="7"/>
  <c r="I666" i="7"/>
  <c r="I667" i="7"/>
  <c r="I668" i="7"/>
  <c r="I669" i="7"/>
  <c r="I670" i="7"/>
  <c r="I671" i="7"/>
  <c r="I672" i="7"/>
  <c r="I673" i="7"/>
  <c r="I674" i="7"/>
  <c r="I675" i="7"/>
  <c r="I676" i="7"/>
  <c r="I677" i="7"/>
  <c r="I678" i="7"/>
  <c r="I679" i="7"/>
  <c r="I680" i="7"/>
  <c r="I681" i="7"/>
  <c r="I682" i="7"/>
  <c r="I683" i="7"/>
  <c r="I684" i="7"/>
  <c r="I685" i="7"/>
  <c r="I686" i="7"/>
  <c r="I687" i="7"/>
  <c r="I688" i="7"/>
  <c r="I689" i="7"/>
  <c r="I690" i="7"/>
  <c r="I691" i="7"/>
  <c r="I692" i="7"/>
  <c r="I693" i="7"/>
  <c r="I694" i="7"/>
  <c r="I695" i="7"/>
  <c r="I696" i="7"/>
  <c r="I697" i="7"/>
  <c r="I698" i="7"/>
  <c r="I699" i="7"/>
  <c r="I700" i="7"/>
  <c r="I701" i="7"/>
  <c r="I702" i="7"/>
  <c r="I703" i="7"/>
  <c r="I704" i="7"/>
  <c r="I705" i="7"/>
  <c r="I706" i="7"/>
  <c r="I707" i="7"/>
  <c r="I708" i="7"/>
  <c r="I709" i="7"/>
  <c r="I710" i="7"/>
  <c r="I711" i="7"/>
  <c r="I712" i="7"/>
  <c r="I713" i="7"/>
  <c r="I714" i="7"/>
  <c r="I715" i="7"/>
  <c r="I716" i="7"/>
  <c r="I717" i="7"/>
  <c r="I718" i="7"/>
  <c r="I719" i="7"/>
  <c r="I720" i="7"/>
  <c r="I721" i="7"/>
  <c r="I722" i="7"/>
  <c r="I723" i="7"/>
  <c r="I724" i="7"/>
  <c r="I725" i="7"/>
  <c r="K746" i="7"/>
  <c r="N746" i="7" s="1"/>
  <c r="K747" i="7"/>
  <c r="N747" i="7" s="1"/>
  <c r="K748" i="7"/>
  <c r="K749" i="7"/>
  <c r="K750" i="7"/>
  <c r="K751" i="7"/>
  <c r="I754" i="7"/>
  <c r="J754" i="7"/>
  <c r="K754" i="7"/>
  <c r="K755" i="7"/>
  <c r="K756" i="7"/>
  <c r="K757" i="7"/>
  <c r="K758" i="7"/>
  <c r="K759" i="7"/>
  <c r="K760" i="7"/>
  <c r="K761" i="7"/>
  <c r="K762" i="7"/>
  <c r="I765" i="7"/>
  <c r="J765" i="7"/>
  <c r="K765" i="7"/>
  <c r="K766" i="7"/>
  <c r="K767" i="7"/>
  <c r="K768" i="7"/>
  <c r="K769" i="7"/>
  <c r="K770" i="7"/>
  <c r="K771" i="7"/>
  <c r="K772" i="7"/>
  <c r="K773" i="7"/>
  <c r="I776" i="7"/>
  <c r="J776" i="7"/>
  <c r="K776" i="7"/>
  <c r="K777" i="7"/>
  <c r="K778" i="7"/>
  <c r="I781" i="7"/>
  <c r="J781" i="7"/>
  <c r="K781" i="7"/>
  <c r="K782" i="7"/>
  <c r="K783" i="7"/>
  <c r="I786" i="7"/>
  <c r="J786" i="7"/>
  <c r="K786" i="7"/>
  <c r="K787" i="7"/>
  <c r="K788" i="7"/>
  <c r="K789" i="7"/>
  <c r="K790" i="7"/>
  <c r="K791" i="7"/>
  <c r="K792" i="7"/>
  <c r="K793" i="7"/>
  <c r="K794" i="7"/>
  <c r="K795" i="7"/>
  <c r="K796" i="7"/>
  <c r="I768" i="7" l="1"/>
  <c r="I770" i="7"/>
  <c r="I759" i="7"/>
  <c r="I794" i="7"/>
  <c r="I755" i="7"/>
  <c r="I771" i="7"/>
  <c r="I758" i="7"/>
  <c r="I787" i="7"/>
  <c r="I766" i="7"/>
  <c r="I761" i="7"/>
  <c r="I796" i="7"/>
  <c r="I782" i="7"/>
  <c r="I778" i="7"/>
  <c r="I772" i="7"/>
  <c r="I756" i="7"/>
  <c r="I777" i="7"/>
  <c r="I760" i="7"/>
  <c r="I795" i="7"/>
  <c r="I773" i="7"/>
  <c r="I788" i="7"/>
  <c r="I783" i="7"/>
  <c r="I769" i="7"/>
  <c r="I789" i="7"/>
  <c r="I792" i="7"/>
  <c r="I791" i="7"/>
  <c r="I767" i="7"/>
  <c r="I762" i="7"/>
  <c r="I793" i="7"/>
  <c r="I790" i="7"/>
  <c r="I757" i="7"/>
  <c r="I738" i="7" l="1"/>
  <c r="I736" i="7"/>
  <c r="I733" i="7"/>
  <c r="I739" i="7"/>
  <c r="I732" i="7"/>
  <c r="I735" i="7"/>
  <c r="I728" i="7"/>
  <c r="I730" i="7"/>
  <c r="I727" i="7"/>
  <c r="I729" i="7"/>
  <c r="B636" i="7" l="1"/>
  <c r="B642" i="7" l="1"/>
  <c r="B654" i="7"/>
  <c r="B660" i="7" l="1"/>
  <c r="B648" i="7"/>
  <c r="G227" i="6"/>
  <c r="G228" i="6"/>
  <c r="G229" i="6"/>
  <c r="I250" i="6"/>
  <c r="F250" i="6"/>
  <c r="E250" i="6"/>
  <c r="D250" i="6"/>
  <c r="I226" i="6"/>
  <c r="E226" i="6"/>
  <c r="F226" i="6"/>
  <c r="D226" i="6"/>
  <c r="B666" i="7" l="1"/>
  <c r="I266" i="6"/>
  <c r="I265" i="6"/>
  <c r="F266" i="6"/>
  <c r="E266" i="6"/>
  <c r="D266" i="6"/>
  <c r="F265" i="6"/>
  <c r="E265" i="6"/>
  <c r="D265" i="6"/>
  <c r="G264" i="6"/>
  <c r="G263" i="6"/>
  <c r="G262" i="6"/>
  <c r="G261" i="6"/>
  <c r="G260" i="6"/>
  <c r="G259" i="6"/>
  <c r="G258" i="6"/>
  <c r="G257" i="6"/>
  <c r="G256" i="6"/>
  <c r="G255" i="6"/>
  <c r="G254" i="6"/>
  <c r="G253" i="6"/>
  <c r="G252" i="6"/>
  <c r="G266" i="6" s="1"/>
  <c r="F215" i="6" s="1"/>
  <c r="G251" i="6"/>
  <c r="G249" i="6"/>
  <c r="G248" i="6"/>
  <c r="P220" i="6"/>
  <c r="P164" i="6"/>
  <c r="P165" i="6"/>
  <c r="P166" i="6"/>
  <c r="P167" i="6"/>
  <c r="P168" i="6"/>
  <c r="P169" i="6"/>
  <c r="P170" i="6"/>
  <c r="P163" i="6"/>
  <c r="P155" i="6"/>
  <c r="P156" i="6"/>
  <c r="P157" i="6"/>
  <c r="P154" i="6"/>
  <c r="P145" i="6"/>
  <c r="P146" i="6"/>
  <c r="P144" i="6"/>
  <c r="B672" i="7" l="1"/>
  <c r="G265" i="6"/>
  <c r="G250" i="6"/>
  <c r="Q1" i="12"/>
  <c r="L1" i="12"/>
  <c r="C1" i="12"/>
  <c r="H275" i="6"/>
  <c r="H276" i="6"/>
  <c r="P276" i="6" s="1"/>
  <c r="H277" i="6"/>
  <c r="P277" i="6" s="1"/>
  <c r="H278" i="6"/>
  <c r="H279" i="6"/>
  <c r="P279" i="6" s="1"/>
  <c r="H280" i="6"/>
  <c r="AF5" i="4" s="1"/>
  <c r="H281" i="6"/>
  <c r="H282" i="6"/>
  <c r="H283" i="6"/>
  <c r="P283" i="6" s="1"/>
  <c r="H284" i="6"/>
  <c r="P284" i="6" s="1"/>
  <c r="H285" i="6"/>
  <c r="H286" i="6"/>
  <c r="H287" i="6"/>
  <c r="P287" i="6" s="1"/>
  <c r="H288" i="6"/>
  <c r="P288" i="6" s="1"/>
  <c r="H289" i="6"/>
  <c r="H290" i="6"/>
  <c r="C797" i="7"/>
  <c r="AH10" i="4"/>
  <c r="AH9" i="4"/>
  <c r="AH8" i="4"/>
  <c r="AH7" i="4"/>
  <c r="AH6" i="4"/>
  <c r="AH5" i="4"/>
  <c r="AH4" i="4"/>
  <c r="AH3" i="4"/>
  <c r="AG10" i="4"/>
  <c r="AG9" i="4"/>
  <c r="AG8" i="4"/>
  <c r="AG7" i="4"/>
  <c r="AG6" i="4"/>
  <c r="AG5" i="4"/>
  <c r="AG4" i="4"/>
  <c r="AG3" i="4"/>
  <c r="V10" i="4"/>
  <c r="V9" i="4"/>
  <c r="V8" i="4"/>
  <c r="V7" i="4"/>
  <c r="V6" i="4"/>
  <c r="V5" i="4"/>
  <c r="V4" i="4"/>
  <c r="V3" i="4"/>
  <c r="U10" i="4"/>
  <c r="U9" i="4"/>
  <c r="U8" i="4"/>
  <c r="U7" i="4"/>
  <c r="U6" i="4"/>
  <c r="U5" i="4"/>
  <c r="U4" i="4"/>
  <c r="U3" i="4"/>
  <c r="T2" i="4"/>
  <c r="S2" i="4"/>
  <c r="P264" i="6"/>
  <c r="P263" i="6"/>
  <c r="P262" i="6"/>
  <c r="P261" i="6"/>
  <c r="P260" i="6"/>
  <c r="P259" i="6"/>
  <c r="P258" i="6"/>
  <c r="P257" i="6"/>
  <c r="P256" i="6"/>
  <c r="P255" i="6"/>
  <c r="P254" i="6"/>
  <c r="P253" i="6"/>
  <c r="P252" i="6"/>
  <c r="P251" i="6"/>
  <c r="P249" i="6"/>
  <c r="P248" i="6"/>
  <c r="P229" i="6"/>
  <c r="P230" i="6"/>
  <c r="P231" i="6"/>
  <c r="P232" i="6"/>
  <c r="P233" i="6"/>
  <c r="P234" i="6"/>
  <c r="P235" i="6"/>
  <c r="P236" i="6"/>
  <c r="P237" i="6"/>
  <c r="P238" i="6"/>
  <c r="P239" i="6"/>
  <c r="P240" i="6"/>
  <c r="P228" i="6"/>
  <c r="P227" i="6"/>
  <c r="P225" i="6"/>
  <c r="P224" i="6"/>
  <c r="P247" i="6"/>
  <c r="P278" i="6"/>
  <c r="P129" i="6"/>
  <c r="I241" i="6"/>
  <c r="G234" i="6"/>
  <c r="S8" i="4"/>
  <c r="T3" i="4"/>
  <c r="T5" i="4"/>
  <c r="G225" i="6"/>
  <c r="G230" i="6"/>
  <c r="G232" i="6"/>
  <c r="G236" i="6"/>
  <c r="G238" i="6"/>
  <c r="G240" i="6"/>
  <c r="G233" i="6"/>
  <c r="S9" i="4"/>
  <c r="G235" i="6"/>
  <c r="I8" i="4" s="1"/>
  <c r="G224" i="6"/>
  <c r="G237" i="6"/>
  <c r="I9" i="4" s="1"/>
  <c r="G231" i="6"/>
  <c r="G239" i="6"/>
  <c r="I10" i="4" s="1"/>
  <c r="S7" i="4"/>
  <c r="F92" i="6"/>
  <c r="E36" i="11"/>
  <c r="F36" i="11" s="1"/>
  <c r="G36" i="11" s="1"/>
  <c r="G38" i="11"/>
  <c r="G39" i="11"/>
  <c r="F38" i="11"/>
  <c r="F39" i="11"/>
  <c r="F40" i="11"/>
  <c r="F41" i="11"/>
  <c r="E37" i="11"/>
  <c r="F37" i="11" s="1"/>
  <c r="G37" i="11" s="1"/>
  <c r="E35" i="11"/>
  <c r="F35" i="11"/>
  <c r="G35" i="11" s="1"/>
  <c r="E34" i="11"/>
  <c r="F34" i="11" s="1"/>
  <c r="G34" i="11" s="1"/>
  <c r="E33" i="11"/>
  <c r="F33" i="11" s="1"/>
  <c r="G33" i="11" s="1"/>
  <c r="E32" i="11"/>
  <c r="F32" i="11" s="1"/>
  <c r="G32" i="11" s="1"/>
  <c r="E31" i="11"/>
  <c r="F31" i="11" s="1"/>
  <c r="G31" i="11" s="1"/>
  <c r="E30" i="11"/>
  <c r="F30" i="11"/>
  <c r="G30" i="11" s="1"/>
  <c r="E29" i="11"/>
  <c r="F29" i="11" s="1"/>
  <c r="G29" i="11" s="1"/>
  <c r="E28" i="11"/>
  <c r="F28" i="11" s="1"/>
  <c r="G28" i="11" s="1"/>
  <c r="P250" i="6"/>
  <c r="I291" i="6"/>
  <c r="I292" i="6"/>
  <c r="P281" i="6"/>
  <c r="P282" i="6"/>
  <c r="P285" i="6"/>
  <c r="P286" i="6"/>
  <c r="P289" i="6"/>
  <c r="P290" i="6"/>
  <c r="P142" i="6"/>
  <c r="P131" i="6"/>
  <c r="F9" i="11"/>
  <c r="F24" i="11"/>
  <c r="F10" i="11"/>
  <c r="G10" i="11"/>
  <c r="F11" i="11"/>
  <c r="G11" i="11"/>
  <c r="F12" i="11"/>
  <c r="G12" i="11"/>
  <c r="F13" i="11"/>
  <c r="G13" i="11"/>
  <c r="F14" i="11"/>
  <c r="G14" i="11"/>
  <c r="F15" i="11"/>
  <c r="G15" i="11"/>
  <c r="F16" i="11"/>
  <c r="G16" i="11"/>
  <c r="F17" i="11"/>
  <c r="G17" i="11"/>
  <c r="F18" i="11"/>
  <c r="G18" i="11"/>
  <c r="F19" i="11"/>
  <c r="G19" i="11"/>
  <c r="F20" i="11"/>
  <c r="G20" i="11"/>
  <c r="F21" i="11"/>
  <c r="G21" i="11"/>
  <c r="F22" i="11"/>
  <c r="G22" i="11"/>
  <c r="F23" i="11"/>
  <c r="G23" i="11"/>
  <c r="G9" i="11"/>
  <c r="G24" i="11"/>
  <c r="P25" i="6"/>
  <c r="P89" i="6"/>
  <c r="P76" i="6"/>
  <c r="P70" i="6"/>
  <c r="P46" i="6"/>
  <c r="P107" i="6"/>
  <c r="P38" i="6"/>
  <c r="P36" i="6"/>
  <c r="P43" i="6"/>
  <c r="P42" i="6"/>
  <c r="P41" i="6"/>
  <c r="P45" i="6"/>
  <c r="P296" i="6"/>
  <c r="C751" i="7"/>
  <c r="C748" i="7"/>
  <c r="C749" i="7"/>
  <c r="C750" i="7"/>
  <c r="C746" i="7"/>
  <c r="C796" i="7"/>
  <c r="C795" i="7"/>
  <c r="C788" i="7"/>
  <c r="C789" i="7"/>
  <c r="C790" i="7"/>
  <c r="C791" i="7"/>
  <c r="C792" i="7"/>
  <c r="C793" i="7"/>
  <c r="C794" i="7"/>
  <c r="C787" i="7"/>
  <c r="C778" i="7"/>
  <c r="C777" i="7"/>
  <c r="C767" i="7"/>
  <c r="C768" i="7"/>
  <c r="C769" i="7"/>
  <c r="C770" i="7"/>
  <c r="C771" i="7"/>
  <c r="C772" i="7"/>
  <c r="C773" i="7"/>
  <c r="C766" i="7"/>
  <c r="C756" i="7"/>
  <c r="C757" i="7"/>
  <c r="C758" i="7"/>
  <c r="C759" i="7"/>
  <c r="C760" i="7"/>
  <c r="C761" i="7"/>
  <c r="C762" i="7"/>
  <c r="C755" i="7"/>
  <c r="F79" i="6"/>
  <c r="S1" i="12" s="1"/>
  <c r="P209" i="6"/>
  <c r="P208" i="6"/>
  <c r="P134" i="6"/>
  <c r="P133" i="6"/>
  <c r="P135" i="6"/>
  <c r="P212" i="6"/>
  <c r="P148" i="6"/>
  <c r="P85" i="6"/>
  <c r="C13" i="4"/>
  <c r="E80" i="4"/>
  <c r="P86" i="6"/>
  <c r="AF10" i="4"/>
  <c r="AE10" i="4"/>
  <c r="AE9" i="4"/>
  <c r="AF8" i="4"/>
  <c r="AE8" i="4"/>
  <c r="AE7" i="4"/>
  <c r="AF6" i="4"/>
  <c r="AE6" i="4"/>
  <c r="AE5" i="4"/>
  <c r="AF4" i="4"/>
  <c r="AE3" i="4"/>
  <c r="AD10" i="4"/>
  <c r="AC10" i="4"/>
  <c r="AD9" i="4"/>
  <c r="AC9" i="4"/>
  <c r="AD8" i="4"/>
  <c r="AC8" i="4"/>
  <c r="AD7" i="4"/>
  <c r="AC7" i="4"/>
  <c r="AD6" i="4"/>
  <c r="AC6" i="4"/>
  <c r="AD5" i="4"/>
  <c r="AC5" i="4"/>
  <c r="AD4" i="4"/>
  <c r="AC4" i="4"/>
  <c r="AD3" i="4"/>
  <c r="AC3" i="4"/>
  <c r="AB10" i="4"/>
  <c r="AA10" i="4"/>
  <c r="AB9" i="4"/>
  <c r="AA9" i="4"/>
  <c r="AB8" i="4"/>
  <c r="AA8" i="4"/>
  <c r="AB7" i="4"/>
  <c r="AA7" i="4"/>
  <c r="AB6" i="4"/>
  <c r="AA6" i="4"/>
  <c r="AB5" i="4"/>
  <c r="AA5" i="4"/>
  <c r="AB4" i="4"/>
  <c r="AA4" i="4"/>
  <c r="AB3" i="4"/>
  <c r="AA3" i="4"/>
  <c r="Z10" i="4"/>
  <c r="Y10" i="4"/>
  <c r="Z9" i="4"/>
  <c r="Y9" i="4"/>
  <c r="Z8" i="4"/>
  <c r="Y8" i="4"/>
  <c r="Z7" i="4"/>
  <c r="Y7" i="4"/>
  <c r="Z6" i="4"/>
  <c r="Y6" i="4"/>
  <c r="Z5" i="4"/>
  <c r="Y5" i="4"/>
  <c r="Z4" i="4"/>
  <c r="Y4" i="4"/>
  <c r="Z3" i="4"/>
  <c r="Y3" i="4"/>
  <c r="X10" i="4"/>
  <c r="X9" i="4"/>
  <c r="X8" i="4"/>
  <c r="X7" i="4"/>
  <c r="X6" i="4"/>
  <c r="X5" i="4"/>
  <c r="W10" i="4"/>
  <c r="W9" i="4"/>
  <c r="W8" i="4"/>
  <c r="W7" i="4"/>
  <c r="W6" i="4"/>
  <c r="W5" i="4"/>
  <c r="X4" i="4"/>
  <c r="W4" i="4"/>
  <c r="X3" i="4"/>
  <c r="W3" i="4"/>
  <c r="E79" i="4"/>
  <c r="E35" i="4"/>
  <c r="E36" i="4"/>
  <c r="T10" i="4"/>
  <c r="S10" i="4"/>
  <c r="T9" i="4"/>
  <c r="T8" i="4"/>
  <c r="T7" i="4"/>
  <c r="T6" i="4"/>
  <c r="S6" i="4"/>
  <c r="T4" i="4"/>
  <c r="S4" i="4"/>
  <c r="S3" i="4"/>
  <c r="R10" i="4"/>
  <c r="Q10" i="4"/>
  <c r="R9" i="4"/>
  <c r="Q9" i="4"/>
  <c r="R8" i="4"/>
  <c r="Q8" i="4"/>
  <c r="R7" i="4"/>
  <c r="Q7" i="4"/>
  <c r="R6" i="4"/>
  <c r="Q6" i="4"/>
  <c r="R5" i="4"/>
  <c r="Q5" i="4"/>
  <c r="R4" i="4"/>
  <c r="Q4" i="4"/>
  <c r="R3" i="4"/>
  <c r="Q3" i="4"/>
  <c r="P10" i="4"/>
  <c r="O10" i="4"/>
  <c r="P9" i="4"/>
  <c r="O9" i="4"/>
  <c r="P8" i="4"/>
  <c r="O8" i="4"/>
  <c r="P7" i="4"/>
  <c r="O7" i="4"/>
  <c r="P6" i="4"/>
  <c r="O6" i="4"/>
  <c r="P5" i="4"/>
  <c r="O5" i="4"/>
  <c r="P4" i="4"/>
  <c r="O4" i="4"/>
  <c r="P3" i="4"/>
  <c r="O3" i="4"/>
  <c r="N10" i="4"/>
  <c r="N9" i="4"/>
  <c r="N8" i="4"/>
  <c r="N7" i="4"/>
  <c r="N6" i="4"/>
  <c r="M10" i="4"/>
  <c r="M9" i="4"/>
  <c r="M8" i="4"/>
  <c r="M7" i="4"/>
  <c r="M6" i="4"/>
  <c r="N5" i="4"/>
  <c r="M5" i="4"/>
  <c r="N4" i="4"/>
  <c r="M4" i="4"/>
  <c r="N3" i="4"/>
  <c r="M3" i="4"/>
  <c r="B10" i="4"/>
  <c r="B9" i="4"/>
  <c r="B8" i="4"/>
  <c r="B6" i="4"/>
  <c r="B7" i="4"/>
  <c r="B5" i="4"/>
  <c r="B4" i="4"/>
  <c r="B3" i="4"/>
  <c r="AF2" i="4"/>
  <c r="AE2" i="4"/>
  <c r="AD2" i="4"/>
  <c r="AC2" i="4"/>
  <c r="AB2" i="4"/>
  <c r="AA2" i="4"/>
  <c r="Z2" i="4"/>
  <c r="Y2" i="4"/>
  <c r="X2" i="4"/>
  <c r="W2" i="4"/>
  <c r="V2" i="4"/>
  <c r="U2" i="4"/>
  <c r="R2" i="4"/>
  <c r="Q2" i="4"/>
  <c r="P2" i="4"/>
  <c r="O2" i="4"/>
  <c r="N2" i="4"/>
  <c r="M2" i="4"/>
  <c r="L2" i="4"/>
  <c r="K2" i="4"/>
  <c r="J2" i="4"/>
  <c r="I2" i="4"/>
  <c r="H2" i="4"/>
  <c r="G2" i="4"/>
  <c r="D2" i="4"/>
  <c r="C2" i="4"/>
  <c r="F2" i="4"/>
  <c r="E2" i="4"/>
  <c r="D4" i="4"/>
  <c r="F4" i="4"/>
  <c r="H4" i="4"/>
  <c r="J4" i="4"/>
  <c r="C5" i="4"/>
  <c r="E5" i="4"/>
  <c r="G5" i="4"/>
  <c r="I5" i="4"/>
  <c r="D5" i="4"/>
  <c r="F5" i="4"/>
  <c r="H5" i="4"/>
  <c r="J5" i="4"/>
  <c r="C6" i="4"/>
  <c r="E6" i="4"/>
  <c r="G6" i="4"/>
  <c r="I6" i="4"/>
  <c r="D6" i="4"/>
  <c r="F6" i="4"/>
  <c r="H6" i="4"/>
  <c r="C7" i="4"/>
  <c r="E7" i="4"/>
  <c r="G7" i="4"/>
  <c r="I7" i="4"/>
  <c r="D7" i="4"/>
  <c r="F7" i="4"/>
  <c r="H7" i="4"/>
  <c r="J7" i="4"/>
  <c r="C8" i="4"/>
  <c r="E8" i="4"/>
  <c r="G8" i="4"/>
  <c r="D8" i="4"/>
  <c r="F8" i="4"/>
  <c r="H8" i="4"/>
  <c r="J8" i="4"/>
  <c r="C9" i="4"/>
  <c r="E9" i="4"/>
  <c r="G9" i="4"/>
  <c r="D9" i="4"/>
  <c r="F9" i="4"/>
  <c r="H9" i="4"/>
  <c r="J9" i="4"/>
  <c r="C10" i="4"/>
  <c r="E10" i="4"/>
  <c r="G10" i="4"/>
  <c r="D10" i="4"/>
  <c r="F10" i="4"/>
  <c r="H10" i="4"/>
  <c r="J10" i="4"/>
  <c r="L10" i="4"/>
  <c r="K4" i="4"/>
  <c r="L4" i="4"/>
  <c r="K5" i="4"/>
  <c r="L5" i="4"/>
  <c r="K6" i="4"/>
  <c r="L6" i="4"/>
  <c r="K7" i="4"/>
  <c r="L7" i="4"/>
  <c r="K8" i="4"/>
  <c r="L8" i="4"/>
  <c r="K9" i="4"/>
  <c r="L9" i="4"/>
  <c r="K10" i="4"/>
  <c r="E4" i="4"/>
  <c r="G4" i="4"/>
  <c r="I4" i="4"/>
  <c r="C4" i="4"/>
  <c r="L3" i="4"/>
  <c r="K3" i="4"/>
  <c r="E3" i="4"/>
  <c r="G3" i="4"/>
  <c r="I3" i="4"/>
  <c r="F3" i="4"/>
  <c r="H3" i="4"/>
  <c r="J3" i="4"/>
  <c r="D3" i="4"/>
  <c r="C3" i="4"/>
  <c r="Y1" i="4"/>
  <c r="AA1" i="4"/>
  <c r="AC1" i="4"/>
  <c r="AE1" i="4"/>
  <c r="W1" i="4"/>
  <c r="O1" i="4"/>
  <c r="Q1" i="4"/>
  <c r="S1" i="4"/>
  <c r="M1" i="4"/>
  <c r="K1" i="4"/>
  <c r="E1" i="4"/>
  <c r="G1" i="4"/>
  <c r="I1" i="4"/>
  <c r="C1" i="4"/>
  <c r="I25" i="6"/>
  <c r="P130" i="6"/>
  <c r="F1" i="6"/>
  <c r="P3" i="6"/>
  <c r="P5" i="6"/>
  <c r="P7" i="6"/>
  <c r="P9" i="6"/>
  <c r="P11" i="6"/>
  <c r="P23" i="6"/>
  <c r="P27" i="6"/>
  <c r="P28" i="6"/>
  <c r="P29" i="6"/>
  <c r="P30" i="6"/>
  <c r="P32" i="6"/>
  <c r="P33" i="6"/>
  <c r="P34" i="6"/>
  <c r="P44" i="6"/>
  <c r="P48" i="6"/>
  <c r="P49" i="6"/>
  <c r="P52" i="6"/>
  <c r="P53" i="6"/>
  <c r="P54" i="6"/>
  <c r="P55" i="6"/>
  <c r="P56" i="6"/>
  <c r="P57" i="6"/>
  <c r="P58" i="6"/>
  <c r="P59" i="6"/>
  <c r="P60" i="6"/>
  <c r="P61" i="6"/>
  <c r="P66" i="6"/>
  <c r="P67" i="6"/>
  <c r="P68" i="6"/>
  <c r="P77" i="6"/>
  <c r="P78" i="6"/>
  <c r="P80" i="6"/>
  <c r="P81" i="6"/>
  <c r="P82" i="6"/>
  <c r="P83" i="6"/>
  <c r="P84" i="6"/>
  <c r="P90" i="6"/>
  <c r="P91" i="6"/>
  <c r="P93" i="6"/>
  <c r="P94" i="6"/>
  <c r="P95" i="6"/>
  <c r="P96" i="6"/>
  <c r="P97" i="6"/>
  <c r="P98" i="6"/>
  <c r="P99" i="6"/>
  <c r="P104" i="6"/>
  <c r="P105" i="6"/>
  <c r="P106" i="6"/>
  <c r="P112" i="6"/>
  <c r="P113" i="6"/>
  <c r="P114" i="6"/>
  <c r="P115" i="6"/>
  <c r="P118" i="6"/>
  <c r="P119" i="6"/>
  <c r="P120" i="6"/>
  <c r="P121" i="6"/>
  <c r="P122" i="6"/>
  <c r="P123" i="6"/>
  <c r="P140" i="6"/>
  <c r="P141" i="6"/>
  <c r="P150" i="6"/>
  <c r="P151" i="6"/>
  <c r="P152" i="6"/>
  <c r="P171" i="6"/>
  <c r="P172" i="6"/>
  <c r="P173" i="6"/>
  <c r="P174" i="6"/>
  <c r="P175" i="6"/>
  <c r="P176" i="6"/>
  <c r="P177" i="6"/>
  <c r="P178" i="6"/>
  <c r="P179" i="6"/>
  <c r="P180" i="6"/>
  <c r="P181" i="6"/>
  <c r="P182" i="6"/>
  <c r="P183" i="6"/>
  <c r="P184" i="6"/>
  <c r="P185" i="6"/>
  <c r="P186" i="6"/>
  <c r="P187" i="6"/>
  <c r="P188" i="6"/>
  <c r="P189" i="6"/>
  <c r="P190" i="6"/>
  <c r="P191" i="6"/>
  <c r="P192" i="6"/>
  <c r="P193" i="6"/>
  <c r="P194" i="6"/>
  <c r="P195" i="6"/>
  <c r="P196" i="6"/>
  <c r="P197" i="6"/>
  <c r="P198" i="6"/>
  <c r="P199" i="6"/>
  <c r="P200" i="6"/>
  <c r="P201" i="6"/>
  <c r="P202" i="6"/>
  <c r="P207" i="6"/>
  <c r="P210" i="6"/>
  <c r="P211" i="6"/>
  <c r="D241" i="6"/>
  <c r="E241" i="6"/>
  <c r="E7" i="11" s="1"/>
  <c r="F7" i="11" s="1"/>
  <c r="G7" i="11" s="1"/>
  <c r="F241" i="6"/>
  <c r="D242" i="6"/>
  <c r="E242" i="6"/>
  <c r="F242" i="6"/>
  <c r="P243" i="6"/>
  <c r="P245" i="6"/>
  <c r="P267" i="6"/>
  <c r="P270" i="6"/>
  <c r="D291" i="6"/>
  <c r="E25" i="11" s="1"/>
  <c r="F25" i="11" s="1"/>
  <c r="G25" i="11" s="1"/>
  <c r="E291" i="6"/>
  <c r="E26" i="11" s="1"/>
  <c r="F26" i="11" s="1"/>
  <c r="G26" i="11" s="1"/>
  <c r="G291" i="6"/>
  <c r="E27" i="11" s="1"/>
  <c r="F27" i="11" s="1"/>
  <c r="G27" i="11" s="1"/>
  <c r="D292" i="6"/>
  <c r="E292" i="6"/>
  <c r="G292" i="6"/>
  <c r="P294" i="6"/>
  <c r="J6" i="4" l="1"/>
  <c r="B678" i="7"/>
  <c r="AE4" i="4"/>
  <c r="I242" i="6"/>
  <c r="G226" i="6"/>
  <c r="P223" i="6"/>
  <c r="H291" i="6"/>
  <c r="P275" i="6"/>
  <c r="G242" i="6"/>
  <c r="E6" i="11"/>
  <c r="F6" i="11" s="1"/>
  <c r="G6" i="11" s="1"/>
  <c r="G241" i="6"/>
  <c r="P280" i="6"/>
  <c r="S5" i="4"/>
  <c r="AF3" i="4"/>
  <c r="AF7" i="4"/>
  <c r="AF9" i="4"/>
  <c r="P274" i="6"/>
  <c r="H292" i="6"/>
  <c r="P226" i="6"/>
  <c r="B684" i="7" l="1"/>
  <c r="F216" i="6"/>
  <c r="F214" i="6"/>
  <c r="B690" i="7" l="1"/>
  <c r="P216" i="6"/>
  <c r="P214" i="6"/>
  <c r="F217" i="6"/>
  <c r="P215" i="6"/>
  <c r="B696" i="7" l="1"/>
  <c r="E5" i="11"/>
  <c r="F5" i="11" s="1"/>
  <c r="G5" i="11" s="1"/>
  <c r="E4" i="11"/>
  <c r="F4" i="11" s="1"/>
  <c r="G4" i="11" s="1"/>
  <c r="B702" i="7" l="1"/>
  <c r="B708" i="7" l="1"/>
  <c r="B714" i="7" l="1"/>
  <c r="J249" i="7" l="1"/>
  <c r="J15" i="7"/>
  <c r="J133" i="7"/>
  <c r="J622" i="7"/>
  <c r="J214" i="7"/>
  <c r="J559" i="7"/>
  <c r="J512" i="7"/>
  <c r="J605" i="7"/>
  <c r="J112" i="7"/>
  <c r="J482" i="7"/>
  <c r="J616" i="7"/>
  <c r="J461" i="7"/>
  <c r="J252" i="7"/>
  <c r="J659" i="7"/>
  <c r="J661" i="7"/>
  <c r="J536" i="7"/>
  <c r="J6" i="7"/>
  <c r="J439" i="7"/>
  <c r="J462" i="7"/>
  <c r="J682" i="7"/>
  <c r="J437" i="7"/>
  <c r="J48" i="7"/>
  <c r="J510" i="7"/>
  <c r="J473" i="7"/>
  <c r="J127" i="7"/>
  <c r="J41" i="7"/>
  <c r="J673" i="7"/>
  <c r="J31" i="7"/>
  <c r="J730" i="7"/>
  <c r="J231" i="7"/>
  <c r="J447" i="7"/>
  <c r="J715" i="7"/>
  <c r="J597" i="7"/>
  <c r="J213" i="7"/>
  <c r="J572" i="7"/>
  <c r="J35" i="7"/>
  <c r="J226" i="7"/>
  <c r="J219" i="7"/>
  <c r="J565" i="7"/>
  <c r="J435" i="7"/>
  <c r="J587" i="7"/>
  <c r="J600" i="7"/>
  <c r="J149" i="7"/>
  <c r="J703" i="7"/>
  <c r="J120" i="7"/>
  <c r="J728" i="7"/>
  <c r="J695" i="7"/>
  <c r="J29" i="7"/>
  <c r="J162" i="7"/>
  <c r="J591" i="7"/>
  <c r="J455" i="7"/>
  <c r="J717" i="7"/>
  <c r="J623" i="7"/>
  <c r="J504" i="7"/>
  <c r="J218" i="7"/>
  <c r="J499" i="7"/>
  <c r="J239" i="7"/>
  <c r="J111" i="7"/>
  <c r="J448" i="7"/>
  <c r="J550" i="7"/>
  <c r="J489" i="7"/>
  <c r="J44" i="7"/>
  <c r="J64" i="7"/>
  <c r="J116" i="7"/>
  <c r="J546" i="7"/>
  <c r="J72" i="7"/>
  <c r="J613" i="7"/>
  <c r="J556" i="7"/>
  <c r="J739" i="7"/>
  <c r="J105" i="7"/>
  <c r="J548" i="7"/>
  <c r="J198" i="7"/>
  <c r="J155" i="7"/>
  <c r="J233" i="7"/>
  <c r="J77" i="7"/>
  <c r="J18" i="7"/>
  <c r="J612" i="7"/>
  <c r="J738" i="7"/>
  <c r="J22" i="7"/>
  <c r="J110" i="7"/>
  <c r="J574" i="7"/>
  <c r="J134" i="7"/>
  <c r="J141" i="7"/>
  <c r="J480" i="7"/>
  <c r="J2" i="7"/>
  <c r="J119" i="7"/>
  <c r="J79" i="7"/>
  <c r="J46" i="7"/>
  <c r="J610" i="7"/>
  <c r="J564" i="7"/>
  <c r="J163" i="7"/>
  <c r="J250" i="7"/>
  <c r="J454" i="7"/>
  <c r="J651" i="7"/>
  <c r="J209" i="7"/>
  <c r="J683" i="7"/>
  <c r="J186" i="7"/>
  <c r="J566" i="7"/>
  <c r="J166" i="7"/>
  <c r="J190" i="7"/>
  <c r="J649" i="7"/>
  <c r="J80" i="7"/>
  <c r="J467" i="7"/>
  <c r="J580" i="7"/>
  <c r="J699" i="7"/>
  <c r="J488" i="7"/>
  <c r="J586" i="7"/>
  <c r="J464" i="7"/>
  <c r="J21" i="7"/>
  <c r="J561" i="7"/>
  <c r="J90" i="7"/>
  <c r="J8" i="7"/>
  <c r="J171" i="7"/>
  <c r="J157" i="7"/>
  <c r="J441" i="7"/>
  <c r="J523" i="7"/>
  <c r="J535" i="7"/>
  <c r="J641" i="7"/>
  <c r="J584" i="7"/>
  <c r="J555" i="7"/>
  <c r="J71" i="7"/>
  <c r="J181" i="7"/>
  <c r="J680" i="7"/>
  <c r="J25" i="7"/>
  <c r="J601" i="7"/>
  <c r="J668" i="7"/>
  <c r="J60" i="7"/>
  <c r="J54" i="7"/>
  <c r="J187" i="7"/>
  <c r="J493" i="7"/>
  <c r="J20" i="7"/>
  <c r="J707" i="7"/>
  <c r="J95" i="7"/>
  <c r="J114" i="7"/>
  <c r="J167" i="7"/>
  <c r="J124" i="7"/>
  <c r="J136" i="7"/>
  <c r="J129" i="7"/>
  <c r="J718" i="7"/>
  <c r="J720" i="7"/>
  <c r="J519" i="7"/>
  <c r="J677" i="7"/>
  <c r="J66" i="7"/>
  <c r="J496" i="7"/>
  <c r="J45" i="7"/>
  <c r="J228" i="7"/>
  <c r="J107" i="7"/>
  <c r="J65" i="7"/>
  <c r="J210" i="7"/>
  <c r="J721" i="7"/>
  <c r="J524" i="7"/>
  <c r="J639" i="7"/>
  <c r="J689" i="7"/>
  <c r="J38" i="7"/>
  <c r="J40" i="7"/>
  <c r="J709" i="7"/>
  <c r="J459" i="7"/>
  <c r="J670" i="7"/>
  <c r="J232" i="7"/>
  <c r="J183" i="7"/>
  <c r="J476" i="7"/>
  <c r="J200" i="7"/>
  <c r="J681" i="7"/>
  <c r="J86" i="7"/>
  <c r="J505" i="7"/>
  <c r="J607" i="7"/>
  <c r="J590" i="7"/>
  <c r="J98" i="7"/>
  <c r="J617" i="7"/>
  <c r="J205" i="7"/>
  <c r="J647" i="7"/>
  <c r="J67" i="7"/>
  <c r="J13" i="7"/>
  <c r="J686" i="7"/>
  <c r="J445" i="7"/>
  <c r="J196" i="7"/>
  <c r="J655" i="7"/>
  <c r="J501" i="7"/>
  <c r="J97" i="7"/>
  <c r="J525" i="7"/>
  <c r="J140" i="7"/>
  <c r="J27" i="7"/>
  <c r="J583" i="7"/>
  <c r="J595" i="7"/>
  <c r="J240" i="7"/>
  <c r="J628" i="7"/>
  <c r="J143" i="7"/>
  <c r="J479" i="7"/>
  <c r="J169" i="7"/>
  <c r="J456" i="7"/>
  <c r="J436" i="7"/>
  <c r="J137" i="7"/>
  <c r="J491" i="7"/>
  <c r="J115" i="7"/>
  <c r="J606" i="7"/>
  <c r="J549" i="7"/>
  <c r="J687" i="7"/>
  <c r="J19" i="7"/>
  <c r="J123" i="7"/>
  <c r="J532" i="7"/>
  <c r="J177" i="7"/>
  <c r="J558" i="7"/>
  <c r="J676" i="7"/>
  <c r="J645" i="7"/>
  <c r="J165" i="7"/>
  <c r="J47" i="7"/>
  <c r="J522" i="7"/>
  <c r="J465" i="7"/>
  <c r="J507" i="7"/>
  <c r="J691" i="7"/>
  <c r="J14" i="7"/>
  <c r="J531" i="7"/>
  <c r="J486" i="7"/>
  <c r="J520" i="7"/>
  <c r="J593" i="7"/>
  <c r="J458" i="7"/>
  <c r="J537" i="7"/>
  <c r="J245" i="7"/>
  <c r="J16" i="7"/>
  <c r="J88" i="7"/>
  <c r="J100" i="7"/>
  <c r="J212" i="7"/>
  <c r="J603" i="7"/>
  <c r="J503" i="7"/>
  <c r="J453" i="7"/>
  <c r="J698" i="7"/>
  <c r="J51" i="7"/>
  <c r="J178" i="7"/>
  <c r="J168" i="7"/>
  <c r="J55" i="7"/>
  <c r="J176" i="7"/>
  <c r="J594" i="7"/>
  <c r="J188" i="7"/>
  <c r="J619" i="7"/>
  <c r="J201" i="7"/>
  <c r="J132" i="7"/>
  <c r="J573" i="7"/>
  <c r="J477" i="7"/>
  <c r="J637" i="7"/>
  <c r="J221" i="7"/>
  <c r="J254" i="7"/>
  <c r="J576" i="7"/>
  <c r="J656" i="7"/>
  <c r="J63" i="7"/>
  <c r="J608" i="7"/>
  <c r="J121" i="7"/>
  <c r="J652" i="7"/>
  <c r="J180" i="7"/>
  <c r="J170" i="7"/>
  <c r="J76" i="7"/>
  <c r="J42" i="7"/>
  <c r="J154" i="7"/>
  <c r="J235" i="7"/>
  <c r="J495" i="7"/>
  <c r="J538" i="7"/>
  <c r="J653" i="7"/>
  <c r="J53" i="7"/>
  <c r="J596" i="7"/>
  <c r="J640" i="7"/>
  <c r="J91" i="7"/>
  <c r="J182" i="7"/>
  <c r="J449" i="7"/>
  <c r="J485" i="7"/>
  <c r="J172" i="7"/>
  <c r="J460" i="7"/>
  <c r="J665" i="7"/>
  <c r="J634" i="7"/>
  <c r="J438" i="7"/>
  <c r="J206" i="7"/>
  <c r="J57" i="7"/>
  <c r="J84" i="7"/>
  <c r="J509" i="7"/>
  <c r="J472" i="7"/>
  <c r="J578" i="7"/>
  <c r="J667" i="7"/>
  <c r="J729" i="7"/>
  <c r="J627" i="7"/>
  <c r="J142" i="7"/>
  <c r="J148" i="7"/>
  <c r="J528" i="7"/>
  <c r="J442" i="7"/>
  <c r="J225" i="7"/>
  <c r="J514" i="7"/>
  <c r="J193" i="7"/>
  <c r="J223" i="7"/>
  <c r="J12" i="7"/>
  <c r="J646" i="7"/>
  <c r="J719" i="7"/>
  <c r="J635" i="7"/>
  <c r="J158" i="7"/>
  <c r="J197" i="7"/>
  <c r="J727" i="7"/>
  <c r="J481" i="7"/>
  <c r="J724" i="7"/>
  <c r="J625" i="7"/>
  <c r="J589" i="7"/>
  <c r="J164" i="7"/>
  <c r="J145" i="7"/>
  <c r="J674" i="7"/>
  <c r="J675" i="7"/>
  <c r="J697" i="7"/>
  <c r="J253" i="7"/>
  <c r="J33" i="7"/>
  <c r="J663" i="7"/>
  <c r="J725" i="7"/>
  <c r="J662" i="7"/>
  <c r="J146" i="7"/>
  <c r="J118" i="7"/>
  <c r="J490" i="7"/>
  <c r="J614" i="7"/>
  <c r="J238" i="7"/>
  <c r="J539" i="7"/>
  <c r="J74" i="7"/>
  <c r="J671" i="7"/>
  <c r="J247" i="7"/>
  <c r="J9" i="7"/>
  <c r="J139" i="7"/>
  <c r="J540" i="7"/>
  <c r="J144" i="7"/>
  <c r="J669" i="7"/>
  <c r="J236" i="7"/>
  <c r="J10" i="7"/>
  <c r="J96" i="7"/>
  <c r="J11" i="7"/>
  <c r="J529" i="7"/>
  <c r="J444" i="7"/>
  <c r="J446" i="7"/>
  <c r="J37" i="7"/>
  <c r="J106" i="7"/>
  <c r="J32" i="7"/>
  <c r="J243" i="7"/>
  <c r="J657" i="7"/>
  <c r="J511" i="7"/>
  <c r="J554" i="7"/>
  <c r="J251" i="7"/>
  <c r="J570" i="7"/>
  <c r="J216" i="7"/>
  <c r="J541" i="7"/>
  <c r="J551" i="7"/>
  <c r="J466" i="7"/>
  <c r="J533" i="7"/>
  <c r="J192" i="7"/>
  <c r="J545" i="7"/>
  <c r="J24" i="7"/>
  <c r="J39" i="7"/>
  <c r="J474" i="7"/>
  <c r="J104" i="7"/>
  <c r="J152" i="7"/>
  <c r="J69" i="7"/>
  <c r="J147" i="7"/>
  <c r="J443" i="7"/>
  <c r="J579" i="7"/>
  <c r="J179" i="7"/>
  <c r="J621" i="7"/>
  <c r="J452" i="7"/>
  <c r="J191" i="7"/>
  <c r="J470" i="7"/>
  <c r="J553" i="7"/>
  <c r="J61" i="7"/>
  <c r="J542" i="7"/>
  <c r="J722" i="7"/>
  <c r="J73" i="7"/>
  <c r="J700" i="7"/>
  <c r="J498" i="7"/>
  <c r="J577" i="7"/>
  <c r="J615" i="7"/>
  <c r="J569" i="7"/>
  <c r="J195" i="7"/>
  <c r="J36" i="7"/>
  <c r="J151" i="7"/>
  <c r="J175" i="7"/>
  <c r="J526" i="7"/>
  <c r="J28" i="7"/>
  <c r="J222" i="7"/>
  <c r="J492" i="7"/>
  <c r="J237" i="7"/>
  <c r="J497" i="7"/>
  <c r="J530" i="7"/>
  <c r="J515" i="7"/>
  <c r="J713" i="7"/>
  <c r="J89" i="7"/>
  <c r="J125" i="7"/>
  <c r="J562" i="7"/>
  <c r="J203" i="7"/>
  <c r="J23" i="7"/>
  <c r="J706" i="7"/>
  <c r="J34" i="7"/>
  <c r="J83" i="7"/>
  <c r="J248" i="7"/>
  <c r="J102" i="7"/>
  <c r="J658" i="7"/>
  <c r="J215" i="7"/>
  <c r="J204" i="7"/>
  <c r="J494" i="7"/>
  <c r="J242" i="7"/>
  <c r="J478" i="7"/>
  <c r="J735" i="7"/>
  <c r="J92" i="7"/>
  <c r="J638" i="7"/>
  <c r="J81" i="7"/>
  <c r="J62" i="7"/>
  <c r="J484" i="7"/>
  <c r="J117" i="7"/>
  <c r="J220" i="7"/>
  <c r="J644" i="7"/>
  <c r="J557" i="7"/>
  <c r="J602" i="7"/>
  <c r="J604" i="7"/>
  <c r="J246" i="7"/>
  <c r="J582" i="7"/>
  <c r="J598" i="7"/>
  <c r="J122" i="7"/>
  <c r="J194" i="7"/>
  <c r="J506" i="7"/>
  <c r="J468" i="7"/>
  <c r="J500" i="7"/>
  <c r="J70" i="7"/>
  <c r="J694" i="7"/>
  <c r="J85" i="7"/>
  <c r="J150" i="7"/>
  <c r="J208" i="7"/>
  <c r="J563" i="7"/>
  <c r="J560" i="7"/>
  <c r="J135" i="7"/>
  <c r="J440" i="7"/>
  <c r="J547" i="7"/>
  <c r="J599" i="7"/>
  <c r="J632" i="7"/>
  <c r="J450" i="7"/>
  <c r="J487" i="7"/>
  <c r="J138" i="7"/>
  <c r="J609" i="7"/>
  <c r="J30" i="7"/>
  <c r="J17" i="7"/>
  <c r="J199" i="7"/>
  <c r="J241" i="7"/>
  <c r="J502" i="7"/>
  <c r="J153" i="7"/>
  <c r="J693" i="7"/>
  <c r="J567" i="7"/>
  <c r="J130" i="7"/>
  <c r="J611" i="7"/>
  <c r="J588" i="7"/>
  <c r="J664" i="7"/>
  <c r="J50" i="7"/>
  <c r="J126" i="7"/>
  <c r="J68" i="7"/>
  <c r="J78" i="7"/>
  <c r="J571" i="7"/>
  <c r="J58" i="7"/>
  <c r="J189" i="7"/>
  <c r="J585" i="7"/>
  <c r="J508" i="7"/>
  <c r="J711" i="7"/>
  <c r="J650" i="7"/>
  <c r="J469" i="7"/>
  <c r="J234" i="7"/>
  <c r="J552" i="7"/>
  <c r="J592" i="7"/>
  <c r="J174" i="7"/>
  <c r="J732" i="7"/>
  <c r="J692" i="7"/>
  <c r="J52" i="7"/>
  <c r="J620" i="7"/>
  <c r="J685" i="7"/>
  <c r="J544" i="7"/>
  <c r="J581" i="7"/>
  <c r="J159" i="7"/>
  <c r="J475" i="7"/>
  <c r="J618" i="7"/>
  <c r="J463" i="7"/>
  <c r="J633" i="7"/>
  <c r="J736" i="7"/>
  <c r="J75" i="7"/>
  <c r="J109" i="7"/>
  <c r="J705" i="7"/>
  <c r="J99" i="7"/>
  <c r="J94" i="7"/>
  <c r="J173" i="7"/>
  <c r="J517" i="7"/>
  <c r="J543" i="7"/>
  <c r="J3" i="7"/>
  <c r="J457" i="7"/>
  <c r="J227" i="7"/>
  <c r="J93" i="7"/>
  <c r="J710" i="7"/>
  <c r="J631" i="7"/>
  <c r="J483" i="7"/>
  <c r="J575" i="7"/>
  <c r="J244" i="7"/>
  <c r="J733" i="7"/>
  <c r="J56" i="7"/>
  <c r="J518" i="7"/>
  <c r="J471" i="7"/>
  <c r="J679" i="7"/>
  <c r="J643" i="7"/>
  <c r="J207" i="7"/>
  <c r="J184" i="7"/>
  <c r="J513" i="7"/>
  <c r="J101" i="7"/>
  <c r="J156" i="7"/>
  <c r="J527" i="7"/>
  <c r="J82" i="7"/>
  <c r="J113" i="7"/>
  <c r="J59" i="7"/>
  <c r="J230" i="7"/>
  <c r="J229" i="7"/>
  <c r="J224" i="7"/>
  <c r="J688" i="7"/>
  <c r="J128" i="7"/>
  <c r="J185" i="7"/>
  <c r="J521" i="7"/>
  <c r="J534" i="7"/>
  <c r="J5" i="7"/>
  <c r="J626" i="7"/>
  <c r="J87" i="7"/>
  <c r="J43" i="7"/>
  <c r="J568" i="7"/>
  <c r="J716" i="7"/>
  <c r="J712" i="7"/>
  <c r="J704" i="7"/>
  <c r="J629" i="7"/>
  <c r="J516" i="7"/>
  <c r="J160" i="7"/>
  <c r="J49" i="7"/>
  <c r="J4" i="7"/>
  <c r="J108" i="7"/>
  <c r="J7" i="7"/>
  <c r="J131" i="7"/>
  <c r="J103" i="7"/>
  <c r="J451" i="7"/>
  <c r="J161" i="7"/>
  <c r="J211" i="7"/>
  <c r="J723" i="7"/>
  <c r="J202" i="7"/>
  <c r="J701" i="7"/>
  <c r="N451" i="7" l="1"/>
  <c r="N521" i="7"/>
  <c r="N518" i="7"/>
  <c r="N58" i="7"/>
  <c r="N588" i="7"/>
  <c r="N17" i="7"/>
  <c r="N450" i="7"/>
  <c r="N102" i="7"/>
  <c r="N449" i="7"/>
  <c r="N520" i="7"/>
  <c r="N519" i="7"/>
  <c r="N105" i="7"/>
  <c r="N72" i="7"/>
  <c r="N448" i="7"/>
  <c r="N605" i="7"/>
  <c r="N701" i="7"/>
  <c r="N516" i="7"/>
  <c r="N629" i="7"/>
  <c r="J793" i="7"/>
  <c r="N793" i="7" s="1"/>
  <c r="N704" i="7"/>
  <c r="N712" i="7"/>
  <c r="N716" i="7"/>
  <c r="N568" i="7"/>
  <c r="N626" i="7"/>
  <c r="J790" i="7"/>
  <c r="N790" i="7" s="1"/>
  <c r="N534" i="7"/>
  <c r="N688" i="7"/>
  <c r="J771" i="7"/>
  <c r="N771" i="7" s="1"/>
  <c r="N527" i="7"/>
  <c r="N513" i="7"/>
  <c r="N643" i="7"/>
  <c r="N679" i="7"/>
  <c r="N471" i="7"/>
  <c r="N733" i="7"/>
  <c r="N575" i="7"/>
  <c r="N483" i="7"/>
  <c r="N631" i="7"/>
  <c r="J794" i="7"/>
  <c r="N794" i="7" s="1"/>
  <c r="N710" i="7"/>
  <c r="N457" i="7"/>
  <c r="J760" i="7"/>
  <c r="N760" i="7" s="1"/>
  <c r="N543" i="7"/>
  <c r="N705" i="7"/>
  <c r="N736" i="7"/>
  <c r="J796" i="7"/>
  <c r="N796" i="7" s="1"/>
  <c r="N633" i="7"/>
  <c r="N463" i="7"/>
  <c r="N618" i="7"/>
  <c r="N475" i="7"/>
  <c r="N581" i="7"/>
  <c r="N544" i="7"/>
  <c r="N685" i="7"/>
  <c r="N620" i="7"/>
  <c r="N692" i="7"/>
  <c r="N732" i="7"/>
  <c r="N592" i="7"/>
  <c r="N552" i="7"/>
  <c r="N469" i="7"/>
  <c r="N650" i="7"/>
  <c r="N711" i="7"/>
  <c r="N508" i="7"/>
  <c r="N585" i="7"/>
  <c r="N571" i="7"/>
  <c r="N664" i="7"/>
  <c r="N611" i="7"/>
  <c r="N567" i="7"/>
  <c r="N693" i="7"/>
  <c r="N502" i="7"/>
  <c r="N609" i="7"/>
  <c r="N487" i="7"/>
  <c r="N632" i="7"/>
  <c r="J795" i="7"/>
  <c r="N795" i="7" s="1"/>
  <c r="N599" i="7"/>
  <c r="N547" i="7"/>
  <c r="N560" i="7"/>
  <c r="N563" i="7"/>
  <c r="N694" i="7"/>
  <c r="N500" i="7"/>
  <c r="N468" i="7"/>
  <c r="N506" i="7"/>
  <c r="N598" i="7"/>
  <c r="N582" i="7"/>
  <c r="N604" i="7"/>
  <c r="N602" i="7"/>
  <c r="N557" i="7"/>
  <c r="N644" i="7"/>
  <c r="N484" i="7"/>
  <c r="N638" i="7"/>
  <c r="N735" i="7"/>
  <c r="N478" i="7"/>
  <c r="N494" i="7"/>
  <c r="N658" i="7"/>
  <c r="N706" i="7"/>
  <c r="N562" i="7"/>
  <c r="N713" i="7"/>
  <c r="N515" i="7"/>
  <c r="N530" i="7"/>
  <c r="N497" i="7"/>
  <c r="N492" i="7"/>
  <c r="J770" i="7"/>
  <c r="N770" i="7" s="1"/>
  <c r="N526" i="7"/>
  <c r="N569" i="7"/>
  <c r="N615" i="7"/>
  <c r="N577" i="7"/>
  <c r="N498" i="7"/>
  <c r="N700" i="7"/>
  <c r="N542" i="7"/>
  <c r="N553" i="7"/>
  <c r="N470" i="7"/>
  <c r="J755" i="7"/>
  <c r="N755" i="7" s="1"/>
  <c r="N452" i="7"/>
  <c r="N621" i="7"/>
  <c r="N579" i="7"/>
  <c r="J748" i="7"/>
  <c r="N748" i="7" s="1"/>
  <c r="N443" i="7"/>
  <c r="N474" i="7"/>
  <c r="N545" i="7"/>
  <c r="N533" i="7"/>
  <c r="N466" i="7"/>
  <c r="N551" i="7"/>
  <c r="N541" i="7"/>
  <c r="N570" i="7"/>
  <c r="N554" i="7"/>
  <c r="N511" i="7"/>
  <c r="N657" i="7"/>
  <c r="N446" i="7"/>
  <c r="J751" i="7"/>
  <c r="N751" i="7" s="1"/>
  <c r="N444" i="7"/>
  <c r="J749" i="7"/>
  <c r="N749" i="7" s="1"/>
  <c r="J773" i="7"/>
  <c r="N773" i="7" s="1"/>
  <c r="N529" i="7"/>
  <c r="N669" i="7"/>
  <c r="N540" i="7"/>
  <c r="N671" i="7"/>
  <c r="N539" i="7"/>
  <c r="N614" i="7"/>
  <c r="N490" i="7"/>
  <c r="N662" i="7"/>
  <c r="N663" i="7"/>
  <c r="N697" i="7"/>
  <c r="N675" i="7"/>
  <c r="N674" i="7"/>
  <c r="J777" i="7"/>
  <c r="N777" i="7" s="1"/>
  <c r="N589" i="7"/>
  <c r="J789" i="7"/>
  <c r="N789" i="7" s="1"/>
  <c r="N625" i="7"/>
  <c r="N481" i="7"/>
  <c r="N727" i="7"/>
  <c r="N635" i="7"/>
  <c r="N646" i="7"/>
  <c r="N514" i="7"/>
  <c r="J747" i="7"/>
  <c r="N442" i="7"/>
  <c r="N528" i="7"/>
  <c r="J772" i="7"/>
  <c r="N772" i="7" s="1"/>
  <c r="J791" i="7"/>
  <c r="N791" i="7" s="1"/>
  <c r="N627" i="7"/>
  <c r="N729" i="7"/>
  <c r="N667" i="7"/>
  <c r="N578" i="7"/>
  <c r="N472" i="7"/>
  <c r="N509" i="7"/>
  <c r="N634" i="7"/>
  <c r="N665" i="7"/>
  <c r="N460" i="7"/>
  <c r="N485" i="7"/>
  <c r="N640" i="7"/>
  <c r="N596" i="7"/>
  <c r="N653" i="7"/>
  <c r="N538" i="7"/>
  <c r="N495" i="7"/>
  <c r="N652" i="7"/>
  <c r="N608" i="7"/>
  <c r="N656" i="7"/>
  <c r="N576" i="7"/>
  <c r="N637" i="7"/>
  <c r="N477" i="7"/>
  <c r="N573" i="7"/>
  <c r="N619" i="7"/>
  <c r="N594" i="7"/>
  <c r="N698" i="7"/>
  <c r="N453" i="7"/>
  <c r="J756" i="7"/>
  <c r="N756" i="7" s="1"/>
  <c r="N503" i="7"/>
  <c r="N603" i="7"/>
  <c r="N537" i="7"/>
  <c r="J761" i="7"/>
  <c r="N761" i="7" s="1"/>
  <c r="N458" i="7"/>
  <c r="N593" i="7"/>
  <c r="N486" i="7"/>
  <c r="N531" i="7"/>
  <c r="N691" i="7"/>
  <c r="N507" i="7"/>
  <c r="N465" i="7"/>
  <c r="J766" i="7"/>
  <c r="N766" i="7" s="1"/>
  <c r="N522" i="7"/>
  <c r="N645" i="7"/>
  <c r="N676" i="7"/>
  <c r="N558" i="7"/>
  <c r="N532" i="7"/>
  <c r="N687" i="7"/>
  <c r="N549" i="7"/>
  <c r="J782" i="7"/>
  <c r="N782" i="7" s="1"/>
  <c r="N606" i="7"/>
  <c r="N491" i="7"/>
  <c r="J759" i="7"/>
  <c r="N759" i="7" s="1"/>
  <c r="N456" i="7"/>
  <c r="N479" i="7"/>
  <c r="N628" i="7"/>
  <c r="J792" i="7"/>
  <c r="N792" i="7" s="1"/>
  <c r="N595" i="7"/>
  <c r="N583" i="7"/>
  <c r="N525" i="7"/>
  <c r="J769" i="7"/>
  <c r="N769" i="7" s="1"/>
  <c r="N501" i="7"/>
  <c r="N655" i="7"/>
  <c r="N445" i="7"/>
  <c r="J750" i="7"/>
  <c r="N750" i="7" s="1"/>
  <c r="N686" i="7"/>
  <c r="N647" i="7"/>
  <c r="N617" i="7"/>
  <c r="J778" i="7"/>
  <c r="N778" i="7" s="1"/>
  <c r="N590" i="7"/>
  <c r="N607" i="7"/>
  <c r="J783" i="7"/>
  <c r="N783" i="7" s="1"/>
  <c r="N505" i="7"/>
  <c r="N681" i="7"/>
  <c r="N476" i="7"/>
  <c r="N670" i="7"/>
  <c r="J762" i="7"/>
  <c r="N762" i="7" s="1"/>
  <c r="N459" i="7"/>
  <c r="N709" i="7"/>
  <c r="N689" i="7"/>
  <c r="N639" i="7"/>
  <c r="J768" i="7"/>
  <c r="N768" i="7" s="1"/>
  <c r="N524" i="7"/>
  <c r="N496" i="7"/>
  <c r="N677" i="7"/>
  <c r="N707" i="7"/>
  <c r="N493" i="7"/>
  <c r="N668" i="7"/>
  <c r="N601" i="7"/>
  <c r="N680" i="7"/>
  <c r="N555" i="7"/>
  <c r="N584" i="7"/>
  <c r="N641" i="7"/>
  <c r="N535" i="7"/>
  <c r="N523" i="7"/>
  <c r="J767" i="7"/>
  <c r="N767" i="7" s="1"/>
  <c r="J746" i="7"/>
  <c r="N441" i="7"/>
  <c r="N561" i="7"/>
  <c r="N464" i="7"/>
  <c r="N586" i="7"/>
  <c r="N488" i="7"/>
  <c r="N699" i="7"/>
  <c r="N580" i="7"/>
  <c r="N467" i="7"/>
  <c r="N649" i="7"/>
  <c r="N566" i="7"/>
  <c r="N683" i="7"/>
  <c r="N651" i="7"/>
  <c r="N454" i="7"/>
  <c r="J757" i="7"/>
  <c r="N757" i="7" s="1"/>
  <c r="N564" i="7"/>
  <c r="N610" i="7"/>
  <c r="N480" i="7"/>
  <c r="N574" i="7"/>
  <c r="N738" i="7"/>
  <c r="N612" i="7"/>
  <c r="N548" i="7"/>
  <c r="N739" i="7"/>
  <c r="N556" i="7"/>
  <c r="N613" i="7"/>
  <c r="N546" i="7"/>
  <c r="N489" i="7"/>
  <c r="N550" i="7"/>
  <c r="N499" i="7"/>
  <c r="N504" i="7"/>
  <c r="N623" i="7"/>
  <c r="J788" i="7"/>
  <c r="N788" i="7" s="1"/>
  <c r="N717" i="7"/>
  <c r="N455" i="7"/>
  <c r="J758" i="7"/>
  <c r="N758" i="7" s="1"/>
  <c r="N591" i="7"/>
  <c r="N695" i="7"/>
  <c r="N728" i="7"/>
  <c r="N703" i="7"/>
  <c r="N600" i="7"/>
  <c r="N565" i="7"/>
  <c r="N572" i="7"/>
  <c r="N597" i="7"/>
  <c r="N715" i="7"/>
  <c r="N730" i="7"/>
  <c r="N673" i="7"/>
  <c r="N473" i="7"/>
  <c r="N510" i="7"/>
  <c r="N682" i="7"/>
  <c r="N462" i="7"/>
  <c r="N536" i="7"/>
  <c r="N661" i="7"/>
  <c r="N659" i="7"/>
  <c r="N461" i="7"/>
  <c r="N616" i="7"/>
  <c r="N482" i="7"/>
  <c r="N512" i="7"/>
  <c r="N559" i="7"/>
  <c r="J787" i="7"/>
  <c r="N787" i="7" s="1"/>
  <c r="N622" i="7"/>
</calcChain>
</file>

<file path=xl/comments1.xml><?xml version="1.0" encoding="utf-8"?>
<comments xmlns="http://schemas.openxmlformats.org/spreadsheetml/2006/main">
  <authors>
    <author>Andrew Potthurst</author>
    <author>Rob Langton</author>
    <author>MPA</author>
    <author>Stephen Blanchard</author>
  </authors>
  <commentList>
    <comment ref="B3" authorId="0" shapeId="0">
      <text>
        <r>
          <rPr>
            <b/>
            <sz val="9"/>
            <color indexed="81"/>
            <rFont val="Tahoma"/>
            <family val="2"/>
          </rPr>
          <t xml:space="preserve">MANDATORY: </t>
        </r>
        <r>
          <rPr>
            <sz val="9"/>
            <color indexed="81"/>
            <rFont val="Tahoma"/>
            <family val="2"/>
          </rPr>
          <t>The classification of the document</t>
        </r>
      </text>
    </comment>
    <comment ref="B5" authorId="1" shapeId="0">
      <text>
        <r>
          <rPr>
            <b/>
            <sz val="9"/>
            <color indexed="81"/>
            <rFont val="Tahoma"/>
            <family val="2"/>
          </rPr>
          <t xml:space="preserve">MANDATORY: </t>
        </r>
        <r>
          <rPr>
            <sz val="9"/>
            <color indexed="81"/>
            <rFont val="Tahoma"/>
            <family val="2"/>
          </rPr>
          <t>Date of sign off by the SRO</t>
        </r>
      </text>
    </comment>
    <comment ref="B7" authorId="1" shapeId="0">
      <text>
        <r>
          <rPr>
            <b/>
            <sz val="9"/>
            <color indexed="81"/>
            <rFont val="Tahoma"/>
            <family val="2"/>
          </rPr>
          <t xml:space="preserve">Optional unless Departmental processes require it Mandated: </t>
        </r>
        <r>
          <rPr>
            <sz val="9"/>
            <color indexed="81"/>
            <rFont val="Tahoma"/>
            <family val="2"/>
          </rPr>
          <t>FD Name and date of approval.</t>
        </r>
      </text>
    </comment>
    <comment ref="B9" authorId="0" shapeId="0">
      <text>
        <r>
          <rPr>
            <b/>
            <sz val="9"/>
            <color indexed="81"/>
            <rFont val="Tahoma"/>
            <family val="2"/>
          </rPr>
          <t>MANDATORY</t>
        </r>
      </text>
    </comment>
    <comment ref="F9" authorId="0" shapeId="0">
      <text>
        <r>
          <rPr>
            <b/>
            <sz val="9"/>
            <color indexed="81"/>
            <rFont val="Tahoma"/>
            <family val="2"/>
          </rPr>
          <t>MANDATORY</t>
        </r>
      </text>
    </comment>
    <comment ref="B11" authorId="0" shapeId="0">
      <text>
        <r>
          <rPr>
            <b/>
            <sz val="9"/>
            <color indexed="81"/>
            <rFont val="Tahoma"/>
            <family val="2"/>
          </rPr>
          <t xml:space="preserve">MANDATORY: </t>
        </r>
        <r>
          <rPr>
            <sz val="9"/>
            <color indexed="81"/>
            <rFont val="Tahoma"/>
            <family val="2"/>
          </rPr>
          <t>PMO or equivalent representative</t>
        </r>
      </text>
    </comment>
    <comment ref="F11" authorId="0" shapeId="0">
      <text>
        <r>
          <rPr>
            <b/>
            <sz val="9"/>
            <color indexed="81"/>
            <rFont val="Tahoma"/>
            <family val="2"/>
          </rPr>
          <t>MANDATORY</t>
        </r>
      </text>
    </comment>
    <comment ref="B23" authorId="0" shapeId="0">
      <text>
        <r>
          <rPr>
            <b/>
            <sz val="9"/>
            <color indexed="81"/>
            <rFont val="Tahoma"/>
            <family val="2"/>
          </rPr>
          <t>MANDATORY:</t>
        </r>
        <r>
          <rPr>
            <sz val="9"/>
            <color indexed="81"/>
            <rFont val="Tahoma"/>
            <family val="2"/>
          </rPr>
          <t xml:space="preserve"> The current name of the project or programme as is in use</t>
        </r>
      </text>
    </comment>
    <comment ref="B25" authorId="0" shapeId="0">
      <text>
        <r>
          <rPr>
            <b/>
            <sz val="9"/>
            <color indexed="81"/>
            <rFont val="Tahoma"/>
            <family val="2"/>
          </rPr>
          <t xml:space="preserve">MANDATORY ROW: </t>
        </r>
        <r>
          <rPr>
            <sz val="9"/>
            <color indexed="81"/>
            <rFont val="Tahoma"/>
            <family val="2"/>
          </rPr>
          <t>To be completed by IPA</t>
        </r>
      </text>
    </comment>
    <comment ref="B27" authorId="0" shapeId="0">
      <text>
        <r>
          <rPr>
            <b/>
            <sz val="9"/>
            <color indexed="81"/>
            <rFont val="Tahoma"/>
            <family val="2"/>
          </rPr>
          <t>MANDATORY DROP DOWN:</t>
        </r>
        <r>
          <rPr>
            <sz val="9"/>
            <color indexed="81"/>
            <rFont val="Tahoma"/>
            <family val="2"/>
          </rPr>
          <t xml:space="preserve"> The Ministerial department which has ultimate accountability for the project or programme. This is defined as the host department of the Principle Accounting Officer.</t>
        </r>
      </text>
    </comment>
    <comment ref="B28" authorId="2" shapeId="0">
      <text>
        <r>
          <rPr>
            <b/>
            <sz val="9"/>
            <color indexed="81"/>
            <rFont val="Tahoma"/>
            <family val="2"/>
          </rPr>
          <t>OPTIONAL:</t>
        </r>
        <r>
          <rPr>
            <sz val="9"/>
            <color indexed="81"/>
            <rFont val="Tahoma"/>
            <family val="2"/>
          </rPr>
          <t xml:space="preserve">
If project / programme is part of sub-portfolio that the dept. etc. would like to see a dashboard for, record a consistent sub-portfolio name here. E.g. DoH Informatics; MoD Capability, MoD Transformation, etc.</t>
        </r>
      </text>
    </comment>
    <comment ref="B29" authorId="0" shapeId="0">
      <text>
        <r>
          <rPr>
            <b/>
            <sz val="9"/>
            <color indexed="81"/>
            <rFont val="Tahoma"/>
            <family val="2"/>
          </rPr>
          <t xml:space="preserve">DEPENDENT: </t>
        </r>
        <r>
          <rPr>
            <sz val="9"/>
            <color indexed="81"/>
            <rFont val="Tahoma"/>
            <family val="2"/>
          </rPr>
          <t>If delivery vehicle not the reporting department i.e. is an Agency or equivalent, please note here - second field available if required
This is not the reporting department</t>
        </r>
      </text>
    </comment>
    <comment ref="B32" authorId="0" shapeId="0">
      <text>
        <r>
          <rPr>
            <b/>
            <sz val="9"/>
            <color indexed="81"/>
            <rFont val="Tahoma"/>
            <family val="2"/>
          </rPr>
          <t xml:space="preserve">MANDATORY DROP DOWN: </t>
        </r>
        <r>
          <rPr>
            <sz val="9"/>
            <color indexed="81"/>
            <rFont val="Tahoma"/>
            <family val="2"/>
          </rPr>
          <t>Please select 'Other' if not Project or Programme</t>
        </r>
      </text>
    </comment>
    <comment ref="B33" authorId="0" shapeId="0">
      <text>
        <r>
          <rPr>
            <b/>
            <sz val="9"/>
            <color indexed="81"/>
            <rFont val="Tahoma"/>
            <family val="2"/>
          </rPr>
          <t>DEPENDENT:</t>
        </r>
        <r>
          <rPr>
            <sz val="9"/>
            <color indexed="81"/>
            <rFont val="Tahoma"/>
            <family val="2"/>
          </rPr>
          <t xml:space="preserve"> If 'Other' selected above, please describe. PLEASE ENSURE ANSWER IS NOT ONE OF THE DROP DOWN OPTIONS BEFORE USING 'OTHER'</t>
        </r>
      </text>
    </comment>
    <comment ref="B34" authorId="0" shapeId="0">
      <text>
        <r>
          <rPr>
            <b/>
            <sz val="9"/>
            <color indexed="81"/>
            <rFont val="Tahoma"/>
            <family val="2"/>
          </rPr>
          <t>MANDATORY DROP DOWN:</t>
        </r>
        <r>
          <rPr>
            <sz val="9"/>
            <color indexed="81"/>
            <rFont val="Tahoma"/>
            <family val="2"/>
          </rPr>
          <t xml:space="preserve"> Select project / programme delivery method</t>
        </r>
      </text>
    </comment>
    <comment ref="B36" authorId="0" shapeId="0">
      <text>
        <r>
          <rPr>
            <b/>
            <sz val="9"/>
            <color indexed="81"/>
            <rFont val="Tahoma"/>
            <family val="2"/>
          </rPr>
          <t xml:space="preserve">MANDATORY: 
</t>
        </r>
        <r>
          <rPr>
            <sz val="9"/>
            <color indexed="81"/>
            <rFont val="Tahoma"/>
            <family val="2"/>
          </rPr>
          <t xml:space="preserve">BRIEF One or two lines describing what the project / programme is doing
</t>
        </r>
      </text>
    </comment>
    <comment ref="B38" authorId="0" shapeId="0">
      <text>
        <r>
          <rPr>
            <b/>
            <sz val="9"/>
            <color indexed="81"/>
            <rFont val="Tahoma"/>
            <family val="2"/>
          </rPr>
          <t xml:space="preserve">MANDATORY: </t>
        </r>
        <r>
          <rPr>
            <sz val="9"/>
            <color indexed="81"/>
            <rFont val="Tahoma"/>
            <family val="2"/>
          </rPr>
          <t>Please link project to Strategic Objectives in Single Departmental plans</t>
        </r>
      </text>
    </comment>
    <comment ref="B41" authorId="0" shapeId="0">
      <text>
        <r>
          <rPr>
            <b/>
            <sz val="9"/>
            <color indexed="81"/>
            <rFont val="Tahoma"/>
            <family val="2"/>
          </rPr>
          <t xml:space="preserve">MANDATORY DROP DOWN: </t>
        </r>
        <r>
          <rPr>
            <sz val="9"/>
            <color indexed="81"/>
            <rFont val="Tahoma"/>
            <family val="2"/>
          </rPr>
          <t>Please select from the defined list of categories (see guidance for definitions). As projects / programmes are not always easily described in one category, more drop downs have been provided. If 'Other' selected, please describe
Primary means MOST IMPORTANT OUTCOME'
If you choose procurement, please see the guidance around 'Steel' - 1.06 the guidance
PLEASE ENSURE ANSWER IS NOT ONE OF THE DROP DOWN OPTIONS BEFORE USING 'OTHER'</t>
        </r>
      </text>
    </comment>
    <comment ref="B44" authorId="0" shapeId="0">
      <text>
        <r>
          <rPr>
            <b/>
            <sz val="9"/>
            <color indexed="81"/>
            <rFont val="Tahoma"/>
            <family val="2"/>
          </rPr>
          <t>DEPENDENT:</t>
        </r>
        <r>
          <rPr>
            <sz val="9"/>
            <color indexed="81"/>
            <rFont val="Tahoma"/>
            <family val="2"/>
          </rPr>
          <t xml:space="preserve"> If 'Other' selected above, please describe</t>
        </r>
      </text>
    </comment>
    <comment ref="B46" authorId="0" shapeId="0">
      <text>
        <r>
          <rPr>
            <b/>
            <sz val="9"/>
            <color indexed="81"/>
            <rFont val="Tahoma"/>
            <family val="2"/>
          </rPr>
          <t xml:space="preserve">MANDATORY: </t>
        </r>
        <r>
          <rPr>
            <sz val="9"/>
            <color indexed="81"/>
            <rFont val="Tahoma"/>
            <family val="2"/>
          </rPr>
          <t>To be completed by MPA</t>
        </r>
      </text>
    </comment>
    <comment ref="B48" authorId="0" shapeId="0">
      <text>
        <r>
          <rPr>
            <b/>
            <sz val="9"/>
            <color indexed="81"/>
            <rFont val="Tahoma"/>
            <family val="2"/>
          </rPr>
          <t xml:space="preserve">MANDATORY: </t>
        </r>
        <r>
          <rPr>
            <sz val="9"/>
            <color indexed="81"/>
            <rFont val="Tahoma"/>
            <family val="2"/>
          </rPr>
          <t>For projects / programmes post approved OBC, please indicate whether any scope change. This does not mean future scope changes</t>
        </r>
      </text>
    </comment>
    <comment ref="B49" authorId="0" shapeId="0">
      <text>
        <r>
          <rPr>
            <b/>
            <sz val="9"/>
            <color indexed="81"/>
            <rFont val="Tahoma"/>
            <family val="2"/>
          </rPr>
          <t xml:space="preserve">DEPENDENT: </t>
        </r>
        <r>
          <rPr>
            <sz val="9"/>
            <color indexed="81"/>
            <rFont val="Tahoma"/>
            <family val="2"/>
          </rPr>
          <t>If scope change selected above, please describe</t>
        </r>
      </text>
    </comment>
    <comment ref="B52" authorId="0" shapeId="0">
      <text>
        <r>
          <rPr>
            <b/>
            <sz val="9"/>
            <color indexed="81"/>
            <rFont val="Tahoma"/>
            <family val="2"/>
          </rPr>
          <t xml:space="preserve">MANDATORY: </t>
        </r>
        <r>
          <rPr>
            <sz val="9"/>
            <color indexed="81"/>
            <rFont val="Tahoma"/>
            <family val="2"/>
          </rPr>
          <t xml:space="preserve">Please briefly  indicate specific individual outcomes (up to 10 outcome spaces provided) from the most recent Business case, and use </t>
        </r>
        <r>
          <rPr>
            <b/>
            <sz val="9"/>
            <color indexed="81"/>
            <rFont val="Tahoma"/>
            <family val="2"/>
          </rPr>
          <t>MANDATORY DROP DOWN</t>
        </r>
        <r>
          <rPr>
            <sz val="9"/>
            <color indexed="81"/>
            <rFont val="Tahoma"/>
            <family val="2"/>
          </rPr>
          <t xml:space="preserve"> to indicate whether Benefit monetised or non-monetised</t>
        </r>
      </text>
    </comment>
    <comment ref="B66" authorId="2" shapeId="0">
      <text>
        <r>
          <rPr>
            <b/>
            <sz val="9"/>
            <color indexed="81"/>
            <rFont val="Tahoma"/>
            <family val="2"/>
          </rPr>
          <t>MANDATORY DROP DOWN:</t>
        </r>
        <r>
          <rPr>
            <sz val="9"/>
            <color indexed="81"/>
            <rFont val="Tahoma"/>
            <family val="2"/>
          </rPr>
          <t xml:space="preserve"> Use Risk Potential Assessment (RPA) where available.</t>
        </r>
      </text>
    </comment>
    <comment ref="B67" authorId="0" shapeId="0">
      <text>
        <r>
          <rPr>
            <b/>
            <sz val="9"/>
            <color indexed="81"/>
            <rFont val="Tahoma"/>
            <family val="2"/>
          </rPr>
          <t xml:space="preserve">MANDATORY DROP DOWN: </t>
        </r>
        <r>
          <rPr>
            <sz val="9"/>
            <color indexed="81"/>
            <rFont val="Tahoma"/>
            <family val="2"/>
          </rPr>
          <t>SRO Delivery Confidence Assessment of the project / programme. At commission, this cell is the previous quarters RAG, and as such will need to be updated for the forthcoming quarter submission to MPA</t>
        </r>
      </text>
    </comment>
    <comment ref="B68" authorId="0" shapeId="0">
      <text>
        <r>
          <rPr>
            <b/>
            <sz val="9"/>
            <color indexed="81"/>
            <rFont val="Tahoma"/>
            <family val="2"/>
          </rPr>
          <t xml:space="preserve">MANDATORY: </t>
        </r>
        <r>
          <rPr>
            <sz val="9"/>
            <color indexed="81"/>
            <rFont val="Tahoma"/>
            <family val="2"/>
          </rPr>
          <t>SRO narrative on Delivery Confidence Assessment of the project / programme.</t>
        </r>
      </text>
    </comment>
    <comment ref="B70" authorId="0" shapeId="0">
      <text>
        <r>
          <rPr>
            <b/>
            <sz val="9"/>
            <color indexed="81"/>
            <rFont val="Tahoma"/>
            <family val="2"/>
          </rPr>
          <t xml:space="preserve">MANDATORY DROP DOWN: </t>
        </r>
        <r>
          <rPr>
            <sz val="9"/>
            <color indexed="81"/>
            <rFont val="Tahoma"/>
            <family val="2"/>
          </rPr>
          <t xml:space="preserve">MPA Delivery Confidence Assessment of the project / programme for the current quarter.
</t>
        </r>
      </text>
    </comment>
    <comment ref="B71" authorId="0" shapeId="0">
      <text>
        <r>
          <rPr>
            <b/>
            <sz val="9"/>
            <color indexed="81"/>
            <rFont val="Tahoma"/>
            <family val="2"/>
          </rPr>
          <t xml:space="preserve">MANDATORY: </t>
        </r>
        <r>
          <rPr>
            <sz val="9"/>
            <color indexed="81"/>
            <rFont val="Tahoma"/>
            <family val="2"/>
          </rPr>
          <t>IPA narrative on Delivery Confidence Assessment of the project / programme. To include reference to time, cost, quality, and risks (including mitigations)</t>
        </r>
      </text>
    </comment>
    <comment ref="B77" authorId="0" shapeId="0">
      <text>
        <r>
          <rPr>
            <b/>
            <sz val="9"/>
            <color indexed="81"/>
            <rFont val="Tahoma"/>
            <family val="2"/>
          </rPr>
          <t>MANDATORY:</t>
        </r>
        <r>
          <rPr>
            <sz val="9"/>
            <color indexed="81"/>
            <rFont val="Tahoma"/>
            <family val="2"/>
          </rPr>
          <t xml:space="preserve"> Details of SRO who has received  the formal letter of appointment as per the Osmotherly guidance</t>
        </r>
      </text>
    </comment>
    <comment ref="C79" authorId="0" shapeId="0">
      <text>
        <r>
          <rPr>
            <b/>
            <sz val="9"/>
            <color indexed="81"/>
            <rFont val="Tahoma"/>
            <family val="2"/>
          </rPr>
          <t>AUTOMATED</t>
        </r>
      </text>
    </comment>
    <comment ref="C80" authorId="0" shapeId="0">
      <text>
        <r>
          <rPr>
            <b/>
            <sz val="9"/>
            <color indexed="81"/>
            <rFont val="Tahoma"/>
            <family val="2"/>
          </rPr>
          <t>MANDATORY</t>
        </r>
      </text>
    </comment>
    <comment ref="C81" authorId="0" shapeId="0">
      <text>
        <r>
          <rPr>
            <b/>
            <sz val="9"/>
            <color indexed="81"/>
            <rFont val="Tahoma"/>
            <family val="2"/>
          </rPr>
          <t>MANDATORY</t>
        </r>
      </text>
    </comment>
    <comment ref="B82" authorId="0" shapeId="0">
      <text>
        <r>
          <rPr>
            <b/>
            <sz val="9"/>
            <color indexed="81"/>
            <rFont val="Tahoma"/>
            <family val="2"/>
          </rPr>
          <t xml:space="preserve">DEPENDENT: </t>
        </r>
        <r>
          <rPr>
            <sz val="9"/>
            <color indexed="81"/>
            <rFont val="Tahoma"/>
            <family val="2"/>
          </rPr>
          <t>If there are further SROs, please name them here</t>
        </r>
      </text>
    </comment>
    <comment ref="F82" authorId="0" shapeId="0">
      <text>
        <r>
          <rPr>
            <b/>
            <sz val="9"/>
            <color indexed="81"/>
            <rFont val="Tahoma"/>
            <family val="2"/>
          </rPr>
          <t>MANDATORY</t>
        </r>
        <r>
          <rPr>
            <sz val="9"/>
            <color indexed="81"/>
            <rFont val="Tahoma"/>
            <family val="2"/>
          </rPr>
          <t>: Please provide percentage of time SRO spends on Project / Programme</t>
        </r>
      </text>
    </comment>
    <comment ref="B83" authorId="2" shapeId="0">
      <text>
        <r>
          <rPr>
            <b/>
            <sz val="9"/>
            <color indexed="81"/>
            <rFont val="Tahoma"/>
            <family val="2"/>
          </rPr>
          <t>MANDATORY DROP DOWN:</t>
        </r>
        <r>
          <rPr>
            <sz val="9"/>
            <color indexed="81"/>
            <rFont val="Tahoma"/>
            <family val="2"/>
          </rPr>
          <t xml:space="preserve"> For this row, complete cohort of Major Project Leadership Academy / Project Leadership Programme currently on or graduated from, eligibility status, or reason for ineligibility.</t>
        </r>
      </text>
    </comment>
    <comment ref="B84" authorId="0" shapeId="0">
      <text>
        <r>
          <rPr>
            <b/>
            <sz val="9"/>
            <color indexed="81"/>
            <rFont val="Tahoma"/>
            <family val="2"/>
          </rPr>
          <t>DEPENDENT:</t>
        </r>
        <r>
          <rPr>
            <sz val="9"/>
            <color indexed="81"/>
            <rFont val="Tahoma"/>
            <family val="2"/>
          </rPr>
          <t xml:space="preserve"> If 'other' ineligibility, please describe</t>
        </r>
      </text>
    </comment>
    <comment ref="B85" authorId="0" shapeId="0">
      <text>
        <r>
          <rPr>
            <b/>
            <sz val="9"/>
            <color indexed="81"/>
            <rFont val="Tahoma"/>
            <family val="2"/>
          </rPr>
          <t xml:space="preserve">MANDATORY: </t>
        </r>
        <r>
          <rPr>
            <sz val="9"/>
            <color indexed="81"/>
            <rFont val="Tahoma"/>
            <family val="2"/>
          </rPr>
          <t xml:space="preserve">Date (or proposed date) of publication of SRO Appointment Letter 
</t>
        </r>
      </text>
    </comment>
    <comment ref="D85" authorId="0" shapeId="0">
      <text>
        <r>
          <rPr>
            <b/>
            <sz val="9"/>
            <color indexed="81"/>
            <rFont val="Tahoma"/>
            <family val="2"/>
          </rPr>
          <t>MANDATORY</t>
        </r>
      </text>
    </comment>
    <comment ref="G85" authorId="0" shapeId="0">
      <text>
        <r>
          <rPr>
            <b/>
            <sz val="9"/>
            <color indexed="81"/>
            <rFont val="Tahoma"/>
            <family val="2"/>
          </rPr>
          <t>MANDATORY</t>
        </r>
      </text>
    </comment>
    <comment ref="B86" authorId="0" shapeId="0">
      <text>
        <r>
          <rPr>
            <b/>
            <sz val="9"/>
            <color indexed="81"/>
            <rFont val="Tahoma"/>
            <family val="2"/>
          </rPr>
          <t xml:space="preserve">MANDATORY DROP DOWN: </t>
        </r>
        <r>
          <rPr>
            <sz val="9"/>
            <color indexed="81"/>
            <rFont val="Tahoma"/>
            <family val="2"/>
          </rPr>
          <t>Please provide reason for SRO change</t>
        </r>
      </text>
    </comment>
    <comment ref="B90" authorId="0" shapeId="0">
      <text>
        <r>
          <rPr>
            <b/>
            <sz val="9"/>
            <color indexed="81"/>
            <rFont val="Tahoma"/>
            <family val="2"/>
          </rPr>
          <t xml:space="preserve">MANDATORY: </t>
        </r>
        <r>
          <rPr>
            <sz val="9"/>
            <color indexed="81"/>
            <rFont val="Tahoma"/>
            <family val="2"/>
          </rPr>
          <t>Details of Project Director (or person who undertakes the role of Project Director)  who is the primary Project / Programme Director on the project / programme</t>
        </r>
      </text>
    </comment>
    <comment ref="C92" authorId="0" shapeId="0">
      <text>
        <r>
          <rPr>
            <b/>
            <sz val="9"/>
            <color indexed="81"/>
            <rFont val="Tahoma"/>
            <family val="2"/>
          </rPr>
          <t xml:space="preserve">MANDATORY: </t>
        </r>
        <r>
          <rPr>
            <sz val="9"/>
            <color indexed="81"/>
            <rFont val="Tahoma"/>
            <family val="2"/>
          </rPr>
          <t>To use if currently recorded internally as one data field</t>
        </r>
      </text>
    </comment>
    <comment ref="C93" authorId="0" shapeId="0">
      <text>
        <r>
          <rPr>
            <b/>
            <sz val="9"/>
            <color indexed="81"/>
            <rFont val="Tahoma"/>
            <family val="2"/>
          </rPr>
          <t>Mandatory</t>
        </r>
      </text>
    </comment>
    <comment ref="C94" authorId="0" shapeId="0">
      <text>
        <r>
          <rPr>
            <b/>
            <sz val="9"/>
            <color indexed="81"/>
            <rFont val="Tahoma"/>
            <family val="2"/>
          </rPr>
          <t>Mandatory</t>
        </r>
      </text>
    </comment>
    <comment ref="B95" authorId="0" shapeId="0">
      <text>
        <r>
          <rPr>
            <b/>
            <sz val="9"/>
            <color indexed="81"/>
            <rFont val="Tahoma"/>
            <family val="2"/>
          </rPr>
          <t xml:space="preserve">DEPENDENT: </t>
        </r>
        <r>
          <rPr>
            <sz val="9"/>
            <color indexed="81"/>
            <rFont val="Tahoma"/>
            <family val="2"/>
          </rPr>
          <t>If there are further SROs, please name them here</t>
        </r>
      </text>
    </comment>
    <comment ref="B96" authorId="0" shapeId="0">
      <text>
        <r>
          <rPr>
            <b/>
            <sz val="9"/>
            <color indexed="81"/>
            <rFont val="Tahoma"/>
            <family val="2"/>
          </rPr>
          <t xml:space="preserve">MANDATORY DROP DOWN: </t>
        </r>
        <r>
          <rPr>
            <sz val="9"/>
            <color indexed="81"/>
            <rFont val="Tahoma"/>
            <family val="2"/>
          </rPr>
          <t>For this row, complete cohort of MPLA / PLP currently on or graduated from, eligibility status, or reason for ineligibility.</t>
        </r>
      </text>
    </comment>
    <comment ref="B97" authorId="0" shapeId="0">
      <text>
        <r>
          <rPr>
            <b/>
            <sz val="9"/>
            <color indexed="81"/>
            <rFont val="Tahoma"/>
            <family val="2"/>
          </rPr>
          <t>DEPENDENT:</t>
        </r>
        <r>
          <rPr>
            <sz val="9"/>
            <color indexed="81"/>
            <rFont val="Tahoma"/>
            <family val="2"/>
          </rPr>
          <t xml:space="preserve"> If 'other' Ineligibility, please describe
</t>
        </r>
      </text>
    </comment>
    <comment ref="B98" authorId="0" shapeId="0">
      <text>
        <r>
          <rPr>
            <b/>
            <sz val="9"/>
            <color indexed="81"/>
            <rFont val="Tahoma"/>
            <family val="2"/>
          </rPr>
          <t xml:space="preserve">MANDATORY DROP DOWN: </t>
        </r>
        <r>
          <rPr>
            <sz val="9"/>
            <color indexed="81"/>
            <rFont val="Tahoma"/>
            <family val="2"/>
          </rPr>
          <t>Please provide reason for PD change.</t>
        </r>
      </text>
    </comment>
    <comment ref="F98" authorId="3" shapeId="0">
      <text>
        <r>
          <rPr>
            <b/>
            <sz val="9"/>
            <color indexed="81"/>
            <rFont val="Tahoma"/>
            <family val="2"/>
          </rPr>
          <t>MANDATORY:</t>
        </r>
        <r>
          <rPr>
            <sz val="9"/>
            <color indexed="81"/>
            <rFont val="Tahoma"/>
            <family val="2"/>
          </rPr>
          <t xml:space="preserve"> These have been added so as to be able forecast PD changes and may be used in relation to appointment letters in the future.
</t>
        </r>
      </text>
    </comment>
    <comment ref="F99" authorId="3" shapeId="0">
      <text>
        <r>
          <rPr>
            <b/>
            <sz val="9"/>
            <color indexed="81"/>
            <rFont val="Tahoma"/>
            <family val="2"/>
          </rPr>
          <t>MANDATORY:</t>
        </r>
        <r>
          <rPr>
            <sz val="9"/>
            <color indexed="81"/>
            <rFont val="Tahoma"/>
            <family val="2"/>
          </rPr>
          <t xml:space="preserve"> These have been added so as to be able forecast PD changes and may be used in relation to appointment letters in the future.
</t>
        </r>
      </text>
    </comment>
    <comment ref="B104" authorId="0" shapeId="0">
      <text>
        <r>
          <rPr>
            <b/>
            <sz val="9"/>
            <color indexed="81"/>
            <rFont val="Tahoma"/>
            <family val="2"/>
          </rPr>
          <t xml:space="preserve">MANDATORY: </t>
        </r>
        <r>
          <rPr>
            <sz val="9"/>
            <color indexed="81"/>
            <rFont val="Tahoma"/>
            <family val="2"/>
          </rPr>
          <t>Resources is seeking to capture those personnel working directly in the Project / Programme team at the snapshot date, not everyone who may be working on the project. See guidance for a more detailed description. Here record those people directly employed by Civil or Crown service, local government or ALB.</t>
        </r>
      </text>
    </comment>
    <comment ref="B105" authorId="0" shapeId="0">
      <text>
        <r>
          <rPr>
            <b/>
            <sz val="9"/>
            <color indexed="81"/>
            <rFont val="Tahoma"/>
            <family val="2"/>
          </rPr>
          <t>MANDATORY:</t>
        </r>
        <r>
          <rPr>
            <sz val="9"/>
            <color indexed="81"/>
            <rFont val="Tahoma"/>
            <family val="2"/>
          </rPr>
          <t>Project / Programme team members as previous field but Contractors i.e. not as above, at the snapshot date</t>
        </r>
      </text>
    </comment>
    <comment ref="B106" authorId="0" shapeId="0">
      <text>
        <r>
          <rPr>
            <b/>
            <sz val="9"/>
            <color indexed="81"/>
            <rFont val="Tahoma"/>
            <family val="2"/>
          </rPr>
          <t xml:space="preserve">MANDATORY: </t>
        </r>
        <r>
          <rPr>
            <sz val="9"/>
            <color indexed="81"/>
            <rFont val="Tahoma"/>
            <family val="2"/>
          </rPr>
          <t>Number of FTE (full time equivalents) that the project / programme is funded for at the snapshot point. i.e. how many their should be in post.</t>
        </r>
      </text>
    </comment>
    <comment ref="B107" authorId="0" shapeId="0">
      <text>
        <r>
          <rPr>
            <b/>
            <sz val="9"/>
            <color indexed="81"/>
            <rFont val="Tahoma"/>
            <family val="2"/>
          </rPr>
          <t xml:space="preserve">MANDATORY: </t>
        </r>
        <r>
          <rPr>
            <sz val="9"/>
            <color indexed="81"/>
            <rFont val="Tahoma"/>
            <family val="2"/>
          </rPr>
          <t>Commentary should cover whether project is over / under resourced; reasons for use of contractors; short term future resource changes</t>
        </r>
      </text>
    </comment>
    <comment ref="B112" authorId="0" shapeId="0">
      <text>
        <r>
          <rPr>
            <b/>
            <sz val="9"/>
            <color indexed="81"/>
            <rFont val="Tahoma"/>
            <family val="2"/>
          </rPr>
          <t xml:space="preserve">MANDATORY: </t>
        </r>
        <r>
          <rPr>
            <sz val="9"/>
            <color indexed="81"/>
            <rFont val="Tahoma"/>
            <family val="2"/>
          </rPr>
          <t>A Red Amber Green should be given  for each of these Capability / Capacity areas, if relevant, both for the snapshot date and for the future view (6 months). There is a N/A option for when the option is not applicable</t>
        </r>
      </text>
    </comment>
    <comment ref="B120" authorId="0" shapeId="0">
      <text>
        <r>
          <rPr>
            <b/>
            <sz val="9"/>
            <color indexed="81"/>
            <rFont val="Tahoma"/>
            <family val="2"/>
          </rPr>
          <t xml:space="preserve">OPTIONAL: </t>
        </r>
        <r>
          <rPr>
            <sz val="9"/>
            <color indexed="81"/>
            <rFont val="Tahoma"/>
            <family val="2"/>
          </rPr>
          <t>If a Capability / Capacity area is not listed above, please indicate here and provide RAG</t>
        </r>
      </text>
    </comment>
    <comment ref="B123" authorId="0" shapeId="0">
      <text>
        <r>
          <rPr>
            <b/>
            <sz val="9"/>
            <color indexed="81"/>
            <rFont val="Tahoma"/>
            <family val="2"/>
          </rPr>
          <t xml:space="preserve">OPTIONAL: </t>
        </r>
        <r>
          <rPr>
            <sz val="9"/>
            <color indexed="81"/>
            <rFont val="Tahoma"/>
            <family val="2"/>
          </rPr>
          <t>Commentary if required</t>
        </r>
      </text>
    </comment>
    <comment ref="B129" authorId="0" shapeId="0">
      <text>
        <r>
          <rPr>
            <b/>
            <sz val="9"/>
            <color indexed="81"/>
            <rFont val="Tahoma"/>
            <family val="2"/>
          </rPr>
          <t xml:space="preserve">MANDATORY DROP DOWN: </t>
        </r>
        <r>
          <rPr>
            <sz val="9"/>
            <color indexed="81"/>
            <rFont val="Tahoma"/>
            <family val="2"/>
          </rPr>
          <t>Please choose the most appropriate from list provided or choose OTHER - see guidance for definitions</t>
        </r>
      </text>
    </comment>
    <comment ref="B130" authorId="0" shapeId="0">
      <text>
        <r>
          <rPr>
            <b/>
            <sz val="9"/>
            <color indexed="81"/>
            <rFont val="Tahoma"/>
            <family val="2"/>
          </rPr>
          <t xml:space="preserve">DEPENDENT: </t>
        </r>
        <r>
          <rPr>
            <sz val="9"/>
            <color indexed="81"/>
            <rFont val="Tahoma"/>
            <family val="2"/>
          </rPr>
          <t>If 'other', please describe here</t>
        </r>
      </text>
    </comment>
    <comment ref="B131" authorId="0" shapeId="0">
      <text>
        <r>
          <rPr>
            <b/>
            <sz val="9"/>
            <color indexed="81"/>
            <rFont val="Tahoma"/>
            <family val="2"/>
          </rPr>
          <t>MANDATORY:</t>
        </r>
        <r>
          <rPr>
            <sz val="9"/>
            <color indexed="81"/>
            <rFont val="Tahoma"/>
            <family val="2"/>
          </rPr>
          <t xml:space="preserve"> latest Treasury approved Business Case or equivalent
IF TAP, PLEASE ENSURE ITS REFLECTED IN THE MANDATORY MILESTONES</t>
        </r>
      </text>
    </comment>
    <comment ref="B132" authorId="0" shapeId="0">
      <text>
        <r>
          <rPr>
            <b/>
            <sz val="9"/>
            <color indexed="81"/>
            <rFont val="Tahoma"/>
            <family val="2"/>
          </rPr>
          <t xml:space="preserve">MANDATORY: </t>
        </r>
        <r>
          <rPr>
            <sz val="9"/>
            <color indexed="81"/>
            <rFont val="Tahoma"/>
            <family val="2"/>
          </rPr>
          <t>Please provide this document name and version number. This should be the document used to source the baseline figures provided on the quarterly return</t>
        </r>
      </text>
    </comment>
    <comment ref="B133" authorId="0" shapeId="0">
      <text>
        <r>
          <rPr>
            <b/>
            <sz val="9"/>
            <color indexed="81"/>
            <rFont val="Tahoma"/>
            <family val="2"/>
          </rPr>
          <t xml:space="preserve">MANDATORY: </t>
        </r>
        <r>
          <rPr>
            <sz val="9"/>
            <color indexed="81"/>
            <rFont val="Tahoma"/>
            <family val="2"/>
          </rPr>
          <t>The date the latest TAP document was updated</t>
        </r>
      </text>
    </comment>
    <comment ref="B134" authorId="0" shapeId="0">
      <text>
        <r>
          <rPr>
            <b/>
            <sz val="9"/>
            <color indexed="81"/>
            <rFont val="Tahoma"/>
            <family val="2"/>
          </rPr>
          <t>DEPENDENT:</t>
        </r>
        <r>
          <rPr>
            <sz val="9"/>
            <color indexed="81"/>
            <rFont val="Tahoma"/>
            <family val="2"/>
          </rPr>
          <t xml:space="preserve"> The name of the TAP equivalent document including its version. </t>
        </r>
      </text>
    </comment>
    <comment ref="B135" authorId="0" shapeId="0">
      <text>
        <r>
          <rPr>
            <b/>
            <sz val="9"/>
            <color indexed="81"/>
            <rFont val="Tahoma"/>
            <family val="2"/>
          </rPr>
          <t>DEPENDENT:</t>
        </r>
        <r>
          <rPr>
            <sz val="9"/>
            <color indexed="81"/>
            <rFont val="Tahoma"/>
            <family val="2"/>
          </rPr>
          <t xml:space="preserve"> The date of the Tap document equivalent.</t>
        </r>
      </text>
    </comment>
    <comment ref="B139" authorId="0" shapeId="0">
      <text>
        <r>
          <rPr>
            <b/>
            <sz val="9"/>
            <color indexed="81"/>
            <rFont val="Tahoma"/>
            <family val="2"/>
          </rPr>
          <t xml:space="preserve">MANDATORY: </t>
        </r>
        <r>
          <rPr>
            <sz val="9"/>
            <color indexed="81"/>
            <rFont val="Tahoma"/>
            <family val="2"/>
          </rPr>
          <t xml:space="preserve">Please complete as many of these as appropriate to the project
All entered milestones </t>
        </r>
        <r>
          <rPr>
            <u/>
            <sz val="9"/>
            <color indexed="81"/>
            <rFont val="Tahoma"/>
            <family val="2"/>
          </rPr>
          <t>must</t>
        </r>
        <r>
          <rPr>
            <sz val="9"/>
            <color indexed="81"/>
            <rFont val="Tahoma"/>
            <family val="2"/>
          </rPr>
          <t xml:space="preserve"> have an original baseline date and an entry in the 'Either Actual of Forecast' cell. This enables us to track progress of milestones
PLEASE USE EXISTING MILESTONE / MILESTONE DATES IF NEW ONES ARE UP FOR APPROVAL</t>
        </r>
      </text>
    </comment>
    <comment ref="C139" authorId="0" shapeId="0">
      <text>
        <r>
          <rPr>
            <b/>
            <sz val="9"/>
            <color indexed="81"/>
            <rFont val="Tahoma"/>
            <family val="2"/>
          </rPr>
          <t xml:space="preserve">MANDATORY: </t>
        </r>
        <r>
          <rPr>
            <sz val="9"/>
            <color indexed="81"/>
            <rFont val="Tahoma"/>
            <family val="2"/>
          </rPr>
          <t>Date sourced from the Outline Business Case or equivalent</t>
        </r>
      </text>
    </comment>
    <comment ref="D139" authorId="0" shapeId="0">
      <text>
        <r>
          <rPr>
            <b/>
            <sz val="9"/>
            <color indexed="81"/>
            <rFont val="Tahoma"/>
            <family val="2"/>
          </rPr>
          <t>DEPENDENT:</t>
        </r>
        <r>
          <rPr>
            <sz val="9"/>
            <color indexed="81"/>
            <rFont val="Tahoma"/>
            <family val="2"/>
          </rPr>
          <t xml:space="preserve"> If there has been an </t>
        </r>
        <r>
          <rPr>
            <u/>
            <sz val="9"/>
            <color indexed="81"/>
            <rFont val="Tahoma"/>
            <family val="2"/>
          </rPr>
          <t>approved</t>
        </r>
        <r>
          <rPr>
            <sz val="9"/>
            <color indexed="81"/>
            <rFont val="Tahoma"/>
            <family val="2"/>
          </rPr>
          <t xml:space="preserve"> change of the  baseline date,, please add new </t>
        </r>
        <r>
          <rPr>
            <u/>
            <sz val="9"/>
            <color indexed="81"/>
            <rFont val="Tahoma"/>
            <family val="2"/>
          </rPr>
          <t>approved</t>
        </r>
        <r>
          <rPr>
            <sz val="9"/>
            <color indexed="81"/>
            <rFont val="Tahoma"/>
            <family val="2"/>
          </rPr>
          <t xml:space="preserve"> date here. DO NOT PUT THE SAME DATE AS THE ORIGINAL BASELINE</t>
        </r>
      </text>
    </comment>
    <comment ref="E139" authorId="0" shapeId="0">
      <text>
        <r>
          <rPr>
            <b/>
            <sz val="9"/>
            <color indexed="81"/>
            <rFont val="Tahoma"/>
            <family val="2"/>
          </rPr>
          <t xml:space="preserve">MANDATORY: </t>
        </r>
        <r>
          <rPr>
            <sz val="9"/>
            <color indexed="81"/>
            <rFont val="Tahoma"/>
            <family val="2"/>
          </rPr>
          <t>Use forecast date until completion, then record actual date</t>
        </r>
      </text>
    </comment>
    <comment ref="G139" authorId="0" shapeId="0">
      <text>
        <r>
          <rPr>
            <b/>
            <sz val="9"/>
            <color indexed="81"/>
            <rFont val="Tahoma"/>
            <family val="2"/>
          </rPr>
          <t xml:space="preserve">MANDATORY: </t>
        </r>
        <r>
          <rPr>
            <sz val="9"/>
            <color indexed="81"/>
            <rFont val="Tahoma"/>
            <family val="2"/>
          </rPr>
          <t>Please complete with reason if milestone rebaselined / Forecast is considered significantly different to baseline</t>
        </r>
      </text>
    </comment>
    <comment ref="B140" authorId="0" shapeId="0">
      <text>
        <r>
          <rPr>
            <b/>
            <sz val="9"/>
            <color indexed="81"/>
            <rFont val="Tahoma"/>
            <family val="2"/>
          </rPr>
          <t xml:space="preserve">MANDATORY: </t>
        </r>
        <r>
          <rPr>
            <sz val="9"/>
            <color indexed="81"/>
            <rFont val="Tahoma"/>
            <family val="2"/>
          </rPr>
          <t>commencement of project planning activities (Pre SOBC)</t>
        </r>
      </text>
    </comment>
    <comment ref="B141" authorId="0" shapeId="0">
      <text>
        <r>
          <rPr>
            <b/>
            <sz val="9"/>
            <color indexed="81"/>
            <rFont val="Tahoma"/>
            <family val="2"/>
          </rPr>
          <t xml:space="preserve">MANDATORY: </t>
        </r>
        <r>
          <rPr>
            <sz val="9"/>
            <color indexed="81"/>
            <rFont val="Tahoma"/>
            <family val="2"/>
          </rPr>
          <t xml:space="preserve">Examples include -
• When the temporary organisation responsible for the delivery of the project is disbanded
• When the planned change has been fully implemented and benefits realisation plan put in place
• When the new or upgraded service becomes fully operational / rolled out
• When an infrastructure project is completed and in service </t>
        </r>
        <r>
          <rPr>
            <b/>
            <sz val="9"/>
            <color indexed="81"/>
            <rFont val="Tahoma"/>
            <family val="2"/>
          </rPr>
          <t xml:space="preserve">
</t>
        </r>
      </text>
    </comment>
    <comment ref="B142" authorId="0" shapeId="0">
      <text>
        <r>
          <rPr>
            <b/>
            <sz val="9"/>
            <color indexed="81"/>
            <rFont val="Tahoma"/>
            <family val="2"/>
          </rPr>
          <t xml:space="preserve">MANDATORY: </t>
        </r>
        <r>
          <rPr>
            <sz val="9"/>
            <color indexed="81"/>
            <rFont val="Tahoma"/>
            <family val="2"/>
          </rPr>
          <t>Business Case End date is the date that the Business case runs to, not when the project ends, although they may be the same date
WHEN THE CELL TURNS RED, THIS MEANS THAT THE BC END DATE IS BEFORE THE PROJECT END DATE, WHICH IS NOT ALLOWED. THEY CAN BE EQUAL THOUGH</t>
        </r>
      </text>
    </comment>
    <comment ref="B144" authorId="0" shapeId="0">
      <text>
        <r>
          <rPr>
            <b/>
            <sz val="9"/>
            <color indexed="81"/>
            <rFont val="Tahoma"/>
            <family val="2"/>
          </rPr>
          <t>These three cells can be used by projets that have milestones that represent the 25th, 50th and 75 percentile of progress of the project</t>
        </r>
      </text>
    </comment>
    <comment ref="B162" authorId="0" shapeId="0">
      <text>
        <r>
          <rPr>
            <b/>
            <sz val="9"/>
            <color indexed="81"/>
            <rFont val="Tahoma"/>
            <family val="2"/>
          </rPr>
          <t xml:space="preserve">OPTIONAL: </t>
        </r>
        <r>
          <rPr>
            <sz val="9"/>
            <color indexed="81"/>
            <rFont val="Tahoma"/>
            <family val="2"/>
          </rPr>
          <t>To reflect the significant steps / stages of the project or programme which departments are free to determine</t>
        </r>
      </text>
    </comment>
    <comment ref="F162" authorId="0" shapeId="0">
      <text>
        <r>
          <rPr>
            <b/>
            <sz val="9"/>
            <color indexed="81"/>
            <rFont val="Tahoma"/>
            <family val="2"/>
          </rPr>
          <t>DEPENDENT:</t>
        </r>
        <r>
          <rPr>
            <sz val="9"/>
            <color indexed="81"/>
            <rFont val="Tahoma"/>
            <family val="2"/>
          </rPr>
          <t xml:space="preserve"> A milestone type must be selected when a milestone is added</t>
        </r>
      </text>
    </comment>
    <comment ref="G162" authorId="0" shapeId="0">
      <text>
        <r>
          <rPr>
            <b/>
            <sz val="9"/>
            <color indexed="81"/>
            <rFont val="Tahoma"/>
            <family val="2"/>
          </rPr>
          <t xml:space="preserve">MANDATORY: </t>
        </r>
        <r>
          <rPr>
            <sz val="9"/>
            <color indexed="81"/>
            <rFont val="Tahoma"/>
            <family val="2"/>
          </rPr>
          <t>Please complete with reason if milestone rebaselined / Forecast is considered significantly different to baseline</t>
        </r>
      </text>
    </comment>
    <comment ref="B207" authorId="0" shapeId="0">
      <text>
        <r>
          <rPr>
            <b/>
            <sz val="9"/>
            <color indexed="81"/>
            <rFont val="Tahoma"/>
            <family val="2"/>
          </rPr>
          <t xml:space="preserve">MANDATORY: </t>
        </r>
        <r>
          <rPr>
            <sz val="9"/>
            <color indexed="81"/>
            <rFont val="Tahoma"/>
            <family val="2"/>
          </rPr>
          <t>All project / programme costs recorded in the GMPP can be in either current (nominal/unindexed and undiscounted) or real terms. Real: Require Adjustment to accommodate inflation or discounted or calculated e.g. applying the Treasury’s 3.5% yearly deflator rate to give the current value of the investment. 
IF A PROJECT / PROGRAMME PUTS NOMINAL, IT DOES NOT NEED A DEFLATOR OR INDEX YEAR
IF A PROJECT / PROGRAMME PUTS REAL IT NEEDS TO SUPPLY BOTH A DEFLATOR AND AN INDEX YEAR</t>
        </r>
      </text>
    </comment>
    <comment ref="B208" authorId="0" shapeId="0">
      <text>
        <r>
          <rPr>
            <b/>
            <sz val="9"/>
            <color indexed="81"/>
            <rFont val="Tahoma"/>
            <family val="2"/>
          </rPr>
          <t xml:space="preserve">DEPENDENT: </t>
        </r>
        <r>
          <rPr>
            <sz val="9"/>
            <color indexed="81"/>
            <rFont val="Tahoma"/>
            <family val="2"/>
          </rPr>
          <t>If figures are REAL, please provide an Index Year</t>
        </r>
      </text>
    </comment>
    <comment ref="B209" authorId="0" shapeId="0">
      <text>
        <r>
          <rPr>
            <b/>
            <sz val="9"/>
            <color indexed="81"/>
            <rFont val="Tahoma"/>
            <family val="2"/>
          </rPr>
          <t xml:space="preserve">DEPENDENT: </t>
        </r>
        <r>
          <rPr>
            <sz val="9"/>
            <color indexed="81"/>
            <rFont val="Tahoma"/>
            <family val="2"/>
          </rPr>
          <t>If Figures are REAL, please provide a Deflator value</t>
        </r>
      </text>
    </comment>
    <comment ref="B210" authorId="0" shapeId="0">
      <text>
        <r>
          <rPr>
            <b/>
            <sz val="9"/>
            <color indexed="81"/>
            <rFont val="Tahoma"/>
            <family val="2"/>
          </rPr>
          <t xml:space="preserve">MANDATORY: </t>
        </r>
        <r>
          <rPr>
            <sz val="9"/>
            <color indexed="81"/>
            <rFont val="Tahoma"/>
            <family val="2"/>
          </rPr>
          <t>The source of financing for the project or programme. This may include public finance, private finance, public private partnership (PFI), or the Levy Control Framework (DECC projects).</t>
        </r>
      </text>
    </comment>
    <comment ref="B211" authorId="0" shapeId="0">
      <text>
        <r>
          <rPr>
            <b/>
            <sz val="9"/>
            <color indexed="81"/>
            <rFont val="Tahoma"/>
            <family val="2"/>
          </rPr>
          <t>DEPENDENT:</t>
        </r>
        <r>
          <rPr>
            <sz val="9"/>
            <color indexed="81"/>
            <rFont val="Tahoma"/>
            <family val="2"/>
          </rPr>
          <t xml:space="preserve"> If 'other', please describe</t>
        </r>
      </text>
    </comment>
    <comment ref="B212" authorId="0" shapeId="0">
      <text>
        <r>
          <rPr>
            <b/>
            <sz val="9"/>
            <color indexed="81"/>
            <rFont val="Tahoma"/>
            <family val="2"/>
          </rPr>
          <t xml:space="preserve">MANDATORY: </t>
        </r>
        <r>
          <rPr>
            <sz val="9"/>
            <color indexed="81"/>
            <rFont val="Tahoma"/>
            <family val="2"/>
          </rPr>
          <t>Net Present Value as included in the most recent business case</t>
        </r>
      </text>
    </comment>
    <comment ref="B213" authorId="0" shapeId="0">
      <text>
        <r>
          <rPr>
            <b/>
            <sz val="9"/>
            <color indexed="81"/>
            <rFont val="Tahoma"/>
            <family val="2"/>
          </rPr>
          <t xml:space="preserve">MANDATORY: </t>
        </r>
        <r>
          <rPr>
            <sz val="9"/>
            <color indexed="81"/>
            <rFont val="Tahoma"/>
            <family val="2"/>
          </rPr>
          <t>Forecast Costs to forecast close of project</t>
        </r>
      </text>
    </comment>
    <comment ref="B214" authorId="0" shapeId="0">
      <text>
        <r>
          <rPr>
            <b/>
            <sz val="9"/>
            <color indexed="81"/>
            <rFont val="Tahoma"/>
            <family val="2"/>
          </rPr>
          <t>Forecast Costs</t>
        </r>
      </text>
    </comment>
    <comment ref="B215" authorId="0" shapeId="0">
      <text>
        <r>
          <rPr>
            <b/>
            <sz val="9"/>
            <color indexed="81"/>
            <rFont val="Tahoma"/>
            <family val="2"/>
          </rPr>
          <t>Forecast Costs</t>
        </r>
      </text>
    </comment>
    <comment ref="B216" authorId="0" shapeId="0">
      <text>
        <r>
          <rPr>
            <b/>
            <sz val="9"/>
            <color indexed="81"/>
            <rFont val="Tahoma"/>
            <family val="2"/>
          </rPr>
          <t>Forecast Costs</t>
        </r>
      </text>
    </comment>
    <comment ref="B217" authorId="0" shapeId="0">
      <text>
        <r>
          <rPr>
            <b/>
            <sz val="9"/>
            <color indexed="81"/>
            <rFont val="Tahoma"/>
            <family val="2"/>
          </rPr>
          <t>Forecast Costs</t>
        </r>
      </text>
    </comment>
    <comment ref="B220" authorId="0" shapeId="0">
      <text>
        <r>
          <rPr>
            <b/>
            <sz val="9"/>
            <color indexed="81"/>
            <rFont val="Tahoma"/>
            <family val="2"/>
          </rPr>
          <t xml:space="preserve">MANDATORY: </t>
        </r>
        <r>
          <rPr>
            <sz val="9"/>
            <color indexed="81"/>
            <rFont val="Tahoma"/>
            <family val="2"/>
          </rPr>
          <t>Commentary on the project / programme costs recorded for Whole Life and Profiled costs as appropriate. 
This should make reference to any significant difference between baselines and forecast/actual, re-baselining to costs, or significant changes to the profile of spend due to delays in the delivery timetable.
This section should also refer to changes to the recorded costs as projects / programmes move through stages in their lifecycle and budgets/forecasts become more accurately defined.
This section should also include reference to any spend after the project / programme has completed as per the end date
Include here, for audit and ease of reference purposes, the document from which the costs were obtained.  For instance the date and reference of any financial management documentation held by the project.  This will assist if further detail is requested about specific figures.</t>
        </r>
        <r>
          <rPr>
            <b/>
            <sz val="9"/>
            <color indexed="81"/>
            <rFont val="Tahoma"/>
            <family val="2"/>
          </rPr>
          <t xml:space="preserve">
</t>
        </r>
      </text>
    </comment>
    <comment ref="D223" authorId="0" shapeId="0">
      <text>
        <r>
          <rPr>
            <b/>
            <sz val="9"/>
            <color indexed="81"/>
            <rFont val="Tahoma"/>
            <family val="2"/>
          </rPr>
          <t xml:space="preserve">MANDATORY: </t>
        </r>
        <r>
          <rPr>
            <sz val="9"/>
            <color indexed="81"/>
            <rFont val="Tahoma"/>
            <family val="2"/>
          </rPr>
          <t>The project/ programme costs describing  investment in change. For RDEL this may include: managers, dedicated resource, consumables, or transition costs  etc.
DO NOT LEAVE ANY CELLS BLANK - PLEASE PUT IN ZERO</t>
        </r>
      </text>
    </comment>
    <comment ref="E223" authorId="0" shapeId="0">
      <text>
        <r>
          <rPr>
            <b/>
            <sz val="9"/>
            <color indexed="81"/>
            <rFont val="Tahoma"/>
            <family val="2"/>
          </rPr>
          <t xml:space="preserve">MANDATORY: </t>
        </r>
        <r>
          <rPr>
            <sz val="9"/>
            <color indexed="81"/>
            <rFont val="Tahoma"/>
            <family val="2"/>
          </rPr>
          <t>The recurring new costs associated with new business as usual. For RDEL this may include: the team required to operate new asset, or continued contract spend
DO NOT LEAVE ANY CELLS BLANK - PLEASE PUT IN ZERO</t>
        </r>
      </text>
    </comment>
    <comment ref="F223" authorId="0" shapeId="0">
      <text>
        <r>
          <rPr>
            <b/>
            <sz val="9"/>
            <color indexed="81"/>
            <rFont val="Tahoma"/>
            <family val="2"/>
          </rPr>
          <t>MANDATORY:</t>
        </r>
        <r>
          <rPr>
            <sz val="9"/>
            <color indexed="81"/>
            <rFont val="Tahoma"/>
            <family val="2"/>
          </rPr>
          <t xml:space="preserve">  RDEL  recurring old costs i.e. BAU existing costs before the project / programme commenced. This is not required where the project / programme is something new and is not replacing or augmenting existing services etc.
DO NOT LEAVE ANY CELLS BLANK - PLEASE PUT IN ZERO</t>
        </r>
      </text>
    </comment>
    <comment ref="G223" authorId="0" shapeId="0">
      <text>
        <r>
          <rPr>
            <b/>
            <sz val="9"/>
            <color indexed="81"/>
            <rFont val="Tahoma"/>
            <family val="2"/>
          </rPr>
          <t xml:space="preserve">MANDATORY: </t>
        </r>
        <r>
          <rPr>
            <sz val="9"/>
            <color indexed="81"/>
            <rFont val="Tahoma"/>
            <family val="2"/>
          </rPr>
          <t>This is the total figure for RDEL project whole life cost.
DO NOT LEAVE ANY CELLS BLANK - PLEASE PUT IN ZERO</t>
        </r>
      </text>
    </comment>
    <comment ref="I223" authorId="0" shapeId="0">
      <text>
        <r>
          <rPr>
            <b/>
            <sz val="9"/>
            <color indexed="81"/>
            <rFont val="Tahoma"/>
            <family val="2"/>
          </rPr>
          <t xml:space="preserve">MANDATORY: </t>
        </r>
        <r>
          <rPr>
            <sz val="9"/>
            <color indexed="81"/>
            <rFont val="Tahoma"/>
            <family val="2"/>
          </rPr>
          <t>Project / Programme costs funded from a non-governmental source. This does not require breakdown by RDEL / CDEL. 
DO NOT LEAVE ANY CELLS BLANK - PLEASE PUT IN ZERO</t>
        </r>
      </text>
    </comment>
    <comment ref="B224" authorId="0" shapeId="0">
      <text>
        <r>
          <rPr>
            <b/>
            <sz val="9"/>
            <color indexed="81"/>
            <rFont val="Tahoma"/>
            <family val="2"/>
          </rPr>
          <t xml:space="preserve">MANDATORY: </t>
        </r>
        <r>
          <rPr>
            <sz val="9"/>
            <color indexed="81"/>
            <rFont val="Tahoma"/>
            <family val="2"/>
          </rPr>
          <t xml:space="preserve"> Pre 2015/16 (All Spend To End of Financial Year)</t>
        </r>
      </text>
    </comment>
    <comment ref="B226" authorId="0" shapeId="0">
      <text>
        <r>
          <rPr>
            <b/>
            <sz val="9"/>
            <color indexed="81"/>
            <rFont val="Tahoma"/>
            <family val="2"/>
          </rPr>
          <t>MANDATORY DROP DOWN:</t>
        </r>
        <r>
          <rPr>
            <sz val="9"/>
            <color indexed="81"/>
            <rFont val="Tahoma"/>
            <family val="2"/>
          </rPr>
          <t xml:space="preserve"> If no , please provide details in Costs Narrative</t>
        </r>
      </text>
    </comment>
    <comment ref="B227" authorId="3" shapeId="0">
      <text>
        <r>
          <rPr>
            <b/>
            <sz val="9"/>
            <color indexed="81"/>
            <rFont val="Tahoma"/>
            <family val="2"/>
          </rPr>
          <t xml:space="preserve">MANDATORY: </t>
        </r>
        <r>
          <rPr>
            <sz val="9"/>
            <color indexed="81"/>
            <rFont val="Tahoma"/>
            <family val="2"/>
          </rPr>
          <t xml:space="preserve">All years the project / programme is running should have an entry for Baseline and Actual/ Forecast .
</t>
        </r>
      </text>
    </comment>
    <comment ref="B229" authorId="3" shapeId="0">
      <text>
        <r>
          <rPr>
            <b/>
            <sz val="9"/>
            <color indexed="81"/>
            <rFont val="Tahoma"/>
            <family val="2"/>
          </rPr>
          <t xml:space="preserve">MANDATORY: </t>
        </r>
        <r>
          <rPr>
            <sz val="9"/>
            <color indexed="81"/>
            <rFont val="Tahoma"/>
            <family val="2"/>
          </rPr>
          <t xml:space="preserve">All years the project / programme is running should have an entry for Baseline and Actual/ Forecast .
</t>
        </r>
      </text>
    </comment>
    <comment ref="B231" authorId="3" shapeId="0">
      <text>
        <r>
          <rPr>
            <b/>
            <sz val="9"/>
            <color indexed="81"/>
            <rFont val="Tahoma"/>
            <family val="2"/>
          </rPr>
          <t xml:space="preserve">MANDATORY: </t>
        </r>
        <r>
          <rPr>
            <sz val="9"/>
            <color indexed="81"/>
            <rFont val="Tahoma"/>
            <family val="2"/>
          </rPr>
          <t xml:space="preserve">All years the project  / programme is running should have an entry for Baseline and Actual/ Forecast .
</t>
        </r>
      </text>
    </comment>
    <comment ref="B233" authorId="3" shapeId="0">
      <text>
        <r>
          <rPr>
            <b/>
            <sz val="9"/>
            <color indexed="81"/>
            <rFont val="Tahoma"/>
            <family val="2"/>
          </rPr>
          <t xml:space="preserve">MANDATORY: </t>
        </r>
        <r>
          <rPr>
            <sz val="9"/>
            <color indexed="81"/>
            <rFont val="Tahoma"/>
            <family val="2"/>
          </rPr>
          <t xml:space="preserve">All years the project / programme is running should have an entry for Baseline and Actual/ Forecast .
</t>
        </r>
      </text>
    </comment>
    <comment ref="B235" authorId="3" shapeId="0">
      <text>
        <r>
          <rPr>
            <b/>
            <sz val="9"/>
            <color indexed="81"/>
            <rFont val="Tahoma"/>
            <family val="2"/>
          </rPr>
          <t xml:space="preserve">MANDATORY: </t>
        </r>
        <r>
          <rPr>
            <sz val="9"/>
            <color indexed="81"/>
            <rFont val="Tahoma"/>
            <family val="2"/>
          </rPr>
          <t xml:space="preserve">All years the project / programme is running should have an entry for Baseline and Actual/ Forecast .
</t>
        </r>
      </text>
    </comment>
    <comment ref="B237" authorId="3" shapeId="0">
      <text>
        <r>
          <rPr>
            <b/>
            <sz val="9"/>
            <color indexed="81"/>
            <rFont val="Tahoma"/>
            <family val="2"/>
          </rPr>
          <t xml:space="preserve">MANDATORY: </t>
        </r>
        <r>
          <rPr>
            <sz val="9"/>
            <color indexed="81"/>
            <rFont val="Tahoma"/>
            <family val="2"/>
          </rPr>
          <t xml:space="preserve">All years the project / programme is running should have an entry for Baseline and Actual/ Forecast .
</t>
        </r>
      </text>
    </comment>
    <comment ref="B239" authorId="0" shapeId="0">
      <text>
        <r>
          <rPr>
            <b/>
            <sz val="9"/>
            <color indexed="81"/>
            <rFont val="Tahoma"/>
            <family val="2"/>
          </rPr>
          <t xml:space="preserve">MANDATORY: </t>
        </r>
        <r>
          <rPr>
            <sz val="9"/>
            <color indexed="81"/>
            <rFont val="Tahoma"/>
            <family val="2"/>
          </rPr>
          <t>Remaining Spend to project / programme conclusion or Total Spend if no profile</t>
        </r>
      </text>
    </comment>
    <comment ref="B243" authorId="0" shapeId="0">
      <text>
        <r>
          <rPr>
            <b/>
            <sz val="9"/>
            <color indexed="81"/>
            <rFont val="Tahoma"/>
            <family val="2"/>
          </rPr>
          <t xml:space="preserve">MANDATORY: </t>
        </r>
        <r>
          <rPr>
            <sz val="9"/>
            <color indexed="81"/>
            <rFont val="Tahoma"/>
            <family val="2"/>
          </rPr>
          <t>Once the Investment in Change has concluded, a total year of RDEL costs that reflect the new business as usual costs</t>
        </r>
      </text>
    </comment>
    <comment ref="B245" authorId="2" shapeId="0">
      <text>
        <r>
          <rPr>
            <b/>
            <sz val="9"/>
            <color indexed="81"/>
            <rFont val="Tahoma"/>
            <family val="2"/>
          </rPr>
          <t xml:space="preserve">MANDATORY: </t>
        </r>
        <r>
          <rPr>
            <sz val="9"/>
            <color indexed="81"/>
            <rFont val="Tahoma"/>
            <family val="2"/>
          </rPr>
          <t>The year that the spending on RDEL  is forecast to end.</t>
        </r>
      </text>
    </comment>
    <comment ref="D247" authorId="0" shapeId="0">
      <text>
        <r>
          <rPr>
            <b/>
            <sz val="9"/>
            <color indexed="81"/>
            <rFont val="Tahoma"/>
            <family val="2"/>
          </rPr>
          <t xml:space="preserve">MANDATORY: </t>
        </r>
        <r>
          <rPr>
            <sz val="9"/>
            <color indexed="81"/>
            <rFont val="Tahoma"/>
            <family val="2"/>
          </rPr>
          <t>The project / programme costs describing  Investment in Change. For CDEL this may include new equipment
DO NOT LEAVE ANY CELLS BLANK - PLEASE PUT IN ZERO</t>
        </r>
      </text>
    </comment>
    <comment ref="E247" authorId="0" shapeId="0">
      <text>
        <r>
          <rPr>
            <b/>
            <sz val="9"/>
            <color indexed="81"/>
            <rFont val="Tahoma"/>
            <family val="2"/>
          </rPr>
          <t xml:space="preserve">MANDATORY: </t>
        </r>
        <r>
          <rPr>
            <sz val="9"/>
            <color indexed="81"/>
            <rFont val="Tahoma"/>
            <family val="2"/>
          </rPr>
          <t>The recurring new costs associated with new business as usual. For CDEL this may include:the replacement and maintenance of new equipment
DO NOT LEAVE ANY CELLS BLANK - PLEASE PUT IN ZERO</t>
        </r>
      </text>
    </comment>
    <comment ref="F247" authorId="0" shapeId="0">
      <text>
        <r>
          <rPr>
            <b/>
            <sz val="9"/>
            <color indexed="81"/>
            <rFont val="Tahoma"/>
            <family val="2"/>
          </rPr>
          <t>MANDATORY:</t>
        </r>
        <r>
          <rPr>
            <sz val="9"/>
            <color indexed="81"/>
            <rFont val="Tahoma"/>
            <family val="2"/>
          </rPr>
          <t xml:space="preserve">  CDEL  recurring old costs i.e. BAU existing costs before the project / programme commenced. This is not required where the project / programme is something new and is not replacing or augmenting existing services etc.
DO NOT LEAVE ANY CELLS BLANK - PLEASE PUT IN ZERO</t>
        </r>
      </text>
    </comment>
    <comment ref="G247" authorId="0" shapeId="0">
      <text>
        <r>
          <rPr>
            <b/>
            <sz val="9"/>
            <color indexed="81"/>
            <rFont val="Tahoma"/>
            <family val="2"/>
          </rPr>
          <t xml:space="preserve">MANDATORY: </t>
        </r>
        <r>
          <rPr>
            <sz val="9"/>
            <color indexed="81"/>
            <rFont val="Tahoma"/>
            <family val="2"/>
          </rPr>
          <t>This is the total figure for CDEL project whole life cost.
DO NOT LEAVE ANY CELLS BLANK - PLEASE PUT IN ZERO</t>
        </r>
      </text>
    </comment>
    <comment ref="I247" authorId="0" shapeId="0">
      <text>
        <r>
          <rPr>
            <b/>
            <sz val="9"/>
            <color indexed="81"/>
            <rFont val="Tahoma"/>
            <family val="2"/>
          </rPr>
          <t xml:space="preserve">MANDATORY: </t>
        </r>
        <r>
          <rPr>
            <sz val="9"/>
            <color indexed="81"/>
            <rFont val="Tahoma"/>
            <family val="2"/>
          </rPr>
          <t>Income costs from sales etc.
DO NOT LEAVE ANY CELLS BLANK - PLEASE PUT IN ZERO</t>
        </r>
      </text>
    </comment>
    <comment ref="B248" authorId="0" shapeId="0">
      <text>
        <r>
          <rPr>
            <b/>
            <sz val="9"/>
            <color indexed="81"/>
            <rFont val="Tahoma"/>
            <family val="2"/>
          </rPr>
          <t xml:space="preserve">MANDATORY: </t>
        </r>
        <r>
          <rPr>
            <sz val="9"/>
            <color indexed="81"/>
            <rFont val="Tahoma"/>
            <family val="2"/>
          </rPr>
          <t xml:space="preserve"> Pre 2015/16 (All Spend To End of Financial Year)</t>
        </r>
      </text>
    </comment>
    <comment ref="B250" authorId="0" shapeId="0">
      <text>
        <r>
          <rPr>
            <b/>
            <sz val="9"/>
            <color indexed="81"/>
            <rFont val="Tahoma"/>
            <family val="2"/>
          </rPr>
          <t>MANDATORY DROP DOWN:</t>
        </r>
        <r>
          <rPr>
            <sz val="9"/>
            <color indexed="81"/>
            <rFont val="Tahoma"/>
            <family val="2"/>
          </rPr>
          <t xml:space="preserve"> If no , please provide details in Costs Narrative</t>
        </r>
      </text>
    </comment>
    <comment ref="B251" authorId="3" shapeId="0">
      <text>
        <r>
          <rPr>
            <b/>
            <sz val="9"/>
            <color indexed="81"/>
            <rFont val="Tahoma"/>
            <family val="2"/>
          </rPr>
          <t xml:space="preserve">MANDATORY: </t>
        </r>
        <r>
          <rPr>
            <sz val="9"/>
            <color indexed="81"/>
            <rFont val="Tahoma"/>
            <family val="2"/>
          </rPr>
          <t xml:space="preserve">All years the project / programme is running should have an entry for Baseline and Actual/ Forecast .
</t>
        </r>
      </text>
    </comment>
    <comment ref="B253" authorId="3" shapeId="0">
      <text>
        <r>
          <rPr>
            <b/>
            <sz val="9"/>
            <color indexed="81"/>
            <rFont val="Tahoma"/>
            <family val="2"/>
          </rPr>
          <t xml:space="preserve">MANDATORY: </t>
        </r>
        <r>
          <rPr>
            <sz val="9"/>
            <color indexed="81"/>
            <rFont val="Tahoma"/>
            <family val="2"/>
          </rPr>
          <t xml:space="preserve">All years the project / programme is running should have an entry for Baseline and Actual/ Forecast .
</t>
        </r>
      </text>
    </comment>
    <comment ref="B255" authorId="3" shapeId="0">
      <text>
        <r>
          <rPr>
            <b/>
            <sz val="9"/>
            <color indexed="81"/>
            <rFont val="Tahoma"/>
            <family val="2"/>
          </rPr>
          <t xml:space="preserve">MANDATORY: </t>
        </r>
        <r>
          <rPr>
            <sz val="9"/>
            <color indexed="81"/>
            <rFont val="Tahoma"/>
            <family val="2"/>
          </rPr>
          <t xml:space="preserve">All years the project  / programme is running should have an entry for Baseline and Actual/ Forecast .
</t>
        </r>
      </text>
    </comment>
    <comment ref="B257" authorId="3" shapeId="0">
      <text>
        <r>
          <rPr>
            <b/>
            <sz val="9"/>
            <color indexed="81"/>
            <rFont val="Tahoma"/>
            <family val="2"/>
          </rPr>
          <t xml:space="preserve">MANDATORY: </t>
        </r>
        <r>
          <rPr>
            <sz val="9"/>
            <color indexed="81"/>
            <rFont val="Tahoma"/>
            <family val="2"/>
          </rPr>
          <t xml:space="preserve">All years the project / programme is running should have an entry for Baseline and Actual/ Forecast .
</t>
        </r>
      </text>
    </comment>
    <comment ref="B259" authorId="3" shapeId="0">
      <text>
        <r>
          <rPr>
            <b/>
            <sz val="9"/>
            <color indexed="81"/>
            <rFont val="Tahoma"/>
            <family val="2"/>
          </rPr>
          <t xml:space="preserve">MANDATORY: </t>
        </r>
        <r>
          <rPr>
            <sz val="9"/>
            <color indexed="81"/>
            <rFont val="Tahoma"/>
            <family val="2"/>
          </rPr>
          <t xml:space="preserve">All years the project / programme is running should have an entry for Baseline and Actual/ Forecast .
</t>
        </r>
      </text>
    </comment>
    <comment ref="B261" authorId="3" shapeId="0">
      <text>
        <r>
          <rPr>
            <b/>
            <sz val="9"/>
            <color indexed="81"/>
            <rFont val="Tahoma"/>
            <family val="2"/>
          </rPr>
          <t xml:space="preserve">MANDATORY: </t>
        </r>
        <r>
          <rPr>
            <sz val="9"/>
            <color indexed="81"/>
            <rFont val="Tahoma"/>
            <family val="2"/>
          </rPr>
          <t xml:space="preserve">All years the project / programme is running should have an entry for Baseline and Actual/ Forecast .
</t>
        </r>
      </text>
    </comment>
    <comment ref="B263" authorId="0" shapeId="0">
      <text>
        <r>
          <rPr>
            <b/>
            <sz val="9"/>
            <color indexed="81"/>
            <rFont val="Tahoma"/>
            <family val="2"/>
          </rPr>
          <t xml:space="preserve">MANDATORY: </t>
        </r>
        <r>
          <rPr>
            <sz val="9"/>
            <color indexed="81"/>
            <rFont val="Tahoma"/>
            <family val="2"/>
          </rPr>
          <t>Remaining Spend to project / programme conclusion or Total Spend if no profile</t>
        </r>
      </text>
    </comment>
    <comment ref="B267" authorId="0" shapeId="0">
      <text>
        <r>
          <rPr>
            <b/>
            <sz val="9"/>
            <color indexed="81"/>
            <rFont val="Tahoma"/>
            <family val="2"/>
          </rPr>
          <t xml:space="preserve">MANDATORY: </t>
        </r>
        <r>
          <rPr>
            <sz val="9"/>
            <color indexed="81"/>
            <rFont val="Tahoma"/>
            <family val="2"/>
          </rPr>
          <t>Once the Investment in Change has concluded, a total year of CDEL costs that reflect the new business as usual costs</t>
        </r>
      </text>
    </comment>
    <comment ref="B270" authorId="2" shapeId="0">
      <text>
        <r>
          <rPr>
            <b/>
            <sz val="9"/>
            <color indexed="81"/>
            <rFont val="Tahoma"/>
            <family val="2"/>
          </rPr>
          <t xml:space="preserve">MANDATORY: </t>
        </r>
        <r>
          <rPr>
            <sz val="9"/>
            <color indexed="81"/>
            <rFont val="Tahoma"/>
            <family val="2"/>
          </rPr>
          <t>The year that the spending on CDEL  is forecast to end</t>
        </r>
      </text>
    </comment>
    <comment ref="B274" authorId="3" shapeId="0">
      <text>
        <r>
          <rPr>
            <sz val="9"/>
            <color indexed="81"/>
            <rFont val="Tahoma"/>
            <family val="2"/>
          </rPr>
          <t xml:space="preserve">Where monetised Benefits are declared in the Strategic Outcomes 
section these should be recorded here in the appropriate column. These are WHOLE BENEFITS totals unreduced by costs. Therefore should be £0 or greater. </t>
        </r>
      </text>
    </comment>
    <comment ref="D274" authorId="0" shapeId="0">
      <text>
        <r>
          <rPr>
            <b/>
            <sz val="9"/>
            <color indexed="81"/>
            <rFont val="Tahoma"/>
            <family val="2"/>
          </rPr>
          <t xml:space="preserve">MANDATORY: </t>
        </r>
        <r>
          <rPr>
            <sz val="9"/>
            <color indexed="81"/>
            <rFont val="Tahoma"/>
            <family val="2"/>
          </rPr>
          <t>These are Project / Programme Benefits that return cash to the Exchequer, either through reducing the cost of delivering a public service or increasing revenue generated from a public service.
DO NOT LEAVE ANY CELLS BLANK - PLEASE PUT IN ZERO</t>
        </r>
      </text>
    </comment>
    <comment ref="E274" authorId="0" shapeId="0">
      <text>
        <r>
          <rPr>
            <b/>
            <sz val="9"/>
            <color indexed="81"/>
            <rFont val="Tahoma"/>
            <family val="2"/>
          </rPr>
          <t xml:space="preserve">MANDATORY: </t>
        </r>
        <r>
          <rPr>
            <sz val="9"/>
            <color indexed="81"/>
            <rFont val="Tahoma"/>
            <family val="2"/>
          </rPr>
          <t>Some Government benefits from projects / programme may not release cash to the Exchequer, even though they can be quantified financially. Non-cashable project benefits typically refer to improvements in efficiency that come about as a result of a project / programme
DO NOT LEAVE ANY CELLS BLANK - PLEASE PUT IN ZERO</t>
        </r>
      </text>
    </comment>
    <comment ref="G274" authorId="0" shapeId="0">
      <text>
        <r>
          <rPr>
            <b/>
            <sz val="9"/>
            <color indexed="81"/>
            <rFont val="Tahoma"/>
            <family val="2"/>
          </rPr>
          <t xml:space="preserve">MANDATORY: </t>
        </r>
        <r>
          <rPr>
            <sz val="9"/>
            <color indexed="81"/>
            <rFont val="Tahoma"/>
            <family val="2"/>
          </rPr>
          <t>Benefits realised by the wider UK economy (which included private partner) as a direct result of the project  / programme
DO NOT LEAVE ANY CELLS BLANK - PLEASE PUT IN ZERO</t>
        </r>
      </text>
    </comment>
    <comment ref="H274" authorId="0" shapeId="0">
      <text>
        <r>
          <rPr>
            <b/>
            <sz val="9"/>
            <color indexed="81"/>
            <rFont val="Tahoma"/>
            <family val="2"/>
          </rPr>
          <t xml:space="preserve">MANDATORY: </t>
        </r>
        <r>
          <rPr>
            <sz val="9"/>
            <color indexed="81"/>
            <rFont val="Tahoma"/>
            <family val="2"/>
          </rPr>
          <t xml:space="preserve">This is the TOTAL monetised benefits figure as an aggregation of the adjacent columns. DO NOT report Benefits </t>
        </r>
        <r>
          <rPr>
            <b/>
            <sz val="9"/>
            <color indexed="81"/>
            <rFont val="Tahoma"/>
            <family val="2"/>
          </rPr>
          <t>net</t>
        </r>
        <r>
          <rPr>
            <sz val="9"/>
            <color indexed="81"/>
            <rFont val="Tahoma"/>
            <family val="2"/>
          </rPr>
          <t xml:space="preserve"> of project cost. 
DO NOT LEAVE ANY CELLS BLANK - PLEASE PUT IN ZERO</t>
        </r>
      </text>
    </comment>
    <comment ref="I274" authorId="0" shapeId="0">
      <text>
        <r>
          <rPr>
            <b/>
            <sz val="9"/>
            <color indexed="81"/>
            <rFont val="Tahoma"/>
            <family val="2"/>
          </rPr>
          <t xml:space="preserve">MANDATORY: </t>
        </r>
        <r>
          <rPr>
            <sz val="9"/>
            <color indexed="81"/>
            <rFont val="Tahoma"/>
            <family val="2"/>
          </rPr>
          <t>These are not negative benefits. for instance reduction in tax revenues through project activities (indirect tax disbenefits), air or noise quality reductions.</t>
        </r>
      </text>
    </comment>
    <comment ref="B275" authorId="0" shapeId="0">
      <text>
        <r>
          <rPr>
            <b/>
            <sz val="9"/>
            <color indexed="81"/>
            <rFont val="Tahoma"/>
            <family val="2"/>
          </rPr>
          <t xml:space="preserve">MANDATORY: </t>
        </r>
        <r>
          <rPr>
            <sz val="9"/>
            <color indexed="81"/>
            <rFont val="Tahoma"/>
            <family val="2"/>
          </rPr>
          <t xml:space="preserve"> Pre 2015/16 (All Spend To End of Financial Year)</t>
        </r>
      </text>
    </comment>
    <comment ref="B277" authorId="3" shapeId="0">
      <text>
        <r>
          <rPr>
            <b/>
            <sz val="9"/>
            <color indexed="81"/>
            <rFont val="Tahoma"/>
            <family val="2"/>
          </rPr>
          <t xml:space="preserve">MANDATORY: </t>
        </r>
        <r>
          <rPr>
            <sz val="9"/>
            <color indexed="81"/>
            <rFont val="Tahoma"/>
            <family val="2"/>
          </rPr>
          <t xml:space="preserve">All years the project / programme is running should have an entry for Baseline and Actual/ Forecast .
</t>
        </r>
      </text>
    </comment>
    <comment ref="B279" authorId="3" shapeId="0">
      <text>
        <r>
          <rPr>
            <b/>
            <sz val="9"/>
            <color indexed="81"/>
            <rFont val="Tahoma"/>
            <family val="2"/>
          </rPr>
          <t xml:space="preserve">MANDATORY: </t>
        </r>
        <r>
          <rPr>
            <sz val="9"/>
            <color indexed="81"/>
            <rFont val="Tahoma"/>
            <family val="2"/>
          </rPr>
          <t xml:space="preserve">All years the project / programme is running should have an entry for Baseline and Actual/ Forecast .
</t>
        </r>
      </text>
    </comment>
    <comment ref="B281" authorId="3" shapeId="0">
      <text>
        <r>
          <rPr>
            <b/>
            <sz val="9"/>
            <color indexed="81"/>
            <rFont val="Tahoma"/>
            <family val="2"/>
          </rPr>
          <t xml:space="preserve">MANDATORY: </t>
        </r>
        <r>
          <rPr>
            <sz val="9"/>
            <color indexed="81"/>
            <rFont val="Tahoma"/>
            <family val="2"/>
          </rPr>
          <t xml:space="preserve">All years the project  / programme is running should have an entry for Baseline and Actual/ Forecast .
</t>
        </r>
      </text>
    </comment>
    <comment ref="B283" authorId="3" shapeId="0">
      <text>
        <r>
          <rPr>
            <b/>
            <sz val="9"/>
            <color indexed="81"/>
            <rFont val="Tahoma"/>
            <family val="2"/>
          </rPr>
          <t xml:space="preserve">MANDATORY: </t>
        </r>
        <r>
          <rPr>
            <sz val="9"/>
            <color indexed="81"/>
            <rFont val="Tahoma"/>
            <family val="2"/>
          </rPr>
          <t xml:space="preserve">All years the project / programme is running should have an entry for Baseline and Actual/ Forecast .
</t>
        </r>
      </text>
    </comment>
    <comment ref="B285" authorId="3" shapeId="0">
      <text>
        <r>
          <rPr>
            <b/>
            <sz val="9"/>
            <color indexed="81"/>
            <rFont val="Tahoma"/>
            <family val="2"/>
          </rPr>
          <t xml:space="preserve">MANDATORY: </t>
        </r>
        <r>
          <rPr>
            <sz val="9"/>
            <color indexed="81"/>
            <rFont val="Tahoma"/>
            <family val="2"/>
          </rPr>
          <t xml:space="preserve">All years the project / programme is running should have an entry for Baseline and Actual/ Forecast .
</t>
        </r>
      </text>
    </comment>
    <comment ref="B287" authorId="3" shapeId="0">
      <text>
        <r>
          <rPr>
            <b/>
            <sz val="9"/>
            <color indexed="81"/>
            <rFont val="Tahoma"/>
            <family val="2"/>
          </rPr>
          <t xml:space="preserve">MANDATORY: </t>
        </r>
        <r>
          <rPr>
            <sz val="9"/>
            <color indexed="81"/>
            <rFont val="Tahoma"/>
            <family val="2"/>
          </rPr>
          <t xml:space="preserve">All years the project / programme is running should have an entry for Baseline and Actual/ Forecast .
</t>
        </r>
      </text>
    </comment>
    <comment ref="B289" authorId="3" shapeId="0">
      <text>
        <r>
          <rPr>
            <b/>
            <sz val="9"/>
            <color indexed="81"/>
            <rFont val="Tahoma"/>
            <family val="2"/>
          </rPr>
          <t xml:space="preserve">MANDATORY: </t>
        </r>
        <r>
          <rPr>
            <sz val="9"/>
            <color indexed="81"/>
            <rFont val="Tahoma"/>
            <family val="2"/>
          </rPr>
          <t>This is the aggregate figure of Benefits to be realised beyond the final  yearly breakdown if there are any.</t>
        </r>
        <r>
          <rPr>
            <sz val="9"/>
            <color indexed="81"/>
            <rFont val="Tahoma"/>
            <family val="2"/>
          </rPr>
          <t xml:space="preserve">
</t>
        </r>
      </text>
    </comment>
    <comment ref="B294" authorId="0" shapeId="0">
      <text>
        <r>
          <rPr>
            <b/>
            <sz val="9"/>
            <color indexed="81"/>
            <rFont val="Tahoma"/>
            <family val="2"/>
          </rPr>
          <t xml:space="preserve">MANDATORY: </t>
        </r>
        <r>
          <rPr>
            <sz val="9"/>
            <color indexed="81"/>
            <rFont val="Tahoma"/>
            <family val="2"/>
          </rPr>
          <t>The year that the Benefits are forecast to end</t>
        </r>
      </text>
    </comment>
    <comment ref="B296" authorId="0" shapeId="0">
      <text>
        <r>
          <rPr>
            <b/>
            <sz val="9"/>
            <color indexed="81"/>
            <rFont val="Tahoma"/>
            <family val="2"/>
          </rPr>
          <t xml:space="preserve">MANDATORY: </t>
        </r>
        <r>
          <rPr>
            <sz val="9"/>
            <color indexed="81"/>
            <rFont val="Tahoma"/>
            <family val="2"/>
          </rPr>
          <t>Commentary on the benefits recorded in the above sections. This should make reference to where the figure came from, any significant difference between baselines and forecast/actual, re-baselining to benefits, or significant changes to the profile of accruing benefits due to delays in the delivery timetable. 
This section should also refer to changes to the recorded benefits as projects move through stages in their lifecycle and budgets/forecasts become more accurately defined.</t>
        </r>
      </text>
    </comment>
  </commentList>
</comments>
</file>

<file path=xl/comments2.xml><?xml version="1.0" encoding="utf-8"?>
<comments xmlns="http://schemas.openxmlformats.org/spreadsheetml/2006/main">
  <authors>
    <author>Andrew Potthurst</author>
  </authors>
  <commentList>
    <comment ref="A1" authorId="0" shapeId="0">
      <text>
        <r>
          <rPr>
            <sz val="9"/>
            <color indexed="81"/>
            <rFont val="Tahoma"/>
            <family val="2"/>
          </rPr>
          <t xml:space="preserve">Data Merged on
04-Dec-15 21:03:24
</t>
        </r>
      </text>
    </comment>
    <comment ref="I717" authorId="0" shapeId="0">
      <text>
        <r>
          <rPr>
            <b/>
            <sz val="9"/>
            <color indexed="81"/>
            <rFont val="Tahoma"/>
            <family val="2"/>
          </rPr>
          <t>Andrew Potthurst:</t>
        </r>
        <r>
          <rPr>
            <sz val="9"/>
            <color indexed="81"/>
            <rFont val="Tahoma"/>
            <family val="2"/>
          </rPr>
          <t xml:space="preserve">
</t>
        </r>
      </text>
    </comment>
  </commentList>
</comments>
</file>

<file path=xl/comments3.xml><?xml version="1.0" encoding="utf-8"?>
<comments xmlns="http://schemas.openxmlformats.org/spreadsheetml/2006/main">
  <authors>
    <author>Andrew Potthurst</author>
  </authors>
  <commentList>
    <comment ref="E2" authorId="0" shapeId="0">
      <text>
        <r>
          <rPr>
            <b/>
            <sz val="9"/>
            <color indexed="81"/>
            <rFont val="Tahoma"/>
            <family val="2"/>
          </rPr>
          <t>Andrew Potthurst:</t>
        </r>
        <r>
          <rPr>
            <sz val="9"/>
            <color indexed="81"/>
            <rFont val="Tahoma"/>
            <family val="2"/>
          </rPr>
          <t xml:space="preserve">
Used Baseline - CHANGE to forecast
</t>
        </r>
      </text>
    </comment>
  </commentList>
</comments>
</file>

<file path=xl/comments4.xml><?xml version="1.0" encoding="utf-8"?>
<comments xmlns="http://schemas.openxmlformats.org/spreadsheetml/2006/main">
  <authors>
    <author>Andrew Potthurst</author>
    <author>Rob Langton</author>
    <author>MPA</author>
    <author>Stephen Blanchard</author>
  </authors>
  <commentList>
    <comment ref="B3" authorId="0" shapeId="0">
      <text>
        <r>
          <rPr>
            <b/>
            <sz val="9"/>
            <color indexed="81"/>
            <rFont val="Tahoma"/>
            <family val="2"/>
          </rPr>
          <t xml:space="preserve">MANDATORY: </t>
        </r>
        <r>
          <rPr>
            <sz val="9"/>
            <color indexed="81"/>
            <rFont val="Tahoma"/>
            <family val="2"/>
          </rPr>
          <t>The classification of the document</t>
        </r>
      </text>
    </comment>
    <comment ref="B5" authorId="1" shapeId="0">
      <text>
        <r>
          <rPr>
            <b/>
            <sz val="9"/>
            <color indexed="81"/>
            <rFont val="Tahoma"/>
            <family val="2"/>
          </rPr>
          <t xml:space="preserve">MANDATORY: </t>
        </r>
        <r>
          <rPr>
            <sz val="9"/>
            <color indexed="81"/>
            <rFont val="Tahoma"/>
            <family val="2"/>
          </rPr>
          <t>Date of sign off by the SRO</t>
        </r>
      </text>
    </comment>
    <comment ref="B7" authorId="1" shapeId="0">
      <text>
        <r>
          <rPr>
            <b/>
            <sz val="9"/>
            <color indexed="81"/>
            <rFont val="Tahoma"/>
            <family val="2"/>
          </rPr>
          <t xml:space="preserve">Optional unless Departmental processes require it Mandated: </t>
        </r>
        <r>
          <rPr>
            <sz val="9"/>
            <color indexed="81"/>
            <rFont val="Tahoma"/>
            <family val="2"/>
          </rPr>
          <t>FD Name and date of approval.</t>
        </r>
      </text>
    </comment>
    <comment ref="B9" authorId="0" shapeId="0">
      <text>
        <r>
          <rPr>
            <b/>
            <sz val="9"/>
            <color indexed="81"/>
            <rFont val="Tahoma"/>
            <family val="2"/>
          </rPr>
          <t>MANDATORY</t>
        </r>
      </text>
    </comment>
    <comment ref="B11" authorId="0" shapeId="0">
      <text>
        <r>
          <rPr>
            <b/>
            <sz val="9"/>
            <color indexed="81"/>
            <rFont val="Tahoma"/>
            <family val="2"/>
          </rPr>
          <t xml:space="preserve">MANDATORY: </t>
        </r>
        <r>
          <rPr>
            <sz val="9"/>
            <color indexed="81"/>
            <rFont val="Tahoma"/>
            <family val="2"/>
          </rPr>
          <t>PMO or equivalent representative</t>
        </r>
      </text>
    </comment>
    <comment ref="B23" authorId="0" shapeId="0">
      <text>
        <r>
          <rPr>
            <b/>
            <sz val="9"/>
            <color indexed="81"/>
            <rFont val="Tahoma"/>
            <family val="2"/>
          </rPr>
          <t>MANDATORY:</t>
        </r>
        <r>
          <rPr>
            <sz val="9"/>
            <color indexed="81"/>
            <rFont val="Tahoma"/>
            <family val="2"/>
          </rPr>
          <t xml:space="preserve"> The current name of the project as is in use</t>
        </r>
      </text>
    </comment>
    <comment ref="B25" authorId="0" shapeId="0">
      <text>
        <r>
          <rPr>
            <b/>
            <sz val="9"/>
            <color indexed="81"/>
            <rFont val="Tahoma"/>
            <family val="2"/>
          </rPr>
          <t xml:space="preserve">MANDATORY ROW: </t>
        </r>
        <r>
          <rPr>
            <sz val="9"/>
            <color indexed="81"/>
            <rFont val="Tahoma"/>
            <family val="2"/>
          </rPr>
          <t>To be completed by MPA</t>
        </r>
      </text>
    </comment>
    <comment ref="B27" authorId="0" shapeId="0">
      <text>
        <r>
          <rPr>
            <b/>
            <sz val="9"/>
            <color indexed="81"/>
            <rFont val="Tahoma"/>
            <family val="2"/>
          </rPr>
          <t>MANDATORY DROP DOWN:</t>
        </r>
        <r>
          <rPr>
            <sz val="9"/>
            <color indexed="81"/>
            <rFont val="Tahoma"/>
            <family val="2"/>
          </rPr>
          <t xml:space="preserve"> The Ministerial department which has ultimate accountability for the project or programme. This is defined as the host department of the Principle Accounting Officer.</t>
        </r>
      </text>
    </comment>
    <comment ref="B28" authorId="2" shapeId="0">
      <text>
        <r>
          <rPr>
            <b/>
            <sz val="9"/>
            <color indexed="81"/>
            <rFont val="Tahoma"/>
            <family val="2"/>
          </rPr>
          <t>OPTIONAL:</t>
        </r>
        <r>
          <rPr>
            <sz val="9"/>
            <color indexed="81"/>
            <rFont val="Tahoma"/>
            <family val="2"/>
          </rPr>
          <t xml:space="preserve">
If project / programme is part of sub-portfolio that the dept. etc. would like to see a dashboard for, record a consistent sub-portfolio name here. E.g. DoH Informatics; MoD Capability, MoD Transformation, etc.</t>
        </r>
      </text>
    </comment>
    <comment ref="B29" authorId="0" shapeId="0">
      <text>
        <r>
          <rPr>
            <b/>
            <sz val="9"/>
            <color indexed="81"/>
            <rFont val="Tahoma"/>
            <family val="2"/>
          </rPr>
          <t xml:space="preserve">DEPENDENT: </t>
        </r>
        <r>
          <rPr>
            <sz val="9"/>
            <color indexed="81"/>
            <rFont val="Tahoma"/>
            <family val="2"/>
          </rPr>
          <t>If delivery vehicle not the reporting department i.e. is an Agency or equivalent, please note here - second field available if required
This is not the reporting department</t>
        </r>
      </text>
    </comment>
    <comment ref="B32" authorId="0" shapeId="0">
      <text>
        <r>
          <rPr>
            <b/>
            <sz val="9"/>
            <color indexed="81"/>
            <rFont val="Tahoma"/>
            <family val="2"/>
          </rPr>
          <t xml:space="preserve">MANDATORY DROP DOWN: </t>
        </r>
        <r>
          <rPr>
            <sz val="9"/>
            <color indexed="81"/>
            <rFont val="Tahoma"/>
            <family val="2"/>
          </rPr>
          <t>Please select 'Other' if not Project or Programme</t>
        </r>
      </text>
    </comment>
    <comment ref="B33" authorId="0" shapeId="0">
      <text>
        <r>
          <rPr>
            <b/>
            <sz val="9"/>
            <color indexed="81"/>
            <rFont val="Tahoma"/>
            <family val="2"/>
          </rPr>
          <t>DEPENDENT:</t>
        </r>
        <r>
          <rPr>
            <sz val="9"/>
            <color indexed="81"/>
            <rFont val="Tahoma"/>
            <family val="2"/>
          </rPr>
          <t xml:space="preserve"> If 'Other' selected above, please describe. PLEASE ENSURE ANSWER IS NOT ONE OF THE DROP DOWN OPTIONS BEFORE USING 'OTHER'</t>
        </r>
      </text>
    </comment>
    <comment ref="B34" authorId="0" shapeId="0">
      <text>
        <r>
          <rPr>
            <b/>
            <sz val="9"/>
            <color indexed="81"/>
            <rFont val="Tahoma"/>
            <family val="2"/>
          </rPr>
          <t>MANDATORY DROP DOWN:</t>
        </r>
        <r>
          <rPr>
            <sz val="9"/>
            <color indexed="81"/>
            <rFont val="Tahoma"/>
            <family val="2"/>
          </rPr>
          <t xml:space="preserve"> Select project / programme delivery method</t>
        </r>
      </text>
    </comment>
    <comment ref="B36" authorId="0" shapeId="0">
      <text>
        <r>
          <rPr>
            <b/>
            <sz val="9"/>
            <color indexed="81"/>
            <rFont val="Tahoma"/>
            <family val="2"/>
          </rPr>
          <t xml:space="preserve">MANDATORY: </t>
        </r>
        <r>
          <rPr>
            <sz val="9"/>
            <color indexed="81"/>
            <rFont val="Tahoma"/>
            <family val="2"/>
          </rPr>
          <t xml:space="preserve">BRIEF One or two lines describing what the project is doing - </t>
        </r>
      </text>
    </comment>
    <comment ref="B38" authorId="0" shapeId="0">
      <text>
        <r>
          <rPr>
            <b/>
            <sz val="9"/>
            <color indexed="81"/>
            <rFont val="Tahoma"/>
            <family val="2"/>
          </rPr>
          <t xml:space="preserve">MANDATORY: </t>
        </r>
        <r>
          <rPr>
            <sz val="9"/>
            <color indexed="81"/>
            <rFont val="Tahoma"/>
            <family val="2"/>
          </rPr>
          <t>Please link project to Strategic Objectives in Single Departmental plans</t>
        </r>
      </text>
    </comment>
    <comment ref="B41" authorId="0" shapeId="0">
      <text>
        <r>
          <rPr>
            <b/>
            <sz val="9"/>
            <color indexed="81"/>
            <rFont val="Tahoma"/>
            <family val="2"/>
          </rPr>
          <t xml:space="preserve">MANDATORY DROP DOWN: </t>
        </r>
        <r>
          <rPr>
            <sz val="9"/>
            <color indexed="81"/>
            <rFont val="Tahoma"/>
            <family val="2"/>
          </rPr>
          <t>Please select from the defined list of categories (see guidance for definitions). As projects are not always easily described in one category, more drop downs have been provided. If 'Other' selected, please describe
PLEASE ENSURE ANSWER IS NOT ONE OF THE DROP DOWN OPTIONS BEFORE USING 'OTHER'</t>
        </r>
      </text>
    </comment>
    <comment ref="B44" authorId="0" shapeId="0">
      <text>
        <r>
          <rPr>
            <b/>
            <sz val="9"/>
            <color indexed="81"/>
            <rFont val="Tahoma"/>
            <family val="2"/>
          </rPr>
          <t>DEPENDENT:</t>
        </r>
        <r>
          <rPr>
            <sz val="9"/>
            <color indexed="81"/>
            <rFont val="Tahoma"/>
            <family val="2"/>
          </rPr>
          <t xml:space="preserve"> If 'Other' selected above, please describe</t>
        </r>
      </text>
    </comment>
    <comment ref="B46" authorId="0" shapeId="0">
      <text>
        <r>
          <rPr>
            <b/>
            <sz val="9"/>
            <color indexed="81"/>
            <rFont val="Tahoma"/>
            <family val="2"/>
          </rPr>
          <t xml:space="preserve">MANDATORY: </t>
        </r>
        <r>
          <rPr>
            <sz val="9"/>
            <color indexed="81"/>
            <rFont val="Tahoma"/>
            <family val="2"/>
          </rPr>
          <t>To be completed by MPA</t>
        </r>
      </text>
    </comment>
    <comment ref="B48" authorId="0" shapeId="0">
      <text>
        <r>
          <rPr>
            <b/>
            <sz val="9"/>
            <color indexed="81"/>
            <rFont val="Tahoma"/>
            <family val="2"/>
          </rPr>
          <t xml:space="preserve">MANDATORY: </t>
        </r>
        <r>
          <rPr>
            <sz val="9"/>
            <color indexed="81"/>
            <rFont val="Tahoma"/>
            <family val="2"/>
          </rPr>
          <t>For projects post approved OBC, please indicate whether any scope change. This does not mean future scope changes</t>
        </r>
      </text>
    </comment>
    <comment ref="B49" authorId="0" shapeId="0">
      <text>
        <r>
          <rPr>
            <b/>
            <sz val="9"/>
            <color indexed="81"/>
            <rFont val="Tahoma"/>
            <family val="2"/>
          </rPr>
          <t xml:space="preserve">DEPENDENT: </t>
        </r>
        <r>
          <rPr>
            <sz val="9"/>
            <color indexed="81"/>
            <rFont val="Tahoma"/>
            <family val="2"/>
          </rPr>
          <t>If scope change selected above, please describe</t>
        </r>
      </text>
    </comment>
    <comment ref="B52" authorId="0" shapeId="0">
      <text>
        <r>
          <rPr>
            <b/>
            <sz val="9"/>
            <color indexed="81"/>
            <rFont val="Tahoma"/>
            <family val="2"/>
          </rPr>
          <t xml:space="preserve">MANDATORY: </t>
        </r>
        <r>
          <rPr>
            <sz val="9"/>
            <color indexed="81"/>
            <rFont val="Tahoma"/>
            <family val="2"/>
          </rPr>
          <t xml:space="preserve">Please briefly  indicate specific individual outcomes (up to 10 outcome spaces provided) from the most recent Business case, and use </t>
        </r>
        <r>
          <rPr>
            <b/>
            <sz val="9"/>
            <color indexed="81"/>
            <rFont val="Tahoma"/>
            <family val="2"/>
          </rPr>
          <t>MANDATORY DROP DOWN</t>
        </r>
        <r>
          <rPr>
            <sz val="9"/>
            <color indexed="81"/>
            <rFont val="Tahoma"/>
            <family val="2"/>
          </rPr>
          <t xml:space="preserve"> to indicate whether Benefit monetised or non-monetised</t>
        </r>
      </text>
    </comment>
    <comment ref="B66" authorId="2" shapeId="0">
      <text>
        <r>
          <rPr>
            <b/>
            <sz val="9"/>
            <color indexed="81"/>
            <rFont val="Tahoma"/>
            <family val="2"/>
          </rPr>
          <t>MANDATORY DROP DOWN:</t>
        </r>
        <r>
          <rPr>
            <sz val="9"/>
            <color indexed="81"/>
            <rFont val="Tahoma"/>
            <family val="2"/>
          </rPr>
          <t xml:space="preserve"> Use Risk Potential Assessment (RPA) where available.</t>
        </r>
      </text>
    </comment>
    <comment ref="B67" authorId="0" shapeId="0">
      <text>
        <r>
          <rPr>
            <b/>
            <sz val="9"/>
            <color indexed="81"/>
            <rFont val="Tahoma"/>
            <family val="2"/>
          </rPr>
          <t xml:space="preserve">MANDATORY DROP DOWN: </t>
        </r>
        <r>
          <rPr>
            <sz val="9"/>
            <color indexed="81"/>
            <rFont val="Tahoma"/>
            <family val="2"/>
          </rPr>
          <t>SRO Delivery Confidence Assessment of the project. At commission, this cell is the previous quarters RAG, and as such will need to be updated for the forthcoming quarter submission to MPA</t>
        </r>
      </text>
    </comment>
    <comment ref="B68" authorId="0" shapeId="0">
      <text>
        <r>
          <rPr>
            <b/>
            <sz val="9"/>
            <color indexed="81"/>
            <rFont val="Tahoma"/>
            <family val="2"/>
          </rPr>
          <t xml:space="preserve">MANDATORY: </t>
        </r>
        <r>
          <rPr>
            <sz val="9"/>
            <color indexed="81"/>
            <rFont val="Tahoma"/>
            <family val="2"/>
          </rPr>
          <t>SRO narrative on Delivery Confidence Assessment of the project.</t>
        </r>
      </text>
    </comment>
    <comment ref="B70" authorId="0" shapeId="0">
      <text>
        <r>
          <rPr>
            <b/>
            <sz val="9"/>
            <color indexed="81"/>
            <rFont val="Tahoma"/>
            <family val="2"/>
          </rPr>
          <t xml:space="preserve">MANDATORY DROP DOWN: </t>
        </r>
        <r>
          <rPr>
            <sz val="9"/>
            <color indexed="81"/>
            <rFont val="Tahoma"/>
            <family val="2"/>
          </rPr>
          <t xml:space="preserve">MPA Delivery Confidence Assessment of the project for the current quarter.
</t>
        </r>
      </text>
    </comment>
    <comment ref="B71" authorId="0" shapeId="0">
      <text>
        <r>
          <rPr>
            <b/>
            <sz val="9"/>
            <color indexed="81"/>
            <rFont val="Tahoma"/>
            <family val="2"/>
          </rPr>
          <t xml:space="preserve">MANDATORY: </t>
        </r>
        <r>
          <rPr>
            <sz val="9"/>
            <color indexed="81"/>
            <rFont val="Tahoma"/>
            <family val="2"/>
          </rPr>
          <t>MPA narrative on Delivery Confidence Assessment of the project. To include reference to time, cost, quality, and risks (including mitigations)</t>
        </r>
      </text>
    </comment>
    <comment ref="B77" authorId="0" shapeId="0">
      <text>
        <r>
          <rPr>
            <b/>
            <sz val="9"/>
            <color indexed="81"/>
            <rFont val="Tahoma"/>
            <family val="2"/>
          </rPr>
          <t>MANDATORY:</t>
        </r>
        <r>
          <rPr>
            <sz val="9"/>
            <color indexed="81"/>
            <rFont val="Tahoma"/>
            <family val="2"/>
          </rPr>
          <t xml:space="preserve"> Details of SRO who has received  the formal letter of appointment as per the Osmotherly guidance</t>
        </r>
      </text>
    </comment>
    <comment ref="B82" authorId="0" shapeId="0">
      <text>
        <r>
          <rPr>
            <b/>
            <sz val="9"/>
            <color indexed="81"/>
            <rFont val="Tahoma"/>
            <family val="2"/>
          </rPr>
          <t xml:space="preserve">DEPENDENT: </t>
        </r>
        <r>
          <rPr>
            <sz val="9"/>
            <color indexed="81"/>
            <rFont val="Tahoma"/>
            <family val="2"/>
          </rPr>
          <t>If there are further SROs, please name them here</t>
        </r>
      </text>
    </comment>
    <comment ref="B83" authorId="2" shapeId="0">
      <text>
        <r>
          <rPr>
            <b/>
            <sz val="9"/>
            <color indexed="81"/>
            <rFont val="Tahoma"/>
            <family val="2"/>
          </rPr>
          <t>MANDATORY DROP DOWN:</t>
        </r>
        <r>
          <rPr>
            <sz val="9"/>
            <color indexed="81"/>
            <rFont val="Tahoma"/>
            <family val="2"/>
          </rPr>
          <t xml:space="preserve"> For this row, complete cohort of Major Project Leadership Academy / Project Leadership Programme currently on or graduated from, eligibility status, or reason for ineligibility.</t>
        </r>
      </text>
    </comment>
    <comment ref="B84" authorId="0" shapeId="0">
      <text>
        <r>
          <rPr>
            <b/>
            <sz val="9"/>
            <color indexed="81"/>
            <rFont val="Tahoma"/>
            <family val="2"/>
          </rPr>
          <t>DEPENDENT:</t>
        </r>
        <r>
          <rPr>
            <sz val="9"/>
            <color indexed="81"/>
            <rFont val="Tahoma"/>
            <family val="2"/>
          </rPr>
          <t xml:space="preserve"> If 'other' ineligibility, please describe</t>
        </r>
      </text>
    </comment>
    <comment ref="B85" authorId="0" shapeId="0">
      <text>
        <r>
          <rPr>
            <b/>
            <sz val="9"/>
            <color indexed="81"/>
            <rFont val="Tahoma"/>
            <family val="2"/>
          </rPr>
          <t xml:space="preserve">MANDATORY: </t>
        </r>
        <r>
          <rPr>
            <sz val="9"/>
            <color indexed="81"/>
            <rFont val="Tahoma"/>
            <family val="2"/>
          </rPr>
          <t xml:space="preserve">Date (or proposed date) of publication of SRO Appointment Letter 
</t>
        </r>
      </text>
    </comment>
    <comment ref="B86" authorId="0" shapeId="0">
      <text>
        <r>
          <rPr>
            <b/>
            <sz val="9"/>
            <color indexed="81"/>
            <rFont val="Tahoma"/>
            <family val="2"/>
          </rPr>
          <t xml:space="preserve">MANDATORY DROP DOWN: </t>
        </r>
        <r>
          <rPr>
            <sz val="9"/>
            <color indexed="81"/>
            <rFont val="Tahoma"/>
            <family val="2"/>
          </rPr>
          <t>Please provide reason for SRO change</t>
        </r>
      </text>
    </comment>
    <comment ref="B90" authorId="0" shapeId="0">
      <text>
        <r>
          <rPr>
            <b/>
            <sz val="9"/>
            <color indexed="81"/>
            <rFont val="Tahoma"/>
            <family val="2"/>
          </rPr>
          <t xml:space="preserve">MANDATORY: </t>
        </r>
        <r>
          <rPr>
            <sz val="9"/>
            <color indexed="81"/>
            <rFont val="Tahoma"/>
            <family val="2"/>
          </rPr>
          <t>Details of Project Director (or person who undertakes the role of Project Director)  who is the primary Project Director on the project</t>
        </r>
      </text>
    </comment>
    <comment ref="B95" authorId="0" shapeId="0">
      <text>
        <r>
          <rPr>
            <b/>
            <sz val="9"/>
            <color indexed="81"/>
            <rFont val="Tahoma"/>
            <family val="2"/>
          </rPr>
          <t xml:space="preserve">DEPENDENT: </t>
        </r>
        <r>
          <rPr>
            <sz val="9"/>
            <color indexed="81"/>
            <rFont val="Tahoma"/>
            <family val="2"/>
          </rPr>
          <t>If there are further SROs, please name them here</t>
        </r>
      </text>
    </comment>
    <comment ref="B96" authorId="0" shapeId="0">
      <text>
        <r>
          <rPr>
            <b/>
            <sz val="9"/>
            <color indexed="81"/>
            <rFont val="Tahoma"/>
            <family val="2"/>
          </rPr>
          <t xml:space="preserve">MANDATORY DROP DOWN: </t>
        </r>
        <r>
          <rPr>
            <sz val="9"/>
            <color indexed="81"/>
            <rFont val="Tahoma"/>
            <family val="2"/>
          </rPr>
          <t>For this row, complete cohort of MPLA / PLP currently on or graduated from, eligibility status, or reason for ineligibility.</t>
        </r>
      </text>
    </comment>
    <comment ref="B97" authorId="0" shapeId="0">
      <text>
        <r>
          <rPr>
            <b/>
            <sz val="9"/>
            <color indexed="81"/>
            <rFont val="Tahoma"/>
            <family val="2"/>
          </rPr>
          <t>DEPENDENT:</t>
        </r>
        <r>
          <rPr>
            <sz val="9"/>
            <color indexed="81"/>
            <rFont val="Tahoma"/>
            <family val="2"/>
          </rPr>
          <t xml:space="preserve"> If 'other' Ineligibility, please describe
</t>
        </r>
      </text>
    </comment>
    <comment ref="B98" authorId="0" shapeId="0">
      <text>
        <r>
          <rPr>
            <b/>
            <sz val="9"/>
            <color indexed="81"/>
            <rFont val="Tahoma"/>
            <family val="2"/>
          </rPr>
          <t xml:space="preserve">MANDATORY DROP DOWN: </t>
        </r>
        <r>
          <rPr>
            <sz val="9"/>
            <color indexed="81"/>
            <rFont val="Tahoma"/>
            <family val="2"/>
          </rPr>
          <t>Please provide reason for PD change.</t>
        </r>
      </text>
    </comment>
    <comment ref="B104" authorId="0" shapeId="0">
      <text>
        <r>
          <rPr>
            <b/>
            <sz val="9"/>
            <color indexed="81"/>
            <rFont val="Tahoma"/>
            <family val="2"/>
          </rPr>
          <t xml:space="preserve">MANDATORY: </t>
        </r>
        <r>
          <rPr>
            <sz val="9"/>
            <color indexed="81"/>
            <rFont val="Tahoma"/>
            <family val="2"/>
          </rPr>
          <t>Resources is seeking to capture those personnel working directly in the Project / Programme team at the snapshot date, not everyone who may be working on the project. See guidance for a more detailed description. Here record those people directly employed by Civil or Crown service, local government or ALB.</t>
        </r>
      </text>
    </comment>
    <comment ref="B105" authorId="0" shapeId="0">
      <text>
        <r>
          <rPr>
            <b/>
            <sz val="9"/>
            <color indexed="81"/>
            <rFont val="Tahoma"/>
            <family val="2"/>
          </rPr>
          <t>MANDATORY:</t>
        </r>
        <r>
          <rPr>
            <sz val="9"/>
            <color indexed="81"/>
            <rFont val="Tahoma"/>
            <family val="2"/>
          </rPr>
          <t>Project / Programme team members as previous field but Contractors i.e. not as above, at the snapshot date</t>
        </r>
      </text>
    </comment>
    <comment ref="B106" authorId="0" shapeId="0">
      <text>
        <r>
          <rPr>
            <b/>
            <sz val="9"/>
            <color indexed="81"/>
            <rFont val="Tahoma"/>
            <family val="2"/>
          </rPr>
          <t xml:space="preserve">MANDATORY: </t>
        </r>
        <r>
          <rPr>
            <sz val="9"/>
            <color indexed="81"/>
            <rFont val="Tahoma"/>
            <family val="2"/>
          </rPr>
          <t>Number of FTE (full time equivalents) that the project / programme is funded for at the snapshot point. i.e. how many their should be in post.</t>
        </r>
      </text>
    </comment>
    <comment ref="B107" authorId="0" shapeId="0">
      <text>
        <r>
          <rPr>
            <b/>
            <sz val="9"/>
            <color indexed="81"/>
            <rFont val="Tahoma"/>
            <family val="2"/>
          </rPr>
          <t xml:space="preserve">MANDATORY: </t>
        </r>
        <r>
          <rPr>
            <sz val="9"/>
            <color indexed="81"/>
            <rFont val="Tahoma"/>
            <family val="2"/>
          </rPr>
          <t>Commentary should cover whether project is over / under resourced; reasons for use of contractors; short term future resource changes</t>
        </r>
      </text>
    </comment>
    <comment ref="B112" authorId="0" shapeId="0">
      <text>
        <r>
          <rPr>
            <b/>
            <sz val="9"/>
            <color indexed="81"/>
            <rFont val="Tahoma"/>
            <family val="2"/>
          </rPr>
          <t xml:space="preserve">MANDATORY: </t>
        </r>
        <r>
          <rPr>
            <sz val="9"/>
            <color indexed="81"/>
            <rFont val="Tahoma"/>
            <family val="2"/>
          </rPr>
          <t>A Red Amber Green should be given if possible for each of these Capability / Capacity areas, both for the snapshot date and for the future view. There is a N/A option for when the option is not applicable</t>
        </r>
      </text>
    </comment>
    <comment ref="B118" authorId="0" shapeId="0">
      <text>
        <r>
          <rPr>
            <b/>
            <sz val="9"/>
            <color indexed="81"/>
            <rFont val="Tahoma"/>
            <family val="2"/>
          </rPr>
          <t>OPTIONAL:</t>
        </r>
        <r>
          <rPr>
            <sz val="9"/>
            <color indexed="81"/>
            <rFont val="Tahoma"/>
            <family val="2"/>
          </rPr>
          <t xml:space="preserve"> If a Capability / Capacity area is not listed above, please indicate here and provide RAG</t>
        </r>
      </text>
    </comment>
    <comment ref="B123" authorId="0" shapeId="0">
      <text>
        <r>
          <rPr>
            <b/>
            <sz val="9"/>
            <color indexed="81"/>
            <rFont val="Tahoma"/>
            <family val="2"/>
          </rPr>
          <t xml:space="preserve">OPTIONAL: </t>
        </r>
        <r>
          <rPr>
            <sz val="9"/>
            <color indexed="81"/>
            <rFont val="Tahoma"/>
            <family val="2"/>
          </rPr>
          <t>Commentary if required</t>
        </r>
      </text>
    </comment>
    <comment ref="B129" authorId="0" shapeId="0">
      <text>
        <r>
          <rPr>
            <b/>
            <sz val="9"/>
            <color indexed="81"/>
            <rFont val="Tahoma"/>
            <family val="2"/>
          </rPr>
          <t xml:space="preserve">MANDATORY DROP DOWN: </t>
        </r>
        <r>
          <rPr>
            <sz val="9"/>
            <color indexed="81"/>
            <rFont val="Tahoma"/>
            <family val="2"/>
          </rPr>
          <t>Please choose the most appropriate from list provided or choose OTHER - see guidance for definitions</t>
        </r>
      </text>
    </comment>
    <comment ref="B130" authorId="0" shapeId="0">
      <text>
        <r>
          <rPr>
            <b/>
            <sz val="9"/>
            <color indexed="81"/>
            <rFont val="Tahoma"/>
            <family val="2"/>
          </rPr>
          <t xml:space="preserve">DEPENDENT: </t>
        </r>
        <r>
          <rPr>
            <sz val="9"/>
            <color indexed="81"/>
            <rFont val="Tahoma"/>
            <family val="2"/>
          </rPr>
          <t>If 'other', please describe here</t>
        </r>
      </text>
    </comment>
    <comment ref="B131" authorId="0" shapeId="0">
      <text>
        <r>
          <rPr>
            <b/>
            <sz val="9"/>
            <color indexed="81"/>
            <rFont val="Tahoma"/>
            <family val="2"/>
          </rPr>
          <t>MANDATORY:</t>
        </r>
        <r>
          <rPr>
            <sz val="9"/>
            <color indexed="81"/>
            <rFont val="Tahoma"/>
            <family val="2"/>
          </rPr>
          <t xml:space="preserve"> latest Treasury approved Business Case or equivalent
IF TAP, PLEASE ENSURE ITS REFLECTED IN THE MANDATORY MILESTONES</t>
        </r>
      </text>
    </comment>
    <comment ref="B132" authorId="0" shapeId="0">
      <text>
        <r>
          <rPr>
            <b/>
            <sz val="9"/>
            <color indexed="81"/>
            <rFont val="Tahoma"/>
            <family val="2"/>
          </rPr>
          <t xml:space="preserve">MANDATORY: </t>
        </r>
        <r>
          <rPr>
            <sz val="9"/>
            <color indexed="81"/>
            <rFont val="Tahoma"/>
            <family val="2"/>
          </rPr>
          <t>Please provide this document name and version number. This should be the document used to source the baseline figures provided on the quarterly return</t>
        </r>
      </text>
    </comment>
    <comment ref="B133" authorId="0" shapeId="0">
      <text>
        <r>
          <rPr>
            <b/>
            <sz val="9"/>
            <color indexed="81"/>
            <rFont val="Tahoma"/>
            <family val="2"/>
          </rPr>
          <t xml:space="preserve">MANDATORY: </t>
        </r>
        <r>
          <rPr>
            <sz val="9"/>
            <color indexed="81"/>
            <rFont val="Tahoma"/>
            <family val="2"/>
          </rPr>
          <t>The date the latest TAP document was updated</t>
        </r>
      </text>
    </comment>
    <comment ref="B134" authorId="0" shapeId="0">
      <text>
        <r>
          <rPr>
            <b/>
            <sz val="9"/>
            <color indexed="81"/>
            <rFont val="Tahoma"/>
            <family val="2"/>
          </rPr>
          <t>DEPENDENT:</t>
        </r>
        <r>
          <rPr>
            <sz val="9"/>
            <color indexed="81"/>
            <rFont val="Tahoma"/>
            <family val="2"/>
          </rPr>
          <t xml:space="preserve"> The name of the TAP equivalent document including its version. </t>
        </r>
      </text>
    </comment>
    <comment ref="B135" authorId="0" shapeId="0">
      <text>
        <r>
          <rPr>
            <b/>
            <sz val="9"/>
            <color indexed="81"/>
            <rFont val="Tahoma"/>
            <family val="2"/>
          </rPr>
          <t>DEPENDENT:</t>
        </r>
        <r>
          <rPr>
            <sz val="9"/>
            <color indexed="81"/>
            <rFont val="Tahoma"/>
            <family val="2"/>
          </rPr>
          <t xml:space="preserve"> The date of the Tap document equivalent.</t>
        </r>
      </text>
    </comment>
    <comment ref="B139" authorId="0" shapeId="0">
      <text>
        <r>
          <rPr>
            <b/>
            <sz val="9"/>
            <color indexed="81"/>
            <rFont val="Tahoma"/>
            <family val="2"/>
          </rPr>
          <t xml:space="preserve">MANDATORY: </t>
        </r>
        <r>
          <rPr>
            <sz val="9"/>
            <color indexed="81"/>
            <rFont val="Tahoma"/>
            <family val="2"/>
          </rPr>
          <t xml:space="preserve">Please complete as many of these as appropriate to the project
All entered milestones </t>
        </r>
        <r>
          <rPr>
            <u/>
            <sz val="9"/>
            <color indexed="81"/>
            <rFont val="Tahoma"/>
            <family val="2"/>
          </rPr>
          <t>must</t>
        </r>
        <r>
          <rPr>
            <sz val="9"/>
            <color indexed="81"/>
            <rFont val="Tahoma"/>
            <family val="2"/>
          </rPr>
          <t xml:space="preserve"> have an original baseline date and an entry in the 'Either Actual of Forecast' cell. This enables us to track progress of milestones
PLEASE USE EXISTING MILESTONE / MILESTONE DATES IF NEW ONES ARE UP FOR APPROVAL</t>
        </r>
      </text>
    </comment>
    <comment ref="B140" authorId="0" shapeId="0">
      <text>
        <r>
          <rPr>
            <b/>
            <sz val="9"/>
            <color indexed="81"/>
            <rFont val="Tahoma"/>
            <family val="2"/>
          </rPr>
          <t xml:space="preserve">MANDATORY: </t>
        </r>
        <r>
          <rPr>
            <sz val="9"/>
            <color indexed="81"/>
            <rFont val="Tahoma"/>
            <family val="2"/>
          </rPr>
          <t>commencement of project planning activities (Pre SOBC)</t>
        </r>
      </text>
    </comment>
    <comment ref="B141" authorId="0" shapeId="0">
      <text>
        <r>
          <rPr>
            <b/>
            <sz val="9"/>
            <color indexed="81"/>
            <rFont val="Tahoma"/>
            <family val="2"/>
          </rPr>
          <t xml:space="preserve">MANDATORY: </t>
        </r>
        <r>
          <rPr>
            <sz val="9"/>
            <color indexed="81"/>
            <rFont val="Tahoma"/>
            <family val="2"/>
          </rPr>
          <t xml:space="preserve">Examples include -
• When the temporary organisation responsible for the delivery of the project is disbanded
• When the planned change has been fully implemented and benefits realisation plan put in place
• When the new or upgraded service becomes fully operational / rolled out
• When an infrastructure project is completed and in service </t>
        </r>
        <r>
          <rPr>
            <b/>
            <sz val="9"/>
            <color indexed="81"/>
            <rFont val="Tahoma"/>
            <family val="2"/>
          </rPr>
          <t xml:space="preserve">
</t>
        </r>
      </text>
    </comment>
    <comment ref="B142" authorId="0" shapeId="0">
      <text>
        <r>
          <rPr>
            <b/>
            <sz val="9"/>
            <color indexed="81"/>
            <rFont val="Tahoma"/>
            <family val="2"/>
          </rPr>
          <t xml:space="preserve">MANDATORY: </t>
        </r>
        <r>
          <rPr>
            <sz val="9"/>
            <color indexed="81"/>
            <rFont val="Tahoma"/>
            <family val="2"/>
          </rPr>
          <t>One Key Delivery Date that, where possible, should indicate the realisation of the project’s major goals</t>
        </r>
      </text>
    </comment>
    <comment ref="B207" authorId="0" shapeId="0">
      <text>
        <r>
          <rPr>
            <b/>
            <sz val="9"/>
            <color indexed="81"/>
            <rFont val="Tahoma"/>
            <family val="2"/>
          </rPr>
          <t xml:space="preserve">MANDATORY: </t>
        </r>
        <r>
          <rPr>
            <sz val="9"/>
            <color indexed="81"/>
            <rFont val="Tahoma"/>
            <family val="2"/>
          </rPr>
          <t>All project costs recorded in the GMPP can be in either current (nominal/unindexed and undiscounted) or real terms. Real: Require Adjustment to accommodate inflation or discounted or calculated e.g. applying the Treasury’s 3.5% yearly deflator rate to give the current value of the investment. 
IF A PROJECT PUTS NOMINAL, IT DOES NOT NEED A DEFLATOR OR INDEX YEAR
IF A PROJECT PUTS REAL IT NEEDS TO SUPPLY BOTH A DEFLATOR AND AN INDEX YEAR</t>
        </r>
      </text>
    </comment>
    <comment ref="B208" authorId="0" shapeId="0">
      <text>
        <r>
          <rPr>
            <b/>
            <sz val="9"/>
            <color indexed="81"/>
            <rFont val="Tahoma"/>
            <family val="2"/>
          </rPr>
          <t xml:space="preserve">DEPENDENT: </t>
        </r>
        <r>
          <rPr>
            <sz val="9"/>
            <color indexed="81"/>
            <rFont val="Tahoma"/>
            <family val="2"/>
          </rPr>
          <t>If figures are REAL, please provide an Index Year</t>
        </r>
      </text>
    </comment>
    <comment ref="B209" authorId="0" shapeId="0">
      <text>
        <r>
          <rPr>
            <b/>
            <sz val="9"/>
            <color indexed="81"/>
            <rFont val="Tahoma"/>
            <family val="2"/>
          </rPr>
          <t xml:space="preserve">DEPENDENT: </t>
        </r>
        <r>
          <rPr>
            <sz val="9"/>
            <color indexed="81"/>
            <rFont val="Tahoma"/>
            <family val="2"/>
          </rPr>
          <t>If Figures are REAL, please provide a Deflator value</t>
        </r>
      </text>
    </comment>
    <comment ref="B210" authorId="0" shapeId="0">
      <text>
        <r>
          <rPr>
            <b/>
            <sz val="9"/>
            <color indexed="81"/>
            <rFont val="Tahoma"/>
            <family val="2"/>
          </rPr>
          <t xml:space="preserve">MANDATORY: </t>
        </r>
        <r>
          <rPr>
            <sz val="9"/>
            <color indexed="81"/>
            <rFont val="Tahoma"/>
            <family val="2"/>
          </rPr>
          <t>The source of financing for the project or programme. This may include public finance, private finance, public private partnership (PFI), or the Levy Control Framework (DECC projects).</t>
        </r>
      </text>
    </comment>
    <comment ref="B211" authorId="0" shapeId="0">
      <text>
        <r>
          <rPr>
            <b/>
            <sz val="9"/>
            <color indexed="81"/>
            <rFont val="Tahoma"/>
            <family val="2"/>
          </rPr>
          <t>DEPENDENT:</t>
        </r>
        <r>
          <rPr>
            <sz val="9"/>
            <color indexed="81"/>
            <rFont val="Tahoma"/>
            <family val="2"/>
          </rPr>
          <t xml:space="preserve"> If 'other', please describe</t>
        </r>
      </text>
    </comment>
    <comment ref="B212" authorId="0" shapeId="0">
      <text>
        <r>
          <rPr>
            <b/>
            <sz val="9"/>
            <color indexed="81"/>
            <rFont val="Tahoma"/>
            <family val="2"/>
          </rPr>
          <t xml:space="preserve">MANDATORY: </t>
        </r>
        <r>
          <rPr>
            <sz val="9"/>
            <color indexed="81"/>
            <rFont val="Tahoma"/>
            <family val="2"/>
          </rPr>
          <t>Net Present Value as included in the most recent business case</t>
        </r>
      </text>
    </comment>
    <comment ref="B214" authorId="0" shapeId="0">
      <text>
        <r>
          <rPr>
            <b/>
            <sz val="9"/>
            <color indexed="81"/>
            <rFont val="Tahoma"/>
            <family val="2"/>
          </rPr>
          <t xml:space="preserve">MANDATORY: </t>
        </r>
        <r>
          <rPr>
            <sz val="9"/>
            <color indexed="81"/>
            <rFont val="Tahoma"/>
            <family val="2"/>
          </rPr>
          <t xml:space="preserve">total RDEL costs of the project / programme including BAU running costs (if appropriate). </t>
        </r>
      </text>
    </comment>
    <comment ref="B215" authorId="0" shapeId="0">
      <text>
        <r>
          <rPr>
            <b/>
            <sz val="9"/>
            <color indexed="81"/>
            <rFont val="Tahoma"/>
            <family val="2"/>
          </rPr>
          <t xml:space="preserve">MANDATORY: </t>
        </r>
        <r>
          <rPr>
            <sz val="9"/>
            <color indexed="81"/>
            <rFont val="Tahoma"/>
            <family val="2"/>
          </rPr>
          <t xml:space="preserve">total CDEL costs of the project / programme including previous BAU running cost (if appropriate). </t>
        </r>
      </text>
    </comment>
    <comment ref="B216" authorId="0" shapeId="0">
      <text>
        <r>
          <rPr>
            <b/>
            <sz val="9"/>
            <color indexed="81"/>
            <rFont val="Tahoma"/>
            <family val="2"/>
          </rPr>
          <t xml:space="preserve">MANDATORY: </t>
        </r>
        <r>
          <rPr>
            <sz val="9"/>
            <color indexed="81"/>
            <rFont val="Tahoma"/>
            <family val="2"/>
          </rPr>
          <t>total Project / Programme costs expected to be funded from a non-governmental source</t>
        </r>
      </text>
    </comment>
    <comment ref="B220" authorId="0" shapeId="0">
      <text>
        <r>
          <rPr>
            <b/>
            <sz val="9"/>
            <color indexed="81"/>
            <rFont val="Tahoma"/>
            <family val="2"/>
          </rPr>
          <t xml:space="preserve">MANDATORY: </t>
        </r>
        <r>
          <rPr>
            <sz val="9"/>
            <color indexed="81"/>
            <rFont val="Tahoma"/>
            <family val="2"/>
          </rPr>
          <t>Commentary on the project costs recorded for Whole Life and Profiled costs as appropriate. 
This should make reference to any significant difference between baselines and forecast/actual, re-baselining to costs, or significant changes to the profile of spend due to delays in the delivery timetable.
This section should also refer to changes to the recorded costs as projects move through stages in their lifecycle and budgets/forecasts become more accurately defined.
This section should also include reference to any spend after the project has completed as per the end date
Include here, for audit and ease of reference purposes, the document from which the costs were obtained.  For instance the date and reference of any financial management documentation held by the project.  This will assist if further detail is requested about specific figures.</t>
        </r>
        <r>
          <rPr>
            <b/>
            <sz val="9"/>
            <color indexed="81"/>
            <rFont val="Tahoma"/>
            <family val="2"/>
          </rPr>
          <t xml:space="preserve">
</t>
        </r>
      </text>
    </comment>
    <comment ref="B224" authorId="0" shapeId="0">
      <text>
        <r>
          <rPr>
            <b/>
            <sz val="9"/>
            <color indexed="81"/>
            <rFont val="Tahoma"/>
            <family val="2"/>
          </rPr>
          <t xml:space="preserve">MANDATORY: </t>
        </r>
        <r>
          <rPr>
            <sz val="9"/>
            <color indexed="81"/>
            <rFont val="Tahoma"/>
            <family val="2"/>
          </rPr>
          <t xml:space="preserve"> Pre 2015/16 (All Spend To End of Financial Year)</t>
        </r>
      </text>
    </comment>
    <comment ref="B226" authorId="0" shapeId="0">
      <text>
        <r>
          <rPr>
            <b/>
            <sz val="9"/>
            <color indexed="81"/>
            <rFont val="Tahoma"/>
            <family val="2"/>
          </rPr>
          <t xml:space="preserve">MANDATORY DROP DOWN: </t>
        </r>
        <r>
          <rPr>
            <sz val="9"/>
            <color indexed="81"/>
            <rFont val="Tahoma"/>
            <family val="2"/>
          </rPr>
          <t>If no , please provide details in Projects Costs Narrative</t>
        </r>
      </text>
    </comment>
    <comment ref="B227" authorId="3" shapeId="0">
      <text>
        <r>
          <rPr>
            <b/>
            <sz val="9"/>
            <color indexed="81"/>
            <rFont val="Tahoma"/>
            <family val="2"/>
          </rPr>
          <t xml:space="preserve">MANDATORY: </t>
        </r>
        <r>
          <rPr>
            <sz val="9"/>
            <color indexed="81"/>
            <rFont val="Tahoma"/>
            <family val="2"/>
          </rPr>
          <t xml:space="preserve">All years the project is running should have an entry for Baseline and Actual/ Forecast .
</t>
        </r>
      </text>
    </comment>
    <comment ref="B229" authorId="3" shapeId="0">
      <text>
        <r>
          <rPr>
            <b/>
            <sz val="9"/>
            <color indexed="81"/>
            <rFont val="Tahoma"/>
            <family val="2"/>
          </rPr>
          <t xml:space="preserve">MANDATORY: </t>
        </r>
        <r>
          <rPr>
            <sz val="9"/>
            <color indexed="81"/>
            <rFont val="Tahoma"/>
            <family val="2"/>
          </rPr>
          <t xml:space="preserve">All years the project is running should have an entry for Baseline and Actual/ Forecast .
</t>
        </r>
      </text>
    </comment>
    <comment ref="B231" authorId="3" shapeId="0">
      <text>
        <r>
          <rPr>
            <b/>
            <sz val="9"/>
            <color indexed="81"/>
            <rFont val="Tahoma"/>
            <family val="2"/>
          </rPr>
          <t xml:space="preserve">MANDATORY: </t>
        </r>
        <r>
          <rPr>
            <sz val="9"/>
            <color indexed="81"/>
            <rFont val="Tahoma"/>
            <family val="2"/>
          </rPr>
          <t xml:space="preserve">All years the project is running should have an entry for Baseline and Actual/ Forecast .
</t>
        </r>
      </text>
    </comment>
    <comment ref="B233" authorId="3" shapeId="0">
      <text>
        <r>
          <rPr>
            <b/>
            <sz val="9"/>
            <color indexed="81"/>
            <rFont val="Tahoma"/>
            <family val="2"/>
          </rPr>
          <t xml:space="preserve">MANDATORY: </t>
        </r>
        <r>
          <rPr>
            <sz val="9"/>
            <color indexed="81"/>
            <rFont val="Tahoma"/>
            <family val="2"/>
          </rPr>
          <t xml:space="preserve">All years the project is running should have an entry for Baseline and Actual/ Forecast .
</t>
        </r>
      </text>
    </comment>
    <comment ref="B235" authorId="3" shapeId="0">
      <text>
        <r>
          <rPr>
            <b/>
            <sz val="9"/>
            <color indexed="81"/>
            <rFont val="Tahoma"/>
            <family val="2"/>
          </rPr>
          <t xml:space="preserve">MANDATORY: </t>
        </r>
        <r>
          <rPr>
            <sz val="9"/>
            <color indexed="81"/>
            <rFont val="Tahoma"/>
            <family val="2"/>
          </rPr>
          <t xml:space="preserve">All years the project is running should have an entry for Baseline and Actual/ Forecast .
</t>
        </r>
      </text>
    </comment>
    <comment ref="B237" authorId="3" shapeId="0">
      <text>
        <r>
          <rPr>
            <b/>
            <sz val="9"/>
            <color indexed="81"/>
            <rFont val="Tahoma"/>
            <family val="2"/>
          </rPr>
          <t xml:space="preserve">MANDATORY: </t>
        </r>
        <r>
          <rPr>
            <sz val="9"/>
            <color indexed="81"/>
            <rFont val="Tahoma"/>
            <family val="2"/>
          </rPr>
          <t xml:space="preserve">All years the project is running should have an entry for Baseline and Actual/ Forecast .
</t>
        </r>
      </text>
    </comment>
    <comment ref="B239" authorId="0" shapeId="0">
      <text>
        <r>
          <rPr>
            <b/>
            <sz val="9"/>
            <color indexed="81"/>
            <rFont val="Tahoma"/>
            <family val="2"/>
          </rPr>
          <t xml:space="preserve">MANDATORY: </t>
        </r>
        <r>
          <rPr>
            <sz val="9"/>
            <color indexed="81"/>
            <rFont val="Tahoma"/>
            <family val="2"/>
          </rPr>
          <t>Remaining Spend to project conclusion or Total Spend if no profile</t>
        </r>
      </text>
    </comment>
    <comment ref="B243" authorId="0" shapeId="0">
      <text>
        <r>
          <rPr>
            <b/>
            <sz val="9"/>
            <color indexed="81"/>
            <rFont val="Tahoma"/>
            <family val="2"/>
          </rPr>
          <t xml:space="preserve">MANDATORY: </t>
        </r>
        <r>
          <rPr>
            <sz val="9"/>
            <color indexed="81"/>
            <rFont val="Tahoma"/>
            <family val="2"/>
          </rPr>
          <t>Once the Investment in Change has concluded, a total year of CDEL costs that reflect the new business as usual costs</t>
        </r>
      </text>
    </comment>
    <comment ref="B245" authorId="2" shapeId="0">
      <text>
        <r>
          <rPr>
            <b/>
            <sz val="9"/>
            <color indexed="81"/>
            <rFont val="Tahoma"/>
            <family val="2"/>
          </rPr>
          <t xml:space="preserve">MANDATORY: </t>
        </r>
        <r>
          <rPr>
            <sz val="9"/>
            <color indexed="81"/>
            <rFont val="Tahoma"/>
            <family val="2"/>
          </rPr>
          <t>The year that the spending on RDEL  is forecast to end.</t>
        </r>
      </text>
    </comment>
    <comment ref="B248" authorId="0" shapeId="0">
      <text>
        <r>
          <rPr>
            <b/>
            <sz val="9"/>
            <color indexed="81"/>
            <rFont val="Tahoma"/>
            <family val="2"/>
          </rPr>
          <t xml:space="preserve">MANDATORY: </t>
        </r>
        <r>
          <rPr>
            <sz val="9"/>
            <color indexed="81"/>
            <rFont val="Tahoma"/>
            <family val="2"/>
          </rPr>
          <t xml:space="preserve"> Pre 2015/16 (All Spend To End of Financial Year)</t>
        </r>
      </text>
    </comment>
    <comment ref="B250" authorId="0" shapeId="0">
      <text>
        <r>
          <rPr>
            <b/>
            <sz val="9"/>
            <color indexed="81"/>
            <rFont val="Tahoma"/>
            <family val="2"/>
          </rPr>
          <t xml:space="preserve">MANDATORY DROP DOWN: </t>
        </r>
        <r>
          <rPr>
            <sz val="9"/>
            <color indexed="81"/>
            <rFont val="Tahoma"/>
            <family val="2"/>
          </rPr>
          <t>If no , please provide details in Projects Costs Narrative</t>
        </r>
      </text>
    </comment>
    <comment ref="B251" authorId="3" shapeId="0">
      <text>
        <r>
          <rPr>
            <b/>
            <sz val="9"/>
            <color indexed="81"/>
            <rFont val="Tahoma"/>
            <family val="2"/>
          </rPr>
          <t xml:space="preserve">MANDATORY: </t>
        </r>
        <r>
          <rPr>
            <sz val="9"/>
            <color indexed="81"/>
            <rFont val="Tahoma"/>
            <family val="2"/>
          </rPr>
          <t xml:space="preserve">All years the project is running should have an entry for Baseline and Actual/ Forecast .
</t>
        </r>
      </text>
    </comment>
    <comment ref="B253" authorId="3" shapeId="0">
      <text>
        <r>
          <rPr>
            <b/>
            <sz val="9"/>
            <color indexed="81"/>
            <rFont val="Tahoma"/>
            <family val="2"/>
          </rPr>
          <t xml:space="preserve">MANDATORY: </t>
        </r>
        <r>
          <rPr>
            <sz val="9"/>
            <color indexed="81"/>
            <rFont val="Tahoma"/>
            <family val="2"/>
          </rPr>
          <t xml:space="preserve">All years the project is running should have an entry for Baseline and Actual/ Forecast .
</t>
        </r>
      </text>
    </comment>
    <comment ref="B255" authorId="3" shapeId="0">
      <text>
        <r>
          <rPr>
            <b/>
            <sz val="9"/>
            <color indexed="81"/>
            <rFont val="Tahoma"/>
            <family val="2"/>
          </rPr>
          <t xml:space="preserve">MANDATORY: </t>
        </r>
        <r>
          <rPr>
            <sz val="9"/>
            <color indexed="81"/>
            <rFont val="Tahoma"/>
            <family val="2"/>
          </rPr>
          <t xml:space="preserve">All years the project is running should have an entry for Baseline and Actual/ Forecast .
</t>
        </r>
      </text>
    </comment>
    <comment ref="B257" authorId="3" shapeId="0">
      <text>
        <r>
          <rPr>
            <b/>
            <sz val="9"/>
            <color indexed="81"/>
            <rFont val="Tahoma"/>
            <family val="2"/>
          </rPr>
          <t xml:space="preserve">MANDATORY: </t>
        </r>
        <r>
          <rPr>
            <sz val="9"/>
            <color indexed="81"/>
            <rFont val="Tahoma"/>
            <family val="2"/>
          </rPr>
          <t xml:space="preserve">All years the project is running should have an entry for Baseline and Actual/ Forecast .
</t>
        </r>
      </text>
    </comment>
    <comment ref="B259" authorId="3" shapeId="0">
      <text>
        <r>
          <rPr>
            <b/>
            <sz val="9"/>
            <color indexed="81"/>
            <rFont val="Tahoma"/>
            <family val="2"/>
          </rPr>
          <t xml:space="preserve">MANDATORY: </t>
        </r>
        <r>
          <rPr>
            <sz val="9"/>
            <color indexed="81"/>
            <rFont val="Tahoma"/>
            <family val="2"/>
          </rPr>
          <t xml:space="preserve">All years the project is running should have an entry for Baseline and Actual/ Forecast .
</t>
        </r>
      </text>
    </comment>
    <comment ref="B261" authorId="3" shapeId="0">
      <text>
        <r>
          <rPr>
            <b/>
            <sz val="9"/>
            <color indexed="81"/>
            <rFont val="Tahoma"/>
            <family val="2"/>
          </rPr>
          <t xml:space="preserve">MANDATORY: </t>
        </r>
        <r>
          <rPr>
            <sz val="9"/>
            <color indexed="81"/>
            <rFont val="Tahoma"/>
            <family val="2"/>
          </rPr>
          <t xml:space="preserve">All years the project is running should have an entry for Baseline and Actual/ Forecast .
</t>
        </r>
      </text>
    </comment>
    <comment ref="B263" authorId="0" shapeId="0">
      <text>
        <r>
          <rPr>
            <b/>
            <sz val="9"/>
            <color indexed="81"/>
            <rFont val="Tahoma"/>
            <family val="2"/>
          </rPr>
          <t xml:space="preserve">MANDATORY: </t>
        </r>
        <r>
          <rPr>
            <sz val="9"/>
            <color indexed="81"/>
            <rFont val="Tahoma"/>
            <family val="2"/>
          </rPr>
          <t>Remaining Spend to project conclusion or Total Spend if no profile</t>
        </r>
      </text>
    </comment>
    <comment ref="B267" authorId="0" shapeId="0">
      <text>
        <r>
          <rPr>
            <b/>
            <sz val="9"/>
            <color indexed="81"/>
            <rFont val="Tahoma"/>
            <family val="2"/>
          </rPr>
          <t xml:space="preserve">MANDATORY: </t>
        </r>
        <r>
          <rPr>
            <sz val="9"/>
            <color indexed="81"/>
            <rFont val="Tahoma"/>
            <family val="2"/>
          </rPr>
          <t>Once the Investment in Change has concluded, a total year of CDEL costs that reflect the new business as usual costs</t>
        </r>
      </text>
    </comment>
    <comment ref="B270" authorId="2" shapeId="0">
      <text>
        <r>
          <rPr>
            <b/>
            <sz val="9"/>
            <color indexed="81"/>
            <rFont val="Tahoma"/>
            <family val="2"/>
          </rPr>
          <t xml:space="preserve">MANDATORY: </t>
        </r>
        <r>
          <rPr>
            <sz val="9"/>
            <color indexed="81"/>
            <rFont val="Tahoma"/>
            <family val="2"/>
          </rPr>
          <t>The year that the spending on CDEL  is forecast to end</t>
        </r>
      </text>
    </comment>
    <comment ref="B274" authorId="3" shapeId="0">
      <text>
        <r>
          <rPr>
            <sz val="9"/>
            <color indexed="81"/>
            <rFont val="Tahoma"/>
            <family val="2"/>
          </rPr>
          <t xml:space="preserve">Where monetised Benefits are declared in the Strategic Outcomes 
section these should be recorded here in the appropriate column. These are WHOLE BENEFITS totals unreduced by costs. Therefore should be £0 or greater. </t>
        </r>
      </text>
    </comment>
    <comment ref="B275" authorId="0" shapeId="0">
      <text>
        <r>
          <rPr>
            <b/>
            <sz val="9"/>
            <color indexed="81"/>
            <rFont val="Tahoma"/>
            <family val="2"/>
          </rPr>
          <t xml:space="preserve">MANDATORY: </t>
        </r>
        <r>
          <rPr>
            <sz val="9"/>
            <color indexed="81"/>
            <rFont val="Tahoma"/>
            <family val="2"/>
          </rPr>
          <t xml:space="preserve"> Pre 2015/16 (All Spend To End of Financial Year)</t>
        </r>
      </text>
    </comment>
    <comment ref="B277" authorId="3" shapeId="0">
      <text>
        <r>
          <rPr>
            <b/>
            <sz val="9"/>
            <color indexed="81"/>
            <rFont val="Tahoma"/>
            <family val="2"/>
          </rPr>
          <t xml:space="preserve">MANDATORY: </t>
        </r>
        <r>
          <rPr>
            <sz val="9"/>
            <color indexed="81"/>
            <rFont val="Tahoma"/>
            <family val="2"/>
          </rPr>
          <t xml:space="preserve">All years the project is running should have an entry for Baseline and Actual/ Forecast .
</t>
        </r>
      </text>
    </comment>
    <comment ref="B279" authorId="3" shapeId="0">
      <text>
        <r>
          <rPr>
            <b/>
            <sz val="9"/>
            <color indexed="81"/>
            <rFont val="Tahoma"/>
            <family val="2"/>
          </rPr>
          <t xml:space="preserve">MANDATORY: </t>
        </r>
        <r>
          <rPr>
            <sz val="9"/>
            <color indexed="81"/>
            <rFont val="Tahoma"/>
            <family val="2"/>
          </rPr>
          <t xml:space="preserve">All years the project is running should have an entry for Baseline and Actual/ Forecast .
</t>
        </r>
      </text>
    </comment>
    <comment ref="B281" authorId="3" shapeId="0">
      <text>
        <r>
          <rPr>
            <b/>
            <sz val="9"/>
            <color indexed="81"/>
            <rFont val="Tahoma"/>
            <family val="2"/>
          </rPr>
          <t xml:space="preserve">MANDATORY: </t>
        </r>
        <r>
          <rPr>
            <sz val="9"/>
            <color indexed="81"/>
            <rFont val="Tahoma"/>
            <family val="2"/>
          </rPr>
          <t xml:space="preserve">All years the project is running should have an entry for Baseline and Actual/ Forecast .
</t>
        </r>
      </text>
    </comment>
    <comment ref="B283" authorId="3" shapeId="0">
      <text>
        <r>
          <rPr>
            <b/>
            <sz val="9"/>
            <color indexed="81"/>
            <rFont val="Tahoma"/>
            <family val="2"/>
          </rPr>
          <t xml:space="preserve">MANDATORY: </t>
        </r>
        <r>
          <rPr>
            <sz val="9"/>
            <color indexed="81"/>
            <rFont val="Tahoma"/>
            <family val="2"/>
          </rPr>
          <t xml:space="preserve">All years the project is running should have an entry for Baseline and Actual/ Forecast .
</t>
        </r>
      </text>
    </comment>
    <comment ref="B285" authorId="3" shapeId="0">
      <text>
        <r>
          <rPr>
            <b/>
            <sz val="9"/>
            <color indexed="81"/>
            <rFont val="Tahoma"/>
            <family val="2"/>
          </rPr>
          <t xml:space="preserve">MANDATORY: </t>
        </r>
        <r>
          <rPr>
            <sz val="9"/>
            <color indexed="81"/>
            <rFont val="Tahoma"/>
            <family val="2"/>
          </rPr>
          <t xml:space="preserve">All years the project is running should have an entry for Baseline and Actual/ Forecast .
</t>
        </r>
      </text>
    </comment>
    <comment ref="B287" authorId="3" shapeId="0">
      <text>
        <r>
          <rPr>
            <b/>
            <sz val="9"/>
            <color indexed="81"/>
            <rFont val="Tahoma"/>
            <family val="2"/>
          </rPr>
          <t xml:space="preserve">MANDATORY: </t>
        </r>
        <r>
          <rPr>
            <sz val="9"/>
            <color indexed="81"/>
            <rFont val="Tahoma"/>
            <family val="2"/>
          </rPr>
          <t xml:space="preserve">All years the project is running should have an entry for Baseline and Actual/ Forecast .
</t>
        </r>
      </text>
    </comment>
    <comment ref="B289" authorId="0" shapeId="0">
      <text>
        <r>
          <rPr>
            <b/>
            <sz val="9"/>
            <color indexed="81"/>
            <rFont val="Tahoma"/>
            <family val="2"/>
          </rPr>
          <t xml:space="preserve">MANDATORY: </t>
        </r>
        <r>
          <rPr>
            <sz val="9"/>
            <color indexed="81"/>
            <rFont val="Tahoma"/>
            <family val="2"/>
          </rPr>
          <t>Remaining Spend to project conclusion or Total Spend if no profile</t>
        </r>
      </text>
    </comment>
    <comment ref="B294" authorId="0" shapeId="0">
      <text>
        <r>
          <rPr>
            <b/>
            <sz val="9"/>
            <color indexed="81"/>
            <rFont val="Tahoma"/>
            <family val="2"/>
          </rPr>
          <t xml:space="preserve">MANDATORY: </t>
        </r>
        <r>
          <rPr>
            <sz val="9"/>
            <color indexed="81"/>
            <rFont val="Tahoma"/>
            <family val="2"/>
          </rPr>
          <t>The year that the Benefits are forecast to end</t>
        </r>
      </text>
    </comment>
    <comment ref="B296" authorId="0" shapeId="0">
      <text>
        <r>
          <rPr>
            <b/>
            <sz val="9"/>
            <color indexed="81"/>
            <rFont val="Tahoma"/>
            <family val="2"/>
          </rPr>
          <t xml:space="preserve">MANDATORY: </t>
        </r>
        <r>
          <rPr>
            <sz val="9"/>
            <color indexed="81"/>
            <rFont val="Tahoma"/>
            <family val="2"/>
          </rPr>
          <t>Commentary on the benefits recorded in the above sections. This should make reference to where the figure came from, any significant difference between baselines and forecast/actual, re-baselining to benefits, or significant changes to the profile of accruing benefits due to delays in the delivery timetable. 
This section should also refer to changes to the recorded benefits as projects move through stages in their lifecycle and budgets/forecasts become more accurately defined.</t>
        </r>
      </text>
    </comment>
  </commentList>
</comments>
</file>

<file path=xl/sharedStrings.xml><?xml version="1.0" encoding="utf-8"?>
<sst xmlns="http://schemas.openxmlformats.org/spreadsheetml/2006/main" count="4560" uniqueCount="2942">
  <si>
    <t>Departmental DCA</t>
  </si>
  <si>
    <t>Departmental DCA Narrative</t>
  </si>
  <si>
    <t>Baseline</t>
  </si>
  <si>
    <t>2015/2016</t>
  </si>
  <si>
    <t>2016/2017</t>
  </si>
  <si>
    <t>2018/2019</t>
  </si>
  <si>
    <t>Actual</t>
  </si>
  <si>
    <t>Gov. cashable</t>
  </si>
  <si>
    <t>2017/2018</t>
  </si>
  <si>
    <t>2019/2020</t>
  </si>
  <si>
    <t>No Business Case</t>
  </si>
  <si>
    <t>Red</t>
  </si>
  <si>
    <t>Green</t>
  </si>
  <si>
    <t>Amber/Green</t>
  </si>
  <si>
    <t>Amber</t>
  </si>
  <si>
    <t>Amber/Red</t>
  </si>
  <si>
    <t>Reset</t>
  </si>
  <si>
    <t>2021/2022</t>
  </si>
  <si>
    <t>2020/2021</t>
  </si>
  <si>
    <t>2022/2023</t>
  </si>
  <si>
    <t>2023/2024</t>
  </si>
  <si>
    <t>2024/2025</t>
  </si>
  <si>
    <t>2026/2027</t>
  </si>
  <si>
    <t>2027/2028</t>
  </si>
  <si>
    <t>2025/2026</t>
  </si>
  <si>
    <t>2028/2029</t>
  </si>
  <si>
    <t>2029/2030</t>
  </si>
  <si>
    <t>2030/2031</t>
  </si>
  <si>
    <t>2031/2032</t>
  </si>
  <si>
    <t>2032/2033</t>
  </si>
  <si>
    <t>2033/2034</t>
  </si>
  <si>
    <t>2034/2035</t>
  </si>
  <si>
    <t>2035/2036</t>
  </si>
  <si>
    <t>2036/2037</t>
  </si>
  <si>
    <t>2037/2038</t>
  </si>
  <si>
    <t>Technical</t>
  </si>
  <si>
    <t>Digital</t>
  </si>
  <si>
    <t>Yes</t>
  </si>
  <si>
    <t>No</t>
  </si>
  <si>
    <t>Retirement</t>
  </si>
  <si>
    <t>Other</t>
  </si>
  <si>
    <t>N/A</t>
  </si>
  <si>
    <t>If 'other' please specify</t>
  </si>
  <si>
    <t>Industry Knowledge</t>
  </si>
  <si>
    <t>Forecast</t>
  </si>
  <si>
    <t>Real or Nominal</t>
  </si>
  <si>
    <t>Index Year</t>
  </si>
  <si>
    <t>Discount Rate</t>
  </si>
  <si>
    <t>Real</t>
  </si>
  <si>
    <t>Nominal</t>
  </si>
  <si>
    <t>SRO ID</t>
  </si>
  <si>
    <t>PD ID</t>
  </si>
  <si>
    <t>On Hold</t>
  </si>
  <si>
    <t>Intended Outcome 1</t>
  </si>
  <si>
    <t>Intended Outcome 2</t>
  </si>
  <si>
    <t>Intended Outcome 3</t>
  </si>
  <si>
    <t>Intended Outcome 4</t>
  </si>
  <si>
    <t>Intended Outcome 5</t>
  </si>
  <si>
    <t>MPA DCA</t>
  </si>
  <si>
    <t>Project</t>
  </si>
  <si>
    <t>Programme</t>
  </si>
  <si>
    <t>MPA DCA Narrative</t>
  </si>
  <si>
    <t>Original Baseline</t>
  </si>
  <si>
    <t>Q1 1516</t>
  </si>
  <si>
    <t>Q2 1516</t>
  </si>
  <si>
    <t>Q3 1516</t>
  </si>
  <si>
    <t>Q4 1516</t>
  </si>
  <si>
    <t>Q1 1617</t>
  </si>
  <si>
    <t>Q2 1617</t>
  </si>
  <si>
    <t>Q3 1617</t>
  </si>
  <si>
    <t>Q4 1617</t>
  </si>
  <si>
    <t>BIS</t>
  </si>
  <si>
    <t>CO</t>
  </si>
  <si>
    <t>DCLG</t>
  </si>
  <si>
    <t>DCMS</t>
  </si>
  <si>
    <t>DWP</t>
  </si>
  <si>
    <t>FCO</t>
  </si>
  <si>
    <t>HO</t>
  </si>
  <si>
    <t>HMRC</t>
  </si>
  <si>
    <t>MoJ</t>
  </si>
  <si>
    <t>ONS</t>
  </si>
  <si>
    <t>Quarter</t>
  </si>
  <si>
    <t>PBC (or equivalent)</t>
  </si>
  <si>
    <t>No Business Case required</t>
  </si>
  <si>
    <t>TAP used to source figures</t>
  </si>
  <si>
    <t>Gov. non-cashable</t>
  </si>
  <si>
    <t>CPS</t>
  </si>
  <si>
    <t>DECC</t>
  </si>
  <si>
    <t>DEFRA</t>
  </si>
  <si>
    <t>DfE</t>
  </si>
  <si>
    <t>DfID</t>
  </si>
  <si>
    <t>DfT</t>
  </si>
  <si>
    <t>DoH</t>
  </si>
  <si>
    <t>HMT</t>
  </si>
  <si>
    <t>MOD</t>
  </si>
  <si>
    <t>NCA</t>
  </si>
  <si>
    <t>NS&amp;I</t>
  </si>
  <si>
    <t>Depts</t>
  </si>
  <si>
    <t>Dept Splits</t>
  </si>
  <si>
    <t>DoH - Informatics</t>
  </si>
  <si>
    <t>Entity format</t>
  </si>
  <si>
    <t>Capability RAG</t>
  </si>
  <si>
    <t>Business Cases</t>
  </si>
  <si>
    <t>RAG</t>
  </si>
  <si>
    <t>Finance figures format</t>
  </si>
  <si>
    <t>Yes/No</t>
  </si>
  <si>
    <t>Classification</t>
  </si>
  <si>
    <t>Start Date</t>
  </si>
  <si>
    <t>2038/2039</t>
  </si>
  <si>
    <t>2039/2040</t>
  </si>
  <si>
    <t>End Date</t>
  </si>
  <si>
    <t>Cohort 1</t>
  </si>
  <si>
    <t>Cohort 2</t>
  </si>
  <si>
    <t>Cohort 3</t>
  </si>
  <si>
    <t>Cohort 4</t>
  </si>
  <si>
    <t>Cohort 5</t>
  </si>
  <si>
    <t>Cohort 6</t>
  </si>
  <si>
    <t>Cohort 7</t>
  </si>
  <si>
    <t>Cohort 8</t>
  </si>
  <si>
    <t>Cohort 9</t>
  </si>
  <si>
    <t>Cohort 10</t>
  </si>
  <si>
    <t>Cohort 11</t>
  </si>
  <si>
    <t>Cohort 12</t>
  </si>
  <si>
    <t>Cohort 13</t>
  </si>
  <si>
    <t>Cohort 14</t>
  </si>
  <si>
    <t>Cohort 15</t>
  </si>
  <si>
    <t>Cohort 16</t>
  </si>
  <si>
    <t>Cohort 17</t>
  </si>
  <si>
    <t>Cohort 18</t>
  </si>
  <si>
    <t>Cohort 19</t>
  </si>
  <si>
    <t>Cohort 20</t>
  </si>
  <si>
    <t>Finance Type</t>
  </si>
  <si>
    <t>Finance type</t>
  </si>
  <si>
    <t>Levy Control</t>
  </si>
  <si>
    <t>PFI</t>
  </si>
  <si>
    <t>Public</t>
  </si>
  <si>
    <t>Benefits Narrative</t>
  </si>
  <si>
    <t>Total Monetised Benefits</t>
  </si>
  <si>
    <t>Benefits</t>
  </si>
  <si>
    <t>Benefits (£m)</t>
  </si>
  <si>
    <t>Annual steady state for recurring new costs</t>
  </si>
  <si>
    <t>Project Costs Narrative</t>
  </si>
  <si>
    <t>Other Finance type Description</t>
  </si>
  <si>
    <t>Deflator</t>
  </si>
  <si>
    <t>Actual/Forecast</t>
  </si>
  <si>
    <t>Costs (£m)</t>
  </si>
  <si>
    <t>Milestone Type</t>
  </si>
  <si>
    <t>Latest Approved Baseline</t>
  </si>
  <si>
    <t>Date of TAP used to source figures</t>
  </si>
  <si>
    <t>Operate</t>
  </si>
  <si>
    <t>Project Lifecycle Stage</t>
  </si>
  <si>
    <t>Lifecycle</t>
  </si>
  <si>
    <t>Finance</t>
  </si>
  <si>
    <t>Information Technology</t>
  </si>
  <si>
    <t>Change Implementation</t>
  </si>
  <si>
    <t>Resources commentary</t>
  </si>
  <si>
    <t>Number of external contractors working on the project</t>
  </si>
  <si>
    <t>Resources</t>
  </si>
  <si>
    <t>PLP Status</t>
  </si>
  <si>
    <t>MPLA Status</t>
  </si>
  <si>
    <t>Phone No</t>
  </si>
  <si>
    <t>Email</t>
  </si>
  <si>
    <t>Salutation</t>
  </si>
  <si>
    <t>First Name(s)</t>
  </si>
  <si>
    <t>Surname</t>
  </si>
  <si>
    <t>PD Contact Details</t>
  </si>
  <si>
    <t>SRO Contact Details</t>
  </si>
  <si>
    <t>Project Leaders</t>
  </si>
  <si>
    <t>Strategic Outcomes - Inc. Benefits monetised and non-monetised</t>
  </si>
  <si>
    <t>Main reason for joining GMPP</t>
  </si>
  <si>
    <t>If other, please describe</t>
  </si>
  <si>
    <t>Tertiary Category</t>
  </si>
  <si>
    <t>Secondary Category</t>
  </si>
  <si>
    <t>Primary Category</t>
  </si>
  <si>
    <t>Government Policy Alignment</t>
  </si>
  <si>
    <t>Brief project description</t>
  </si>
  <si>
    <t>Delivery Organisation Primary</t>
  </si>
  <si>
    <t>Reporting Department</t>
  </si>
  <si>
    <t>Agencies</t>
  </si>
  <si>
    <t>BIS - Natural Environment Research Council (NERC)</t>
  </si>
  <si>
    <t>BIS - Shareholder Executive (ShEx)</t>
  </si>
  <si>
    <t>BIS - Skills Funding Agency (SFA)</t>
  </si>
  <si>
    <t>BIS - Student Loans Company (SLC)</t>
  </si>
  <si>
    <t>BIS - Technology Strategy Board (TSB)</t>
  </si>
  <si>
    <t>BIS - UK Shared Business Services (UKSBS)</t>
  </si>
  <si>
    <t>DCLG - Audit Commission (AC)</t>
  </si>
  <si>
    <t>DCLG - Homes and Communities Agency (HCA)</t>
  </si>
  <si>
    <t>DCLG - Housing Ombudsman</t>
  </si>
  <si>
    <t>DCLG - Infrastructure Planning Commission (IPC)</t>
  </si>
  <si>
    <t>DCLG - Planning Inspectorate (PINS)</t>
  </si>
  <si>
    <t>DCLG - Tenants Services Agency (TSA)</t>
  </si>
  <si>
    <t>DCMS - Broadband Delivery UK (BDUK)</t>
  </si>
  <si>
    <t>DECC - Nuclear Decommissioning Authority (NDA)</t>
  </si>
  <si>
    <t>DEFRA - Covent Garden Market Authority (CGMA)</t>
  </si>
  <si>
    <t>DEFRA - Environment Agency (EA)</t>
  </si>
  <si>
    <t>DEFRA - Rural Payments Agency (RPA)</t>
  </si>
  <si>
    <t>DfE - Education Funding Agency (EFA)</t>
  </si>
  <si>
    <t>DfE - Partnerships for School (PfS)</t>
  </si>
  <si>
    <t>DfT - Driver and vehicle Licensing Agency (DVLA)</t>
  </si>
  <si>
    <t>DfT - Highways Agency (HA)</t>
  </si>
  <si>
    <t>DfT - HS2 Ltd</t>
  </si>
  <si>
    <t>DfT - Maritime and Coastguard Agency (MCA)</t>
  </si>
  <si>
    <t>DfT - Driving Standards Agency (DSA)</t>
  </si>
  <si>
    <t>DfT - Vehicle and Operator Services Agency (VOSA)</t>
  </si>
  <si>
    <t>DoH - Health Protection Agency (HPA)</t>
  </si>
  <si>
    <t>DoH - Heath and Social Care Information Centre (HSCIC)</t>
  </si>
  <si>
    <t>DoH - NHS Business Services Authority (NHS BSA)</t>
  </si>
  <si>
    <t>DoH - NHS Connecting for Health (NHSCfH)</t>
  </si>
  <si>
    <t>DoH - NHS England</t>
  </si>
  <si>
    <t>DoH - NHS Trust</t>
  </si>
  <si>
    <t>DoH - Public Health England (PHE)</t>
  </si>
  <si>
    <t>DWP - Jobcentre Plus</t>
  </si>
  <si>
    <t>DWP - Pension Disability and Carers Service (PD&amp;CS)</t>
  </si>
  <si>
    <t>DWP - The Child Maintenance and Enforcement Commission (CMEC)</t>
  </si>
  <si>
    <t>FCO - Estates and Security Directorate (ESD)</t>
  </si>
  <si>
    <t>HMT - National Savings and Investments (NSI)</t>
  </si>
  <si>
    <t>HO - UK Border Agency (UKBA)</t>
  </si>
  <si>
    <t>HO - Identity and Passport Service (IPS)</t>
  </si>
  <si>
    <t>HO - National Policing Improvement Agency (NPIA)</t>
  </si>
  <si>
    <t>HO - Serious Organised Crime Agency (SOCA)</t>
  </si>
  <si>
    <t>HO - National Crime Agency (NCA)</t>
  </si>
  <si>
    <t>HO - Disclosure and Barring Service (DBS)</t>
  </si>
  <si>
    <t>HO - Border Force (BF)</t>
  </si>
  <si>
    <t>HO - HM Passport Office (HMPO)</t>
  </si>
  <si>
    <t>MoD - Defence Equipment &amp; Support (DE&amp;S)</t>
  </si>
  <si>
    <t>MoD - Information Systems and Services (ISS)</t>
  </si>
  <si>
    <t>MoJ - HM Courts and Tribunals Service (HMCTS)</t>
  </si>
  <si>
    <t>MoJ - Legal Services Commission (LSC)</t>
  </si>
  <si>
    <t>MoJ - National Offender Management Service (NoMS)</t>
  </si>
  <si>
    <t>MoJ - Legal Aid Agency (LAA)</t>
  </si>
  <si>
    <t>MoJ - Youth Justice Board (YJB)</t>
  </si>
  <si>
    <t>DfT - DfTc</t>
  </si>
  <si>
    <t>FCO - I&amp;T</t>
  </si>
  <si>
    <t>Category</t>
  </si>
  <si>
    <t>ICT Development and Refresh</t>
  </si>
  <si>
    <t>Infrastructure</t>
  </si>
  <si>
    <t>Military Capability</t>
  </si>
  <si>
    <t>Procurement</t>
  </si>
  <si>
    <t>Scope Changed</t>
  </si>
  <si>
    <t>Increase</t>
  </si>
  <si>
    <t>Decrease</t>
  </si>
  <si>
    <t>Q1 1112</t>
  </si>
  <si>
    <t>Q2 1112</t>
  </si>
  <si>
    <t>Q3 1112</t>
  </si>
  <si>
    <t>Q4 1112</t>
  </si>
  <si>
    <t>Q1 1213</t>
  </si>
  <si>
    <t>Q2 1213</t>
  </si>
  <si>
    <t>Q3 1213</t>
  </si>
  <si>
    <t>Q4 1213</t>
  </si>
  <si>
    <t>Q1 1314</t>
  </si>
  <si>
    <t>Q2 1314</t>
  </si>
  <si>
    <t>Q3 1314</t>
  </si>
  <si>
    <t>Q4 1314</t>
  </si>
  <si>
    <t>Q1 1415</t>
  </si>
  <si>
    <t>Q2 1415</t>
  </si>
  <si>
    <t>Q3 1415</t>
  </si>
  <si>
    <t>Q4 1415</t>
  </si>
  <si>
    <t>Joining Qtr</t>
  </si>
  <si>
    <t>1.01.1</t>
  </si>
  <si>
    <t>1.01.2</t>
  </si>
  <si>
    <t>1.01.3</t>
  </si>
  <si>
    <t>MPLA / PLP</t>
  </si>
  <si>
    <t>Not Eligible - Master Builder</t>
  </si>
  <si>
    <t>Not Eligible - Contractor</t>
  </si>
  <si>
    <t>Not Eligible - Leaving role</t>
  </si>
  <si>
    <t>Eligible - awaiting cohort</t>
  </si>
  <si>
    <t>Left for new role in government</t>
  </si>
  <si>
    <t>PL Changes</t>
  </si>
  <si>
    <t>Life Cycle based change</t>
  </si>
  <si>
    <t>Career break</t>
  </si>
  <si>
    <t>Departmental (or equivalent) Organisational change</t>
  </si>
  <si>
    <t>Left for new role in private sector</t>
  </si>
  <si>
    <t>End of SRO letter stated tenure</t>
  </si>
  <si>
    <t>Directorate (or equivalent) Organisational change</t>
  </si>
  <si>
    <t>Secondment within Civil Service</t>
  </si>
  <si>
    <t>Secondment outside Civil Service</t>
  </si>
  <si>
    <t>Temporary / Interim Assignment only</t>
  </si>
  <si>
    <t>Project transferred to other government entity</t>
  </si>
  <si>
    <t>Left for new role in current department</t>
  </si>
  <si>
    <t>Review recommended departure</t>
  </si>
  <si>
    <t>End of loan / secondment from Other Government dept</t>
  </si>
  <si>
    <t>End of loan / secondment from Other Non-Government organisation</t>
  </si>
  <si>
    <t>Left for new role on promotion in current department</t>
  </si>
  <si>
    <t>Left for new role on promotion in government</t>
  </si>
  <si>
    <t>Maternity Leave</t>
  </si>
  <si>
    <t>Paternity Leave</t>
  </si>
  <si>
    <t>Internal governance restructure</t>
  </si>
  <si>
    <t>Left due to not being an MPLA graduate</t>
  </si>
  <si>
    <t>Left due to not being an PLP graduate</t>
  </si>
  <si>
    <t>Consolidation of projects, resulting in one SRO / PD</t>
  </si>
  <si>
    <t>Consolidation of SROs / PDs, resulting in one SRO / PD</t>
  </si>
  <si>
    <t>End of temporary promotion</t>
  </si>
  <si>
    <t>Post Rotation</t>
  </si>
  <si>
    <t>Mr</t>
  </si>
  <si>
    <t>Miss</t>
  </si>
  <si>
    <t>Official - Sensitive</t>
  </si>
  <si>
    <t>Offical - Commercial</t>
  </si>
  <si>
    <t>Stage</t>
  </si>
  <si>
    <t>Concept</t>
  </si>
  <si>
    <t>Feasability</t>
  </si>
  <si>
    <t>Appraise &amp; Select</t>
  </si>
  <si>
    <t>Define and refine plan</t>
  </si>
  <si>
    <t>Execute</t>
  </si>
  <si>
    <t>Embed in BAU. Review and lessons Learnt</t>
  </si>
  <si>
    <t>Completion Benefits realisation (steady state)</t>
  </si>
  <si>
    <t>If not TAP, please specify date of equivalent document</t>
  </si>
  <si>
    <t>If not TAP, please specify equivalent document used</t>
  </si>
  <si>
    <t>Strategic Outline Case</t>
  </si>
  <si>
    <t>Outline Business Case</t>
  </si>
  <si>
    <t>Full Business Case</t>
  </si>
  <si>
    <t>Milestone Types</t>
  </si>
  <si>
    <t xml:space="preserve">Other </t>
  </si>
  <si>
    <t>Index Years</t>
  </si>
  <si>
    <t>Official</t>
  </si>
  <si>
    <t>SRO Sign-Off</t>
  </si>
  <si>
    <t>Methodology</t>
  </si>
  <si>
    <t>Agile</t>
  </si>
  <si>
    <t>Hybrid</t>
  </si>
  <si>
    <t>Waterfall</t>
  </si>
  <si>
    <t>Intended Outcome 6</t>
  </si>
  <si>
    <t>Intended Outcome 7</t>
  </si>
  <si>
    <t>Intended Outcome 8</t>
  </si>
  <si>
    <t>Intended Outcome 9</t>
  </si>
  <si>
    <t>Intended Outcome 10</t>
  </si>
  <si>
    <t>Count</t>
  </si>
  <si>
    <t>Monetised / Non Monetised Benefits</t>
  </si>
  <si>
    <t>Full Name</t>
  </si>
  <si>
    <t>Mrs</t>
  </si>
  <si>
    <t>Ms</t>
  </si>
  <si>
    <t>Total number of employees funded to work on project</t>
  </si>
  <si>
    <t>RPA</t>
  </si>
  <si>
    <t>Low</t>
  </si>
  <si>
    <t>Medium</t>
  </si>
  <si>
    <t>High</t>
  </si>
  <si>
    <t>FD Sign-Off</t>
  </si>
  <si>
    <t>MoD - Transformation</t>
  </si>
  <si>
    <t>MoD - Capability</t>
  </si>
  <si>
    <t>DfT - Non-Rail Franchising</t>
  </si>
  <si>
    <t>DfT - Rail Franchising</t>
  </si>
  <si>
    <t>DoH - Non-Informatics</t>
  </si>
  <si>
    <t>Either Actual or Forecast</t>
  </si>
  <si>
    <t>SRO Letter issued</t>
  </si>
  <si>
    <t>Email Address</t>
  </si>
  <si>
    <t>NPV for all projects and NPV for programmes if available</t>
  </si>
  <si>
    <t>1.04.1</t>
  </si>
  <si>
    <t>Date Current SRO Letter Issued</t>
  </si>
  <si>
    <t>Capability / Capacity</t>
  </si>
  <si>
    <t>Now</t>
  </si>
  <si>
    <t>Future</t>
  </si>
  <si>
    <t>What year are benefits calculated to?</t>
  </si>
  <si>
    <t>Or</t>
  </si>
  <si>
    <t>Single Point of Contact (SPOC)</t>
  </si>
  <si>
    <t>n.b. For the purposes of the labels on this form, 'project' is used to refer to both projects and programmes.</t>
  </si>
  <si>
    <t>Delivery Organisation Secondary</t>
  </si>
  <si>
    <t>Delivery Structure</t>
  </si>
  <si>
    <t>Has Project Scope Changed?</t>
  </si>
  <si>
    <t>Scope Change Commentary (if applicable)</t>
  </si>
  <si>
    <t>Monetised Benefit</t>
  </si>
  <si>
    <t>Non-Monetised Benefit</t>
  </si>
  <si>
    <t xml:space="preserve">If new SRO, reason for change </t>
  </si>
  <si>
    <t xml:space="preserve">If new PD, reason for change </t>
  </si>
  <si>
    <t>Other Capability</t>
  </si>
  <si>
    <t>SOBC (or equivalent)</t>
  </si>
  <si>
    <t>OBC (or equivalent)</t>
  </si>
  <si>
    <t>FBC (or equivalent)</t>
  </si>
  <si>
    <t>Mandatory Milestones</t>
  </si>
  <si>
    <t>Year RDEL spend stops</t>
  </si>
  <si>
    <t>1.02.1</t>
  </si>
  <si>
    <t>Total Budget Whole Life Cost (RDEL)</t>
  </si>
  <si>
    <t>Total Budget Whole Life Cost (CDEL)</t>
  </si>
  <si>
    <t>Total Budget Whole Life Cost (Non-Gov)</t>
  </si>
  <si>
    <t>Total Budget Whole Life Cost</t>
  </si>
  <si>
    <t>Total</t>
  </si>
  <si>
    <t>Person completing this return</t>
  </si>
  <si>
    <t>MPA ID Number</t>
  </si>
  <si>
    <t>Act / F'cast</t>
  </si>
  <si>
    <t>Transparency Data set data - MANDATORY</t>
  </si>
  <si>
    <t>Blue Cells</t>
  </si>
  <si>
    <t>Blue Text</t>
  </si>
  <si>
    <t>Project - Start Date</t>
  </si>
  <si>
    <t>Project - End Date</t>
  </si>
  <si>
    <t>Approval - MPRG</t>
  </si>
  <si>
    <t>Approval - HMT SOBC</t>
  </si>
  <si>
    <t>Approval - HMT OBC</t>
  </si>
  <si>
    <t>Approval - HMT FBC</t>
  </si>
  <si>
    <t>Approval - HMT PBC</t>
  </si>
  <si>
    <t>Approval - HMT Other</t>
  </si>
  <si>
    <t>Approval - ERG Spend Control</t>
  </si>
  <si>
    <t>Assurance - MPA PAR</t>
  </si>
  <si>
    <t>Assurance - MPA Gate 0</t>
  </si>
  <si>
    <t>Assurance - MPA Gate 1</t>
  </si>
  <si>
    <t>Assurance - MPA Gate 2</t>
  </si>
  <si>
    <t>Assurance - MPA Gate 3</t>
  </si>
  <si>
    <t>Assurance - MPA Gate 4</t>
  </si>
  <si>
    <t>Assurance - MPA AAP</t>
  </si>
  <si>
    <t>Assurance - MPA other</t>
  </si>
  <si>
    <t>Private</t>
  </si>
  <si>
    <t>Not Eligible - Project Leaving GMPP</t>
  </si>
  <si>
    <t>3.03.1</t>
  </si>
  <si>
    <t>3.09.1</t>
  </si>
  <si>
    <t>Document Admin Information</t>
  </si>
  <si>
    <t>Portfolio name, if applicable</t>
  </si>
  <si>
    <t>Change Delivery Methodology</t>
  </si>
  <si>
    <t>Risk Level (RPA)</t>
  </si>
  <si>
    <t>Comments</t>
  </si>
  <si>
    <t>Comments are used throughout this document - each one will advise how to complete the data field and whether its mandatory or not</t>
  </si>
  <si>
    <t>Initial Gate Business Case (IGBC)</t>
  </si>
  <si>
    <t>Main Gate Business Case (MGBC)</t>
  </si>
  <si>
    <t>Number of public sector employees working on the project</t>
  </si>
  <si>
    <t>If 'other', please describe</t>
  </si>
  <si>
    <t>If 'other' Project Lifecycle Stage, please specify</t>
  </si>
  <si>
    <t>Latest Treasury Approval Point (TAP) or equivalent</t>
  </si>
  <si>
    <t>Year CDEL spend stops</t>
  </si>
  <si>
    <t>Act/F'cast</t>
  </si>
  <si>
    <t>Snapshot Date</t>
  </si>
  <si>
    <t>Snapshot Dates</t>
  </si>
  <si>
    <t>Digital - Now</t>
  </si>
  <si>
    <t>Digital - Future</t>
  </si>
  <si>
    <t>Information Technology - Now</t>
  </si>
  <si>
    <t>Information Technology - Future</t>
  </si>
  <si>
    <t>Commercial &amp; Contract Management - Now</t>
  </si>
  <si>
    <t>Commercial &amp; Contract Management - Future</t>
  </si>
  <si>
    <t>Project Delivery - Now</t>
  </si>
  <si>
    <t>Project Delivery - Future</t>
  </si>
  <si>
    <t>Change Implementation - Now</t>
  </si>
  <si>
    <t>Change Implementation - Future</t>
  </si>
  <si>
    <t>Technical - Now</t>
  </si>
  <si>
    <t>Technical - Future</t>
  </si>
  <si>
    <t>Industry Knowledge - Now</t>
  </si>
  <si>
    <t>Industry Knowledge - Future</t>
  </si>
  <si>
    <t>Finance - Now</t>
  </si>
  <si>
    <t>Finance - Future</t>
  </si>
  <si>
    <t>Remaining Unprofiled Benefits to project conclusion or Total Unprofiled Benefits if no profile</t>
  </si>
  <si>
    <t>Project Name</t>
  </si>
  <si>
    <t>Quarter formally joined GMPP</t>
  </si>
  <si>
    <t>Current Quarter</t>
  </si>
  <si>
    <t>Admin Information</t>
  </si>
  <si>
    <t>Delivery Confidence</t>
  </si>
  <si>
    <t>Phone No.</t>
  </si>
  <si>
    <t>Description if 'Other'</t>
  </si>
  <si>
    <t>IO1 - Monetised?</t>
  </si>
  <si>
    <t>IO2 - Monetised?</t>
  </si>
  <si>
    <t>IO3 - Monetised?</t>
  </si>
  <si>
    <t>IO4 - Monetised?</t>
  </si>
  <si>
    <t>IO5 - Monetised?</t>
  </si>
  <si>
    <t>IO6 - Monetised?</t>
  </si>
  <si>
    <t>IO7 - Monetised?</t>
  </si>
  <si>
    <t>IO8 - Monetised?</t>
  </si>
  <si>
    <t>IO9 - Monetised?</t>
  </si>
  <si>
    <t>IO10 - Monetised?</t>
  </si>
  <si>
    <t>SRO Surname</t>
  </si>
  <si>
    <t>SRO First Name(s)</t>
  </si>
  <si>
    <t>SRO Full Name</t>
  </si>
  <si>
    <t>SRO Email</t>
  </si>
  <si>
    <t>SRO Phone No.</t>
  </si>
  <si>
    <t>Secondary SROs, please name?</t>
  </si>
  <si>
    <t>SRO MPLA Status</t>
  </si>
  <si>
    <t>SRO MPLA - If 'other', please describe</t>
  </si>
  <si>
    <t>SRO PLP Status</t>
  </si>
  <si>
    <t>SRO PLP - If 'other', please describe</t>
  </si>
  <si>
    <t>New SRO - If 'other' please specify</t>
  </si>
  <si>
    <t>PD Surname</t>
  </si>
  <si>
    <t>PD First Name(s)</t>
  </si>
  <si>
    <t>PD Full Name</t>
  </si>
  <si>
    <t>PD Email</t>
  </si>
  <si>
    <t>PD Phone No.</t>
  </si>
  <si>
    <t>Secondary PDs, please name?</t>
  </si>
  <si>
    <t>PD MPLA Status</t>
  </si>
  <si>
    <t>PD MPLA - If 'other', please describe</t>
  </si>
  <si>
    <t>PD PLP Status</t>
  </si>
  <si>
    <t>PD PLP - If 'other', please describe</t>
  </si>
  <si>
    <t>New PD - If 'other' please specify</t>
  </si>
  <si>
    <t>Other Capability 1</t>
  </si>
  <si>
    <t>Other Capability 1 - Now</t>
  </si>
  <si>
    <t>Other Capability 1 - Future</t>
  </si>
  <si>
    <t>Other Capability 2</t>
  </si>
  <si>
    <t>Other Capability 2 - Now</t>
  </si>
  <si>
    <t>Other Capability 2 - Future</t>
  </si>
  <si>
    <t>Other Capability 3</t>
  </si>
  <si>
    <t>Other Capability 3 - Now</t>
  </si>
  <si>
    <t>Other Capability 3 - Future</t>
  </si>
  <si>
    <t>Other Capability 4</t>
  </si>
  <si>
    <t>Other Capability 4 - Now</t>
  </si>
  <si>
    <t>Other Capability 4 - Future</t>
  </si>
  <si>
    <t>Cap Commentary (optional)</t>
  </si>
  <si>
    <t>Real or Nominal - Baseline</t>
  </si>
  <si>
    <t>1.03.1</t>
  </si>
  <si>
    <t>1.08.1</t>
  </si>
  <si>
    <t>1.08.2</t>
  </si>
  <si>
    <t>1.08.3</t>
  </si>
  <si>
    <t>1.10.1</t>
  </si>
  <si>
    <t>1.11.10</t>
  </si>
  <si>
    <t>1.11.01</t>
  </si>
  <si>
    <t>1.11.02</t>
  </si>
  <si>
    <t>1.11.03</t>
  </si>
  <si>
    <t>1.11.04</t>
  </si>
  <si>
    <t>1.11.05</t>
  </si>
  <si>
    <t>1.11.06</t>
  </si>
  <si>
    <t>1.11.07</t>
  </si>
  <si>
    <t>1.11.08</t>
  </si>
  <si>
    <t>1.11.09</t>
  </si>
  <si>
    <t>2.02.1</t>
  </si>
  <si>
    <t>2.03.1</t>
  </si>
  <si>
    <t>3.02.1</t>
  </si>
  <si>
    <t>3.05.1</t>
  </si>
  <si>
    <t>3.07.1</t>
  </si>
  <si>
    <t>3.08.1</t>
  </si>
  <si>
    <t>6.01.1</t>
  </si>
  <si>
    <t>6.03.1</t>
  </si>
  <si>
    <t>6.04.1</t>
  </si>
  <si>
    <t>8.04.1</t>
  </si>
  <si>
    <t>Cohort 0</t>
  </si>
  <si>
    <t>2040/2041</t>
  </si>
  <si>
    <t>2041/2042</t>
  </si>
  <si>
    <t>2042/2043</t>
  </si>
  <si>
    <t>2043/2044</t>
  </si>
  <si>
    <t>2044/2045</t>
  </si>
  <si>
    <t>2045/2046</t>
  </si>
  <si>
    <t>2046/2047</t>
  </si>
  <si>
    <t>2047/2048</t>
  </si>
  <si>
    <t>2048/2049</t>
  </si>
  <si>
    <t>2049/2050</t>
  </si>
  <si>
    <t>2051/2052</t>
  </si>
  <si>
    <t>2052/2053</t>
  </si>
  <si>
    <t>2054/2055</t>
  </si>
  <si>
    <t>2050/2051</t>
  </si>
  <si>
    <t>2053/2054</t>
  </si>
  <si>
    <t>2055/2056</t>
  </si>
  <si>
    <t>2056/2057</t>
  </si>
  <si>
    <t>2057/2058</t>
  </si>
  <si>
    <t>2058/2059</t>
  </si>
  <si>
    <t>2059/2060</t>
  </si>
  <si>
    <t>2060/2061</t>
  </si>
  <si>
    <t>Key Driver/s for Project</t>
  </si>
  <si>
    <t>SRO Tenure Start Date</t>
  </si>
  <si>
    <t>SRO Tenure End Date</t>
  </si>
  <si>
    <t>%age of time</t>
  </si>
  <si>
    <t>Percentage of time spent on SRO role</t>
  </si>
  <si>
    <t>PD Tenure Start Date</t>
  </si>
  <si>
    <t>PD Tenure End Date</t>
  </si>
  <si>
    <t>2061/2062</t>
  </si>
  <si>
    <t>2062/2063</t>
  </si>
  <si>
    <t>2063/2064</t>
  </si>
  <si>
    <t>2064/2065</t>
  </si>
  <si>
    <t>2065/2066</t>
  </si>
  <si>
    <t>2066/2067</t>
  </si>
  <si>
    <t>2067/2068</t>
  </si>
  <si>
    <t>2068/2069</t>
  </si>
  <si>
    <t>2069/2070</t>
  </si>
  <si>
    <t>2070/2071</t>
  </si>
  <si>
    <t>2071/2072</t>
  </si>
  <si>
    <t>2072/2073</t>
  </si>
  <si>
    <t>2073/2074</t>
  </si>
  <si>
    <t>2074/2075</t>
  </si>
  <si>
    <t>2075/2076</t>
  </si>
  <si>
    <t>2076/2077</t>
  </si>
  <si>
    <t>2077/2078</t>
  </si>
  <si>
    <t>2078/2079</t>
  </si>
  <si>
    <t>2079/2080</t>
  </si>
  <si>
    <t>2080/2081</t>
  </si>
  <si>
    <t>2081/2082</t>
  </si>
  <si>
    <t>2082/2083</t>
  </si>
  <si>
    <t>2083/2084</t>
  </si>
  <si>
    <t>2084/2085</t>
  </si>
  <si>
    <t>2085/2086</t>
  </si>
  <si>
    <t>2086/2087</t>
  </si>
  <si>
    <t>2087/2088</t>
  </si>
  <si>
    <t>2088/2089</t>
  </si>
  <si>
    <t>2089/2090</t>
  </si>
  <si>
    <t>2090/2091</t>
  </si>
  <si>
    <t>2091/2092</t>
  </si>
  <si>
    <t>2092/2093</t>
  </si>
  <si>
    <t>2093/2094</t>
  </si>
  <si>
    <t>2094/2095</t>
  </si>
  <si>
    <t>2095/2096</t>
  </si>
  <si>
    <t>2096/2097</t>
  </si>
  <si>
    <t>2097/2098</t>
  </si>
  <si>
    <t>2098/2099</t>
  </si>
  <si>
    <t>2099/2100</t>
  </si>
  <si>
    <r>
      <rPr>
        <b/>
        <sz val="11"/>
        <color indexed="8"/>
        <rFont val="Calibri"/>
        <family val="2"/>
      </rPr>
      <t xml:space="preserve">BRIEF </t>
    </r>
    <r>
      <rPr>
        <sz val="11"/>
        <color theme="1"/>
        <rFont val="Calibri"/>
        <family val="2"/>
        <scheme val="minor"/>
      </rPr>
      <t>project description</t>
    </r>
  </si>
  <si>
    <t>Sub-Portfolio name, if applicable</t>
  </si>
  <si>
    <t>Date if Current SRO Letter Issued</t>
  </si>
  <si>
    <t>Construction</t>
  </si>
  <si>
    <t>If there are further SROs, please name?</t>
  </si>
  <si>
    <t>Percentage of time in PD role (Senior PD)</t>
  </si>
  <si>
    <t>Remaining Spend</t>
  </si>
  <si>
    <t>Pre 2015/2016</t>
  </si>
  <si>
    <t>Government Operations Reform (Transformation)</t>
  </si>
  <si>
    <t>Public Service Delivery Reform (Transformation)</t>
  </si>
  <si>
    <t>Decommissioning</t>
  </si>
  <si>
    <r>
      <t xml:space="preserve">Asset </t>
    </r>
    <r>
      <rPr>
        <sz val="11"/>
        <color indexed="10"/>
        <rFont val="Calibri"/>
        <family val="2"/>
      </rPr>
      <t>Realisation</t>
    </r>
  </si>
  <si>
    <t>Reason if milestone rebaselined, or if forecast is considered significantly different from Original Baseline</t>
  </si>
  <si>
    <t>Commentary (optional unless RAG Amber or Red)</t>
  </si>
  <si>
    <t>If Red field in column P, please provide an explanation</t>
  </si>
  <si>
    <t>Project Delivery (inc Programme)</t>
  </si>
  <si>
    <r>
      <t xml:space="preserve">Validation for Fields
</t>
    </r>
    <r>
      <rPr>
        <b/>
        <i/>
        <sz val="20"/>
        <color indexed="9"/>
        <rFont val="Calibri"/>
        <family val="2"/>
      </rPr>
      <t>(See guidance)</t>
    </r>
  </si>
  <si>
    <t>If there are further PDs, please name?</t>
  </si>
  <si>
    <t>MM1</t>
  </si>
  <si>
    <t>MM1 Original Baseline</t>
  </si>
  <si>
    <t>MM1 Latest Approved Baseline</t>
  </si>
  <si>
    <t>MM1 Forecast / Actual</t>
  </si>
  <si>
    <t>MM1 Milestone Type</t>
  </si>
  <si>
    <t>MM1 Note</t>
  </si>
  <si>
    <t>MM2</t>
  </si>
  <si>
    <t>MM2 Original Baseline</t>
  </si>
  <si>
    <t>MM2 Latest Approved Baseline</t>
  </si>
  <si>
    <t>MM2 Forecast / Actual</t>
  </si>
  <si>
    <t>MM2 Milestone Type</t>
  </si>
  <si>
    <t>MM2 Note</t>
  </si>
  <si>
    <t>MM3</t>
  </si>
  <si>
    <t>MM3 Original Baseline</t>
  </si>
  <si>
    <t>MM3 Latest Approved Baseline</t>
  </si>
  <si>
    <t>MM3 Forecast / Actual</t>
  </si>
  <si>
    <t>MM3 Milestone Type</t>
  </si>
  <si>
    <t>MM3 Note</t>
  </si>
  <si>
    <t>MM4</t>
  </si>
  <si>
    <t>MM4 Original Baseline</t>
  </si>
  <si>
    <t>MM4 Latest Approved Baseline</t>
  </si>
  <si>
    <t>MM4 Forecast / Actual</t>
  </si>
  <si>
    <t>MM4 Milestone Type</t>
  </si>
  <si>
    <t>MM4 Note</t>
  </si>
  <si>
    <t>MM5</t>
  </si>
  <si>
    <t>MM5 Original Baseline</t>
  </si>
  <si>
    <t>MM5 Latest Approved Baseline</t>
  </si>
  <si>
    <t>MM5 Forecast / Actual</t>
  </si>
  <si>
    <t>MM5 Milestone Type</t>
  </si>
  <si>
    <t>MM5 Note</t>
  </si>
  <si>
    <t>MM6</t>
  </si>
  <si>
    <t>MM6 Original Baseline</t>
  </si>
  <si>
    <t>MM6 Latest Approved Baseline</t>
  </si>
  <si>
    <t>MM6 Forecast / Actual</t>
  </si>
  <si>
    <t>MM6 Milestone Type</t>
  </si>
  <si>
    <t>MM6 Note</t>
  </si>
  <si>
    <t>MM7</t>
  </si>
  <si>
    <t>MM7 Original Baseline</t>
  </si>
  <si>
    <t>MM7 Latest Approved Baseline</t>
  </si>
  <si>
    <t>MM7 Forecast / Actual</t>
  </si>
  <si>
    <t>MM7 Milestone Type</t>
  </si>
  <si>
    <t>MM7 Note</t>
  </si>
  <si>
    <t>MM8</t>
  </si>
  <si>
    <t>MM8 Original Baseline</t>
  </si>
  <si>
    <t>MM8 Latest Approved Baseline</t>
  </si>
  <si>
    <t>MM8 Forecast / Actual</t>
  </si>
  <si>
    <t>MM8 Milestone Type</t>
  </si>
  <si>
    <t>MM8 Note</t>
  </si>
  <si>
    <t>MM9</t>
  </si>
  <si>
    <t>MM9 Original Baseline</t>
  </si>
  <si>
    <t>MM9 Latest Approved Baseline</t>
  </si>
  <si>
    <t>MM9 Forecast / Actual</t>
  </si>
  <si>
    <t>MM9 Milestone Type</t>
  </si>
  <si>
    <t>MM9 Note</t>
  </si>
  <si>
    <t>MM10</t>
  </si>
  <si>
    <t>MM10 Original Baseline</t>
  </si>
  <si>
    <t>MM10 Latest Approved Baseline</t>
  </si>
  <si>
    <t>MM10 Forecast / Actual</t>
  </si>
  <si>
    <t>MM10 Milestone Type</t>
  </si>
  <si>
    <t>MM10 Note</t>
  </si>
  <si>
    <t>MM11</t>
  </si>
  <si>
    <t>MM11 Original Baseline</t>
  </si>
  <si>
    <t>MM11 Latest Approved Baseline</t>
  </si>
  <si>
    <t>MM11 Forecast / Actual</t>
  </si>
  <si>
    <t>MM11 Milestone Type</t>
  </si>
  <si>
    <t>MM11 Note</t>
  </si>
  <si>
    <t>MM12</t>
  </si>
  <si>
    <t>MM12 Original Baseline</t>
  </si>
  <si>
    <t>MM12 Latest Approved Baseline</t>
  </si>
  <si>
    <t>MM12 Forecast / Actual</t>
  </si>
  <si>
    <t>MM12 Milestone Type</t>
  </si>
  <si>
    <t>MM12 Note</t>
  </si>
  <si>
    <t>M1</t>
  </si>
  <si>
    <t>M1 Original Baseline</t>
  </si>
  <si>
    <t>M1 Latest Approved Baseline</t>
  </si>
  <si>
    <t>M1 Forecast - Actual</t>
  </si>
  <si>
    <t>M1 Type</t>
  </si>
  <si>
    <t>M1 Notes</t>
  </si>
  <si>
    <t>M2</t>
  </si>
  <si>
    <t>M2 Original Baseline</t>
  </si>
  <si>
    <t>M2 Latest Approved Baseline</t>
  </si>
  <si>
    <t>M2 Forecast - Actual</t>
  </si>
  <si>
    <t>M2 Type</t>
  </si>
  <si>
    <t>M2 Notes</t>
  </si>
  <si>
    <t>M3</t>
  </si>
  <si>
    <t>M3 Original Baseline</t>
  </si>
  <si>
    <t>M3 Latest Approved Baseline</t>
  </si>
  <si>
    <t>M3 Forecast - Actual</t>
  </si>
  <si>
    <t>M3 Type</t>
  </si>
  <si>
    <t>M3 Notes</t>
  </si>
  <si>
    <t>M4</t>
  </si>
  <si>
    <t>M4 Original Baseline</t>
  </si>
  <si>
    <t>M4 Latest Approved Baseline</t>
  </si>
  <si>
    <t>M4 Forecast - Actual</t>
  </si>
  <si>
    <t>M4 Type</t>
  </si>
  <si>
    <t>M4 Notes</t>
  </si>
  <si>
    <t>M5</t>
  </si>
  <si>
    <t>M5 Original Baseline</t>
  </si>
  <si>
    <t>M5 Latest Approved Baseline</t>
  </si>
  <si>
    <t>M5 Forecast - Actual</t>
  </si>
  <si>
    <t>M5 Type</t>
  </si>
  <si>
    <t>M5 Notes</t>
  </si>
  <si>
    <t>M6</t>
  </si>
  <si>
    <t>M6 Original Baseline</t>
  </si>
  <si>
    <t>M6 Latest Approved Baseline</t>
  </si>
  <si>
    <t>M6 Forecast - Actual</t>
  </si>
  <si>
    <t>M6 Type</t>
  </si>
  <si>
    <t>M6 Notes</t>
  </si>
  <si>
    <t>M7</t>
  </si>
  <si>
    <t>M7 Original Baseline</t>
  </si>
  <si>
    <t>M7 Latest Approved Baseline</t>
  </si>
  <si>
    <t>M7 Forecast - Actual</t>
  </si>
  <si>
    <t>M7 Type</t>
  </si>
  <si>
    <t>M7 Notes</t>
  </si>
  <si>
    <t>M8</t>
  </si>
  <si>
    <t>M8 Original Baseline</t>
  </si>
  <si>
    <t>M8 Latest Approved Baseline</t>
  </si>
  <si>
    <t>M8 Forecast - Actual</t>
  </si>
  <si>
    <t>M8 Type</t>
  </si>
  <si>
    <t>M8 Notes</t>
  </si>
  <si>
    <t>M9</t>
  </si>
  <si>
    <t>M9 Original Baseline</t>
  </si>
  <si>
    <t>M9 Latest Approved Baseline</t>
  </si>
  <si>
    <t>M9 Forecast - Actual</t>
  </si>
  <si>
    <t>M9 Type</t>
  </si>
  <si>
    <t>M9 Notes</t>
  </si>
  <si>
    <t>M10</t>
  </si>
  <si>
    <t>M10 Original Baseline</t>
  </si>
  <si>
    <t>M10 Latest Approved Baseline</t>
  </si>
  <si>
    <t>M10 Forecast - Actual</t>
  </si>
  <si>
    <t>M10 Type</t>
  </si>
  <si>
    <t>M10 Notes</t>
  </si>
  <si>
    <t>M11</t>
  </si>
  <si>
    <t>M11 Original Baseline</t>
  </si>
  <si>
    <t>M11 Latest Approved Baseline</t>
  </si>
  <si>
    <t>M11 Forecast - Actual</t>
  </si>
  <si>
    <t>M11 Type</t>
  </si>
  <si>
    <t>M11 Notes</t>
  </si>
  <si>
    <t>M12</t>
  </si>
  <si>
    <t>M12 Original Baseline</t>
  </si>
  <si>
    <t>M12 Latest Approved Baseline</t>
  </si>
  <si>
    <t>M12 Forecast - Actual</t>
  </si>
  <si>
    <t>M12 Type</t>
  </si>
  <si>
    <t>M12 Notes</t>
  </si>
  <si>
    <t>M13</t>
  </si>
  <si>
    <t>M13 Original Baseline</t>
  </si>
  <si>
    <t>M13 Latest Approved Baseline</t>
  </si>
  <si>
    <t>M13 Forecast - Actual</t>
  </si>
  <si>
    <t>M13 Type</t>
  </si>
  <si>
    <t>M13 Notes</t>
  </si>
  <si>
    <t>M14</t>
  </si>
  <si>
    <t>M14 Original Baseline</t>
  </si>
  <si>
    <t>M14 Latest Approved Baseline</t>
  </si>
  <si>
    <t>M14 Forecast - Actual</t>
  </si>
  <si>
    <t>M14 Type</t>
  </si>
  <si>
    <t>M14 Notes</t>
  </si>
  <si>
    <t>M15</t>
  </si>
  <si>
    <t>M15 Original Baseline</t>
  </si>
  <si>
    <t>M15 Latest Approved Baseline</t>
  </si>
  <si>
    <t>M15 Forecast - Actual</t>
  </si>
  <si>
    <t>M15 Type</t>
  </si>
  <si>
    <t>M15 Notes</t>
  </si>
  <si>
    <t>M16</t>
  </si>
  <si>
    <t>M16 Original Baseline</t>
  </si>
  <si>
    <t>M16 Latest Approved Baseline</t>
  </si>
  <si>
    <t>M16 Forecast - Actual</t>
  </si>
  <si>
    <t>M16 Type</t>
  </si>
  <si>
    <t>M16 Notes</t>
  </si>
  <si>
    <t>M17</t>
  </si>
  <si>
    <t>M17 Original Baseline</t>
  </si>
  <si>
    <t>M17 Latest Approved Baseline</t>
  </si>
  <si>
    <t>M17 Forecast - Actual</t>
  </si>
  <si>
    <t>M17 Type</t>
  </si>
  <si>
    <t>M17 Notes</t>
  </si>
  <si>
    <t>M18</t>
  </si>
  <si>
    <t>M18 Original Baseline</t>
  </si>
  <si>
    <t>M18 Latest Approved Baseline</t>
  </si>
  <si>
    <t>M18 Forecast - Actual</t>
  </si>
  <si>
    <t>M18 Type</t>
  </si>
  <si>
    <t>M18 Notes</t>
  </si>
  <si>
    <t>M19</t>
  </si>
  <si>
    <t>M19 Original Baseline</t>
  </si>
  <si>
    <t>M19 Latest Approved Baseline</t>
  </si>
  <si>
    <t>M19 Forecast - Actual</t>
  </si>
  <si>
    <t>M19 Type</t>
  </si>
  <si>
    <t>M19 Notes</t>
  </si>
  <si>
    <t>M20</t>
  </si>
  <si>
    <t>M20 Original Baseline</t>
  </si>
  <si>
    <t>M20 Latest Approved Baseline</t>
  </si>
  <si>
    <t>M20 Forecast - Actual</t>
  </si>
  <si>
    <t>M20 Type</t>
  </si>
  <si>
    <t>M20 Notes</t>
  </si>
  <si>
    <t>M21</t>
  </si>
  <si>
    <t>M21 Original Baseline</t>
  </si>
  <si>
    <t>M21 Latest Approved Baseline</t>
  </si>
  <si>
    <t>M21 Forecast - Actual</t>
  </si>
  <si>
    <t>M21 Type</t>
  </si>
  <si>
    <t>M21 Notes</t>
  </si>
  <si>
    <t>M22</t>
  </si>
  <si>
    <t>M22 Original Baseline</t>
  </si>
  <si>
    <t>M22 Latest Approved Baseline</t>
  </si>
  <si>
    <t>M22 Forecast - Actual</t>
  </si>
  <si>
    <t>M22 Type</t>
  </si>
  <si>
    <t>M22 Notes</t>
  </si>
  <si>
    <t>M23</t>
  </si>
  <si>
    <t>M23 Original Baseline</t>
  </si>
  <si>
    <t>M23 Latest Approved Baseline</t>
  </si>
  <si>
    <t>M23 Forecast - Actual</t>
  </si>
  <si>
    <t>M23 Type</t>
  </si>
  <si>
    <t>M23 Notes</t>
  </si>
  <si>
    <t>M24</t>
  </si>
  <si>
    <t>M24 Original Baseline</t>
  </si>
  <si>
    <t>M24 Latest Approved Baseline</t>
  </si>
  <si>
    <t>M24 Forecast - Actual</t>
  </si>
  <si>
    <t>M24 Type</t>
  </si>
  <si>
    <t>M24 Notes</t>
  </si>
  <si>
    <t>M25</t>
  </si>
  <si>
    <t>M25 Original Baseline</t>
  </si>
  <si>
    <t>M25 Latest Approved Baseline</t>
  </si>
  <si>
    <t>M25 Forecast - Actual</t>
  </si>
  <si>
    <t>M25 Type</t>
  </si>
  <si>
    <t>M25 Notes</t>
  </si>
  <si>
    <t>M26</t>
  </si>
  <si>
    <t>M26 Original Baseline</t>
  </si>
  <si>
    <t>M26 Latest Approved Baseline</t>
  </si>
  <si>
    <t>M26 Forecast - Actual</t>
  </si>
  <si>
    <t>M26 Type</t>
  </si>
  <si>
    <t>M26 Notes</t>
  </si>
  <si>
    <t>M27</t>
  </si>
  <si>
    <t>M27 Original Baseline</t>
  </si>
  <si>
    <t>M27 Latest Approved Baseline</t>
  </si>
  <si>
    <t>M27 Forecast - Actual</t>
  </si>
  <si>
    <t>M27 Type</t>
  </si>
  <si>
    <t>M27 Notes</t>
  </si>
  <si>
    <t>M28</t>
  </si>
  <si>
    <t>M28 Original Baseline</t>
  </si>
  <si>
    <t>M28 Latest Approved Baseline</t>
  </si>
  <si>
    <t>M28 Forecast - Actual</t>
  </si>
  <si>
    <t>M28 Type</t>
  </si>
  <si>
    <t>M28 Notes</t>
  </si>
  <si>
    <t>M29</t>
  </si>
  <si>
    <t>M29 Original Baseline</t>
  </si>
  <si>
    <t>M29 Latest Approved Baseline</t>
  </si>
  <si>
    <t>M29 Forecast - Actual</t>
  </si>
  <si>
    <t>M29 Type</t>
  </si>
  <si>
    <t>M29 Notes</t>
  </si>
  <si>
    <t>M30</t>
  </si>
  <si>
    <t>M30 Original Baseline</t>
  </si>
  <si>
    <t>M30 Latest Approved Baseline</t>
  </si>
  <si>
    <t>M30 Forecast - Actual</t>
  </si>
  <si>
    <t>M30 Type</t>
  </si>
  <si>
    <t>M30 Notes</t>
  </si>
  <si>
    <t>M31</t>
  </si>
  <si>
    <t>M31 Original Baseline</t>
  </si>
  <si>
    <t>M31 Latest Approved Baseline</t>
  </si>
  <si>
    <t>M31 Forecast - Actual</t>
  </si>
  <si>
    <t>M31 Type</t>
  </si>
  <si>
    <t>M31 Notes</t>
  </si>
  <si>
    <t>M32</t>
  </si>
  <si>
    <t>M32 Original Baseline</t>
  </si>
  <si>
    <t>M32 Latest Approved Baseline</t>
  </si>
  <si>
    <t>M32 Forecast - Actual</t>
  </si>
  <si>
    <t>M32 Type</t>
  </si>
  <si>
    <t>M32 Notes</t>
  </si>
  <si>
    <t>M33</t>
  </si>
  <si>
    <t>M33 Original Baseline</t>
  </si>
  <si>
    <t>M33 Latest Approved Baseline</t>
  </si>
  <si>
    <t>M33 Forecast - Actual</t>
  </si>
  <si>
    <t>M33 Type</t>
  </si>
  <si>
    <t>M33 Notes</t>
  </si>
  <si>
    <t>M34</t>
  </si>
  <si>
    <t>M34 Original Baseline</t>
  </si>
  <si>
    <t>M34 Latest Approved Baseline</t>
  </si>
  <si>
    <t>M34 Forecast - Actual</t>
  </si>
  <si>
    <t>M34 Type</t>
  </si>
  <si>
    <t>M34 Notes</t>
  </si>
  <si>
    <t>M35</t>
  </si>
  <si>
    <t>M35 Original Baseline</t>
  </si>
  <si>
    <t>M35 Latest Approved Baseline</t>
  </si>
  <si>
    <t>M35 Forecast - Actual</t>
  </si>
  <si>
    <t>M35 Type</t>
  </si>
  <si>
    <t>M35 Notes</t>
  </si>
  <si>
    <t>M36</t>
  </si>
  <si>
    <t>M36 Original Baseline</t>
  </si>
  <si>
    <t>M36 Latest Approved Baseline</t>
  </si>
  <si>
    <t>M36 Forecast - Actual</t>
  </si>
  <si>
    <t>M36 Type</t>
  </si>
  <si>
    <t>M36 Notes</t>
  </si>
  <si>
    <t>M37</t>
  </si>
  <si>
    <t>M37 Original Baseline</t>
  </si>
  <si>
    <t>M37 Latest Approved Baseline</t>
  </si>
  <si>
    <t>M37 Forecast - Actual</t>
  </si>
  <si>
    <t>M37 Type</t>
  </si>
  <si>
    <t>M37 Notes</t>
  </si>
  <si>
    <t>M38</t>
  </si>
  <si>
    <t>M38 Original Baseline</t>
  </si>
  <si>
    <t>M38 Latest Approved Baseline</t>
  </si>
  <si>
    <t>M38 Forecast - Actual</t>
  </si>
  <si>
    <t>M38 Type</t>
  </si>
  <si>
    <t>M38 Notes</t>
  </si>
  <si>
    <t>M39</t>
  </si>
  <si>
    <t>M39 Original Baseline</t>
  </si>
  <si>
    <t>M39 Latest Approved Baseline</t>
  </si>
  <si>
    <t>M39 Forecast - Actual</t>
  </si>
  <si>
    <t>M39 Type</t>
  </si>
  <si>
    <t>M39 Notes</t>
  </si>
  <si>
    <t>M40</t>
  </si>
  <si>
    <t>M40 Original Baseline</t>
  </si>
  <si>
    <t>M40 Latest Approved Baseline</t>
  </si>
  <si>
    <t>M40 Forecast - Actual</t>
  </si>
  <si>
    <t>M40 Type</t>
  </si>
  <si>
    <t>M40 Notes</t>
  </si>
  <si>
    <t>Real or Nominal - Actual/Forecast</t>
  </si>
  <si>
    <t>2015/2016 RDEL Spend on profile? - One off new costs - investment in change</t>
  </si>
  <si>
    <t>2015/2016 RDEL Spend on profile? - Recurring new costs - investment in change</t>
  </si>
  <si>
    <t>2015/2016 RDEL Spend on profile? - Recurring old costs</t>
  </si>
  <si>
    <t>2015/2016 RDEL Spend on profile? - Whole Life Cost breakdown</t>
  </si>
  <si>
    <t>Pre 15-16 RDEL Baseline - One off new costs - investment in change</t>
  </si>
  <si>
    <t>Pre 15-16 RDEL Baseline - Recurring new costs - investment in change</t>
  </si>
  <si>
    <t>Pre 15-16 RDEL Baseline - Recurring old costs</t>
  </si>
  <si>
    <t>Pre 15-16 RDEL Baseline - Whole Life Cost breakdown</t>
  </si>
  <si>
    <t>Pre 15-16 RDEL Actual - One off new costs - investment in change</t>
  </si>
  <si>
    <t>Pre 15-16 RDEL Actual - Recurring new costs - investment in change</t>
  </si>
  <si>
    <t>Pre 15-16 RDEL Actual - Recurring old costs</t>
  </si>
  <si>
    <t>Pre 15-16 RDEL Actual - Whole Life Cost breakdown</t>
  </si>
  <si>
    <t>15-16 RDEL Baseline - One off new costs - investment in change</t>
  </si>
  <si>
    <t>15-16 RDEL Baseline - Recurring new costs - investment in change</t>
  </si>
  <si>
    <t>15-16 RDEL Baseline - Recurring old costs</t>
  </si>
  <si>
    <t>15-16 RDEL Baseline - Whole Life Cost breakdown</t>
  </si>
  <si>
    <t>15-16 RDEL Forecast - One off new costs - investment in change</t>
  </si>
  <si>
    <t>15-16 RDEL Forecast - Recurring new costs - investment in change</t>
  </si>
  <si>
    <t>15-16 RDEL Forecast - Recurring old costs</t>
  </si>
  <si>
    <t>15-16 RDEL Forecast - Whole Life Cost breakdown</t>
  </si>
  <si>
    <t>16-17 RDEL Baseline - One off new costs - investment in change</t>
  </si>
  <si>
    <t>16-17 RDEL Baseline - Recurring new costs - investment in change</t>
  </si>
  <si>
    <t>16-17 RDEL Baseline - Recurring old costs</t>
  </si>
  <si>
    <t>16-17 RDEL Baseline - Whole Life Cost breakdown</t>
  </si>
  <si>
    <t>16-17 RDEL Forecast - One off new costs - investment in change</t>
  </si>
  <si>
    <t>16-17 RDEL Forecast - Recurring new costs - investment in change</t>
  </si>
  <si>
    <t>16-17 RDEL Forecast - Recurring old costs</t>
  </si>
  <si>
    <t>16-17 RDEL Forecast - Whole Life Cost breakdown</t>
  </si>
  <si>
    <t>17-18 RDEL Baseline - One off new costs - investment in change</t>
  </si>
  <si>
    <t>17-18 RDEL Baseline - Recurring new costs - investment in change</t>
  </si>
  <si>
    <t>17-18 RDEL Baseline - Recurring old costs</t>
  </si>
  <si>
    <t>17-18 RDEL Baseline - Whole Life Cost breakdown</t>
  </si>
  <si>
    <t>17-18 RDEL Forecast - One off new costs - investment in change</t>
  </si>
  <si>
    <t>17-18 RDEL Forecast - Recurring new costs - investment in change</t>
  </si>
  <si>
    <t>17-18 RDEL Forecast - Recurring old costs</t>
  </si>
  <si>
    <t>17-18 RDEL Forecast - Whole Life Cost breakdown</t>
  </si>
  <si>
    <t>18-19 RDEL Baseline - One off new costs - investment in change</t>
  </si>
  <si>
    <t>18-19 RDEL Baseline - Recurring new costs - investment in change</t>
  </si>
  <si>
    <t>18-19 RDEL Baseline - Recurring old costs</t>
  </si>
  <si>
    <t>18-19 RDEL Baseline - Whole Life Cost breakdown</t>
  </si>
  <si>
    <t>18-19 RDEL Forecast - One off new costs - investment in change</t>
  </si>
  <si>
    <t>18-19 RDEL Forecast - Recurring new costs - investment in change</t>
  </si>
  <si>
    <t>18-19 RDEL Forecast - Recurring old costs</t>
  </si>
  <si>
    <t>18-19 RDEL Forecast - Whole Life Cost breakdown</t>
  </si>
  <si>
    <t>19-20 RDEL Baseline - One off new costs - investment in change</t>
  </si>
  <si>
    <t>19-20 RDEL Baseline - Recurring new costs - investment in change</t>
  </si>
  <si>
    <t>19-20 RDEL Baseline - Recurring old costs</t>
  </si>
  <si>
    <t>19-20 RDEL Baseline - Whole Life Cost breakdown</t>
  </si>
  <si>
    <t>19-20 RDEL Forecast - One off new costs - investment in change</t>
  </si>
  <si>
    <t>19-20 RDEL Forecast - Recurring new costs - investment in change</t>
  </si>
  <si>
    <t>19-20 RDEL Forecast - Recurring old costs</t>
  </si>
  <si>
    <t>19-20 RDEL Forecast - Whole Life Cost breakdown</t>
  </si>
  <si>
    <t>20-21 RDEL Baseline - One off new costs - investment in change</t>
  </si>
  <si>
    <t>20-21 RDEL Baseline - Recurring new costs - investment in change</t>
  </si>
  <si>
    <t>20-21 RDEL Baseline - Recurring old costs</t>
  </si>
  <si>
    <t>20-21 RDEL Baseline - Whole Life Cost breakdown</t>
  </si>
  <si>
    <t>20-21 RDEL Forecast - One off new costs - investment in change</t>
  </si>
  <si>
    <t>20-21 RDEL Forecast - Recurring new costs - investment in change</t>
  </si>
  <si>
    <t>20-21 RDEL Forecast - Recurring old costs</t>
  </si>
  <si>
    <t>20-21 RDEL Forecast - Whole Life Cost breakdown</t>
  </si>
  <si>
    <t>Unprofiled Remainder RDEL Baseline - One off new costs - investment in change</t>
  </si>
  <si>
    <t>Unprofiled Remainder RDEL Baseline - Recurring new costs - investment in change</t>
  </si>
  <si>
    <t>Unprofiled Remainder RDEL Baseline - Recurring old costs</t>
  </si>
  <si>
    <t>Unprofiled Remainder RDEL Baseline - Whole Life Cost breakdown</t>
  </si>
  <si>
    <t>Unprofiled Remainder RDEL Forecast - One off new costs - investment in change</t>
  </si>
  <si>
    <t>Unprofiled Remainder RDEL Forecast - Recurring new costs - investment in change</t>
  </si>
  <si>
    <t>Unprofiled Remainder RDEL Forecast - Recurring old costs</t>
  </si>
  <si>
    <t>Unprofiled Remainder RDEL Forecast - Whole Life Cost breakdown</t>
  </si>
  <si>
    <t>Annual Steady State for RDEL recurring new costs</t>
  </si>
  <si>
    <t>2015/2016 CDEL Spend on profile? - One off new costs - investment in change</t>
  </si>
  <si>
    <t>2015/2016 CDEL Spend on profile? - Recurring new costs - investment in change</t>
  </si>
  <si>
    <t>2015/2016 CDEL Spend on profile? - Recurring old costs</t>
  </si>
  <si>
    <t>2015/2016 CDEL Spend on profile? - Whole Life Cost breakdown</t>
  </si>
  <si>
    <t>Pre 15-16 CDEL Baseline - One off new costs - investment in change</t>
  </si>
  <si>
    <t>Pre 15-16 CDEL Baseline - Recurring new costs - investment in change</t>
  </si>
  <si>
    <t>Pre 15-16 CDEL Baseline - Recurring old costs</t>
  </si>
  <si>
    <t>Pre 15-16 CDEL Baseline - Whole Life Cost breakdown</t>
  </si>
  <si>
    <t>Pre 15-16 CDEL Actual - One off new costs - investment in change</t>
  </si>
  <si>
    <t>Pre 15-16 CDEL Actual - Recurring new costs - investment in change</t>
  </si>
  <si>
    <t>Pre 15-16 CDEL Actual - Recurring old costs</t>
  </si>
  <si>
    <t>Pre 15-16 CDEL Actual - Whole Life Cost breakdown</t>
  </si>
  <si>
    <t>15-16 CDEL Baseline - One off new costs - investment in change</t>
  </si>
  <si>
    <t>15-16 CDEL Baseline - Recurring new costs - investment in change</t>
  </si>
  <si>
    <t>15-16 CDEL Baseline - Recurring old costs</t>
  </si>
  <si>
    <t>15-16 CDEL Baseline - Whole Life Cost breakdown</t>
  </si>
  <si>
    <t>15-16 CDEL Forecast - One off new costs - investment in change</t>
  </si>
  <si>
    <t>15-16 CDEL Forecast - Recurring new costs - investment in change</t>
  </si>
  <si>
    <t>15-16 CDEL Forecast - Recurring old costs</t>
  </si>
  <si>
    <t>15-16 CDEL Forecast - Whole Life Cost breakdown</t>
  </si>
  <si>
    <t>16-17 CDEL Baseline - One off new costs - investment in change</t>
  </si>
  <si>
    <t>16-17 CDEL Baseline - Recurring new costs - investment in change</t>
  </si>
  <si>
    <t>16-17 CDEL Baseline - Recurring old costs</t>
  </si>
  <si>
    <t>16-17 CDEL Baseline - Whole Life Cost breakdown</t>
  </si>
  <si>
    <t>16-17 CDEL Forecast - One off new costs - investment in change</t>
  </si>
  <si>
    <t>16-17 CDEL Forecast - Recurring new costs - investment in change</t>
  </si>
  <si>
    <t>16-17 CDEL Forecast - Recurring old costs</t>
  </si>
  <si>
    <t>16-17 CDEL Forecast - Whole Life Cost breakdown</t>
  </si>
  <si>
    <t>17-18 CDEL Baseline - One off new costs - investment in change</t>
  </si>
  <si>
    <t>17-18 CDEL Baseline - Recurring new costs - investment in change</t>
  </si>
  <si>
    <t>17-18 CDEL Baseline - Recurring old costs</t>
  </si>
  <si>
    <t>17-18 CDEL Baseline - Whole Life Cost breakdown</t>
  </si>
  <si>
    <t>17-18 CDEL Forecast - One off new costs - investment in change</t>
  </si>
  <si>
    <t>17-18 CDEL Forecast - Recurring new costs - investment in change</t>
  </si>
  <si>
    <t>17-18 CDEL Forecast - Recurring old costs</t>
  </si>
  <si>
    <t>17-18 CDEL Forecast - Whole Life Cost breakdown</t>
  </si>
  <si>
    <t>18-19 CDEL Baseline - One off new costs - investment in change</t>
  </si>
  <si>
    <t>18-19 CDEL Baseline - Recurring new costs - investment in change</t>
  </si>
  <si>
    <t>18-19 CDEL Baseline - Recurring old costs</t>
  </si>
  <si>
    <t>18-19 CDEL Baseline - Whole Life Cost breakdown</t>
  </si>
  <si>
    <t>18-19 CDEL Forecast - One off new costs - investment in change</t>
  </si>
  <si>
    <t>18-19 CDEL Forecast - Recurring new costs - investment in change</t>
  </si>
  <si>
    <t>18-19 CDEL Forecast - Recurring old costs</t>
  </si>
  <si>
    <t>18-19 CDEL Forecast - Whole Life Cost breakdown</t>
  </si>
  <si>
    <t>19-20 CDEL Baseline - One off new costs - investment in change</t>
  </si>
  <si>
    <t>19-20 CDEL Baseline - Recurring new costs - investment in change</t>
  </si>
  <si>
    <t>19-20 CDEL Baseline - Recurring old costs</t>
  </si>
  <si>
    <t>19-20 CDEL Baseline - Whole Life Cost breakdown</t>
  </si>
  <si>
    <t>19-20 CDEL Forecast - One off new costs - investment in change</t>
  </si>
  <si>
    <t>19-20 CDEL Forecast - Recurring new costs - investment in change</t>
  </si>
  <si>
    <t>19-20 CDEL Forecast - Recurring old costs</t>
  </si>
  <si>
    <t>19-20 CDEL Forecast - Whole Life Cost breakdown</t>
  </si>
  <si>
    <t>20-21 CDEL Baseline - One off new costs - investment in change</t>
  </si>
  <si>
    <t>20-21 CDEL Baseline - Recurring new costs - investment in change</t>
  </si>
  <si>
    <t>20-21 CDEL Baseline - Recurring old costs</t>
  </si>
  <si>
    <t>20-21 CDEL Baseline - Whole Life Cost breakdown</t>
  </si>
  <si>
    <t>20-21 CDEL Forecast - One off new costs - investment in change</t>
  </si>
  <si>
    <t>20-21 CDEL Forecast - Recurring new costs - investment in change</t>
  </si>
  <si>
    <t>20-21 CDEL Forecast - Recurring old costs</t>
  </si>
  <si>
    <t>20-21 CDEL Forecast - Whole Life Cost breakdown</t>
  </si>
  <si>
    <t>Unprofiled Remainder CDEL Baseline - One off new costs - investment in change</t>
  </si>
  <si>
    <t>Unprofiled Remainder CDEL Baseline - Recurring new costs - investment in change</t>
  </si>
  <si>
    <t>Unprofiled Remainder CDEL Baseline - Recurring old costs</t>
  </si>
  <si>
    <t>Unprofiled Remainder CDEL Baseline - Whole Life Cost breakdown</t>
  </si>
  <si>
    <t>Unprofiled Remainder CDEL Forecast - One off new costs - investment in change</t>
  </si>
  <si>
    <t>Unprofiled Remainder CDEL Forecast - Recurring new costs - investment in change</t>
  </si>
  <si>
    <t>Unprofiled Remainder CDEL Forecast - Recurring old costs</t>
  </si>
  <si>
    <t>Unprofiled Remainder CDEL Forecast - Whole Life Cost breakdown</t>
  </si>
  <si>
    <t>Annual Steady State for CDEL recurring new costs</t>
  </si>
  <si>
    <t>2015/2016 Non-Gov Spend on profile?</t>
  </si>
  <si>
    <t>Pre 15-16 Non-Gov Baseline</t>
  </si>
  <si>
    <t>Pre 15-16 Non-Gov Actual</t>
  </si>
  <si>
    <t>15-16 Non-Gov Baseline</t>
  </si>
  <si>
    <t>15-16 Non-Gov Forecast</t>
  </si>
  <si>
    <t>16-17 Non-Gov Baseline</t>
  </si>
  <si>
    <t>16-17 Non-Gov Forecast</t>
  </si>
  <si>
    <t>17-18 Non-Gov Baseline</t>
  </si>
  <si>
    <t>17-18 Non-Gov Forecast</t>
  </si>
  <si>
    <t>18-19 Non-Gov Baseline</t>
  </si>
  <si>
    <t>18-19 Non-Gov Forecast</t>
  </si>
  <si>
    <t>19-20 Non-Gov Baseline</t>
  </si>
  <si>
    <t>19-20 Non-Gov Forecast</t>
  </si>
  <si>
    <t>20-21 Non-Gov Baseline</t>
  </si>
  <si>
    <t>20-21 Non-Gov Forecast</t>
  </si>
  <si>
    <t>Unprofiled Remainder Non-Gov Baseline</t>
  </si>
  <si>
    <t>Unprofiled Remainder Non-Gov Forecast</t>
  </si>
  <si>
    <t>Pre 15-16 BEN Baseline - Gov. Cashable</t>
  </si>
  <si>
    <t>Pre 15-16 BEN Baseline - Gov. Non-Cashable</t>
  </si>
  <si>
    <t>Pre 15-16 BEN Baseline - Private Partner</t>
  </si>
  <si>
    <t>Pre 15-16 BEN Baseline - UK Economic</t>
  </si>
  <si>
    <t>Pre 15-16 BEN Baseline - Total Monetised Benefits</t>
  </si>
  <si>
    <t>Pre 15-16 BEN Actual - Gov. Cashable</t>
  </si>
  <si>
    <t>Pre 15-16 BEN Actual - Gov. Non-Cashable</t>
  </si>
  <si>
    <t>Pre 15-16 BEN Actual - Private Partner</t>
  </si>
  <si>
    <t>Pre 15-16 BEN Actual - UK Economic</t>
  </si>
  <si>
    <t>Pre 15-16 BEN Actual- Total Monetised Benefits</t>
  </si>
  <si>
    <t>15-16 BEN Baseline - Gov. Cashable</t>
  </si>
  <si>
    <t>15-16 BEN Baseline - Gov. Non-Cashable</t>
  </si>
  <si>
    <t>15-16 BEN Baseline - Private Partner</t>
  </si>
  <si>
    <t>15-16 BEN Baseline - UK Economic</t>
  </si>
  <si>
    <t>15-16 BEN Baseline - Total Monetised Benefits</t>
  </si>
  <si>
    <t>15-16 BEN Forecast - Gov. Cashable</t>
  </si>
  <si>
    <t>15-16 BEN Forecast - Gov. Non-Cashable</t>
  </si>
  <si>
    <t>15-16 BEN Forecast - Private Partner</t>
  </si>
  <si>
    <t>15-16 BEN Forecast - UK Economic</t>
  </si>
  <si>
    <t>15-16 BEN Forecast - Total Monetised Benefits</t>
  </si>
  <si>
    <t>16-17 BEN Baseline - Gov. Cashable</t>
  </si>
  <si>
    <t>16-17 BEN Baseline - Gov. Non-Cashable</t>
  </si>
  <si>
    <t>16-17 BEN Baseline - Private Partner</t>
  </si>
  <si>
    <t>16-17 BEN Baseline - UK Economic</t>
  </si>
  <si>
    <t>16-17 BEN Baseline - Total Monetised Benefits</t>
  </si>
  <si>
    <t>16-17 BEN Forecast - Gov. Cashable</t>
  </si>
  <si>
    <t>16-17 BEN Forecast - Gov. Non-Cashable</t>
  </si>
  <si>
    <t>16-17 BEN Forecast - Private Partner</t>
  </si>
  <si>
    <t>16-17 BEN Forecast - UK Economic</t>
  </si>
  <si>
    <t>16-17 BEN Forecast - Total Monetised Benefits</t>
  </si>
  <si>
    <t>17-18 BEN Baseline - Gov. Cashable</t>
  </si>
  <si>
    <t>17-18 BEN Baseline - Gov. Non-Cashable</t>
  </si>
  <si>
    <t>17-18 BEN Baseline - Private Partner</t>
  </si>
  <si>
    <t>17-18 BEN Baseline - UK Economic</t>
  </si>
  <si>
    <t>17-18 BEN Baseline - Total Monetised Benefits</t>
  </si>
  <si>
    <t>17-18 BEN Forecast - Gov. Cashable</t>
  </si>
  <si>
    <t>17-18 BEN Forecast - Gov. Non-Cashable</t>
  </si>
  <si>
    <t>17-18 BEN Forecast - Private Partner</t>
  </si>
  <si>
    <t>17-18 BEN Forecast - UK Economic</t>
  </si>
  <si>
    <t>17-18 BEN Forecast - Total Monetised Benefits</t>
  </si>
  <si>
    <t>18-19 BEN Baseline - Gov. Cashable</t>
  </si>
  <si>
    <t>18-19 BEN Baseline - Gov. Non-Cashable</t>
  </si>
  <si>
    <t>18-19 BEN Baseline - Private Partner</t>
  </si>
  <si>
    <t>18-19 BEN Baseline - UK Economic</t>
  </si>
  <si>
    <t>18-19 BEN Baseline - Total Monetised Benefits</t>
  </si>
  <si>
    <t>18-19 BEN Forecast - Gov. Cashable</t>
  </si>
  <si>
    <t>18-19 BEN Forecast - Gov. Non-Cashable</t>
  </si>
  <si>
    <t>18-19 BEN Forecast - Private Partner</t>
  </si>
  <si>
    <t>18-19 BEN Forecast - UK Economic</t>
  </si>
  <si>
    <t>18-19 BEN Forecast - Total Monetised Benefits</t>
  </si>
  <si>
    <t>19-20 BEN Baseline - Gov. Cashable</t>
  </si>
  <si>
    <t>19-20 BEN Baseline - Gov. Non-Cashable</t>
  </si>
  <si>
    <t>19-20 BEN Baseline - Private Partner</t>
  </si>
  <si>
    <t>19-20 BEN Baseline - UK Economic</t>
  </si>
  <si>
    <t>19-20 BEN Baseline - Total Monetised Benefits</t>
  </si>
  <si>
    <t>19-20 BEN Forecast - Gov. Cashable</t>
  </si>
  <si>
    <t>19-20 BEN Forecast - Gov. Non-Cashable</t>
  </si>
  <si>
    <t>19-20 BEN Forecast - Private Partner</t>
  </si>
  <si>
    <t>19-20 BEN Forecast - UK Economic</t>
  </si>
  <si>
    <t>19-20 BEN Forecast - Total Monetised Benefits</t>
  </si>
  <si>
    <t>20-21 BEN Baseline - Gov. Cashable</t>
  </si>
  <si>
    <t>20-21 BEN Baseline - Gov. Non-Cashable</t>
  </si>
  <si>
    <t>20-21 BEN Baseline - Private Partner</t>
  </si>
  <si>
    <t>20-21 BEN Baseline - UK Economic</t>
  </si>
  <si>
    <t>20-21 BEN Baseline - Total Monetised Benefits</t>
  </si>
  <si>
    <t>20-21 BEN Forecast - Gov. Cashable</t>
  </si>
  <si>
    <t>20-21 BEN Forecast - Gov. Non-Cashable</t>
  </si>
  <si>
    <t>20-21 BEN Forecast - Private Partner</t>
  </si>
  <si>
    <t>20-21 BEN Forecast - UK Economic</t>
  </si>
  <si>
    <t>20-21 BEN Forecast - Total Monetised Benefits</t>
  </si>
  <si>
    <t>Unprofiled Remainder BEN Baseline - Gov. Cashable</t>
  </si>
  <si>
    <t>Unprofiled Remainder BEN Baseline - Gov. Non-Cashable</t>
  </si>
  <si>
    <t>Unprofiled Remainder BEN Baseline - Private Partner</t>
  </si>
  <si>
    <t>Unprofiled Remainder BEN Baseline - UK Economic</t>
  </si>
  <si>
    <t>Unprofiled Remainder BEN Baseline - Total Monetised Benefits</t>
  </si>
  <si>
    <t>Unprofiled Remainder BEN Forecast - Gov. Cashable</t>
  </si>
  <si>
    <t>Unprofiled Remainder BEN Forecast - Gov. Non-Cashable</t>
  </si>
  <si>
    <t>Unprofiled Remainder BEN Forecast - Private Partner</t>
  </si>
  <si>
    <t>Unprofiled Remainder BEN Forecast - UK Economic</t>
  </si>
  <si>
    <t>Unprofiled Remainder BEN Forecast - Total Monetised Benefits</t>
  </si>
  <si>
    <t>Year BEN spend stops</t>
  </si>
  <si>
    <t>Percentage of time spent on SRO Role</t>
  </si>
  <si>
    <t>Percentage of time spent on PD Role</t>
  </si>
  <si>
    <t>RDEL Whole Life Cost breakdown Baseline</t>
  </si>
  <si>
    <t>RDEL Whole Life Cost breakdown Actual / Forecast</t>
  </si>
  <si>
    <t>CDEL Whole Life Cost breakdown Baseline</t>
  </si>
  <si>
    <t>CDEL  Whole Life Cost breakdown Actual / Forecast</t>
  </si>
  <si>
    <t>Non-Gov Baseline</t>
  </si>
  <si>
    <t>Non-Gov Forecast</t>
  </si>
  <si>
    <t>Benefits Baseline</t>
  </si>
  <si>
    <t>Benefits Actual/ Forecast</t>
  </si>
  <si>
    <t>Annual Report Category</t>
  </si>
  <si>
    <t>Row</t>
  </si>
  <si>
    <t>$C$5</t>
  </si>
  <si>
    <t>$C$7</t>
  </si>
  <si>
    <t>$C$9</t>
  </si>
  <si>
    <t>$C$11</t>
  </si>
  <si>
    <t>$G$11</t>
  </si>
  <si>
    <t>$C$13</t>
  </si>
  <si>
    <t>GMPP Return</t>
  </si>
  <si>
    <t>$G$9</t>
  </si>
  <si>
    <t>$C$23</t>
  </si>
  <si>
    <t>$C$25</t>
  </si>
  <si>
    <t>$I$25</t>
  </si>
  <si>
    <t>$C$36</t>
  </si>
  <si>
    <t>$C$38</t>
  </si>
  <si>
    <t>$C$41</t>
  </si>
  <si>
    <t>$C$42</t>
  </si>
  <si>
    <t>$C$43</t>
  </si>
  <si>
    <t>$C$44</t>
  </si>
  <si>
    <t>$C$46</t>
  </si>
  <si>
    <t>$C$48</t>
  </si>
  <si>
    <t>$C$49</t>
  </si>
  <si>
    <t>$C$52</t>
  </si>
  <si>
    <t>$I$52</t>
  </si>
  <si>
    <t>$C$53</t>
  </si>
  <si>
    <t>$I$53</t>
  </si>
  <si>
    <t>$C$54</t>
  </si>
  <si>
    <t>$I$54</t>
  </si>
  <si>
    <t>$C$55</t>
  </si>
  <si>
    <t>$I$55</t>
  </si>
  <si>
    <t>$C$56</t>
  </si>
  <si>
    <t>$I$56</t>
  </si>
  <si>
    <t>$C$57</t>
  </si>
  <si>
    <t>$I$57</t>
  </si>
  <si>
    <t>$C$58</t>
  </si>
  <si>
    <t>$I$58</t>
  </si>
  <si>
    <t>$C$59</t>
  </si>
  <si>
    <t>$I$59</t>
  </si>
  <si>
    <t>$C$60</t>
  </si>
  <si>
    <t>$I$60</t>
  </si>
  <si>
    <t>$C$61</t>
  </si>
  <si>
    <t>$I$61</t>
  </si>
  <si>
    <t>$C$66</t>
  </si>
  <si>
    <t>$C$67</t>
  </si>
  <si>
    <t>$C$68</t>
  </si>
  <si>
    <t>$C$70</t>
  </si>
  <si>
    <t>$C$71</t>
  </si>
  <si>
    <t>$C$76</t>
  </si>
  <si>
    <t>$F$77</t>
  </si>
  <si>
    <t>$F$78</t>
  </si>
  <si>
    <t>$F$79</t>
  </si>
  <si>
    <t>$F$80</t>
  </si>
  <si>
    <t>$F$81</t>
  </si>
  <si>
    <t>$C$82</t>
  </si>
  <si>
    <t>$C$83</t>
  </si>
  <si>
    <t>$C$84</t>
  </si>
  <si>
    <t>$G$83</t>
  </si>
  <si>
    <t>$G$84</t>
  </si>
  <si>
    <t>$D$86</t>
  </si>
  <si>
    <t>$D$87</t>
  </si>
  <si>
    <t>$C$89</t>
  </si>
  <si>
    <t>$F$90</t>
  </si>
  <si>
    <t>$F$91</t>
  </si>
  <si>
    <t>$F$92</t>
  </si>
  <si>
    <t>$F$93</t>
  </si>
  <si>
    <t>$F$94</t>
  </si>
  <si>
    <t>$C$95</t>
  </si>
  <si>
    <t>$C$96</t>
  </si>
  <si>
    <t>$C$97</t>
  </si>
  <si>
    <t>$G$96</t>
  </si>
  <si>
    <t>$G$97</t>
  </si>
  <si>
    <t>$C$107</t>
  </si>
  <si>
    <t>$D$112</t>
  </si>
  <si>
    <t>$E$112</t>
  </si>
  <si>
    <t>$D$113</t>
  </si>
  <si>
    <t>$E$113</t>
  </si>
  <si>
    <t>$D$114</t>
  </si>
  <si>
    <t>$E$114</t>
  </si>
  <si>
    <t>$D$115</t>
  </si>
  <si>
    <t>$H$112</t>
  </si>
  <si>
    <t>$I$112</t>
  </si>
  <si>
    <t>$H$113</t>
  </si>
  <si>
    <t>$I$113</t>
  </si>
  <si>
    <t>$H$114</t>
  </si>
  <si>
    <t>$I$114</t>
  </si>
  <si>
    <t>$H$115</t>
  </si>
  <si>
    <t>$C$118</t>
  </si>
  <si>
    <t>$H$118</t>
  </si>
  <si>
    <t>$I$118</t>
  </si>
  <si>
    <t>$C$119</t>
  </si>
  <si>
    <t>$H$119</t>
  </si>
  <si>
    <t>$I$119</t>
  </si>
  <si>
    <t>$C$120</t>
  </si>
  <si>
    <t>$H$120</t>
  </si>
  <si>
    <t>$I$120</t>
  </si>
  <si>
    <t>$C$121</t>
  </si>
  <si>
    <t>$H$121</t>
  </si>
  <si>
    <t>$I$121</t>
  </si>
  <si>
    <t>$C$123</t>
  </si>
  <si>
    <t>$F$129</t>
  </si>
  <si>
    <t>$F$130</t>
  </si>
  <si>
    <t>$F$131</t>
  </si>
  <si>
    <t>$F$132</t>
  </si>
  <si>
    <t>$F$133</t>
  </si>
  <si>
    <t>$F$134</t>
  </si>
  <si>
    <t>$F$135</t>
  </si>
  <si>
    <t>$B$140</t>
  </si>
  <si>
    <t>$C$140</t>
  </si>
  <si>
    <t>$D$140</t>
  </si>
  <si>
    <t>$E$140</t>
  </si>
  <si>
    <t>$F$140</t>
  </si>
  <si>
    <t>$G$140</t>
  </si>
  <si>
    <t>$B$141</t>
  </si>
  <si>
    <t>$C$141</t>
  </si>
  <si>
    <t>$D$141</t>
  </si>
  <si>
    <t>$E$141</t>
  </si>
  <si>
    <t>$F$141</t>
  </si>
  <si>
    <t>$G$141</t>
  </si>
  <si>
    <t>$B$142</t>
  </si>
  <si>
    <t>$C$142</t>
  </si>
  <si>
    <t>$D$142</t>
  </si>
  <si>
    <t>$E$142</t>
  </si>
  <si>
    <t>$F$142</t>
  </si>
  <si>
    <t>$G$142</t>
  </si>
  <si>
    <t>$B$144</t>
  </si>
  <si>
    <t>$C$144</t>
  </si>
  <si>
    <t>$D$144</t>
  </si>
  <si>
    <t>$E$144</t>
  </si>
  <si>
    <t>$F$144</t>
  </si>
  <si>
    <t>$G$144</t>
  </si>
  <si>
    <t>$B$146</t>
  </si>
  <si>
    <t>$C$146</t>
  </si>
  <si>
    <t>$D$146</t>
  </si>
  <si>
    <t>$E$146</t>
  </si>
  <si>
    <t>$F$146</t>
  </si>
  <si>
    <t>$G$146</t>
  </si>
  <si>
    <t>$B$148</t>
  </si>
  <si>
    <t>$C$148</t>
  </si>
  <si>
    <t>$D$148</t>
  </si>
  <si>
    <t>$E$148</t>
  </si>
  <si>
    <t>$F$148</t>
  </si>
  <si>
    <t>$G$148</t>
  </si>
  <si>
    <t>$B$150</t>
  </si>
  <si>
    <t>$C$150</t>
  </si>
  <si>
    <t>$D$150</t>
  </si>
  <si>
    <t>$E$150</t>
  </si>
  <si>
    <t>$F$150</t>
  </si>
  <si>
    <t>$G$150</t>
  </si>
  <si>
    <t>$B$151</t>
  </si>
  <si>
    <t>$C$151</t>
  </si>
  <si>
    <t>$D$151</t>
  </si>
  <si>
    <t>$E$151</t>
  </si>
  <si>
    <t>$F$151</t>
  </si>
  <si>
    <t>$G$151</t>
  </si>
  <si>
    <t>$B$152</t>
  </si>
  <si>
    <t>$C$152</t>
  </si>
  <si>
    <t>$D$152</t>
  </si>
  <si>
    <t>$E$152</t>
  </si>
  <si>
    <t>$F$152</t>
  </si>
  <si>
    <t>$G$152</t>
  </si>
  <si>
    <t>$B$154</t>
  </si>
  <si>
    <t>$C$154</t>
  </si>
  <si>
    <t>$D$154</t>
  </si>
  <si>
    <t>$E$154</t>
  </si>
  <si>
    <t>$F$154</t>
  </si>
  <si>
    <t>$G$154</t>
  </si>
  <si>
    <t>$B$156</t>
  </si>
  <si>
    <t>$E$156</t>
  </si>
  <si>
    <t>$F$156</t>
  </si>
  <si>
    <t>$G$156</t>
  </si>
  <si>
    <t>$B$157</t>
  </si>
  <si>
    <t>$C$157</t>
  </si>
  <si>
    <t>$D$157</t>
  </si>
  <si>
    <t>$E$157</t>
  </si>
  <si>
    <t>$F$157</t>
  </si>
  <si>
    <t>$G$157</t>
  </si>
  <si>
    <t>$B$163</t>
  </si>
  <si>
    <t>$C$163</t>
  </si>
  <si>
    <t>$D$163</t>
  </si>
  <si>
    <t>$E$163</t>
  </si>
  <si>
    <t>$F$163</t>
  </si>
  <si>
    <t>$G$163</t>
  </si>
  <si>
    <t>$B$164</t>
  </si>
  <si>
    <t>$C$164</t>
  </si>
  <si>
    <t>$D$164</t>
  </si>
  <si>
    <t>$E$164</t>
  </si>
  <si>
    <t>$G$164</t>
  </si>
  <si>
    <t>$B$165</t>
  </si>
  <si>
    <t>$C$165</t>
  </si>
  <si>
    <t>$D$165</t>
  </si>
  <si>
    <t>$E$165</t>
  </si>
  <si>
    <t>$F$165</t>
  </si>
  <si>
    <t>$B$166</t>
  </si>
  <si>
    <t>$C$166</t>
  </si>
  <si>
    <t>$D$166</t>
  </si>
  <si>
    <t>$E$166</t>
  </si>
  <si>
    <t>$F$166</t>
  </si>
  <si>
    <t>$G$166</t>
  </si>
  <si>
    <t>$B$167</t>
  </si>
  <si>
    <t>$C$167</t>
  </si>
  <si>
    <t>$D$167</t>
  </si>
  <si>
    <t>$E$167</t>
  </si>
  <si>
    <t>$F$167</t>
  </si>
  <si>
    <t>$G$167</t>
  </si>
  <si>
    <t>$B$168</t>
  </si>
  <si>
    <t>$C$168</t>
  </si>
  <si>
    <t>$D$168</t>
  </si>
  <si>
    <t>$E$168</t>
  </si>
  <si>
    <t>$F$168</t>
  </si>
  <si>
    <t>$G$168</t>
  </si>
  <si>
    <t>$B$169</t>
  </si>
  <si>
    <t>$C$169</t>
  </si>
  <si>
    <t>$D$169</t>
  </si>
  <si>
    <t>$E$169</t>
  </si>
  <si>
    <t>$F$169</t>
  </si>
  <si>
    <t>$B$170</t>
  </si>
  <si>
    <t>$C$170</t>
  </si>
  <si>
    <t>$D$170</t>
  </si>
  <si>
    <t>$E$170</t>
  </si>
  <si>
    <t>$F$170</t>
  </si>
  <si>
    <t>$G$170</t>
  </si>
  <si>
    <t>$G$172</t>
  </si>
  <si>
    <t>$B$173</t>
  </si>
  <si>
    <t>$C$173</t>
  </si>
  <si>
    <t>$D$173</t>
  </si>
  <si>
    <t>$E$173</t>
  </si>
  <si>
    <t>$F$173</t>
  </si>
  <si>
    <t>$G$173</t>
  </si>
  <si>
    <t>$B$174</t>
  </si>
  <si>
    <t>$C$174</t>
  </si>
  <si>
    <t>$D$174</t>
  </si>
  <si>
    <t>$E$174</t>
  </si>
  <si>
    <t>$F$174</t>
  </si>
  <si>
    <t>$G$174</t>
  </si>
  <si>
    <t>$B$175</t>
  </si>
  <si>
    <t>$C$175</t>
  </si>
  <si>
    <t>$D$175</t>
  </si>
  <si>
    <t>$E$175</t>
  </si>
  <si>
    <t>$F$175</t>
  </si>
  <si>
    <t>$G$175</t>
  </si>
  <si>
    <t>$B$176</t>
  </si>
  <si>
    <t>$C$176</t>
  </si>
  <si>
    <t>$D$176</t>
  </si>
  <si>
    <t>$E$176</t>
  </si>
  <si>
    <t>$F$176</t>
  </si>
  <si>
    <t>$G$176</t>
  </si>
  <si>
    <t>$B$177</t>
  </si>
  <si>
    <t>$C$177</t>
  </si>
  <si>
    <t>$D$177</t>
  </si>
  <si>
    <t>$E$177</t>
  </si>
  <si>
    <t>$F$177</t>
  </si>
  <si>
    <t>$G$177</t>
  </si>
  <si>
    <t>$B$178</t>
  </si>
  <si>
    <t>$C$178</t>
  </si>
  <si>
    <t>$D$178</t>
  </si>
  <si>
    <t>$E$178</t>
  </si>
  <si>
    <t>$F$178</t>
  </si>
  <si>
    <t>$G$178</t>
  </si>
  <si>
    <t>$B$179</t>
  </si>
  <si>
    <t>$C$179</t>
  </si>
  <si>
    <t>$D$179</t>
  </si>
  <si>
    <t>$E$179</t>
  </si>
  <si>
    <t>$F$179</t>
  </si>
  <si>
    <t>$G$179</t>
  </si>
  <si>
    <t>$B$180</t>
  </si>
  <si>
    <t>$C$180</t>
  </si>
  <si>
    <t>$D$180</t>
  </si>
  <si>
    <t>$E$180</t>
  </si>
  <si>
    <t>$F$180</t>
  </si>
  <si>
    <t>$G$180</t>
  </si>
  <si>
    <t>$B$181</t>
  </si>
  <si>
    <t>$C$181</t>
  </si>
  <si>
    <t>$D$181</t>
  </si>
  <si>
    <t>$E$181</t>
  </si>
  <si>
    <t>$F$181</t>
  </si>
  <si>
    <t>$G$181</t>
  </si>
  <si>
    <t>$B$182</t>
  </si>
  <si>
    <t>$C$182</t>
  </si>
  <si>
    <t>$D$182</t>
  </si>
  <si>
    <t>$E$182</t>
  </si>
  <si>
    <t>$F$182</t>
  </si>
  <si>
    <t>$G$182</t>
  </si>
  <si>
    <t>$B$183</t>
  </si>
  <si>
    <t>$C$183</t>
  </si>
  <si>
    <t>$D$183</t>
  </si>
  <si>
    <t>$E$183</t>
  </si>
  <si>
    <t>$F$183</t>
  </si>
  <si>
    <t>$G$183</t>
  </si>
  <si>
    <t>$B$184</t>
  </si>
  <si>
    <t>$C$184</t>
  </si>
  <si>
    <t>$D$184</t>
  </si>
  <si>
    <t>$E$184</t>
  </si>
  <si>
    <t>$F$184</t>
  </si>
  <si>
    <t>$G$184</t>
  </si>
  <si>
    <t>$B$185</t>
  </si>
  <si>
    <t>$C$185</t>
  </si>
  <si>
    <t>$D$185</t>
  </si>
  <si>
    <t>$E$185</t>
  </si>
  <si>
    <t>$F$185</t>
  </si>
  <si>
    <t>$G$185</t>
  </si>
  <si>
    <t>$B$186</t>
  </si>
  <si>
    <t>$C$186</t>
  </si>
  <si>
    <t>$D$186</t>
  </si>
  <si>
    <t>$E$186</t>
  </si>
  <si>
    <t>$F$186</t>
  </si>
  <si>
    <t>$G$186</t>
  </si>
  <si>
    <t>$B$187</t>
  </si>
  <si>
    <t>$C$187</t>
  </si>
  <si>
    <t>$D$187</t>
  </si>
  <si>
    <t>$E$187</t>
  </si>
  <si>
    <t>$F$187</t>
  </si>
  <si>
    <t>$G$187</t>
  </si>
  <si>
    <t>$B$188</t>
  </si>
  <si>
    <t>$C$188</t>
  </si>
  <si>
    <t>$D$188</t>
  </si>
  <si>
    <t>$E$188</t>
  </si>
  <si>
    <t>$F$188</t>
  </si>
  <si>
    <t>$G$188</t>
  </si>
  <si>
    <t>$B$189</t>
  </si>
  <si>
    <t>$C$189</t>
  </si>
  <si>
    <t>$D$189</t>
  </si>
  <si>
    <t>$E$189</t>
  </si>
  <si>
    <t>$F$189</t>
  </si>
  <si>
    <t>$G$189</t>
  </si>
  <si>
    <t>$B$190</t>
  </si>
  <si>
    <t>$C$190</t>
  </si>
  <si>
    <t>$D$190</t>
  </si>
  <si>
    <t>$E$190</t>
  </si>
  <si>
    <t>$F$190</t>
  </si>
  <si>
    <t>$G$190</t>
  </si>
  <si>
    <t>$B$191</t>
  </si>
  <si>
    <t>$C$191</t>
  </si>
  <si>
    <t>$D$191</t>
  </si>
  <si>
    <t>$E$191</t>
  </si>
  <si>
    <t>$F$191</t>
  </si>
  <si>
    <t>$G$191</t>
  </si>
  <si>
    <t>$B$192</t>
  </si>
  <si>
    <t>$C$192</t>
  </si>
  <si>
    <t>$D$192</t>
  </si>
  <si>
    <t>$E$192</t>
  </si>
  <si>
    <t>$F$192</t>
  </si>
  <si>
    <t>$G$192</t>
  </si>
  <si>
    <t>$B$193</t>
  </si>
  <si>
    <t>$C$193</t>
  </si>
  <si>
    <t>$D$193</t>
  </si>
  <si>
    <t>$E$193</t>
  </si>
  <si>
    <t>$F$193</t>
  </si>
  <si>
    <t>$G$193</t>
  </si>
  <si>
    <t>$B$194</t>
  </si>
  <si>
    <t>$C$194</t>
  </si>
  <si>
    <t>$D$194</t>
  </si>
  <si>
    <t>$E$194</t>
  </si>
  <si>
    <t>$F$194</t>
  </si>
  <si>
    <t>$G$194</t>
  </si>
  <si>
    <t>$B$195</t>
  </si>
  <si>
    <t>$C$195</t>
  </si>
  <si>
    <t>$D$195</t>
  </si>
  <si>
    <t>$E$195</t>
  </si>
  <si>
    <t>$F$195</t>
  </si>
  <si>
    <t>$G$195</t>
  </si>
  <si>
    <t>$B$196</t>
  </si>
  <si>
    <t>$C$196</t>
  </si>
  <si>
    <t>$D$196</t>
  </si>
  <si>
    <t>$E$196</t>
  </si>
  <si>
    <t>$F$196</t>
  </si>
  <si>
    <t>$G$196</t>
  </si>
  <si>
    <t>$B$197</t>
  </si>
  <si>
    <t>$C$197</t>
  </si>
  <si>
    <t>$D$197</t>
  </si>
  <si>
    <t>$E$197</t>
  </si>
  <si>
    <t>$F$197</t>
  </si>
  <si>
    <t>$G$197</t>
  </si>
  <si>
    <t>$B$198</t>
  </si>
  <si>
    <t>$C$198</t>
  </si>
  <si>
    <t>$D$198</t>
  </si>
  <si>
    <t>$E$198</t>
  </si>
  <si>
    <t>$F$198</t>
  </si>
  <si>
    <t>$G$198</t>
  </si>
  <si>
    <t>$B$199</t>
  </si>
  <si>
    <t>$C$199</t>
  </si>
  <si>
    <t>$D$199</t>
  </si>
  <si>
    <t>$E$199</t>
  </si>
  <si>
    <t>$F$199</t>
  </si>
  <si>
    <t>$G$199</t>
  </si>
  <si>
    <t>$B$200</t>
  </si>
  <si>
    <t>$C$200</t>
  </si>
  <si>
    <t>$D$200</t>
  </si>
  <si>
    <t>$E$200</t>
  </si>
  <si>
    <t>$F$200</t>
  </si>
  <si>
    <t>$B$201</t>
  </si>
  <si>
    <t>$C$201</t>
  </si>
  <si>
    <t>$D$201</t>
  </si>
  <si>
    <t>$E$201</t>
  </si>
  <si>
    <t>$F$201</t>
  </si>
  <si>
    <t>$G$201</t>
  </si>
  <si>
    <t>$B$202</t>
  </si>
  <si>
    <t>$C$202</t>
  </si>
  <si>
    <t>$D$202</t>
  </si>
  <si>
    <t>$E$202</t>
  </si>
  <si>
    <t>$F$202</t>
  </si>
  <si>
    <t>$G$202</t>
  </si>
  <si>
    <t>$D$207</t>
  </si>
  <si>
    <t>$H$207</t>
  </si>
  <si>
    <t>$C$208</t>
  </si>
  <si>
    <t>$C$209</t>
  </si>
  <si>
    <t>$C$210</t>
  </si>
  <si>
    <t>$C$211</t>
  </si>
  <si>
    <t>$C$212</t>
  </si>
  <si>
    <t>$F$214</t>
  </si>
  <si>
    <t>$F$215</t>
  </si>
  <si>
    <t>$F$216</t>
  </si>
  <si>
    <t>$F$217</t>
  </si>
  <si>
    <t>$C$220</t>
  </si>
  <si>
    <t>$D$226</t>
  </si>
  <si>
    <t>$E$226</t>
  </si>
  <si>
    <t>$F$226</t>
  </si>
  <si>
    <t>$G$226</t>
  </si>
  <si>
    <t>$D$224</t>
  </si>
  <si>
    <t>$E$224</t>
  </si>
  <si>
    <t>$F$224</t>
  </si>
  <si>
    <t>$G$224</t>
  </si>
  <si>
    <t>$D$225</t>
  </si>
  <si>
    <t>$E$225</t>
  </si>
  <si>
    <t>$F$225</t>
  </si>
  <si>
    <t>$G$225</t>
  </si>
  <si>
    <t>$D$227</t>
  </si>
  <si>
    <t>$E$227</t>
  </si>
  <si>
    <t>$F$227</t>
  </si>
  <si>
    <t>$G$227</t>
  </si>
  <si>
    <t>$D$228</t>
  </si>
  <si>
    <t>$E$228</t>
  </si>
  <si>
    <t>$F$228</t>
  </si>
  <si>
    <t>$G$228</t>
  </si>
  <si>
    <t>$D$229</t>
  </si>
  <si>
    <t>$E$229</t>
  </si>
  <si>
    <t>$F$229</t>
  </si>
  <si>
    <t>$G$229</t>
  </si>
  <si>
    <t>$D$230</t>
  </si>
  <si>
    <t>$E$230</t>
  </si>
  <si>
    <t>$F$230</t>
  </si>
  <si>
    <t>$G$230</t>
  </si>
  <si>
    <t>$D$231</t>
  </si>
  <si>
    <t>$E$231</t>
  </si>
  <si>
    <t>$F$231</t>
  </si>
  <si>
    <t>$G$231</t>
  </si>
  <si>
    <t>$D$232</t>
  </si>
  <si>
    <t>$E$232</t>
  </si>
  <si>
    <t>$F$232</t>
  </si>
  <si>
    <t>$G$232</t>
  </si>
  <si>
    <t>$D$233</t>
  </si>
  <si>
    <t>$E$233</t>
  </si>
  <si>
    <t>$F$233</t>
  </si>
  <si>
    <t>$G$233</t>
  </si>
  <si>
    <t>$D$234</t>
  </si>
  <si>
    <t>$E$234</t>
  </si>
  <si>
    <t>$F$234</t>
  </si>
  <si>
    <t>$G$234</t>
  </si>
  <si>
    <t>$D$235</t>
  </si>
  <si>
    <t>$E$235</t>
  </si>
  <si>
    <t>$F$235</t>
  </si>
  <si>
    <t>$G$235</t>
  </si>
  <si>
    <t>$D$236</t>
  </si>
  <si>
    <t>$E$236</t>
  </si>
  <si>
    <t>$F$236</t>
  </si>
  <si>
    <t>$G$236</t>
  </si>
  <si>
    <t>$D$237</t>
  </si>
  <si>
    <t>$E$237</t>
  </si>
  <si>
    <t>$F$237</t>
  </si>
  <si>
    <t>$G$237</t>
  </si>
  <si>
    <t>$D$238</t>
  </si>
  <si>
    <t>$E$238</t>
  </si>
  <si>
    <t>$F$238</t>
  </si>
  <si>
    <t>$G$238</t>
  </si>
  <si>
    <t>$D$239</t>
  </si>
  <si>
    <t>$E$239</t>
  </si>
  <si>
    <t>$F$239</t>
  </si>
  <si>
    <t>$G$239</t>
  </si>
  <si>
    <t>$D$240</t>
  </si>
  <si>
    <t>$E$240</t>
  </si>
  <si>
    <t>$F$240</t>
  </si>
  <si>
    <t>$G$240</t>
  </si>
  <si>
    <t>$E$243</t>
  </si>
  <si>
    <t>$E$245</t>
  </si>
  <si>
    <t>$D$250</t>
  </si>
  <si>
    <t>$E$250</t>
  </si>
  <si>
    <t>$F$250</t>
  </si>
  <si>
    <t>$G$250</t>
  </si>
  <si>
    <t>$D$248</t>
  </si>
  <si>
    <t>$E$248</t>
  </si>
  <si>
    <t>$F$248</t>
  </si>
  <si>
    <t>$G$248</t>
  </si>
  <si>
    <t>$D$249</t>
  </si>
  <si>
    <t>$E$249</t>
  </si>
  <si>
    <t>$F$249</t>
  </si>
  <si>
    <t>$G$249</t>
  </si>
  <si>
    <t>$D$251</t>
  </si>
  <si>
    <t>$E$251</t>
  </si>
  <si>
    <t>$F$251</t>
  </si>
  <si>
    <t>$G$251</t>
  </si>
  <si>
    <t>$D$252</t>
  </si>
  <si>
    <t>$E$252</t>
  </si>
  <si>
    <t>$F$252</t>
  </si>
  <si>
    <t>$G$252</t>
  </si>
  <si>
    <t>$D$253</t>
  </si>
  <si>
    <t>$E$253</t>
  </si>
  <si>
    <t>$F$253</t>
  </si>
  <si>
    <t>$G$253</t>
  </si>
  <si>
    <t>$D$254</t>
  </si>
  <si>
    <t>$E$254</t>
  </si>
  <si>
    <t>$F$254</t>
  </si>
  <si>
    <t>$G$254</t>
  </si>
  <si>
    <t>$D$255</t>
  </si>
  <si>
    <t>$E$255</t>
  </si>
  <si>
    <t>$F$255</t>
  </si>
  <si>
    <t>$G$255</t>
  </si>
  <si>
    <t>$D$256</t>
  </si>
  <si>
    <t>$E$256</t>
  </si>
  <si>
    <t>$F$256</t>
  </si>
  <si>
    <t>$G$256</t>
  </si>
  <si>
    <t>$D$257</t>
  </si>
  <si>
    <t>$E$257</t>
  </si>
  <si>
    <t>$F$257</t>
  </si>
  <si>
    <t>$G$257</t>
  </si>
  <si>
    <t>$D$258</t>
  </si>
  <si>
    <t>$E$258</t>
  </si>
  <si>
    <t>$F$258</t>
  </si>
  <si>
    <t>$G$258</t>
  </si>
  <si>
    <t>$D$259</t>
  </si>
  <si>
    <t>$E$259</t>
  </si>
  <si>
    <t>$F$259</t>
  </si>
  <si>
    <t>$G$259</t>
  </si>
  <si>
    <t>$D$260</t>
  </si>
  <si>
    <t>$E$260</t>
  </si>
  <si>
    <t>$F$260</t>
  </si>
  <si>
    <t>$G$260</t>
  </si>
  <si>
    <t>$D$261</t>
  </si>
  <si>
    <t>$E$261</t>
  </si>
  <si>
    <t>$F$261</t>
  </si>
  <si>
    <t>$G$261</t>
  </si>
  <si>
    <t>$D$262</t>
  </si>
  <si>
    <t>$E$262</t>
  </si>
  <si>
    <t>$F$262</t>
  </si>
  <si>
    <t>$G$262</t>
  </si>
  <si>
    <t>$D$263</t>
  </si>
  <si>
    <t>$E$263</t>
  </si>
  <si>
    <t>$F$263</t>
  </si>
  <si>
    <t>$G$263</t>
  </si>
  <si>
    <t>$D$264</t>
  </si>
  <si>
    <t>$E$264</t>
  </si>
  <si>
    <t>$F$264</t>
  </si>
  <si>
    <t>$G$264</t>
  </si>
  <si>
    <t>$E$267</t>
  </si>
  <si>
    <t>$E$270</t>
  </si>
  <si>
    <t>$I$226</t>
  </si>
  <si>
    <t>$I$224</t>
  </si>
  <si>
    <t>$I$225</t>
  </si>
  <si>
    <t>$I$227</t>
  </si>
  <si>
    <t>$I$228</t>
  </si>
  <si>
    <t>$I$229</t>
  </si>
  <si>
    <t>$I$230</t>
  </si>
  <si>
    <t>$I$231</t>
  </si>
  <si>
    <t>$I$232</t>
  </si>
  <si>
    <t>$I$233</t>
  </si>
  <si>
    <t>$I$234</t>
  </si>
  <si>
    <t>$I$235</t>
  </si>
  <si>
    <t>$I$236</t>
  </si>
  <si>
    <t>$I$237</t>
  </si>
  <si>
    <t>$I$238</t>
  </si>
  <si>
    <t>$I$239</t>
  </si>
  <si>
    <t>$I$240</t>
  </si>
  <si>
    <t>$D$275</t>
  </si>
  <si>
    <t>$E$275</t>
  </si>
  <si>
    <t>$F$275</t>
  </si>
  <si>
    <t>$G$275</t>
  </si>
  <si>
    <t>$H$275</t>
  </si>
  <si>
    <t>$D$276</t>
  </si>
  <si>
    <t>$E$276</t>
  </si>
  <si>
    <t>$F$276</t>
  </si>
  <si>
    <t>$G$276</t>
  </si>
  <si>
    <t>$H$276</t>
  </si>
  <si>
    <t>$D$277</t>
  </si>
  <si>
    <t>$E$277</t>
  </si>
  <si>
    <t>$F$277</t>
  </si>
  <si>
    <t>$G$277</t>
  </si>
  <si>
    <t>$H$277</t>
  </si>
  <si>
    <t>$D$278</t>
  </si>
  <si>
    <t>$E$278</t>
  </si>
  <si>
    <t>$F$278</t>
  </si>
  <si>
    <t>$G$278</t>
  </si>
  <si>
    <t>$H$278</t>
  </si>
  <si>
    <t>$D$279</t>
  </si>
  <si>
    <t>$E$279</t>
  </si>
  <si>
    <t>$F$279</t>
  </si>
  <si>
    <t>$G$279</t>
  </si>
  <si>
    <t>$H$279</t>
  </si>
  <si>
    <t>$D$280</t>
  </si>
  <si>
    <t>$E$280</t>
  </si>
  <si>
    <t>$F$280</t>
  </si>
  <si>
    <t>$G$280</t>
  </si>
  <si>
    <t>$H$280</t>
  </si>
  <si>
    <t>$D$281</t>
  </si>
  <si>
    <t>$E$281</t>
  </si>
  <si>
    <t>$F$281</t>
  </si>
  <si>
    <t>$G$281</t>
  </si>
  <si>
    <t>$H$281</t>
  </si>
  <si>
    <t>$D$282</t>
  </si>
  <si>
    <t>$E$282</t>
  </si>
  <si>
    <t>$F$282</t>
  </si>
  <si>
    <t>$G$282</t>
  </si>
  <si>
    <t>$H$282</t>
  </si>
  <si>
    <t>$D$283</t>
  </si>
  <si>
    <t>$E$283</t>
  </si>
  <si>
    <t>$F$283</t>
  </si>
  <si>
    <t>$G$283</t>
  </si>
  <si>
    <t>$H$283</t>
  </si>
  <si>
    <t>$D$284</t>
  </si>
  <si>
    <t>$E$284</t>
  </si>
  <si>
    <t>$F$284</t>
  </si>
  <si>
    <t>$G$284</t>
  </si>
  <si>
    <t>$H$284</t>
  </si>
  <si>
    <t>$D$285</t>
  </si>
  <si>
    <t>$E$285</t>
  </si>
  <si>
    <t>$F$285</t>
  </si>
  <si>
    <t>$G$285</t>
  </si>
  <si>
    <t>$H$285</t>
  </si>
  <si>
    <t>$D$286</t>
  </si>
  <si>
    <t>$E$286</t>
  </si>
  <si>
    <t>$F$286</t>
  </si>
  <si>
    <t>$G$286</t>
  </si>
  <si>
    <t>$H$286</t>
  </si>
  <si>
    <t>$D$287</t>
  </si>
  <si>
    <t>$E$287</t>
  </si>
  <si>
    <t>$F$287</t>
  </si>
  <si>
    <t>$G$287</t>
  </si>
  <si>
    <t>$H$287</t>
  </si>
  <si>
    <t>$D$288</t>
  </si>
  <si>
    <t>$E$288</t>
  </si>
  <si>
    <t>$F$288</t>
  </si>
  <si>
    <t>$G$288</t>
  </si>
  <si>
    <t>$H$288</t>
  </si>
  <si>
    <t>$D$289</t>
  </si>
  <si>
    <t>$E$289</t>
  </si>
  <si>
    <t>$F$289</t>
  </si>
  <si>
    <t>$G$289</t>
  </si>
  <si>
    <t>$H$289</t>
  </si>
  <si>
    <t>$D$290</t>
  </si>
  <si>
    <t>$E$290</t>
  </si>
  <si>
    <t>$F$290</t>
  </si>
  <si>
    <t>$G$290</t>
  </si>
  <si>
    <t>$H$290</t>
  </si>
  <si>
    <t>$E$294</t>
  </si>
  <si>
    <t>$C$296</t>
  </si>
  <si>
    <t>$D$27</t>
  </si>
  <si>
    <t>$D$28</t>
  </si>
  <si>
    <t>$D$29</t>
  </si>
  <si>
    <t>$D$30</t>
  </si>
  <si>
    <t>$D$32</t>
  </si>
  <si>
    <t>$D$33</t>
  </si>
  <si>
    <t>$D$34</t>
  </si>
  <si>
    <t>$F$25</t>
  </si>
  <si>
    <t>$H$82</t>
  </si>
  <si>
    <t>$F$85</t>
  </si>
  <si>
    <t>$I$85</t>
  </si>
  <si>
    <t>$H$95</t>
  </si>
  <si>
    <t>$H$98</t>
  </si>
  <si>
    <t>$H$99</t>
  </si>
  <si>
    <t>$C$85</t>
  </si>
  <si>
    <t>$C$98</t>
  </si>
  <si>
    <t>$C$99</t>
  </si>
  <si>
    <t>$H$104</t>
  </si>
  <si>
    <t>$H$105</t>
  </si>
  <si>
    <t>$H$106</t>
  </si>
  <si>
    <t>$E$115</t>
  </si>
  <si>
    <t>$I$115</t>
  </si>
  <si>
    <t>$C$156</t>
  </si>
  <si>
    <t>$D$156</t>
  </si>
  <si>
    <t>$G$200</t>
  </si>
  <si>
    <t>$I$241</t>
  </si>
  <si>
    <t>$I$242</t>
  </si>
  <si>
    <t>$G$241</t>
  </si>
  <si>
    <t>$G$242</t>
  </si>
  <si>
    <t>$G$265</t>
  </si>
  <si>
    <t>$G$266</t>
  </si>
  <si>
    <t>$H$291</t>
  </si>
  <si>
    <t>$H$292</t>
  </si>
  <si>
    <t>1.08.4</t>
  </si>
  <si>
    <t>AR Category</t>
  </si>
  <si>
    <t>Government Transformation and Service Delivery</t>
  </si>
  <si>
    <t>ICT</t>
  </si>
  <si>
    <t>Infrastructure and Construction</t>
  </si>
  <si>
    <t>$C$45</t>
  </si>
  <si>
    <t>Dept Comment</t>
  </si>
  <si>
    <t>Dept Comment (2)</t>
  </si>
  <si>
    <t>Dept Comment (3)</t>
  </si>
  <si>
    <t>Project Description</t>
  </si>
  <si>
    <t>No Spend</t>
  </si>
  <si>
    <t>-</t>
  </si>
  <si>
    <t>Name</t>
  </si>
  <si>
    <t>Hybrid - Programme (between projects)</t>
  </si>
  <si>
    <t>Hybrid - Programme (within Projects)</t>
  </si>
  <si>
    <t>Hybrid - programme (between and within projects)</t>
  </si>
  <si>
    <r>
      <rPr>
        <b/>
        <sz val="11"/>
        <color indexed="8"/>
        <rFont val="Calibri"/>
        <family val="2"/>
      </rPr>
      <t xml:space="preserve">BRIEF </t>
    </r>
    <r>
      <rPr>
        <sz val="11"/>
        <color theme="1"/>
        <rFont val="Calibri"/>
        <family val="2"/>
        <scheme val="minor"/>
      </rPr>
      <t>description</t>
    </r>
  </si>
  <si>
    <t>Key Driver/s</t>
  </si>
  <si>
    <t>Has Scope Changed?</t>
  </si>
  <si>
    <t>Leaders</t>
  </si>
  <si>
    <t>Number of public sector employees (FTE) working on the project / programme</t>
  </si>
  <si>
    <t>Number of external contractors (FTE) working on the project / programme</t>
  </si>
  <si>
    <t>Total number of employees (FTE) planned to work on project / programme</t>
  </si>
  <si>
    <t>Lifecycle Stage</t>
  </si>
  <si>
    <r>
      <t xml:space="preserve">HMT PBC
</t>
    </r>
    <r>
      <rPr>
        <sz val="9"/>
        <rFont val="Calibri"/>
        <family val="2"/>
        <scheme val="minor"/>
      </rPr>
      <t>(Please provide version in notes)</t>
    </r>
  </si>
  <si>
    <t xml:space="preserve"> </t>
  </si>
  <si>
    <t>Post 2100</t>
  </si>
  <si>
    <t>RDEL</t>
  </si>
  <si>
    <t>CDEL</t>
  </si>
  <si>
    <t>One off costs TOTAL (Baseline)</t>
  </si>
  <si>
    <t>One off costs TOTAL (Forecast)</t>
  </si>
  <si>
    <t>Recurring NEW Costs TOTAL (Baseline)</t>
  </si>
  <si>
    <t>Recurring NEW Costs TOTAL (Forecast)</t>
  </si>
  <si>
    <t>Recurring OLD Costs TOTAL (Baseline)</t>
  </si>
  <si>
    <t>Recurring OLD Costs TOTAL(Forecast)</t>
  </si>
  <si>
    <t>Total TOTAL (Baseline)</t>
  </si>
  <si>
    <t>Total TOTAL (Forecast)</t>
  </si>
  <si>
    <t>NON GOV</t>
  </si>
  <si>
    <t>BENEFITS</t>
  </si>
  <si>
    <t>Cashable TOTAL (Baseline)</t>
  </si>
  <si>
    <t>Cashable TOTAL (Forecast)</t>
  </si>
  <si>
    <t>Non-Cashable TOTAL (Baseline)</t>
  </si>
  <si>
    <t>Non-Cashable TOTAL (Forecast)</t>
  </si>
  <si>
    <t>Private Partner TOTAL (Baseline)</t>
  </si>
  <si>
    <t>UK Economic TOTAL (Baseline)</t>
  </si>
  <si>
    <t>Private Partner TOTAL (Forecast)</t>
  </si>
  <si>
    <t>UK Economic TOTAL (Forecast)</t>
  </si>
  <si>
    <t>For Time Charts</t>
  </si>
  <si>
    <t>NPV</t>
  </si>
  <si>
    <t>TEMPLATE SECTIONS 8.05-8.08</t>
  </si>
  <si>
    <t>IPA Comment</t>
  </si>
  <si>
    <t>IPA Comment (2)</t>
  </si>
  <si>
    <t>IPA Comment (3)</t>
  </si>
  <si>
    <r>
      <t xml:space="preserve">Departmental DCA Narrative
 - </t>
    </r>
    <r>
      <rPr>
        <i/>
        <sz val="11"/>
        <color theme="1"/>
        <rFont val="Calibri"/>
        <family val="2"/>
        <scheme val="minor"/>
      </rPr>
      <t>please complete using simple language, avoiding technical jargon and acronyms</t>
    </r>
  </si>
  <si>
    <t>If not listed above, please specify</t>
  </si>
  <si>
    <t>IPA ID Number</t>
  </si>
  <si>
    <t>To be completed by IPA</t>
  </si>
  <si>
    <t>IPA DCA</t>
  </si>
  <si>
    <t>The MANDATORY IPA DCA narrative should include any further detail in support of the DCA narrative provided by the department. If the IPA rating differs from the departmental rating a full explanation of the reasoning for the rating and the reasoning for the difference should be provided</t>
  </si>
  <si>
    <t>q</t>
  </si>
  <si>
    <t>Pre-2016/2017</t>
  </si>
  <si>
    <t>2016/2017 Spend on profile?</t>
  </si>
  <si>
    <t>2016/2017 RDEL Spend on profile? - One off new costs - investment in change</t>
  </si>
  <si>
    <t>2016/2017 RDEL Spend on profile? - Recurring new costs - investment in change</t>
  </si>
  <si>
    <t>2016/2017 RDEL Spend on profile? - Recurring old costs</t>
  </si>
  <si>
    <t>2016/2017 RDEL Spend on profile? - Whole Life Cost breakdown</t>
  </si>
  <si>
    <t>pre 16-17 RDEL Baseline - Recurring old costs</t>
  </si>
  <si>
    <t>pre 16-17 RDEL Baseline - One off new costs - investment in change</t>
  </si>
  <si>
    <t>pre 16-17 RDEL Baseline - Recurring new costs - investment in change</t>
  </si>
  <si>
    <t>pre 16-17 RDEL Baseline - Whole Life Cost breakdown</t>
  </si>
  <si>
    <t>pre 16-17 RDEL Actual - One off new costs - investment in change</t>
  </si>
  <si>
    <t>pre 16-17 RDEL Actual - Recurring new costs - investment in change</t>
  </si>
  <si>
    <t>pre 16-17 RDEL Actual - Recurring old costs</t>
  </si>
  <si>
    <t>pre 16-17 RDEL Actual - Whole Life Cost breakdown</t>
  </si>
  <si>
    <t>21-22 RDEL Baseline - One off new costs - investment in change</t>
  </si>
  <si>
    <t>21-22 RDEL Baseline - Recurring new costs - investment in change</t>
  </si>
  <si>
    <t>21-22 RDEL Baseline - Recurring old costs</t>
  </si>
  <si>
    <t>21-22 RDEL Baseline - Whole Life Cost breakdown</t>
  </si>
  <si>
    <t>21-22 RDEL Forecast - One off new costs - investment in change</t>
  </si>
  <si>
    <t>21-22 RDEL Forecast - Recurring new costs - investment in change</t>
  </si>
  <si>
    <t>21-22 RDEL Forecast - Recurring old costs</t>
  </si>
  <si>
    <t>21-22 RDEL Forecast - Whole Life Cost breakdown</t>
  </si>
  <si>
    <t>2016/2017 CDEL Spend on profile? - One off new costs - investment in change</t>
  </si>
  <si>
    <t>2016/2017 CDEL Spend on profile? - Recurring new costs - investment in change</t>
  </si>
  <si>
    <t>2016/2017 CDEL Spend on profile? - Recurring old costs</t>
  </si>
  <si>
    <t>2016/2017 CDEL Spend on profile? - Whole Life Cost breakdown</t>
  </si>
  <si>
    <t>pre 16-17 CDEL Baseline - One off new costs - investment in change</t>
  </si>
  <si>
    <t>pre 16-17 CDEL Baseline - Recurring new costs - investment in change</t>
  </si>
  <si>
    <t>pre 16-17 CDEL Baseline - Recurring old costs</t>
  </si>
  <si>
    <t>pre 16-17 CDEL Baseline - Whole Life Cost breakdown</t>
  </si>
  <si>
    <t>pre 16-17 CDEL Actual - One off new costs - investment in change</t>
  </si>
  <si>
    <t>pre 16-17 CDEL Actual - Recurring new costs - investment in change</t>
  </si>
  <si>
    <t>pre 16-17 CDEL Actual - Recurring old costs</t>
  </si>
  <si>
    <t>pre 16-17 CDEL Actual - Whole Life Cost breakdown</t>
  </si>
  <si>
    <t>21-22 CDEL Baseline - One off new costs - investment in change</t>
  </si>
  <si>
    <t>21-22 CDEL Baseline - Recurring new costs - investment in change</t>
  </si>
  <si>
    <t>21-22 CDEL Baseline - Recurring old costs</t>
  </si>
  <si>
    <t>21-22 CDEL Baseline - Whole Life Cost breakdown</t>
  </si>
  <si>
    <t>21-22 CDEL Forecast - One off new costs - investment in change</t>
  </si>
  <si>
    <t>21-22 CDEL Forecast - Recurring new costs - investment in change</t>
  </si>
  <si>
    <t>21-22 CDEL Forecast - Recurring old costs</t>
  </si>
  <si>
    <t>21-22 CDEL Forecast - Whole Life Cost breakdown</t>
  </si>
  <si>
    <t>2016/2017 Non-Gov Spend on profile?</t>
  </si>
  <si>
    <t>Pre 16-17 Non-Gov Baseline</t>
  </si>
  <si>
    <t>Pre 16-17 Non-Gov Actual</t>
  </si>
  <si>
    <t>16-17Non-Gov Forecast</t>
  </si>
  <si>
    <t>21-22 Non-Gov Baseline</t>
  </si>
  <si>
    <t>21-22 Non-Gov Forecast</t>
  </si>
  <si>
    <t>Pre 16-17 BEN Baseline - Gov. Cashable</t>
  </si>
  <si>
    <t>Pre 16-17 BEN Baseline - Gov. Non-Cashable</t>
  </si>
  <si>
    <t>Pre 16-17 BEN Baseline - Total Monetised Benefits</t>
  </si>
  <si>
    <t>Pre 16-17 BEN Actual - Gov. Cashable</t>
  </si>
  <si>
    <t>Pre 16-17 BEN Actual - Gov. Non-Cashable</t>
  </si>
  <si>
    <t>Pre 16-17 BEN Actual- Total Monetised Benefits</t>
  </si>
  <si>
    <t>21-22 BEN Baseline - Gov. Cashable</t>
  </si>
  <si>
    <t>21-22 BEN Baseline - Gov. Non-Cashable</t>
  </si>
  <si>
    <t>21-22 BEN Baseline - Total Monetised Benefits</t>
  </si>
  <si>
    <t>21-22 BEN Forecast - Gov. Cashable</t>
  </si>
  <si>
    <t>21-22 BEN Forecast - Gov. Non-Cashable</t>
  </si>
  <si>
    <t>21-22 BEN Forecast - Total Monetised Benefits</t>
  </si>
  <si>
    <t>Non-Mandatory Milestones</t>
  </si>
  <si>
    <t>Quadrant</t>
  </si>
  <si>
    <t>Data Field</t>
  </si>
  <si>
    <t>Notes</t>
  </si>
  <si>
    <t>Current Forecast</t>
  </si>
  <si>
    <t>Variance</t>
  </si>
  <si>
    <t>Agreed Baseline</t>
  </si>
  <si>
    <t>Total of Ongoing Costs</t>
  </si>
  <si>
    <t>Use equations in here linked to milestone descriptions on return</t>
  </si>
  <si>
    <t>Cost (£ millions)</t>
  </si>
  <si>
    <t>Delivery to Schedule (Days)</t>
  </si>
  <si>
    <t>Variance %age</t>
  </si>
  <si>
    <t>CST</t>
  </si>
  <si>
    <t>SoS</t>
  </si>
  <si>
    <t>MoS</t>
  </si>
  <si>
    <t>SPAD</t>
  </si>
  <si>
    <t>Permanent Secretary</t>
  </si>
  <si>
    <t>Delegated Panel</t>
  </si>
  <si>
    <t>Director General</t>
  </si>
  <si>
    <t>Senior Advisory Panel (SAP)</t>
  </si>
  <si>
    <t>SRO</t>
  </si>
  <si>
    <t>Project Director</t>
  </si>
  <si>
    <t>Group Communications</t>
  </si>
  <si>
    <t>Legal Assurance</t>
  </si>
  <si>
    <t>Analytical Assurance</t>
  </si>
  <si>
    <t xml:space="preserve">ExCo </t>
  </si>
  <si>
    <t>Monitoring &amp; Evaluation</t>
  </si>
  <si>
    <t>PPM CoE</t>
  </si>
  <si>
    <t>Strategy CoE</t>
  </si>
  <si>
    <t>Finance CoE</t>
  </si>
  <si>
    <t>Procurement CoE</t>
  </si>
  <si>
    <t>Programme Board</t>
  </si>
  <si>
    <t>Peer Review</t>
  </si>
  <si>
    <t>External Advisor Assurance</t>
  </si>
  <si>
    <t>System Integration</t>
  </si>
  <si>
    <t>External Advisor</t>
  </si>
  <si>
    <t>Project Team Leads (EMT after Bids received)</t>
  </si>
  <si>
    <t>NAO</t>
  </si>
  <si>
    <t>IPA</t>
  </si>
  <si>
    <t>Dept. Audit Committee</t>
  </si>
  <si>
    <t>Audit</t>
  </si>
  <si>
    <t>Board</t>
  </si>
  <si>
    <t>Security</t>
  </si>
  <si>
    <t>Quality</t>
  </si>
  <si>
    <t>April</t>
  </si>
  <si>
    <t>March</t>
  </si>
  <si>
    <t>February</t>
  </si>
  <si>
    <t>January</t>
  </si>
  <si>
    <t>December</t>
  </si>
  <si>
    <t>November</t>
  </si>
  <si>
    <t>October</t>
  </si>
  <si>
    <t>September</t>
  </si>
  <si>
    <t>August</t>
  </si>
  <si>
    <t>July</t>
  </si>
  <si>
    <t>June</t>
  </si>
  <si>
    <t>May</t>
  </si>
  <si>
    <t>Q4</t>
  </si>
  <si>
    <t>Q3</t>
  </si>
  <si>
    <t>Q2</t>
  </si>
  <si>
    <t>Q1</t>
  </si>
  <si>
    <t>Approved</t>
  </si>
  <si>
    <t>Client</t>
  </si>
  <si>
    <t>Date</t>
  </si>
  <si>
    <t>Version</t>
  </si>
  <si>
    <t>Analysis</t>
  </si>
  <si>
    <t>Business Case End Date</t>
  </si>
  <si>
    <t>Business Case - End Date</t>
  </si>
  <si>
    <t>Programme Lifecycle</t>
  </si>
  <si>
    <t>Identification phase</t>
  </si>
  <si>
    <t>Delivery phase</t>
  </si>
  <si>
    <t>Closure phase</t>
  </si>
  <si>
    <t>Benefits Realisation phase</t>
  </si>
  <si>
    <t>UK Economic (inc Private Partner)</t>
  </si>
  <si>
    <t>Positive Benefits</t>
  </si>
  <si>
    <t>TOTAL</t>
  </si>
  <si>
    <t>7.04a</t>
  </si>
  <si>
    <t>High Level Milestones</t>
  </si>
  <si>
    <t>High Level Milestones (continued)</t>
  </si>
  <si>
    <t>Total of One-off project costs to closure</t>
  </si>
  <si>
    <t>WLC minus Non Gov (if apprpriate)</t>
  </si>
  <si>
    <t>Whole Life Cost (WLC)</t>
  </si>
  <si>
    <t>Number / Percentage on schedule</t>
  </si>
  <si>
    <t>Total Cashable Benefits</t>
  </si>
  <si>
    <t>Total Non-Cashable Benefits</t>
  </si>
  <si>
    <t>Total Economic Benefits</t>
  </si>
  <si>
    <t>Post 22</t>
  </si>
  <si>
    <t>Pre 1617</t>
  </si>
  <si>
    <t>Benefits (£ millions)
Benefits profile per GMPP Return</t>
  </si>
  <si>
    <t>RAG - IPA</t>
  </si>
  <si>
    <t>RAG - Project</t>
  </si>
  <si>
    <t>Last Assurance Review</t>
  </si>
  <si>
    <t>Penultimate Assurance Review</t>
  </si>
  <si>
    <t>Capability - Current quarter</t>
  </si>
  <si>
    <t>Capability - Previous quarter</t>
  </si>
  <si>
    <t>Short SRO Assessment Narrative</t>
  </si>
  <si>
    <t>Quarter / Month</t>
  </si>
  <si>
    <t>Communications, &amp; Stakeholder Management</t>
  </si>
  <si>
    <t>Legal, Commercial &amp; Contract Management (inc. procurement)</t>
  </si>
  <si>
    <t>Non Critical</t>
  </si>
  <si>
    <t>Assurance - Delegated to Dept by IPA</t>
  </si>
  <si>
    <t>IPA / or delegated</t>
  </si>
  <si>
    <t>External - NAO</t>
  </si>
  <si>
    <t>External - PAC / Select Committee</t>
  </si>
  <si>
    <t>Internal - Audit</t>
  </si>
  <si>
    <t>Parliament</t>
  </si>
  <si>
    <t>Project Responsibility</t>
  </si>
  <si>
    <t>Operation Readiness Review (ORR)</t>
  </si>
  <si>
    <t>Independent Review</t>
  </si>
  <si>
    <t>Programme Director</t>
  </si>
  <si>
    <t>Type</t>
  </si>
  <si>
    <t>Year 2</t>
  </si>
  <si>
    <t>Legal</t>
  </si>
  <si>
    <t>Financial</t>
  </si>
  <si>
    <t>Project Board</t>
  </si>
  <si>
    <t>Steering Group</t>
  </si>
  <si>
    <t>Programme Office</t>
  </si>
  <si>
    <t>Procurement Unit</t>
  </si>
  <si>
    <t>Investment Body</t>
  </si>
  <si>
    <t>Sponsor / External Boards</t>
  </si>
  <si>
    <t>Red Review Team</t>
  </si>
  <si>
    <t>HMT / IPA Approvals</t>
  </si>
  <si>
    <t>IPA Assurance</t>
  </si>
  <si>
    <t>Programme Initiated Review</t>
  </si>
  <si>
    <t>Project Initiated Review</t>
  </si>
  <si>
    <t>Departmental Reviews</t>
  </si>
  <si>
    <t>Commercial / Policy</t>
  </si>
  <si>
    <t>ExCO</t>
  </si>
  <si>
    <t>Wider Government</t>
  </si>
  <si>
    <t>Contract Awards Committee</t>
  </si>
  <si>
    <t>GDS Approval</t>
  </si>
  <si>
    <t>Government Commercial Approval</t>
  </si>
  <si>
    <t>Project LIfecycle</t>
  </si>
  <si>
    <t>Definition phase</t>
  </si>
  <si>
    <t>Define</t>
  </si>
  <si>
    <t>Categorise</t>
  </si>
  <si>
    <t>Prioritise</t>
  </si>
  <si>
    <t>Balance</t>
  </si>
  <si>
    <t>High Level Milestone Description</t>
  </si>
  <si>
    <t>Latest Suggested
date – if after TAP</t>
  </si>
  <si>
    <r>
      <t xml:space="preserve">Milestone date– as per latest TAP (or equivalent)
</t>
    </r>
    <r>
      <rPr>
        <b/>
        <sz val="11"/>
        <color theme="1"/>
        <rFont val="Calibri"/>
        <family val="2"/>
        <scheme val="minor"/>
      </rPr>
      <t>BASELINE</t>
    </r>
  </si>
  <si>
    <t>Forecast date or
Actual 
Milestone achieved date</t>
  </si>
  <si>
    <t>7.04b</t>
  </si>
  <si>
    <t>7.04c</t>
  </si>
  <si>
    <t>Procurement Board</t>
  </si>
  <si>
    <t>No. 11</t>
  </si>
  <si>
    <r>
      <t xml:space="preserve">TAP used to source figures - </t>
    </r>
    <r>
      <rPr>
        <i/>
        <sz val="11"/>
        <color theme="1"/>
        <rFont val="Calibri"/>
        <family val="2"/>
        <scheme val="minor"/>
      </rPr>
      <t>also see version number</t>
    </r>
  </si>
  <si>
    <t>HMT PBC
(Please provide version in notes)</t>
  </si>
  <si>
    <t>Total Whole Life Cost (Resource costs)</t>
  </si>
  <si>
    <t>Total Whole Life Cost (Capital costs)</t>
  </si>
  <si>
    <t>Total Whole Life Cost (Non-Gov contribution to costs)</t>
  </si>
  <si>
    <t>Project Costs to closure</t>
  </si>
  <si>
    <t>Execute (Delivery)</t>
  </si>
  <si>
    <t>Communications, &amp; Stakeholder Engagement</t>
  </si>
  <si>
    <t>Project Closure (End Date)</t>
  </si>
  <si>
    <t>Project Costs to Closure</t>
  </si>
  <si>
    <t xml:space="preserve">Resource costs (£m)
“Baselines” should reflect the latest TAP figures
“Forecasts” should reflect expected spend (and would include changes in internal budget allocation)
</t>
  </si>
  <si>
    <t xml:space="preserve">Capital costs (£m)
“Baselines” should reflect the latest TAP figures
“Forecasts” should reflect expected spend (and would include changes in internal budget allocation)
</t>
  </si>
  <si>
    <t>Disbenefits</t>
  </si>
  <si>
    <t>UK Economic - disbenefits</t>
  </si>
  <si>
    <t>Performance Framework Fields</t>
  </si>
  <si>
    <t>Orange Cells</t>
  </si>
  <si>
    <t>Income</t>
  </si>
  <si>
    <t>Actual / Forecast</t>
  </si>
  <si>
    <t>UK Economic Disbenefits</t>
  </si>
  <si>
    <t>$I$132</t>
  </si>
  <si>
    <t>Analysis - Now</t>
  </si>
  <si>
    <t>Analysis - Future</t>
  </si>
  <si>
    <t>Communications, &amp; Stakeholder Engagement - Now</t>
  </si>
  <si>
    <t>Communications, &amp; Stakeholder Engagementr Capability - Future</t>
  </si>
  <si>
    <t>2016/2017 Income Spend on profile?</t>
  </si>
  <si>
    <t>Pre 16-17 Income Baseline</t>
  </si>
  <si>
    <t>Pre 16-17 Income Actual</t>
  </si>
  <si>
    <t>16-17 Income Baseline</t>
  </si>
  <si>
    <t>17-18 Income Baseline</t>
  </si>
  <si>
    <t>17-18 Income Forecast</t>
  </si>
  <si>
    <t>18-19 Income Baseline</t>
  </si>
  <si>
    <t>18-19 Income Forecast</t>
  </si>
  <si>
    <t>19-20 Income Baseline</t>
  </si>
  <si>
    <t>19-20 Income Forecast</t>
  </si>
  <si>
    <t>20-21 Income Baseline</t>
  </si>
  <si>
    <t>20-21 Income Forecast</t>
  </si>
  <si>
    <t>21-22 Income Baseline</t>
  </si>
  <si>
    <t>21-22 Income Forecast</t>
  </si>
  <si>
    <t>Unprofiled Remainder Income Baseline</t>
  </si>
  <si>
    <t>Unprofiled Remainder Income Forecast</t>
  </si>
  <si>
    <t>$I$248</t>
  </si>
  <si>
    <t>$I$250</t>
  </si>
  <si>
    <t>$I$249</t>
  </si>
  <si>
    <t>$I$251</t>
  </si>
  <si>
    <t>$I$252</t>
  </si>
  <si>
    <t>$I$253</t>
  </si>
  <si>
    <t>$I$254</t>
  </si>
  <si>
    <t>$I$255</t>
  </si>
  <si>
    <t>$I$256</t>
  </si>
  <si>
    <t>$I$257</t>
  </si>
  <si>
    <t>$I$258</t>
  </si>
  <si>
    <t>$I$259</t>
  </si>
  <si>
    <t>$I$260</t>
  </si>
  <si>
    <t>$I$261</t>
  </si>
  <si>
    <t>$I$262</t>
  </si>
  <si>
    <t>$I$263</t>
  </si>
  <si>
    <t>$I$264</t>
  </si>
  <si>
    <t>16-17 Income Forecast</t>
  </si>
  <si>
    <t>Pre 16-17 BEN Baseline - UK Economic (inc. Private Partner)</t>
  </si>
  <si>
    <t>Pre 16-17 BEN Actual - UK Economic (inc. Private Partner)</t>
  </si>
  <si>
    <t>16-17 BEN Baseline - UK Economic (inc. Private Partner)</t>
  </si>
  <si>
    <t>16-17 BEN Forecast - UK Economic (inc. Private Partner)</t>
  </si>
  <si>
    <t>17-18 BEN Baseline - UK Economic (inc. Private Partner)</t>
  </si>
  <si>
    <t>17-18 BEN Forecast - UK Economic (inc. Private Partner)</t>
  </si>
  <si>
    <t>18-19 BEN Baseline - UK Economic (inc. Private Partner)</t>
  </si>
  <si>
    <t>18-19 BEN Forecast - UK Economic (inc. Private Partner)</t>
  </si>
  <si>
    <t>19-20 BEN Baseline - UK Economic (inc. Private Partner)</t>
  </si>
  <si>
    <t>19-20 BEN Forecast - UK Economic (inc. Private Partner)</t>
  </si>
  <si>
    <t>20-21 BEN Baseline - UK Economic (inc. Private Partner)</t>
  </si>
  <si>
    <t>20-21 BEN Forecast - UK Economic (inc. Private Partner)</t>
  </si>
  <si>
    <t>21-22 BEN Baseline - UK Economic (inc. Private Partner)</t>
  </si>
  <si>
    <t>21-22 BEN Forecast - UK Economic (inc. Private Partner)</t>
  </si>
  <si>
    <t>Unprofiled Remainder BEN Baseline - UK Economic (inc. Private Partner)</t>
  </si>
  <si>
    <t>Unprofiled Remainder BEN Forecast - UK Economic (inc. Private Partner)</t>
  </si>
  <si>
    <t>$I$275</t>
  </si>
  <si>
    <t>$I$276</t>
  </si>
  <si>
    <t>$I$277</t>
  </si>
  <si>
    <t>$I$278</t>
  </si>
  <si>
    <t>$I$279</t>
  </si>
  <si>
    <t>$I$280</t>
  </si>
  <si>
    <t>$I$281</t>
  </si>
  <si>
    <t>$I$282</t>
  </si>
  <si>
    <t>$I$283</t>
  </si>
  <si>
    <t>$I$284</t>
  </si>
  <si>
    <t>$I$285</t>
  </si>
  <si>
    <t>$I$286</t>
  </si>
  <si>
    <t>$I$287</t>
  </si>
  <si>
    <t>$I$288</t>
  </si>
  <si>
    <t>$I$289</t>
  </si>
  <si>
    <t>$I$290</t>
  </si>
  <si>
    <t>INCOME</t>
  </si>
  <si>
    <t>Disbenefits (Baseline)</t>
  </si>
  <si>
    <t>Disbenefits (Forecast)</t>
  </si>
  <si>
    <t>UK Economic inc Private Partner TOTAL (Baseline)</t>
  </si>
  <si>
    <t>UK Economic inc Private Partner TOTAL (Forecast)</t>
  </si>
  <si>
    <t>Assurance - MPA Gate 5</t>
  </si>
  <si>
    <t>Assurance - MPA Gate 0 (Final)</t>
  </si>
  <si>
    <t>Assurance - Project Validation Review (PVR)</t>
  </si>
  <si>
    <t>Assurance - MPA Exit Review</t>
  </si>
  <si>
    <r>
      <t xml:space="preserve">IPA DCA Narrative
</t>
    </r>
    <r>
      <rPr>
        <i/>
        <sz val="11"/>
        <color theme="4" tint="-0.249977111117893"/>
        <rFont val="Calibri"/>
        <family val="2"/>
        <scheme val="minor"/>
      </rPr>
      <t xml:space="preserve">
 - PLEASE NOTE: AT COMMISSION, THIS IPA DCA DATA IS FROM THE PREVIOUS COMMISSION
 - please complete using simple language, avoiding technical jargon and acronyms</t>
    </r>
  </si>
  <si>
    <t>At risk</t>
  </si>
  <si>
    <t>On track</t>
  </si>
  <si>
    <t>means  a</t>
  </si>
  <si>
    <t>Critical milestone</t>
  </si>
  <si>
    <t>has been Missed</t>
  </si>
  <si>
    <t>means a</t>
  </si>
  <si>
    <t>Non Critical milestone</t>
  </si>
  <si>
    <t xml:space="preserve">means a </t>
  </si>
  <si>
    <t>a milestone that is becoming Critical</t>
  </si>
  <si>
    <t>Government External Review</t>
  </si>
  <si>
    <t>One off new costs - Investment in change</t>
  </si>
  <si>
    <t>Recurring new costs - Investment in change</t>
  </si>
  <si>
    <t>Recurring old costs</t>
  </si>
  <si>
    <t>Whole Life Cost breakdown</t>
  </si>
  <si>
    <t>BEIS</t>
  </si>
  <si>
    <t>TAP used to source figures (and version number in last cell)</t>
  </si>
  <si>
    <t>Total Forecast Whole Life Cost (Resource costs)</t>
  </si>
  <si>
    <t>Total Forecast Whole Life Cost (Capital costs)</t>
  </si>
  <si>
    <t>Total Forecast Whole Life Cost (Non-Gov contribution to costs)</t>
  </si>
  <si>
    <t>Total Forecast Whole Life Cost</t>
  </si>
  <si>
    <r>
      <t xml:space="preserve">Costs Narrative </t>
    </r>
    <r>
      <rPr>
        <i/>
        <sz val="11"/>
        <color theme="1"/>
        <rFont val="Calibri"/>
        <family val="2"/>
        <scheme val="minor"/>
      </rPr>
      <t>relating to the Resource and Capital tables below</t>
    </r>
  </si>
  <si>
    <t>Years (Spend)</t>
  </si>
  <si>
    <t>Years (Benefits)</t>
  </si>
  <si>
    <t>No Monetised Benefits</t>
  </si>
  <si>
    <t>Year Resource spend stops</t>
  </si>
  <si>
    <t>Year Capital spend stops</t>
  </si>
  <si>
    <r>
      <t xml:space="preserve">Income (£m) - </t>
    </r>
    <r>
      <rPr>
        <sz val="11"/>
        <color indexed="8"/>
        <rFont val="Calibri"/>
        <family val="2"/>
      </rPr>
      <t>both Revenue  and Capital</t>
    </r>
  </si>
  <si>
    <r>
      <t xml:space="preserve">Non-Gov (£m) - </t>
    </r>
    <r>
      <rPr>
        <sz val="11"/>
        <color indexed="8"/>
        <rFont val="Calibri"/>
        <family val="2"/>
      </rPr>
      <t>both Revenue  and Capital</t>
    </r>
  </si>
  <si>
    <t>2016/2017 Spend on profile (10%)?</t>
  </si>
  <si>
    <t>Dept Single Point of Contact (SPOC)</t>
  </si>
  <si>
    <t>is on track</t>
  </si>
  <si>
    <t>is at risk</t>
  </si>
  <si>
    <t>Criticality of Milestone (border)</t>
  </si>
  <si>
    <t>Status (colour)</t>
  </si>
  <si>
    <r>
      <t xml:space="preserve">Reviews
</t>
    </r>
    <r>
      <rPr>
        <b/>
        <i/>
        <sz val="14"/>
        <color theme="1"/>
        <rFont val="Calibri"/>
        <family val="2"/>
        <scheme val="minor"/>
      </rPr>
      <t>(use as applicable)</t>
    </r>
  </si>
  <si>
    <t>Previous Review Date</t>
  </si>
  <si>
    <t>NOTES
(can also include next review)</t>
  </si>
  <si>
    <t>Project ID:</t>
  </si>
  <si>
    <t>Project Name:</t>
  </si>
  <si>
    <t>Dept:</t>
  </si>
  <si>
    <t>SRO:</t>
  </si>
  <si>
    <t>Other Capability 1- Now</t>
  </si>
  <si>
    <t>Performance Framework Milestone 1 (possible 25% progress milestone)</t>
  </si>
  <si>
    <t>Performance Framework Milestone 2 (possible 50% progress milestone)</t>
  </si>
  <si>
    <t>Performance Framework Milestone 3 (possible 75% progress milestone)</t>
  </si>
  <si>
    <t>$B$145</t>
  </si>
  <si>
    <t>$C$145</t>
  </si>
  <si>
    <t>$D$145</t>
  </si>
  <si>
    <t>$E$145</t>
  </si>
  <si>
    <t>$F$145</t>
  </si>
  <si>
    <t>$G$145</t>
  </si>
  <si>
    <t>Forecast / Actual</t>
  </si>
  <si>
    <t>Note</t>
  </si>
  <si>
    <t>Performance Framework Milestone 4</t>
  </si>
  <si>
    <t>Performance Framework Milestone 5</t>
  </si>
  <si>
    <t>$B$155</t>
  </si>
  <si>
    <t>$C$155</t>
  </si>
  <si>
    <t>$D$155</t>
  </si>
  <si>
    <t>$E$155</t>
  </si>
  <si>
    <t>$F$155</t>
  </si>
  <si>
    <t>$G$155</t>
  </si>
  <si>
    <t>Performance Framework Milestone 6</t>
  </si>
  <si>
    <t>Performance Framework Milestone 7</t>
  </si>
  <si>
    <t>Project Closure (End date)</t>
  </si>
  <si>
    <t>Business Case End date</t>
  </si>
  <si>
    <t>Performance Framework Milestone 8</t>
  </si>
  <si>
    <t>Performance Framework Milestone 9</t>
  </si>
  <si>
    <t>Performance Framework Milestone 10</t>
  </si>
  <si>
    <t>Performance Framework Milestone 11</t>
  </si>
  <si>
    <t>Performance Framework Milestone 12</t>
  </si>
  <si>
    <t>Performance Framework Milestone 13</t>
  </si>
  <si>
    <t>Performance Framework Milestone 14</t>
  </si>
  <si>
    <t>Performance Framework Milestone 15</t>
  </si>
  <si>
    <t>Pre 16-17 BEN Baseline - UK Economic Disbenefits</t>
  </si>
  <si>
    <t>Pre 16-17 BEN Actual - UK Economic Disbenefits</t>
  </si>
  <si>
    <t>16-17 BEN Baseline - UK Economic Disbenefits</t>
  </si>
  <si>
    <t>16-17 BEN Forecast - UK Economic Disbenefits</t>
  </si>
  <si>
    <t>17-18 BEN Baseline - UK Economic Disbenefits</t>
  </si>
  <si>
    <t>17-18 BEN Forecast - UK Economic Disbenefits</t>
  </si>
  <si>
    <t>18-19 BEN Baseline - UK Economic Disbenefits</t>
  </si>
  <si>
    <t>18-19 BEN Forecast - UK Economic Disbenefits</t>
  </si>
  <si>
    <t>19-20 BEN Baseline - UK Economic Disbenefits</t>
  </si>
  <si>
    <t>20-21 BEN Baseline - UK Economic Disbenefits</t>
  </si>
  <si>
    <t>21-22 BEN Baseline - UK Economic Disbenefits</t>
  </si>
  <si>
    <t>Unprofiled Remainder BEN Baseline -  UK Economic Disbenefits</t>
  </si>
  <si>
    <t>Unprofiled Remainder BEN Forecast -  UK Economic Disbenefits</t>
  </si>
  <si>
    <t>19-20 BEN Forecast - UK Economic Disbenefits</t>
  </si>
  <si>
    <t>20-21 BEN Forecast - UK Economic Disbenefits</t>
  </si>
  <si>
    <t>21-22 BEN Forecast - UK Economic Disbenefits</t>
  </si>
  <si>
    <t>Income Baseline</t>
  </si>
  <si>
    <t>Income Forecast</t>
  </si>
  <si>
    <t>$I$265</t>
  </si>
  <si>
    <t>$I$266</t>
  </si>
  <si>
    <t>Change from last quarter</t>
  </si>
  <si>
    <t>SOBC Costs being calculated</t>
  </si>
  <si>
    <t>SOBC Monetised Benefits being calculated</t>
  </si>
  <si>
    <t>8.06.1</t>
  </si>
  <si>
    <t/>
  </si>
  <si>
    <t>Procurement  of financial, accountancy and legal advisors</t>
  </si>
  <si>
    <t xml:space="preserve">OBC 2013 Baseline Date </t>
  </si>
  <si>
    <t>Approval - Departmental</t>
  </si>
  <si>
    <t>MPA Review</t>
  </si>
  <si>
    <t>Agreement by Project Board and Steering Group on objective of Review Phase and resource and high level plan to achieve this</t>
  </si>
  <si>
    <t>OBC 2013 Baseline Date - CFEB approval for continued spend has been given until July 2015.</t>
  </si>
  <si>
    <t xml:space="preserve">Completion of a first sale </t>
  </si>
  <si>
    <t>OBC 2013 Baseline Date - Due to Ministerial decision not to proceed in 14/15, sale process did not begin.</t>
  </si>
  <si>
    <t>Continuation of Phase III - sales of further tranches of the ICR Loans book</t>
  </si>
  <si>
    <t>OBC 2013 Baseline Date -Original plan for the commencement of further tranches.  Due to Ministerial decision in 14/15, this process did not begin.</t>
  </si>
  <si>
    <t>Departmental approval of Updated OBC (produced for new Government decision)</t>
  </si>
  <si>
    <t>OBC 2013 Baseline Date - No longer relevant.  Agreement with HMT that instead of an updated OBC, a Ministerial submission covering the main aspects of the sale would be sent for approval.</t>
  </si>
  <si>
    <t xml:space="preserve">MPA Critical Friend Review </t>
  </si>
  <si>
    <t xml:space="preserve"> MPA review of project in advance of seeking incoming Ministerial approval.</t>
  </si>
  <si>
    <t>Submission for new Government</t>
  </si>
  <si>
    <t>Ministerial Submission 2015 Baseline - BIS and HMT Ministerial approval to proceed with market engagement in preparation for a potential first sale.</t>
  </si>
  <si>
    <t>Ministerial Submission 2015 Baseline - CFEB approval for continued spend was given until July 2015.</t>
  </si>
  <si>
    <t xml:space="preserve">Market Sounding commencement </t>
  </si>
  <si>
    <t>Ministerial Submission 2015 Baseline -Preliminary discussions with potential investors to understand market appetite for the asset.</t>
  </si>
  <si>
    <t>Market Sounding completion</t>
  </si>
  <si>
    <t>Ministerial Submission 2015 Baseline - Feedback on investors’ appetite and concerns routes to market and how investors would do their due diligence.</t>
  </si>
  <si>
    <t>Ministerial decision on whether to proceed to Market Testing</t>
  </si>
  <si>
    <t>Ministerial decision to move project timeline from 15/16 to 16/17</t>
  </si>
  <si>
    <t>Ministerial Submission 2015 Baseline - Decision based on market sounding feedback</t>
  </si>
  <si>
    <t xml:space="preserve">Ministerial Submission 2015 Baseline - Decision based on market sounding feedback. Market testing on hold until modelling issue resolved, the project has a robust, accurate model to share with the market, and Ministers decide on timetable for sale. No revised milestone until modelling work has progressed </t>
  </si>
  <si>
    <t>Decision to rebaseline project to ensure a robust and accurate model is built to support the sale process.</t>
  </si>
  <si>
    <t xml:space="preserve">Market Testing commencement </t>
  </si>
  <si>
    <t>Ministerial Submission 2015 Baseline - Detailed discussions with potential investors to understand market appetite for the asset.</t>
  </si>
  <si>
    <t xml:space="preserve">Ministerial Submission 2015 Baseline - Detailed discussions with potential investors to understand market appetite for the asset.Market testing on hold until modelling issue resolved, the project has a robust, accurate model to share with the market, and Ministers decide on timetable for sale. No revised milestone until modelling work has progressed </t>
  </si>
  <si>
    <t>Rebaseline to sale completion in 16/17, therefore milestone has moved.</t>
  </si>
  <si>
    <t>Market Testing completion</t>
  </si>
  <si>
    <t>Ministerial Submission 2015 Baseline - Feedback received from market testing</t>
  </si>
  <si>
    <t xml:space="preserve">Ministerial Submission 2015 Baseline - Feedback received from market testingMarket testing on hold until modelling issue resolved, the project has a robust, accurate model to share with the market, and Ministers decide on timetable for sale. No revised milestone until modelling work has progressed </t>
  </si>
  <si>
    <t>Ministerial decision on sale launch</t>
  </si>
  <si>
    <t>Ministerial Submission 2015 Baseline - Decision on whether to launch a sale process and chosen route to market based on market testing feedback</t>
  </si>
  <si>
    <t>Ministerial Submission 2015 Baseline - Decision on whether to launch a sale process. Timing of resolution of modelling issue will impact timetable, feasible route to market, and ability to launch a sale in 15/16 or 16/17. No revised milestone until modelling work has progressed.</t>
  </si>
  <si>
    <t>Sale Launch</t>
  </si>
  <si>
    <t xml:space="preserve">Ministerial Submission 2015 Baseline </t>
  </si>
  <si>
    <t xml:space="preserve">Ministerial Submission 2015 Baseline Timing of resolution of modelling issue will impact timetable, feasible route to market, and ability to launch a sale in 15/16 or 16/17. No revised milestone until modelling work has progressed </t>
  </si>
  <si>
    <t>Sale Completion</t>
  </si>
  <si>
    <t>Ministerial Submission 2015 Baseline - Public committment date for completion of sale.</t>
  </si>
  <si>
    <t xml:space="preserve">Ministerial Submission 2015 Baseline - Public committment date for completion of sale.Timing of resolution of modelling issue will impact timetable, feasible route to market, and ability to launch and complete a sale in 15/16 or 16/17. No revised milestone until modelling work has progressed </t>
  </si>
  <si>
    <t>if(if($L$1&lt;&gt;'GMPP Return'!$F$25,HLOOKUP('GMPP Return'!$C$25,'[2015-12-15 GMPP Data Hub Open v2.xlsx]1617-Q4'!$B$1:$HA$1000,B2,FALSE),INDIRECT("'" &amp; $C$1 &amp; "'!" &amp; C2))="","",IF($L$1&lt;&gt;'GMPP Return'!$F$25,HLOOKUP('GMPP Return'!$C$25,'[2015-12-15 GMPP Data Hub Open v2.xlsx]1617-Q4'!$B$1:$HA$1000,B2,FALSE),INDIRECT("'" &amp; $C$1 &amp; "'!" &amp; C2)))</t>
  </si>
  <si>
    <t>if(if($L$1&lt;&gt;'GMPP Return'!$F$25,HLOOKUP('GMPP Return'!$C$25,'[2015-12-15 GMPP Data Hub Open v2.xlsx]1617-Q4'!$B$1:$HA$1000,B3,FALSE),INDIRECT("'" &amp; $C$1 &amp; "'!" &amp; C3))="","",IF($L$1&lt;&gt;'GMPP Return'!$F$25,HLOOKUP('GMPP Return'!$C$25,'[2015-12-15 GMPP Data Hub Open v2.xlsx]1617-Q4'!$B$1:$HA$1000,B3,FALSE),INDIRECT("'" &amp; $C$1 &amp; "'!" &amp; C3)))</t>
  </si>
  <si>
    <t>if(if($L$1&lt;&gt;'GMPP Return'!$F$25,HLOOKUP('GMPP Return'!$C$25,'[2015-12-15 GMPP Data Hub Open v2.xlsx]1617-Q4'!$B$1:$HA$1000,B4,FALSE),INDIRECT("'" &amp; $C$1 &amp; "'!" &amp; C4))="","",IF($L$1&lt;&gt;'GMPP Return'!$F$25,HLOOKUP('GMPP Return'!$C$25,'[2015-12-15 GMPP Data Hub Open v2.xlsx]1617-Q4'!$B$1:$HA$1000,B4,FALSE),INDIRECT("'" &amp; $C$1 &amp; "'!" &amp; C4)))</t>
  </si>
  <si>
    <t>if(if($L$1&lt;&gt;'GMPP Return'!$F$25,HLOOKUP('GMPP Return'!$C$25,'[2015-12-15 GMPP Data Hub Open v2.xlsx]1617-Q4'!$B$1:$HA$1000,B5,FALSE),INDIRECT("'" &amp; $C$1 &amp; "'!" &amp; C5))="","",IF($L$1&lt;&gt;'GMPP Return'!$F$25,HLOOKUP('GMPP Return'!$C$25,'[2015-12-15 GMPP Data Hub Open v2.xlsx]1617-Q4'!$B$1:$HA$1000,B5,FALSE),INDIRECT("'" &amp; $C$1 &amp; "'!" &amp; C5)))</t>
  </si>
  <si>
    <t>if(if($L$1&lt;&gt;'GMPP Return'!$F$25,HLOOKUP('GMPP Return'!$C$25,'[2015-12-15 GMPP Data Hub Open v2.xlsx]1617-Q4'!$B$1:$HA$1000,B6,FALSE),INDIRECT("'" &amp; $C$1 &amp; "'!" &amp; C6))="","",IF($L$1&lt;&gt;'GMPP Return'!$F$25,HLOOKUP('GMPP Return'!$C$25,'[2015-12-15 GMPP Data Hub Open v2.xlsx]1617-Q4'!$B$1:$HA$1000,B6,FALSE),INDIRECT("'" &amp; $C$1 &amp; "'!" &amp; C6)))</t>
  </si>
  <si>
    <t>if(if($L$1&lt;&gt;'GMPP Return'!$F$25,HLOOKUP('GMPP Return'!$C$25,'[2015-12-15 GMPP Data Hub Open v2.xlsx]1617-Q4'!$B$1:$HA$1000,B7,FALSE),INDIRECT("'" &amp; $C$1 &amp; "'!" &amp; C7))="","",IF($L$1&lt;&gt;'GMPP Return'!$F$25,HLOOKUP('GMPP Return'!$C$25,'[2015-12-15 GMPP Data Hub Open v2.xlsx]1617-Q4'!$B$1:$HA$1000,B7,FALSE),INDIRECT("'" &amp; $C$1 &amp; "'!" &amp; C7)))</t>
  </si>
  <si>
    <t>if(if($L$1&lt;&gt;'GMPP Return'!$F$25,HLOOKUP('GMPP Return'!$C$25,'[2015-12-15 GMPP Data Hub Open v2.xlsx]1617-Q4'!$B$1:$HA$1000,B8,FALSE),INDIRECT("'" &amp; $C$1 &amp; "'!" &amp; C8))="","",IF($L$1&lt;&gt;'GMPP Return'!$F$25,HLOOKUP('GMPP Return'!$C$25,'[2015-12-15 GMPP Data Hub Open v2.xlsx]1617-Q4'!$B$1:$HA$1000,B8,FALSE),INDIRECT("'" &amp; $C$1 &amp; "'!" &amp; C8)))</t>
  </si>
  <si>
    <t>if(if($L$1&lt;&gt;'GMPP Return'!$F$25,HLOOKUP('GMPP Return'!$C$25,'[2015-12-15 GMPP Data Hub Open v2.xlsx]1617-Q4'!$B$1:$HA$1000,B9,FALSE),INDIRECT("'" &amp; $C$1 &amp; "'!" &amp; C9))="","",IF($L$1&lt;&gt;'GMPP Return'!$F$25,HLOOKUP('GMPP Return'!$C$25,'[2015-12-15 GMPP Data Hub Open v2.xlsx]1617-Q4'!$B$1:$HA$1000,B9,FALSE),INDIRECT("'" &amp; $C$1 &amp; "'!" &amp; C9)))</t>
  </si>
  <si>
    <t>if(if($L$1&lt;&gt;'GMPP Return'!$F$25,HLOOKUP('GMPP Return'!$C$25,'[2015-12-15 GMPP Data Hub Open v2.xlsx]1617-Q4'!$B$1:$HA$1000,B10,FALSE),INDIRECT("'" &amp; $C$1 &amp; "'!" &amp; C10))="","",IF($L$1&lt;&gt;'GMPP Return'!$F$25,HLOOKUP('GMPP Return'!$C$25,'[2015-12-15 GMPP Data Hub Open v2.xlsx]1617-Q4'!$B$1:$HA$1000,B10,FALSE),INDIRECT("'" &amp; $C$1 &amp; "'!" &amp; C10)))</t>
  </si>
  <si>
    <t>if(if($L$1&lt;&gt;'GMPP Return'!$F$25,HLOOKUP('GMPP Return'!$C$25,'[2015-12-15 GMPP Data Hub Open v2.xlsx]1617-Q4'!$B$1:$HA$1000,B11,FALSE),INDIRECT("'" &amp; $C$1 &amp; "'!" &amp; C11))="","",IF($L$1&lt;&gt;'GMPP Return'!$F$25,HLOOKUP('GMPP Return'!$C$25,'[2015-12-15 GMPP Data Hub Open v2.xlsx]1617-Q4'!$B$1:$HA$1000,B11,FALSE),INDIRECT("'" &amp; $C$1 &amp; "'!" &amp; C11)))</t>
  </si>
  <si>
    <t>if(if($L$1&lt;&gt;'GMPP Return'!$F$25,HLOOKUP('GMPP Return'!$C$25,'[2015-12-15 GMPP Data Hub Open v2.xlsx]1617-Q4'!$B$1:$HA$1000,B12,FALSE),INDIRECT("'" &amp; $C$1 &amp; "'!" &amp; C12))="","",IF($L$1&lt;&gt;'GMPP Return'!$F$25,HLOOKUP('GMPP Return'!$C$25,'[2015-12-15 GMPP Data Hub Open v2.xlsx]1617-Q4'!$B$1:$HA$1000,B12,FALSE),INDIRECT("'" &amp; $C$1 &amp; "'!" &amp; C12)))</t>
  </si>
  <si>
    <t>if(if($L$1&lt;&gt;'GMPP Return'!$F$25,HLOOKUP('GMPP Return'!$C$25,'[2015-12-15 GMPP Data Hub Open v2.xlsx]1617-Q4'!$B$1:$HA$1000,B13,FALSE),INDIRECT("'" &amp; $C$1 &amp; "'!" &amp; C13))="","",IF($L$1&lt;&gt;'GMPP Return'!$F$25,HLOOKUP('GMPP Return'!$C$25,'[2015-12-15 GMPP Data Hub Open v2.xlsx]1617-Q4'!$B$1:$HA$1000,B13,FALSE),INDIRECT("'" &amp; $C$1 &amp; "'!" &amp; C13)))</t>
  </si>
  <si>
    <t>if(if($L$1&lt;&gt;'GMPP Return'!$F$25,HLOOKUP('GMPP Return'!$C$25,'[2015-12-15 GMPP Data Hub Open v2.xlsx]1617-Q4'!$B$1:$HA$1000,B14,FALSE),INDIRECT("'" &amp; $C$1 &amp; "'!" &amp; C14))="","",IF($L$1&lt;&gt;'GMPP Return'!$F$25,HLOOKUP('GMPP Return'!$C$25,'[2015-12-15 GMPP Data Hub Open v2.xlsx]1617-Q4'!$B$1:$HA$1000,B14,FALSE),INDIRECT("'" &amp; $C$1 &amp; "'!" &amp; C14)))</t>
  </si>
  <si>
    <t>if(if($L$1&lt;&gt;'GMPP Return'!$F$25,HLOOKUP('GMPP Return'!$C$25,'[2015-12-15 GMPP Data Hub Open v2.xlsx]1617-Q4'!$B$1:$HA$1000,B15,FALSE),INDIRECT("'" &amp; $C$1 &amp; "'!" &amp; C15))="","",IF($L$1&lt;&gt;'GMPP Return'!$F$25,HLOOKUP('GMPP Return'!$C$25,'[2015-12-15 GMPP Data Hub Open v2.xlsx]1617-Q4'!$B$1:$HA$1000,B15,FALSE),INDIRECT("'" &amp; $C$1 &amp; "'!" &amp; C15)))</t>
  </si>
  <si>
    <t>if(if($L$1&lt;&gt;'GMPP Return'!$F$25,HLOOKUP('GMPP Return'!$C$25,'[2015-12-15 GMPP Data Hub Open v2.xlsx]1617-Q4'!$B$1:$HA$1000,B16,FALSE),INDIRECT("'" &amp; $C$1 &amp; "'!" &amp; C16))="","",IF($L$1&lt;&gt;'GMPP Return'!$F$25,HLOOKUP('GMPP Return'!$C$25,'[2015-12-15 GMPP Data Hub Open v2.xlsx]1617-Q4'!$B$1:$HA$1000,B16,FALSE),INDIRECT("'" &amp; $C$1 &amp; "'!" &amp; C16)))</t>
  </si>
  <si>
    <t>if(if($L$1&lt;&gt;'GMPP Return'!$F$25,HLOOKUP('GMPP Return'!$C$25,'[2015-12-15 GMPP Data Hub Open v2.xlsx]1617-Q4'!$B$1:$HA$1000,B17,FALSE),INDIRECT("'" &amp; $C$1 &amp; "'!" &amp; C17))="","",IF($L$1&lt;&gt;'GMPP Return'!$F$25,HLOOKUP('GMPP Return'!$C$25,'[2015-12-15 GMPP Data Hub Open v2.xlsx]1617-Q4'!$B$1:$HA$1000,B17,FALSE),INDIRECT("'" &amp; $C$1 &amp; "'!" &amp; C17)))</t>
  </si>
  <si>
    <t>if(if($L$1&lt;&gt;'GMPP Return'!$F$25,HLOOKUP('GMPP Return'!$C$25,'[2015-12-15 GMPP Data Hub Open v2.xlsx]1617-Q4'!$B$1:$HA$1000,B18,FALSE),INDIRECT("'" &amp; $C$1 &amp; "'!" &amp; C18))="","",IF($L$1&lt;&gt;'GMPP Return'!$F$25,HLOOKUP('GMPP Return'!$C$25,'[2015-12-15 GMPP Data Hub Open v2.xlsx]1617-Q4'!$B$1:$HA$1000,B18,FALSE),INDIRECT("'" &amp; $C$1 &amp; "'!" &amp; C18)))</t>
  </si>
  <si>
    <t>if(if($L$1&lt;&gt;'GMPP Return'!$F$25,HLOOKUP('GMPP Return'!$C$25,'[2015-12-15 GMPP Data Hub Open v2.xlsx]1617-Q4'!$B$1:$HA$1000,B19,FALSE),INDIRECT("'" &amp; $C$1 &amp; "'!" &amp; C19))="","",IF($L$1&lt;&gt;'GMPP Return'!$F$25,HLOOKUP('GMPP Return'!$C$25,'[2015-12-15 GMPP Data Hub Open v2.xlsx]1617-Q4'!$B$1:$HA$1000,B19,FALSE),INDIRECT("'" &amp; $C$1 &amp; "'!" &amp; C19)))</t>
  </si>
  <si>
    <t>if(if($L$1&lt;&gt;'GMPP Return'!$F$25,HLOOKUP('GMPP Return'!$C$25,'[2015-12-15 GMPP Data Hub Open v2.xlsx]1617-Q4'!$B$1:$HA$1000,B20,FALSE),INDIRECT("'" &amp; $C$1 &amp; "'!" &amp; C20))="","",IF($L$1&lt;&gt;'GMPP Return'!$F$25,HLOOKUP('GMPP Return'!$C$25,'[2015-12-15 GMPP Data Hub Open v2.xlsx]1617-Q4'!$B$1:$HA$1000,B20,FALSE),INDIRECT("'" &amp; $C$1 &amp; "'!" &amp; C20)))</t>
  </si>
  <si>
    <t>if(if($L$1&lt;&gt;'GMPP Return'!$F$25,HLOOKUP('GMPP Return'!$C$25,'[2015-12-15 GMPP Data Hub Open v2.xlsx]1617-Q4'!$B$1:$HA$1000,B21,FALSE),INDIRECT("'" &amp; $C$1 &amp; "'!" &amp; C21))="","",IF($L$1&lt;&gt;'GMPP Return'!$F$25,HLOOKUP('GMPP Return'!$C$25,'[2015-12-15 GMPP Data Hub Open v2.xlsx]1617-Q4'!$B$1:$HA$1000,B21,FALSE),INDIRECT("'" &amp; $C$1 &amp; "'!" &amp; C21)))</t>
  </si>
  <si>
    <t>if(if($L$1&lt;&gt;'GMPP Return'!$F$25,HLOOKUP('GMPP Return'!$C$25,'[2015-12-15 GMPP Data Hub Open v2.xlsx]1617-Q4'!$B$1:$HA$1000,B22,FALSE),INDIRECT("'" &amp; $C$1 &amp; "'!" &amp; C22))="","",IF($L$1&lt;&gt;'GMPP Return'!$F$25,HLOOKUP('GMPP Return'!$C$25,'[2015-12-15 GMPP Data Hub Open v2.xlsx]1617-Q4'!$B$1:$HA$1000,B22,FALSE),INDIRECT("'" &amp; $C$1 &amp; "'!" &amp; C22)))</t>
  </si>
  <si>
    <t>if(if($L$1&lt;&gt;'GMPP Return'!$F$25,HLOOKUP('GMPP Return'!$C$25,'[2015-12-15 GMPP Data Hub Open v2.xlsx]1617-Q4'!$B$1:$HA$1000,B23,FALSE),INDIRECT("'" &amp; $C$1 &amp; "'!" &amp; C23))="","",IF($L$1&lt;&gt;'GMPP Return'!$F$25,HLOOKUP('GMPP Return'!$C$25,'[2015-12-15 GMPP Data Hub Open v2.xlsx]1617-Q4'!$B$1:$HA$1000,B23,FALSE),INDIRECT("'" &amp; $C$1 &amp; "'!" &amp; C23)))</t>
  </si>
  <si>
    <t>if(if($L$1&lt;&gt;'GMPP Return'!$F$25,HLOOKUP('GMPP Return'!$C$25,'[2015-12-15 GMPP Data Hub Open v2.xlsx]1617-Q4'!$B$1:$HA$1000,B24,FALSE),INDIRECT("'" &amp; $C$1 &amp; "'!" &amp; C24))="","",IF($L$1&lt;&gt;'GMPP Return'!$F$25,HLOOKUP('GMPP Return'!$C$25,'[2015-12-15 GMPP Data Hub Open v2.xlsx]1617-Q4'!$B$1:$HA$1000,B24,FALSE),INDIRECT("'" &amp; $C$1 &amp; "'!" &amp; C24)))</t>
  </si>
  <si>
    <t>if(if($L$1&lt;&gt;'GMPP Return'!$F$25,HLOOKUP('GMPP Return'!$C$25,'[2015-12-15 GMPP Data Hub Open v2.xlsx]1617-Q4'!$B$1:$HA$1000,B25,FALSE),INDIRECT("'" &amp; $C$1 &amp; "'!" &amp; C25))="","",IF($L$1&lt;&gt;'GMPP Return'!$F$25,HLOOKUP('GMPP Return'!$C$25,'[2015-12-15 GMPP Data Hub Open v2.xlsx]1617-Q4'!$B$1:$HA$1000,B25,FALSE),INDIRECT("'" &amp; $C$1 &amp; "'!" &amp; C25)))</t>
  </si>
  <si>
    <t>if(if($L$1&lt;&gt;'GMPP Return'!$F$25,HLOOKUP('GMPP Return'!$C$25,'[2015-12-15 GMPP Data Hub Open v2.xlsx]1617-Q4'!$B$1:$HA$1000,B26,FALSE),INDIRECT("'" &amp; $C$1 &amp; "'!" &amp; C26))="","",IF($L$1&lt;&gt;'GMPP Return'!$F$25,HLOOKUP('GMPP Return'!$C$25,'[2015-12-15 GMPP Data Hub Open v2.xlsx]1617-Q4'!$B$1:$HA$1000,B26,FALSE),INDIRECT("'" &amp; $C$1 &amp; "'!" &amp; C26)))</t>
  </si>
  <si>
    <t>if(if($L$1&lt;&gt;'GMPP Return'!$F$25,HLOOKUP('GMPP Return'!$C$25,'[2015-12-15 GMPP Data Hub Open v2.xlsx]1617-Q4'!$B$1:$HA$1000,B27,FALSE),INDIRECT("'" &amp; $C$1 &amp; "'!" &amp; C27))="","",IF($L$1&lt;&gt;'GMPP Return'!$F$25,HLOOKUP('GMPP Return'!$C$25,'[2015-12-15 GMPP Data Hub Open v2.xlsx]1617-Q4'!$B$1:$HA$1000,B27,FALSE),INDIRECT("'" &amp; $C$1 &amp; "'!" &amp; C27)))</t>
  </si>
  <si>
    <t>if(if($L$1&lt;&gt;'GMPP Return'!$F$25,HLOOKUP('GMPP Return'!$C$25,'[2015-12-15 GMPP Data Hub Open v2.xlsx]1617-Q4'!$B$1:$HA$1000,B28,FALSE),INDIRECT("'" &amp; $C$1 &amp; "'!" &amp; C28))="","",IF($L$1&lt;&gt;'GMPP Return'!$F$25,HLOOKUP('GMPP Return'!$C$25,'[2015-12-15 GMPP Data Hub Open v2.xlsx]1617-Q4'!$B$1:$HA$1000,B28,FALSE),INDIRECT("'" &amp; $C$1 &amp; "'!" &amp; C28)))</t>
  </si>
  <si>
    <t>if(if($L$1&lt;&gt;'GMPP Return'!$F$25,HLOOKUP('GMPP Return'!$C$25,'[2015-12-15 GMPP Data Hub Open v2.xlsx]1617-Q4'!$B$1:$HA$1000,B29,FALSE),INDIRECT("'" &amp; $C$1 &amp; "'!" &amp; C29))="","",IF($L$1&lt;&gt;'GMPP Return'!$F$25,HLOOKUP('GMPP Return'!$C$25,'[2015-12-15 GMPP Data Hub Open v2.xlsx]1617-Q4'!$B$1:$HA$1000,B29,FALSE),INDIRECT("'" &amp; $C$1 &amp; "'!" &amp; C29)))</t>
  </si>
  <si>
    <t>if(if($L$1&lt;&gt;'GMPP Return'!$F$25,HLOOKUP('GMPP Return'!$C$25,'[2015-12-15 GMPP Data Hub Open v2.xlsx]1617-Q4'!$B$1:$HA$1000,B30,FALSE),INDIRECT("'" &amp; $C$1 &amp; "'!" &amp; C30))="","",IF($L$1&lt;&gt;'GMPP Return'!$F$25,HLOOKUP('GMPP Return'!$C$25,'[2015-12-15 GMPP Data Hub Open v2.xlsx]1617-Q4'!$B$1:$HA$1000,B30,FALSE),INDIRECT("'" &amp; $C$1 &amp; "'!" &amp; C30)))</t>
  </si>
  <si>
    <t>if(if($L$1&lt;&gt;'GMPP Return'!$F$25,HLOOKUP('GMPP Return'!$C$25,'[2015-12-15 GMPP Data Hub Open v2.xlsx]1617-Q4'!$B$1:$HA$1000,B31,FALSE),INDIRECT("'" &amp; $C$1 &amp; "'!" &amp; C31))="","",IF($L$1&lt;&gt;'GMPP Return'!$F$25,HLOOKUP('GMPP Return'!$C$25,'[2015-12-15 GMPP Data Hub Open v2.xlsx]1617-Q4'!$B$1:$HA$1000,B31,FALSE),INDIRECT("'" &amp; $C$1 &amp; "'!" &amp; C31)))</t>
  </si>
  <si>
    <t>if(if($L$1&lt;&gt;'GMPP Return'!$F$25,HLOOKUP('GMPP Return'!$C$25,'[2015-12-15 GMPP Data Hub Open v2.xlsx]1617-Q4'!$B$1:$HA$1000,B32,FALSE),INDIRECT("'" &amp; $C$1 &amp; "'!" &amp; C32))="","",IF($L$1&lt;&gt;'GMPP Return'!$F$25,HLOOKUP('GMPP Return'!$C$25,'[2015-12-15 GMPP Data Hub Open v2.xlsx]1617-Q4'!$B$1:$HA$1000,B32,FALSE),INDIRECT("'" &amp; $C$1 &amp; "'!" &amp; C32)))</t>
  </si>
  <si>
    <t>if(if($L$1&lt;&gt;'GMPP Return'!$F$25,HLOOKUP('GMPP Return'!$C$25,'[2015-12-15 GMPP Data Hub Open v2.xlsx]1617-Q4'!$B$1:$HA$1000,B33,FALSE),INDIRECT("'" &amp; $C$1 &amp; "'!" &amp; C33))="","",IF($L$1&lt;&gt;'GMPP Return'!$F$25,HLOOKUP('GMPP Return'!$C$25,'[2015-12-15 GMPP Data Hub Open v2.xlsx]1617-Q4'!$B$1:$HA$1000,B33,FALSE),INDIRECT("'" &amp; $C$1 &amp; "'!" &amp; C33)))</t>
  </si>
  <si>
    <t>if(if($L$1&lt;&gt;'GMPP Return'!$F$25,HLOOKUP('GMPP Return'!$C$25,'[2015-12-15 GMPP Data Hub Open v2.xlsx]1617-Q4'!$B$1:$HA$1000,B34,FALSE),INDIRECT("'" &amp; $C$1 &amp; "'!" &amp; C34))="","",IF($L$1&lt;&gt;'GMPP Return'!$F$25,HLOOKUP('GMPP Return'!$C$25,'[2015-12-15 GMPP Data Hub Open v2.xlsx]1617-Q4'!$B$1:$HA$1000,B34,FALSE),INDIRECT("'" &amp; $C$1 &amp; "'!" &amp; C34)))</t>
  </si>
  <si>
    <t>if(if($L$1&lt;&gt;'GMPP Return'!$F$25,HLOOKUP('GMPP Return'!$C$25,'[2015-12-15 GMPP Data Hub Open v2.xlsx]1617-Q4'!$B$1:$HA$1000,B35,FALSE),INDIRECT("'" &amp; $C$1 &amp; "'!" &amp; C35))="","",IF($L$1&lt;&gt;'GMPP Return'!$F$25,HLOOKUP('GMPP Return'!$C$25,'[2015-12-15 GMPP Data Hub Open v2.xlsx]1617-Q4'!$B$1:$HA$1000,B35,FALSE),INDIRECT("'" &amp; $C$1 &amp; "'!" &amp; C35)))</t>
  </si>
  <si>
    <t>if(if($L$1&lt;&gt;'GMPP Return'!$F$25,HLOOKUP('GMPP Return'!$C$25,'[2015-12-15 GMPP Data Hub Open v2.xlsx]1617-Q4'!$B$1:$HA$1000,B36,FALSE),INDIRECT("'" &amp; $C$1 &amp; "'!" &amp; C36))="","",IF($L$1&lt;&gt;'GMPP Return'!$F$25,HLOOKUP('GMPP Return'!$C$25,'[2015-12-15 GMPP Data Hub Open v2.xlsx]1617-Q4'!$B$1:$HA$1000,B36,FALSE),INDIRECT("'" &amp; $C$1 &amp; "'!" &amp; C36)))</t>
  </si>
  <si>
    <t>if(if($L$1&lt;&gt;'GMPP Return'!$F$25,HLOOKUP('GMPP Return'!$C$25,'[2015-12-15 GMPP Data Hub Open v2.xlsx]1617-Q4'!$B$1:$HA$1000,B37,FALSE),INDIRECT("'" &amp; $C$1 &amp; "'!" &amp; C37))="","",IF($L$1&lt;&gt;'GMPP Return'!$F$25,HLOOKUP('GMPP Return'!$C$25,'[2015-12-15 GMPP Data Hub Open v2.xlsx]1617-Q4'!$B$1:$HA$1000,B37,FALSE),INDIRECT("'" &amp; $C$1 &amp; "'!" &amp; C37)))</t>
  </si>
  <si>
    <t>if(if($L$1&lt;&gt;'GMPP Return'!$F$25,HLOOKUP('GMPP Return'!$C$25,'[2015-12-15 GMPP Data Hub Open v2.xlsx]1617-Q4'!$B$1:$HA$1000,B38,FALSE),INDIRECT("'" &amp; $C$1 &amp; "'!" &amp; C38))="","",IF($L$1&lt;&gt;'GMPP Return'!$F$25,HLOOKUP('GMPP Return'!$C$25,'[2015-12-15 GMPP Data Hub Open v2.xlsx]1617-Q4'!$B$1:$HA$1000,B38,FALSE),INDIRECT("'" &amp; $C$1 &amp; "'!" &amp; C38)))</t>
  </si>
  <si>
    <t>if(if($L$1&lt;&gt;'GMPP Return'!$F$25,HLOOKUP('GMPP Return'!$C$25,'[2015-12-15 GMPP Data Hub Open v2.xlsx]1617-Q4'!$B$1:$HA$1000,B39,FALSE),INDIRECT("'" &amp; $C$1 &amp; "'!" &amp; C39))="","",IF($L$1&lt;&gt;'GMPP Return'!$F$25,HLOOKUP('GMPP Return'!$C$25,'[2015-12-15 GMPP Data Hub Open v2.xlsx]1617-Q4'!$B$1:$HA$1000,B39,FALSE),INDIRECT("'" &amp; $C$1 &amp; "'!" &amp; C39)))</t>
  </si>
  <si>
    <t>if(if($L$1&lt;&gt;'GMPP Return'!$F$25,HLOOKUP('GMPP Return'!$C$25,'[2015-12-15 GMPP Data Hub Open v2.xlsx]1617-Q4'!$B$1:$HA$1000,B40,FALSE),INDIRECT("'" &amp; $C$1 &amp; "'!" &amp; C40))="","",IF($L$1&lt;&gt;'GMPP Return'!$F$25,HLOOKUP('GMPP Return'!$C$25,'[2015-12-15 GMPP Data Hub Open v2.xlsx]1617-Q4'!$B$1:$HA$1000,B40,FALSE),INDIRECT("'" &amp; $C$1 &amp; "'!" &amp; C40)))</t>
  </si>
  <si>
    <t>if(if($L$1&lt;&gt;'GMPP Return'!$F$25,HLOOKUP('GMPP Return'!$C$25,'[2015-12-15 GMPP Data Hub Open v2.xlsx]1617-Q4'!$B$1:$HA$1000,B41,FALSE),INDIRECT("'" &amp; $C$1 &amp; "'!" &amp; C41))="","",IF($L$1&lt;&gt;'GMPP Return'!$F$25,HLOOKUP('GMPP Return'!$C$25,'[2015-12-15 GMPP Data Hub Open v2.xlsx]1617-Q4'!$B$1:$HA$1000,B41,FALSE),INDIRECT("'" &amp; $C$1 &amp; "'!" &amp; C41)))</t>
  </si>
  <si>
    <t>if(if($L$1&lt;&gt;'GMPP Return'!$F$25,HLOOKUP('GMPP Return'!$C$25,'[2015-12-15 GMPP Data Hub Open v2.xlsx]1617-Q4'!$B$1:$HA$1000,B42,FALSE),INDIRECT("'" &amp; $C$1 &amp; "'!" &amp; C42))="","",IF($L$1&lt;&gt;'GMPP Return'!$F$25,HLOOKUP('GMPP Return'!$C$25,'[2015-12-15 GMPP Data Hub Open v2.xlsx]1617-Q4'!$B$1:$HA$1000,B42,FALSE),INDIRECT("'" &amp; $C$1 &amp; "'!" &amp; C42)))</t>
  </si>
  <si>
    <t>if(if($L$1&lt;&gt;'GMPP Return'!$F$25,HLOOKUP('GMPP Return'!$C$25,'[2015-12-15 GMPP Data Hub Open v2.xlsx]1617-Q4'!$B$1:$HA$1000,B43,FALSE),INDIRECT("'" &amp; $C$1 &amp; "'!" &amp; C43))="","",IF($L$1&lt;&gt;'GMPP Return'!$F$25,HLOOKUP('GMPP Return'!$C$25,'[2015-12-15 GMPP Data Hub Open v2.xlsx]1617-Q4'!$B$1:$HA$1000,B43,FALSE),INDIRECT("'" &amp; $C$1 &amp; "'!" &amp; C43)))</t>
  </si>
  <si>
    <t>if(if($L$1&lt;&gt;'GMPP Return'!$F$25,HLOOKUP('GMPP Return'!$C$25,'[2015-12-15 GMPP Data Hub Open v2.xlsx]1617-Q4'!$B$1:$HA$1000,B44,FALSE),INDIRECT("'" &amp; $C$1 &amp; "'!" &amp; C44))="","",IF($L$1&lt;&gt;'GMPP Return'!$F$25,HLOOKUP('GMPP Return'!$C$25,'[2015-12-15 GMPP Data Hub Open v2.xlsx]1617-Q4'!$B$1:$HA$1000,B44,FALSE),INDIRECT("'" &amp; $C$1 &amp; "'!" &amp; C44)))</t>
  </si>
  <si>
    <t>if(if($L$1&lt;&gt;'GMPP Return'!$F$25,HLOOKUP('GMPP Return'!$C$25,'[2015-12-15 GMPP Data Hub Open v2.xlsx]1617-Q4'!$B$1:$HA$1000,B45,FALSE),INDIRECT("'" &amp; $C$1 &amp; "'!" &amp; C45))="","",IF($L$1&lt;&gt;'GMPP Return'!$F$25,HLOOKUP('GMPP Return'!$C$25,'[2015-12-15 GMPP Data Hub Open v2.xlsx]1617-Q4'!$B$1:$HA$1000,B45,FALSE),INDIRECT("'" &amp; $C$1 &amp; "'!" &amp; C45)))</t>
  </si>
  <si>
    <t>if(if($L$1&lt;&gt;'GMPP Return'!$F$25,HLOOKUP('GMPP Return'!$C$25,'[2015-12-15 GMPP Data Hub Open v2.xlsx]1617-Q4'!$B$1:$HA$1000,B46,FALSE),INDIRECT("'" &amp; $C$1 &amp; "'!" &amp; C46))="","",IF($L$1&lt;&gt;'GMPP Return'!$F$25,HLOOKUP('GMPP Return'!$C$25,'[2015-12-15 GMPP Data Hub Open v2.xlsx]1617-Q4'!$B$1:$HA$1000,B46,FALSE),INDIRECT("'" &amp; $C$1 &amp; "'!" &amp; C46)))</t>
  </si>
  <si>
    <t>if(if($L$1&lt;&gt;'GMPP Return'!$F$25,HLOOKUP('GMPP Return'!$C$25,'[2015-12-15 GMPP Data Hub Open v2.xlsx]1617-Q4'!$B$1:$HA$1000,B47,FALSE),INDIRECT("'" &amp; $C$1 &amp; "'!" &amp; C47))="","",IF($L$1&lt;&gt;'GMPP Return'!$F$25,HLOOKUP('GMPP Return'!$C$25,'[2015-12-15 GMPP Data Hub Open v2.xlsx]1617-Q4'!$B$1:$HA$1000,B47,FALSE),INDIRECT("'" &amp; $C$1 &amp; "'!" &amp; C47)))</t>
  </si>
  <si>
    <t>if(if($L$1&lt;&gt;'GMPP Return'!$F$25,HLOOKUP('GMPP Return'!$C$25,'[2015-12-15 GMPP Data Hub Open v2.xlsx]1617-Q4'!$B$1:$HA$1000,B48,FALSE),INDIRECT("'" &amp; $C$1 &amp; "'!" &amp; C48))="","",IF($L$1&lt;&gt;'GMPP Return'!$F$25,HLOOKUP('GMPP Return'!$C$25,'[2015-12-15 GMPP Data Hub Open v2.xlsx]1617-Q4'!$B$1:$HA$1000,B48,FALSE),INDIRECT("'" &amp; $C$1 &amp; "'!" &amp; C48)))</t>
  </si>
  <si>
    <t>if(if($L$1&lt;&gt;'GMPP Return'!$F$25,HLOOKUP('GMPP Return'!$C$25,'[2015-12-15 GMPP Data Hub Open v2.xlsx]1617-Q4'!$B$1:$HA$1000,B49,FALSE),INDIRECT("'" &amp; $C$1 &amp; "'!" &amp; C49))="","",IF($L$1&lt;&gt;'GMPP Return'!$F$25,HLOOKUP('GMPP Return'!$C$25,'[2015-12-15 GMPP Data Hub Open v2.xlsx]1617-Q4'!$B$1:$HA$1000,B49,FALSE),INDIRECT("'" &amp; $C$1 &amp; "'!" &amp; C49)))</t>
  </si>
  <si>
    <t>if(if($L$1&lt;&gt;'GMPP Return'!$F$25,HLOOKUP('GMPP Return'!$C$25,'[2015-12-15 GMPP Data Hub Open v2.xlsx]1617-Q4'!$B$1:$HA$1000,B50,FALSE),INDIRECT("'" &amp; $C$1 &amp; "'!" &amp; C50))="","",IF($L$1&lt;&gt;'GMPP Return'!$F$25,HLOOKUP('GMPP Return'!$C$25,'[2015-12-15 GMPP Data Hub Open v2.xlsx]1617-Q4'!$B$1:$HA$1000,B50,FALSE),INDIRECT("'" &amp; $C$1 &amp; "'!" &amp; C50)))</t>
  </si>
  <si>
    <t>if(if($L$1&lt;&gt;'GMPP Return'!$F$25,HLOOKUP('GMPP Return'!$C$25,'[2015-12-15 GMPP Data Hub Open v2.xlsx]1617-Q4'!$B$1:$HA$1000,B51,FALSE),INDIRECT("'" &amp; $C$1 &amp; "'!" &amp; C51))="","",IF($L$1&lt;&gt;'GMPP Return'!$F$25,HLOOKUP('GMPP Return'!$C$25,'[2015-12-15 GMPP Data Hub Open v2.xlsx]1617-Q4'!$B$1:$HA$1000,B51,FALSE),INDIRECT("'" &amp; $C$1 &amp; "'!" &amp; C51)))</t>
  </si>
  <si>
    <t>if(if($L$1&lt;&gt;'GMPP Return'!$F$25,HLOOKUP('GMPP Return'!$C$25,'[2015-12-15 GMPP Data Hub Open v2.xlsx]1617-Q4'!$B$1:$HA$1000,B52,FALSE),INDIRECT("'" &amp; $C$1 &amp; "'!" &amp; C52))="","",IF($L$1&lt;&gt;'GMPP Return'!$F$25,HLOOKUP('GMPP Return'!$C$25,'[2015-12-15 GMPP Data Hub Open v2.xlsx]1617-Q4'!$B$1:$HA$1000,B52,FALSE),INDIRECT("'" &amp; $C$1 &amp; "'!" &amp; C52)))</t>
  </si>
  <si>
    <t>if(if($L$1&lt;&gt;'GMPP Return'!$F$25,HLOOKUP('GMPP Return'!$C$25,'[2015-12-15 GMPP Data Hub Open v2.xlsx]1617-Q4'!$B$1:$HA$1000,B53,FALSE),INDIRECT("'" &amp; $C$1 &amp; "'!" &amp; C53))="","",IF($L$1&lt;&gt;'GMPP Return'!$F$25,HLOOKUP('GMPP Return'!$C$25,'[2015-12-15 GMPP Data Hub Open v2.xlsx]1617-Q4'!$B$1:$HA$1000,B53,FALSE),INDIRECT("'" &amp; $C$1 &amp; "'!" &amp; C53)))</t>
  </si>
  <si>
    <t>if(if($L$1&lt;&gt;'GMPP Return'!$F$25,HLOOKUP('GMPP Return'!$C$25,'[2015-12-15 GMPP Data Hub Open v2.xlsx]1617-Q4'!$B$1:$HA$1000,B54,FALSE),INDIRECT("'" &amp; $C$1 &amp; "'!" &amp; C54))="","",IF($L$1&lt;&gt;'GMPP Return'!$F$25,HLOOKUP('GMPP Return'!$C$25,'[2015-12-15 GMPP Data Hub Open v2.xlsx]1617-Q4'!$B$1:$HA$1000,B54,FALSE),INDIRECT("'" &amp; $C$1 &amp; "'!" &amp; C54)))</t>
  </si>
  <si>
    <t>if(if($L$1&lt;&gt;'GMPP Return'!$F$25,HLOOKUP('GMPP Return'!$C$25,'[2015-12-15 GMPP Data Hub Open v2.xlsx]1617-Q4'!$B$1:$HA$1000,B55,FALSE),INDIRECT("'" &amp; $C$1 &amp; "'!" &amp; C55))="","",IF($L$1&lt;&gt;'GMPP Return'!$F$25,HLOOKUP('GMPP Return'!$C$25,'[2015-12-15 GMPP Data Hub Open v2.xlsx]1617-Q4'!$B$1:$HA$1000,B55,FALSE),INDIRECT("'" &amp; $C$1 &amp; "'!" &amp; C55)))</t>
  </si>
  <si>
    <t>if(if($L$1&lt;&gt;'GMPP Return'!$F$25,HLOOKUP('GMPP Return'!$C$25,'[2015-12-15 GMPP Data Hub Open v2.xlsx]1617-Q4'!$B$1:$HA$1000,B56,FALSE),INDIRECT("'" &amp; $C$1 &amp; "'!" &amp; C56))="","",IF($L$1&lt;&gt;'GMPP Return'!$F$25,HLOOKUP('GMPP Return'!$C$25,'[2015-12-15 GMPP Data Hub Open v2.xlsx]1617-Q4'!$B$1:$HA$1000,B56,FALSE),INDIRECT("'" &amp; $C$1 &amp; "'!" &amp; C56)))</t>
  </si>
  <si>
    <t>if(if($L$1&lt;&gt;'GMPP Return'!$F$25,HLOOKUP('GMPP Return'!$C$25,'[2015-12-15 GMPP Data Hub Open v2.xlsx]1617-Q4'!$B$1:$HA$1000,B57,FALSE),INDIRECT("'" &amp; $C$1 &amp; "'!" &amp; C57))="","",IF($L$1&lt;&gt;'GMPP Return'!$F$25,HLOOKUP('GMPP Return'!$C$25,'[2015-12-15 GMPP Data Hub Open v2.xlsx]1617-Q4'!$B$1:$HA$1000,B57,FALSE),INDIRECT("'" &amp; $C$1 &amp; "'!" &amp; C57)))</t>
  </si>
  <si>
    <t>if(if($L$1&lt;&gt;'GMPP Return'!$F$25,HLOOKUP('GMPP Return'!$C$25,'[2015-12-15 GMPP Data Hub Open v2.xlsx]1617-Q4'!$B$1:$HA$1000,B58,FALSE),INDIRECT("'" &amp; $C$1 &amp; "'!" &amp; C58))="","",IF($L$1&lt;&gt;'GMPP Return'!$F$25,HLOOKUP('GMPP Return'!$C$25,'[2015-12-15 GMPP Data Hub Open v2.xlsx]1617-Q4'!$B$1:$HA$1000,B58,FALSE),INDIRECT("'" &amp; $C$1 &amp; "'!" &amp; C58)))</t>
  </si>
  <si>
    <t>if(if($L$1&lt;&gt;'GMPP Return'!$F$25,HLOOKUP('GMPP Return'!$C$25,'[2015-12-15 GMPP Data Hub Open v2.xlsx]1617-Q4'!$B$1:$HA$1000,B59,FALSE),INDIRECT("'" &amp; $C$1 &amp; "'!" &amp; C59))="","",IF($L$1&lt;&gt;'GMPP Return'!$F$25,HLOOKUP('GMPP Return'!$C$25,'[2015-12-15 GMPP Data Hub Open v2.xlsx]1617-Q4'!$B$1:$HA$1000,B59,FALSE),INDIRECT("'" &amp; $C$1 &amp; "'!" &amp; C59)))</t>
  </si>
  <si>
    <t>if(if($L$1&lt;&gt;'GMPP Return'!$F$25,HLOOKUP('GMPP Return'!$C$25,'[2015-12-15 GMPP Data Hub Open v2.xlsx]1617-Q4'!$B$1:$HA$1000,B60,FALSE),INDIRECT("'" &amp; $C$1 &amp; "'!" &amp; C60))="","",IF($L$1&lt;&gt;'GMPP Return'!$F$25,HLOOKUP('GMPP Return'!$C$25,'[2015-12-15 GMPP Data Hub Open v2.xlsx]1617-Q4'!$B$1:$HA$1000,B60,FALSE),INDIRECT("'" &amp; $C$1 &amp; "'!" &amp; C60)))</t>
  </si>
  <si>
    <t>if(if($L$1&lt;&gt;'GMPP Return'!$F$25,HLOOKUP('GMPP Return'!$C$25,'[2015-12-15 GMPP Data Hub Open v2.xlsx]1617-Q4'!$B$1:$HA$1000,B61,FALSE),INDIRECT("'" &amp; $C$1 &amp; "'!" &amp; C61))="","",IF($L$1&lt;&gt;'GMPP Return'!$F$25,HLOOKUP('GMPP Return'!$C$25,'[2015-12-15 GMPP Data Hub Open v2.xlsx]1617-Q4'!$B$1:$HA$1000,B61,FALSE),INDIRECT("'" &amp; $C$1 &amp; "'!" &amp; C61)))</t>
  </si>
  <si>
    <t>if(if($L$1&lt;&gt;'GMPP Return'!$F$25,HLOOKUP('GMPP Return'!$C$25,'[2015-12-15 GMPP Data Hub Open v2.xlsx]1617-Q4'!$B$1:$HA$1000,B62,FALSE),INDIRECT("'" &amp; $C$1 &amp; "'!" &amp; C62))="","",IF($L$1&lt;&gt;'GMPP Return'!$F$25,HLOOKUP('GMPP Return'!$C$25,'[2015-12-15 GMPP Data Hub Open v2.xlsx]1617-Q4'!$B$1:$HA$1000,B62,FALSE),INDIRECT("'" &amp; $C$1 &amp; "'!" &amp; C62)))</t>
  </si>
  <si>
    <t>if(if($L$1&lt;&gt;'GMPP Return'!$F$25,HLOOKUP('GMPP Return'!$C$25,'[2015-12-15 GMPP Data Hub Open v2.xlsx]1617-Q4'!$B$1:$HA$1000,B63,FALSE),INDIRECT("'" &amp; $C$1 &amp; "'!" &amp; C63))="","",IF($L$1&lt;&gt;'GMPP Return'!$F$25,HLOOKUP('GMPP Return'!$C$25,'[2015-12-15 GMPP Data Hub Open v2.xlsx]1617-Q4'!$B$1:$HA$1000,B63,FALSE),INDIRECT("'" &amp; $C$1 &amp; "'!" &amp; C63)))</t>
  </si>
  <si>
    <t>if(if($L$1&lt;&gt;'GMPP Return'!$F$25,HLOOKUP('GMPP Return'!$C$25,'[2015-12-15 GMPP Data Hub Open v2.xlsx]1617-Q4'!$B$1:$HA$1000,B64,FALSE),INDIRECT("'" &amp; $C$1 &amp; "'!" &amp; C64))="","",IF($L$1&lt;&gt;'GMPP Return'!$F$25,HLOOKUP('GMPP Return'!$C$25,'[2015-12-15 GMPP Data Hub Open v2.xlsx]1617-Q4'!$B$1:$HA$1000,B64,FALSE),INDIRECT("'" &amp; $C$1 &amp; "'!" &amp; C64)))</t>
  </si>
  <si>
    <t>if(if($L$1&lt;&gt;'GMPP Return'!$F$25,HLOOKUP('GMPP Return'!$C$25,'[2015-12-15 GMPP Data Hub Open v2.xlsx]1617-Q4'!$B$1:$HA$1000,B65,FALSE),INDIRECT("'" &amp; $C$1 &amp; "'!" &amp; C65))="","",IF($L$1&lt;&gt;'GMPP Return'!$F$25,HLOOKUP('GMPP Return'!$C$25,'[2015-12-15 GMPP Data Hub Open v2.xlsx]1617-Q4'!$B$1:$HA$1000,B65,FALSE),INDIRECT("'" &amp; $C$1 &amp; "'!" &amp; C65)))</t>
  </si>
  <si>
    <t>if(if($L$1&lt;&gt;'GMPP Return'!$F$25,HLOOKUP('GMPP Return'!$C$25,'[2015-12-15 GMPP Data Hub Open v2.xlsx]1617-Q4'!$B$1:$HA$1000,B66,FALSE),INDIRECT("'" &amp; $C$1 &amp; "'!" &amp; C66))="","",IF($L$1&lt;&gt;'GMPP Return'!$F$25,HLOOKUP('GMPP Return'!$C$25,'[2015-12-15 GMPP Data Hub Open v2.xlsx]1617-Q4'!$B$1:$HA$1000,B66,FALSE),INDIRECT("'" &amp; $C$1 &amp; "'!" &amp; C66)))</t>
  </si>
  <si>
    <t>if(if($L$1&lt;&gt;'GMPP Return'!$F$25,HLOOKUP('GMPP Return'!$C$25,'[2015-12-15 GMPP Data Hub Open v2.xlsx]1617-Q4'!$B$1:$HA$1000,B67,FALSE),INDIRECT("'" &amp; $C$1 &amp; "'!" &amp; C67))="","",IF($L$1&lt;&gt;'GMPP Return'!$F$25,HLOOKUP('GMPP Return'!$C$25,'[2015-12-15 GMPP Data Hub Open v2.xlsx]1617-Q4'!$B$1:$HA$1000,B67,FALSE),INDIRECT("'" &amp; $C$1 &amp; "'!" &amp; C67)))</t>
  </si>
  <si>
    <t>if(if($L$1&lt;&gt;'GMPP Return'!$F$25,HLOOKUP('GMPP Return'!$C$25,'[2015-12-15 GMPP Data Hub Open v2.xlsx]1617-Q4'!$B$1:$HA$1000,B68,FALSE),INDIRECT("'" &amp; $C$1 &amp; "'!" &amp; C68))="","",IF($L$1&lt;&gt;'GMPP Return'!$F$25,HLOOKUP('GMPP Return'!$C$25,'[2015-12-15 GMPP Data Hub Open v2.xlsx]1617-Q4'!$B$1:$HA$1000,B68,FALSE),INDIRECT("'" &amp; $C$1 &amp; "'!" &amp; C68)))</t>
  </si>
  <si>
    <t>if(if($L$1&lt;&gt;'GMPP Return'!$F$25,HLOOKUP('GMPP Return'!$C$25,'[2015-12-15 GMPP Data Hub Open v2.xlsx]1617-Q4'!$B$1:$HA$1000,B69,FALSE),INDIRECT("'" &amp; $C$1 &amp; "'!" &amp; C69))="","",IF($L$1&lt;&gt;'GMPP Return'!$F$25,HLOOKUP('GMPP Return'!$C$25,'[2015-12-15 GMPP Data Hub Open v2.xlsx]1617-Q4'!$B$1:$HA$1000,B69,FALSE),INDIRECT("'" &amp; $C$1 &amp; "'!" &amp; C69)))</t>
  </si>
  <si>
    <t>if(if($L$1&lt;&gt;'GMPP Return'!$F$25,HLOOKUP('GMPP Return'!$C$25,'[2015-12-15 GMPP Data Hub Open v2.xlsx]1617-Q4'!$B$1:$HA$1000,B70,FALSE),INDIRECT("'" &amp; $C$1 &amp; "'!" &amp; C70))="","",IF($L$1&lt;&gt;'GMPP Return'!$F$25,HLOOKUP('GMPP Return'!$C$25,'[2015-12-15 GMPP Data Hub Open v2.xlsx]1617-Q4'!$B$1:$HA$1000,B70,FALSE),INDIRECT("'" &amp; $C$1 &amp; "'!" &amp; C70)))</t>
  </si>
  <si>
    <t>if(if($L$1&lt;&gt;'GMPP Return'!$F$25,HLOOKUP('GMPP Return'!$C$25,'[2015-12-15 GMPP Data Hub Open v2.xlsx]1617-Q4'!$B$1:$HA$1000,B71,FALSE),INDIRECT("'" &amp; $C$1 &amp; "'!" &amp; C71))="","",IF($L$1&lt;&gt;'GMPP Return'!$F$25,HLOOKUP('GMPP Return'!$C$25,'[2015-12-15 GMPP Data Hub Open v2.xlsx]1617-Q4'!$B$1:$HA$1000,B71,FALSE),INDIRECT("'" &amp; $C$1 &amp; "'!" &amp; C71)))</t>
  </si>
  <si>
    <t>if(if($L$1&lt;&gt;'GMPP Return'!$F$25,HLOOKUP('GMPP Return'!$C$25,'[2015-12-15 GMPP Data Hub Open v2.xlsx]1617-Q4'!$B$1:$HA$1000,B72,FALSE),INDIRECT("'" &amp; $C$1 &amp; "'!" &amp; C72))="","",IF($L$1&lt;&gt;'GMPP Return'!$F$25,HLOOKUP('GMPP Return'!$C$25,'[2015-12-15 GMPP Data Hub Open v2.xlsx]1617-Q4'!$B$1:$HA$1000,B72,FALSE),INDIRECT("'" &amp; $C$1 &amp; "'!" &amp; C72)))</t>
  </si>
  <si>
    <t>if(if($L$1&lt;&gt;'GMPP Return'!$F$25,HLOOKUP('GMPP Return'!$C$25,'[2015-12-15 GMPP Data Hub Open v2.xlsx]1617-Q4'!$B$1:$HA$1000,B73,FALSE),INDIRECT("'" &amp; $C$1 &amp; "'!" &amp; C73))="","",IF($L$1&lt;&gt;'GMPP Return'!$F$25,HLOOKUP('GMPP Return'!$C$25,'[2015-12-15 GMPP Data Hub Open v2.xlsx]1617-Q4'!$B$1:$HA$1000,B73,FALSE),INDIRECT("'" &amp; $C$1 &amp; "'!" &amp; C73)))</t>
  </si>
  <si>
    <t>if(if($L$1&lt;&gt;'GMPP Return'!$F$25,HLOOKUP('GMPP Return'!$C$25,'[2015-12-15 GMPP Data Hub Open v2.xlsx]1617-Q4'!$B$1:$HA$1000,B74,FALSE),INDIRECT("'" &amp; $C$1 &amp; "'!" &amp; C74))="","",IF($L$1&lt;&gt;'GMPP Return'!$F$25,HLOOKUP('GMPP Return'!$C$25,'[2015-12-15 GMPP Data Hub Open v2.xlsx]1617-Q4'!$B$1:$HA$1000,B74,FALSE),INDIRECT("'" &amp; $C$1 &amp; "'!" &amp; C74)))</t>
  </si>
  <si>
    <t>if(if($L$1&lt;&gt;'GMPP Return'!$F$25,HLOOKUP('GMPP Return'!$C$25,'[2015-12-15 GMPP Data Hub Open v2.xlsx]1617-Q4'!$B$1:$HA$1000,B75,FALSE),INDIRECT("'" &amp; $C$1 &amp; "'!" &amp; C75))="","",IF($L$1&lt;&gt;'GMPP Return'!$F$25,HLOOKUP('GMPP Return'!$C$25,'[2015-12-15 GMPP Data Hub Open v2.xlsx]1617-Q4'!$B$1:$HA$1000,B75,FALSE),INDIRECT("'" &amp; $C$1 &amp; "'!" &amp; C75)))</t>
  </si>
  <si>
    <t>if(if($L$1&lt;&gt;'GMPP Return'!$F$25,HLOOKUP('GMPP Return'!$C$25,'[2015-12-15 GMPP Data Hub Open v2.xlsx]1617-Q4'!$B$1:$HA$1000,B76,FALSE),INDIRECT("'" &amp; $C$1 &amp; "'!" &amp; C76))="","",IF($L$1&lt;&gt;'GMPP Return'!$F$25,HLOOKUP('GMPP Return'!$C$25,'[2015-12-15 GMPP Data Hub Open v2.xlsx]1617-Q4'!$B$1:$HA$1000,B76,FALSE),INDIRECT("'" &amp; $C$1 &amp; "'!" &amp; C76)))</t>
  </si>
  <si>
    <t>if(if($L$1&lt;&gt;'GMPP Return'!$F$25,HLOOKUP('GMPP Return'!$C$25,'[2015-12-15 GMPP Data Hub Open v2.xlsx]1617-Q4'!$B$1:$HA$1000,B77,FALSE),INDIRECT("'" &amp; $C$1 &amp; "'!" &amp; C77))="","",IF($L$1&lt;&gt;'GMPP Return'!$F$25,HLOOKUP('GMPP Return'!$C$25,'[2015-12-15 GMPP Data Hub Open v2.xlsx]1617-Q4'!$B$1:$HA$1000,B77,FALSE),INDIRECT("'" &amp; $C$1 &amp; "'!" &amp; C77)))</t>
  </si>
  <si>
    <t>if(if($L$1&lt;&gt;'GMPP Return'!$F$25,HLOOKUP('GMPP Return'!$C$25,'[2015-12-15 GMPP Data Hub Open v2.xlsx]1617-Q4'!$B$1:$HA$1000,B78,FALSE),INDIRECT("'" &amp; $C$1 &amp; "'!" &amp; C78))="","",IF($L$1&lt;&gt;'GMPP Return'!$F$25,HLOOKUP('GMPP Return'!$C$25,'[2015-12-15 GMPP Data Hub Open v2.xlsx]1617-Q4'!$B$1:$HA$1000,B78,FALSE),INDIRECT("'" &amp; $C$1 &amp; "'!" &amp; C78)))</t>
  </si>
  <si>
    <t>if(if($L$1&lt;&gt;'GMPP Return'!$F$25,HLOOKUP('GMPP Return'!$C$25,'[2015-12-15 GMPP Data Hub Open v2.xlsx]1617-Q4'!$B$1:$HA$1000,B79,FALSE),INDIRECT("'" &amp; $C$1 &amp; "'!" &amp; C79))="","",IF($L$1&lt;&gt;'GMPP Return'!$F$25,HLOOKUP('GMPP Return'!$C$25,'[2015-12-15 GMPP Data Hub Open v2.xlsx]1617-Q4'!$B$1:$HA$1000,B79,FALSE),INDIRECT("'" &amp; $C$1 &amp; "'!" &amp; C79)))</t>
  </si>
  <si>
    <t>if(if($L$1&lt;&gt;'GMPP Return'!$F$25,HLOOKUP('GMPP Return'!$C$25,'[2015-12-15 GMPP Data Hub Open v2.xlsx]1617-Q4'!$B$1:$HA$1000,B80,FALSE),INDIRECT("'" &amp; $C$1 &amp; "'!" &amp; C80))="","",IF($L$1&lt;&gt;'GMPP Return'!$F$25,HLOOKUP('GMPP Return'!$C$25,'[2015-12-15 GMPP Data Hub Open v2.xlsx]1617-Q4'!$B$1:$HA$1000,B80,FALSE),INDIRECT("'" &amp; $C$1 &amp; "'!" &amp; C80)))</t>
  </si>
  <si>
    <t>if(if($L$1&lt;&gt;'GMPP Return'!$F$25,HLOOKUP('GMPP Return'!$C$25,'[2015-12-15 GMPP Data Hub Open v2.xlsx]1617-Q4'!$B$1:$HA$1000,B81,FALSE),INDIRECT("'" &amp; $C$1 &amp; "'!" &amp; C81))="","",IF($L$1&lt;&gt;'GMPP Return'!$F$25,HLOOKUP('GMPP Return'!$C$25,'[2015-12-15 GMPP Data Hub Open v2.xlsx]1617-Q4'!$B$1:$HA$1000,B81,FALSE),INDIRECT("'" &amp; $C$1 &amp; "'!" &amp; C81)))</t>
  </si>
  <si>
    <t>if(if($L$1&lt;&gt;'GMPP Return'!$F$25,HLOOKUP('GMPP Return'!$C$25,'[2015-12-15 GMPP Data Hub Open v2.xlsx]1617-Q4'!$B$1:$HA$1000,B82,FALSE),INDIRECT("'" &amp; $C$1 &amp; "'!" &amp; C82))="","",IF($L$1&lt;&gt;'GMPP Return'!$F$25,HLOOKUP('GMPP Return'!$C$25,'[2015-12-15 GMPP Data Hub Open v2.xlsx]1617-Q4'!$B$1:$HA$1000,B82,FALSE),INDIRECT("'" &amp; $C$1 &amp; "'!" &amp; C82)))</t>
  </si>
  <si>
    <t>if(if($L$1&lt;&gt;'GMPP Return'!$F$25,HLOOKUP('GMPP Return'!$C$25,'[2015-12-15 GMPP Data Hub Open v2.xlsx]1617-Q4'!$B$1:$HA$1000,B83,FALSE),INDIRECT("'" &amp; $C$1 &amp; "'!" &amp; C83))="","",IF($L$1&lt;&gt;'GMPP Return'!$F$25,HLOOKUP('GMPP Return'!$C$25,'[2015-12-15 GMPP Data Hub Open v2.xlsx]1617-Q4'!$B$1:$HA$1000,B83,FALSE),INDIRECT("'" &amp; $C$1 &amp; "'!" &amp; C83)))</t>
  </si>
  <si>
    <t>if(if($L$1&lt;&gt;'GMPP Return'!$F$25,HLOOKUP('GMPP Return'!$C$25,'[2015-12-15 GMPP Data Hub Open v2.xlsx]1617-Q4'!$B$1:$HA$1000,B84,FALSE),INDIRECT("'" &amp; $C$1 &amp; "'!" &amp; C84))="","",IF($L$1&lt;&gt;'GMPP Return'!$F$25,HLOOKUP('GMPP Return'!$C$25,'[2015-12-15 GMPP Data Hub Open v2.xlsx]1617-Q4'!$B$1:$HA$1000,B84,FALSE),INDIRECT("'" &amp; $C$1 &amp; "'!" &amp; C84)))</t>
  </si>
  <si>
    <t>if(if($L$1&lt;&gt;'GMPP Return'!$F$25,HLOOKUP('GMPP Return'!$C$25,'[2015-12-15 GMPP Data Hub Open v2.xlsx]1617-Q4'!$B$1:$HA$1000,B85,FALSE),INDIRECT("'" &amp; $C$1 &amp; "'!" &amp; C85))="","",IF($L$1&lt;&gt;'GMPP Return'!$F$25,HLOOKUP('GMPP Return'!$C$25,'[2015-12-15 GMPP Data Hub Open v2.xlsx]1617-Q4'!$B$1:$HA$1000,B85,FALSE),INDIRECT("'" &amp; $C$1 &amp; "'!" &amp; C85)))</t>
  </si>
  <si>
    <t>if(if($L$1&lt;&gt;'GMPP Return'!$F$25,HLOOKUP('GMPP Return'!$C$25,'[2015-12-15 GMPP Data Hub Open v2.xlsx]1617-Q4'!$B$1:$HA$1000,B86,FALSE),INDIRECT("'" &amp; $C$1 &amp; "'!" &amp; C86))="","",IF($L$1&lt;&gt;'GMPP Return'!$F$25,HLOOKUP('GMPP Return'!$C$25,'[2015-12-15 GMPP Data Hub Open v2.xlsx]1617-Q4'!$B$1:$HA$1000,B86,FALSE),INDIRECT("'" &amp; $C$1 &amp; "'!" &amp; C86)))</t>
  </si>
  <si>
    <t>if(if($L$1&lt;&gt;'GMPP Return'!$F$25,HLOOKUP('GMPP Return'!$C$25,'[2015-12-15 GMPP Data Hub Open v2.xlsx]1617-Q4'!$B$1:$HA$1000,B87,FALSE),INDIRECT("'" &amp; $C$1 &amp; "'!" &amp; C87))="","",IF($L$1&lt;&gt;'GMPP Return'!$F$25,HLOOKUP('GMPP Return'!$C$25,'[2015-12-15 GMPP Data Hub Open v2.xlsx]1617-Q4'!$B$1:$HA$1000,B87,FALSE),INDIRECT("'" &amp; $C$1 &amp; "'!" &amp; C87)))</t>
  </si>
  <si>
    <t>if(if($L$1&lt;&gt;'GMPP Return'!$F$25,HLOOKUP('GMPP Return'!$C$25,'[2015-12-15 GMPP Data Hub Open v2.xlsx]1617-Q4'!$B$1:$HA$1000,B88,FALSE),INDIRECT("'" &amp; $C$1 &amp; "'!" &amp; C88))="","",IF($L$1&lt;&gt;'GMPP Return'!$F$25,HLOOKUP('GMPP Return'!$C$25,'[2015-12-15 GMPP Data Hub Open v2.xlsx]1617-Q4'!$B$1:$HA$1000,B88,FALSE),INDIRECT("'" &amp; $C$1 &amp; "'!" &amp; C88)))</t>
  </si>
  <si>
    <t>if(if($L$1&lt;&gt;'GMPP Return'!$F$25,HLOOKUP('GMPP Return'!$C$25,'[2015-12-15 GMPP Data Hub Open v2.xlsx]1617-Q4'!$B$1:$HA$1000,B89,FALSE),INDIRECT("'" &amp; $C$1 &amp; "'!" &amp; C89))="","",IF($L$1&lt;&gt;'GMPP Return'!$F$25,HLOOKUP('GMPP Return'!$C$25,'[2015-12-15 GMPP Data Hub Open v2.xlsx]1617-Q4'!$B$1:$HA$1000,B89,FALSE),INDIRECT("'" &amp; $C$1 &amp; "'!" &amp; C89)))</t>
  </si>
  <si>
    <t>if(if($L$1&lt;&gt;'GMPP Return'!$F$25,HLOOKUP('GMPP Return'!$C$25,'[2015-12-15 GMPP Data Hub Open v2.xlsx]1617-Q4'!$B$1:$HA$1000,B90,FALSE),INDIRECT("'" &amp; $C$1 &amp; "'!" &amp; C90))="","",IF($L$1&lt;&gt;'GMPP Return'!$F$25,HLOOKUP('GMPP Return'!$C$25,'[2015-12-15 GMPP Data Hub Open v2.xlsx]1617-Q4'!$B$1:$HA$1000,B90,FALSE),INDIRECT("'" &amp; $C$1 &amp; "'!" &amp; C90)))</t>
  </si>
  <si>
    <t>if(if($L$1&lt;&gt;'GMPP Return'!$F$25,HLOOKUP('GMPP Return'!$C$25,'[2015-12-15 GMPP Data Hub Open v2.xlsx]1617-Q4'!$B$1:$HA$1000,B91,FALSE),INDIRECT("'" &amp; $C$1 &amp; "'!" &amp; C91))="","",IF($L$1&lt;&gt;'GMPP Return'!$F$25,HLOOKUP('GMPP Return'!$C$25,'[2015-12-15 GMPP Data Hub Open v2.xlsx]1617-Q4'!$B$1:$HA$1000,B91,FALSE),INDIRECT("'" &amp; $C$1 &amp; "'!" &amp; C91)))</t>
  </si>
  <si>
    <t>if(if($L$1&lt;&gt;'GMPP Return'!$F$25,HLOOKUP('GMPP Return'!$C$25,'[2015-12-15 GMPP Data Hub Open v2.xlsx]1617-Q4'!$B$1:$HA$1000,B92,FALSE),INDIRECT("'" &amp; $C$1 &amp; "'!" &amp; C92))="","",IF($L$1&lt;&gt;'GMPP Return'!$F$25,HLOOKUP('GMPP Return'!$C$25,'[2015-12-15 GMPP Data Hub Open v2.xlsx]1617-Q4'!$B$1:$HA$1000,B92,FALSE),INDIRECT("'" &amp; $C$1 &amp; "'!" &amp; C92)))</t>
  </si>
  <si>
    <t>if(if($L$1&lt;&gt;'GMPP Return'!$F$25,HLOOKUP('GMPP Return'!$C$25,'[2015-12-15 GMPP Data Hub Open v2.xlsx]1617-Q4'!$B$1:$HA$1000,B93,FALSE),INDIRECT("'" &amp; $C$1 &amp; "'!" &amp; C93))="","",IF($L$1&lt;&gt;'GMPP Return'!$F$25,HLOOKUP('GMPP Return'!$C$25,'[2015-12-15 GMPP Data Hub Open v2.xlsx]1617-Q4'!$B$1:$HA$1000,B93,FALSE),INDIRECT("'" &amp; $C$1 &amp; "'!" &amp; C93)))</t>
  </si>
  <si>
    <t>if(if($L$1&lt;&gt;'GMPP Return'!$F$25,HLOOKUP('GMPP Return'!$C$25,'[2015-12-15 GMPP Data Hub Open v2.xlsx]1617-Q4'!$B$1:$HA$1000,B94,FALSE),INDIRECT("'" &amp; $C$1 &amp; "'!" &amp; C94))="","",IF($L$1&lt;&gt;'GMPP Return'!$F$25,HLOOKUP('GMPP Return'!$C$25,'[2015-12-15 GMPP Data Hub Open v2.xlsx]1617-Q4'!$B$1:$HA$1000,B94,FALSE),INDIRECT("'" &amp; $C$1 &amp; "'!" &amp; C94)))</t>
  </si>
  <si>
    <t>if(if($L$1&lt;&gt;'GMPP Return'!$F$25,HLOOKUP('GMPP Return'!$C$25,'[2015-12-15 GMPP Data Hub Open v2.xlsx]1617-Q4'!$B$1:$HA$1000,B95,FALSE),INDIRECT("'" &amp; $C$1 &amp; "'!" &amp; C95))="","",IF($L$1&lt;&gt;'GMPP Return'!$F$25,HLOOKUP('GMPP Return'!$C$25,'[2015-12-15 GMPP Data Hub Open v2.xlsx]1617-Q4'!$B$1:$HA$1000,B95,FALSE),INDIRECT("'" &amp; $C$1 &amp; "'!" &amp; C95)))</t>
  </si>
  <si>
    <t>if(if($L$1&lt;&gt;'GMPP Return'!$F$25,HLOOKUP('GMPP Return'!$C$25,'[2015-12-15 GMPP Data Hub Open v2.xlsx]1617-Q4'!$B$1:$HA$1000,B96,FALSE),INDIRECT("'" &amp; $C$1 &amp; "'!" &amp; C96))="","",IF($L$1&lt;&gt;'GMPP Return'!$F$25,HLOOKUP('GMPP Return'!$C$25,'[2015-12-15 GMPP Data Hub Open v2.xlsx]1617-Q4'!$B$1:$HA$1000,B96,FALSE),INDIRECT("'" &amp; $C$1 &amp; "'!" &amp; C96)))</t>
  </si>
  <si>
    <t>if(if($L$1&lt;&gt;'GMPP Return'!$F$25,HLOOKUP('GMPP Return'!$C$25,'[2015-12-15 GMPP Data Hub Open v2.xlsx]1617-Q4'!$B$1:$HA$1000,B97,FALSE),INDIRECT("'" &amp; $C$1 &amp; "'!" &amp; C97))="","",IF($L$1&lt;&gt;'GMPP Return'!$F$25,HLOOKUP('GMPP Return'!$C$25,'[2015-12-15 GMPP Data Hub Open v2.xlsx]1617-Q4'!$B$1:$HA$1000,B97,FALSE),INDIRECT("'" &amp; $C$1 &amp; "'!" &amp; C97)))</t>
  </si>
  <si>
    <t>if(if($L$1&lt;&gt;'GMPP Return'!$F$25,HLOOKUP('GMPP Return'!$C$25,'[2015-12-15 GMPP Data Hub Open v2.xlsx]1617-Q4'!$B$1:$HA$1000,B98,FALSE),INDIRECT("'" &amp; $C$1 &amp; "'!" &amp; C98))="","",IF($L$1&lt;&gt;'GMPP Return'!$F$25,HLOOKUP('GMPP Return'!$C$25,'[2015-12-15 GMPP Data Hub Open v2.xlsx]1617-Q4'!$B$1:$HA$1000,B98,FALSE),INDIRECT("'" &amp; $C$1 &amp; "'!" &amp; C98)))</t>
  </si>
  <si>
    <t>if(if($L$1&lt;&gt;'GMPP Return'!$F$25,HLOOKUP('GMPP Return'!$C$25,'[2015-12-15 GMPP Data Hub Open v2.xlsx]1617-Q4'!$B$1:$HA$1000,B99,FALSE),INDIRECT("'" &amp; $C$1 &amp; "'!" &amp; C99))="","",IF($L$1&lt;&gt;'GMPP Return'!$F$25,HLOOKUP('GMPP Return'!$C$25,'[2015-12-15 GMPP Data Hub Open v2.xlsx]1617-Q4'!$B$1:$HA$1000,B99,FALSE),INDIRECT("'" &amp; $C$1 &amp; "'!" &amp; C99)))</t>
  </si>
  <si>
    <t>if(if($L$1&lt;&gt;'GMPP Return'!$F$25,HLOOKUP('GMPP Return'!$C$25,'[2015-12-15 GMPP Data Hub Open v2.xlsx]1617-Q4'!$B$1:$HA$1000,B100,FALSE),INDIRECT("'" &amp; $C$1 &amp; "'!" &amp; C100))="","",IF($L$1&lt;&gt;'GMPP Return'!$F$25,HLOOKUP('GMPP Return'!$C$25,'[2015-12-15 GMPP Data Hub Open v2.xlsx]1617-Q4'!$B$1:$HA$1000,B100,FALSE),INDIRECT("'" &amp; $C$1 &amp; "'!" &amp; C100)))</t>
  </si>
  <si>
    <t>if(if($L$1&lt;&gt;'GMPP Return'!$F$25,HLOOKUP('GMPP Return'!$C$25,'[2015-12-15 GMPP Data Hub Open v2.xlsx]1617-Q4'!$B$1:$HA$1000,B101,FALSE),INDIRECT("'" &amp; $C$1 &amp; "'!" &amp; C101))="","",IF($L$1&lt;&gt;'GMPP Return'!$F$25,HLOOKUP('GMPP Return'!$C$25,'[2015-12-15 GMPP Data Hub Open v2.xlsx]1617-Q4'!$B$1:$HA$1000,B101,FALSE),INDIRECT("'" &amp; $C$1 &amp; "'!" &amp; C101)))</t>
  </si>
  <si>
    <t>if(if($L$1&lt;&gt;'GMPP Return'!$F$25,HLOOKUP('GMPP Return'!$C$25,'[2015-12-15 GMPP Data Hub Open v2.xlsx]1617-Q4'!$B$1:$HA$1000,B102,FALSE),INDIRECT("'" &amp; $C$1 &amp; "'!" &amp; C102))="","",IF($L$1&lt;&gt;'GMPP Return'!$F$25,HLOOKUP('GMPP Return'!$C$25,'[2015-12-15 GMPP Data Hub Open v2.xlsx]1617-Q4'!$B$1:$HA$1000,B102,FALSE),INDIRECT("'" &amp; $C$1 &amp; "'!" &amp; C102)))</t>
  </si>
  <si>
    <t>if(if($L$1&lt;&gt;'GMPP Return'!$F$25,HLOOKUP('GMPP Return'!$C$25,'[2015-12-15 GMPP Data Hub Open v2.xlsx]1617-Q4'!$B$1:$HA$1000,B103,FALSE),INDIRECT("'" &amp; $C$1 &amp; "'!" &amp; C103))="","",IF($L$1&lt;&gt;'GMPP Return'!$F$25,HLOOKUP('GMPP Return'!$C$25,'[2015-12-15 GMPP Data Hub Open v2.xlsx]1617-Q4'!$B$1:$HA$1000,B103,FALSE),INDIRECT("'" &amp; $C$1 &amp; "'!" &amp; C103)))</t>
  </si>
  <si>
    <t>if(if($L$1&lt;&gt;'GMPP Return'!$F$25,HLOOKUP('GMPP Return'!$C$25,'[2015-12-15 GMPP Data Hub Open v2.xlsx]1617-Q4'!$B$1:$HA$1000,B104,FALSE),INDIRECT("'" &amp; $C$1 &amp; "'!" &amp; C104))="","",IF($L$1&lt;&gt;'GMPP Return'!$F$25,HLOOKUP('GMPP Return'!$C$25,'[2015-12-15 GMPP Data Hub Open v2.xlsx]1617-Q4'!$B$1:$HA$1000,B104,FALSE),INDIRECT("'" &amp; $C$1 &amp; "'!" &amp; C104)))</t>
  </si>
  <si>
    <t>if(if($L$1&lt;&gt;'GMPP Return'!$F$25,HLOOKUP('GMPP Return'!$C$25,'[2015-12-15 GMPP Data Hub Open v2.xlsx]1617-Q4'!$B$1:$HA$1000,B105,FALSE),INDIRECT("'" &amp; $C$1 &amp; "'!" &amp; C105))="","",IF($L$1&lt;&gt;'GMPP Return'!$F$25,HLOOKUP('GMPP Return'!$C$25,'[2015-12-15 GMPP Data Hub Open v2.xlsx]1617-Q4'!$B$1:$HA$1000,B105,FALSE),INDIRECT("'" &amp; $C$1 &amp; "'!" &amp; C105)))</t>
  </si>
  <si>
    <t>if(if($L$1&lt;&gt;'GMPP Return'!$F$25,HLOOKUP('GMPP Return'!$C$25,'[2015-12-15 GMPP Data Hub Open v2.xlsx]1617-Q4'!$B$1:$HA$1000,B106,FALSE),INDIRECT("'" &amp; $C$1 &amp; "'!" &amp; C106))="","",IF($L$1&lt;&gt;'GMPP Return'!$F$25,HLOOKUP('GMPP Return'!$C$25,'[2015-12-15 GMPP Data Hub Open v2.xlsx]1617-Q4'!$B$1:$HA$1000,B106,FALSE),INDIRECT("'" &amp; $C$1 &amp; "'!" &amp; C106)))</t>
  </si>
  <si>
    <t>if(if($L$1&lt;&gt;'GMPP Return'!$F$25,HLOOKUP('GMPP Return'!$C$25,'[2015-12-15 GMPP Data Hub Open v2.xlsx]1617-Q4'!$B$1:$HA$1000,B107,FALSE),INDIRECT("'" &amp; $C$1 &amp; "'!" &amp; C107))="","",IF($L$1&lt;&gt;'GMPP Return'!$F$25,HLOOKUP('GMPP Return'!$C$25,'[2015-12-15 GMPP Data Hub Open v2.xlsx]1617-Q4'!$B$1:$HA$1000,B107,FALSE),INDIRECT("'" &amp; $C$1 &amp; "'!" &amp; C107)))</t>
  </si>
  <si>
    <t>if(if($L$1&lt;&gt;'GMPP Return'!$F$25,HLOOKUP('GMPP Return'!$C$25,'[2015-12-15 GMPP Data Hub Open v2.xlsx]1617-Q4'!$B$1:$HA$1000,B108,FALSE),INDIRECT("'" &amp; $C$1 &amp; "'!" &amp; C108))="","",IF($L$1&lt;&gt;'GMPP Return'!$F$25,HLOOKUP('GMPP Return'!$C$25,'[2015-12-15 GMPP Data Hub Open v2.xlsx]1617-Q4'!$B$1:$HA$1000,B108,FALSE),INDIRECT("'" &amp; $C$1 &amp; "'!" &amp; C108)))</t>
  </si>
  <si>
    <t>if(if($L$1&lt;&gt;'GMPP Return'!$F$25,HLOOKUP('GMPP Return'!$C$25,'[2015-12-15 GMPP Data Hub Open v2.xlsx]1617-Q4'!$B$1:$HA$1000,B109,FALSE),INDIRECT("'" &amp; $C$1 &amp; "'!" &amp; C109))="","",IF($L$1&lt;&gt;'GMPP Return'!$F$25,HLOOKUP('GMPP Return'!$C$25,'[2015-12-15 GMPP Data Hub Open v2.xlsx]1617-Q4'!$B$1:$HA$1000,B109,FALSE),INDIRECT("'" &amp; $C$1 &amp; "'!" &amp; C109)))</t>
  </si>
  <si>
    <t>if(if($L$1&lt;&gt;'GMPP Return'!$F$25,HLOOKUP('GMPP Return'!$C$25,'[2015-12-15 GMPP Data Hub Open v2.xlsx]1617-Q4'!$B$1:$HA$1000,B110,FALSE),INDIRECT("'" &amp; $C$1 &amp; "'!" &amp; C110))="","",IF($L$1&lt;&gt;'GMPP Return'!$F$25,HLOOKUP('GMPP Return'!$C$25,'[2015-12-15 GMPP Data Hub Open v2.xlsx]1617-Q4'!$B$1:$HA$1000,B110,FALSE),INDIRECT("'" &amp; $C$1 &amp; "'!" &amp; C110)))</t>
  </si>
  <si>
    <t>if(if($L$1&lt;&gt;'GMPP Return'!$F$25,HLOOKUP('GMPP Return'!$C$25,'[2015-12-15 GMPP Data Hub Open v2.xlsx]1617-Q4'!$B$1:$HA$1000,B111,FALSE),INDIRECT("'" &amp; $C$1 &amp; "'!" &amp; C111))="","",IF($L$1&lt;&gt;'GMPP Return'!$F$25,HLOOKUP('GMPP Return'!$C$25,'[2015-12-15 GMPP Data Hub Open v2.xlsx]1617-Q4'!$B$1:$HA$1000,B111,FALSE),INDIRECT("'" &amp; $C$1 &amp; "'!" &amp; C111)))</t>
  </si>
  <si>
    <t>if(if($L$1&lt;&gt;'GMPP Return'!$F$25,HLOOKUP('GMPP Return'!$C$25,'[2015-12-15 GMPP Data Hub Open v2.xlsx]1617-Q4'!$B$1:$HA$1000,B112,FALSE),INDIRECT("'" &amp; $C$1 &amp; "'!" &amp; C112))="","",IF($L$1&lt;&gt;'GMPP Return'!$F$25,HLOOKUP('GMPP Return'!$C$25,'[2015-12-15 GMPP Data Hub Open v2.xlsx]1617-Q4'!$B$1:$HA$1000,B112,FALSE),INDIRECT("'" &amp; $C$1 &amp; "'!" &amp; C112)))</t>
  </si>
  <si>
    <t>if(if($L$1&lt;&gt;'GMPP Return'!$F$25,HLOOKUP('GMPP Return'!$C$25,'[2015-12-15 GMPP Data Hub Open v2.xlsx]1617-Q4'!$B$1:$HA$1000,B113,FALSE),INDIRECT("'" &amp; $C$1 &amp; "'!" &amp; C113))="","",IF($L$1&lt;&gt;'GMPP Return'!$F$25,HLOOKUP('GMPP Return'!$C$25,'[2015-12-15 GMPP Data Hub Open v2.xlsx]1617-Q4'!$B$1:$HA$1000,B113,FALSE),INDIRECT("'" &amp; $C$1 &amp; "'!" &amp; C113)))</t>
  </si>
  <si>
    <t>if(if($L$1&lt;&gt;'GMPP Return'!$F$25,HLOOKUP('GMPP Return'!$C$25,'[2015-12-15 GMPP Data Hub Open v2.xlsx]1617-Q4'!$B$1:$HA$1000,B114,FALSE),INDIRECT("'" &amp; $C$1 &amp; "'!" &amp; C114))="","",IF($L$1&lt;&gt;'GMPP Return'!$F$25,HLOOKUP('GMPP Return'!$C$25,'[2015-12-15 GMPP Data Hub Open v2.xlsx]1617-Q4'!$B$1:$HA$1000,B114,FALSE),INDIRECT("'" &amp; $C$1 &amp; "'!" &amp; C114)))</t>
  </si>
  <si>
    <t>if(if($L$1&lt;&gt;'GMPP Return'!$F$25,HLOOKUP('GMPP Return'!$C$25,'[2015-12-15 GMPP Data Hub Open v2.xlsx]1617-Q4'!$B$1:$HA$1000,B115,FALSE),INDIRECT("'" &amp; $C$1 &amp; "'!" &amp; C115))="","",IF($L$1&lt;&gt;'GMPP Return'!$F$25,HLOOKUP('GMPP Return'!$C$25,'[2015-12-15 GMPP Data Hub Open v2.xlsx]1617-Q4'!$B$1:$HA$1000,B115,FALSE),INDIRECT("'" &amp; $C$1 &amp; "'!" &amp; C115)))</t>
  </si>
  <si>
    <t>if(if($L$1&lt;&gt;'GMPP Return'!$F$25,HLOOKUP('GMPP Return'!$C$25,'[2015-12-15 GMPP Data Hub Open v2.xlsx]1617-Q4'!$B$1:$HA$1000,B116,FALSE),INDIRECT("'" &amp; $C$1 &amp; "'!" &amp; C116))="","",IF($L$1&lt;&gt;'GMPP Return'!$F$25,HLOOKUP('GMPP Return'!$C$25,'[2015-12-15 GMPP Data Hub Open v2.xlsx]1617-Q4'!$B$1:$HA$1000,B116,FALSE),INDIRECT("'" &amp; $C$1 &amp; "'!" &amp; C116)))</t>
  </si>
  <si>
    <t>if(if($L$1&lt;&gt;'GMPP Return'!$F$25,HLOOKUP('GMPP Return'!$C$25,'[2015-12-15 GMPP Data Hub Open v2.xlsx]1617-Q4'!$B$1:$HA$1000,B117,FALSE),INDIRECT("'" &amp; $C$1 &amp; "'!" &amp; C117))="","",IF($L$1&lt;&gt;'GMPP Return'!$F$25,HLOOKUP('GMPP Return'!$C$25,'[2015-12-15 GMPP Data Hub Open v2.xlsx]1617-Q4'!$B$1:$HA$1000,B117,FALSE),INDIRECT("'" &amp; $C$1 &amp; "'!" &amp; C117)))</t>
  </si>
  <si>
    <t>if(if($L$1&lt;&gt;'GMPP Return'!$F$25,HLOOKUP('GMPP Return'!$C$25,'[2015-12-15 GMPP Data Hub Open v2.xlsx]1617-Q4'!$B$1:$HA$1000,B118,FALSE),INDIRECT("'" &amp; $C$1 &amp; "'!" &amp; C118))="","",IF($L$1&lt;&gt;'GMPP Return'!$F$25,HLOOKUP('GMPP Return'!$C$25,'[2015-12-15 GMPP Data Hub Open v2.xlsx]1617-Q4'!$B$1:$HA$1000,B118,FALSE),INDIRECT("'" &amp; $C$1 &amp; "'!" &amp; C118)))</t>
  </si>
  <si>
    <t>if(if($L$1&lt;&gt;'GMPP Return'!$F$25,HLOOKUP('GMPP Return'!$C$25,'[2015-12-15 GMPP Data Hub Open v2.xlsx]1617-Q4'!$B$1:$HA$1000,B119,FALSE),INDIRECT("'" &amp; $C$1 &amp; "'!" &amp; C119))="","",IF($L$1&lt;&gt;'GMPP Return'!$F$25,HLOOKUP('GMPP Return'!$C$25,'[2015-12-15 GMPP Data Hub Open v2.xlsx]1617-Q4'!$B$1:$HA$1000,B119,FALSE),INDIRECT("'" &amp; $C$1 &amp; "'!" &amp; C119)))</t>
  </si>
  <si>
    <t>if(if($L$1&lt;&gt;'GMPP Return'!$F$25,HLOOKUP('GMPP Return'!$C$25,'[2015-12-15 GMPP Data Hub Open v2.xlsx]1617-Q4'!$B$1:$HA$1000,B120,FALSE),INDIRECT("'" &amp; $C$1 &amp; "'!" &amp; C120))="","",IF($L$1&lt;&gt;'GMPP Return'!$F$25,HLOOKUP('GMPP Return'!$C$25,'[2015-12-15 GMPP Data Hub Open v2.xlsx]1617-Q4'!$B$1:$HA$1000,B120,FALSE),INDIRECT("'" &amp; $C$1 &amp; "'!" &amp; C120)))</t>
  </si>
  <si>
    <t>if(if($L$1&lt;&gt;'GMPP Return'!$F$25,HLOOKUP('GMPP Return'!$C$25,'[2015-12-15 GMPP Data Hub Open v2.xlsx]1617-Q4'!$B$1:$HA$1000,B121,FALSE),INDIRECT("'" &amp; $C$1 &amp; "'!" &amp; C121))="","",IF($L$1&lt;&gt;'GMPP Return'!$F$25,HLOOKUP('GMPP Return'!$C$25,'[2015-12-15 GMPP Data Hub Open v2.xlsx]1617-Q4'!$B$1:$HA$1000,B121,FALSE),INDIRECT("'" &amp; $C$1 &amp; "'!" &amp; C121)))</t>
  </si>
  <si>
    <t>if(if($L$1&lt;&gt;'GMPP Return'!$F$25,HLOOKUP('GMPP Return'!$C$25,'[2015-12-15 GMPP Data Hub Open v2.xlsx]1617-Q4'!$B$1:$HA$1000,B122,FALSE),INDIRECT("'" &amp; $C$1 &amp; "'!" &amp; C122))="","",IF($L$1&lt;&gt;'GMPP Return'!$F$25,HLOOKUP('GMPP Return'!$C$25,'[2015-12-15 GMPP Data Hub Open v2.xlsx]1617-Q4'!$B$1:$HA$1000,B122,FALSE),INDIRECT("'" &amp; $C$1 &amp; "'!" &amp; C122)))</t>
  </si>
  <si>
    <t>if(if($L$1&lt;&gt;'GMPP Return'!$F$25,HLOOKUP('GMPP Return'!$C$25,'[2015-12-15 GMPP Data Hub Open v2.xlsx]1617-Q4'!$B$1:$HA$1000,B123,FALSE),INDIRECT("'" &amp; $C$1 &amp; "'!" &amp; C123))="","",IF($L$1&lt;&gt;'GMPP Return'!$F$25,HLOOKUP('GMPP Return'!$C$25,'[2015-12-15 GMPP Data Hub Open v2.xlsx]1617-Q4'!$B$1:$HA$1000,B123,FALSE),INDIRECT("'" &amp; $C$1 &amp; "'!" &amp; C123)))</t>
  </si>
  <si>
    <t>if(if($L$1&lt;&gt;'GMPP Return'!$F$25,HLOOKUP('GMPP Return'!$C$25,'[2015-12-15 GMPP Data Hub Open v2.xlsx]1617-Q4'!$B$1:$HA$1000,B124,FALSE),INDIRECT("'" &amp; $C$1 &amp; "'!" &amp; C124))="","",IF($L$1&lt;&gt;'GMPP Return'!$F$25,HLOOKUP('GMPP Return'!$C$25,'[2015-12-15 GMPP Data Hub Open v2.xlsx]1617-Q4'!$B$1:$HA$1000,B124,FALSE),INDIRECT("'" &amp; $C$1 &amp; "'!" &amp; C124)))</t>
  </si>
  <si>
    <t>if(if($L$1&lt;&gt;'GMPP Return'!$F$25,HLOOKUP('GMPP Return'!$C$25,'[2015-12-15 GMPP Data Hub Open v2.xlsx]1617-Q4'!$B$1:$HA$1000,B125,FALSE),INDIRECT("'" &amp; $C$1 &amp; "'!" &amp; C125))="","",IF($L$1&lt;&gt;'GMPP Return'!$F$25,HLOOKUP('GMPP Return'!$C$25,'[2015-12-15 GMPP Data Hub Open v2.xlsx]1617-Q4'!$B$1:$HA$1000,B125,FALSE),INDIRECT("'" &amp; $C$1 &amp; "'!" &amp; C125)))</t>
  </si>
  <si>
    <t>if(if($L$1&lt;&gt;'GMPP Return'!$F$25,HLOOKUP('GMPP Return'!$C$25,'[2015-12-15 GMPP Data Hub Open v2.xlsx]1617-Q4'!$B$1:$HA$1000,B126,FALSE),INDIRECT("'" &amp; $C$1 &amp; "'!" &amp; C126))="","",IF($L$1&lt;&gt;'GMPP Return'!$F$25,HLOOKUP('GMPP Return'!$C$25,'[2015-12-15 GMPP Data Hub Open v2.xlsx]1617-Q4'!$B$1:$HA$1000,B126,FALSE),INDIRECT("'" &amp; $C$1 &amp; "'!" &amp; C126)))</t>
  </si>
  <si>
    <t>if(if($L$1&lt;&gt;'GMPP Return'!$F$25,HLOOKUP('GMPP Return'!$C$25,'[2015-12-15 GMPP Data Hub Open v2.xlsx]1617-Q4'!$B$1:$HA$1000,B127,FALSE),INDIRECT("'" &amp; $C$1 &amp; "'!" &amp; C127))="","",IF($L$1&lt;&gt;'GMPP Return'!$F$25,HLOOKUP('GMPP Return'!$C$25,'[2015-12-15 GMPP Data Hub Open v2.xlsx]1617-Q4'!$B$1:$HA$1000,B127,FALSE),INDIRECT("'" &amp; $C$1 &amp; "'!" &amp; C127)))</t>
  </si>
  <si>
    <t>if(if($L$1&lt;&gt;'GMPP Return'!$F$25,HLOOKUP('GMPP Return'!$C$25,'[2015-12-15 GMPP Data Hub Open v2.xlsx]1617-Q4'!$B$1:$HA$1000,B128,FALSE),INDIRECT("'" &amp; $C$1 &amp; "'!" &amp; C128))="","",IF($L$1&lt;&gt;'GMPP Return'!$F$25,HLOOKUP('GMPP Return'!$C$25,'[2015-12-15 GMPP Data Hub Open v2.xlsx]1617-Q4'!$B$1:$HA$1000,B128,FALSE),INDIRECT("'" &amp; $C$1 &amp; "'!" &amp; C128)))</t>
  </si>
  <si>
    <t>if(if($L$1&lt;&gt;'GMPP Return'!$F$25,HLOOKUP('GMPP Return'!$C$25,'[2015-12-15 GMPP Data Hub Open v2.xlsx]1617-Q4'!$B$1:$HA$1000,B129,FALSE),INDIRECT("'" &amp; $C$1 &amp; "'!" &amp; C129))="","",IF($L$1&lt;&gt;'GMPP Return'!$F$25,HLOOKUP('GMPP Return'!$C$25,'[2015-12-15 GMPP Data Hub Open v2.xlsx]1617-Q4'!$B$1:$HA$1000,B129,FALSE),INDIRECT("'" &amp; $C$1 &amp; "'!" &amp; C129)))</t>
  </si>
  <si>
    <t>if(if($L$1&lt;&gt;'GMPP Return'!$F$25,HLOOKUP('GMPP Return'!$C$25,'[2015-12-15 GMPP Data Hub Open v2.xlsx]1617-Q4'!$B$1:$HA$1000,B130,FALSE),INDIRECT("'" &amp; $C$1 &amp; "'!" &amp; C130))="","",IF($L$1&lt;&gt;'GMPP Return'!$F$25,HLOOKUP('GMPP Return'!$C$25,'[2015-12-15 GMPP Data Hub Open v2.xlsx]1617-Q4'!$B$1:$HA$1000,B130,FALSE),INDIRECT("'" &amp; $C$1 &amp; "'!" &amp; C130)))</t>
  </si>
  <si>
    <t>if(if($L$1&lt;&gt;'GMPP Return'!$F$25,HLOOKUP('GMPP Return'!$C$25,'[2015-12-15 GMPP Data Hub Open v2.xlsx]1617-Q4'!$B$1:$HA$1000,B131,FALSE),INDIRECT("'" &amp; $C$1 &amp; "'!" &amp; C131))="","",IF($L$1&lt;&gt;'GMPP Return'!$F$25,HLOOKUP('GMPP Return'!$C$25,'[2015-12-15 GMPP Data Hub Open v2.xlsx]1617-Q4'!$B$1:$HA$1000,B131,FALSE),INDIRECT("'" &amp; $C$1 &amp; "'!" &amp; C131)))</t>
  </si>
  <si>
    <t>if(if($L$1&lt;&gt;'GMPP Return'!$F$25,HLOOKUP('GMPP Return'!$C$25,'[2015-12-15 GMPP Data Hub Open v2.xlsx]1617-Q4'!$B$1:$HA$1000,B132,FALSE),INDIRECT("'" &amp; $C$1 &amp; "'!" &amp; C132))="","",IF($L$1&lt;&gt;'GMPP Return'!$F$25,HLOOKUP('GMPP Return'!$C$25,'[2015-12-15 GMPP Data Hub Open v2.xlsx]1617-Q4'!$B$1:$HA$1000,B132,FALSE),INDIRECT("'" &amp; $C$1 &amp; "'!" &amp; C132)))</t>
  </si>
  <si>
    <t>if(if($L$1&lt;&gt;'GMPP Return'!$F$25,HLOOKUP('GMPP Return'!$C$25,'[2015-12-15 GMPP Data Hub Open v2.xlsx]1617-Q4'!$B$1:$HA$1000,B133,FALSE),INDIRECT("'" &amp; $C$1 &amp; "'!" &amp; C133))="","",IF($L$1&lt;&gt;'GMPP Return'!$F$25,HLOOKUP('GMPP Return'!$C$25,'[2015-12-15 GMPP Data Hub Open v2.xlsx]1617-Q4'!$B$1:$HA$1000,B133,FALSE),INDIRECT("'" &amp; $C$1 &amp; "'!" &amp; C133)))</t>
  </si>
  <si>
    <t>if(if($L$1&lt;&gt;'GMPP Return'!$F$25,HLOOKUP('GMPP Return'!$C$25,'[2015-12-15 GMPP Data Hub Open v2.xlsx]1617-Q4'!$B$1:$HA$1000,B134,FALSE),INDIRECT("'" &amp; $C$1 &amp; "'!" &amp; C134))="","",IF($L$1&lt;&gt;'GMPP Return'!$F$25,HLOOKUP('GMPP Return'!$C$25,'[2015-12-15 GMPP Data Hub Open v2.xlsx]1617-Q4'!$B$1:$HA$1000,B134,FALSE),INDIRECT("'" &amp; $C$1 &amp; "'!" &amp; C134)))</t>
  </si>
  <si>
    <t>if(if($L$1&lt;&gt;'GMPP Return'!$F$25,HLOOKUP('GMPP Return'!$C$25,'[2015-12-15 GMPP Data Hub Open v2.xlsx]1617-Q4'!$B$1:$HA$1000,B135,FALSE),INDIRECT("'" &amp; $C$1 &amp; "'!" &amp; C135))="","",IF($L$1&lt;&gt;'GMPP Return'!$F$25,HLOOKUP('GMPP Return'!$C$25,'[2015-12-15 GMPP Data Hub Open v2.xlsx]1617-Q4'!$B$1:$HA$1000,B135,FALSE),INDIRECT("'" &amp; $C$1 &amp; "'!" &amp; C135)))</t>
  </si>
  <si>
    <t>if(if($L$1&lt;&gt;'GMPP Return'!$F$25,HLOOKUP('GMPP Return'!$C$25,'[2015-12-15 GMPP Data Hub Open v2.xlsx]1617-Q4'!$B$1:$HA$1000,B136,FALSE),INDIRECT("'" &amp; $C$1 &amp; "'!" &amp; C136))="","",IF($L$1&lt;&gt;'GMPP Return'!$F$25,HLOOKUP('GMPP Return'!$C$25,'[2015-12-15 GMPP Data Hub Open v2.xlsx]1617-Q4'!$B$1:$HA$1000,B136,FALSE),INDIRECT("'" &amp; $C$1 &amp; "'!" &amp; C136)))</t>
  </si>
  <si>
    <t>if(if($L$1&lt;&gt;'GMPP Return'!$F$25,HLOOKUP('GMPP Return'!$C$25,'[2015-12-15 GMPP Data Hub Open v2.xlsx]1617-Q4'!$B$1:$HA$1000,B137,FALSE),INDIRECT("'" &amp; $C$1 &amp; "'!" &amp; C137))="","",IF($L$1&lt;&gt;'GMPP Return'!$F$25,HLOOKUP('GMPP Return'!$C$25,'[2015-12-15 GMPP Data Hub Open v2.xlsx]1617-Q4'!$B$1:$HA$1000,B137,FALSE),INDIRECT("'" &amp; $C$1 &amp; "'!" &amp; C137)))</t>
  </si>
  <si>
    <t>if(if($L$1&lt;&gt;'GMPP Return'!$F$25,HLOOKUP('GMPP Return'!$C$25,'[2015-12-15 GMPP Data Hub Open v2.xlsx]1617-Q4'!$B$1:$HA$1000,B138,FALSE),INDIRECT("'" &amp; $C$1 &amp; "'!" &amp; C138))="","",IF($L$1&lt;&gt;'GMPP Return'!$F$25,HLOOKUP('GMPP Return'!$C$25,'[2015-12-15 GMPP Data Hub Open v2.xlsx]1617-Q4'!$B$1:$HA$1000,B138,FALSE),INDIRECT("'" &amp; $C$1 &amp; "'!" &amp; C138)))</t>
  </si>
  <si>
    <t>if(if($L$1&lt;&gt;'GMPP Return'!$F$25,HLOOKUP('GMPP Return'!$C$25,'[2015-12-15 GMPP Data Hub Open v2.xlsx]1617-Q4'!$B$1:$HA$1000,B139,FALSE),INDIRECT("'" &amp; $C$1 &amp; "'!" &amp; C139))="","",IF($L$1&lt;&gt;'GMPP Return'!$F$25,HLOOKUP('GMPP Return'!$C$25,'[2015-12-15 GMPP Data Hub Open v2.xlsx]1617-Q4'!$B$1:$HA$1000,B139,FALSE),INDIRECT("'" &amp; $C$1 &amp; "'!" &amp; C139)))</t>
  </si>
  <si>
    <t>if(if($L$1&lt;&gt;'GMPP Return'!$F$25,HLOOKUP('GMPP Return'!$C$25,'[2015-12-15 GMPP Data Hub Open v2.xlsx]1617-Q4'!$B$1:$HA$1000,B140,FALSE),INDIRECT("'" &amp; $C$1 &amp; "'!" &amp; C140))="","",IF($L$1&lt;&gt;'GMPP Return'!$F$25,HLOOKUP('GMPP Return'!$C$25,'[2015-12-15 GMPP Data Hub Open v2.xlsx]1617-Q4'!$B$1:$HA$1000,B140,FALSE),INDIRECT("'" &amp; $C$1 &amp; "'!" &amp; C140)))</t>
  </si>
  <si>
    <t>if(if($L$1&lt;&gt;'GMPP Return'!$F$25,HLOOKUP('GMPP Return'!$C$25,'[2015-12-15 GMPP Data Hub Open v2.xlsx]1617-Q4'!$B$1:$HA$1000,B141,FALSE),INDIRECT("'" &amp; $C$1 &amp; "'!" &amp; C141))="","",IF($L$1&lt;&gt;'GMPP Return'!$F$25,HLOOKUP('GMPP Return'!$C$25,'[2015-12-15 GMPP Data Hub Open v2.xlsx]1617-Q4'!$B$1:$HA$1000,B141,FALSE),INDIRECT("'" &amp; $C$1 &amp; "'!" &amp; C141)))</t>
  </si>
  <si>
    <t>if(if($L$1&lt;&gt;'GMPP Return'!$F$25,HLOOKUP('GMPP Return'!$C$25,'[2015-12-15 GMPP Data Hub Open v2.xlsx]1617-Q4'!$B$1:$HA$1000,B142,FALSE),INDIRECT("'" &amp; $C$1 &amp; "'!" &amp; C142))="","",IF($L$1&lt;&gt;'GMPP Return'!$F$25,HLOOKUP('GMPP Return'!$C$25,'[2015-12-15 GMPP Data Hub Open v2.xlsx]1617-Q4'!$B$1:$HA$1000,B142,FALSE),INDIRECT("'" &amp; $C$1 &amp; "'!" &amp; C142)))</t>
  </si>
  <si>
    <t>if(if($L$1&lt;&gt;'GMPP Return'!$F$25,HLOOKUP('GMPP Return'!$C$25,'[2015-12-15 GMPP Data Hub Open v2.xlsx]1617-Q4'!$B$1:$HA$1000,B143,FALSE),INDIRECT("'" &amp; $C$1 &amp; "'!" &amp; C143))="","",IF($L$1&lt;&gt;'GMPP Return'!$F$25,HLOOKUP('GMPP Return'!$C$25,'[2015-12-15 GMPP Data Hub Open v2.xlsx]1617-Q4'!$B$1:$HA$1000,B143,FALSE),INDIRECT("'" &amp; $C$1 &amp; "'!" &amp; C143)))</t>
  </si>
  <si>
    <t>if(if($L$1&lt;&gt;'GMPP Return'!$F$25,HLOOKUP('GMPP Return'!$C$25,'[2015-12-15 GMPP Data Hub Open v2.xlsx]1617-Q4'!$B$1:$HA$1000,B144,FALSE),INDIRECT("'" &amp; $C$1 &amp; "'!" &amp; C144))="","",IF($L$1&lt;&gt;'GMPP Return'!$F$25,HLOOKUP('GMPP Return'!$C$25,'[2015-12-15 GMPP Data Hub Open v2.xlsx]1617-Q4'!$B$1:$HA$1000,B144,FALSE),INDIRECT("'" &amp; $C$1 &amp; "'!" &amp; C144)))</t>
  </si>
  <si>
    <t>if(if($L$1&lt;&gt;'GMPP Return'!$F$25,HLOOKUP('GMPP Return'!$C$25,'[2015-12-15 GMPP Data Hub Open v2.xlsx]1617-Q4'!$B$1:$HA$1000,B145,FALSE),INDIRECT("'" &amp; $C$1 &amp; "'!" &amp; C145))="","",IF($L$1&lt;&gt;'GMPP Return'!$F$25,HLOOKUP('GMPP Return'!$C$25,'[2015-12-15 GMPP Data Hub Open v2.xlsx]1617-Q4'!$B$1:$HA$1000,B145,FALSE),INDIRECT("'" &amp; $C$1 &amp; "'!" &amp; C145)))</t>
  </si>
  <si>
    <t>if(if($L$1&lt;&gt;'GMPP Return'!$F$25,HLOOKUP('GMPP Return'!$C$25,'[2015-12-15 GMPP Data Hub Open v2.xlsx]1617-Q4'!$B$1:$HA$1000,B146,FALSE),INDIRECT("'" &amp; $C$1 &amp; "'!" &amp; C146))="","",IF($L$1&lt;&gt;'GMPP Return'!$F$25,HLOOKUP('GMPP Return'!$C$25,'[2015-12-15 GMPP Data Hub Open v2.xlsx]1617-Q4'!$B$1:$HA$1000,B146,FALSE),INDIRECT("'" &amp; $C$1 &amp; "'!" &amp; C146)))</t>
  </si>
  <si>
    <t>if(if($L$1&lt;&gt;'GMPP Return'!$F$25,HLOOKUP('GMPP Return'!$C$25,'[2015-12-15 GMPP Data Hub Open v2.xlsx]1617-Q4'!$B$1:$HA$1000,B147,FALSE),INDIRECT("'" &amp; $C$1 &amp; "'!" &amp; C147))="","",IF($L$1&lt;&gt;'GMPP Return'!$F$25,HLOOKUP('GMPP Return'!$C$25,'[2015-12-15 GMPP Data Hub Open v2.xlsx]1617-Q4'!$B$1:$HA$1000,B147,FALSE),INDIRECT("'" &amp; $C$1 &amp; "'!" &amp; C147)))</t>
  </si>
  <si>
    <t>if(if($L$1&lt;&gt;'GMPP Return'!$F$25,HLOOKUP('GMPP Return'!$C$25,'[2015-12-15 GMPP Data Hub Open v2.xlsx]1617-Q4'!$B$1:$HA$1000,B148,FALSE),INDIRECT("'" &amp; $C$1 &amp; "'!" &amp; C148))="","",IF($L$1&lt;&gt;'GMPP Return'!$F$25,HLOOKUP('GMPP Return'!$C$25,'[2015-12-15 GMPP Data Hub Open v2.xlsx]1617-Q4'!$B$1:$HA$1000,B148,FALSE),INDIRECT("'" &amp; $C$1 &amp; "'!" &amp; C148)))</t>
  </si>
  <si>
    <t>if(if($L$1&lt;&gt;'GMPP Return'!$F$25,HLOOKUP('GMPP Return'!$C$25,'[2015-12-15 GMPP Data Hub Open v2.xlsx]1617-Q4'!$B$1:$HA$1000,B149,FALSE),INDIRECT("'" &amp; $C$1 &amp; "'!" &amp; C149))="","",IF($L$1&lt;&gt;'GMPP Return'!$F$25,HLOOKUP('GMPP Return'!$C$25,'[2015-12-15 GMPP Data Hub Open v2.xlsx]1617-Q4'!$B$1:$HA$1000,B149,FALSE),INDIRECT("'" &amp; $C$1 &amp; "'!" &amp; C149)))</t>
  </si>
  <si>
    <t>if(if($L$1&lt;&gt;'GMPP Return'!$F$25,HLOOKUP('GMPP Return'!$C$25,'[2015-12-15 GMPP Data Hub Open v2.xlsx]1617-Q4'!$B$1:$HA$1000,B150,FALSE),INDIRECT("'" &amp; $C$1 &amp; "'!" &amp; C150))="","",IF($L$1&lt;&gt;'GMPP Return'!$F$25,HLOOKUP('GMPP Return'!$C$25,'[2015-12-15 GMPP Data Hub Open v2.xlsx]1617-Q4'!$B$1:$HA$1000,B150,FALSE),INDIRECT("'" &amp; $C$1 &amp; "'!" &amp; C150)))</t>
  </si>
  <si>
    <t>if(if($L$1&lt;&gt;'GMPP Return'!$F$25,HLOOKUP('GMPP Return'!$C$25,'[2015-12-15 GMPP Data Hub Open v2.xlsx]1617-Q4'!$B$1:$HA$1000,B151,FALSE),INDIRECT("'" &amp; $C$1 &amp; "'!" &amp; C151))="","",IF($L$1&lt;&gt;'GMPP Return'!$F$25,HLOOKUP('GMPP Return'!$C$25,'[2015-12-15 GMPP Data Hub Open v2.xlsx]1617-Q4'!$B$1:$HA$1000,B151,FALSE),INDIRECT("'" &amp; $C$1 &amp; "'!" &amp; C151)))</t>
  </si>
  <si>
    <t>if(if($L$1&lt;&gt;'GMPP Return'!$F$25,HLOOKUP('GMPP Return'!$C$25,'[2015-12-15 GMPP Data Hub Open v2.xlsx]1617-Q4'!$B$1:$HA$1000,B152,FALSE),INDIRECT("'" &amp; $C$1 &amp; "'!" &amp; C152))="","",IF($L$1&lt;&gt;'GMPP Return'!$F$25,HLOOKUP('GMPP Return'!$C$25,'[2015-12-15 GMPP Data Hub Open v2.xlsx]1617-Q4'!$B$1:$HA$1000,B152,FALSE),INDIRECT("'" &amp; $C$1 &amp; "'!" &amp; C152)))</t>
  </si>
  <si>
    <t>if(if($L$1&lt;&gt;'GMPP Return'!$F$25,HLOOKUP('GMPP Return'!$C$25,'[2015-12-15 GMPP Data Hub Open v2.xlsx]1617-Q4'!$B$1:$HA$1000,B153,FALSE),INDIRECT("'" &amp; $C$1 &amp; "'!" &amp; C153))="","",IF($L$1&lt;&gt;'GMPP Return'!$F$25,HLOOKUP('GMPP Return'!$C$25,'[2015-12-15 GMPP Data Hub Open v2.xlsx]1617-Q4'!$B$1:$HA$1000,B153,FALSE),INDIRECT("'" &amp; $C$1 &amp; "'!" &amp; C153)))</t>
  </si>
  <si>
    <t>if(if($L$1&lt;&gt;'GMPP Return'!$F$25,HLOOKUP('GMPP Return'!$C$25,'[2015-12-15 GMPP Data Hub Open v2.xlsx]1617-Q4'!$B$1:$HA$1000,B154,FALSE),INDIRECT("'" &amp; $C$1 &amp; "'!" &amp; C154))="","",IF($L$1&lt;&gt;'GMPP Return'!$F$25,HLOOKUP('GMPP Return'!$C$25,'[2015-12-15 GMPP Data Hub Open v2.xlsx]1617-Q4'!$B$1:$HA$1000,B154,FALSE),INDIRECT("'" &amp; $C$1 &amp; "'!" &amp; C154)))</t>
  </si>
  <si>
    <t>if(if($L$1&lt;&gt;'GMPP Return'!$F$25,HLOOKUP('GMPP Return'!$C$25,'[2015-12-15 GMPP Data Hub Open v2.xlsx]1617-Q4'!$B$1:$HA$1000,B155,FALSE),INDIRECT("'" &amp; $C$1 &amp; "'!" &amp; C155))="","",IF($L$1&lt;&gt;'GMPP Return'!$F$25,HLOOKUP('GMPP Return'!$C$25,'[2015-12-15 GMPP Data Hub Open v2.xlsx]1617-Q4'!$B$1:$HA$1000,B155,FALSE),INDIRECT("'" &amp; $C$1 &amp; "'!" &amp; C155)))</t>
  </si>
  <si>
    <t>if(if($L$1&lt;&gt;'GMPP Return'!$F$25,HLOOKUP('GMPP Return'!$C$25,'[2015-12-15 GMPP Data Hub Open v2.xlsx]1617-Q4'!$B$1:$HA$1000,B156,FALSE),INDIRECT("'" &amp; $C$1 &amp; "'!" &amp; C156))="","",IF($L$1&lt;&gt;'GMPP Return'!$F$25,HLOOKUP('GMPP Return'!$C$25,'[2015-12-15 GMPP Data Hub Open v2.xlsx]1617-Q4'!$B$1:$HA$1000,B156,FALSE),INDIRECT("'" &amp; $C$1 &amp; "'!" &amp; C156)))</t>
  </si>
  <si>
    <t>if(if($L$1&lt;&gt;'GMPP Return'!$F$25,HLOOKUP('GMPP Return'!$C$25,'[2015-12-15 GMPP Data Hub Open v2.xlsx]1617-Q4'!$B$1:$HA$1000,B157,FALSE),INDIRECT("'" &amp; $C$1 &amp; "'!" &amp; C157))="","",IF($L$1&lt;&gt;'GMPP Return'!$F$25,HLOOKUP('GMPP Return'!$C$25,'[2015-12-15 GMPP Data Hub Open v2.xlsx]1617-Q4'!$B$1:$HA$1000,B157,FALSE),INDIRECT("'" &amp; $C$1 &amp; "'!" &amp; C157)))</t>
  </si>
  <si>
    <t>if(if($L$1&lt;&gt;'GMPP Return'!$F$25,HLOOKUP('GMPP Return'!$C$25,'[2015-12-15 GMPP Data Hub Open v2.xlsx]1617-Q4'!$B$1:$HA$1000,B158,FALSE),INDIRECT("'" &amp; $C$1 &amp; "'!" &amp; C158))="","",IF($L$1&lt;&gt;'GMPP Return'!$F$25,HLOOKUP('GMPP Return'!$C$25,'[2015-12-15 GMPP Data Hub Open v2.xlsx]1617-Q4'!$B$1:$HA$1000,B158,FALSE),INDIRECT("'" &amp; $C$1 &amp; "'!" &amp; C158)))</t>
  </si>
  <si>
    <t>if(if($L$1&lt;&gt;'GMPP Return'!$F$25,HLOOKUP('GMPP Return'!$C$25,'[2015-12-15 GMPP Data Hub Open v2.xlsx]1617-Q4'!$B$1:$HA$1000,B159,FALSE),INDIRECT("'" &amp; $C$1 &amp; "'!" &amp; C159))="","",IF($L$1&lt;&gt;'GMPP Return'!$F$25,HLOOKUP('GMPP Return'!$C$25,'[2015-12-15 GMPP Data Hub Open v2.xlsx]1617-Q4'!$B$1:$HA$1000,B159,FALSE),INDIRECT("'" &amp; $C$1 &amp; "'!" &amp; C159)))</t>
  </si>
  <si>
    <t>if(if($L$1&lt;&gt;'GMPP Return'!$F$25,HLOOKUP('GMPP Return'!$C$25,'[2015-12-15 GMPP Data Hub Open v2.xlsx]1617-Q4'!$B$1:$HA$1000,B160,FALSE),INDIRECT("'" &amp; $C$1 &amp; "'!" &amp; C160))="","",IF($L$1&lt;&gt;'GMPP Return'!$F$25,HLOOKUP('GMPP Return'!$C$25,'[2015-12-15 GMPP Data Hub Open v2.xlsx]1617-Q4'!$B$1:$HA$1000,B160,FALSE),INDIRECT("'" &amp; $C$1 &amp; "'!" &amp; C160)))</t>
  </si>
  <si>
    <t>if(if($L$1&lt;&gt;'GMPP Return'!$F$25,HLOOKUP('GMPP Return'!$C$25,'[2015-12-15 GMPP Data Hub Open v2.xlsx]1617-Q4'!$B$1:$HA$1000,B161,FALSE),INDIRECT("'" &amp; $C$1 &amp; "'!" &amp; C161))="","",IF($L$1&lt;&gt;'GMPP Return'!$F$25,HLOOKUP('GMPP Return'!$C$25,'[2015-12-15 GMPP Data Hub Open v2.xlsx]1617-Q4'!$B$1:$HA$1000,B161,FALSE),INDIRECT("'" &amp; $C$1 &amp; "'!" &amp; C161)))</t>
  </si>
  <si>
    <t>if(if($L$1&lt;&gt;'GMPP Return'!$F$25,HLOOKUP('GMPP Return'!$C$25,'[2015-12-15 GMPP Data Hub Open v2.xlsx]1617-Q4'!$B$1:$HA$1000,B162,FALSE),INDIRECT("'" &amp; $C$1 &amp; "'!" &amp; C162))="","",IF($L$1&lt;&gt;'GMPP Return'!$F$25,HLOOKUP('GMPP Return'!$C$25,'[2015-12-15 GMPP Data Hub Open v2.xlsx]1617-Q4'!$B$1:$HA$1000,B162,FALSE),INDIRECT("'" &amp; $C$1 &amp; "'!" &amp; C162)))</t>
  </si>
  <si>
    <t>if(if($L$1&lt;&gt;'GMPP Return'!$F$25,HLOOKUP('GMPP Return'!$C$25,'[2015-12-15 GMPP Data Hub Open v2.xlsx]1617-Q4'!$B$1:$HA$1000,B163,FALSE),INDIRECT("'" &amp; $C$1 &amp; "'!" &amp; C163))="","",IF($L$1&lt;&gt;'GMPP Return'!$F$25,HLOOKUP('GMPP Return'!$C$25,'[2015-12-15 GMPP Data Hub Open v2.xlsx]1617-Q4'!$B$1:$HA$1000,B163,FALSE),INDIRECT("'" &amp; $C$1 &amp; "'!" &amp; C163)))</t>
  </si>
  <si>
    <t>if(if($L$1&lt;&gt;'GMPP Return'!$F$25,HLOOKUP('GMPP Return'!$C$25,'[2015-12-15 GMPP Data Hub Open v2.xlsx]1617-Q4'!$B$1:$HA$1000,B164,FALSE),INDIRECT("'" &amp; $C$1 &amp; "'!" &amp; C164))="","",IF($L$1&lt;&gt;'GMPP Return'!$F$25,HLOOKUP('GMPP Return'!$C$25,'[2015-12-15 GMPP Data Hub Open v2.xlsx]1617-Q4'!$B$1:$HA$1000,B164,FALSE),INDIRECT("'" &amp; $C$1 &amp; "'!" &amp; C164)))</t>
  </si>
  <si>
    <t>if(if($L$1&lt;&gt;'GMPP Return'!$F$25,HLOOKUP('GMPP Return'!$C$25,'[2015-12-15 GMPP Data Hub Open v2.xlsx]1617-Q4'!$B$1:$HA$1000,B165,FALSE),INDIRECT("'" &amp; $C$1 &amp; "'!" &amp; C165))="","",IF($L$1&lt;&gt;'GMPP Return'!$F$25,HLOOKUP('GMPP Return'!$C$25,'[2015-12-15 GMPP Data Hub Open v2.xlsx]1617-Q4'!$B$1:$HA$1000,B165,FALSE),INDIRECT("'" &amp; $C$1 &amp; "'!" &amp; C165)))</t>
  </si>
  <si>
    <t>if(if($L$1&lt;&gt;'GMPP Return'!$F$25,HLOOKUP('GMPP Return'!$C$25,'[2015-12-15 GMPP Data Hub Open v2.xlsx]1617-Q4'!$B$1:$HA$1000,B166,FALSE),INDIRECT("'" &amp; $C$1 &amp; "'!" &amp; C166))="","",IF($L$1&lt;&gt;'GMPP Return'!$F$25,HLOOKUP('GMPP Return'!$C$25,'[2015-12-15 GMPP Data Hub Open v2.xlsx]1617-Q4'!$B$1:$HA$1000,B166,FALSE),INDIRECT("'" &amp; $C$1 &amp; "'!" &amp; C166)))</t>
  </si>
  <si>
    <t>if(if($L$1&lt;&gt;'GMPP Return'!$F$25,HLOOKUP('GMPP Return'!$C$25,'[2015-12-15 GMPP Data Hub Open v2.xlsx]1617-Q4'!$B$1:$HA$1000,B167,FALSE),INDIRECT("'" &amp; $C$1 &amp; "'!" &amp; C167))="","",IF($L$1&lt;&gt;'GMPP Return'!$F$25,HLOOKUP('GMPP Return'!$C$25,'[2015-12-15 GMPP Data Hub Open v2.xlsx]1617-Q4'!$B$1:$HA$1000,B167,FALSE),INDIRECT("'" &amp; $C$1 &amp; "'!" &amp; C167)))</t>
  </si>
  <si>
    <t>if(if($L$1&lt;&gt;'GMPP Return'!$F$25,HLOOKUP('GMPP Return'!$C$25,'[2015-12-15 GMPP Data Hub Open v2.xlsx]1617-Q4'!$B$1:$HA$1000,B168,FALSE),INDIRECT("'" &amp; $C$1 &amp; "'!" &amp; C168))="","",IF($L$1&lt;&gt;'GMPP Return'!$F$25,HLOOKUP('GMPP Return'!$C$25,'[2015-12-15 GMPP Data Hub Open v2.xlsx]1617-Q4'!$B$1:$HA$1000,B168,FALSE),INDIRECT("'" &amp; $C$1 &amp; "'!" &amp; C168)))</t>
  </si>
  <si>
    <t>if(if($L$1&lt;&gt;'GMPP Return'!$F$25,HLOOKUP('GMPP Return'!$C$25,'[2015-12-15 GMPP Data Hub Open v2.xlsx]1617-Q4'!$B$1:$HA$1000,B169,FALSE),INDIRECT("'" &amp; $C$1 &amp; "'!" &amp; C169))="","",IF($L$1&lt;&gt;'GMPP Return'!$F$25,HLOOKUP('GMPP Return'!$C$25,'[2015-12-15 GMPP Data Hub Open v2.xlsx]1617-Q4'!$B$1:$HA$1000,B169,FALSE),INDIRECT("'" &amp; $C$1 &amp; "'!" &amp; C169)))</t>
  </si>
  <si>
    <t>if(if($L$1&lt;&gt;'GMPP Return'!$F$25,HLOOKUP('GMPP Return'!$C$25,'[2015-12-15 GMPP Data Hub Open v2.xlsx]1617-Q4'!$B$1:$HA$1000,B170,FALSE),INDIRECT("'" &amp; $C$1 &amp; "'!" &amp; C170))="","",IF($L$1&lt;&gt;'GMPP Return'!$F$25,HLOOKUP('GMPP Return'!$C$25,'[2015-12-15 GMPP Data Hub Open v2.xlsx]1617-Q4'!$B$1:$HA$1000,B170,FALSE),INDIRECT("'" &amp; $C$1 &amp; "'!" &amp; C170)))</t>
  </si>
  <si>
    <t>if(if($L$1&lt;&gt;'GMPP Return'!$F$25,HLOOKUP('GMPP Return'!$C$25,'[2015-12-15 GMPP Data Hub Open v2.xlsx]1617-Q4'!$B$1:$HA$1000,B171,FALSE),INDIRECT("'" &amp; $C$1 &amp; "'!" &amp; C171))="","",IF($L$1&lt;&gt;'GMPP Return'!$F$25,HLOOKUP('GMPP Return'!$C$25,'[2015-12-15 GMPP Data Hub Open v2.xlsx]1617-Q4'!$B$1:$HA$1000,B171,FALSE),INDIRECT("'" &amp; $C$1 &amp; "'!" &amp; C171)))</t>
  </si>
  <si>
    <t>if(if($L$1&lt;&gt;'GMPP Return'!$F$25,HLOOKUP('GMPP Return'!$C$25,'[2015-12-15 GMPP Data Hub Open v2.xlsx]1617-Q4'!$B$1:$HA$1000,B172,FALSE),INDIRECT("'" &amp; $C$1 &amp; "'!" &amp; C172))="","",IF($L$1&lt;&gt;'GMPP Return'!$F$25,HLOOKUP('GMPP Return'!$C$25,'[2015-12-15 GMPP Data Hub Open v2.xlsx]1617-Q4'!$B$1:$HA$1000,B172,FALSE),INDIRECT("'" &amp; $C$1 &amp; "'!" &amp; C172)))</t>
  </si>
  <si>
    <t>if(if($L$1&lt;&gt;'GMPP Return'!$F$25,HLOOKUP('GMPP Return'!$C$25,'[2015-12-15 GMPP Data Hub Open v2.xlsx]1617-Q4'!$B$1:$HA$1000,B173,FALSE),INDIRECT("'" &amp; $C$1 &amp; "'!" &amp; C173))="","",IF($L$1&lt;&gt;'GMPP Return'!$F$25,HLOOKUP('GMPP Return'!$C$25,'[2015-12-15 GMPP Data Hub Open v2.xlsx]1617-Q4'!$B$1:$HA$1000,B173,FALSE),INDIRECT("'" &amp; $C$1 &amp; "'!" &amp; C173)))</t>
  </si>
  <si>
    <t>if(if($L$1&lt;&gt;'GMPP Return'!$F$25,HLOOKUP('GMPP Return'!$C$25,'[2015-12-15 GMPP Data Hub Open v2.xlsx]1617-Q4'!$B$1:$HA$1000,B174,FALSE),INDIRECT("'" &amp; $C$1 &amp; "'!" &amp; C174))="","",IF($L$1&lt;&gt;'GMPP Return'!$F$25,HLOOKUP('GMPP Return'!$C$25,'[2015-12-15 GMPP Data Hub Open v2.xlsx]1617-Q4'!$B$1:$HA$1000,B174,FALSE),INDIRECT("'" &amp; $C$1 &amp; "'!" &amp; C174)))</t>
  </si>
  <si>
    <t>if(if($L$1&lt;&gt;'GMPP Return'!$F$25,HLOOKUP('GMPP Return'!$C$25,'[2015-12-15 GMPP Data Hub Open v2.xlsx]1617-Q4'!$B$1:$HA$1000,B175,FALSE),INDIRECT("'" &amp; $C$1 &amp; "'!" &amp; C175))="","",IF($L$1&lt;&gt;'GMPP Return'!$F$25,HLOOKUP('GMPP Return'!$C$25,'[2015-12-15 GMPP Data Hub Open v2.xlsx]1617-Q4'!$B$1:$HA$1000,B175,FALSE),INDIRECT("'" &amp; $C$1 &amp; "'!" &amp; C175)))</t>
  </si>
  <si>
    <t>if(if($L$1&lt;&gt;'GMPP Return'!$F$25,HLOOKUP('GMPP Return'!$C$25,'[2015-12-15 GMPP Data Hub Open v2.xlsx]1617-Q4'!$B$1:$HA$1000,B176,FALSE),INDIRECT("'" &amp; $C$1 &amp; "'!" &amp; C176))="","",IF($L$1&lt;&gt;'GMPP Return'!$F$25,HLOOKUP('GMPP Return'!$C$25,'[2015-12-15 GMPP Data Hub Open v2.xlsx]1617-Q4'!$B$1:$HA$1000,B176,FALSE),INDIRECT("'" &amp; $C$1 &amp; "'!" &amp; C176)))</t>
  </si>
  <si>
    <t>if(if($L$1&lt;&gt;'GMPP Return'!$F$25,HLOOKUP('GMPP Return'!$C$25,'[2015-12-15 GMPP Data Hub Open v2.xlsx]1617-Q4'!$B$1:$HA$1000,B177,FALSE),INDIRECT("'" &amp; $C$1 &amp; "'!" &amp; C177))="","",IF($L$1&lt;&gt;'GMPP Return'!$F$25,HLOOKUP('GMPP Return'!$C$25,'[2015-12-15 GMPP Data Hub Open v2.xlsx]1617-Q4'!$B$1:$HA$1000,B177,FALSE),INDIRECT("'" &amp; $C$1 &amp; "'!" &amp; C177)))</t>
  </si>
  <si>
    <t>if(if($L$1&lt;&gt;'GMPP Return'!$F$25,HLOOKUP('GMPP Return'!$C$25,'[2015-12-15 GMPP Data Hub Open v2.xlsx]1617-Q4'!$B$1:$HA$1000,B178,FALSE),INDIRECT("'" &amp; $C$1 &amp; "'!" &amp; C178))="","",IF($L$1&lt;&gt;'GMPP Return'!$F$25,HLOOKUP('GMPP Return'!$C$25,'[2015-12-15 GMPP Data Hub Open v2.xlsx]1617-Q4'!$B$1:$HA$1000,B178,FALSE),INDIRECT("'" &amp; $C$1 &amp; "'!" &amp; C178)))</t>
  </si>
  <si>
    <t>if(if($L$1&lt;&gt;'GMPP Return'!$F$25,HLOOKUP('GMPP Return'!$C$25,'[2015-12-15 GMPP Data Hub Open v2.xlsx]1617-Q4'!$B$1:$HA$1000,B179,FALSE),INDIRECT("'" &amp; $C$1 &amp; "'!" &amp; C179))="","",IF($L$1&lt;&gt;'GMPP Return'!$F$25,HLOOKUP('GMPP Return'!$C$25,'[2015-12-15 GMPP Data Hub Open v2.xlsx]1617-Q4'!$B$1:$HA$1000,B179,FALSE),INDIRECT("'" &amp; $C$1 &amp; "'!" &amp; C179)))</t>
  </si>
  <si>
    <t>if(if($L$1&lt;&gt;'GMPP Return'!$F$25,HLOOKUP('GMPP Return'!$C$25,'[2015-12-15 GMPP Data Hub Open v2.xlsx]1617-Q4'!$B$1:$HA$1000,B180,FALSE),INDIRECT("'" &amp; $C$1 &amp; "'!" &amp; C180))="","",IF($L$1&lt;&gt;'GMPP Return'!$F$25,HLOOKUP('GMPP Return'!$C$25,'[2015-12-15 GMPP Data Hub Open v2.xlsx]1617-Q4'!$B$1:$HA$1000,B180,FALSE),INDIRECT("'" &amp; $C$1 &amp; "'!" &amp; C180)))</t>
  </si>
  <si>
    <t>if(if($L$1&lt;&gt;'GMPP Return'!$F$25,HLOOKUP('GMPP Return'!$C$25,'[2015-12-15 GMPP Data Hub Open v2.xlsx]1617-Q4'!$B$1:$HA$1000,B181,FALSE),INDIRECT("'" &amp; $C$1 &amp; "'!" &amp; C181))="","",IF($L$1&lt;&gt;'GMPP Return'!$F$25,HLOOKUP('GMPP Return'!$C$25,'[2015-12-15 GMPP Data Hub Open v2.xlsx]1617-Q4'!$B$1:$HA$1000,B181,FALSE),INDIRECT("'" &amp; $C$1 &amp; "'!" &amp; C181)))</t>
  </si>
  <si>
    <t>if(if($L$1&lt;&gt;'GMPP Return'!$F$25,HLOOKUP('GMPP Return'!$C$25,'[2015-12-15 GMPP Data Hub Open v2.xlsx]1617-Q4'!$B$1:$HA$1000,B182,FALSE),INDIRECT("'" &amp; $C$1 &amp; "'!" &amp; C182))="","",IF($L$1&lt;&gt;'GMPP Return'!$F$25,HLOOKUP('GMPP Return'!$C$25,'[2015-12-15 GMPP Data Hub Open v2.xlsx]1617-Q4'!$B$1:$HA$1000,B182,FALSE),INDIRECT("'" &amp; $C$1 &amp; "'!" &amp; C182)))</t>
  </si>
  <si>
    <t>if(if($L$1&lt;&gt;'GMPP Return'!$F$25,HLOOKUP('GMPP Return'!$C$25,'[2015-12-15 GMPP Data Hub Open v2.xlsx]1617-Q4'!$B$1:$HA$1000,B183,FALSE),INDIRECT("'" &amp; $C$1 &amp; "'!" &amp; C183))="","",IF($L$1&lt;&gt;'GMPP Return'!$F$25,HLOOKUP('GMPP Return'!$C$25,'[2015-12-15 GMPP Data Hub Open v2.xlsx]1617-Q4'!$B$1:$HA$1000,B183,FALSE),INDIRECT("'" &amp; $C$1 &amp; "'!" &amp; C183)))</t>
  </si>
  <si>
    <t>if(if($L$1&lt;&gt;'GMPP Return'!$F$25,HLOOKUP('GMPP Return'!$C$25,'[2015-12-15 GMPP Data Hub Open v2.xlsx]1617-Q4'!$B$1:$HA$1000,B184,FALSE),INDIRECT("'" &amp; $C$1 &amp; "'!" &amp; C184))="","",IF($L$1&lt;&gt;'GMPP Return'!$F$25,HLOOKUP('GMPP Return'!$C$25,'[2015-12-15 GMPP Data Hub Open v2.xlsx]1617-Q4'!$B$1:$HA$1000,B184,FALSE),INDIRECT("'" &amp; $C$1 &amp; "'!" &amp; C184)))</t>
  </si>
  <si>
    <t>if(if($L$1&lt;&gt;'GMPP Return'!$F$25,HLOOKUP('GMPP Return'!$C$25,'[2015-12-15 GMPP Data Hub Open v2.xlsx]1617-Q4'!$B$1:$HA$1000,B185,FALSE),INDIRECT("'" &amp; $C$1 &amp; "'!" &amp; C185))="","",IF($L$1&lt;&gt;'GMPP Return'!$F$25,HLOOKUP('GMPP Return'!$C$25,'[2015-12-15 GMPP Data Hub Open v2.xlsx]1617-Q4'!$B$1:$HA$1000,B185,FALSE),INDIRECT("'" &amp; $C$1 &amp; "'!" &amp; C185)))</t>
  </si>
  <si>
    <t>if(if($L$1&lt;&gt;'GMPP Return'!$F$25,HLOOKUP('GMPP Return'!$C$25,'[2015-12-15 GMPP Data Hub Open v2.xlsx]1617-Q4'!$B$1:$HA$1000,B186,FALSE),INDIRECT("'" &amp; $C$1 &amp; "'!" &amp; C186))="","",IF($L$1&lt;&gt;'GMPP Return'!$F$25,HLOOKUP('GMPP Return'!$C$25,'[2015-12-15 GMPP Data Hub Open v2.xlsx]1617-Q4'!$B$1:$HA$1000,B186,FALSE),INDIRECT("'" &amp; $C$1 &amp; "'!" &amp; C186)))</t>
  </si>
  <si>
    <t>if(if($L$1&lt;&gt;'GMPP Return'!$F$25,HLOOKUP('GMPP Return'!$C$25,'[2015-12-15 GMPP Data Hub Open v2.xlsx]1617-Q4'!$B$1:$HA$1000,B187,FALSE),INDIRECT("'" &amp; $C$1 &amp; "'!" &amp; C187))="","",IF($L$1&lt;&gt;'GMPP Return'!$F$25,HLOOKUP('GMPP Return'!$C$25,'[2015-12-15 GMPP Data Hub Open v2.xlsx]1617-Q4'!$B$1:$HA$1000,B187,FALSE),INDIRECT("'" &amp; $C$1 &amp; "'!" &amp; C187)))</t>
  </si>
  <si>
    <t>if(if($L$1&lt;&gt;'GMPP Return'!$F$25,HLOOKUP('GMPP Return'!$C$25,'[2015-12-15 GMPP Data Hub Open v2.xlsx]1617-Q4'!$B$1:$HA$1000,B188,FALSE),INDIRECT("'" &amp; $C$1 &amp; "'!" &amp; C188))="","",IF($L$1&lt;&gt;'GMPP Return'!$F$25,HLOOKUP('GMPP Return'!$C$25,'[2015-12-15 GMPP Data Hub Open v2.xlsx]1617-Q4'!$B$1:$HA$1000,B188,FALSE),INDIRECT("'" &amp; $C$1 &amp; "'!" &amp; C188)))</t>
  </si>
  <si>
    <t>if(if($L$1&lt;&gt;'GMPP Return'!$F$25,HLOOKUP('GMPP Return'!$C$25,'[2015-12-15 GMPP Data Hub Open v2.xlsx]1617-Q4'!$B$1:$HA$1000,B189,FALSE),INDIRECT("'" &amp; $C$1 &amp; "'!" &amp; C189))="","",IF($L$1&lt;&gt;'GMPP Return'!$F$25,HLOOKUP('GMPP Return'!$C$25,'[2015-12-15 GMPP Data Hub Open v2.xlsx]1617-Q4'!$B$1:$HA$1000,B189,FALSE),INDIRECT("'" &amp; $C$1 &amp; "'!" &amp; C189)))</t>
  </si>
  <si>
    <t>if(if($L$1&lt;&gt;'GMPP Return'!$F$25,HLOOKUP('GMPP Return'!$C$25,'[2015-12-15 GMPP Data Hub Open v2.xlsx]1617-Q4'!$B$1:$HA$1000,B190,FALSE),INDIRECT("'" &amp; $C$1 &amp; "'!" &amp; C190))="","",IF($L$1&lt;&gt;'GMPP Return'!$F$25,HLOOKUP('GMPP Return'!$C$25,'[2015-12-15 GMPP Data Hub Open v2.xlsx]1617-Q4'!$B$1:$HA$1000,B190,FALSE),INDIRECT("'" &amp; $C$1 &amp; "'!" &amp; C190)))</t>
  </si>
  <si>
    <t>if(if($L$1&lt;&gt;'GMPP Return'!$F$25,HLOOKUP('GMPP Return'!$C$25,'[2015-12-15 GMPP Data Hub Open v2.xlsx]1617-Q4'!$B$1:$HA$1000,B191,FALSE),INDIRECT("'" &amp; $C$1 &amp; "'!" &amp; C191))="","",IF($L$1&lt;&gt;'GMPP Return'!$F$25,HLOOKUP('GMPP Return'!$C$25,'[2015-12-15 GMPP Data Hub Open v2.xlsx]1617-Q4'!$B$1:$HA$1000,B191,FALSE),INDIRECT("'" &amp; $C$1 &amp; "'!" &amp; C191)))</t>
  </si>
  <si>
    <t>if(if($L$1&lt;&gt;'GMPP Return'!$F$25,HLOOKUP('GMPP Return'!$C$25,'[2015-12-15 GMPP Data Hub Open v2.xlsx]1617-Q4'!$B$1:$HA$1000,B192,FALSE),INDIRECT("'" &amp; $C$1 &amp; "'!" &amp; C192))="","",IF($L$1&lt;&gt;'GMPP Return'!$F$25,HLOOKUP('GMPP Return'!$C$25,'[2015-12-15 GMPP Data Hub Open v2.xlsx]1617-Q4'!$B$1:$HA$1000,B192,FALSE),INDIRECT("'" &amp; $C$1 &amp; "'!" &amp; C192)))</t>
  </si>
  <si>
    <t>if(if($L$1&lt;&gt;'GMPP Return'!$F$25,HLOOKUP('GMPP Return'!$C$25,'[2015-12-15 GMPP Data Hub Open v2.xlsx]1617-Q4'!$B$1:$HA$1000,B193,FALSE),INDIRECT("'" &amp; $C$1 &amp; "'!" &amp; C193))="","",IF($L$1&lt;&gt;'GMPP Return'!$F$25,HLOOKUP('GMPP Return'!$C$25,'[2015-12-15 GMPP Data Hub Open v2.xlsx]1617-Q4'!$B$1:$HA$1000,B193,FALSE),INDIRECT("'" &amp; $C$1 &amp; "'!" &amp; C193)))</t>
  </si>
  <si>
    <t>if(if($L$1&lt;&gt;'GMPP Return'!$F$25,HLOOKUP('GMPP Return'!$C$25,'[2015-12-15 GMPP Data Hub Open v2.xlsx]1617-Q4'!$B$1:$HA$1000,B194,FALSE),INDIRECT("'" &amp; $C$1 &amp; "'!" &amp; C194))="","",IF($L$1&lt;&gt;'GMPP Return'!$F$25,HLOOKUP('GMPP Return'!$C$25,'[2015-12-15 GMPP Data Hub Open v2.xlsx]1617-Q4'!$B$1:$HA$1000,B194,FALSE),INDIRECT("'" &amp; $C$1 &amp; "'!" &amp; C194)))</t>
  </si>
  <si>
    <t>if(if($L$1&lt;&gt;'GMPP Return'!$F$25,HLOOKUP('GMPP Return'!$C$25,'[2015-12-15 GMPP Data Hub Open v2.xlsx]1617-Q4'!$B$1:$HA$1000,B195,FALSE),INDIRECT("'" &amp; $C$1 &amp; "'!" &amp; C195))="","",IF($L$1&lt;&gt;'GMPP Return'!$F$25,HLOOKUP('GMPP Return'!$C$25,'[2015-12-15 GMPP Data Hub Open v2.xlsx]1617-Q4'!$B$1:$HA$1000,B195,FALSE),INDIRECT("'" &amp; $C$1 &amp; "'!" &amp; C195)))</t>
  </si>
  <si>
    <t>if(if($L$1&lt;&gt;'GMPP Return'!$F$25,HLOOKUP('GMPP Return'!$C$25,'[2015-12-15 GMPP Data Hub Open v2.xlsx]1617-Q4'!$B$1:$HA$1000,B196,FALSE),INDIRECT("'" &amp; $C$1 &amp; "'!" &amp; C196))="","",IF($L$1&lt;&gt;'GMPP Return'!$F$25,HLOOKUP('GMPP Return'!$C$25,'[2015-12-15 GMPP Data Hub Open v2.xlsx]1617-Q4'!$B$1:$HA$1000,B196,FALSE),INDIRECT("'" &amp; $C$1 &amp; "'!" &amp; C196)))</t>
  </si>
  <si>
    <t>if(if($L$1&lt;&gt;'GMPP Return'!$F$25,HLOOKUP('GMPP Return'!$C$25,'[2015-12-15 GMPP Data Hub Open v2.xlsx]1617-Q4'!$B$1:$HA$1000,B197,FALSE),INDIRECT("'" &amp; $C$1 &amp; "'!" &amp; C197))="","",IF($L$1&lt;&gt;'GMPP Return'!$F$25,HLOOKUP('GMPP Return'!$C$25,'[2015-12-15 GMPP Data Hub Open v2.xlsx]1617-Q4'!$B$1:$HA$1000,B197,FALSE),INDIRECT("'" &amp; $C$1 &amp; "'!" &amp; C197)))</t>
  </si>
  <si>
    <t>if(if($L$1&lt;&gt;'GMPP Return'!$F$25,HLOOKUP('GMPP Return'!$C$25,'[2015-12-15 GMPP Data Hub Open v2.xlsx]1617-Q4'!$B$1:$HA$1000,B198,FALSE),INDIRECT("'" &amp; $C$1 &amp; "'!" &amp; C198))="","",IF($L$1&lt;&gt;'GMPP Return'!$F$25,HLOOKUP('GMPP Return'!$C$25,'[2015-12-15 GMPP Data Hub Open v2.xlsx]1617-Q4'!$B$1:$HA$1000,B198,FALSE),INDIRECT("'" &amp; $C$1 &amp; "'!" &amp; C198)))</t>
  </si>
  <si>
    <t>if(if($L$1&lt;&gt;'GMPP Return'!$F$25,HLOOKUP('GMPP Return'!$C$25,'[2015-12-15 GMPP Data Hub Open v2.xlsx]1617-Q4'!$B$1:$HA$1000,B199,FALSE),INDIRECT("'" &amp; $C$1 &amp; "'!" &amp; C199))="","",IF($L$1&lt;&gt;'GMPP Return'!$F$25,HLOOKUP('GMPP Return'!$C$25,'[2015-12-15 GMPP Data Hub Open v2.xlsx]1617-Q4'!$B$1:$HA$1000,B199,FALSE),INDIRECT("'" &amp; $C$1 &amp; "'!" &amp; C199)))</t>
  </si>
  <si>
    <t>if(if($L$1&lt;&gt;'GMPP Return'!$F$25,HLOOKUP('GMPP Return'!$C$25,'[2015-12-15 GMPP Data Hub Open v2.xlsx]1617-Q4'!$B$1:$HA$1000,B200,FALSE),INDIRECT("'" &amp; $C$1 &amp; "'!" &amp; C200))="","",IF($L$1&lt;&gt;'GMPP Return'!$F$25,HLOOKUP('GMPP Return'!$C$25,'[2015-12-15 GMPP Data Hub Open v2.xlsx]1617-Q4'!$B$1:$HA$1000,B200,FALSE),INDIRECT("'" &amp; $C$1 &amp; "'!" &amp; C200)))</t>
  </si>
  <si>
    <t>if(if($L$1&lt;&gt;'GMPP Return'!$F$25,HLOOKUP('GMPP Return'!$C$25,'[2015-12-15 GMPP Data Hub Open v2.xlsx]1617-Q4'!$B$1:$HA$1000,B201,FALSE),INDIRECT("'" &amp; $C$1 &amp; "'!" &amp; C201))="","",IF($L$1&lt;&gt;'GMPP Return'!$F$25,HLOOKUP('GMPP Return'!$C$25,'[2015-12-15 GMPP Data Hub Open v2.xlsx]1617-Q4'!$B$1:$HA$1000,B201,FALSE),INDIRECT("'" &amp; $C$1 &amp; "'!" &amp; C201)))</t>
  </si>
  <si>
    <t>if(if($L$1&lt;&gt;'GMPP Return'!$F$25,HLOOKUP('GMPP Return'!$C$25,'[2015-12-15 GMPP Data Hub Open v2.xlsx]1617-Q4'!$B$1:$HA$1000,B202,FALSE),INDIRECT("'" &amp; $C$1 &amp; "'!" &amp; C202))="","",IF($L$1&lt;&gt;'GMPP Return'!$F$25,HLOOKUP('GMPP Return'!$C$25,'[2015-12-15 GMPP Data Hub Open v2.xlsx]1617-Q4'!$B$1:$HA$1000,B202,FALSE),INDIRECT("'" &amp; $C$1 &amp; "'!" &amp; C202)))</t>
  </si>
  <si>
    <t>if(if($L$1&lt;&gt;'GMPP Return'!$F$25,HLOOKUP('GMPP Return'!$C$25,'[2015-12-15 GMPP Data Hub Open v2.xlsx]1617-Q4'!$B$1:$HA$1000,B203,FALSE),INDIRECT("'" &amp; $C$1 &amp; "'!" &amp; C203))="","",IF($L$1&lt;&gt;'GMPP Return'!$F$25,HLOOKUP('GMPP Return'!$C$25,'[2015-12-15 GMPP Data Hub Open v2.xlsx]1617-Q4'!$B$1:$HA$1000,B203,FALSE),INDIRECT("'" &amp; $C$1 &amp; "'!" &amp; C203)))</t>
  </si>
  <si>
    <t>if(if($L$1&lt;&gt;'GMPP Return'!$F$25,HLOOKUP('GMPP Return'!$C$25,'[2015-12-15 GMPP Data Hub Open v2.xlsx]1617-Q4'!$B$1:$HA$1000,B204,FALSE),INDIRECT("'" &amp; $C$1 &amp; "'!" &amp; C204))="","",IF($L$1&lt;&gt;'GMPP Return'!$F$25,HLOOKUP('GMPP Return'!$C$25,'[2015-12-15 GMPP Data Hub Open v2.xlsx]1617-Q4'!$B$1:$HA$1000,B204,FALSE),INDIRECT("'" &amp; $C$1 &amp; "'!" &amp; C204)))</t>
  </si>
  <si>
    <t>if(if($L$1&lt;&gt;'GMPP Return'!$F$25,HLOOKUP('GMPP Return'!$C$25,'[2015-12-15 GMPP Data Hub Open v2.xlsx]1617-Q4'!$B$1:$HA$1000,B205,FALSE),INDIRECT("'" &amp; $C$1 &amp; "'!" &amp; C205))="","",IF($L$1&lt;&gt;'GMPP Return'!$F$25,HLOOKUP('GMPP Return'!$C$25,'[2015-12-15 GMPP Data Hub Open v2.xlsx]1617-Q4'!$B$1:$HA$1000,B205,FALSE),INDIRECT("'" &amp; $C$1 &amp; "'!" &amp; C205)))</t>
  </si>
  <si>
    <t>if(if($L$1&lt;&gt;'GMPP Return'!$F$25,HLOOKUP('GMPP Return'!$C$25,'[2015-12-15 GMPP Data Hub Open v2.xlsx]1617-Q4'!$B$1:$HA$1000,B206,FALSE),INDIRECT("'" &amp; $C$1 &amp; "'!" &amp; C206))="","",IF($L$1&lt;&gt;'GMPP Return'!$F$25,HLOOKUP('GMPP Return'!$C$25,'[2015-12-15 GMPP Data Hub Open v2.xlsx]1617-Q4'!$B$1:$HA$1000,B206,FALSE),INDIRECT("'" &amp; $C$1 &amp; "'!" &amp; C206)))</t>
  </si>
  <si>
    <t>if(if($L$1&lt;&gt;'GMPP Return'!$F$25,HLOOKUP('GMPP Return'!$C$25,'[2015-12-15 GMPP Data Hub Open v2.xlsx]1617-Q4'!$B$1:$HA$1000,B207,FALSE),INDIRECT("'" &amp; $C$1 &amp; "'!" &amp; C207))="","",IF($L$1&lt;&gt;'GMPP Return'!$F$25,HLOOKUP('GMPP Return'!$C$25,'[2015-12-15 GMPP Data Hub Open v2.xlsx]1617-Q4'!$B$1:$HA$1000,B207,FALSE),INDIRECT("'" &amp; $C$1 &amp; "'!" &amp; C207)))</t>
  </si>
  <si>
    <t>if(if($L$1&lt;&gt;'GMPP Return'!$F$25,HLOOKUP('GMPP Return'!$C$25,'[2015-12-15 GMPP Data Hub Open v2.xlsx]1617-Q4'!$B$1:$HA$1000,B208,FALSE),INDIRECT("'" &amp; $C$1 &amp; "'!" &amp; C208))="","",IF($L$1&lt;&gt;'GMPP Return'!$F$25,HLOOKUP('GMPP Return'!$C$25,'[2015-12-15 GMPP Data Hub Open v2.xlsx]1617-Q4'!$B$1:$HA$1000,B208,FALSE),INDIRECT("'" &amp; $C$1 &amp; "'!" &amp; C208)))</t>
  </si>
  <si>
    <t>if(if($L$1&lt;&gt;'GMPP Return'!$F$25,HLOOKUP('GMPP Return'!$C$25,'[2015-12-15 GMPP Data Hub Open v2.xlsx]1617-Q4'!$B$1:$HA$1000,B209,FALSE),INDIRECT("'" &amp; $C$1 &amp; "'!" &amp; C209))="","",IF($L$1&lt;&gt;'GMPP Return'!$F$25,HLOOKUP('GMPP Return'!$C$25,'[2015-12-15 GMPP Data Hub Open v2.xlsx]1617-Q4'!$B$1:$HA$1000,B209,FALSE),INDIRECT("'" &amp; $C$1 &amp; "'!" &amp; C209)))</t>
  </si>
  <si>
    <t>if(if($L$1&lt;&gt;'GMPP Return'!$F$25,HLOOKUP('GMPP Return'!$C$25,'[2015-12-15 GMPP Data Hub Open v2.xlsx]1617-Q4'!$B$1:$HA$1000,B210,FALSE),INDIRECT("'" &amp; $C$1 &amp; "'!" &amp; C210))="","",IF($L$1&lt;&gt;'GMPP Return'!$F$25,HLOOKUP('GMPP Return'!$C$25,'[2015-12-15 GMPP Data Hub Open v2.xlsx]1617-Q4'!$B$1:$HA$1000,B210,FALSE),INDIRECT("'" &amp; $C$1 &amp; "'!" &amp; C210)))</t>
  </si>
  <si>
    <t>if(if($L$1&lt;&gt;'GMPP Return'!$F$25,HLOOKUP('GMPP Return'!$C$25,'[2015-12-15 GMPP Data Hub Open v2.xlsx]1617-Q4'!$B$1:$HA$1000,B211,FALSE),INDIRECT("'" &amp; $C$1 &amp; "'!" &amp; C211))="","",IF($L$1&lt;&gt;'GMPP Return'!$F$25,HLOOKUP('GMPP Return'!$C$25,'[2015-12-15 GMPP Data Hub Open v2.xlsx]1617-Q4'!$B$1:$HA$1000,B211,FALSE),INDIRECT("'" &amp; $C$1 &amp; "'!" &amp; C211)))</t>
  </si>
  <si>
    <t>if(if($L$1&lt;&gt;'GMPP Return'!$F$25,HLOOKUP('GMPP Return'!$C$25,'[2015-12-15 GMPP Data Hub Open v2.xlsx]1617-Q4'!$B$1:$HA$1000,B212,FALSE),INDIRECT("'" &amp; $C$1 &amp; "'!" &amp; C212))="","",IF($L$1&lt;&gt;'GMPP Return'!$F$25,HLOOKUP('GMPP Return'!$C$25,'[2015-12-15 GMPP Data Hub Open v2.xlsx]1617-Q4'!$B$1:$HA$1000,B212,FALSE),INDIRECT("'" &amp; $C$1 &amp; "'!" &amp; C212)))</t>
  </si>
  <si>
    <t>if(if($L$1&lt;&gt;'GMPP Return'!$F$25,HLOOKUP('GMPP Return'!$C$25,'[2015-12-15 GMPP Data Hub Open v2.xlsx]1617-Q4'!$B$1:$HA$1000,B213,FALSE),INDIRECT("'" &amp; $C$1 &amp; "'!" &amp; C213))="","",IF($L$1&lt;&gt;'GMPP Return'!$F$25,HLOOKUP('GMPP Return'!$C$25,'[2015-12-15 GMPP Data Hub Open v2.xlsx]1617-Q4'!$B$1:$HA$1000,B213,FALSE),INDIRECT("'" &amp; $C$1 &amp; "'!" &amp; C213)))</t>
  </si>
  <si>
    <t>if(if($L$1&lt;&gt;'GMPP Return'!$F$25,HLOOKUP('GMPP Return'!$C$25,'[2015-12-15 GMPP Data Hub Open v2.xlsx]1617-Q4'!$B$1:$HA$1000,B214,FALSE),INDIRECT("'" &amp; $C$1 &amp; "'!" &amp; C214))="","",IF($L$1&lt;&gt;'GMPP Return'!$F$25,HLOOKUP('GMPP Return'!$C$25,'[2015-12-15 GMPP Data Hub Open v2.xlsx]1617-Q4'!$B$1:$HA$1000,B214,FALSE),INDIRECT("'" &amp; $C$1 &amp; "'!" &amp; C214)))</t>
  </si>
  <si>
    <t>if(if($L$1&lt;&gt;'GMPP Return'!$F$25,HLOOKUP('GMPP Return'!$C$25,'[2015-12-15 GMPP Data Hub Open v2.xlsx]1617-Q4'!$B$1:$HA$1000,B215,FALSE),INDIRECT("'" &amp; $C$1 &amp; "'!" &amp; C215))="","",IF($L$1&lt;&gt;'GMPP Return'!$F$25,HLOOKUP('GMPP Return'!$C$25,'[2015-12-15 GMPP Data Hub Open v2.xlsx]1617-Q4'!$B$1:$HA$1000,B215,FALSE),INDIRECT("'" &amp; $C$1 &amp; "'!" &amp; C215)))</t>
  </si>
  <si>
    <t>if(if($L$1&lt;&gt;'GMPP Return'!$F$25,HLOOKUP('GMPP Return'!$C$25,'[2015-12-15 GMPP Data Hub Open v2.xlsx]1617-Q4'!$B$1:$HA$1000,B216,FALSE),INDIRECT("'" &amp; $C$1 &amp; "'!" &amp; C216))="","",IF($L$1&lt;&gt;'GMPP Return'!$F$25,HLOOKUP('GMPP Return'!$C$25,'[2015-12-15 GMPP Data Hub Open v2.xlsx]1617-Q4'!$B$1:$HA$1000,B216,FALSE),INDIRECT("'" &amp; $C$1 &amp; "'!" &amp; C216)))</t>
  </si>
  <si>
    <t>if(if($L$1&lt;&gt;'GMPP Return'!$F$25,HLOOKUP('GMPP Return'!$C$25,'[2015-12-15 GMPP Data Hub Open v2.xlsx]1617-Q4'!$B$1:$HA$1000,B217,FALSE),INDIRECT("'" &amp; $C$1 &amp; "'!" &amp; C217))="","",IF($L$1&lt;&gt;'GMPP Return'!$F$25,HLOOKUP('GMPP Return'!$C$25,'[2015-12-15 GMPP Data Hub Open v2.xlsx]1617-Q4'!$B$1:$HA$1000,B217,FALSE),INDIRECT("'" &amp; $C$1 &amp; "'!" &amp; C217)))</t>
  </si>
  <si>
    <t>if(if($L$1&lt;&gt;'GMPP Return'!$F$25,HLOOKUP('GMPP Return'!$C$25,'[2015-12-15 GMPP Data Hub Open v2.xlsx]1617-Q4'!$B$1:$HA$1000,B218,FALSE),INDIRECT("'" &amp; $C$1 &amp; "'!" &amp; C218))="","",IF($L$1&lt;&gt;'GMPP Return'!$F$25,HLOOKUP('GMPP Return'!$C$25,'[2015-12-15 GMPP Data Hub Open v2.xlsx]1617-Q4'!$B$1:$HA$1000,B218,FALSE),INDIRECT("'" &amp; $C$1 &amp; "'!" &amp; C218)))</t>
  </si>
  <si>
    <t>if(if($L$1&lt;&gt;'GMPP Return'!$F$25,HLOOKUP('GMPP Return'!$C$25,'[2015-12-15 GMPP Data Hub Open v2.xlsx]1617-Q4'!$B$1:$HA$1000,B219,FALSE),INDIRECT("'" &amp; $C$1 &amp; "'!" &amp; C219))="","",IF($L$1&lt;&gt;'GMPP Return'!$F$25,HLOOKUP('GMPP Return'!$C$25,'[2015-12-15 GMPP Data Hub Open v2.xlsx]1617-Q4'!$B$1:$HA$1000,B219,FALSE),INDIRECT("'" &amp; $C$1 &amp; "'!" &amp; C219)))</t>
  </si>
  <si>
    <t>if(if($L$1&lt;&gt;'GMPP Return'!$F$25,HLOOKUP('GMPP Return'!$C$25,'[2015-12-15 GMPP Data Hub Open v2.xlsx]1617-Q4'!$B$1:$HA$1000,B220,FALSE),INDIRECT("'" &amp; $C$1 &amp; "'!" &amp; C220))="","",IF($L$1&lt;&gt;'GMPP Return'!$F$25,HLOOKUP('GMPP Return'!$C$25,'[2015-12-15 GMPP Data Hub Open v2.xlsx]1617-Q4'!$B$1:$HA$1000,B220,FALSE),INDIRECT("'" &amp; $C$1 &amp; "'!" &amp; C220)))</t>
  </si>
  <si>
    <t>if(if($L$1&lt;&gt;'GMPP Return'!$F$25,HLOOKUP('GMPP Return'!$C$25,'[2015-12-15 GMPP Data Hub Open v2.xlsx]1617-Q4'!$B$1:$HA$1000,B221,FALSE),INDIRECT("'" &amp; $C$1 &amp; "'!" &amp; C221))="","",IF($L$1&lt;&gt;'GMPP Return'!$F$25,HLOOKUP('GMPP Return'!$C$25,'[2015-12-15 GMPP Data Hub Open v2.xlsx]1617-Q4'!$B$1:$HA$1000,B221,FALSE),INDIRECT("'" &amp; $C$1 &amp; "'!" &amp; C221)))</t>
  </si>
  <si>
    <t>if(if($L$1&lt;&gt;'GMPP Return'!$F$25,HLOOKUP('GMPP Return'!$C$25,'[2015-12-15 GMPP Data Hub Open v2.xlsx]1617-Q4'!$B$1:$HA$1000,B222,FALSE),INDIRECT("'" &amp; $C$1 &amp; "'!" &amp; C222))="","",IF($L$1&lt;&gt;'GMPP Return'!$F$25,HLOOKUP('GMPP Return'!$C$25,'[2015-12-15 GMPP Data Hub Open v2.xlsx]1617-Q4'!$B$1:$HA$1000,B222,FALSE),INDIRECT("'" &amp; $C$1 &amp; "'!" &amp; C222)))</t>
  </si>
  <si>
    <t>if(if($L$1&lt;&gt;'GMPP Return'!$F$25,HLOOKUP('GMPP Return'!$C$25,'[2015-12-15 GMPP Data Hub Open v2.xlsx]1617-Q4'!$B$1:$HA$1000,B223,FALSE),INDIRECT("'" &amp; $C$1 &amp; "'!" &amp; C223))="","",IF($L$1&lt;&gt;'GMPP Return'!$F$25,HLOOKUP('GMPP Return'!$C$25,'[2015-12-15 GMPP Data Hub Open v2.xlsx]1617-Q4'!$B$1:$HA$1000,B223,FALSE),INDIRECT("'" &amp; $C$1 &amp; "'!" &amp; C223)))</t>
  </si>
  <si>
    <t>if(if($L$1&lt;&gt;'GMPP Return'!$F$25,HLOOKUP('GMPP Return'!$C$25,'[2015-12-15 GMPP Data Hub Open v2.xlsx]1617-Q4'!$B$1:$HA$1000,B224,FALSE),INDIRECT("'" &amp; $C$1 &amp; "'!" &amp; C224))="","",IF($L$1&lt;&gt;'GMPP Return'!$F$25,HLOOKUP('GMPP Return'!$C$25,'[2015-12-15 GMPP Data Hub Open v2.xlsx]1617-Q4'!$B$1:$HA$1000,B224,FALSE),INDIRECT("'" &amp; $C$1 &amp; "'!" &amp; C224)))</t>
  </si>
  <si>
    <t>if(if($L$1&lt;&gt;'GMPP Return'!$F$25,HLOOKUP('GMPP Return'!$C$25,'[2015-12-15 GMPP Data Hub Open v2.xlsx]1617-Q4'!$B$1:$HA$1000,B225,FALSE),INDIRECT("'" &amp; $C$1 &amp; "'!" &amp; C225))="","",IF($L$1&lt;&gt;'GMPP Return'!$F$25,HLOOKUP('GMPP Return'!$C$25,'[2015-12-15 GMPP Data Hub Open v2.xlsx]1617-Q4'!$B$1:$HA$1000,B225,FALSE),INDIRECT("'" &amp; $C$1 &amp; "'!" &amp; C225)))</t>
  </si>
  <si>
    <t>if(if($L$1&lt;&gt;'GMPP Return'!$F$25,HLOOKUP('GMPP Return'!$C$25,'[2015-12-15 GMPP Data Hub Open v2.xlsx]1617-Q4'!$B$1:$HA$1000,B226,FALSE),INDIRECT("'" &amp; $C$1 &amp; "'!" &amp; C226))="","",IF($L$1&lt;&gt;'GMPP Return'!$F$25,HLOOKUP('GMPP Return'!$C$25,'[2015-12-15 GMPP Data Hub Open v2.xlsx]1617-Q4'!$B$1:$HA$1000,B226,FALSE),INDIRECT("'" &amp; $C$1 &amp; "'!" &amp; C226)))</t>
  </si>
  <si>
    <t>if(if($L$1&lt;&gt;'GMPP Return'!$F$25,HLOOKUP('GMPP Return'!$C$25,'[2015-12-15 GMPP Data Hub Open v2.xlsx]1617-Q4'!$B$1:$HA$1000,B227,FALSE),INDIRECT("'" &amp; $C$1 &amp; "'!" &amp; C227))="","",IF($L$1&lt;&gt;'GMPP Return'!$F$25,HLOOKUP('GMPP Return'!$C$25,'[2015-12-15 GMPP Data Hub Open v2.xlsx]1617-Q4'!$B$1:$HA$1000,B227,FALSE),INDIRECT("'" &amp; $C$1 &amp; "'!" &amp; C227)))</t>
  </si>
  <si>
    <t>if(if($L$1&lt;&gt;'GMPP Return'!$F$25,HLOOKUP('GMPP Return'!$C$25,'[2015-12-15 GMPP Data Hub Open v2.xlsx]1617-Q4'!$B$1:$HA$1000,B228,FALSE),INDIRECT("'" &amp; $C$1 &amp; "'!" &amp; C228))="","",IF($L$1&lt;&gt;'GMPP Return'!$F$25,HLOOKUP('GMPP Return'!$C$25,'[2015-12-15 GMPP Data Hub Open v2.xlsx]1617-Q4'!$B$1:$HA$1000,B228,FALSE),INDIRECT("'" &amp; $C$1 &amp; "'!" &amp; C228)))</t>
  </si>
  <si>
    <t>if(if($L$1&lt;&gt;'GMPP Return'!$F$25,HLOOKUP('GMPP Return'!$C$25,'[2015-12-15 GMPP Data Hub Open v2.xlsx]1617-Q4'!$B$1:$HA$1000,B229,FALSE),INDIRECT("'" &amp; $C$1 &amp; "'!" &amp; C229))="","",IF($L$1&lt;&gt;'GMPP Return'!$F$25,HLOOKUP('GMPP Return'!$C$25,'[2015-12-15 GMPP Data Hub Open v2.xlsx]1617-Q4'!$B$1:$HA$1000,B229,FALSE),INDIRECT("'" &amp; $C$1 &amp; "'!" &amp; C229)))</t>
  </si>
  <si>
    <t>if(if($L$1&lt;&gt;'GMPP Return'!$F$25,HLOOKUP('GMPP Return'!$C$25,'[2015-12-15 GMPP Data Hub Open v2.xlsx]1617-Q4'!$B$1:$HA$1000,B230,FALSE),INDIRECT("'" &amp; $C$1 &amp; "'!" &amp; C230))="","",IF($L$1&lt;&gt;'GMPP Return'!$F$25,HLOOKUP('GMPP Return'!$C$25,'[2015-12-15 GMPP Data Hub Open v2.xlsx]1617-Q4'!$B$1:$HA$1000,B230,FALSE),INDIRECT("'" &amp; $C$1 &amp; "'!" &amp; C230)))</t>
  </si>
  <si>
    <t>if(if($L$1&lt;&gt;'GMPP Return'!$F$25,HLOOKUP('GMPP Return'!$C$25,'[2015-12-15 GMPP Data Hub Open v2.xlsx]1617-Q4'!$B$1:$HA$1000,B231,FALSE),INDIRECT("'" &amp; $C$1 &amp; "'!" &amp; C231))="","",IF($L$1&lt;&gt;'GMPP Return'!$F$25,HLOOKUP('GMPP Return'!$C$25,'[2015-12-15 GMPP Data Hub Open v2.xlsx]1617-Q4'!$B$1:$HA$1000,B231,FALSE),INDIRECT("'" &amp; $C$1 &amp; "'!" &amp; C231)))</t>
  </si>
  <si>
    <t>if(if($L$1&lt;&gt;'GMPP Return'!$F$25,HLOOKUP('GMPP Return'!$C$25,'[2015-12-15 GMPP Data Hub Open v2.xlsx]1617-Q4'!$B$1:$HA$1000,B232,FALSE),INDIRECT("'" &amp; $C$1 &amp; "'!" &amp; C232))="","",IF($L$1&lt;&gt;'GMPP Return'!$F$25,HLOOKUP('GMPP Return'!$C$25,'[2015-12-15 GMPP Data Hub Open v2.xlsx]1617-Q4'!$B$1:$HA$1000,B232,FALSE),INDIRECT("'" &amp; $C$1 &amp; "'!" &amp; C232)))</t>
  </si>
  <si>
    <t>if(if($L$1&lt;&gt;'GMPP Return'!$F$25,HLOOKUP('GMPP Return'!$C$25,'[2015-12-15 GMPP Data Hub Open v2.xlsx]1617-Q4'!$B$1:$HA$1000,B233,FALSE),INDIRECT("'" &amp; $C$1 &amp; "'!" &amp; C233))="","",IF($L$1&lt;&gt;'GMPP Return'!$F$25,HLOOKUP('GMPP Return'!$C$25,'[2015-12-15 GMPP Data Hub Open v2.xlsx]1617-Q4'!$B$1:$HA$1000,B233,FALSE),INDIRECT("'" &amp; $C$1 &amp; "'!" &amp; C233)))</t>
  </si>
  <si>
    <t>if(if($L$1&lt;&gt;'GMPP Return'!$F$25,HLOOKUP('GMPP Return'!$C$25,'[2015-12-15 GMPP Data Hub Open v2.xlsx]1617-Q4'!$B$1:$HA$1000,B234,FALSE),INDIRECT("'" &amp; $C$1 &amp; "'!" &amp; C234))="","",IF($L$1&lt;&gt;'GMPP Return'!$F$25,HLOOKUP('GMPP Return'!$C$25,'[2015-12-15 GMPP Data Hub Open v2.xlsx]1617-Q4'!$B$1:$HA$1000,B234,FALSE),INDIRECT("'" &amp; $C$1 &amp; "'!" &amp; C234)))</t>
  </si>
  <si>
    <t>if(if($L$1&lt;&gt;'GMPP Return'!$F$25,HLOOKUP('GMPP Return'!$C$25,'[2015-12-15 GMPP Data Hub Open v2.xlsx]1617-Q4'!$B$1:$HA$1000,B235,FALSE),INDIRECT("'" &amp; $C$1 &amp; "'!" &amp; C235))="","",IF($L$1&lt;&gt;'GMPP Return'!$F$25,HLOOKUP('GMPP Return'!$C$25,'[2015-12-15 GMPP Data Hub Open v2.xlsx]1617-Q4'!$B$1:$HA$1000,B235,FALSE),INDIRECT("'" &amp; $C$1 &amp; "'!" &amp; C235)))</t>
  </si>
  <si>
    <t>if(if($L$1&lt;&gt;'GMPP Return'!$F$25,HLOOKUP('GMPP Return'!$C$25,'[2015-12-15 GMPP Data Hub Open v2.xlsx]1617-Q4'!$B$1:$HA$1000,B236,FALSE),INDIRECT("'" &amp; $C$1 &amp; "'!" &amp; C236))="","",IF($L$1&lt;&gt;'GMPP Return'!$F$25,HLOOKUP('GMPP Return'!$C$25,'[2015-12-15 GMPP Data Hub Open v2.xlsx]1617-Q4'!$B$1:$HA$1000,B236,FALSE),INDIRECT("'" &amp; $C$1 &amp; "'!" &amp; C236)))</t>
  </si>
  <si>
    <t>if(if($L$1&lt;&gt;'GMPP Return'!$F$25,HLOOKUP('GMPP Return'!$C$25,'[2015-12-15 GMPP Data Hub Open v2.xlsx]1617-Q4'!$B$1:$HA$1000,B237,FALSE),INDIRECT("'" &amp; $C$1 &amp; "'!" &amp; C237))="","",IF($L$1&lt;&gt;'GMPP Return'!$F$25,HLOOKUP('GMPP Return'!$C$25,'[2015-12-15 GMPP Data Hub Open v2.xlsx]1617-Q4'!$B$1:$HA$1000,B237,FALSE),INDIRECT("'" &amp; $C$1 &amp; "'!" &amp; C237)))</t>
  </si>
  <si>
    <t>if(if($L$1&lt;&gt;'GMPP Return'!$F$25,HLOOKUP('GMPP Return'!$C$25,'[2015-12-15 GMPP Data Hub Open v2.xlsx]1617-Q4'!$B$1:$HA$1000,B238,FALSE),INDIRECT("'" &amp; $C$1 &amp; "'!" &amp; C238))="","",IF($L$1&lt;&gt;'GMPP Return'!$F$25,HLOOKUP('GMPP Return'!$C$25,'[2015-12-15 GMPP Data Hub Open v2.xlsx]1617-Q4'!$B$1:$HA$1000,B238,FALSE),INDIRECT("'" &amp; $C$1 &amp; "'!" &amp; C238)))</t>
  </si>
  <si>
    <t>if(if($L$1&lt;&gt;'GMPP Return'!$F$25,HLOOKUP('GMPP Return'!$C$25,'[2015-12-15 GMPP Data Hub Open v2.xlsx]1617-Q4'!$B$1:$HA$1000,B239,FALSE),INDIRECT("'" &amp; $C$1 &amp; "'!" &amp; C239))="","",IF($L$1&lt;&gt;'GMPP Return'!$F$25,HLOOKUP('GMPP Return'!$C$25,'[2015-12-15 GMPP Data Hub Open v2.xlsx]1617-Q4'!$B$1:$HA$1000,B239,FALSE),INDIRECT("'" &amp; $C$1 &amp; "'!" &amp; C239)))</t>
  </si>
  <si>
    <t>if(if($L$1&lt;&gt;'GMPP Return'!$F$25,HLOOKUP('GMPP Return'!$C$25,'[2015-12-15 GMPP Data Hub Open v2.xlsx]1617-Q4'!$B$1:$HA$1000,B240,FALSE),INDIRECT("'" &amp; $C$1 &amp; "'!" &amp; C240))="","",IF($L$1&lt;&gt;'GMPP Return'!$F$25,HLOOKUP('GMPP Return'!$C$25,'[2015-12-15 GMPP Data Hub Open v2.xlsx]1617-Q4'!$B$1:$HA$1000,B240,FALSE),INDIRECT("'" &amp; $C$1 &amp; "'!" &amp; C240)))</t>
  </si>
  <si>
    <t>if(if($L$1&lt;&gt;'GMPP Return'!$F$25,HLOOKUP('GMPP Return'!$C$25,'[2015-12-15 GMPP Data Hub Open v2.xlsx]1617-Q4'!$B$1:$HA$1000,B241,FALSE),INDIRECT("'" &amp; $C$1 &amp; "'!" &amp; C241))="","",IF($L$1&lt;&gt;'GMPP Return'!$F$25,HLOOKUP('GMPP Return'!$C$25,'[2015-12-15 GMPP Data Hub Open v2.xlsx]1617-Q4'!$B$1:$HA$1000,B241,FALSE),INDIRECT("'" &amp; $C$1 &amp; "'!" &amp; C241)))</t>
  </si>
  <si>
    <t>if(if($L$1&lt;&gt;'GMPP Return'!$F$25,HLOOKUP('GMPP Return'!$C$25,'[2015-12-15 GMPP Data Hub Open v2.xlsx]1617-Q4'!$B$1:$HA$1000,B242,FALSE),INDIRECT("'" &amp; $C$1 &amp; "'!" &amp; C242))="","",IF($L$1&lt;&gt;'GMPP Return'!$F$25,HLOOKUP('GMPP Return'!$C$25,'[2015-12-15 GMPP Data Hub Open v2.xlsx]1617-Q4'!$B$1:$HA$1000,B242,FALSE),INDIRECT("'" &amp; $C$1 &amp; "'!" &amp; C242)))</t>
  </si>
  <si>
    <t>if(if($L$1&lt;&gt;'GMPP Return'!$F$25,HLOOKUP('GMPP Return'!$C$25,'[2015-12-15 GMPP Data Hub Open v2.xlsx]1617-Q4'!$B$1:$HA$1000,B243,FALSE),INDIRECT("'" &amp; $C$1 &amp; "'!" &amp; C243))="","",IF($L$1&lt;&gt;'GMPP Return'!$F$25,HLOOKUP('GMPP Return'!$C$25,'[2015-12-15 GMPP Data Hub Open v2.xlsx]1617-Q4'!$B$1:$HA$1000,B243,FALSE),INDIRECT("'" &amp; $C$1 &amp; "'!" &amp; C243)))</t>
  </si>
  <si>
    <t>if(if($L$1&lt;&gt;'GMPP Return'!$F$25,HLOOKUP('GMPP Return'!$C$25,'[2015-12-15 GMPP Data Hub Open v2.xlsx]1617-Q4'!$B$1:$HA$1000,B244,FALSE),INDIRECT("'" &amp; $C$1 &amp; "'!" &amp; C244))="","",IF($L$1&lt;&gt;'GMPP Return'!$F$25,HLOOKUP('GMPP Return'!$C$25,'[2015-12-15 GMPP Data Hub Open v2.xlsx]1617-Q4'!$B$1:$HA$1000,B244,FALSE),INDIRECT("'" &amp; $C$1 &amp; "'!" &amp; C244)))</t>
  </si>
  <si>
    <t>if(if($L$1&lt;&gt;'GMPP Return'!$F$25,HLOOKUP('GMPP Return'!$C$25,'[2015-12-15 GMPP Data Hub Open v2.xlsx]1617-Q4'!$B$1:$HA$1000,B245,FALSE),INDIRECT("'" &amp; $C$1 &amp; "'!" &amp; C245))="","",IF($L$1&lt;&gt;'GMPP Return'!$F$25,HLOOKUP('GMPP Return'!$C$25,'[2015-12-15 GMPP Data Hub Open v2.xlsx]1617-Q4'!$B$1:$HA$1000,B245,FALSE),INDIRECT("'" &amp; $C$1 &amp; "'!" &amp; C245)))</t>
  </si>
  <si>
    <t>if(if($L$1&lt;&gt;'GMPP Return'!$F$25,HLOOKUP('GMPP Return'!$C$25,'[2015-12-15 GMPP Data Hub Open v2.xlsx]1617-Q4'!$B$1:$HA$1000,B246,FALSE),INDIRECT("'" &amp; $C$1 &amp; "'!" &amp; C246))="","",IF($L$1&lt;&gt;'GMPP Return'!$F$25,HLOOKUP('GMPP Return'!$C$25,'[2015-12-15 GMPP Data Hub Open v2.xlsx]1617-Q4'!$B$1:$HA$1000,B246,FALSE),INDIRECT("'" &amp; $C$1 &amp; "'!" &amp; C246)))</t>
  </si>
  <si>
    <t>if(if($L$1&lt;&gt;'GMPP Return'!$F$25,HLOOKUP('GMPP Return'!$C$25,'[2015-12-15 GMPP Data Hub Open v2.xlsx]1617-Q4'!$B$1:$HA$1000,B247,FALSE),INDIRECT("'" &amp; $C$1 &amp; "'!" &amp; C247))="","",IF($L$1&lt;&gt;'GMPP Return'!$F$25,HLOOKUP('GMPP Return'!$C$25,'[2015-12-15 GMPP Data Hub Open v2.xlsx]1617-Q4'!$B$1:$HA$1000,B247,FALSE),INDIRECT("'" &amp; $C$1 &amp; "'!" &amp; C247)))</t>
  </si>
  <si>
    <t>if(if($L$1&lt;&gt;'GMPP Return'!$F$25,HLOOKUP('GMPP Return'!$C$25,'[2015-12-15 GMPP Data Hub Open v2.xlsx]1617-Q4'!$B$1:$HA$1000,B248,FALSE),INDIRECT("'" &amp; $C$1 &amp; "'!" &amp; C248))="","",IF($L$1&lt;&gt;'GMPP Return'!$F$25,HLOOKUP('GMPP Return'!$C$25,'[2015-12-15 GMPP Data Hub Open v2.xlsx]1617-Q4'!$B$1:$HA$1000,B248,FALSE),INDIRECT("'" &amp; $C$1 &amp; "'!" &amp; C248)))</t>
  </si>
  <si>
    <t>if(if($L$1&lt;&gt;'GMPP Return'!$F$25,HLOOKUP('GMPP Return'!$C$25,'[2015-12-15 GMPP Data Hub Open v2.xlsx]1617-Q4'!$B$1:$HA$1000,B249,FALSE),INDIRECT("'" &amp; $C$1 &amp; "'!" &amp; C249))="","",IF($L$1&lt;&gt;'GMPP Return'!$F$25,HLOOKUP('GMPP Return'!$C$25,'[2015-12-15 GMPP Data Hub Open v2.xlsx]1617-Q4'!$B$1:$HA$1000,B249,FALSE),INDIRECT("'" &amp; $C$1 &amp; "'!" &amp; C249)))</t>
  </si>
  <si>
    <t>if(if($L$1&lt;&gt;'GMPP Return'!$F$25,HLOOKUP('GMPP Return'!$C$25,'[2015-12-15 GMPP Data Hub Open v2.xlsx]1617-Q4'!$B$1:$HA$1000,B250,FALSE),INDIRECT("'" &amp; $C$1 &amp; "'!" &amp; C250))="","",IF($L$1&lt;&gt;'GMPP Return'!$F$25,HLOOKUP('GMPP Return'!$C$25,'[2015-12-15 GMPP Data Hub Open v2.xlsx]1617-Q4'!$B$1:$HA$1000,B250,FALSE),INDIRECT("'" &amp; $C$1 &amp; "'!" &amp; C250)))</t>
  </si>
  <si>
    <t>if(if($L$1&lt;&gt;'GMPP Return'!$F$25,HLOOKUP('GMPP Return'!$C$25,'[2015-12-15 GMPP Data Hub Open v2.xlsx]1617-Q4'!$B$1:$HA$1000,B251,FALSE),INDIRECT("'" &amp; $C$1 &amp; "'!" &amp; C251))="","",IF($L$1&lt;&gt;'GMPP Return'!$F$25,HLOOKUP('GMPP Return'!$C$25,'[2015-12-15 GMPP Data Hub Open v2.xlsx]1617-Q4'!$B$1:$HA$1000,B251,FALSE),INDIRECT("'" &amp; $C$1 &amp; "'!" &amp; C251)))</t>
  </si>
  <si>
    <t>if(if($L$1&lt;&gt;'GMPP Return'!$F$25,HLOOKUP('GMPP Return'!$C$25,'[2015-12-15 GMPP Data Hub Open v2.xlsx]1617-Q4'!$B$1:$HA$1000,B252,FALSE),INDIRECT("'" &amp; $C$1 &amp; "'!" &amp; C252))="","",IF($L$1&lt;&gt;'GMPP Return'!$F$25,HLOOKUP('GMPP Return'!$C$25,'[2015-12-15 GMPP Data Hub Open v2.xlsx]1617-Q4'!$B$1:$HA$1000,B252,FALSE),INDIRECT("'" &amp; $C$1 &amp; "'!" &amp; C252)))</t>
  </si>
  <si>
    <t>if(if($L$1&lt;&gt;'GMPP Return'!$F$25,HLOOKUP('GMPP Return'!$C$25,'[2015-12-15 GMPP Data Hub Open v2.xlsx]1617-Q4'!$B$1:$HA$1000,B253,FALSE),INDIRECT("'" &amp; $C$1 &amp; "'!" &amp; C253))="","",IF($L$1&lt;&gt;'GMPP Return'!$F$25,HLOOKUP('GMPP Return'!$C$25,'[2015-12-15 GMPP Data Hub Open v2.xlsx]1617-Q4'!$B$1:$HA$1000,B253,FALSE),INDIRECT("'" &amp; $C$1 &amp; "'!" &amp; C253)))</t>
  </si>
  <si>
    <t>if(if($L$1&lt;&gt;'GMPP Return'!$F$25,HLOOKUP('GMPP Return'!$C$25,'[2015-12-15 GMPP Data Hub Open v2.xlsx]1617-Q4'!$B$1:$HA$1000,B254,FALSE),INDIRECT("'" &amp; $C$1 &amp; "'!" &amp; C254))="","",IF($L$1&lt;&gt;'GMPP Return'!$F$25,HLOOKUP('GMPP Return'!$C$25,'[2015-12-15 GMPP Data Hub Open v2.xlsx]1617-Q4'!$B$1:$HA$1000,B254,FALSE),INDIRECT("'" &amp; $C$1 &amp; "'!" &amp; C254)))</t>
  </si>
  <si>
    <t>if(if($L$1&lt;&gt;'GMPP Return'!$F$25,HLOOKUP('GMPP Return'!$C$25,'[2015-12-15 GMPP Data Hub Open v2.xlsx]1617-Q4'!$B$1:$HA$1000,B435,FALSE),INDIRECT("'" &amp; $C$1 &amp; "'!" &amp; C435))="","",IF($L$1&lt;&gt;'GMPP Return'!$F$25,HLOOKUP('GMPP Return'!$C$25,'[2015-12-15 GMPP Data Hub Open v2.xlsx]1617-Q4'!$B$1:$HA$1000,B435,FALSE),INDIRECT("'" &amp; $C$1 &amp; "'!" &amp; C435)))</t>
  </si>
  <si>
    <t>if(if($L$1&lt;&gt;'GMPP Return'!$F$25,HLOOKUP('GMPP Return'!$C$25,'[2015-12-15 GMPP Data Hub Open v2.xlsx]1617-Q4'!$B$1:$HA$1000,B436,FALSE),INDIRECT("'" &amp; $C$1 &amp; "'!" &amp; C436))="","",IF($L$1&lt;&gt;'GMPP Return'!$F$25,HLOOKUP('GMPP Return'!$C$25,'[2015-12-15 GMPP Data Hub Open v2.xlsx]1617-Q4'!$B$1:$HA$1000,B436,FALSE),INDIRECT("'" &amp; $C$1 &amp; "'!" &amp; C436)))</t>
  </si>
  <si>
    <t>if(if($L$1&lt;&gt;'GMPP Return'!$F$25,HLOOKUP('GMPP Return'!$C$25,'[2015-12-15 GMPP Data Hub Open v2.xlsx]1617-Q4'!$B$1:$HA$1000,B437,FALSE),INDIRECT("'" &amp; $C$1 &amp; "'!" &amp; C437))="","",IF($L$1&lt;&gt;'GMPP Return'!$F$25,HLOOKUP('GMPP Return'!$C$25,'[2015-12-15 GMPP Data Hub Open v2.xlsx]1617-Q4'!$B$1:$HA$1000,B437,FALSE),INDIRECT("'" &amp; $C$1 &amp; "'!" &amp; C437)))</t>
  </si>
  <si>
    <t>if(if($L$1&lt;&gt;'GMPP Return'!$F$25,HLOOKUP('GMPP Return'!$C$25,'[2015-12-15 GMPP Data Hub Open v2.xlsx]1617-Q4'!$B$1:$HA$1000,B438,FALSE),INDIRECT("'" &amp; $C$1 &amp; "'!" &amp; C438))="","",IF($L$1&lt;&gt;'GMPP Return'!$F$25,HLOOKUP('GMPP Return'!$C$25,'[2015-12-15 GMPP Data Hub Open v2.xlsx]1617-Q4'!$B$1:$HA$1000,B438,FALSE),INDIRECT("'" &amp; $C$1 &amp; "'!" &amp; C438)))</t>
  </si>
  <si>
    <t>if(if($L$1&lt;&gt;'GMPP Return'!$F$25,HLOOKUP('GMPP Return'!$C$25,'[2015-12-15 GMPP Data Hub Open v2.xlsx]1617-Q4'!$B$1:$HA$1000,B439,FALSE),INDIRECT("'" &amp; $C$1 &amp; "'!" &amp; C439))="","",IF($L$1&lt;&gt;'GMPP Return'!$F$25,HLOOKUP('GMPP Return'!$C$25,'[2015-12-15 GMPP Data Hub Open v2.xlsx]1617-Q4'!$B$1:$HA$1000,B439,FALSE),INDIRECT("'" &amp; $C$1 &amp; "'!" &amp; C439)))</t>
  </si>
  <si>
    <t>if(if($L$1&lt;&gt;'GMPP Return'!$F$25,HLOOKUP('GMPP Return'!$C$25,'[2015-12-15 GMPP Data Hub Open v2.xlsx]1617-Q4'!$B$1:$HA$1000,B440,FALSE),INDIRECT("'" &amp; $C$1 &amp; "'!" &amp; C440))="","",IF($L$1&lt;&gt;'GMPP Return'!$F$25,HLOOKUP('GMPP Return'!$C$25,'[2015-12-15 GMPP Data Hub Open v2.xlsx]1617-Q4'!$B$1:$HA$1000,B440,FALSE),INDIRECT("'" &amp; $C$1 &amp; "'!" &amp; C440)))</t>
  </si>
  <si>
    <t>if(if($L$1&lt;&gt;'GMPP Return'!$F$25,HLOOKUP('GMPP Return'!$C$25,'[2015-12-15 GMPP Data Hub Open v2.xlsx]1617-Q4'!$B$1:$HA$1000,B441,FALSE),INDIRECT("'" &amp; $C$1 &amp; "'!" &amp; C441))="","",IF($L$1&lt;&gt;'GMPP Return'!$F$25,HLOOKUP('GMPP Return'!$C$25,'[2015-12-15 GMPP Data Hub Open v2.xlsx]1617-Q4'!$B$1:$HA$1000,B441,FALSE),INDIRECT("'" &amp; $C$1 &amp; "'!" &amp; C441)))</t>
  </si>
  <si>
    <t>if(if($L$1&lt;&gt;'GMPP Return'!$F$25,HLOOKUP('GMPP Return'!$C$25,'[2015-12-15 GMPP Data Hub Open v2.xlsx]1617-Q4'!$B$1:$HA$1000,B442,FALSE),INDIRECT("'" &amp; $C$1 &amp; "'!" &amp; C442))="","",IF($L$1&lt;&gt;'GMPP Return'!$F$25,HLOOKUP('GMPP Return'!$C$25,'[2015-12-15 GMPP Data Hub Open v2.xlsx]1617-Q4'!$B$1:$HA$1000,B442,FALSE),INDIRECT("'" &amp; $C$1 &amp; "'!" &amp; C442)))</t>
  </si>
  <si>
    <t>if(if($L$1&lt;&gt;'GMPP Return'!$F$25,HLOOKUP('GMPP Return'!$C$25,'[2015-12-15 GMPP Data Hub Open v2.xlsx]1617-Q4'!$B$1:$HA$1000,B443,FALSE),INDIRECT("'" &amp; $C$1 &amp; "'!" &amp; C443))="","",IF($L$1&lt;&gt;'GMPP Return'!$F$25,HLOOKUP('GMPP Return'!$C$25,'[2015-12-15 GMPP Data Hub Open v2.xlsx]1617-Q4'!$B$1:$HA$1000,B443,FALSE),INDIRECT("'" &amp; $C$1 &amp; "'!" &amp; C443)))</t>
  </si>
  <si>
    <t>if(if($L$1&lt;&gt;'GMPP Return'!$F$25,HLOOKUP('GMPP Return'!$C$25,'[2015-12-15 GMPP Data Hub Open v2.xlsx]1617-Q4'!$B$1:$HA$1000,B444,FALSE),INDIRECT("'" &amp; $C$1 &amp; "'!" &amp; C444))="","",IF($L$1&lt;&gt;'GMPP Return'!$F$25,HLOOKUP('GMPP Return'!$C$25,'[2015-12-15 GMPP Data Hub Open v2.xlsx]1617-Q4'!$B$1:$HA$1000,B444,FALSE),INDIRECT("'" &amp; $C$1 &amp; "'!" &amp; C444)))</t>
  </si>
  <si>
    <t>if(if($L$1&lt;&gt;'GMPP Return'!$F$25,HLOOKUP('GMPP Return'!$C$25,'[2015-12-15 GMPP Data Hub Open v2.xlsx]1617-Q4'!$B$1:$HA$1000,B445,FALSE),INDIRECT("'" &amp; $C$1 &amp; "'!" &amp; C445))="","",IF($L$1&lt;&gt;'GMPP Return'!$F$25,HLOOKUP('GMPP Return'!$C$25,'[2015-12-15 GMPP Data Hub Open v2.xlsx]1617-Q4'!$B$1:$HA$1000,B445,FALSE),INDIRECT("'" &amp; $C$1 &amp; "'!" &amp; C445)))</t>
  </si>
  <si>
    <t>if(if($L$1&lt;&gt;'GMPP Return'!$F$25,HLOOKUP('GMPP Return'!$C$25,'[2015-12-15 GMPP Data Hub Open v2.xlsx]1617-Q4'!$B$1:$HA$1000,B446,FALSE),INDIRECT("'" &amp; $C$1 &amp; "'!" &amp; C446))="","",IF($L$1&lt;&gt;'GMPP Return'!$F$25,HLOOKUP('GMPP Return'!$C$25,'[2015-12-15 GMPP Data Hub Open v2.xlsx]1617-Q4'!$B$1:$HA$1000,B446,FALSE),INDIRECT("'" &amp; $C$1 &amp; "'!" &amp; C446)))</t>
  </si>
  <si>
    <t>if(if($L$1&lt;&gt;'GMPP Return'!$F$25,HLOOKUP('GMPP Return'!$C$25,'[2015-12-15 GMPP Data Hub Open v2.xlsx]1617-Q4'!$B$1:$HA$1000,B447,FALSE),INDIRECT("'" &amp; $C$1 &amp; "'!" &amp; C447))="","",IF($L$1&lt;&gt;'GMPP Return'!$F$25,HLOOKUP('GMPP Return'!$C$25,'[2015-12-15 GMPP Data Hub Open v2.xlsx]1617-Q4'!$B$1:$HA$1000,B447,FALSE),INDIRECT("'" &amp; $C$1 &amp; "'!" &amp; C447)))</t>
  </si>
  <si>
    <t>if(if($L$1&lt;&gt;'GMPP Return'!$F$25,HLOOKUP('GMPP Return'!$C$25,'[2015-12-15 GMPP Data Hub Open v2.xlsx]1617-Q4'!$B$1:$HA$1000,B448,FALSE),INDIRECT("'" &amp; $C$1 &amp; "'!" &amp; C448))="","",IF($L$1&lt;&gt;'GMPP Return'!$F$25,HLOOKUP('GMPP Return'!$C$25,'[2015-12-15 GMPP Data Hub Open v2.xlsx]1617-Q4'!$B$1:$HA$1000,B448,FALSE),INDIRECT("'" &amp; $C$1 &amp; "'!" &amp; C448)))</t>
  </si>
  <si>
    <t>if(if($L$1&lt;&gt;'GMPP Return'!$F$25,HLOOKUP('GMPP Return'!$C$25,'[2015-12-15 GMPP Data Hub Open v2.xlsx]1617-Q4'!$B$1:$HA$1000,B449,FALSE),INDIRECT("'" &amp; $C$1 &amp; "'!" &amp; C449))="","",IF($L$1&lt;&gt;'GMPP Return'!$F$25,HLOOKUP('GMPP Return'!$C$25,'[2015-12-15 GMPP Data Hub Open v2.xlsx]1617-Q4'!$B$1:$HA$1000,B449,FALSE),INDIRECT("'" &amp; $C$1 &amp; "'!" &amp; C449)))</t>
  </si>
  <si>
    <t>if(if($L$1&lt;&gt;'GMPP Return'!$F$25,HLOOKUP('GMPP Return'!$C$25,'[2015-12-15 GMPP Data Hub Open v2.xlsx]1617-Q4'!$B$1:$HA$1000,B450,FALSE),INDIRECT("'" &amp; $C$1 &amp; "'!" &amp; C450))="","",IF($L$1&lt;&gt;'GMPP Return'!$F$25,HLOOKUP('GMPP Return'!$C$25,'[2015-12-15 GMPP Data Hub Open v2.xlsx]1617-Q4'!$B$1:$HA$1000,B450,FALSE),INDIRECT("'" &amp; $C$1 &amp; "'!" &amp; C450)))</t>
  </si>
  <si>
    <t>if(if($L$1&lt;&gt;'GMPP Return'!$F$25,HLOOKUP('GMPP Return'!$C$25,'[2015-12-15 GMPP Data Hub Open v2.xlsx]1617-Q4'!$B$1:$HA$1000,B451,FALSE),INDIRECT("'" &amp; $C$1 &amp; "'!" &amp; C451))="","",IF($L$1&lt;&gt;'GMPP Return'!$F$25,HLOOKUP('GMPP Return'!$C$25,'[2015-12-15 GMPP Data Hub Open v2.xlsx]1617-Q4'!$B$1:$HA$1000,B451,FALSE),INDIRECT("'" &amp; $C$1 &amp; "'!" &amp; C451)))</t>
  </si>
  <si>
    <t>if(if($L$1&lt;&gt;'GMPP Return'!$F$25,HLOOKUP('GMPP Return'!$C$25,'[2015-12-15 GMPP Data Hub Open v2.xlsx]1617-Q4'!$B$1:$HA$1000,B452,FALSE),INDIRECT("'" &amp; $C$1 &amp; "'!" &amp; C452))="","",IF($L$1&lt;&gt;'GMPP Return'!$F$25,HLOOKUP('GMPP Return'!$C$25,'[2015-12-15 GMPP Data Hub Open v2.xlsx]1617-Q4'!$B$1:$HA$1000,B452,FALSE),INDIRECT("'" &amp; $C$1 &amp; "'!" &amp; C452)))</t>
  </si>
  <si>
    <t>if(if($L$1&lt;&gt;'GMPP Return'!$F$25,HLOOKUP('GMPP Return'!$C$25,'[2015-12-15 GMPP Data Hub Open v2.xlsx]1617-Q4'!$B$1:$HA$1000,B453,FALSE),INDIRECT("'" &amp; $C$1 &amp; "'!" &amp; C453))="","",IF($L$1&lt;&gt;'GMPP Return'!$F$25,HLOOKUP('GMPP Return'!$C$25,'[2015-12-15 GMPP Data Hub Open v2.xlsx]1617-Q4'!$B$1:$HA$1000,B453,FALSE),INDIRECT("'" &amp; $C$1 &amp; "'!" &amp; C453)))</t>
  </si>
  <si>
    <t>if(if($L$1&lt;&gt;'GMPP Return'!$F$25,HLOOKUP('GMPP Return'!$C$25,'[2015-12-15 GMPP Data Hub Open v2.xlsx]1617-Q4'!$B$1:$HA$1000,B454,FALSE),INDIRECT("'" &amp; $C$1 &amp; "'!" &amp; C454))="","",IF($L$1&lt;&gt;'GMPP Return'!$F$25,HLOOKUP('GMPP Return'!$C$25,'[2015-12-15 GMPP Data Hub Open v2.xlsx]1617-Q4'!$B$1:$HA$1000,B454,FALSE),INDIRECT("'" &amp; $C$1 &amp; "'!" &amp; C454)))</t>
  </si>
  <si>
    <t>if(if($L$1&lt;&gt;'GMPP Return'!$F$25,HLOOKUP('GMPP Return'!$C$25,'[2015-12-15 GMPP Data Hub Open v2.xlsx]1617-Q4'!$B$1:$HA$1000,B455,FALSE),INDIRECT("'" &amp; $C$1 &amp; "'!" &amp; C455))="","",IF($L$1&lt;&gt;'GMPP Return'!$F$25,HLOOKUP('GMPP Return'!$C$25,'[2015-12-15 GMPP Data Hub Open v2.xlsx]1617-Q4'!$B$1:$HA$1000,B455,FALSE),INDIRECT("'" &amp; $C$1 &amp; "'!" &amp; C455)))</t>
  </si>
  <si>
    <t>if(if($L$1&lt;&gt;'GMPP Return'!$F$25,HLOOKUP('GMPP Return'!$C$25,'[2015-12-15 GMPP Data Hub Open v2.xlsx]1617-Q4'!$B$1:$HA$1000,B456,FALSE),INDIRECT("'" &amp; $C$1 &amp; "'!" &amp; C456))="","",IF($L$1&lt;&gt;'GMPP Return'!$F$25,HLOOKUP('GMPP Return'!$C$25,'[2015-12-15 GMPP Data Hub Open v2.xlsx]1617-Q4'!$B$1:$HA$1000,B456,FALSE),INDIRECT("'" &amp; $C$1 &amp; "'!" &amp; C456)))</t>
  </si>
  <si>
    <t>if(if($L$1&lt;&gt;'GMPP Return'!$F$25,HLOOKUP('GMPP Return'!$C$25,'[2015-12-15 GMPP Data Hub Open v2.xlsx]1617-Q4'!$B$1:$HA$1000,B457,FALSE),INDIRECT("'" &amp; $C$1 &amp; "'!" &amp; C457))="","",IF($L$1&lt;&gt;'GMPP Return'!$F$25,HLOOKUP('GMPP Return'!$C$25,'[2015-12-15 GMPP Data Hub Open v2.xlsx]1617-Q4'!$B$1:$HA$1000,B457,FALSE),INDIRECT("'" &amp; $C$1 &amp; "'!" &amp; C457)))</t>
  </si>
  <si>
    <t>if(if($L$1&lt;&gt;'GMPP Return'!$F$25,HLOOKUP('GMPP Return'!$C$25,'[2015-12-15 GMPP Data Hub Open v2.xlsx]1617-Q4'!$B$1:$HA$1000,B458,FALSE),INDIRECT("'" &amp; $C$1 &amp; "'!" &amp; C458))="","",IF($L$1&lt;&gt;'GMPP Return'!$F$25,HLOOKUP('GMPP Return'!$C$25,'[2015-12-15 GMPP Data Hub Open v2.xlsx]1617-Q4'!$B$1:$HA$1000,B458,FALSE),INDIRECT("'" &amp; $C$1 &amp; "'!" &amp; C458)))</t>
  </si>
  <si>
    <t>if(if($L$1&lt;&gt;'GMPP Return'!$F$25,HLOOKUP('GMPP Return'!$C$25,'[2015-12-15 GMPP Data Hub Open v2.xlsx]1617-Q4'!$B$1:$HA$1000,B459,FALSE),INDIRECT("'" &amp; $C$1 &amp; "'!" &amp; C459))="","",IF($L$1&lt;&gt;'GMPP Return'!$F$25,HLOOKUP('GMPP Return'!$C$25,'[2015-12-15 GMPP Data Hub Open v2.xlsx]1617-Q4'!$B$1:$HA$1000,B459,FALSE),INDIRECT("'" &amp; $C$1 &amp; "'!" &amp; C459)))</t>
  </si>
  <si>
    <t>if(if($L$1&lt;&gt;'GMPP Return'!$F$25,HLOOKUP('GMPP Return'!$C$25,'[2015-12-15 GMPP Data Hub Open v2.xlsx]1617-Q4'!$B$1:$HA$1000,B460,FALSE),INDIRECT("'" &amp; $C$1 &amp; "'!" &amp; C460))="","",IF($L$1&lt;&gt;'GMPP Return'!$F$25,HLOOKUP('GMPP Return'!$C$25,'[2015-12-15 GMPP Data Hub Open v2.xlsx]1617-Q4'!$B$1:$HA$1000,B460,FALSE),INDIRECT("'" &amp; $C$1 &amp; "'!" &amp; C460)))</t>
  </si>
  <si>
    <t>if(if($L$1&lt;&gt;'GMPP Return'!$F$25,HLOOKUP('GMPP Return'!$C$25,'[2015-12-15 GMPP Data Hub Open v2.xlsx]1617-Q4'!$B$1:$HA$1000,B461,FALSE),INDIRECT("'" &amp; $C$1 &amp; "'!" &amp; C461))="","",IF($L$1&lt;&gt;'GMPP Return'!$F$25,HLOOKUP('GMPP Return'!$C$25,'[2015-12-15 GMPP Data Hub Open v2.xlsx]1617-Q4'!$B$1:$HA$1000,B461,FALSE),INDIRECT("'" &amp; $C$1 &amp; "'!" &amp; C461)))</t>
  </si>
  <si>
    <t>if(if($L$1&lt;&gt;'GMPP Return'!$F$25,HLOOKUP('GMPP Return'!$C$25,'[2015-12-15 GMPP Data Hub Open v2.xlsx]1617-Q4'!$B$1:$HA$1000,B462,FALSE),INDIRECT("'" &amp; $C$1 &amp; "'!" &amp; C462))="","",IF($L$1&lt;&gt;'GMPP Return'!$F$25,HLOOKUP('GMPP Return'!$C$25,'[2015-12-15 GMPP Data Hub Open v2.xlsx]1617-Q4'!$B$1:$HA$1000,B462,FALSE),INDIRECT("'" &amp; $C$1 &amp; "'!" &amp; C462)))</t>
  </si>
  <si>
    <t>if(if($L$1&lt;&gt;'GMPP Return'!$F$25,HLOOKUP('GMPP Return'!$C$25,'[2015-12-15 GMPP Data Hub Open v2.xlsx]1617-Q4'!$B$1:$HA$1000,B463,FALSE),INDIRECT("'" &amp; $C$1 &amp; "'!" &amp; C463))="","",IF($L$1&lt;&gt;'GMPP Return'!$F$25,HLOOKUP('GMPP Return'!$C$25,'[2015-12-15 GMPP Data Hub Open v2.xlsx]1617-Q4'!$B$1:$HA$1000,B463,FALSE),INDIRECT("'" &amp; $C$1 &amp; "'!" &amp; C463)))</t>
  </si>
  <si>
    <t>if(if($L$1&lt;&gt;'GMPP Return'!$F$25,HLOOKUP('GMPP Return'!$C$25,'[2015-12-15 GMPP Data Hub Open v2.xlsx]1617-Q4'!$B$1:$HA$1000,B464,FALSE),INDIRECT("'" &amp; $C$1 &amp; "'!" &amp; C464))="","",IF($L$1&lt;&gt;'GMPP Return'!$F$25,HLOOKUP('GMPP Return'!$C$25,'[2015-12-15 GMPP Data Hub Open v2.xlsx]1617-Q4'!$B$1:$HA$1000,B464,FALSE),INDIRECT("'" &amp; $C$1 &amp; "'!" &amp; C464)))</t>
  </si>
  <si>
    <t>if(if($L$1&lt;&gt;'GMPP Return'!$F$25,HLOOKUP('GMPP Return'!$C$25,'[2015-12-15 GMPP Data Hub Open v2.xlsx]1617-Q4'!$B$1:$HA$1000,B465,FALSE),INDIRECT("'" &amp; $C$1 &amp; "'!" &amp; C465))="","",IF($L$1&lt;&gt;'GMPP Return'!$F$25,HLOOKUP('GMPP Return'!$C$25,'[2015-12-15 GMPP Data Hub Open v2.xlsx]1617-Q4'!$B$1:$HA$1000,B465,FALSE),INDIRECT("'" &amp; $C$1 &amp; "'!" &amp; C465)))</t>
  </si>
  <si>
    <t>if(if($L$1&lt;&gt;'GMPP Return'!$F$25,HLOOKUP('GMPP Return'!$C$25,'[2015-12-15 GMPP Data Hub Open v2.xlsx]1617-Q4'!$B$1:$HA$1000,B466,FALSE),INDIRECT("'" &amp; $C$1 &amp; "'!" &amp; C466))="","",IF($L$1&lt;&gt;'GMPP Return'!$F$25,HLOOKUP('GMPP Return'!$C$25,'[2015-12-15 GMPP Data Hub Open v2.xlsx]1617-Q4'!$B$1:$HA$1000,B466,FALSE),INDIRECT("'" &amp; $C$1 &amp; "'!" &amp; C466)))</t>
  </si>
  <si>
    <t>if(if($L$1&lt;&gt;'GMPP Return'!$F$25,HLOOKUP('GMPP Return'!$C$25,'[2015-12-15 GMPP Data Hub Open v2.xlsx]1617-Q4'!$B$1:$HA$1000,B467,FALSE),INDIRECT("'" &amp; $C$1 &amp; "'!" &amp; C467))="","",IF($L$1&lt;&gt;'GMPP Return'!$F$25,HLOOKUP('GMPP Return'!$C$25,'[2015-12-15 GMPP Data Hub Open v2.xlsx]1617-Q4'!$B$1:$HA$1000,B467,FALSE),INDIRECT("'" &amp; $C$1 &amp; "'!" &amp; C467)))</t>
  </si>
  <si>
    <t>if(if($L$1&lt;&gt;'GMPP Return'!$F$25,HLOOKUP('GMPP Return'!$C$25,'[2015-12-15 GMPP Data Hub Open v2.xlsx]1617-Q4'!$B$1:$HA$1000,B468,FALSE),INDIRECT("'" &amp; $C$1 &amp; "'!" &amp; C468))="","",IF($L$1&lt;&gt;'GMPP Return'!$F$25,HLOOKUP('GMPP Return'!$C$25,'[2015-12-15 GMPP Data Hub Open v2.xlsx]1617-Q4'!$B$1:$HA$1000,B468,FALSE),INDIRECT("'" &amp; $C$1 &amp; "'!" &amp; C468)))</t>
  </si>
  <si>
    <t>if(if($L$1&lt;&gt;'GMPP Return'!$F$25,HLOOKUP('GMPP Return'!$C$25,'[2015-12-15 GMPP Data Hub Open v2.xlsx]1617-Q4'!$B$1:$HA$1000,B469,FALSE),INDIRECT("'" &amp; $C$1 &amp; "'!" &amp; C469))="","",IF($L$1&lt;&gt;'GMPP Return'!$F$25,HLOOKUP('GMPP Return'!$C$25,'[2015-12-15 GMPP Data Hub Open v2.xlsx]1617-Q4'!$B$1:$HA$1000,B469,FALSE),INDIRECT("'" &amp; $C$1 &amp; "'!" &amp; C469)))</t>
  </si>
  <si>
    <t>if(if($L$1&lt;&gt;'GMPP Return'!$F$25,HLOOKUP('GMPP Return'!$C$25,'[2015-12-15 GMPP Data Hub Open v2.xlsx]1617-Q4'!$B$1:$HA$1000,B470,FALSE),INDIRECT("'" &amp; $C$1 &amp; "'!" &amp; C470))="","",IF($L$1&lt;&gt;'GMPP Return'!$F$25,HLOOKUP('GMPP Return'!$C$25,'[2015-12-15 GMPP Data Hub Open v2.xlsx]1617-Q4'!$B$1:$HA$1000,B470,FALSE),INDIRECT("'" &amp; $C$1 &amp; "'!" &amp; C470)))</t>
  </si>
  <si>
    <t>if(if($L$1&lt;&gt;'GMPP Return'!$F$25,HLOOKUP('GMPP Return'!$C$25,'[2015-12-15 GMPP Data Hub Open v2.xlsx]1617-Q4'!$B$1:$HA$1000,B471,FALSE),INDIRECT("'" &amp; $C$1 &amp; "'!" &amp; C471))="","",IF($L$1&lt;&gt;'GMPP Return'!$F$25,HLOOKUP('GMPP Return'!$C$25,'[2015-12-15 GMPP Data Hub Open v2.xlsx]1617-Q4'!$B$1:$HA$1000,B471,FALSE),INDIRECT("'" &amp; $C$1 &amp; "'!" &amp; C471)))</t>
  </si>
  <si>
    <t>if(if($L$1&lt;&gt;'GMPP Return'!$F$25,HLOOKUP('GMPP Return'!$C$25,'[2015-12-15 GMPP Data Hub Open v2.xlsx]1617-Q4'!$B$1:$HA$1000,B472,FALSE),INDIRECT("'" &amp; $C$1 &amp; "'!" &amp; C472))="","",IF($L$1&lt;&gt;'GMPP Return'!$F$25,HLOOKUP('GMPP Return'!$C$25,'[2015-12-15 GMPP Data Hub Open v2.xlsx]1617-Q4'!$B$1:$HA$1000,B472,FALSE),INDIRECT("'" &amp; $C$1 &amp; "'!" &amp; C472)))</t>
  </si>
  <si>
    <t>if(if($L$1&lt;&gt;'GMPP Return'!$F$25,HLOOKUP('GMPP Return'!$C$25,'[2015-12-15 GMPP Data Hub Open v2.xlsx]1617-Q4'!$B$1:$HA$1000,B473,FALSE),INDIRECT("'" &amp; $C$1 &amp; "'!" &amp; C473))="","",IF($L$1&lt;&gt;'GMPP Return'!$F$25,HLOOKUP('GMPP Return'!$C$25,'[2015-12-15 GMPP Data Hub Open v2.xlsx]1617-Q4'!$B$1:$HA$1000,B473,FALSE),INDIRECT("'" &amp; $C$1 &amp; "'!" &amp; C473)))</t>
  </si>
  <si>
    <t>if(if($L$1&lt;&gt;'GMPP Return'!$F$25,HLOOKUP('GMPP Return'!$C$25,'[2015-12-15 GMPP Data Hub Open v2.xlsx]1617-Q4'!$B$1:$HA$1000,B474,FALSE),INDIRECT("'" &amp; $C$1 &amp; "'!" &amp; C474))="","",IF($L$1&lt;&gt;'GMPP Return'!$F$25,HLOOKUP('GMPP Return'!$C$25,'[2015-12-15 GMPP Data Hub Open v2.xlsx]1617-Q4'!$B$1:$HA$1000,B474,FALSE),INDIRECT("'" &amp; $C$1 &amp; "'!" &amp; C474)))</t>
  </si>
  <si>
    <t>if(if($L$1&lt;&gt;'GMPP Return'!$F$25,HLOOKUP('GMPP Return'!$C$25,'[2015-12-15 GMPP Data Hub Open v2.xlsx]1617-Q4'!$B$1:$HA$1000,B475,FALSE),INDIRECT("'" &amp; $C$1 &amp; "'!" &amp; C475))="","",IF($L$1&lt;&gt;'GMPP Return'!$F$25,HLOOKUP('GMPP Return'!$C$25,'[2015-12-15 GMPP Data Hub Open v2.xlsx]1617-Q4'!$B$1:$HA$1000,B475,FALSE),INDIRECT("'" &amp; $C$1 &amp; "'!" &amp; C475)))</t>
  </si>
  <si>
    <t>if(if($L$1&lt;&gt;'GMPP Return'!$F$25,HLOOKUP('GMPP Return'!$C$25,'[2015-12-15 GMPP Data Hub Open v2.xlsx]1617-Q4'!$B$1:$HA$1000,B476,FALSE),INDIRECT("'" &amp; $C$1 &amp; "'!" &amp; C476))="","",IF($L$1&lt;&gt;'GMPP Return'!$F$25,HLOOKUP('GMPP Return'!$C$25,'[2015-12-15 GMPP Data Hub Open v2.xlsx]1617-Q4'!$B$1:$HA$1000,B476,FALSE),INDIRECT("'" &amp; $C$1 &amp; "'!" &amp; C476)))</t>
  </si>
  <si>
    <t>if(if($L$1&lt;&gt;'GMPP Return'!$F$25,HLOOKUP('GMPP Return'!$C$25,'[2015-12-15 GMPP Data Hub Open v2.xlsx]1617-Q4'!$B$1:$HA$1000,B477,FALSE),INDIRECT("'" &amp; $C$1 &amp; "'!" &amp; C477))="","",IF($L$1&lt;&gt;'GMPP Return'!$F$25,HLOOKUP('GMPP Return'!$C$25,'[2015-12-15 GMPP Data Hub Open v2.xlsx]1617-Q4'!$B$1:$HA$1000,B477,FALSE),INDIRECT("'" &amp; $C$1 &amp; "'!" &amp; C477)))</t>
  </si>
  <si>
    <t>if(if($L$1&lt;&gt;'GMPP Return'!$F$25,HLOOKUP('GMPP Return'!$C$25,'[2015-12-15 GMPP Data Hub Open v2.xlsx]1617-Q4'!$B$1:$HA$1000,B478,FALSE),INDIRECT("'" &amp; $C$1 &amp; "'!" &amp; C478))="","",IF($L$1&lt;&gt;'GMPP Return'!$F$25,HLOOKUP('GMPP Return'!$C$25,'[2015-12-15 GMPP Data Hub Open v2.xlsx]1617-Q4'!$B$1:$HA$1000,B478,FALSE),INDIRECT("'" &amp; $C$1 &amp; "'!" &amp; C478)))</t>
  </si>
  <si>
    <t>if(if($L$1&lt;&gt;'GMPP Return'!$F$25,HLOOKUP('GMPP Return'!$C$25,'[2015-12-15 GMPP Data Hub Open v2.xlsx]1617-Q4'!$B$1:$HA$1000,B479,FALSE),INDIRECT("'" &amp; $C$1 &amp; "'!" &amp; C479))="","",IF($L$1&lt;&gt;'GMPP Return'!$F$25,HLOOKUP('GMPP Return'!$C$25,'[2015-12-15 GMPP Data Hub Open v2.xlsx]1617-Q4'!$B$1:$HA$1000,B479,FALSE),INDIRECT("'" &amp; $C$1 &amp; "'!" &amp; C479)))</t>
  </si>
  <si>
    <t>if(if($L$1&lt;&gt;'GMPP Return'!$F$25,HLOOKUP('GMPP Return'!$C$25,'[2015-12-15 GMPP Data Hub Open v2.xlsx]1617-Q4'!$B$1:$HA$1000,B480,FALSE),INDIRECT("'" &amp; $C$1 &amp; "'!" &amp; C480))="","",IF($L$1&lt;&gt;'GMPP Return'!$F$25,HLOOKUP('GMPP Return'!$C$25,'[2015-12-15 GMPP Data Hub Open v2.xlsx]1617-Q4'!$B$1:$HA$1000,B480,FALSE),INDIRECT("'" &amp; $C$1 &amp; "'!" &amp; C480)))</t>
  </si>
  <si>
    <t>if(if($L$1&lt;&gt;'GMPP Return'!$F$25,HLOOKUP('GMPP Return'!$C$25,'[2015-12-15 GMPP Data Hub Open v2.xlsx]1617-Q4'!$B$1:$HA$1000,B481,FALSE),INDIRECT("'" &amp; $C$1 &amp; "'!" &amp; C481))="","",IF($L$1&lt;&gt;'GMPP Return'!$F$25,HLOOKUP('GMPP Return'!$C$25,'[2015-12-15 GMPP Data Hub Open v2.xlsx]1617-Q4'!$B$1:$HA$1000,B481,FALSE),INDIRECT("'" &amp; $C$1 &amp; "'!" &amp; C481)))</t>
  </si>
  <si>
    <t>if(if($L$1&lt;&gt;'GMPP Return'!$F$25,HLOOKUP('GMPP Return'!$C$25,'[2015-12-15 GMPP Data Hub Open v2.xlsx]1617-Q4'!$B$1:$HA$1000,B482,FALSE),INDIRECT("'" &amp; $C$1 &amp; "'!" &amp; C482))="","",IF($L$1&lt;&gt;'GMPP Return'!$F$25,HLOOKUP('GMPP Return'!$C$25,'[2015-12-15 GMPP Data Hub Open v2.xlsx]1617-Q4'!$B$1:$HA$1000,B482,FALSE),INDIRECT("'" &amp; $C$1 &amp; "'!" &amp; C482)))</t>
  </si>
  <si>
    <t>if(if($L$1&lt;&gt;'GMPP Return'!$F$25,HLOOKUP('GMPP Return'!$C$25,'[2015-12-15 GMPP Data Hub Open v2.xlsx]1617-Q4'!$B$1:$HA$1000,B483,FALSE),INDIRECT("'" &amp; $C$1 &amp; "'!" &amp; C483))="","",IF($L$1&lt;&gt;'GMPP Return'!$F$25,HLOOKUP('GMPP Return'!$C$25,'[2015-12-15 GMPP Data Hub Open v2.xlsx]1617-Q4'!$B$1:$HA$1000,B483,FALSE),INDIRECT("'" &amp; $C$1 &amp; "'!" &amp; C483)))</t>
  </si>
  <si>
    <t>if(if($L$1&lt;&gt;'GMPP Return'!$F$25,HLOOKUP('GMPP Return'!$C$25,'[2015-12-15 GMPP Data Hub Open v2.xlsx]1617-Q4'!$B$1:$HA$1000,B484,FALSE),INDIRECT("'" &amp; $C$1 &amp; "'!" &amp; C484))="","",IF($L$1&lt;&gt;'GMPP Return'!$F$25,HLOOKUP('GMPP Return'!$C$25,'[2015-12-15 GMPP Data Hub Open v2.xlsx]1617-Q4'!$B$1:$HA$1000,B484,FALSE),INDIRECT("'" &amp; $C$1 &amp; "'!" &amp; C484)))</t>
  </si>
  <si>
    <t>if(if($L$1&lt;&gt;'GMPP Return'!$F$25,HLOOKUP('GMPP Return'!$C$25,'[2015-12-15 GMPP Data Hub Open v2.xlsx]1617-Q4'!$B$1:$HA$1000,B485,FALSE),INDIRECT("'" &amp; $C$1 &amp; "'!" &amp; C485))="","",IF($L$1&lt;&gt;'GMPP Return'!$F$25,HLOOKUP('GMPP Return'!$C$25,'[2015-12-15 GMPP Data Hub Open v2.xlsx]1617-Q4'!$B$1:$HA$1000,B485,FALSE),INDIRECT("'" &amp; $C$1 &amp; "'!" &amp; C485)))</t>
  </si>
  <si>
    <t>if(if($L$1&lt;&gt;'GMPP Return'!$F$25,HLOOKUP('GMPP Return'!$C$25,'[2015-12-15 GMPP Data Hub Open v2.xlsx]1617-Q4'!$B$1:$HA$1000,B486,FALSE),INDIRECT("'" &amp; $C$1 &amp; "'!" &amp; C486))="","",IF($L$1&lt;&gt;'GMPP Return'!$F$25,HLOOKUP('GMPP Return'!$C$25,'[2015-12-15 GMPP Data Hub Open v2.xlsx]1617-Q4'!$B$1:$HA$1000,B486,FALSE),INDIRECT("'" &amp; $C$1 &amp; "'!" &amp; C486)))</t>
  </si>
  <si>
    <t>if(if($L$1&lt;&gt;'GMPP Return'!$F$25,HLOOKUP('GMPP Return'!$C$25,'[2015-12-15 GMPP Data Hub Open v2.xlsx]1617-Q4'!$B$1:$HA$1000,B487,FALSE),INDIRECT("'" &amp; $C$1 &amp; "'!" &amp; C487))="","",IF($L$1&lt;&gt;'GMPP Return'!$F$25,HLOOKUP('GMPP Return'!$C$25,'[2015-12-15 GMPP Data Hub Open v2.xlsx]1617-Q4'!$B$1:$HA$1000,B487,FALSE),INDIRECT("'" &amp; $C$1 &amp; "'!" &amp; C487)))</t>
  </si>
  <si>
    <t>if(if($L$1&lt;&gt;'GMPP Return'!$F$25,HLOOKUP('GMPP Return'!$C$25,'[2015-12-15 GMPP Data Hub Open v2.xlsx]1617-Q4'!$B$1:$HA$1000,B488,FALSE),INDIRECT("'" &amp; $C$1 &amp; "'!" &amp; C488))="","",IF($L$1&lt;&gt;'GMPP Return'!$F$25,HLOOKUP('GMPP Return'!$C$25,'[2015-12-15 GMPP Data Hub Open v2.xlsx]1617-Q4'!$B$1:$HA$1000,B488,FALSE),INDIRECT("'" &amp; $C$1 &amp; "'!" &amp; C488)))</t>
  </si>
  <si>
    <t>if(if($L$1&lt;&gt;'GMPP Return'!$F$25,HLOOKUP('GMPP Return'!$C$25,'[2015-12-15 GMPP Data Hub Open v2.xlsx]1617-Q4'!$B$1:$HA$1000,B489,FALSE),INDIRECT("'" &amp; $C$1 &amp; "'!" &amp; C489))="","",IF($L$1&lt;&gt;'GMPP Return'!$F$25,HLOOKUP('GMPP Return'!$C$25,'[2015-12-15 GMPP Data Hub Open v2.xlsx]1617-Q4'!$B$1:$HA$1000,B489,FALSE),INDIRECT("'" &amp; $C$1 &amp; "'!" &amp; C489)))</t>
  </si>
  <si>
    <t>if(if($L$1&lt;&gt;'GMPP Return'!$F$25,HLOOKUP('GMPP Return'!$C$25,'[2015-12-15 GMPP Data Hub Open v2.xlsx]1617-Q4'!$B$1:$HA$1000,B490,FALSE),INDIRECT("'" &amp; $C$1 &amp; "'!" &amp; C490))="","",IF($L$1&lt;&gt;'GMPP Return'!$F$25,HLOOKUP('GMPP Return'!$C$25,'[2015-12-15 GMPP Data Hub Open v2.xlsx]1617-Q4'!$B$1:$HA$1000,B490,FALSE),INDIRECT("'" &amp; $C$1 &amp; "'!" &amp; C490)))</t>
  </si>
  <si>
    <t>if(if($L$1&lt;&gt;'GMPP Return'!$F$25,HLOOKUP('GMPP Return'!$C$25,'[2015-12-15 GMPP Data Hub Open v2.xlsx]1617-Q4'!$B$1:$HA$1000,B491,FALSE),INDIRECT("'" &amp; $C$1 &amp; "'!" &amp; C491))="","",IF($L$1&lt;&gt;'GMPP Return'!$F$25,HLOOKUP('GMPP Return'!$C$25,'[2015-12-15 GMPP Data Hub Open v2.xlsx]1617-Q4'!$B$1:$HA$1000,B491,FALSE),INDIRECT("'" &amp; $C$1 &amp; "'!" &amp; C491)))</t>
  </si>
  <si>
    <t>if(if($L$1&lt;&gt;'GMPP Return'!$F$25,HLOOKUP('GMPP Return'!$C$25,'[2015-12-15 GMPP Data Hub Open v2.xlsx]1617-Q4'!$B$1:$HA$1000,B492,FALSE),INDIRECT("'" &amp; $C$1 &amp; "'!" &amp; C492))="","",IF($L$1&lt;&gt;'GMPP Return'!$F$25,HLOOKUP('GMPP Return'!$C$25,'[2015-12-15 GMPP Data Hub Open v2.xlsx]1617-Q4'!$B$1:$HA$1000,B492,FALSE),INDIRECT("'" &amp; $C$1 &amp; "'!" &amp; C492)))</t>
  </si>
  <si>
    <t>if(if($L$1&lt;&gt;'GMPP Return'!$F$25,HLOOKUP('GMPP Return'!$C$25,'[2015-12-15 GMPP Data Hub Open v2.xlsx]1617-Q4'!$B$1:$HA$1000,B493,FALSE),INDIRECT("'" &amp; $C$1 &amp; "'!" &amp; C493))="","",IF($L$1&lt;&gt;'GMPP Return'!$F$25,HLOOKUP('GMPP Return'!$C$25,'[2015-12-15 GMPP Data Hub Open v2.xlsx]1617-Q4'!$B$1:$HA$1000,B493,FALSE),INDIRECT("'" &amp; $C$1 &amp; "'!" &amp; C493)))</t>
  </si>
  <si>
    <t>if(if($L$1&lt;&gt;'GMPP Return'!$F$25,HLOOKUP('GMPP Return'!$C$25,'[2015-12-15 GMPP Data Hub Open v2.xlsx]1617-Q4'!$B$1:$HA$1000,B494,FALSE),INDIRECT("'" &amp; $C$1 &amp; "'!" &amp; C494))="","",IF($L$1&lt;&gt;'GMPP Return'!$F$25,HLOOKUP('GMPP Return'!$C$25,'[2015-12-15 GMPP Data Hub Open v2.xlsx]1617-Q4'!$B$1:$HA$1000,B494,FALSE),INDIRECT("'" &amp; $C$1 &amp; "'!" &amp; C494)))</t>
  </si>
  <si>
    <t>if(if($L$1&lt;&gt;'GMPP Return'!$F$25,HLOOKUP('GMPP Return'!$C$25,'[2015-12-15 GMPP Data Hub Open v2.xlsx]1617-Q4'!$B$1:$HA$1000,B495,FALSE),INDIRECT("'" &amp; $C$1 &amp; "'!" &amp; C495))="","",IF($L$1&lt;&gt;'GMPP Return'!$F$25,HLOOKUP('GMPP Return'!$C$25,'[2015-12-15 GMPP Data Hub Open v2.xlsx]1617-Q4'!$B$1:$HA$1000,B495,FALSE),INDIRECT("'" &amp; $C$1 &amp; "'!" &amp; C495)))</t>
  </si>
  <si>
    <t>if(if($L$1&lt;&gt;'GMPP Return'!$F$25,HLOOKUP('GMPP Return'!$C$25,'[2015-12-15 GMPP Data Hub Open v2.xlsx]1617-Q4'!$B$1:$HA$1000,B496,FALSE),INDIRECT("'" &amp; $C$1 &amp; "'!" &amp; C496))="","",IF($L$1&lt;&gt;'GMPP Return'!$F$25,HLOOKUP('GMPP Return'!$C$25,'[2015-12-15 GMPP Data Hub Open v2.xlsx]1617-Q4'!$B$1:$HA$1000,B496,FALSE),INDIRECT("'" &amp; $C$1 &amp; "'!" &amp; C496)))</t>
  </si>
  <si>
    <t>if(if($L$1&lt;&gt;'GMPP Return'!$F$25,HLOOKUP('GMPP Return'!$C$25,'[2015-12-15 GMPP Data Hub Open v2.xlsx]1617-Q4'!$B$1:$HA$1000,B497,FALSE),INDIRECT("'" &amp; $C$1 &amp; "'!" &amp; C497))="","",IF($L$1&lt;&gt;'GMPP Return'!$F$25,HLOOKUP('GMPP Return'!$C$25,'[2015-12-15 GMPP Data Hub Open v2.xlsx]1617-Q4'!$B$1:$HA$1000,B497,FALSE),INDIRECT("'" &amp; $C$1 &amp; "'!" &amp; C497)))</t>
  </si>
  <si>
    <t>if(if($L$1&lt;&gt;'GMPP Return'!$F$25,HLOOKUP('GMPP Return'!$C$25,'[2015-12-15 GMPP Data Hub Open v2.xlsx]1617-Q4'!$B$1:$HA$1000,B498,FALSE),INDIRECT("'" &amp; $C$1 &amp; "'!" &amp; C498))="","",IF($L$1&lt;&gt;'GMPP Return'!$F$25,HLOOKUP('GMPP Return'!$C$25,'[2015-12-15 GMPP Data Hub Open v2.xlsx]1617-Q4'!$B$1:$HA$1000,B498,FALSE),INDIRECT("'" &amp; $C$1 &amp; "'!" &amp; C498)))</t>
  </si>
  <si>
    <t>if(if($L$1&lt;&gt;'GMPP Return'!$F$25,HLOOKUP('GMPP Return'!$C$25,'[2015-12-15 GMPP Data Hub Open v2.xlsx]1617-Q4'!$B$1:$HA$1000,B499,FALSE),INDIRECT("'" &amp; $C$1 &amp; "'!" &amp; C499))="","",IF($L$1&lt;&gt;'GMPP Return'!$F$25,HLOOKUP('GMPP Return'!$C$25,'[2015-12-15 GMPP Data Hub Open v2.xlsx]1617-Q4'!$B$1:$HA$1000,B499,FALSE),INDIRECT("'" &amp; $C$1 &amp; "'!" &amp; C499)))</t>
  </si>
  <si>
    <t>if(if($L$1&lt;&gt;'GMPP Return'!$F$25,HLOOKUP('GMPP Return'!$C$25,'[2015-12-15 GMPP Data Hub Open v2.xlsx]1617-Q4'!$B$1:$HA$1000,B500,FALSE),INDIRECT("'" &amp; $C$1 &amp; "'!" &amp; C500))="","",IF($L$1&lt;&gt;'GMPP Return'!$F$25,HLOOKUP('GMPP Return'!$C$25,'[2015-12-15 GMPP Data Hub Open v2.xlsx]1617-Q4'!$B$1:$HA$1000,B500,FALSE),INDIRECT("'" &amp; $C$1 &amp; "'!" &amp; C500)))</t>
  </si>
  <si>
    <t>if(if($L$1&lt;&gt;'GMPP Return'!$F$25,HLOOKUP('GMPP Return'!$C$25,'[2015-12-15 GMPP Data Hub Open v2.xlsx]1617-Q4'!$B$1:$HA$1000,B501,FALSE),INDIRECT("'" &amp; $C$1 &amp; "'!" &amp; C501))="","",IF($L$1&lt;&gt;'GMPP Return'!$F$25,HLOOKUP('GMPP Return'!$C$25,'[2015-12-15 GMPP Data Hub Open v2.xlsx]1617-Q4'!$B$1:$HA$1000,B501,FALSE),INDIRECT("'" &amp; $C$1 &amp; "'!" &amp; C501)))</t>
  </si>
  <si>
    <t>if(if($L$1&lt;&gt;'GMPP Return'!$F$25,HLOOKUP('GMPP Return'!$C$25,'[2015-12-15 GMPP Data Hub Open v2.xlsx]1617-Q4'!$B$1:$HA$1000,B502,FALSE),INDIRECT("'" &amp; $C$1 &amp; "'!" &amp; C502))="","",IF($L$1&lt;&gt;'GMPP Return'!$F$25,HLOOKUP('GMPP Return'!$C$25,'[2015-12-15 GMPP Data Hub Open v2.xlsx]1617-Q4'!$B$1:$HA$1000,B502,FALSE),INDIRECT("'" &amp; $C$1 &amp; "'!" &amp; C502)))</t>
  </si>
  <si>
    <t>if(if($L$1&lt;&gt;'GMPP Return'!$F$25,HLOOKUP('GMPP Return'!$C$25,'[2015-12-15 GMPP Data Hub Open v2.xlsx]1617-Q4'!$B$1:$HA$1000,B503,FALSE),INDIRECT("'" &amp; $C$1 &amp; "'!" &amp; C503))="","",IF($L$1&lt;&gt;'GMPP Return'!$F$25,HLOOKUP('GMPP Return'!$C$25,'[2015-12-15 GMPP Data Hub Open v2.xlsx]1617-Q4'!$B$1:$HA$1000,B503,FALSE),INDIRECT("'" &amp; $C$1 &amp; "'!" &amp; C503)))</t>
  </si>
  <si>
    <t>if(if($L$1&lt;&gt;'GMPP Return'!$F$25,HLOOKUP('GMPP Return'!$C$25,'[2015-12-15 GMPP Data Hub Open v2.xlsx]1617-Q4'!$B$1:$HA$1000,B504,FALSE),INDIRECT("'" &amp; $C$1 &amp; "'!" &amp; C504))="","",IF($L$1&lt;&gt;'GMPP Return'!$F$25,HLOOKUP('GMPP Return'!$C$25,'[2015-12-15 GMPP Data Hub Open v2.xlsx]1617-Q4'!$B$1:$HA$1000,B504,FALSE),INDIRECT("'" &amp; $C$1 &amp; "'!" &amp; C504)))</t>
  </si>
  <si>
    <t>if(if($L$1&lt;&gt;'GMPP Return'!$F$25,HLOOKUP('GMPP Return'!$C$25,'[2015-12-15 GMPP Data Hub Open v2.xlsx]1617-Q4'!$B$1:$HA$1000,B505,FALSE),INDIRECT("'" &amp; $C$1 &amp; "'!" &amp; C505))="","",IF($L$1&lt;&gt;'GMPP Return'!$F$25,HLOOKUP('GMPP Return'!$C$25,'[2015-12-15 GMPP Data Hub Open v2.xlsx]1617-Q4'!$B$1:$HA$1000,B505,FALSE),INDIRECT("'" &amp; $C$1 &amp; "'!" &amp; C505)))</t>
  </si>
  <si>
    <t>if(if($L$1&lt;&gt;'GMPP Return'!$F$25,HLOOKUP('GMPP Return'!$C$25,'[2015-12-15 GMPP Data Hub Open v2.xlsx]1617-Q4'!$B$1:$HA$1000,B506,FALSE),INDIRECT("'" &amp; $C$1 &amp; "'!" &amp; C506))="","",IF($L$1&lt;&gt;'GMPP Return'!$F$25,HLOOKUP('GMPP Return'!$C$25,'[2015-12-15 GMPP Data Hub Open v2.xlsx]1617-Q4'!$B$1:$HA$1000,B506,FALSE),INDIRECT("'" &amp; $C$1 &amp; "'!" &amp; C506)))</t>
  </si>
  <si>
    <t>if(if($L$1&lt;&gt;'GMPP Return'!$F$25,HLOOKUP('GMPP Return'!$C$25,'[2015-12-15 GMPP Data Hub Open v2.xlsx]1617-Q4'!$B$1:$HA$1000,B507,FALSE),INDIRECT("'" &amp; $C$1 &amp; "'!" &amp; C507))="","",IF($L$1&lt;&gt;'GMPP Return'!$F$25,HLOOKUP('GMPP Return'!$C$25,'[2015-12-15 GMPP Data Hub Open v2.xlsx]1617-Q4'!$B$1:$HA$1000,B507,FALSE),INDIRECT("'" &amp; $C$1 &amp; "'!" &amp; C507)))</t>
  </si>
  <si>
    <t>if(if($L$1&lt;&gt;'GMPP Return'!$F$25,HLOOKUP('GMPP Return'!$C$25,'[2015-12-15 GMPP Data Hub Open v2.xlsx]1617-Q4'!$B$1:$HA$1000,B508,FALSE),INDIRECT("'" &amp; $C$1 &amp; "'!" &amp; C508))="","",IF($L$1&lt;&gt;'GMPP Return'!$F$25,HLOOKUP('GMPP Return'!$C$25,'[2015-12-15 GMPP Data Hub Open v2.xlsx]1617-Q4'!$B$1:$HA$1000,B508,FALSE),INDIRECT("'" &amp; $C$1 &amp; "'!" &amp; C508)))</t>
  </si>
  <si>
    <t>if(if($L$1&lt;&gt;'GMPP Return'!$F$25,HLOOKUP('GMPP Return'!$C$25,'[2015-12-15 GMPP Data Hub Open v2.xlsx]1617-Q4'!$B$1:$HA$1000,B509,FALSE),INDIRECT("'" &amp; $C$1 &amp; "'!" &amp; C509))="","",IF($L$1&lt;&gt;'GMPP Return'!$F$25,HLOOKUP('GMPP Return'!$C$25,'[2015-12-15 GMPP Data Hub Open v2.xlsx]1617-Q4'!$B$1:$HA$1000,B509,FALSE),INDIRECT("'" &amp; $C$1 &amp; "'!" &amp; C509)))</t>
  </si>
  <si>
    <t>if(if($L$1&lt;&gt;'GMPP Return'!$F$25,HLOOKUP('GMPP Return'!$C$25,'[2015-12-15 GMPP Data Hub Open v2.xlsx]1617-Q4'!$B$1:$HA$1000,B510,FALSE),INDIRECT("'" &amp; $C$1 &amp; "'!" &amp; C510))="","",IF($L$1&lt;&gt;'GMPP Return'!$F$25,HLOOKUP('GMPP Return'!$C$25,'[2015-12-15 GMPP Data Hub Open v2.xlsx]1617-Q4'!$B$1:$HA$1000,B510,FALSE),INDIRECT("'" &amp; $C$1 &amp; "'!" &amp; C510)))</t>
  </si>
  <si>
    <t>if(if($L$1&lt;&gt;'GMPP Return'!$F$25,HLOOKUP('GMPP Return'!$C$25,'[2015-12-15 GMPP Data Hub Open v2.xlsx]1617-Q4'!$B$1:$HA$1000,B511,FALSE),INDIRECT("'" &amp; $C$1 &amp; "'!" &amp; C511))="","",IF($L$1&lt;&gt;'GMPP Return'!$F$25,HLOOKUP('GMPP Return'!$C$25,'[2015-12-15 GMPP Data Hub Open v2.xlsx]1617-Q4'!$B$1:$HA$1000,B511,FALSE),INDIRECT("'" &amp; $C$1 &amp; "'!" &amp; C511)))</t>
  </si>
  <si>
    <t>if(if($L$1&lt;&gt;'GMPP Return'!$F$25,HLOOKUP('GMPP Return'!$C$25,'[2015-12-15 GMPP Data Hub Open v2.xlsx]1617-Q4'!$B$1:$HA$1000,B512,FALSE),INDIRECT("'" &amp; $C$1 &amp; "'!" &amp; C512))="","",IF($L$1&lt;&gt;'GMPP Return'!$F$25,HLOOKUP('GMPP Return'!$C$25,'[2015-12-15 GMPP Data Hub Open v2.xlsx]1617-Q4'!$B$1:$HA$1000,B512,FALSE),INDIRECT("'" &amp; $C$1 &amp; "'!" &amp; C512)))</t>
  </si>
  <si>
    <t>if(if($L$1&lt;&gt;'GMPP Return'!$F$25,HLOOKUP('GMPP Return'!$C$25,'[2015-12-15 GMPP Data Hub Open v2.xlsx]1617-Q4'!$B$1:$HA$1000,B513,FALSE),INDIRECT("'" &amp; $C$1 &amp; "'!" &amp; C513))="","",IF($L$1&lt;&gt;'GMPP Return'!$F$25,HLOOKUP('GMPP Return'!$C$25,'[2015-12-15 GMPP Data Hub Open v2.xlsx]1617-Q4'!$B$1:$HA$1000,B513,FALSE),INDIRECT("'" &amp; $C$1 &amp; "'!" &amp; C513)))</t>
  </si>
  <si>
    <t>if(if($L$1&lt;&gt;'GMPP Return'!$F$25,HLOOKUP('GMPP Return'!$C$25,'[2015-12-15 GMPP Data Hub Open v2.xlsx]1617-Q4'!$B$1:$HA$1000,B514,FALSE),INDIRECT("'" &amp; $C$1 &amp; "'!" &amp; C514))="","",IF($L$1&lt;&gt;'GMPP Return'!$F$25,HLOOKUP('GMPP Return'!$C$25,'[2015-12-15 GMPP Data Hub Open v2.xlsx]1617-Q4'!$B$1:$HA$1000,B514,FALSE),INDIRECT("'" &amp; $C$1 &amp; "'!" &amp; C514)))</t>
  </si>
  <si>
    <t>if(if($L$1&lt;&gt;'GMPP Return'!$F$25,HLOOKUP('GMPP Return'!$C$25,'[2015-12-15 GMPP Data Hub Open v2.xlsx]1617-Q4'!$B$1:$HA$1000,B515,FALSE),INDIRECT("'" &amp; $C$1 &amp; "'!" &amp; C515))="","",IF($L$1&lt;&gt;'GMPP Return'!$F$25,HLOOKUP('GMPP Return'!$C$25,'[2015-12-15 GMPP Data Hub Open v2.xlsx]1617-Q4'!$B$1:$HA$1000,B515,FALSE),INDIRECT("'" &amp; $C$1 &amp; "'!" &amp; C515)))</t>
  </si>
  <si>
    <t>if(if($L$1&lt;&gt;'GMPP Return'!$F$25,HLOOKUP('GMPP Return'!$C$25,'[2015-12-15 GMPP Data Hub Open v2.xlsx]1617-Q4'!$B$1:$HA$1000,B516,FALSE),INDIRECT("'" &amp; $C$1 &amp; "'!" &amp; C516))="","",IF($L$1&lt;&gt;'GMPP Return'!$F$25,HLOOKUP('GMPP Return'!$C$25,'[2015-12-15 GMPP Data Hub Open v2.xlsx]1617-Q4'!$B$1:$HA$1000,B516,FALSE),INDIRECT("'" &amp; $C$1 &amp; "'!" &amp; C516)))</t>
  </si>
  <si>
    <t>if(if($L$1&lt;&gt;'GMPP Return'!$F$25,HLOOKUP('GMPP Return'!$C$25,'[2015-12-15 GMPP Data Hub Open v2.xlsx]1617-Q4'!$B$1:$HA$1000,B517,FALSE),INDIRECT("'" &amp; $C$1 &amp; "'!" &amp; C517))="","",IF($L$1&lt;&gt;'GMPP Return'!$F$25,HLOOKUP('GMPP Return'!$C$25,'[2015-12-15 GMPP Data Hub Open v2.xlsx]1617-Q4'!$B$1:$HA$1000,B517,FALSE),INDIRECT("'" &amp; $C$1 &amp; "'!" &amp; C517)))</t>
  </si>
  <si>
    <t>if(if($L$1&lt;&gt;'GMPP Return'!$F$25,HLOOKUP('GMPP Return'!$C$25,'[2015-12-15 GMPP Data Hub Open v2.xlsx]1617-Q4'!$B$1:$HA$1000,B518,FALSE),INDIRECT("'" &amp; $C$1 &amp; "'!" &amp; C518))="","",IF($L$1&lt;&gt;'GMPP Return'!$F$25,HLOOKUP('GMPP Return'!$C$25,'[2015-12-15 GMPP Data Hub Open v2.xlsx]1617-Q4'!$B$1:$HA$1000,B518,FALSE),INDIRECT("'" &amp; $C$1 &amp; "'!" &amp; C518)))</t>
  </si>
  <si>
    <t>if(if($L$1&lt;&gt;'GMPP Return'!$F$25,HLOOKUP('GMPP Return'!$C$25,'[2015-12-15 GMPP Data Hub Open v2.xlsx]1617-Q4'!$B$1:$HA$1000,B519,FALSE),INDIRECT("'" &amp; $C$1 &amp; "'!" &amp; C519))="","",IF($L$1&lt;&gt;'GMPP Return'!$F$25,HLOOKUP('GMPP Return'!$C$25,'[2015-12-15 GMPP Data Hub Open v2.xlsx]1617-Q4'!$B$1:$HA$1000,B519,FALSE),INDIRECT("'" &amp; $C$1 &amp; "'!" &amp; C519)))</t>
  </si>
  <si>
    <t>if(if($L$1&lt;&gt;'GMPP Return'!$F$25,HLOOKUP('GMPP Return'!$C$25,'[2015-12-15 GMPP Data Hub Open v2.xlsx]1617-Q4'!$B$1:$HA$1000,B520,FALSE),INDIRECT("'" &amp; $C$1 &amp; "'!" &amp; C520))="","",IF($L$1&lt;&gt;'GMPP Return'!$F$25,HLOOKUP('GMPP Return'!$C$25,'[2015-12-15 GMPP Data Hub Open v2.xlsx]1617-Q4'!$B$1:$HA$1000,B520,FALSE),INDIRECT("'" &amp; $C$1 &amp; "'!" &amp; C520)))</t>
  </si>
  <si>
    <t>if(if($L$1&lt;&gt;'GMPP Return'!$F$25,HLOOKUP('GMPP Return'!$C$25,'[2015-12-15 GMPP Data Hub Open v2.xlsx]1617-Q4'!$B$1:$HA$1000,B521,FALSE),INDIRECT("'" &amp; $C$1 &amp; "'!" &amp; C521))="","",IF($L$1&lt;&gt;'GMPP Return'!$F$25,HLOOKUP('GMPP Return'!$C$25,'[2015-12-15 GMPP Data Hub Open v2.xlsx]1617-Q4'!$B$1:$HA$1000,B521,FALSE),INDIRECT("'" &amp; $C$1 &amp; "'!" &amp; C521)))</t>
  </si>
  <si>
    <t>if(if($L$1&lt;&gt;'GMPP Return'!$F$25,HLOOKUP('GMPP Return'!$C$25,'[2015-12-15 GMPP Data Hub Open v2.xlsx]1617-Q4'!$B$1:$HA$1000,B522,FALSE),INDIRECT("'" &amp; $C$1 &amp; "'!" &amp; C522))="","",IF($L$1&lt;&gt;'GMPP Return'!$F$25,HLOOKUP('GMPP Return'!$C$25,'[2015-12-15 GMPP Data Hub Open v2.xlsx]1617-Q4'!$B$1:$HA$1000,B522,FALSE),INDIRECT("'" &amp; $C$1 &amp; "'!" &amp; C522)))</t>
  </si>
  <si>
    <t>if(if($L$1&lt;&gt;'GMPP Return'!$F$25,HLOOKUP('GMPP Return'!$C$25,'[2015-12-15 GMPP Data Hub Open v2.xlsx]1617-Q4'!$B$1:$HA$1000,B523,FALSE),INDIRECT("'" &amp; $C$1 &amp; "'!" &amp; C523))="","",IF($L$1&lt;&gt;'GMPP Return'!$F$25,HLOOKUP('GMPP Return'!$C$25,'[2015-12-15 GMPP Data Hub Open v2.xlsx]1617-Q4'!$B$1:$HA$1000,B523,FALSE),INDIRECT("'" &amp; $C$1 &amp; "'!" &amp; C523)))</t>
  </si>
  <si>
    <t>if(if($L$1&lt;&gt;'GMPP Return'!$F$25,HLOOKUP('GMPP Return'!$C$25,'[2015-12-15 GMPP Data Hub Open v2.xlsx]1617-Q4'!$B$1:$HA$1000,B524,FALSE),INDIRECT("'" &amp; $C$1 &amp; "'!" &amp; C524))="","",IF($L$1&lt;&gt;'GMPP Return'!$F$25,HLOOKUP('GMPP Return'!$C$25,'[2015-12-15 GMPP Data Hub Open v2.xlsx]1617-Q4'!$B$1:$HA$1000,B524,FALSE),INDIRECT("'" &amp; $C$1 &amp; "'!" &amp; C524)))</t>
  </si>
  <si>
    <t>if(if($L$1&lt;&gt;'GMPP Return'!$F$25,HLOOKUP('GMPP Return'!$C$25,'[2015-12-15 GMPP Data Hub Open v2.xlsx]1617-Q4'!$B$1:$HA$1000,B525,FALSE),INDIRECT("'" &amp; $C$1 &amp; "'!" &amp; C525))="","",IF($L$1&lt;&gt;'GMPP Return'!$F$25,HLOOKUP('GMPP Return'!$C$25,'[2015-12-15 GMPP Data Hub Open v2.xlsx]1617-Q4'!$B$1:$HA$1000,B525,FALSE),INDIRECT("'" &amp; $C$1 &amp; "'!" &amp; C525)))</t>
  </si>
  <si>
    <t>if(if($L$1&lt;&gt;'GMPP Return'!$F$25,HLOOKUP('GMPP Return'!$C$25,'[2015-12-15 GMPP Data Hub Open v2.xlsx]1617-Q4'!$B$1:$HA$1000,B526,FALSE),INDIRECT("'" &amp; $C$1 &amp; "'!" &amp; C526))="","",IF($L$1&lt;&gt;'GMPP Return'!$F$25,HLOOKUP('GMPP Return'!$C$25,'[2015-12-15 GMPP Data Hub Open v2.xlsx]1617-Q4'!$B$1:$HA$1000,B526,FALSE),INDIRECT("'" &amp; $C$1 &amp; "'!" &amp; C526)))</t>
  </si>
  <si>
    <t>if(if($L$1&lt;&gt;'GMPP Return'!$F$25,HLOOKUP('GMPP Return'!$C$25,'[2015-12-15 GMPP Data Hub Open v2.xlsx]1617-Q4'!$B$1:$HA$1000,B527,FALSE),INDIRECT("'" &amp; $C$1 &amp; "'!" &amp; C527))="","",IF($L$1&lt;&gt;'GMPP Return'!$F$25,HLOOKUP('GMPP Return'!$C$25,'[2015-12-15 GMPP Data Hub Open v2.xlsx]1617-Q4'!$B$1:$HA$1000,B527,FALSE),INDIRECT("'" &amp; $C$1 &amp; "'!" &amp; C527)))</t>
  </si>
  <si>
    <t>if(if($L$1&lt;&gt;'GMPP Return'!$F$25,HLOOKUP('GMPP Return'!$C$25,'[2015-12-15 GMPP Data Hub Open v2.xlsx]1617-Q4'!$B$1:$HA$1000,B528,FALSE),INDIRECT("'" &amp; $C$1 &amp; "'!" &amp; C528))="","",IF($L$1&lt;&gt;'GMPP Return'!$F$25,HLOOKUP('GMPP Return'!$C$25,'[2015-12-15 GMPP Data Hub Open v2.xlsx]1617-Q4'!$B$1:$HA$1000,B528,FALSE),INDIRECT("'" &amp; $C$1 &amp; "'!" &amp; C528)))</t>
  </si>
  <si>
    <t>if(if($L$1&lt;&gt;'GMPP Return'!$F$25,HLOOKUP('GMPP Return'!$C$25,'[2015-12-15 GMPP Data Hub Open v2.xlsx]1617-Q4'!$B$1:$HA$1000,B529,FALSE),INDIRECT("'" &amp; $C$1 &amp; "'!" &amp; C529))="","",IF($L$1&lt;&gt;'GMPP Return'!$F$25,HLOOKUP('GMPP Return'!$C$25,'[2015-12-15 GMPP Data Hub Open v2.xlsx]1617-Q4'!$B$1:$HA$1000,B529,FALSE),INDIRECT("'" &amp; $C$1 &amp; "'!" &amp; C529)))</t>
  </si>
  <si>
    <t>if(if($L$1&lt;&gt;'GMPP Return'!$F$25,HLOOKUP('GMPP Return'!$C$25,'[2015-12-15 GMPP Data Hub Open v2.xlsx]1617-Q4'!$B$1:$HA$1000,B530,FALSE),INDIRECT("'" &amp; $C$1 &amp; "'!" &amp; C530))="","",IF($L$1&lt;&gt;'GMPP Return'!$F$25,HLOOKUP('GMPP Return'!$C$25,'[2015-12-15 GMPP Data Hub Open v2.xlsx]1617-Q4'!$B$1:$HA$1000,B530,FALSE),INDIRECT("'" &amp; $C$1 &amp; "'!" &amp; C530)))</t>
  </si>
  <si>
    <t>if(if($L$1&lt;&gt;'GMPP Return'!$F$25,HLOOKUP('GMPP Return'!$C$25,'[2015-12-15 GMPP Data Hub Open v2.xlsx]1617-Q4'!$B$1:$HA$1000,B531,FALSE),INDIRECT("'" &amp; $C$1 &amp; "'!" &amp; C531))="","",IF($L$1&lt;&gt;'GMPP Return'!$F$25,HLOOKUP('GMPP Return'!$C$25,'[2015-12-15 GMPP Data Hub Open v2.xlsx]1617-Q4'!$B$1:$HA$1000,B531,FALSE),INDIRECT("'" &amp; $C$1 &amp; "'!" &amp; C531)))</t>
  </si>
  <si>
    <t>if(if($L$1&lt;&gt;'GMPP Return'!$F$25,HLOOKUP('GMPP Return'!$C$25,'[2015-12-15 GMPP Data Hub Open v2.xlsx]1617-Q4'!$B$1:$HA$1000,B532,FALSE),INDIRECT("'" &amp; $C$1 &amp; "'!" &amp; C532))="","",IF($L$1&lt;&gt;'GMPP Return'!$F$25,HLOOKUP('GMPP Return'!$C$25,'[2015-12-15 GMPP Data Hub Open v2.xlsx]1617-Q4'!$B$1:$HA$1000,B532,FALSE),INDIRECT("'" &amp; $C$1 &amp; "'!" &amp; C532)))</t>
  </si>
  <si>
    <t>if(if($L$1&lt;&gt;'GMPP Return'!$F$25,HLOOKUP('GMPP Return'!$C$25,'[2015-12-15 GMPP Data Hub Open v2.xlsx]1617-Q4'!$B$1:$HA$1000,B533,FALSE),INDIRECT("'" &amp; $C$1 &amp; "'!" &amp; C533))="","",IF($L$1&lt;&gt;'GMPP Return'!$F$25,HLOOKUP('GMPP Return'!$C$25,'[2015-12-15 GMPP Data Hub Open v2.xlsx]1617-Q4'!$B$1:$HA$1000,B533,FALSE),INDIRECT("'" &amp; $C$1 &amp; "'!" &amp; C533)))</t>
  </si>
  <si>
    <t>if(if($L$1&lt;&gt;'GMPP Return'!$F$25,HLOOKUP('GMPP Return'!$C$25,'[2015-12-15 GMPP Data Hub Open v2.xlsx]1617-Q4'!$B$1:$HA$1000,B534,FALSE),INDIRECT("'" &amp; $C$1 &amp; "'!" &amp; C534))="","",IF($L$1&lt;&gt;'GMPP Return'!$F$25,HLOOKUP('GMPP Return'!$C$25,'[2015-12-15 GMPP Data Hub Open v2.xlsx]1617-Q4'!$B$1:$HA$1000,B534,FALSE),INDIRECT("'" &amp; $C$1 &amp; "'!" &amp; C534)))</t>
  </si>
  <si>
    <t>if(if($L$1&lt;&gt;'GMPP Return'!$F$25,HLOOKUP('GMPP Return'!$C$25,'[2015-12-15 GMPP Data Hub Open v2.xlsx]1617-Q4'!$B$1:$HA$1000,B535,FALSE),INDIRECT("'" &amp; $C$1 &amp; "'!" &amp; C535))="","",IF($L$1&lt;&gt;'GMPP Return'!$F$25,HLOOKUP('GMPP Return'!$C$25,'[2015-12-15 GMPP Data Hub Open v2.xlsx]1617-Q4'!$B$1:$HA$1000,B535,FALSE),INDIRECT("'" &amp; $C$1 &amp; "'!" &amp; C535)))</t>
  </si>
  <si>
    <t>if(if($L$1&lt;&gt;'GMPP Return'!$F$25,HLOOKUP('GMPP Return'!$C$25,'[2015-12-15 GMPP Data Hub Open v2.xlsx]1617-Q4'!$B$1:$HA$1000,B536,FALSE),INDIRECT("'" &amp; $C$1 &amp; "'!" &amp; C536))="","",IF($L$1&lt;&gt;'GMPP Return'!$F$25,HLOOKUP('GMPP Return'!$C$25,'[2015-12-15 GMPP Data Hub Open v2.xlsx]1617-Q4'!$B$1:$HA$1000,B536,FALSE),INDIRECT("'" &amp; $C$1 &amp; "'!" &amp; C536)))</t>
  </si>
  <si>
    <t>if(if($L$1&lt;&gt;'GMPP Return'!$F$25,HLOOKUP('GMPP Return'!$C$25,'[2015-12-15 GMPP Data Hub Open v2.xlsx]1617-Q4'!$B$1:$HA$1000,B537,FALSE),INDIRECT("'" &amp; $C$1 &amp; "'!" &amp; C537))="","",IF($L$1&lt;&gt;'GMPP Return'!$F$25,HLOOKUP('GMPP Return'!$C$25,'[2015-12-15 GMPP Data Hub Open v2.xlsx]1617-Q4'!$B$1:$HA$1000,B537,FALSE),INDIRECT("'" &amp; $C$1 &amp; "'!" &amp; C537)))</t>
  </si>
  <si>
    <t>if(if($L$1&lt;&gt;'GMPP Return'!$F$25,HLOOKUP('GMPP Return'!$C$25,'[2015-12-15 GMPP Data Hub Open v2.xlsx]1617-Q4'!$B$1:$HA$1000,B538,FALSE),INDIRECT("'" &amp; $C$1 &amp; "'!" &amp; C538))="","",IF($L$1&lt;&gt;'GMPP Return'!$F$25,HLOOKUP('GMPP Return'!$C$25,'[2015-12-15 GMPP Data Hub Open v2.xlsx]1617-Q4'!$B$1:$HA$1000,B538,FALSE),INDIRECT("'" &amp; $C$1 &amp; "'!" &amp; C538)))</t>
  </si>
  <si>
    <t>if(if($L$1&lt;&gt;'GMPP Return'!$F$25,HLOOKUP('GMPP Return'!$C$25,'[2015-12-15 GMPP Data Hub Open v2.xlsx]1617-Q4'!$B$1:$HA$1000,B539,FALSE),INDIRECT("'" &amp; $C$1 &amp; "'!" &amp; C539))="","",IF($L$1&lt;&gt;'GMPP Return'!$F$25,HLOOKUP('GMPP Return'!$C$25,'[2015-12-15 GMPP Data Hub Open v2.xlsx]1617-Q4'!$B$1:$HA$1000,B539,FALSE),INDIRECT("'" &amp; $C$1 &amp; "'!" &amp; C539)))</t>
  </si>
  <si>
    <t>if(if($L$1&lt;&gt;'GMPP Return'!$F$25,HLOOKUP('GMPP Return'!$C$25,'[2015-12-15 GMPP Data Hub Open v2.xlsx]1617-Q4'!$B$1:$HA$1000,B540,FALSE),INDIRECT("'" &amp; $C$1 &amp; "'!" &amp; C540))="","",IF($L$1&lt;&gt;'GMPP Return'!$F$25,HLOOKUP('GMPP Return'!$C$25,'[2015-12-15 GMPP Data Hub Open v2.xlsx]1617-Q4'!$B$1:$HA$1000,B540,FALSE),INDIRECT("'" &amp; $C$1 &amp; "'!" &amp; C540)))</t>
  </si>
  <si>
    <t>if(if($L$1&lt;&gt;'GMPP Return'!$F$25,HLOOKUP('GMPP Return'!$C$25,'[2015-12-15 GMPP Data Hub Open v2.xlsx]1617-Q4'!$B$1:$HA$1000,B541,FALSE),INDIRECT("'" &amp; $C$1 &amp; "'!" &amp; C541))="","",IF($L$1&lt;&gt;'GMPP Return'!$F$25,HLOOKUP('GMPP Return'!$C$25,'[2015-12-15 GMPP Data Hub Open v2.xlsx]1617-Q4'!$B$1:$HA$1000,B541,FALSE),INDIRECT("'" &amp; $C$1 &amp; "'!" &amp; C541)))</t>
  </si>
  <si>
    <t>if(if($L$1&lt;&gt;'GMPP Return'!$F$25,HLOOKUP('GMPP Return'!$C$25,'[2015-12-15 GMPP Data Hub Open v2.xlsx]1617-Q4'!$B$1:$HA$1000,B542,FALSE),INDIRECT("'" &amp; $C$1 &amp; "'!" &amp; C542))="","",IF($L$1&lt;&gt;'GMPP Return'!$F$25,HLOOKUP('GMPP Return'!$C$25,'[2015-12-15 GMPP Data Hub Open v2.xlsx]1617-Q4'!$B$1:$HA$1000,B542,FALSE),INDIRECT("'" &amp; $C$1 &amp; "'!" &amp; C542)))</t>
  </si>
  <si>
    <t>if(if($L$1&lt;&gt;'GMPP Return'!$F$25,HLOOKUP('GMPP Return'!$C$25,'[2015-12-15 GMPP Data Hub Open v2.xlsx]1617-Q4'!$B$1:$HA$1000,B543,FALSE),INDIRECT("'" &amp; $C$1 &amp; "'!" &amp; C543))="","",IF($L$1&lt;&gt;'GMPP Return'!$F$25,HLOOKUP('GMPP Return'!$C$25,'[2015-12-15 GMPP Data Hub Open v2.xlsx]1617-Q4'!$B$1:$HA$1000,B543,FALSE),INDIRECT("'" &amp; $C$1 &amp; "'!" &amp; C543)))</t>
  </si>
  <si>
    <t>if(if($L$1&lt;&gt;'GMPP Return'!$F$25,HLOOKUP('GMPP Return'!$C$25,'[2015-12-15 GMPP Data Hub Open v2.xlsx]1617-Q4'!$B$1:$HA$1000,B544,FALSE),INDIRECT("'" &amp; $C$1 &amp; "'!" &amp; C544))="","",IF($L$1&lt;&gt;'GMPP Return'!$F$25,HLOOKUP('GMPP Return'!$C$25,'[2015-12-15 GMPP Data Hub Open v2.xlsx]1617-Q4'!$B$1:$HA$1000,B544,FALSE),INDIRECT("'" &amp; $C$1 &amp; "'!" &amp; C544)))</t>
  </si>
  <si>
    <t>if(if($L$1&lt;&gt;'GMPP Return'!$F$25,HLOOKUP('GMPP Return'!$C$25,'[2015-12-15 GMPP Data Hub Open v2.xlsx]1617-Q4'!$B$1:$HA$1000,B545,FALSE),INDIRECT("'" &amp; $C$1 &amp; "'!" &amp; C545))="","",IF($L$1&lt;&gt;'GMPP Return'!$F$25,HLOOKUP('GMPP Return'!$C$25,'[2015-12-15 GMPP Data Hub Open v2.xlsx]1617-Q4'!$B$1:$HA$1000,B545,FALSE),INDIRECT("'" &amp; $C$1 &amp; "'!" &amp; C545)))</t>
  </si>
  <si>
    <t>if(if($L$1&lt;&gt;'GMPP Return'!$F$25,HLOOKUP('GMPP Return'!$C$25,'[2015-12-15 GMPP Data Hub Open v2.xlsx]1617-Q4'!$B$1:$HA$1000,B546,FALSE),INDIRECT("'" &amp; $C$1 &amp; "'!" &amp; C546))="","",IF($L$1&lt;&gt;'GMPP Return'!$F$25,HLOOKUP('GMPP Return'!$C$25,'[2015-12-15 GMPP Data Hub Open v2.xlsx]1617-Q4'!$B$1:$HA$1000,B546,FALSE),INDIRECT("'" &amp; $C$1 &amp; "'!" &amp; C546)))</t>
  </si>
  <si>
    <t>if(if($L$1&lt;&gt;'GMPP Return'!$F$25,HLOOKUP('GMPP Return'!$C$25,'[2015-12-15 GMPP Data Hub Open v2.xlsx]1617-Q4'!$B$1:$HA$1000,B547,FALSE),INDIRECT("'" &amp; $C$1 &amp; "'!" &amp; C547))="","",IF($L$1&lt;&gt;'GMPP Return'!$F$25,HLOOKUP('GMPP Return'!$C$25,'[2015-12-15 GMPP Data Hub Open v2.xlsx]1617-Q4'!$B$1:$HA$1000,B547,FALSE),INDIRECT("'" &amp; $C$1 &amp; "'!" &amp; C547)))</t>
  </si>
  <si>
    <t>if(if($L$1&lt;&gt;'GMPP Return'!$F$25,HLOOKUP('GMPP Return'!$C$25,'[2015-12-15 GMPP Data Hub Open v2.xlsx]1617-Q4'!$B$1:$HA$1000,B548,FALSE),INDIRECT("'" &amp; $C$1 &amp; "'!" &amp; C548))="","",IF($L$1&lt;&gt;'GMPP Return'!$F$25,HLOOKUP('GMPP Return'!$C$25,'[2015-12-15 GMPP Data Hub Open v2.xlsx]1617-Q4'!$B$1:$HA$1000,B548,FALSE),INDIRECT("'" &amp; $C$1 &amp; "'!" &amp; C548)))</t>
  </si>
  <si>
    <t>if(if($L$1&lt;&gt;'GMPP Return'!$F$25,HLOOKUP('GMPP Return'!$C$25,'[2015-12-15 GMPP Data Hub Open v2.xlsx]1617-Q4'!$B$1:$HA$1000,B549,FALSE),INDIRECT("'" &amp; $C$1 &amp; "'!" &amp; C549))="","",IF($L$1&lt;&gt;'GMPP Return'!$F$25,HLOOKUP('GMPP Return'!$C$25,'[2015-12-15 GMPP Data Hub Open v2.xlsx]1617-Q4'!$B$1:$HA$1000,B549,FALSE),INDIRECT("'" &amp; $C$1 &amp; "'!" &amp; C549)))</t>
  </si>
  <si>
    <t>if(if($L$1&lt;&gt;'GMPP Return'!$F$25,HLOOKUP('GMPP Return'!$C$25,'[2015-12-15 GMPP Data Hub Open v2.xlsx]1617-Q4'!$B$1:$HA$1000,B550,FALSE),INDIRECT("'" &amp; $C$1 &amp; "'!" &amp; C550))="","",IF($L$1&lt;&gt;'GMPP Return'!$F$25,HLOOKUP('GMPP Return'!$C$25,'[2015-12-15 GMPP Data Hub Open v2.xlsx]1617-Q4'!$B$1:$HA$1000,B550,FALSE),INDIRECT("'" &amp; $C$1 &amp; "'!" &amp; C550)))</t>
  </si>
  <si>
    <t>if(if($L$1&lt;&gt;'GMPP Return'!$F$25,HLOOKUP('GMPP Return'!$C$25,'[2015-12-15 GMPP Data Hub Open v2.xlsx]1617-Q4'!$B$1:$HA$1000,B551,FALSE),INDIRECT("'" &amp; $C$1 &amp; "'!" &amp; C551))="","",IF($L$1&lt;&gt;'GMPP Return'!$F$25,HLOOKUP('GMPP Return'!$C$25,'[2015-12-15 GMPP Data Hub Open v2.xlsx]1617-Q4'!$B$1:$HA$1000,B551,FALSE),INDIRECT("'" &amp; $C$1 &amp; "'!" &amp; C551)))</t>
  </si>
  <si>
    <t>if(if($L$1&lt;&gt;'GMPP Return'!$F$25,HLOOKUP('GMPP Return'!$C$25,'[2015-12-15 GMPP Data Hub Open v2.xlsx]1617-Q4'!$B$1:$HA$1000,B552,FALSE),INDIRECT("'" &amp; $C$1 &amp; "'!" &amp; C552))="","",IF($L$1&lt;&gt;'GMPP Return'!$F$25,HLOOKUP('GMPP Return'!$C$25,'[2015-12-15 GMPP Data Hub Open v2.xlsx]1617-Q4'!$B$1:$HA$1000,B552,FALSE),INDIRECT("'" &amp; $C$1 &amp; "'!" &amp; C552)))</t>
  </si>
  <si>
    <t>if(if($L$1&lt;&gt;'GMPP Return'!$F$25,HLOOKUP('GMPP Return'!$C$25,'[2015-12-15 GMPP Data Hub Open v2.xlsx]1617-Q4'!$B$1:$HA$1000,B553,FALSE),INDIRECT("'" &amp; $C$1 &amp; "'!" &amp; C553))="","",IF($L$1&lt;&gt;'GMPP Return'!$F$25,HLOOKUP('GMPP Return'!$C$25,'[2015-12-15 GMPP Data Hub Open v2.xlsx]1617-Q4'!$B$1:$HA$1000,B553,FALSE),INDIRECT("'" &amp; $C$1 &amp; "'!" &amp; C553)))</t>
  </si>
  <si>
    <t>if(if($L$1&lt;&gt;'GMPP Return'!$F$25,HLOOKUP('GMPP Return'!$C$25,'[2015-12-15 GMPP Data Hub Open v2.xlsx]1617-Q4'!$B$1:$HA$1000,B554,FALSE),INDIRECT("'" &amp; $C$1 &amp; "'!" &amp; C554))="","",IF($L$1&lt;&gt;'GMPP Return'!$F$25,HLOOKUP('GMPP Return'!$C$25,'[2015-12-15 GMPP Data Hub Open v2.xlsx]1617-Q4'!$B$1:$HA$1000,B554,FALSE),INDIRECT("'" &amp; $C$1 &amp; "'!" &amp; C554)))</t>
  </si>
  <si>
    <t>if(if($L$1&lt;&gt;'GMPP Return'!$F$25,HLOOKUP('GMPP Return'!$C$25,'[2015-12-15 GMPP Data Hub Open v2.xlsx]1617-Q4'!$B$1:$HA$1000,B555,FALSE),INDIRECT("'" &amp; $C$1 &amp; "'!" &amp; C555))="","",IF($L$1&lt;&gt;'GMPP Return'!$F$25,HLOOKUP('GMPP Return'!$C$25,'[2015-12-15 GMPP Data Hub Open v2.xlsx]1617-Q4'!$B$1:$HA$1000,B555,FALSE),INDIRECT("'" &amp; $C$1 &amp; "'!" &amp; C555)))</t>
  </si>
  <si>
    <t>if(if($L$1&lt;&gt;'GMPP Return'!$F$25,HLOOKUP('GMPP Return'!$C$25,'[2015-12-15 GMPP Data Hub Open v2.xlsx]1617-Q4'!$B$1:$HA$1000,B556,FALSE),INDIRECT("'" &amp; $C$1 &amp; "'!" &amp; C556))="","",IF($L$1&lt;&gt;'GMPP Return'!$F$25,HLOOKUP('GMPP Return'!$C$25,'[2015-12-15 GMPP Data Hub Open v2.xlsx]1617-Q4'!$B$1:$HA$1000,B556,FALSE),INDIRECT("'" &amp; $C$1 &amp; "'!" &amp; C556)))</t>
  </si>
  <si>
    <t>if(if($L$1&lt;&gt;'GMPP Return'!$F$25,HLOOKUP('GMPP Return'!$C$25,'[2015-12-15 GMPP Data Hub Open v2.xlsx]1617-Q4'!$B$1:$HA$1000,B557,FALSE),INDIRECT("'" &amp; $C$1 &amp; "'!" &amp; C557))="","",IF($L$1&lt;&gt;'GMPP Return'!$F$25,HLOOKUP('GMPP Return'!$C$25,'[2015-12-15 GMPP Data Hub Open v2.xlsx]1617-Q4'!$B$1:$HA$1000,B557,FALSE),INDIRECT("'" &amp; $C$1 &amp; "'!" &amp; C557)))</t>
  </si>
  <si>
    <t>if(if($L$1&lt;&gt;'GMPP Return'!$F$25,HLOOKUP('GMPP Return'!$C$25,'[2015-12-15 GMPP Data Hub Open v2.xlsx]1617-Q4'!$B$1:$HA$1000,B558,FALSE),INDIRECT("'" &amp; $C$1 &amp; "'!" &amp; C558))="","",IF($L$1&lt;&gt;'GMPP Return'!$F$25,HLOOKUP('GMPP Return'!$C$25,'[2015-12-15 GMPP Data Hub Open v2.xlsx]1617-Q4'!$B$1:$HA$1000,B558,FALSE),INDIRECT("'" &amp; $C$1 &amp; "'!" &amp; C558)))</t>
  </si>
  <si>
    <t>if(if($L$1&lt;&gt;'GMPP Return'!$F$25,HLOOKUP('GMPP Return'!$C$25,'[2015-12-15 GMPP Data Hub Open v2.xlsx]1617-Q4'!$B$1:$HA$1000,B559,FALSE),INDIRECT("'" &amp; $C$1 &amp; "'!" &amp; C559))="","",IF($L$1&lt;&gt;'GMPP Return'!$F$25,HLOOKUP('GMPP Return'!$C$25,'[2015-12-15 GMPP Data Hub Open v2.xlsx]1617-Q4'!$B$1:$HA$1000,B559,FALSE),INDIRECT("'" &amp; $C$1 &amp; "'!" &amp; C559)))</t>
  </si>
  <si>
    <t>if(if($L$1&lt;&gt;'GMPP Return'!$F$25,HLOOKUP('GMPP Return'!$C$25,'[2015-12-15 GMPP Data Hub Open v2.xlsx]1617-Q4'!$B$1:$HA$1000,B560,FALSE),INDIRECT("'" &amp; $C$1 &amp; "'!" &amp; C560))="","",IF($L$1&lt;&gt;'GMPP Return'!$F$25,HLOOKUP('GMPP Return'!$C$25,'[2015-12-15 GMPP Data Hub Open v2.xlsx]1617-Q4'!$B$1:$HA$1000,B560,FALSE),INDIRECT("'" &amp; $C$1 &amp; "'!" &amp; C560)))</t>
  </si>
  <si>
    <t>if(if($L$1&lt;&gt;'GMPP Return'!$F$25,HLOOKUP('GMPP Return'!$C$25,'[2015-12-15 GMPP Data Hub Open v2.xlsx]1617-Q4'!$B$1:$HA$1000,B561,FALSE),INDIRECT("'" &amp; $C$1 &amp; "'!" &amp; C561))="","",IF($L$1&lt;&gt;'GMPP Return'!$F$25,HLOOKUP('GMPP Return'!$C$25,'[2015-12-15 GMPP Data Hub Open v2.xlsx]1617-Q4'!$B$1:$HA$1000,B561,FALSE),INDIRECT("'" &amp; $C$1 &amp; "'!" &amp; C561)))</t>
  </si>
  <si>
    <t>if(if($L$1&lt;&gt;'GMPP Return'!$F$25,HLOOKUP('GMPP Return'!$C$25,'[2015-12-15 GMPP Data Hub Open v2.xlsx]1617-Q4'!$B$1:$HA$1000,B562,FALSE),INDIRECT("'" &amp; $C$1 &amp; "'!" &amp; C562))="","",IF($L$1&lt;&gt;'GMPP Return'!$F$25,HLOOKUP('GMPP Return'!$C$25,'[2015-12-15 GMPP Data Hub Open v2.xlsx]1617-Q4'!$B$1:$HA$1000,B562,FALSE),INDIRECT("'" &amp; $C$1 &amp; "'!" &amp; C562)))</t>
  </si>
  <si>
    <t>if(if($L$1&lt;&gt;'GMPP Return'!$F$25,HLOOKUP('GMPP Return'!$C$25,'[2015-12-15 GMPP Data Hub Open v2.xlsx]1617-Q4'!$B$1:$HA$1000,B563,FALSE),INDIRECT("'" &amp; $C$1 &amp; "'!" &amp; C563))="","",IF($L$1&lt;&gt;'GMPP Return'!$F$25,HLOOKUP('GMPP Return'!$C$25,'[2015-12-15 GMPP Data Hub Open v2.xlsx]1617-Q4'!$B$1:$HA$1000,B563,FALSE),INDIRECT("'" &amp; $C$1 &amp; "'!" &amp; C563)))</t>
  </si>
  <si>
    <t>if(if($L$1&lt;&gt;'GMPP Return'!$F$25,HLOOKUP('GMPP Return'!$C$25,'[2015-12-15 GMPP Data Hub Open v2.xlsx]1617-Q4'!$B$1:$HA$1000,B564,FALSE),INDIRECT("'" &amp; $C$1 &amp; "'!" &amp; C564))="","",IF($L$1&lt;&gt;'GMPP Return'!$F$25,HLOOKUP('GMPP Return'!$C$25,'[2015-12-15 GMPP Data Hub Open v2.xlsx]1617-Q4'!$B$1:$HA$1000,B564,FALSE),INDIRECT("'" &amp; $C$1 &amp; "'!" &amp; C564)))</t>
  </si>
  <si>
    <t>if(if($L$1&lt;&gt;'GMPP Return'!$F$25,HLOOKUP('GMPP Return'!$C$25,'[2015-12-15 GMPP Data Hub Open v2.xlsx]1617-Q4'!$B$1:$HA$1000,B565,FALSE),INDIRECT("'" &amp; $C$1 &amp; "'!" &amp; C565))="","",IF($L$1&lt;&gt;'GMPP Return'!$F$25,HLOOKUP('GMPP Return'!$C$25,'[2015-12-15 GMPP Data Hub Open v2.xlsx]1617-Q4'!$B$1:$HA$1000,B565,FALSE),INDIRECT("'" &amp; $C$1 &amp; "'!" &amp; C565)))</t>
  </si>
  <si>
    <t>if(if($L$1&lt;&gt;'GMPP Return'!$F$25,HLOOKUP('GMPP Return'!$C$25,'[2015-12-15 GMPP Data Hub Open v2.xlsx]1617-Q4'!$B$1:$HA$1000,B566,FALSE),INDIRECT("'" &amp; $C$1 &amp; "'!" &amp; C566))="","",IF($L$1&lt;&gt;'GMPP Return'!$F$25,HLOOKUP('GMPP Return'!$C$25,'[2015-12-15 GMPP Data Hub Open v2.xlsx]1617-Q4'!$B$1:$HA$1000,B566,FALSE),INDIRECT("'" &amp; $C$1 &amp; "'!" &amp; C566)))</t>
  </si>
  <si>
    <t>if(if($L$1&lt;&gt;'GMPP Return'!$F$25,HLOOKUP('GMPP Return'!$C$25,'[2015-12-15 GMPP Data Hub Open v2.xlsx]1617-Q4'!$B$1:$HA$1000,B567,FALSE),INDIRECT("'" &amp; $C$1 &amp; "'!" &amp; C567))="","",IF($L$1&lt;&gt;'GMPP Return'!$F$25,HLOOKUP('GMPP Return'!$C$25,'[2015-12-15 GMPP Data Hub Open v2.xlsx]1617-Q4'!$B$1:$HA$1000,B567,FALSE),INDIRECT("'" &amp; $C$1 &amp; "'!" &amp; C567)))</t>
  </si>
  <si>
    <t>if(if($L$1&lt;&gt;'GMPP Return'!$F$25,HLOOKUP('GMPP Return'!$C$25,'[2015-12-15 GMPP Data Hub Open v2.xlsx]1617-Q4'!$B$1:$HA$1000,B568,FALSE),INDIRECT("'" &amp; $C$1 &amp; "'!" &amp; C568))="","",IF($L$1&lt;&gt;'GMPP Return'!$F$25,HLOOKUP('GMPP Return'!$C$25,'[2015-12-15 GMPP Data Hub Open v2.xlsx]1617-Q4'!$B$1:$HA$1000,B568,FALSE),INDIRECT("'" &amp; $C$1 &amp; "'!" &amp; C568)))</t>
  </si>
  <si>
    <t>if(if($L$1&lt;&gt;'GMPP Return'!$F$25,HLOOKUP('GMPP Return'!$C$25,'[2015-12-15 GMPP Data Hub Open v2.xlsx]1617-Q4'!$B$1:$HA$1000,B569,FALSE),INDIRECT("'" &amp; $C$1 &amp; "'!" &amp; C569))="","",IF($L$1&lt;&gt;'GMPP Return'!$F$25,HLOOKUP('GMPP Return'!$C$25,'[2015-12-15 GMPP Data Hub Open v2.xlsx]1617-Q4'!$B$1:$HA$1000,B569,FALSE),INDIRECT("'" &amp; $C$1 &amp; "'!" &amp; C569)))</t>
  </si>
  <si>
    <t>if(if($L$1&lt;&gt;'GMPP Return'!$F$25,HLOOKUP('GMPP Return'!$C$25,'[2015-12-15 GMPP Data Hub Open v2.xlsx]1617-Q4'!$B$1:$HA$1000,B570,FALSE),INDIRECT("'" &amp; $C$1 &amp; "'!" &amp; C570))="","",IF($L$1&lt;&gt;'GMPP Return'!$F$25,HLOOKUP('GMPP Return'!$C$25,'[2015-12-15 GMPP Data Hub Open v2.xlsx]1617-Q4'!$B$1:$HA$1000,B570,FALSE),INDIRECT("'" &amp; $C$1 &amp; "'!" &amp; C570)))</t>
  </si>
  <si>
    <t>if(if($L$1&lt;&gt;'GMPP Return'!$F$25,HLOOKUP('GMPP Return'!$C$25,'[2015-12-15 GMPP Data Hub Open v2.xlsx]1617-Q4'!$B$1:$HA$1000,B571,FALSE),INDIRECT("'" &amp; $C$1 &amp; "'!" &amp; C571))="","",IF($L$1&lt;&gt;'GMPP Return'!$F$25,HLOOKUP('GMPP Return'!$C$25,'[2015-12-15 GMPP Data Hub Open v2.xlsx]1617-Q4'!$B$1:$HA$1000,B571,FALSE),INDIRECT("'" &amp; $C$1 &amp; "'!" &amp; C571)))</t>
  </si>
  <si>
    <t>if(if($L$1&lt;&gt;'GMPP Return'!$F$25,HLOOKUP('GMPP Return'!$C$25,'[2015-12-15 GMPP Data Hub Open v2.xlsx]1617-Q4'!$B$1:$HA$1000,B572,FALSE),INDIRECT("'" &amp; $C$1 &amp; "'!" &amp; C572))="","",IF($L$1&lt;&gt;'GMPP Return'!$F$25,HLOOKUP('GMPP Return'!$C$25,'[2015-12-15 GMPP Data Hub Open v2.xlsx]1617-Q4'!$B$1:$HA$1000,B572,FALSE),INDIRECT("'" &amp; $C$1 &amp; "'!" &amp; C572)))</t>
  </si>
  <si>
    <t>if(if($L$1&lt;&gt;'GMPP Return'!$F$25,HLOOKUP('GMPP Return'!$C$25,'[2015-12-15 GMPP Data Hub Open v2.xlsx]1617-Q4'!$B$1:$HA$1000,B573,FALSE),INDIRECT("'" &amp; $C$1 &amp; "'!" &amp; C573))="","",IF($L$1&lt;&gt;'GMPP Return'!$F$25,HLOOKUP('GMPP Return'!$C$25,'[2015-12-15 GMPP Data Hub Open v2.xlsx]1617-Q4'!$B$1:$HA$1000,B573,FALSE),INDIRECT("'" &amp; $C$1 &amp; "'!" &amp; C573)))</t>
  </si>
  <si>
    <t>if(if($L$1&lt;&gt;'GMPP Return'!$F$25,HLOOKUP('GMPP Return'!$C$25,'[2015-12-15 GMPP Data Hub Open v2.xlsx]1617-Q4'!$B$1:$HA$1000,B574,FALSE),INDIRECT("'" &amp; $C$1 &amp; "'!" &amp; C574))="","",IF($L$1&lt;&gt;'GMPP Return'!$F$25,HLOOKUP('GMPP Return'!$C$25,'[2015-12-15 GMPP Data Hub Open v2.xlsx]1617-Q4'!$B$1:$HA$1000,B574,FALSE),INDIRECT("'" &amp; $C$1 &amp; "'!" &amp; C574)))</t>
  </si>
  <si>
    <t>if(if($L$1&lt;&gt;'GMPP Return'!$F$25,HLOOKUP('GMPP Return'!$C$25,'[2015-12-15 GMPP Data Hub Open v2.xlsx]1617-Q4'!$B$1:$HA$1000,B575,FALSE),INDIRECT("'" &amp; $C$1 &amp; "'!" &amp; C575))="","",IF($L$1&lt;&gt;'GMPP Return'!$F$25,HLOOKUP('GMPP Return'!$C$25,'[2015-12-15 GMPP Data Hub Open v2.xlsx]1617-Q4'!$B$1:$HA$1000,B575,FALSE),INDIRECT("'" &amp; $C$1 &amp; "'!" &amp; C575)))</t>
  </si>
  <si>
    <t>if(if($L$1&lt;&gt;'GMPP Return'!$F$25,HLOOKUP('GMPP Return'!$C$25,'[2015-12-15 GMPP Data Hub Open v2.xlsx]1617-Q4'!$B$1:$HA$1000,B576,FALSE),INDIRECT("'" &amp; $C$1 &amp; "'!" &amp; C576))="","",IF($L$1&lt;&gt;'GMPP Return'!$F$25,HLOOKUP('GMPP Return'!$C$25,'[2015-12-15 GMPP Data Hub Open v2.xlsx]1617-Q4'!$B$1:$HA$1000,B576,FALSE),INDIRECT("'" &amp; $C$1 &amp; "'!" &amp; C576)))</t>
  </si>
  <si>
    <t>if(if($L$1&lt;&gt;'GMPP Return'!$F$25,HLOOKUP('GMPP Return'!$C$25,'[2015-12-15 GMPP Data Hub Open v2.xlsx]1617-Q4'!$B$1:$HA$1000,B577,FALSE),INDIRECT("'" &amp; $C$1 &amp; "'!" &amp; C577))="","",IF($L$1&lt;&gt;'GMPP Return'!$F$25,HLOOKUP('GMPP Return'!$C$25,'[2015-12-15 GMPP Data Hub Open v2.xlsx]1617-Q4'!$B$1:$HA$1000,B577,FALSE),INDIRECT("'" &amp; $C$1 &amp; "'!" &amp; C577)))</t>
  </si>
  <si>
    <t>if(if($L$1&lt;&gt;'GMPP Return'!$F$25,HLOOKUP('GMPP Return'!$C$25,'[2015-12-15 GMPP Data Hub Open v2.xlsx]1617-Q4'!$B$1:$HA$1000,B578,FALSE),INDIRECT("'" &amp; $C$1 &amp; "'!" &amp; C578))="","",IF($L$1&lt;&gt;'GMPP Return'!$F$25,HLOOKUP('GMPP Return'!$C$25,'[2015-12-15 GMPP Data Hub Open v2.xlsx]1617-Q4'!$B$1:$HA$1000,B578,FALSE),INDIRECT("'" &amp; $C$1 &amp; "'!" &amp; C578)))</t>
  </si>
  <si>
    <t>if(if($L$1&lt;&gt;'GMPP Return'!$F$25,HLOOKUP('GMPP Return'!$C$25,'[2015-12-15 GMPP Data Hub Open v2.xlsx]1617-Q4'!$B$1:$HA$1000,B579,FALSE),INDIRECT("'" &amp; $C$1 &amp; "'!" &amp; C579))="","",IF($L$1&lt;&gt;'GMPP Return'!$F$25,HLOOKUP('GMPP Return'!$C$25,'[2015-12-15 GMPP Data Hub Open v2.xlsx]1617-Q4'!$B$1:$HA$1000,B579,FALSE),INDIRECT("'" &amp; $C$1 &amp; "'!" &amp; C579)))</t>
  </si>
  <si>
    <t>if(if($L$1&lt;&gt;'GMPP Return'!$F$25,HLOOKUP('GMPP Return'!$C$25,'[2015-12-15 GMPP Data Hub Open v2.xlsx]1617-Q4'!$B$1:$HA$1000,B580,FALSE),INDIRECT("'" &amp; $C$1 &amp; "'!" &amp; C580))="","",IF($L$1&lt;&gt;'GMPP Return'!$F$25,HLOOKUP('GMPP Return'!$C$25,'[2015-12-15 GMPP Data Hub Open v2.xlsx]1617-Q4'!$B$1:$HA$1000,B580,FALSE),INDIRECT("'" &amp; $C$1 &amp; "'!" &amp; C580)))</t>
  </si>
  <si>
    <t>if(if($L$1&lt;&gt;'GMPP Return'!$F$25,HLOOKUP('GMPP Return'!$C$25,'[2015-12-15 GMPP Data Hub Open v2.xlsx]1617-Q4'!$B$1:$HA$1000,B581,FALSE),INDIRECT("'" &amp; $C$1 &amp; "'!" &amp; C581))="","",IF($L$1&lt;&gt;'GMPP Return'!$F$25,HLOOKUP('GMPP Return'!$C$25,'[2015-12-15 GMPP Data Hub Open v2.xlsx]1617-Q4'!$B$1:$HA$1000,B581,FALSE),INDIRECT("'" &amp; $C$1 &amp; "'!" &amp; C581)))</t>
  </si>
  <si>
    <t>if(if($L$1&lt;&gt;'GMPP Return'!$F$25,HLOOKUP('GMPP Return'!$C$25,'[2015-12-15 GMPP Data Hub Open v2.xlsx]1617-Q4'!$B$1:$HA$1000,B582,FALSE),INDIRECT("'" &amp; $C$1 &amp; "'!" &amp; C582))="","",IF($L$1&lt;&gt;'GMPP Return'!$F$25,HLOOKUP('GMPP Return'!$C$25,'[2015-12-15 GMPP Data Hub Open v2.xlsx]1617-Q4'!$B$1:$HA$1000,B582,FALSE),INDIRECT("'" &amp; $C$1 &amp; "'!" &amp; C582)))</t>
  </si>
  <si>
    <t>if(if($L$1&lt;&gt;'GMPP Return'!$F$25,HLOOKUP('GMPP Return'!$C$25,'[2015-12-15 GMPP Data Hub Open v2.xlsx]1617-Q4'!$B$1:$HA$1000,B583,FALSE),INDIRECT("'" &amp; $C$1 &amp; "'!" &amp; C583))="","",IF($L$1&lt;&gt;'GMPP Return'!$F$25,HLOOKUP('GMPP Return'!$C$25,'[2015-12-15 GMPP Data Hub Open v2.xlsx]1617-Q4'!$B$1:$HA$1000,B583,FALSE),INDIRECT("'" &amp; $C$1 &amp; "'!" &amp; C583)))</t>
  </si>
  <si>
    <t>if(if($L$1&lt;&gt;'GMPP Return'!$F$25,HLOOKUP('GMPP Return'!$C$25,'[2015-12-15 GMPP Data Hub Open v2.xlsx]1617-Q4'!$B$1:$HA$1000,B584,FALSE),INDIRECT("'" &amp; $C$1 &amp; "'!" &amp; C584))="","",IF($L$1&lt;&gt;'GMPP Return'!$F$25,HLOOKUP('GMPP Return'!$C$25,'[2015-12-15 GMPP Data Hub Open v2.xlsx]1617-Q4'!$B$1:$HA$1000,B584,FALSE),INDIRECT("'" &amp; $C$1 &amp; "'!" &amp; C584)))</t>
  </si>
  <si>
    <t>if(if($L$1&lt;&gt;'GMPP Return'!$F$25,HLOOKUP('GMPP Return'!$C$25,'[2015-12-15 GMPP Data Hub Open v2.xlsx]1617-Q4'!$B$1:$HA$1000,B585,FALSE),INDIRECT("'" &amp; $C$1 &amp; "'!" &amp; C585))="","",IF($L$1&lt;&gt;'GMPP Return'!$F$25,HLOOKUP('GMPP Return'!$C$25,'[2015-12-15 GMPP Data Hub Open v2.xlsx]1617-Q4'!$B$1:$HA$1000,B585,FALSE),INDIRECT("'" &amp; $C$1 &amp; "'!" &amp; C585)))</t>
  </si>
  <si>
    <t>if(if($L$1&lt;&gt;'GMPP Return'!$F$25,HLOOKUP('GMPP Return'!$C$25,'[2015-12-15 GMPP Data Hub Open v2.xlsx]1617-Q4'!$B$1:$HA$1000,B586,FALSE),INDIRECT("'" &amp; $C$1 &amp; "'!" &amp; C586))="","",IF($L$1&lt;&gt;'GMPP Return'!$F$25,HLOOKUP('GMPP Return'!$C$25,'[2015-12-15 GMPP Data Hub Open v2.xlsx]1617-Q4'!$B$1:$HA$1000,B586,FALSE),INDIRECT("'" &amp; $C$1 &amp; "'!" &amp; C586)))</t>
  </si>
  <si>
    <t>if(if($L$1&lt;&gt;'GMPP Return'!$F$25,HLOOKUP('GMPP Return'!$C$25,'[2015-12-15 GMPP Data Hub Open v2.xlsx]1617-Q4'!$B$1:$HA$1000,B587,FALSE),INDIRECT("'" &amp; $C$1 &amp; "'!" &amp; C587))="","",IF($L$1&lt;&gt;'GMPP Return'!$F$25,HLOOKUP('GMPP Return'!$C$25,'[2015-12-15 GMPP Data Hub Open v2.xlsx]1617-Q4'!$B$1:$HA$1000,B587,FALSE),INDIRECT("'" &amp; $C$1 &amp; "'!" &amp; C587)))</t>
  </si>
  <si>
    <t>if(if($L$1&lt;&gt;'GMPP Return'!$F$25,HLOOKUP('GMPP Return'!$C$25,'[2015-12-15 GMPP Data Hub Open v2.xlsx]1617-Q4'!$B$1:$HA$1000,B588,FALSE),INDIRECT("'" &amp; $C$1 &amp; "'!" &amp; C588))="","",IF($L$1&lt;&gt;'GMPP Return'!$F$25,HLOOKUP('GMPP Return'!$C$25,'[2015-12-15 GMPP Data Hub Open v2.xlsx]1617-Q4'!$B$1:$HA$1000,B588,FALSE),INDIRECT("'" &amp; $C$1 &amp; "'!" &amp; C588)))</t>
  </si>
  <si>
    <t>if(if($L$1&lt;&gt;'GMPP Return'!$F$25,HLOOKUP('GMPP Return'!$C$25,'[2015-12-15 GMPP Data Hub Open v2.xlsx]1617-Q4'!$B$1:$HA$1000,B589,FALSE),INDIRECT("'" &amp; $C$1 &amp; "'!" &amp; C589))="","",IF($L$1&lt;&gt;'GMPP Return'!$F$25,HLOOKUP('GMPP Return'!$C$25,'[2015-12-15 GMPP Data Hub Open v2.xlsx]1617-Q4'!$B$1:$HA$1000,B589,FALSE),INDIRECT("'" &amp; $C$1 &amp; "'!" &amp; C589)))</t>
  </si>
  <si>
    <t>if(if($L$1&lt;&gt;'GMPP Return'!$F$25,HLOOKUP('GMPP Return'!$C$25,'[2015-12-15 GMPP Data Hub Open v2.xlsx]1617-Q4'!$B$1:$HA$1000,B590,FALSE),INDIRECT("'" &amp; $C$1 &amp; "'!" &amp; C590))="","",IF($L$1&lt;&gt;'GMPP Return'!$F$25,HLOOKUP('GMPP Return'!$C$25,'[2015-12-15 GMPP Data Hub Open v2.xlsx]1617-Q4'!$B$1:$HA$1000,B590,FALSE),INDIRECT("'" &amp; $C$1 &amp; "'!" &amp; C590)))</t>
  </si>
  <si>
    <t>if(if($L$1&lt;&gt;'GMPP Return'!$F$25,HLOOKUP('GMPP Return'!$C$25,'[2015-12-15 GMPP Data Hub Open v2.xlsx]1617-Q4'!$B$1:$HA$1000,B591,FALSE),INDIRECT("'" &amp; $C$1 &amp; "'!" &amp; C591))="","",IF($L$1&lt;&gt;'GMPP Return'!$F$25,HLOOKUP('GMPP Return'!$C$25,'[2015-12-15 GMPP Data Hub Open v2.xlsx]1617-Q4'!$B$1:$HA$1000,B591,FALSE),INDIRECT("'" &amp; $C$1 &amp; "'!" &amp; C591)))</t>
  </si>
  <si>
    <t>if(if($L$1&lt;&gt;'GMPP Return'!$F$25,HLOOKUP('GMPP Return'!$C$25,'[2015-12-15 GMPP Data Hub Open v2.xlsx]1617-Q4'!$B$1:$HA$1000,B592,FALSE),INDIRECT("'" &amp; $C$1 &amp; "'!" &amp; C592))="","",IF($L$1&lt;&gt;'GMPP Return'!$F$25,HLOOKUP('GMPP Return'!$C$25,'[2015-12-15 GMPP Data Hub Open v2.xlsx]1617-Q4'!$B$1:$HA$1000,B592,FALSE),INDIRECT("'" &amp; $C$1 &amp; "'!" &amp; C592)))</t>
  </si>
  <si>
    <t>if(if($L$1&lt;&gt;'GMPP Return'!$F$25,HLOOKUP('GMPP Return'!$C$25,'[2015-12-15 GMPP Data Hub Open v2.xlsx]1617-Q4'!$B$1:$HA$1000,B593,FALSE),INDIRECT("'" &amp; $C$1 &amp; "'!" &amp; C593))="","",IF($L$1&lt;&gt;'GMPP Return'!$F$25,HLOOKUP('GMPP Return'!$C$25,'[2015-12-15 GMPP Data Hub Open v2.xlsx]1617-Q4'!$B$1:$HA$1000,B593,FALSE),INDIRECT("'" &amp; $C$1 &amp; "'!" &amp; C593)))</t>
  </si>
  <si>
    <t>if(if($L$1&lt;&gt;'GMPP Return'!$F$25,HLOOKUP('GMPP Return'!$C$25,'[2015-12-15 GMPP Data Hub Open v2.xlsx]1617-Q4'!$B$1:$HA$1000,B594,FALSE),INDIRECT("'" &amp; $C$1 &amp; "'!" &amp; C594))="","",IF($L$1&lt;&gt;'GMPP Return'!$F$25,HLOOKUP('GMPP Return'!$C$25,'[2015-12-15 GMPP Data Hub Open v2.xlsx]1617-Q4'!$B$1:$HA$1000,B594,FALSE),INDIRECT("'" &amp; $C$1 &amp; "'!" &amp; C594)))</t>
  </si>
  <si>
    <t>if(if($L$1&lt;&gt;'GMPP Return'!$F$25,HLOOKUP('GMPP Return'!$C$25,'[2015-12-15 GMPP Data Hub Open v2.xlsx]1617-Q4'!$B$1:$HA$1000,B595,FALSE),INDIRECT("'" &amp; $C$1 &amp; "'!" &amp; C595))="","",IF($L$1&lt;&gt;'GMPP Return'!$F$25,HLOOKUP('GMPP Return'!$C$25,'[2015-12-15 GMPP Data Hub Open v2.xlsx]1617-Q4'!$B$1:$HA$1000,B595,FALSE),INDIRECT("'" &amp; $C$1 &amp; "'!" &amp; C595)))</t>
  </si>
  <si>
    <t>if(if($L$1&lt;&gt;'GMPP Return'!$F$25,HLOOKUP('GMPP Return'!$C$25,'[2015-12-15 GMPP Data Hub Open v2.xlsx]1617-Q4'!$B$1:$HA$1000,B596,FALSE),INDIRECT("'" &amp; $C$1 &amp; "'!" &amp; C596))="","",IF($L$1&lt;&gt;'GMPP Return'!$F$25,HLOOKUP('GMPP Return'!$C$25,'[2015-12-15 GMPP Data Hub Open v2.xlsx]1617-Q4'!$B$1:$HA$1000,B596,FALSE),INDIRECT("'" &amp; $C$1 &amp; "'!" &amp; C596)))</t>
  </si>
  <si>
    <t>if(if($L$1&lt;&gt;'GMPP Return'!$F$25,HLOOKUP('GMPP Return'!$C$25,'[2015-12-15 GMPP Data Hub Open v2.xlsx]1617-Q4'!$B$1:$HA$1000,B597,FALSE),INDIRECT("'" &amp; $C$1 &amp; "'!" &amp; C597))="","",IF($L$1&lt;&gt;'GMPP Return'!$F$25,HLOOKUP('GMPP Return'!$C$25,'[2015-12-15 GMPP Data Hub Open v2.xlsx]1617-Q4'!$B$1:$HA$1000,B597,FALSE),INDIRECT("'" &amp; $C$1 &amp; "'!" &amp; C597)))</t>
  </si>
  <si>
    <t>if(if($L$1&lt;&gt;'GMPP Return'!$F$25,HLOOKUP('GMPP Return'!$C$25,'[2015-12-15 GMPP Data Hub Open v2.xlsx]1617-Q4'!$B$1:$HA$1000,B598,FALSE),INDIRECT("'" &amp; $C$1 &amp; "'!" &amp; C598))="","",IF($L$1&lt;&gt;'GMPP Return'!$F$25,HLOOKUP('GMPP Return'!$C$25,'[2015-12-15 GMPP Data Hub Open v2.xlsx]1617-Q4'!$B$1:$HA$1000,B598,FALSE),INDIRECT("'" &amp; $C$1 &amp; "'!" &amp; C598)))</t>
  </si>
  <si>
    <t>if(if($L$1&lt;&gt;'GMPP Return'!$F$25,HLOOKUP('GMPP Return'!$C$25,'[2015-12-15 GMPP Data Hub Open v2.xlsx]1617-Q4'!$B$1:$HA$1000,B599,FALSE),INDIRECT("'" &amp; $C$1 &amp; "'!" &amp; C599))="","",IF($L$1&lt;&gt;'GMPP Return'!$F$25,HLOOKUP('GMPP Return'!$C$25,'[2015-12-15 GMPP Data Hub Open v2.xlsx]1617-Q4'!$B$1:$HA$1000,B599,FALSE),INDIRECT("'" &amp; $C$1 &amp; "'!" &amp; C599)))</t>
  </si>
  <si>
    <t>if(if($L$1&lt;&gt;'GMPP Return'!$F$25,HLOOKUP('GMPP Return'!$C$25,'[2015-12-15 GMPP Data Hub Open v2.xlsx]1617-Q4'!$B$1:$HA$1000,B600,FALSE),INDIRECT("'" &amp; $C$1 &amp; "'!" &amp; C600))="","",IF($L$1&lt;&gt;'GMPP Return'!$F$25,HLOOKUP('GMPP Return'!$C$25,'[2015-12-15 GMPP Data Hub Open v2.xlsx]1617-Q4'!$B$1:$HA$1000,B600,FALSE),INDIRECT("'" &amp; $C$1 &amp; "'!" &amp; C600)))</t>
  </si>
  <si>
    <t>if(if($L$1&lt;&gt;'GMPP Return'!$F$25,HLOOKUP('GMPP Return'!$C$25,'[2015-12-15 GMPP Data Hub Open v2.xlsx]1617-Q4'!$B$1:$HA$1000,B601,FALSE),INDIRECT("'" &amp; $C$1 &amp; "'!" &amp; C601))="","",IF($L$1&lt;&gt;'GMPP Return'!$F$25,HLOOKUP('GMPP Return'!$C$25,'[2015-12-15 GMPP Data Hub Open v2.xlsx]1617-Q4'!$B$1:$HA$1000,B601,FALSE),INDIRECT("'" &amp; $C$1 &amp; "'!" &amp; C601)))</t>
  </si>
  <si>
    <t>if(if($L$1&lt;&gt;'GMPP Return'!$F$25,HLOOKUP('GMPP Return'!$C$25,'[2015-12-15 GMPP Data Hub Open v2.xlsx]1617-Q4'!$B$1:$HA$1000,B602,FALSE),INDIRECT("'" &amp; $C$1 &amp; "'!" &amp; C602))="","",IF($L$1&lt;&gt;'GMPP Return'!$F$25,HLOOKUP('GMPP Return'!$C$25,'[2015-12-15 GMPP Data Hub Open v2.xlsx]1617-Q4'!$B$1:$HA$1000,B602,FALSE),INDIRECT("'" &amp; $C$1 &amp; "'!" &amp; C602)))</t>
  </si>
  <si>
    <t>if(if($L$1&lt;&gt;'GMPP Return'!$F$25,HLOOKUP('GMPP Return'!$C$25,'[2015-12-15 GMPP Data Hub Open v2.xlsx]1617-Q4'!$B$1:$HA$1000,B603,FALSE),INDIRECT("'" &amp; $C$1 &amp; "'!" &amp; C603))="","",IF($L$1&lt;&gt;'GMPP Return'!$F$25,HLOOKUP('GMPP Return'!$C$25,'[2015-12-15 GMPP Data Hub Open v2.xlsx]1617-Q4'!$B$1:$HA$1000,B603,FALSE),INDIRECT("'" &amp; $C$1 &amp; "'!" &amp; C603)))</t>
  </si>
  <si>
    <t>if(if($L$1&lt;&gt;'GMPP Return'!$F$25,HLOOKUP('GMPP Return'!$C$25,'[2015-12-15 GMPP Data Hub Open v2.xlsx]1617-Q4'!$B$1:$HA$1000,B604,FALSE),INDIRECT("'" &amp; $C$1 &amp; "'!" &amp; C604))="","",IF($L$1&lt;&gt;'GMPP Return'!$F$25,HLOOKUP('GMPP Return'!$C$25,'[2015-12-15 GMPP Data Hub Open v2.xlsx]1617-Q4'!$B$1:$HA$1000,B604,FALSE),INDIRECT("'" &amp; $C$1 &amp; "'!" &amp; C604)))</t>
  </si>
  <si>
    <t>if(if($L$1&lt;&gt;'GMPP Return'!$F$25,HLOOKUP('GMPP Return'!$C$25,'[2015-12-15 GMPP Data Hub Open v2.xlsx]1617-Q4'!$B$1:$HA$1000,B605,FALSE),INDIRECT("'" &amp; $C$1 &amp; "'!" &amp; C605))="","",IF($L$1&lt;&gt;'GMPP Return'!$F$25,HLOOKUP('GMPP Return'!$C$25,'[2015-12-15 GMPP Data Hub Open v2.xlsx]1617-Q4'!$B$1:$HA$1000,B605,FALSE),INDIRECT("'" &amp; $C$1 &amp; "'!" &amp; C605)))</t>
  </si>
  <si>
    <t>if(if($L$1&lt;&gt;'GMPP Return'!$F$25,HLOOKUP('GMPP Return'!$C$25,'[2015-12-15 GMPP Data Hub Open v2.xlsx]1617-Q4'!$B$1:$HA$1000,B606,FALSE),INDIRECT("'" &amp; $C$1 &amp; "'!" &amp; C606))="","",IF($L$1&lt;&gt;'GMPP Return'!$F$25,HLOOKUP('GMPP Return'!$C$25,'[2015-12-15 GMPP Data Hub Open v2.xlsx]1617-Q4'!$B$1:$HA$1000,B606,FALSE),INDIRECT("'" &amp; $C$1 &amp; "'!" &amp; C606)))</t>
  </si>
  <si>
    <t>if(if($L$1&lt;&gt;'GMPP Return'!$F$25,HLOOKUP('GMPP Return'!$C$25,'[2015-12-15 GMPP Data Hub Open v2.xlsx]1617-Q4'!$B$1:$HA$1000,B607,FALSE),INDIRECT("'" &amp; $C$1 &amp; "'!" &amp; C607))="","",IF($L$1&lt;&gt;'GMPP Return'!$F$25,HLOOKUP('GMPP Return'!$C$25,'[2015-12-15 GMPP Data Hub Open v2.xlsx]1617-Q4'!$B$1:$HA$1000,B607,FALSE),INDIRECT("'" &amp; $C$1 &amp; "'!" &amp; C607)))</t>
  </si>
  <si>
    <t>if(if($L$1&lt;&gt;'GMPP Return'!$F$25,HLOOKUP('GMPP Return'!$C$25,'[2015-12-15 GMPP Data Hub Open v2.xlsx]1617-Q4'!$B$1:$HA$1000,B608,FALSE),INDIRECT("'" &amp; $C$1 &amp; "'!" &amp; C608))="","",IF($L$1&lt;&gt;'GMPP Return'!$F$25,HLOOKUP('GMPP Return'!$C$25,'[2015-12-15 GMPP Data Hub Open v2.xlsx]1617-Q4'!$B$1:$HA$1000,B608,FALSE),INDIRECT("'" &amp; $C$1 &amp; "'!" &amp; C608)))</t>
  </si>
  <si>
    <t>if(if($L$1&lt;&gt;'GMPP Return'!$F$25,HLOOKUP('GMPP Return'!$C$25,'[2015-12-15 GMPP Data Hub Open v2.xlsx]1617-Q4'!$B$1:$HA$1000,B609,FALSE),INDIRECT("'" &amp; $C$1 &amp; "'!" &amp; C609))="","",IF($L$1&lt;&gt;'GMPP Return'!$F$25,HLOOKUP('GMPP Return'!$C$25,'[2015-12-15 GMPP Data Hub Open v2.xlsx]1617-Q4'!$B$1:$HA$1000,B609,FALSE),INDIRECT("'" &amp; $C$1 &amp; "'!" &amp; C609)))</t>
  </si>
  <si>
    <t>if(if($L$1&lt;&gt;'GMPP Return'!$F$25,HLOOKUP('GMPP Return'!$C$25,'[2015-12-15 GMPP Data Hub Open v2.xlsx]1617-Q4'!$B$1:$HA$1000,B610,FALSE),INDIRECT("'" &amp; $C$1 &amp; "'!" &amp; C610))="","",IF($L$1&lt;&gt;'GMPP Return'!$F$25,HLOOKUP('GMPP Return'!$C$25,'[2015-12-15 GMPP Data Hub Open v2.xlsx]1617-Q4'!$B$1:$HA$1000,B610,FALSE),INDIRECT("'" &amp; $C$1 &amp; "'!" &amp; C610)))</t>
  </si>
  <si>
    <t>if(if($L$1&lt;&gt;'GMPP Return'!$F$25,HLOOKUP('GMPP Return'!$C$25,'[2015-12-15 GMPP Data Hub Open v2.xlsx]1617-Q4'!$B$1:$HA$1000,B611,FALSE),INDIRECT("'" &amp; $C$1 &amp; "'!" &amp; C611))="","",IF($L$1&lt;&gt;'GMPP Return'!$F$25,HLOOKUP('GMPP Return'!$C$25,'[2015-12-15 GMPP Data Hub Open v2.xlsx]1617-Q4'!$B$1:$HA$1000,B611,FALSE),INDIRECT("'" &amp; $C$1 &amp; "'!" &amp; C611)))</t>
  </si>
  <si>
    <t>if(if($L$1&lt;&gt;'GMPP Return'!$F$25,HLOOKUP('GMPP Return'!$C$25,'[2015-12-15 GMPP Data Hub Open v2.xlsx]1617-Q4'!$B$1:$HA$1000,B612,FALSE),INDIRECT("'" &amp; $C$1 &amp; "'!" &amp; C612))="","",IF($L$1&lt;&gt;'GMPP Return'!$F$25,HLOOKUP('GMPP Return'!$C$25,'[2015-12-15 GMPP Data Hub Open v2.xlsx]1617-Q4'!$B$1:$HA$1000,B612,FALSE),INDIRECT("'" &amp; $C$1 &amp; "'!" &amp; C612)))</t>
  </si>
  <si>
    <t>if(if($L$1&lt;&gt;'GMPP Return'!$F$25,HLOOKUP('GMPP Return'!$C$25,'[2015-12-15 GMPP Data Hub Open v2.xlsx]1617-Q4'!$B$1:$HA$1000,B613,FALSE),INDIRECT("'" &amp; $C$1 &amp; "'!" &amp; C613))="","",IF($L$1&lt;&gt;'GMPP Return'!$F$25,HLOOKUP('GMPP Return'!$C$25,'[2015-12-15 GMPP Data Hub Open v2.xlsx]1617-Q4'!$B$1:$HA$1000,B613,FALSE),INDIRECT("'" &amp; $C$1 &amp; "'!" &amp; C613)))</t>
  </si>
  <si>
    <t>if(if($L$1&lt;&gt;'GMPP Return'!$F$25,HLOOKUP('GMPP Return'!$C$25,'[2015-12-15 GMPP Data Hub Open v2.xlsx]1617-Q4'!$B$1:$HA$1000,B614,FALSE),INDIRECT("'" &amp; $C$1 &amp; "'!" &amp; C614))="","",IF($L$1&lt;&gt;'GMPP Return'!$F$25,HLOOKUP('GMPP Return'!$C$25,'[2015-12-15 GMPP Data Hub Open v2.xlsx]1617-Q4'!$B$1:$HA$1000,B614,FALSE),INDIRECT("'" &amp; $C$1 &amp; "'!" &amp; C614)))</t>
  </si>
  <si>
    <t>if(if($L$1&lt;&gt;'GMPP Return'!$F$25,HLOOKUP('GMPP Return'!$C$25,'[2015-12-15 GMPP Data Hub Open v2.xlsx]1617-Q4'!$B$1:$HA$1000,B615,FALSE),INDIRECT("'" &amp; $C$1 &amp; "'!" &amp; C615))="","",IF($L$1&lt;&gt;'GMPP Return'!$F$25,HLOOKUP('GMPP Return'!$C$25,'[2015-12-15 GMPP Data Hub Open v2.xlsx]1617-Q4'!$B$1:$HA$1000,B615,FALSE),INDIRECT("'" &amp; $C$1 &amp; "'!" &amp; C615)))</t>
  </si>
  <si>
    <t>if(if($L$1&lt;&gt;'GMPP Return'!$F$25,HLOOKUP('GMPP Return'!$C$25,'[2015-12-15 GMPP Data Hub Open v2.xlsx]1617-Q4'!$B$1:$HA$1000,B616,FALSE),INDIRECT("'" &amp; $C$1 &amp; "'!" &amp; C616))="","",IF($L$1&lt;&gt;'GMPP Return'!$F$25,HLOOKUP('GMPP Return'!$C$25,'[2015-12-15 GMPP Data Hub Open v2.xlsx]1617-Q4'!$B$1:$HA$1000,B616,FALSE),INDIRECT("'" &amp; $C$1 &amp; "'!" &amp; C616)))</t>
  </si>
  <si>
    <t>if(if($L$1&lt;&gt;'GMPP Return'!$F$25,HLOOKUP('GMPP Return'!$C$25,'[2015-12-15 GMPP Data Hub Open v2.xlsx]1617-Q4'!$B$1:$HA$1000,B617,FALSE),INDIRECT("'" &amp; $C$1 &amp; "'!" &amp; C617))="","",IF($L$1&lt;&gt;'GMPP Return'!$F$25,HLOOKUP('GMPP Return'!$C$25,'[2015-12-15 GMPP Data Hub Open v2.xlsx]1617-Q4'!$B$1:$HA$1000,B617,FALSE),INDIRECT("'" &amp; $C$1 &amp; "'!" &amp; C617)))</t>
  </si>
  <si>
    <t>if(if($L$1&lt;&gt;'GMPP Return'!$F$25,HLOOKUP('GMPP Return'!$C$25,'[2015-12-15 GMPP Data Hub Open v2.xlsx]1617-Q4'!$B$1:$HA$1000,B618,FALSE),INDIRECT("'" &amp; $C$1 &amp; "'!" &amp; C618))="","",IF($L$1&lt;&gt;'GMPP Return'!$F$25,HLOOKUP('GMPP Return'!$C$25,'[2015-12-15 GMPP Data Hub Open v2.xlsx]1617-Q4'!$B$1:$HA$1000,B618,FALSE),INDIRECT("'" &amp; $C$1 &amp; "'!" &amp; C618)))</t>
  </si>
  <si>
    <t>if(if($L$1&lt;&gt;'GMPP Return'!$F$25,HLOOKUP('GMPP Return'!$C$25,'[2015-12-15 GMPP Data Hub Open v2.xlsx]1617-Q4'!$B$1:$HA$1000,B619,FALSE),INDIRECT("'" &amp; $C$1 &amp; "'!" &amp; C619))="","",IF($L$1&lt;&gt;'GMPP Return'!$F$25,HLOOKUP('GMPP Return'!$C$25,'[2015-12-15 GMPP Data Hub Open v2.xlsx]1617-Q4'!$B$1:$HA$1000,B619,FALSE),INDIRECT("'" &amp; $C$1 &amp; "'!" &amp; C619)))</t>
  </si>
  <si>
    <t>if(if($L$1&lt;&gt;'GMPP Return'!$F$25,HLOOKUP('GMPP Return'!$C$25,'[2015-12-15 GMPP Data Hub Open v2.xlsx]1617-Q4'!$B$1:$HA$1000,B620,FALSE),INDIRECT("'" &amp; $C$1 &amp; "'!" &amp; C620))="","",IF($L$1&lt;&gt;'GMPP Return'!$F$25,HLOOKUP('GMPP Return'!$C$25,'[2015-12-15 GMPP Data Hub Open v2.xlsx]1617-Q4'!$B$1:$HA$1000,B620,FALSE),INDIRECT("'" &amp; $C$1 &amp; "'!" &amp; C620)))</t>
  </si>
  <si>
    <t>if(if($L$1&lt;&gt;'GMPP Return'!$F$25,HLOOKUP('GMPP Return'!$C$25,'[2015-12-15 GMPP Data Hub Open v2.xlsx]1617-Q4'!$B$1:$HA$1000,B621,FALSE),INDIRECT("'" &amp; $C$1 &amp; "'!" &amp; C621))="","",IF($L$1&lt;&gt;'GMPP Return'!$F$25,HLOOKUP('GMPP Return'!$C$25,'[2015-12-15 GMPP Data Hub Open v2.xlsx]1617-Q4'!$B$1:$HA$1000,B621,FALSE),INDIRECT("'" &amp; $C$1 &amp; "'!" &amp; C621)))</t>
  </si>
  <si>
    <t>if(if($L$1&lt;&gt;'GMPP Return'!$F$25,HLOOKUP('GMPP Return'!$C$25,'[2015-12-15 GMPP Data Hub Open v2.xlsx]1617-Q4'!$B$1:$HA$1000,B622,FALSE),INDIRECT("'" &amp; $C$1 &amp; "'!" &amp; C622))="","",IF($L$1&lt;&gt;'GMPP Return'!$F$25,HLOOKUP('GMPP Return'!$C$25,'[2015-12-15 GMPP Data Hub Open v2.xlsx]1617-Q4'!$B$1:$HA$1000,B622,FALSE),INDIRECT("'" &amp; $C$1 &amp; "'!" &amp; C622)))</t>
  </si>
  <si>
    <t>if(if($L$1&lt;&gt;'GMPP Return'!$F$25,HLOOKUP('GMPP Return'!$C$25,'[2015-12-15 GMPP Data Hub Open v2.xlsx]1617-Q4'!$B$1:$HA$1000,B623,FALSE),INDIRECT("'" &amp; $C$1 &amp; "'!" &amp; C623))="","",IF($L$1&lt;&gt;'GMPP Return'!$F$25,HLOOKUP('GMPP Return'!$C$25,'[2015-12-15 GMPP Data Hub Open v2.xlsx]1617-Q4'!$B$1:$HA$1000,B623,FALSE),INDIRECT("'" &amp; $C$1 &amp; "'!" &amp; C623)))</t>
  </si>
  <si>
    <t>if(if($L$1&lt;&gt;'GMPP Return'!$F$25,HLOOKUP('GMPP Return'!$C$25,'[2015-12-15 GMPP Data Hub Open v2.xlsx]1617-Q4'!$B$1:$HA$1000,B625,FALSE),INDIRECT("'" &amp; $C$1 &amp; "'!" &amp; C625))="","",IF($L$1&lt;&gt;'GMPP Return'!$F$25,HLOOKUP('GMPP Return'!$C$25,'[2015-12-15 GMPP Data Hub Open v2.xlsx]1617-Q4'!$B$1:$HA$1000,B625,FALSE),INDIRECT("'" &amp; $C$1 &amp; "'!" &amp; C625)))</t>
  </si>
  <si>
    <t>if(if($L$1&lt;&gt;'GMPP Return'!$F$25,HLOOKUP('GMPP Return'!$C$25,'[2015-12-15 GMPP Data Hub Open v2.xlsx]1617-Q4'!$B$1:$HA$1000,B626,FALSE),INDIRECT("'" &amp; $C$1 &amp; "'!" &amp; C626))="","",IF($L$1&lt;&gt;'GMPP Return'!$F$25,HLOOKUP('GMPP Return'!$C$25,'[2015-12-15 GMPP Data Hub Open v2.xlsx]1617-Q4'!$B$1:$HA$1000,B626,FALSE),INDIRECT("'" &amp; $C$1 &amp; "'!" &amp; C626)))</t>
  </si>
  <si>
    <t>if(if($L$1&lt;&gt;'GMPP Return'!$F$25,HLOOKUP('GMPP Return'!$C$25,'[2015-12-15 GMPP Data Hub Open v2.xlsx]1617-Q4'!$B$1:$HA$1000,B627,FALSE),INDIRECT("'" &amp; $C$1 &amp; "'!" &amp; C627))="","",IF($L$1&lt;&gt;'GMPP Return'!$F$25,HLOOKUP('GMPP Return'!$C$25,'[2015-12-15 GMPP Data Hub Open v2.xlsx]1617-Q4'!$B$1:$HA$1000,B627,FALSE),INDIRECT("'" &amp; $C$1 &amp; "'!" &amp; C627)))</t>
  </si>
  <si>
    <t>if(if($L$1&lt;&gt;'GMPP Return'!$F$25,HLOOKUP('GMPP Return'!$C$25,'[2015-12-15 GMPP Data Hub Open v2.xlsx]1617-Q4'!$B$1:$HA$1000,B628,FALSE),INDIRECT("'" &amp; $C$1 &amp; "'!" &amp; C628))="","",IF($L$1&lt;&gt;'GMPP Return'!$F$25,HLOOKUP('GMPP Return'!$C$25,'[2015-12-15 GMPP Data Hub Open v2.xlsx]1617-Q4'!$B$1:$HA$1000,B628,FALSE),INDIRECT("'" &amp; $C$1 &amp; "'!" &amp; C628)))</t>
  </si>
  <si>
    <t>if(if($L$1&lt;&gt;'GMPP Return'!$F$25,HLOOKUP('GMPP Return'!$C$25,'[2015-12-15 GMPP Data Hub Open v2.xlsx]1617-Q4'!$B$1:$HA$1000,B629,FALSE),INDIRECT("'" &amp; $C$1 &amp; "'!" &amp; C629))="","",IF($L$1&lt;&gt;'GMPP Return'!$F$25,HLOOKUP('GMPP Return'!$C$25,'[2015-12-15 GMPP Data Hub Open v2.xlsx]1617-Q4'!$B$1:$HA$1000,B629,FALSE),INDIRECT("'" &amp; $C$1 &amp; "'!" &amp; C629)))</t>
  </si>
  <si>
    <t>if(if($L$1&lt;&gt;'GMPP Return'!$F$25,HLOOKUP('GMPP Return'!$C$25,'[2015-12-15 GMPP Data Hub Open v2.xlsx]1617-Q4'!$B$1:$HA$1000,B631,FALSE),INDIRECT("'" &amp; $C$1 &amp; "'!" &amp; C631))="","",IF($L$1&lt;&gt;'GMPP Return'!$F$25,HLOOKUP('GMPP Return'!$C$25,'[2015-12-15 GMPP Data Hub Open v2.xlsx]1617-Q4'!$B$1:$HA$1000,B631,FALSE),INDIRECT("'" &amp; $C$1 &amp; "'!" &amp; C631)))</t>
  </si>
  <si>
    <t>if(if($L$1&lt;&gt;'GMPP Return'!$F$25,HLOOKUP('GMPP Return'!$C$25,'[2015-12-15 GMPP Data Hub Open v2.xlsx]1617-Q4'!$B$1:$HA$1000,B632,FALSE),INDIRECT("'" &amp; $C$1 &amp; "'!" &amp; C632))="","",IF($L$1&lt;&gt;'GMPP Return'!$F$25,HLOOKUP('GMPP Return'!$C$25,'[2015-12-15 GMPP Data Hub Open v2.xlsx]1617-Q4'!$B$1:$HA$1000,B632,FALSE),INDIRECT("'" &amp; $C$1 &amp; "'!" &amp; C632)))</t>
  </si>
  <si>
    <t>if(if($L$1&lt;&gt;'GMPP Return'!$F$25,HLOOKUP('GMPP Return'!$C$25,'[2015-12-15 GMPP Data Hub Open v2.xlsx]1617-Q4'!$B$1:$HA$1000,B633,FALSE),INDIRECT("'" &amp; $C$1 &amp; "'!" &amp; C633))="","",IF($L$1&lt;&gt;'GMPP Return'!$F$25,HLOOKUP('GMPP Return'!$C$25,'[2015-12-15 GMPP Data Hub Open v2.xlsx]1617-Q4'!$B$1:$HA$1000,B633,FALSE),INDIRECT("'" &amp; $C$1 &amp; "'!" &amp; C633)))</t>
  </si>
  <si>
    <t>if(if($L$1&lt;&gt;'GMPP Return'!$F$25,HLOOKUP('GMPP Return'!$C$25,'[2015-12-15 GMPP Data Hub Open v2.xlsx]1617-Q4'!$B$1:$HA$1000,B634,FALSE),INDIRECT("'" &amp; $C$1 &amp; "'!" &amp; C634))="","",IF($L$1&lt;&gt;'GMPP Return'!$F$25,HLOOKUP('GMPP Return'!$C$25,'[2015-12-15 GMPP Data Hub Open v2.xlsx]1617-Q4'!$B$1:$HA$1000,B634,FALSE),INDIRECT("'" &amp; $C$1 &amp; "'!" &amp; C634)))</t>
  </si>
  <si>
    <t>if(if($L$1&lt;&gt;'GMPP Return'!$F$25,HLOOKUP('GMPP Return'!$C$25,'[2015-12-15 GMPP Data Hub Open v2.xlsx]1617-Q4'!$B$1:$HA$1000,B635,FALSE),INDIRECT("'" &amp; $C$1 &amp; "'!" &amp; C635))="","",IF($L$1&lt;&gt;'GMPP Return'!$F$25,HLOOKUP('GMPP Return'!$C$25,'[2015-12-15 GMPP Data Hub Open v2.xlsx]1617-Q4'!$B$1:$HA$1000,B635,FALSE),INDIRECT("'" &amp; $C$1 &amp; "'!" &amp; C635)))</t>
  </si>
  <si>
    <t>if(if($L$1&lt;&gt;'GMPP Return'!$F$25,HLOOKUP('GMPP Return'!$C$25,'[2015-12-15 GMPP Data Hub Open v2.xlsx]1617-Q4'!$B$1:$HA$1000,B637,FALSE),INDIRECT("'" &amp; $C$1 &amp; "'!" &amp; C637))="","",IF($L$1&lt;&gt;'GMPP Return'!$F$25,HLOOKUP('GMPP Return'!$C$25,'[2015-12-15 GMPP Data Hub Open v2.xlsx]1617-Q4'!$B$1:$HA$1000,B637,FALSE),INDIRECT("'" &amp; $C$1 &amp; "'!" &amp; C637)))</t>
  </si>
  <si>
    <t>if(if($L$1&lt;&gt;'GMPP Return'!$F$25,HLOOKUP('GMPP Return'!$C$25,'[2015-12-15 GMPP Data Hub Open v2.xlsx]1617-Q4'!$B$1:$HA$1000,B638,FALSE),INDIRECT("'" &amp; $C$1 &amp; "'!" &amp; C638))="","",IF($L$1&lt;&gt;'GMPP Return'!$F$25,HLOOKUP('GMPP Return'!$C$25,'[2015-12-15 GMPP Data Hub Open v2.xlsx]1617-Q4'!$B$1:$HA$1000,B638,FALSE),INDIRECT("'" &amp; $C$1 &amp; "'!" &amp; C638)))</t>
  </si>
  <si>
    <t>if(if($L$1&lt;&gt;'GMPP Return'!$F$25,HLOOKUP('GMPP Return'!$C$25,'[2015-12-15 GMPP Data Hub Open v2.xlsx]1617-Q4'!$B$1:$HA$1000,B639,FALSE),INDIRECT("'" &amp; $C$1 &amp; "'!" &amp; C639))="","",IF($L$1&lt;&gt;'GMPP Return'!$F$25,HLOOKUP('GMPP Return'!$C$25,'[2015-12-15 GMPP Data Hub Open v2.xlsx]1617-Q4'!$B$1:$HA$1000,B639,FALSE),INDIRECT("'" &amp; $C$1 &amp; "'!" &amp; C639)))</t>
  </si>
  <si>
    <t>if(if($L$1&lt;&gt;'GMPP Return'!$F$25,HLOOKUP('GMPP Return'!$C$25,'[2015-12-15 GMPP Data Hub Open v2.xlsx]1617-Q4'!$B$1:$HA$1000,B640,FALSE),INDIRECT("'" &amp; $C$1 &amp; "'!" &amp; C640))="","",IF($L$1&lt;&gt;'GMPP Return'!$F$25,HLOOKUP('GMPP Return'!$C$25,'[2015-12-15 GMPP Data Hub Open v2.xlsx]1617-Q4'!$B$1:$HA$1000,B640,FALSE),INDIRECT("'" &amp; $C$1 &amp; "'!" &amp; C640)))</t>
  </si>
  <si>
    <t>if(if($L$1&lt;&gt;'GMPP Return'!$F$25,HLOOKUP('GMPP Return'!$C$25,'[2015-12-15 GMPP Data Hub Open v2.xlsx]1617-Q4'!$B$1:$HA$1000,B641,FALSE),INDIRECT("'" &amp; $C$1 &amp; "'!" &amp; C641))="","",IF($L$1&lt;&gt;'GMPP Return'!$F$25,HLOOKUP('GMPP Return'!$C$25,'[2015-12-15 GMPP Data Hub Open v2.xlsx]1617-Q4'!$B$1:$HA$1000,B641,FALSE),INDIRECT("'" &amp; $C$1 &amp; "'!" &amp; C641)))</t>
  </si>
  <si>
    <t>if(if($L$1&lt;&gt;'GMPP Return'!$F$25,HLOOKUP('GMPP Return'!$C$25,'[2015-12-15 GMPP Data Hub Open v2.xlsx]1617-Q4'!$B$1:$HA$1000,B643,FALSE),INDIRECT("'" &amp; $C$1 &amp; "'!" &amp; C643))="","",IF($L$1&lt;&gt;'GMPP Return'!$F$25,HLOOKUP('GMPP Return'!$C$25,'[2015-12-15 GMPP Data Hub Open v2.xlsx]1617-Q4'!$B$1:$HA$1000,B643,FALSE),INDIRECT("'" &amp; $C$1 &amp; "'!" &amp; C643)))</t>
  </si>
  <si>
    <t>if(if($L$1&lt;&gt;'GMPP Return'!$F$25,HLOOKUP('GMPP Return'!$C$25,'[2015-12-15 GMPP Data Hub Open v2.xlsx]1617-Q4'!$B$1:$HA$1000,B644,FALSE),INDIRECT("'" &amp; $C$1 &amp; "'!" &amp; C644))="","",IF($L$1&lt;&gt;'GMPP Return'!$F$25,HLOOKUP('GMPP Return'!$C$25,'[2015-12-15 GMPP Data Hub Open v2.xlsx]1617-Q4'!$B$1:$HA$1000,B644,FALSE),INDIRECT("'" &amp; $C$1 &amp; "'!" &amp; C644)))</t>
  </si>
  <si>
    <t>if(if($L$1&lt;&gt;'GMPP Return'!$F$25,HLOOKUP('GMPP Return'!$C$25,'[2015-12-15 GMPP Data Hub Open v2.xlsx]1617-Q4'!$B$1:$HA$1000,B645,FALSE),INDIRECT("'" &amp; $C$1 &amp; "'!" &amp; C645))="","",IF($L$1&lt;&gt;'GMPP Return'!$F$25,HLOOKUP('GMPP Return'!$C$25,'[2015-12-15 GMPP Data Hub Open v2.xlsx]1617-Q4'!$B$1:$HA$1000,B645,FALSE),INDIRECT("'" &amp; $C$1 &amp; "'!" &amp; C645)))</t>
  </si>
  <si>
    <t>if(if($L$1&lt;&gt;'GMPP Return'!$F$25,HLOOKUP('GMPP Return'!$C$25,'[2015-12-15 GMPP Data Hub Open v2.xlsx]1617-Q4'!$B$1:$HA$1000,B646,FALSE),INDIRECT("'" &amp; $C$1 &amp; "'!" &amp; C646))="","",IF($L$1&lt;&gt;'GMPP Return'!$F$25,HLOOKUP('GMPP Return'!$C$25,'[2015-12-15 GMPP Data Hub Open v2.xlsx]1617-Q4'!$B$1:$HA$1000,B646,FALSE),INDIRECT("'" &amp; $C$1 &amp; "'!" &amp; C646)))</t>
  </si>
  <si>
    <t>if(if($L$1&lt;&gt;'GMPP Return'!$F$25,HLOOKUP('GMPP Return'!$C$25,'[2015-12-15 GMPP Data Hub Open v2.xlsx]1617-Q4'!$B$1:$HA$1000,B647,FALSE),INDIRECT("'" &amp; $C$1 &amp; "'!" &amp; C647))="","",IF($L$1&lt;&gt;'GMPP Return'!$F$25,HLOOKUP('GMPP Return'!$C$25,'[2015-12-15 GMPP Data Hub Open v2.xlsx]1617-Q4'!$B$1:$HA$1000,B647,FALSE),INDIRECT("'" &amp; $C$1 &amp; "'!" &amp; C647)))</t>
  </si>
  <si>
    <t>if(if($L$1&lt;&gt;'GMPP Return'!$F$25,HLOOKUP('GMPP Return'!$C$25,'[2015-12-15 GMPP Data Hub Open v2.xlsx]1617-Q4'!$B$1:$HA$1000,B649,FALSE),INDIRECT("'" &amp; $C$1 &amp; "'!" &amp; C649))="","",IF($L$1&lt;&gt;'GMPP Return'!$F$25,HLOOKUP('GMPP Return'!$C$25,'[2015-12-15 GMPP Data Hub Open v2.xlsx]1617-Q4'!$B$1:$HA$1000,B649,FALSE),INDIRECT("'" &amp; $C$1 &amp; "'!" &amp; C649)))</t>
  </si>
  <si>
    <t>if(if($L$1&lt;&gt;'GMPP Return'!$F$25,HLOOKUP('GMPP Return'!$C$25,'[2015-12-15 GMPP Data Hub Open v2.xlsx]1617-Q4'!$B$1:$HA$1000,B650,FALSE),INDIRECT("'" &amp; $C$1 &amp; "'!" &amp; C650))="","",IF($L$1&lt;&gt;'GMPP Return'!$F$25,HLOOKUP('GMPP Return'!$C$25,'[2015-12-15 GMPP Data Hub Open v2.xlsx]1617-Q4'!$B$1:$HA$1000,B650,FALSE),INDIRECT("'" &amp; $C$1 &amp; "'!" &amp; C650)))</t>
  </si>
  <si>
    <t>if(if($L$1&lt;&gt;'GMPP Return'!$F$25,HLOOKUP('GMPP Return'!$C$25,'[2015-12-15 GMPP Data Hub Open v2.xlsx]1617-Q4'!$B$1:$HA$1000,B651,FALSE),INDIRECT("'" &amp; $C$1 &amp; "'!" &amp; C651))="","",IF($L$1&lt;&gt;'GMPP Return'!$F$25,HLOOKUP('GMPP Return'!$C$25,'[2015-12-15 GMPP Data Hub Open v2.xlsx]1617-Q4'!$B$1:$HA$1000,B651,FALSE),INDIRECT("'" &amp; $C$1 &amp; "'!" &amp; C651)))</t>
  </si>
  <si>
    <t>if(if($L$1&lt;&gt;'GMPP Return'!$F$25,HLOOKUP('GMPP Return'!$C$25,'[2015-12-15 GMPP Data Hub Open v2.xlsx]1617-Q4'!$B$1:$HA$1000,B652,FALSE),INDIRECT("'" &amp; $C$1 &amp; "'!" &amp; C652))="","",IF($L$1&lt;&gt;'GMPP Return'!$F$25,HLOOKUP('GMPP Return'!$C$25,'[2015-12-15 GMPP Data Hub Open v2.xlsx]1617-Q4'!$B$1:$HA$1000,B652,FALSE),INDIRECT("'" &amp; $C$1 &amp; "'!" &amp; C652)))</t>
  </si>
  <si>
    <t>if(if($L$1&lt;&gt;'GMPP Return'!$F$25,HLOOKUP('GMPP Return'!$C$25,'[2015-12-15 GMPP Data Hub Open v2.xlsx]1617-Q4'!$B$1:$HA$1000,B653,FALSE),INDIRECT("'" &amp; $C$1 &amp; "'!" &amp; C653))="","",IF($L$1&lt;&gt;'GMPP Return'!$F$25,HLOOKUP('GMPP Return'!$C$25,'[2015-12-15 GMPP Data Hub Open v2.xlsx]1617-Q4'!$B$1:$HA$1000,B653,FALSE),INDIRECT("'" &amp; $C$1 &amp; "'!" &amp; C653)))</t>
  </si>
  <si>
    <t>if(if($L$1&lt;&gt;'GMPP Return'!$F$25,HLOOKUP('GMPP Return'!$C$25,'[2015-12-15 GMPP Data Hub Open v2.xlsx]1617-Q4'!$B$1:$HA$1000,B655,FALSE),INDIRECT("'" &amp; $C$1 &amp; "'!" &amp; C655))="","",IF($L$1&lt;&gt;'GMPP Return'!$F$25,HLOOKUP('GMPP Return'!$C$25,'[2015-12-15 GMPP Data Hub Open v2.xlsx]1617-Q4'!$B$1:$HA$1000,B655,FALSE),INDIRECT("'" &amp; $C$1 &amp; "'!" &amp; C655)))</t>
  </si>
  <si>
    <t>if(if($L$1&lt;&gt;'GMPP Return'!$F$25,HLOOKUP('GMPP Return'!$C$25,'[2015-12-15 GMPP Data Hub Open v2.xlsx]1617-Q4'!$B$1:$HA$1000,B656,FALSE),INDIRECT("'" &amp; $C$1 &amp; "'!" &amp; C656))="","",IF($L$1&lt;&gt;'GMPP Return'!$F$25,HLOOKUP('GMPP Return'!$C$25,'[2015-12-15 GMPP Data Hub Open v2.xlsx]1617-Q4'!$B$1:$HA$1000,B656,FALSE),INDIRECT("'" &amp; $C$1 &amp; "'!" &amp; C656)))</t>
  </si>
  <si>
    <t>if(if($L$1&lt;&gt;'GMPP Return'!$F$25,HLOOKUP('GMPP Return'!$C$25,'[2015-12-15 GMPP Data Hub Open v2.xlsx]1617-Q4'!$B$1:$HA$1000,B657,FALSE),INDIRECT("'" &amp; $C$1 &amp; "'!" &amp; C657))="","",IF($L$1&lt;&gt;'GMPP Return'!$F$25,HLOOKUP('GMPP Return'!$C$25,'[2015-12-15 GMPP Data Hub Open v2.xlsx]1617-Q4'!$B$1:$HA$1000,B657,FALSE),INDIRECT("'" &amp; $C$1 &amp; "'!" &amp; C657)))</t>
  </si>
  <si>
    <t>if(if($L$1&lt;&gt;'GMPP Return'!$F$25,HLOOKUP('GMPP Return'!$C$25,'[2015-12-15 GMPP Data Hub Open v2.xlsx]1617-Q4'!$B$1:$HA$1000,B658,FALSE),INDIRECT("'" &amp; $C$1 &amp; "'!" &amp; C658))="","",IF($L$1&lt;&gt;'GMPP Return'!$F$25,HLOOKUP('GMPP Return'!$C$25,'[2015-12-15 GMPP Data Hub Open v2.xlsx]1617-Q4'!$B$1:$HA$1000,B658,FALSE),INDIRECT("'" &amp; $C$1 &amp; "'!" &amp; C658)))</t>
  </si>
  <si>
    <t>if(if($L$1&lt;&gt;'GMPP Return'!$F$25,HLOOKUP('GMPP Return'!$C$25,'[2015-12-15 GMPP Data Hub Open v2.xlsx]1617-Q4'!$B$1:$HA$1000,B659,FALSE),INDIRECT("'" &amp; $C$1 &amp; "'!" &amp; C659))="","",IF($L$1&lt;&gt;'GMPP Return'!$F$25,HLOOKUP('GMPP Return'!$C$25,'[2015-12-15 GMPP Data Hub Open v2.xlsx]1617-Q4'!$B$1:$HA$1000,B659,FALSE),INDIRECT("'" &amp; $C$1 &amp; "'!" &amp; C659)))</t>
  </si>
  <si>
    <t>if(if($L$1&lt;&gt;'GMPP Return'!$F$25,HLOOKUP('GMPP Return'!$C$25,'[2015-12-15 GMPP Data Hub Open v2.xlsx]1617-Q4'!$B$1:$HA$1000,B661,FALSE),INDIRECT("'" &amp; $C$1 &amp; "'!" &amp; C661))="","",IF($L$1&lt;&gt;'GMPP Return'!$F$25,HLOOKUP('GMPP Return'!$C$25,'[2015-12-15 GMPP Data Hub Open v2.xlsx]1617-Q4'!$B$1:$HA$1000,B661,FALSE),INDIRECT("'" &amp; $C$1 &amp; "'!" &amp; C661)))</t>
  </si>
  <si>
    <t>if(if($L$1&lt;&gt;'GMPP Return'!$F$25,HLOOKUP('GMPP Return'!$C$25,'[2015-12-15 GMPP Data Hub Open v2.xlsx]1617-Q4'!$B$1:$HA$1000,B662,FALSE),INDIRECT("'" &amp; $C$1 &amp; "'!" &amp; C662))="","",IF($L$1&lt;&gt;'GMPP Return'!$F$25,HLOOKUP('GMPP Return'!$C$25,'[2015-12-15 GMPP Data Hub Open v2.xlsx]1617-Q4'!$B$1:$HA$1000,B662,FALSE),INDIRECT("'" &amp; $C$1 &amp; "'!" &amp; C662)))</t>
  </si>
  <si>
    <t>if(if($L$1&lt;&gt;'GMPP Return'!$F$25,HLOOKUP('GMPP Return'!$C$25,'[2015-12-15 GMPP Data Hub Open v2.xlsx]1617-Q4'!$B$1:$HA$1000,B663,FALSE),INDIRECT("'" &amp; $C$1 &amp; "'!" &amp; C663))="","",IF($L$1&lt;&gt;'GMPP Return'!$F$25,HLOOKUP('GMPP Return'!$C$25,'[2015-12-15 GMPP Data Hub Open v2.xlsx]1617-Q4'!$B$1:$HA$1000,B663,FALSE),INDIRECT("'" &amp; $C$1 &amp; "'!" &amp; C663)))</t>
  </si>
  <si>
    <t>if(if($L$1&lt;&gt;'GMPP Return'!$F$25,HLOOKUP('GMPP Return'!$C$25,'[2015-12-15 GMPP Data Hub Open v2.xlsx]1617-Q4'!$B$1:$HA$1000,B664,FALSE),INDIRECT("'" &amp; $C$1 &amp; "'!" &amp; C664))="","",IF($L$1&lt;&gt;'GMPP Return'!$F$25,HLOOKUP('GMPP Return'!$C$25,'[2015-12-15 GMPP Data Hub Open v2.xlsx]1617-Q4'!$B$1:$HA$1000,B664,FALSE),INDIRECT("'" &amp; $C$1 &amp; "'!" &amp; C664)))</t>
  </si>
  <si>
    <t>if(if($L$1&lt;&gt;'GMPP Return'!$F$25,HLOOKUP('GMPP Return'!$C$25,'[2015-12-15 GMPP Data Hub Open v2.xlsx]1617-Q4'!$B$1:$HA$1000,B665,FALSE),INDIRECT("'" &amp; $C$1 &amp; "'!" &amp; C665))="","",IF($L$1&lt;&gt;'GMPP Return'!$F$25,HLOOKUP('GMPP Return'!$C$25,'[2015-12-15 GMPP Data Hub Open v2.xlsx]1617-Q4'!$B$1:$HA$1000,B665,FALSE),INDIRECT("'" &amp; $C$1 &amp; "'!" &amp; C665)))</t>
  </si>
  <si>
    <t>if(if($L$1&lt;&gt;'GMPP Return'!$F$25,HLOOKUP('GMPP Return'!$C$25,'[2015-12-15 GMPP Data Hub Open v2.xlsx]1617-Q4'!$B$1:$HA$1000,B667,FALSE),INDIRECT("'" &amp; $C$1 &amp; "'!" &amp; C667))="","",IF($L$1&lt;&gt;'GMPP Return'!$F$25,HLOOKUP('GMPP Return'!$C$25,'[2015-12-15 GMPP Data Hub Open v2.xlsx]1617-Q4'!$B$1:$HA$1000,B667,FALSE),INDIRECT("'" &amp; $C$1 &amp; "'!" &amp; C667)))</t>
  </si>
  <si>
    <t>if(if($L$1&lt;&gt;'GMPP Return'!$F$25,HLOOKUP('GMPP Return'!$C$25,'[2015-12-15 GMPP Data Hub Open v2.xlsx]1617-Q4'!$B$1:$HA$1000,B668,FALSE),INDIRECT("'" &amp; $C$1 &amp; "'!" &amp; C668))="","",IF($L$1&lt;&gt;'GMPP Return'!$F$25,HLOOKUP('GMPP Return'!$C$25,'[2015-12-15 GMPP Data Hub Open v2.xlsx]1617-Q4'!$B$1:$HA$1000,B668,FALSE),INDIRECT("'" &amp; $C$1 &amp; "'!" &amp; C668)))</t>
  </si>
  <si>
    <t>if(if($L$1&lt;&gt;'GMPP Return'!$F$25,HLOOKUP('GMPP Return'!$C$25,'[2015-12-15 GMPP Data Hub Open v2.xlsx]1617-Q4'!$B$1:$HA$1000,B669,FALSE),INDIRECT("'" &amp; $C$1 &amp; "'!" &amp; C669))="","",IF($L$1&lt;&gt;'GMPP Return'!$F$25,HLOOKUP('GMPP Return'!$C$25,'[2015-12-15 GMPP Data Hub Open v2.xlsx]1617-Q4'!$B$1:$HA$1000,B669,FALSE),INDIRECT("'" &amp; $C$1 &amp; "'!" &amp; C669)))</t>
  </si>
  <si>
    <t>if(if($L$1&lt;&gt;'GMPP Return'!$F$25,HLOOKUP('GMPP Return'!$C$25,'[2015-12-15 GMPP Data Hub Open v2.xlsx]1617-Q4'!$B$1:$HA$1000,B670,FALSE),INDIRECT("'" &amp; $C$1 &amp; "'!" &amp; C670))="","",IF($L$1&lt;&gt;'GMPP Return'!$F$25,HLOOKUP('GMPP Return'!$C$25,'[2015-12-15 GMPP Data Hub Open v2.xlsx]1617-Q4'!$B$1:$HA$1000,B670,FALSE),INDIRECT("'" &amp; $C$1 &amp; "'!" &amp; C670)))</t>
  </si>
  <si>
    <t>if(if($L$1&lt;&gt;'GMPP Return'!$F$25,HLOOKUP('GMPP Return'!$C$25,'[2015-12-15 GMPP Data Hub Open v2.xlsx]1617-Q4'!$B$1:$HA$1000,B671,FALSE),INDIRECT("'" &amp; $C$1 &amp; "'!" &amp; C671))="","",IF($L$1&lt;&gt;'GMPP Return'!$F$25,HLOOKUP('GMPP Return'!$C$25,'[2015-12-15 GMPP Data Hub Open v2.xlsx]1617-Q4'!$B$1:$HA$1000,B671,FALSE),INDIRECT("'" &amp; $C$1 &amp; "'!" &amp; C671)))</t>
  </si>
  <si>
    <t>if(if($L$1&lt;&gt;'GMPP Return'!$F$25,HLOOKUP('GMPP Return'!$C$25,'[2015-12-15 GMPP Data Hub Open v2.xlsx]1617-Q4'!$B$1:$HA$1000,B673,FALSE),INDIRECT("'" &amp; $C$1 &amp; "'!" &amp; C673))="","",IF($L$1&lt;&gt;'GMPP Return'!$F$25,HLOOKUP('GMPP Return'!$C$25,'[2015-12-15 GMPP Data Hub Open v2.xlsx]1617-Q4'!$B$1:$HA$1000,B673,FALSE),INDIRECT("'" &amp; $C$1 &amp; "'!" &amp; C673)))</t>
  </si>
  <si>
    <t>if(if($L$1&lt;&gt;'GMPP Return'!$F$25,HLOOKUP('GMPP Return'!$C$25,'[2015-12-15 GMPP Data Hub Open v2.xlsx]1617-Q4'!$B$1:$HA$1000,B674,FALSE),INDIRECT("'" &amp; $C$1 &amp; "'!" &amp; C674))="","",IF($L$1&lt;&gt;'GMPP Return'!$F$25,HLOOKUP('GMPP Return'!$C$25,'[2015-12-15 GMPP Data Hub Open v2.xlsx]1617-Q4'!$B$1:$HA$1000,B674,FALSE),INDIRECT("'" &amp; $C$1 &amp; "'!" &amp; C674)))</t>
  </si>
  <si>
    <t>if(if($L$1&lt;&gt;'GMPP Return'!$F$25,HLOOKUP('GMPP Return'!$C$25,'[2015-12-15 GMPP Data Hub Open v2.xlsx]1617-Q4'!$B$1:$HA$1000,B675,FALSE),INDIRECT("'" &amp; $C$1 &amp; "'!" &amp; C675))="","",IF($L$1&lt;&gt;'GMPP Return'!$F$25,HLOOKUP('GMPP Return'!$C$25,'[2015-12-15 GMPP Data Hub Open v2.xlsx]1617-Q4'!$B$1:$HA$1000,B675,FALSE),INDIRECT("'" &amp; $C$1 &amp; "'!" &amp; C675)))</t>
  </si>
  <si>
    <t>if(if($L$1&lt;&gt;'GMPP Return'!$F$25,HLOOKUP('GMPP Return'!$C$25,'[2015-12-15 GMPP Data Hub Open v2.xlsx]1617-Q4'!$B$1:$HA$1000,B676,FALSE),INDIRECT("'" &amp; $C$1 &amp; "'!" &amp; C676))="","",IF($L$1&lt;&gt;'GMPP Return'!$F$25,HLOOKUP('GMPP Return'!$C$25,'[2015-12-15 GMPP Data Hub Open v2.xlsx]1617-Q4'!$B$1:$HA$1000,B676,FALSE),INDIRECT("'" &amp; $C$1 &amp; "'!" &amp; C676)))</t>
  </si>
  <si>
    <t>if(if($L$1&lt;&gt;'GMPP Return'!$F$25,HLOOKUP('GMPP Return'!$C$25,'[2015-12-15 GMPP Data Hub Open v2.xlsx]1617-Q4'!$B$1:$HA$1000,B677,FALSE),INDIRECT("'" &amp; $C$1 &amp; "'!" &amp; C677))="","",IF($L$1&lt;&gt;'GMPP Return'!$F$25,HLOOKUP('GMPP Return'!$C$25,'[2015-12-15 GMPP Data Hub Open v2.xlsx]1617-Q4'!$B$1:$HA$1000,B677,FALSE),INDIRECT("'" &amp; $C$1 &amp; "'!" &amp; C677)))</t>
  </si>
  <si>
    <t>if(if($L$1&lt;&gt;'GMPP Return'!$F$25,HLOOKUP('GMPP Return'!$C$25,'[2015-12-15 GMPP Data Hub Open v2.xlsx]1617-Q4'!$B$1:$HA$1000,B679,FALSE),INDIRECT("'" &amp; $C$1 &amp; "'!" &amp; C679))="","",IF($L$1&lt;&gt;'GMPP Return'!$F$25,HLOOKUP('GMPP Return'!$C$25,'[2015-12-15 GMPP Data Hub Open v2.xlsx]1617-Q4'!$B$1:$HA$1000,B679,FALSE),INDIRECT("'" &amp; $C$1 &amp; "'!" &amp; C679)))</t>
  </si>
  <si>
    <t>if(if($L$1&lt;&gt;'GMPP Return'!$F$25,HLOOKUP('GMPP Return'!$C$25,'[2015-12-15 GMPP Data Hub Open v2.xlsx]1617-Q4'!$B$1:$HA$1000,B680,FALSE),INDIRECT("'" &amp; $C$1 &amp; "'!" &amp; C680))="","",IF($L$1&lt;&gt;'GMPP Return'!$F$25,HLOOKUP('GMPP Return'!$C$25,'[2015-12-15 GMPP Data Hub Open v2.xlsx]1617-Q4'!$B$1:$HA$1000,B680,FALSE),INDIRECT("'" &amp; $C$1 &amp; "'!" &amp; C680)))</t>
  </si>
  <si>
    <t>if(if($L$1&lt;&gt;'GMPP Return'!$F$25,HLOOKUP('GMPP Return'!$C$25,'[2015-12-15 GMPP Data Hub Open v2.xlsx]1617-Q4'!$B$1:$HA$1000,B681,FALSE),INDIRECT("'" &amp; $C$1 &amp; "'!" &amp; C681))="","",IF($L$1&lt;&gt;'GMPP Return'!$F$25,HLOOKUP('GMPP Return'!$C$25,'[2015-12-15 GMPP Data Hub Open v2.xlsx]1617-Q4'!$B$1:$HA$1000,B681,FALSE),INDIRECT("'" &amp; $C$1 &amp; "'!" &amp; C681)))</t>
  </si>
  <si>
    <t>if(if($L$1&lt;&gt;'GMPP Return'!$F$25,HLOOKUP('GMPP Return'!$C$25,'[2015-12-15 GMPP Data Hub Open v2.xlsx]1617-Q4'!$B$1:$HA$1000,B682,FALSE),INDIRECT("'" &amp; $C$1 &amp; "'!" &amp; C682))="","",IF($L$1&lt;&gt;'GMPP Return'!$F$25,HLOOKUP('GMPP Return'!$C$25,'[2015-12-15 GMPP Data Hub Open v2.xlsx]1617-Q4'!$B$1:$HA$1000,B682,FALSE),INDIRECT("'" &amp; $C$1 &amp; "'!" &amp; C682)))</t>
  </si>
  <si>
    <t>if(if($L$1&lt;&gt;'GMPP Return'!$F$25,HLOOKUP('GMPP Return'!$C$25,'[2015-12-15 GMPP Data Hub Open v2.xlsx]1617-Q4'!$B$1:$HA$1000,B683,FALSE),INDIRECT("'" &amp; $C$1 &amp; "'!" &amp; C683))="","",IF($L$1&lt;&gt;'GMPP Return'!$F$25,HLOOKUP('GMPP Return'!$C$25,'[2015-12-15 GMPP Data Hub Open v2.xlsx]1617-Q4'!$B$1:$HA$1000,B683,FALSE),INDIRECT("'" &amp; $C$1 &amp; "'!" &amp; C683)))</t>
  </si>
  <si>
    <t>if(if($L$1&lt;&gt;'GMPP Return'!$F$25,HLOOKUP('GMPP Return'!$C$25,'[2015-12-15 GMPP Data Hub Open v2.xlsx]1617-Q4'!$B$1:$HA$1000,B685,FALSE),INDIRECT("'" &amp; $C$1 &amp; "'!" &amp; C685))="","",IF($L$1&lt;&gt;'GMPP Return'!$F$25,HLOOKUP('GMPP Return'!$C$25,'[2015-12-15 GMPP Data Hub Open v2.xlsx]1617-Q4'!$B$1:$HA$1000,B685,FALSE),INDIRECT("'" &amp; $C$1 &amp; "'!" &amp; C685)))</t>
  </si>
  <si>
    <t>if(if($L$1&lt;&gt;'GMPP Return'!$F$25,HLOOKUP('GMPP Return'!$C$25,'[2015-12-15 GMPP Data Hub Open v2.xlsx]1617-Q4'!$B$1:$HA$1000,B686,FALSE),INDIRECT("'" &amp; $C$1 &amp; "'!" &amp; C686))="","",IF($L$1&lt;&gt;'GMPP Return'!$F$25,HLOOKUP('GMPP Return'!$C$25,'[2015-12-15 GMPP Data Hub Open v2.xlsx]1617-Q4'!$B$1:$HA$1000,B686,FALSE),INDIRECT("'" &amp; $C$1 &amp; "'!" &amp; C686)))</t>
  </si>
  <si>
    <t>if(if($L$1&lt;&gt;'GMPP Return'!$F$25,HLOOKUP('GMPP Return'!$C$25,'[2015-12-15 GMPP Data Hub Open v2.xlsx]1617-Q4'!$B$1:$HA$1000,B687,FALSE),INDIRECT("'" &amp; $C$1 &amp; "'!" &amp; C687))="","",IF($L$1&lt;&gt;'GMPP Return'!$F$25,HLOOKUP('GMPP Return'!$C$25,'[2015-12-15 GMPP Data Hub Open v2.xlsx]1617-Q4'!$B$1:$HA$1000,B687,FALSE),INDIRECT("'" &amp; $C$1 &amp; "'!" &amp; C687)))</t>
  </si>
  <si>
    <t>if(if($L$1&lt;&gt;'GMPP Return'!$F$25,HLOOKUP('GMPP Return'!$C$25,'[2015-12-15 GMPP Data Hub Open v2.xlsx]1617-Q4'!$B$1:$HA$1000,B688,FALSE),INDIRECT("'" &amp; $C$1 &amp; "'!" &amp; C688))="","",IF($L$1&lt;&gt;'GMPP Return'!$F$25,HLOOKUP('GMPP Return'!$C$25,'[2015-12-15 GMPP Data Hub Open v2.xlsx]1617-Q4'!$B$1:$HA$1000,B688,FALSE),INDIRECT("'" &amp; $C$1 &amp; "'!" &amp; C688)))</t>
  </si>
  <si>
    <t>if(if($L$1&lt;&gt;'GMPP Return'!$F$25,HLOOKUP('GMPP Return'!$C$25,'[2015-12-15 GMPP Data Hub Open v2.xlsx]1617-Q4'!$B$1:$HA$1000,B689,FALSE),INDIRECT("'" &amp; $C$1 &amp; "'!" &amp; C689))="","",IF($L$1&lt;&gt;'GMPP Return'!$F$25,HLOOKUP('GMPP Return'!$C$25,'[2015-12-15 GMPP Data Hub Open v2.xlsx]1617-Q4'!$B$1:$HA$1000,B689,FALSE),INDIRECT("'" &amp; $C$1 &amp; "'!" &amp; C689)))</t>
  </si>
  <si>
    <t>if(if($L$1&lt;&gt;'GMPP Return'!$F$25,HLOOKUP('GMPP Return'!$C$25,'[2015-12-15 GMPP Data Hub Open v2.xlsx]1617-Q4'!$B$1:$HA$1000,B691,FALSE),INDIRECT("'" &amp; $C$1 &amp; "'!" &amp; C691))="","",IF($L$1&lt;&gt;'GMPP Return'!$F$25,HLOOKUP('GMPP Return'!$C$25,'[2015-12-15 GMPP Data Hub Open v2.xlsx]1617-Q4'!$B$1:$HA$1000,B691,FALSE),INDIRECT("'" &amp; $C$1 &amp; "'!" &amp; C691)))</t>
  </si>
  <si>
    <t>if(if($L$1&lt;&gt;'GMPP Return'!$F$25,HLOOKUP('GMPP Return'!$C$25,'[2015-12-15 GMPP Data Hub Open v2.xlsx]1617-Q4'!$B$1:$HA$1000,B692,FALSE),INDIRECT("'" &amp; $C$1 &amp; "'!" &amp; C692))="","",IF($L$1&lt;&gt;'GMPP Return'!$F$25,HLOOKUP('GMPP Return'!$C$25,'[2015-12-15 GMPP Data Hub Open v2.xlsx]1617-Q4'!$B$1:$HA$1000,B692,FALSE),INDIRECT("'" &amp; $C$1 &amp; "'!" &amp; C692)))</t>
  </si>
  <si>
    <t>if(if($L$1&lt;&gt;'GMPP Return'!$F$25,HLOOKUP('GMPP Return'!$C$25,'[2015-12-15 GMPP Data Hub Open v2.xlsx]1617-Q4'!$B$1:$HA$1000,B693,FALSE),INDIRECT("'" &amp; $C$1 &amp; "'!" &amp; C693))="","",IF($L$1&lt;&gt;'GMPP Return'!$F$25,HLOOKUP('GMPP Return'!$C$25,'[2015-12-15 GMPP Data Hub Open v2.xlsx]1617-Q4'!$B$1:$HA$1000,B693,FALSE),INDIRECT("'" &amp; $C$1 &amp; "'!" &amp; C693)))</t>
  </si>
  <si>
    <t>if(if($L$1&lt;&gt;'GMPP Return'!$F$25,HLOOKUP('GMPP Return'!$C$25,'[2015-12-15 GMPP Data Hub Open v2.xlsx]1617-Q4'!$B$1:$HA$1000,B694,FALSE),INDIRECT("'" &amp; $C$1 &amp; "'!" &amp; C694))="","",IF($L$1&lt;&gt;'GMPP Return'!$F$25,HLOOKUP('GMPP Return'!$C$25,'[2015-12-15 GMPP Data Hub Open v2.xlsx]1617-Q4'!$B$1:$HA$1000,B694,FALSE),INDIRECT("'" &amp; $C$1 &amp; "'!" &amp; C694)))</t>
  </si>
  <si>
    <t>if(if($L$1&lt;&gt;'GMPP Return'!$F$25,HLOOKUP('GMPP Return'!$C$25,'[2015-12-15 GMPP Data Hub Open v2.xlsx]1617-Q4'!$B$1:$HA$1000,B695,FALSE),INDIRECT("'" &amp; $C$1 &amp; "'!" &amp; C695))="","",IF($L$1&lt;&gt;'GMPP Return'!$F$25,HLOOKUP('GMPP Return'!$C$25,'[2015-12-15 GMPP Data Hub Open v2.xlsx]1617-Q4'!$B$1:$HA$1000,B695,FALSE),INDIRECT("'" &amp; $C$1 &amp; "'!" &amp; C695)))</t>
  </si>
  <si>
    <t>if(if($L$1&lt;&gt;'GMPP Return'!$F$25,HLOOKUP('GMPP Return'!$C$25,'[2015-12-15 GMPP Data Hub Open v2.xlsx]1617-Q4'!$B$1:$HA$1000,B697,FALSE),INDIRECT("'" &amp; $C$1 &amp; "'!" &amp; C697))="","",IF($L$1&lt;&gt;'GMPP Return'!$F$25,HLOOKUP('GMPP Return'!$C$25,'[2015-12-15 GMPP Data Hub Open v2.xlsx]1617-Q4'!$B$1:$HA$1000,B697,FALSE),INDIRECT("'" &amp; $C$1 &amp; "'!" &amp; C697)))</t>
  </si>
  <si>
    <t>if(if($L$1&lt;&gt;'GMPP Return'!$F$25,HLOOKUP('GMPP Return'!$C$25,'[2015-12-15 GMPP Data Hub Open v2.xlsx]1617-Q4'!$B$1:$HA$1000,B698,FALSE),INDIRECT("'" &amp; $C$1 &amp; "'!" &amp; C698))="","",IF($L$1&lt;&gt;'GMPP Return'!$F$25,HLOOKUP('GMPP Return'!$C$25,'[2015-12-15 GMPP Data Hub Open v2.xlsx]1617-Q4'!$B$1:$HA$1000,B698,FALSE),INDIRECT("'" &amp; $C$1 &amp; "'!" &amp; C698)))</t>
  </si>
  <si>
    <t>if(if($L$1&lt;&gt;'GMPP Return'!$F$25,HLOOKUP('GMPP Return'!$C$25,'[2015-12-15 GMPP Data Hub Open v2.xlsx]1617-Q4'!$B$1:$HA$1000,B699,FALSE),INDIRECT("'" &amp; $C$1 &amp; "'!" &amp; C699))="","",IF($L$1&lt;&gt;'GMPP Return'!$F$25,HLOOKUP('GMPP Return'!$C$25,'[2015-12-15 GMPP Data Hub Open v2.xlsx]1617-Q4'!$B$1:$HA$1000,B699,FALSE),INDIRECT("'" &amp; $C$1 &amp; "'!" &amp; C699)))</t>
  </si>
  <si>
    <t>if(if($L$1&lt;&gt;'GMPP Return'!$F$25,HLOOKUP('GMPP Return'!$C$25,'[2015-12-15 GMPP Data Hub Open v2.xlsx]1617-Q4'!$B$1:$HA$1000,B700,FALSE),INDIRECT("'" &amp; $C$1 &amp; "'!" &amp; C700))="","",IF($L$1&lt;&gt;'GMPP Return'!$F$25,HLOOKUP('GMPP Return'!$C$25,'[2015-12-15 GMPP Data Hub Open v2.xlsx]1617-Q4'!$B$1:$HA$1000,B700,FALSE),INDIRECT("'" &amp; $C$1 &amp; "'!" &amp; C700)))</t>
  </si>
  <si>
    <t>if(if($L$1&lt;&gt;'GMPP Return'!$F$25,HLOOKUP('GMPP Return'!$C$25,'[2015-12-15 GMPP Data Hub Open v2.xlsx]1617-Q4'!$B$1:$HA$1000,B701,FALSE),INDIRECT("'" &amp; $C$1 &amp; "'!" &amp; C701))="","",IF($L$1&lt;&gt;'GMPP Return'!$F$25,HLOOKUP('GMPP Return'!$C$25,'[2015-12-15 GMPP Data Hub Open v2.xlsx]1617-Q4'!$B$1:$HA$1000,B701,FALSE),INDIRECT("'" &amp; $C$1 &amp; "'!" &amp; C701)))</t>
  </si>
  <si>
    <t>if(if($L$1&lt;&gt;'GMPP Return'!$F$25,HLOOKUP('GMPP Return'!$C$25,'[2015-12-15 GMPP Data Hub Open v2.xlsx]1617-Q4'!$B$1:$HA$1000,B703,FALSE),INDIRECT("'" &amp; $C$1 &amp; "'!" &amp; C703))="","",IF($L$1&lt;&gt;'GMPP Return'!$F$25,HLOOKUP('GMPP Return'!$C$25,'[2015-12-15 GMPP Data Hub Open v2.xlsx]1617-Q4'!$B$1:$HA$1000,B703,FALSE),INDIRECT("'" &amp; $C$1 &amp; "'!" &amp; C703)))</t>
  </si>
  <si>
    <t>if(if($L$1&lt;&gt;'GMPP Return'!$F$25,HLOOKUP('GMPP Return'!$C$25,'[2015-12-15 GMPP Data Hub Open v2.xlsx]1617-Q4'!$B$1:$HA$1000,B704,FALSE),INDIRECT("'" &amp; $C$1 &amp; "'!" &amp; C704))="","",IF($L$1&lt;&gt;'GMPP Return'!$F$25,HLOOKUP('GMPP Return'!$C$25,'[2015-12-15 GMPP Data Hub Open v2.xlsx]1617-Q4'!$B$1:$HA$1000,B704,FALSE),INDIRECT("'" &amp; $C$1 &amp; "'!" &amp; C704)))</t>
  </si>
  <si>
    <t>if(if($L$1&lt;&gt;'GMPP Return'!$F$25,HLOOKUP('GMPP Return'!$C$25,'[2015-12-15 GMPP Data Hub Open v2.xlsx]1617-Q4'!$B$1:$HA$1000,B705,FALSE),INDIRECT("'" &amp; $C$1 &amp; "'!" &amp; C705))="","",IF($L$1&lt;&gt;'GMPP Return'!$F$25,HLOOKUP('GMPP Return'!$C$25,'[2015-12-15 GMPP Data Hub Open v2.xlsx]1617-Q4'!$B$1:$HA$1000,B705,FALSE),INDIRECT("'" &amp; $C$1 &amp; "'!" &amp; C705)))</t>
  </si>
  <si>
    <t>if(if($L$1&lt;&gt;'GMPP Return'!$F$25,HLOOKUP('GMPP Return'!$C$25,'[2015-12-15 GMPP Data Hub Open v2.xlsx]1617-Q4'!$B$1:$HA$1000,B706,FALSE),INDIRECT("'" &amp; $C$1 &amp; "'!" &amp; C706))="","",IF($L$1&lt;&gt;'GMPP Return'!$F$25,HLOOKUP('GMPP Return'!$C$25,'[2015-12-15 GMPP Data Hub Open v2.xlsx]1617-Q4'!$B$1:$HA$1000,B706,FALSE),INDIRECT("'" &amp; $C$1 &amp; "'!" &amp; C706)))</t>
  </si>
  <si>
    <t>if(if($L$1&lt;&gt;'GMPP Return'!$F$25,HLOOKUP('GMPP Return'!$C$25,'[2015-12-15 GMPP Data Hub Open v2.xlsx]1617-Q4'!$B$1:$HA$1000,B707,FALSE),INDIRECT("'" &amp; $C$1 &amp; "'!" &amp; C707))="","",IF($L$1&lt;&gt;'GMPP Return'!$F$25,HLOOKUP('GMPP Return'!$C$25,'[2015-12-15 GMPP Data Hub Open v2.xlsx]1617-Q4'!$B$1:$HA$1000,B707,FALSE),INDIRECT("'" &amp; $C$1 &amp; "'!" &amp; C707)))</t>
  </si>
  <si>
    <t>if(if($L$1&lt;&gt;'GMPP Return'!$F$25,HLOOKUP('GMPP Return'!$C$25,'[2015-12-15 GMPP Data Hub Open v2.xlsx]1617-Q4'!$B$1:$HA$1000,B709,FALSE),INDIRECT("'" &amp; $C$1 &amp; "'!" &amp; C709))="","",IF($L$1&lt;&gt;'GMPP Return'!$F$25,HLOOKUP('GMPP Return'!$C$25,'[2015-12-15 GMPP Data Hub Open v2.xlsx]1617-Q4'!$B$1:$HA$1000,B709,FALSE),INDIRECT("'" &amp; $C$1 &amp; "'!" &amp; C709)))</t>
  </si>
  <si>
    <t>if(if($L$1&lt;&gt;'GMPP Return'!$F$25,HLOOKUP('GMPP Return'!$C$25,'[2015-12-15 GMPP Data Hub Open v2.xlsx]1617-Q4'!$B$1:$HA$1000,B710,FALSE),INDIRECT("'" &amp; $C$1 &amp; "'!" &amp; C710))="","",IF($L$1&lt;&gt;'GMPP Return'!$F$25,HLOOKUP('GMPP Return'!$C$25,'[2015-12-15 GMPP Data Hub Open v2.xlsx]1617-Q4'!$B$1:$HA$1000,B710,FALSE),INDIRECT("'" &amp; $C$1 &amp; "'!" &amp; C710)))</t>
  </si>
  <si>
    <t>if(if($L$1&lt;&gt;'GMPP Return'!$F$25,HLOOKUP('GMPP Return'!$C$25,'[2015-12-15 GMPP Data Hub Open v2.xlsx]1617-Q4'!$B$1:$HA$1000,B711,FALSE),INDIRECT("'" &amp; $C$1 &amp; "'!" &amp; C711))="","",IF($L$1&lt;&gt;'GMPP Return'!$F$25,HLOOKUP('GMPP Return'!$C$25,'[2015-12-15 GMPP Data Hub Open v2.xlsx]1617-Q4'!$B$1:$HA$1000,B711,FALSE),INDIRECT("'" &amp; $C$1 &amp; "'!" &amp; C711)))</t>
  </si>
  <si>
    <t>if(if($L$1&lt;&gt;'GMPP Return'!$F$25,HLOOKUP('GMPP Return'!$C$25,'[2015-12-15 GMPP Data Hub Open v2.xlsx]1617-Q4'!$B$1:$HA$1000,B712,FALSE),INDIRECT("'" &amp; $C$1 &amp; "'!" &amp; C712))="","",IF($L$1&lt;&gt;'GMPP Return'!$F$25,HLOOKUP('GMPP Return'!$C$25,'[2015-12-15 GMPP Data Hub Open v2.xlsx]1617-Q4'!$B$1:$HA$1000,B712,FALSE),INDIRECT("'" &amp; $C$1 &amp; "'!" &amp; C712)))</t>
  </si>
  <si>
    <t>if(if($L$1&lt;&gt;'GMPP Return'!$F$25,HLOOKUP('GMPP Return'!$C$25,'[2015-12-15 GMPP Data Hub Open v2.xlsx]1617-Q4'!$B$1:$HA$1000,B713,FALSE),INDIRECT("'" &amp; $C$1 &amp; "'!" &amp; C713))="","",IF($L$1&lt;&gt;'GMPP Return'!$F$25,HLOOKUP('GMPP Return'!$C$25,'[2015-12-15 GMPP Data Hub Open v2.xlsx]1617-Q4'!$B$1:$HA$1000,B713,FALSE),INDIRECT("'" &amp; $C$1 &amp; "'!" &amp; C713)))</t>
  </si>
  <si>
    <t>if(if($L$1&lt;&gt;'GMPP Return'!$F$25,HLOOKUP('GMPP Return'!$C$25,'[2015-12-15 GMPP Data Hub Open v2.xlsx]1617-Q4'!$B$1:$HA$1000,B715,FALSE),INDIRECT("'" &amp; $C$1 &amp; "'!" &amp; C715))="","",IF($L$1&lt;&gt;'GMPP Return'!$F$25,HLOOKUP('GMPP Return'!$C$25,'[2015-12-15 GMPP Data Hub Open v2.xlsx]1617-Q4'!$B$1:$HA$1000,B715,FALSE),INDIRECT("'" &amp; $C$1 &amp; "'!" &amp; C715)))</t>
  </si>
  <si>
    <t>if(if($L$1&lt;&gt;'GMPP Return'!$F$25,HLOOKUP('GMPP Return'!$C$25,'[2015-12-15 GMPP Data Hub Open v2.xlsx]1617-Q4'!$B$1:$HA$1000,B716,FALSE),INDIRECT("'" &amp; $C$1 &amp; "'!" &amp; C716))="","",IF($L$1&lt;&gt;'GMPP Return'!$F$25,HLOOKUP('GMPP Return'!$C$25,'[2015-12-15 GMPP Data Hub Open v2.xlsx]1617-Q4'!$B$1:$HA$1000,B716,FALSE),INDIRECT("'" &amp; $C$1 &amp; "'!" &amp; C716)))</t>
  </si>
  <si>
    <t>if(if($L$1&lt;&gt;'GMPP Return'!$F$25,HLOOKUP('GMPP Return'!$C$25,'[2015-12-15 GMPP Data Hub Open v2.xlsx]1617-Q4'!$B$1:$HA$1000,B717,FALSE),INDIRECT("'" &amp; $C$1 &amp; "'!" &amp; C717))="","",IF($L$1&lt;&gt;'GMPP Return'!$F$25,HLOOKUP('GMPP Return'!$C$25,'[2015-12-15 GMPP Data Hub Open v2.xlsx]1617-Q4'!$B$1:$HA$1000,B717,FALSE),INDIRECT("'" &amp; $C$1 &amp; "'!" &amp; C717)))</t>
  </si>
  <si>
    <t>if(if($L$1&lt;&gt;'GMPP Return'!$F$25,HLOOKUP('GMPP Return'!$C$25,'[2015-12-15 GMPP Data Hub Open v2.xlsx]1617-Q4'!$B$1:$HA$1000,B718,FALSE),INDIRECT("'" &amp; $C$1 &amp; "'!" &amp; C718))="","",IF($L$1&lt;&gt;'GMPP Return'!$F$25,HLOOKUP('GMPP Return'!$C$25,'[2015-12-15 GMPP Data Hub Open v2.xlsx]1617-Q4'!$B$1:$HA$1000,B718,FALSE),INDIRECT("'" &amp; $C$1 &amp; "'!" &amp; C718)))</t>
  </si>
  <si>
    <t>if(if($L$1&lt;&gt;'GMPP Return'!$F$25,HLOOKUP('GMPP Return'!$C$25,'[2015-12-15 GMPP Data Hub Open v2.xlsx]1617-Q4'!$B$1:$HA$1000,B719,FALSE),INDIRECT("'" &amp; $C$1 &amp; "'!" &amp; C719))="","",IF($L$1&lt;&gt;'GMPP Return'!$F$25,HLOOKUP('GMPP Return'!$C$25,'[2015-12-15 GMPP Data Hub Open v2.xlsx]1617-Q4'!$B$1:$HA$1000,B719,FALSE),INDIRECT("'" &amp; $C$1 &amp; "'!" &amp; C719)))</t>
  </si>
  <si>
    <t>if(if($L$1&lt;&gt;'GMPP Return'!$F$25,HLOOKUP('GMPP Return'!$C$25,'[2015-12-15 GMPP Data Hub Open v2.xlsx]1617-Q4'!$B$1:$HA$1000,B720,FALSE),INDIRECT("'" &amp; $C$1 &amp; "'!" &amp; C720))="","",IF($L$1&lt;&gt;'GMPP Return'!$F$25,HLOOKUP('GMPP Return'!$C$25,'[2015-12-15 GMPP Data Hub Open v2.xlsx]1617-Q4'!$B$1:$HA$1000,B720,FALSE),INDIRECT("'" &amp; $C$1 &amp; "'!" &amp; C720)))</t>
  </si>
  <si>
    <t>if(if($L$1&lt;&gt;'GMPP Return'!$F$25,HLOOKUP('GMPP Return'!$C$25,'[2015-12-15 GMPP Data Hub Open v2.xlsx]1617-Q4'!$B$1:$HA$1000,B721,FALSE),INDIRECT("'" &amp; $C$1 &amp; "'!" &amp; C721))="","",IF($L$1&lt;&gt;'GMPP Return'!$F$25,HLOOKUP('GMPP Return'!$C$25,'[2015-12-15 GMPP Data Hub Open v2.xlsx]1617-Q4'!$B$1:$HA$1000,B721,FALSE),INDIRECT("'" &amp; $C$1 &amp; "'!" &amp; C721)))</t>
  </si>
  <si>
    <t>if(if($L$1&lt;&gt;'GMPP Return'!$F$25,HLOOKUP('GMPP Return'!$C$25,'[2015-12-15 GMPP Data Hub Open v2.xlsx]1617-Q4'!$B$1:$HA$1000,B722,FALSE),INDIRECT("'" &amp; $C$1 &amp; "'!" &amp; C722))="","",IF($L$1&lt;&gt;'GMPP Return'!$F$25,HLOOKUP('GMPP Return'!$C$25,'[2015-12-15 GMPP Data Hub Open v2.xlsx]1617-Q4'!$B$1:$HA$1000,B722,FALSE),INDIRECT("'" &amp; $C$1 &amp; "'!" &amp; C722)))</t>
  </si>
  <si>
    <t>if(if($L$1&lt;&gt;'GMPP Return'!$F$25,HLOOKUP('GMPP Return'!$C$25,'[2015-12-15 GMPP Data Hub Open v2.xlsx]1617-Q4'!$B$1:$HA$1000,B723,FALSE),INDIRECT("'" &amp; $C$1 &amp; "'!" &amp; C723))="","",IF($L$1&lt;&gt;'GMPP Return'!$F$25,HLOOKUP('GMPP Return'!$C$25,'[2015-12-15 GMPP Data Hub Open v2.xlsx]1617-Q4'!$B$1:$HA$1000,B723,FALSE),INDIRECT("'" &amp; $C$1 &amp; "'!" &amp; C723)))</t>
  </si>
  <si>
    <t>if(if($L$1&lt;&gt;'GMPP Return'!$F$25,HLOOKUP('GMPP Return'!$C$25,'[2015-12-15 GMPP Data Hub Open v2.xlsx]1617-Q4'!$B$1:$HA$1000,B724,FALSE),INDIRECT("'" &amp; $C$1 &amp; "'!" &amp; C724))="","",IF($L$1&lt;&gt;'GMPP Return'!$F$25,HLOOKUP('GMPP Return'!$C$25,'[2015-12-15 GMPP Data Hub Open v2.xlsx]1617-Q4'!$B$1:$HA$1000,B724,FALSE),INDIRECT("'" &amp; $C$1 &amp; "'!" &amp; C724)))</t>
  </si>
  <si>
    <t>if(if($L$1&lt;&gt;'GMPP Return'!$F$25,HLOOKUP('GMPP Return'!$C$25,'[2015-12-15 GMPP Data Hub Open v2.xlsx]1617-Q4'!$B$1:$HA$1000,B725,FALSE),INDIRECT("'" &amp; $C$1 &amp; "'!" &amp; C725))="","",IF($L$1&lt;&gt;'GMPP Return'!$F$25,HLOOKUP('GMPP Return'!$C$25,'[2015-12-15 GMPP Data Hub Open v2.xlsx]1617-Q4'!$B$1:$HA$1000,B725,FALSE),INDIRECT("'" &amp; $C$1 &amp; "'!" &amp; C725)))</t>
  </si>
  <si>
    <t>if(if($L$1&lt;&gt;'GMPP Return'!$F$25,HLOOKUP('GMPP Return'!$C$25,'[2015-12-15 GMPP Data Hub Open v2.xlsx]1617-Q4'!$B$1:$HA$1000,B727,FALSE),INDIRECT("'" &amp; $C$1 &amp; "'!" &amp; C727))="","",IF($L$1&lt;&gt;'GMPP Return'!$F$25,HLOOKUP('GMPP Return'!$C$25,'[2015-12-15 GMPP Data Hub Open v2.xlsx]1617-Q4'!$B$1:$HA$1000,B727,FALSE),INDIRECT("'" &amp; $C$1 &amp; "'!" &amp; C727)))</t>
  </si>
  <si>
    <t>if(if($L$1&lt;&gt;'GMPP Return'!$F$25,HLOOKUP('GMPP Return'!$C$25,'[2015-12-15 GMPP Data Hub Open v2.xlsx]1617-Q4'!$B$1:$HA$1000,B728,FALSE),INDIRECT("'" &amp; $C$1 &amp; "'!" &amp; C728))="","",IF($L$1&lt;&gt;'GMPP Return'!$F$25,HLOOKUP('GMPP Return'!$C$25,'[2015-12-15 GMPP Data Hub Open v2.xlsx]1617-Q4'!$B$1:$HA$1000,B728,FALSE),INDIRECT("'" &amp; $C$1 &amp; "'!" &amp; C728)))</t>
  </si>
  <si>
    <t>if(if($L$1&lt;&gt;'GMPP Return'!$F$25,HLOOKUP('GMPP Return'!$C$25,'[2015-12-15 GMPP Data Hub Open v2.xlsx]1617-Q4'!$B$1:$HA$1000,B729,FALSE),INDIRECT("'" &amp; $C$1 &amp; "'!" &amp; C729))="","",IF($L$1&lt;&gt;'GMPP Return'!$F$25,HLOOKUP('GMPP Return'!$C$25,'[2015-12-15 GMPP Data Hub Open v2.xlsx]1617-Q4'!$B$1:$HA$1000,B729,FALSE),INDIRECT("'" &amp; $C$1 &amp; "'!" &amp; C729)))</t>
  </si>
  <si>
    <t>if(if($L$1&lt;&gt;'GMPP Return'!$F$25,HLOOKUP('GMPP Return'!$C$25,'[2015-12-15 GMPP Data Hub Open v2.xlsx]1617-Q4'!$B$1:$HA$1000,B730,FALSE),INDIRECT("'" &amp; $C$1 &amp; "'!" &amp; C730))="","",IF($L$1&lt;&gt;'GMPP Return'!$F$25,HLOOKUP('GMPP Return'!$C$25,'[2015-12-15 GMPP Data Hub Open v2.xlsx]1617-Q4'!$B$1:$HA$1000,B730,FALSE),INDIRECT("'" &amp; $C$1 &amp; "'!" &amp; C730)))</t>
  </si>
  <si>
    <t>if(if($L$1&lt;&gt;'GMPP Return'!$F$25,HLOOKUP('GMPP Return'!$C$25,'[2015-12-15 GMPP Data Hub Open v2.xlsx]1617-Q4'!$B$1:$HA$1000,B732,FALSE),INDIRECT("'" &amp; $C$1 &amp; "'!" &amp; C732))="","",IF($L$1&lt;&gt;'GMPP Return'!$F$25,HLOOKUP('GMPP Return'!$C$25,'[2015-12-15 GMPP Data Hub Open v2.xlsx]1617-Q4'!$B$1:$HA$1000,B732,FALSE),INDIRECT("'" &amp; $C$1 &amp; "'!" &amp; C732)))</t>
  </si>
  <si>
    <t>if(if($L$1&lt;&gt;'GMPP Return'!$F$25,HLOOKUP('GMPP Return'!$C$25,'[2015-12-15 GMPP Data Hub Open v2.xlsx]1617-Q4'!$B$1:$HA$1000,B733,FALSE),INDIRECT("'" &amp; $C$1 &amp; "'!" &amp; C733))="","",IF($L$1&lt;&gt;'GMPP Return'!$F$25,HLOOKUP('GMPP Return'!$C$25,'[2015-12-15 GMPP Data Hub Open v2.xlsx]1617-Q4'!$B$1:$HA$1000,B733,FALSE),INDIRECT("'" &amp; $C$1 &amp; "'!" &amp; C733)))</t>
  </si>
  <si>
    <t>if(if($L$1&lt;&gt;'GMPP Return'!$F$25,HLOOKUP('GMPP Return'!$C$25,'[2015-12-15 GMPP Data Hub Open v2.xlsx]1617-Q4'!$B$1:$HA$1000,B735,FALSE),INDIRECT("'" &amp; $C$1 &amp; "'!" &amp; C735))="","",IF($L$1&lt;&gt;'GMPP Return'!$F$25,HLOOKUP('GMPP Return'!$C$25,'[2015-12-15 GMPP Data Hub Open v2.xlsx]1617-Q4'!$B$1:$HA$1000,B735,FALSE),INDIRECT("'" &amp; $C$1 &amp; "'!" &amp; C735)))</t>
  </si>
  <si>
    <t>if(if($L$1&lt;&gt;'GMPP Return'!$F$25,HLOOKUP('GMPP Return'!$C$25,'[2015-12-15 GMPP Data Hub Open v2.xlsx]1617-Q4'!$B$1:$HA$1000,B736,FALSE),INDIRECT("'" &amp; $C$1 &amp; "'!" &amp; C736))="","",IF($L$1&lt;&gt;'GMPP Return'!$F$25,HLOOKUP('GMPP Return'!$C$25,'[2015-12-15 GMPP Data Hub Open v2.xlsx]1617-Q4'!$B$1:$HA$1000,B736,FALSE),INDIRECT("'" &amp; $C$1 &amp; "'!" &amp; C736)))</t>
  </si>
  <si>
    <t>if(if($L$1&lt;&gt;'GMPP Return'!$F$25,HLOOKUP('GMPP Return'!$C$25,'[2015-12-15 GMPP Data Hub Open v2.xlsx]1617-Q4'!$B$1:$HA$1000,B738,FALSE),INDIRECT("'" &amp; $C$1 &amp; "'!" &amp; C738))="","",IF($L$1&lt;&gt;'GMPP Return'!$F$25,HLOOKUP('GMPP Return'!$C$25,'[2015-12-15 GMPP Data Hub Open v2.xlsx]1617-Q4'!$B$1:$HA$1000,B738,FALSE),INDIRECT("'" &amp; $C$1 &amp; "'!" &amp; C738)))</t>
  </si>
  <si>
    <t>if(if($L$1&lt;&gt;'GMPP Return'!$F$25,HLOOKUP('GMPP Return'!$C$25,'[2015-12-15 GMPP Data Hub Open v2.xlsx]1617-Q4'!$B$1:$HA$1000,B739,FALSE),INDIRECT("'" &amp; $C$1 &amp; "'!" &amp; C739))="","",IF($L$1&lt;&gt;'GMPP Return'!$F$25,HLOOKUP('GMPP Return'!$C$25,'[2015-12-15 GMPP Data Hub Open v2.xlsx]1617-Q4'!$B$1:$HA$1000,B739,FALSE),INDIRECT("'" &amp; $C$1 &amp; "'!" &amp; C739)))</t>
  </si>
  <si>
    <t>$F$213</t>
  </si>
  <si>
    <t>Legend (please use cells in column AA to copy / paste into IAAP)</t>
  </si>
  <si>
    <t>eATA FIELe</t>
  </si>
  <si>
    <t>Pre 16-17 BEN Baseline -  Private Partner</t>
  </si>
  <si>
    <t>Pre 16-17 BEN Actual-  Private Partner</t>
  </si>
  <si>
    <t>New Headings (data points) for New Financial Year / Performance Framework</t>
  </si>
  <si>
    <r>
      <rPr>
        <b/>
        <sz val="22"/>
        <color theme="1"/>
        <rFont val="Calibri"/>
        <family val="2"/>
        <scheme val="minor"/>
      </rPr>
      <t>Guidance</t>
    </r>
    <r>
      <rPr>
        <sz val="14"/>
        <color theme="1"/>
        <rFont val="Calibri"/>
        <family val="2"/>
        <scheme val="minor"/>
      </rPr>
      <t xml:space="preserve">
</t>
    </r>
    <r>
      <rPr>
        <sz val="16"/>
        <color theme="1"/>
        <rFont val="Calibri"/>
        <family val="2"/>
        <scheme val="minor"/>
      </rPr>
      <t xml:space="preserve">
The aim of the sheet is to simply show the reviews for each project through a grid set up, with the review types on the left, the months / quarters at the top. The intersection of these two variables is where you add your review in the form of a coloured cell (signifying milestone status – missed, at risk, on track) with a specific border (signifying milestone criticality – critical, becoming critical, non-critical). For instance, a January MPRG will go in cell Q49. 
There are three colours for the cells and three borders, allowing a lot of information to be recorded in one cell. A legend of all the combinations of these colours / borders is located in the cell range Z8:AE30. These can just by COPIED/PASTED into the grid. Once copied into the grid, please add ONLY either the date of the review (as a single figure i.e. 14, as the month is at the top of the column), or as an ‘x’ if the date is unknown. It is very important this is adhered to as enables the aggregation to happen
</t>
    </r>
    <r>
      <rPr>
        <b/>
        <sz val="16"/>
        <color theme="1"/>
        <rFont val="Calibri"/>
        <family val="2"/>
        <scheme val="minor"/>
      </rPr>
      <t xml:space="preserve">
Top 4 rows</t>
    </r>
    <r>
      <rPr>
        <sz val="16"/>
        <color theme="1"/>
        <rFont val="Calibri"/>
        <family val="2"/>
        <scheme val="minor"/>
      </rPr>
      <t xml:space="preserve">
•</t>
    </r>
    <r>
      <rPr>
        <u/>
        <sz val="16"/>
        <color theme="1"/>
        <rFont val="Calibri"/>
        <family val="2"/>
        <scheme val="minor"/>
      </rPr>
      <t xml:space="preserve"> Row 1</t>
    </r>
    <r>
      <rPr>
        <sz val="16"/>
        <color theme="1"/>
        <rFont val="Calibri"/>
        <family val="2"/>
        <scheme val="minor"/>
      </rPr>
      <t xml:space="preserve"> - Project ID, Project Name, Dept, and SRO, are all pre-populated from the GMPP Return
•</t>
    </r>
    <r>
      <rPr>
        <u/>
        <sz val="16"/>
        <color theme="1"/>
        <rFont val="Calibri"/>
        <family val="2"/>
        <scheme val="minor"/>
      </rPr>
      <t xml:space="preserve"> SRO narrative (Cell C2) </t>
    </r>
    <r>
      <rPr>
        <sz val="16"/>
        <color theme="1"/>
        <rFont val="Calibri"/>
        <family val="2"/>
        <scheme val="minor"/>
      </rPr>
      <t xml:space="preserve">– The SRO will need to provide a very short narrative around the IAAP, explaining their thoughts about the suitability of the AAP
• </t>
    </r>
    <r>
      <rPr>
        <u/>
        <sz val="16"/>
        <color theme="1"/>
        <rFont val="Calibri"/>
        <family val="2"/>
        <scheme val="minor"/>
      </rPr>
      <t>Version (Cell U2)</t>
    </r>
    <r>
      <rPr>
        <sz val="16"/>
        <color theme="1"/>
        <rFont val="Calibri"/>
        <family val="2"/>
        <scheme val="minor"/>
      </rPr>
      <t xml:space="preserve"> – Please provide the version of this summary IAAP
• </t>
    </r>
    <r>
      <rPr>
        <u/>
        <sz val="16"/>
        <color theme="1"/>
        <rFont val="Calibri"/>
        <family val="2"/>
        <scheme val="minor"/>
      </rPr>
      <t xml:space="preserve">Date (Cell U3) </t>
    </r>
    <r>
      <rPr>
        <sz val="16"/>
        <color theme="1"/>
        <rFont val="Calibri"/>
        <family val="2"/>
        <scheme val="minor"/>
      </rPr>
      <t xml:space="preserve">– Please provide the date of the summary IAAP
• </t>
    </r>
    <r>
      <rPr>
        <u/>
        <sz val="16"/>
        <color theme="1"/>
        <rFont val="Calibri"/>
        <family val="2"/>
        <scheme val="minor"/>
      </rPr>
      <t>Approved (Cell U4)</t>
    </r>
    <r>
      <rPr>
        <sz val="16"/>
        <color theme="1"/>
        <rFont val="Calibri"/>
        <family val="2"/>
        <scheme val="minor"/>
      </rPr>
      <t xml:space="preserve"> – Please provide some indication that the summary IAAP has been approved by the SRO
</t>
    </r>
    <r>
      <rPr>
        <b/>
        <sz val="16"/>
        <color theme="1"/>
        <rFont val="Calibri"/>
        <family val="2"/>
        <scheme val="minor"/>
      </rPr>
      <t>7 columns</t>
    </r>
    <r>
      <rPr>
        <sz val="16"/>
        <color theme="1"/>
        <rFont val="Calibri"/>
        <family val="2"/>
        <scheme val="minor"/>
      </rPr>
      <t xml:space="preserve">
•</t>
    </r>
    <r>
      <rPr>
        <u/>
        <sz val="16"/>
        <color theme="1"/>
        <rFont val="Calibri"/>
        <family val="2"/>
        <scheme val="minor"/>
      </rPr>
      <t xml:space="preserve"> Type</t>
    </r>
    <r>
      <rPr>
        <sz val="16"/>
        <color theme="1"/>
        <rFont val="Calibri"/>
        <family val="2"/>
        <scheme val="minor"/>
      </rPr>
      <t xml:space="preserve"> – categorisation of the reviews into lines of defence
•</t>
    </r>
    <r>
      <rPr>
        <u/>
        <sz val="16"/>
        <color theme="1"/>
        <rFont val="Calibri"/>
        <family val="2"/>
        <scheme val="minor"/>
      </rPr>
      <t xml:space="preserve"> Review </t>
    </r>
    <r>
      <rPr>
        <sz val="16"/>
        <color theme="1"/>
        <rFont val="Calibri"/>
        <family val="2"/>
        <scheme val="minor"/>
      </rPr>
      <t xml:space="preserve">– The Assurance and Approval points a project / programme is likely to encounter. There is a section named ‘Other’ at the bottom for any that are not covered
</t>
    </r>
    <r>
      <rPr>
        <i/>
        <sz val="16"/>
        <color theme="1"/>
        <rFont val="Calibri"/>
        <family val="2"/>
        <scheme val="minor"/>
      </rPr>
      <t>For Acronyms, see guidance</t>
    </r>
    <r>
      <rPr>
        <sz val="16"/>
        <color theme="1"/>
        <rFont val="Calibri"/>
        <family val="2"/>
        <scheme val="minor"/>
      </rPr>
      <t xml:space="preserve">
• </t>
    </r>
    <r>
      <rPr>
        <u/>
        <sz val="16"/>
        <color theme="1"/>
        <rFont val="Calibri"/>
        <family val="2"/>
        <scheme val="minor"/>
      </rPr>
      <t>Client</t>
    </r>
    <r>
      <rPr>
        <sz val="16"/>
        <color theme="1"/>
        <rFont val="Calibri"/>
        <family val="2"/>
        <scheme val="minor"/>
      </rPr>
      <t xml:space="preserve"> – This is who the review will be carried out for and who will receive the final report
• </t>
    </r>
    <r>
      <rPr>
        <u/>
        <sz val="16"/>
        <color theme="1"/>
        <rFont val="Calibri"/>
        <family val="2"/>
        <scheme val="minor"/>
      </rPr>
      <t xml:space="preserve">Project responsibility </t>
    </r>
    <r>
      <rPr>
        <sz val="16"/>
        <color theme="1"/>
        <rFont val="Calibri"/>
        <family val="2"/>
        <scheme val="minor"/>
      </rPr>
      <t xml:space="preserve">– This is who in the project / programme is responsible for organising the review
• </t>
    </r>
    <r>
      <rPr>
        <u/>
        <sz val="16"/>
        <color theme="1"/>
        <rFont val="Calibri"/>
        <family val="2"/>
        <scheme val="minor"/>
      </rPr>
      <t>Previous review</t>
    </r>
    <r>
      <rPr>
        <sz val="16"/>
        <color theme="1"/>
        <rFont val="Calibri"/>
        <family val="2"/>
        <scheme val="minor"/>
      </rPr>
      <t xml:space="preserve"> – This the date of the review before the first review on the grid
•</t>
    </r>
    <r>
      <rPr>
        <u/>
        <sz val="16"/>
        <color theme="1"/>
        <rFont val="Calibri"/>
        <family val="2"/>
        <scheme val="minor"/>
      </rPr>
      <t xml:space="preserve"> Quarter/Month</t>
    </r>
    <r>
      <rPr>
        <sz val="16"/>
        <color theme="1"/>
        <rFont val="Calibri"/>
        <family val="2"/>
        <scheme val="minor"/>
      </rPr>
      <t xml:space="preserve"> – The dates when the reviews occurred / will occur
• </t>
    </r>
    <r>
      <rPr>
        <u/>
        <sz val="16"/>
        <color theme="1"/>
        <rFont val="Calibri"/>
        <family val="2"/>
        <scheme val="minor"/>
      </rPr>
      <t xml:space="preserve">Year 2 </t>
    </r>
    <r>
      <rPr>
        <sz val="16"/>
        <color theme="1"/>
        <rFont val="Calibri"/>
        <family val="2"/>
        <scheme val="minor"/>
      </rPr>
      <t xml:space="preserve">– To avoid asking for specific dates to far into the future, we have just added the quarters for year 2
• </t>
    </r>
    <r>
      <rPr>
        <u/>
        <sz val="16"/>
        <color theme="1"/>
        <rFont val="Calibri"/>
        <family val="2"/>
        <scheme val="minor"/>
      </rPr>
      <t xml:space="preserve">Notes </t>
    </r>
    <r>
      <rPr>
        <sz val="16"/>
        <color theme="1"/>
        <rFont val="Calibri"/>
        <family val="2"/>
        <scheme val="minor"/>
      </rPr>
      <t xml:space="preserve">– Any further notes you wish to add, including adding a review date if after year 2 
</t>
    </r>
  </si>
  <si>
    <t>$L$441</t>
  </si>
  <si>
    <t>$L$442</t>
  </si>
  <si>
    <t>$L$443</t>
  </si>
  <si>
    <t>$L$444</t>
  </si>
  <si>
    <t>$L$445</t>
  </si>
  <si>
    <t>$L$446</t>
  </si>
  <si>
    <t>L745</t>
  </si>
  <si>
    <t>SUM($L$452+$L$460+$L$468+$L$476+$L$484+$L$492+$L$500+$L$508)</t>
  </si>
  <si>
    <t>SUM($L$453+$L$461+$L$469+$L$477+$L$485+$L$493+$L$501+$L$509)</t>
  </si>
  <si>
    <t>SUM($L$454+$L$462+$L$470+$L$478+$L$486+$L$494+$L$502+$L$510)</t>
  </si>
  <si>
    <t>SUM($L$455+$L$463+$L$471+$L$479+$L$487+$L$495+$L$503+$L$511)</t>
  </si>
  <si>
    <t>SUM($L$456+$L$464+$L$472+$L$480+$L$488+$L$496+$L$504+$L$512)</t>
  </si>
  <si>
    <t>SUM($L$457+$L$465+$L$473+$L$481+$L$489+$L$497+$L$505+$L$513)</t>
  </si>
  <si>
    <t>SUM($L$458+$L$466+$L$474+$L$482+$L$490+$L$498+$L$506+$L$514)</t>
  </si>
  <si>
    <t>SUM($L$459+$L$467+$L$475+$L$483+$L$491+$L$499+$L$507+$L$515)</t>
  </si>
  <si>
    <t>SUM($L$522+$L$530+$L$538+$L$546+$L$554+$L$562+$L$570+$L$578)</t>
  </si>
  <si>
    <t>SUM($L$523+$L$531+$L$539+$L$547+$L$555+$L$563+$L$571+$L$579)</t>
  </si>
  <si>
    <t>SUM($L$524+$L$532+$L$540+$L$548+$L$556+$L$564+$L$572+$L$580)</t>
  </si>
  <si>
    <t>SUM($L$525+$L$533+$L$541+$L$549+$L$557+$L$565+$L$573+$L$581)</t>
  </si>
  <si>
    <t>SUM($L$526+$L$534+$L$542+$L$550+$L$558+$L$566+$L$574+$L$582)</t>
  </si>
  <si>
    <t>SUM($L$527+$L$535+$L$543+$L$551+$L$559+$L$567+$L$575+$L$583)</t>
  </si>
  <si>
    <t>SUM($L$528+$L$536+$L$544+$L$552+$L$560+$L$568+$L$576+$L$584)</t>
  </si>
  <si>
    <t>SUM($L$529+$L$537+$L$545+$L$553+$L$561+$L$569+$L$577+$L$585)</t>
  </si>
  <si>
    <t>SUM($L$589+$L$591+$L$593+$L$595+$L$597+$L$599+$L$601+$L$603)</t>
  </si>
  <si>
    <t>SUM($L$590+$L$592+$L$594+$L$596+$L$598+$L$600+$L$602+$L$604)</t>
  </si>
  <si>
    <t>SUM(L606+L608+L610+L612+L614+L616+L618+L620)</t>
  </si>
  <si>
    <t>SUM(L607+L609+L611+L613+L615+L617+L619+L621)</t>
  </si>
  <si>
    <t>SUM($L$622+$L$634+$L$646+$L$658+$L$670+$L$682+$L$694+$L$706)</t>
  </si>
  <si>
    <t>SUM($L$623+$L$635+$L$647+$L$659+$L$671+$L$683+$L$695+$L$707)</t>
  </si>
  <si>
    <t>SUM(L625+L637+L649+L661+L673+L685+L697+L709)</t>
  </si>
  <si>
    <t>SUM($L$626+$L$638+$L$650+$L$662+$L$674+$L$686+$L$698+$L$710)</t>
  </si>
  <si>
    <t>SUM($L$627+$L$639+$L$651+$L$663+$L$675+$L$687+$L$699+$L$711)</t>
  </si>
  <si>
    <t>SUM($L$628+$L$640+$L$652+$L$664+$L$676+$L$688+$L$700+$L$712)</t>
  </si>
  <si>
    <t>SUM($L$629+$L$641+$L$653+$L$665+$L$677+$L$689+$L$701+$L$713)</t>
  </si>
  <si>
    <t>SUM(L631+L643+L655+L667+L679+L691+L703+L715)</t>
  </si>
  <si>
    <t>SUM($L$632+$L$644+$L$656+$L$668+$L$680+$L$692+$L$704+$L$716)</t>
  </si>
  <si>
    <t>SUM($L$633+$L$645+$L$657+$L$669+$L$681+$L$693+$L$705+$L$717)</t>
  </si>
  <si>
    <t>See GMPP Guidance for further Instructions (page 3-4)</t>
  </si>
  <si>
    <t>Total Forecast Whole Life Cost (RDEL)</t>
  </si>
  <si>
    <t>Total Forecast Whole Life Cost (CDEL)</t>
  </si>
  <si>
    <t>Total Forecast Whole Life Cost (Non-Gov)</t>
  </si>
  <si>
    <t>Feasibility</t>
  </si>
  <si>
    <r>
      <t xml:space="preserve">Reason </t>
    </r>
    <r>
      <rPr>
        <b/>
        <u/>
        <sz val="11"/>
        <color rgb="FFFF0000"/>
        <rFont val="Calibri"/>
        <family val="2"/>
        <scheme val="minor"/>
      </rPr>
      <t>WHY</t>
    </r>
    <r>
      <rPr>
        <sz val="11"/>
        <color theme="1"/>
        <rFont val="Calibri"/>
        <family val="2"/>
        <scheme val="minor"/>
      </rPr>
      <t xml:space="preserve"> if forecast is considered significantly different from TAP Baseline / Latest date. If date is not the same as TAP  please provide reason </t>
    </r>
  </si>
  <si>
    <t>If 'other' Project / Programme Lifecycle Stage, please specify</t>
  </si>
  <si>
    <t>Forecast Project Costs to Forecast Closure</t>
  </si>
  <si>
    <t>SOBC being developed</t>
  </si>
  <si>
    <t>HMT SOBC (or equivalent)</t>
  </si>
  <si>
    <t>HMT OBC (or equivalent)</t>
  </si>
  <si>
    <t>HMT FBC (or equivalent)</t>
  </si>
  <si>
    <t>Not Eligible - Agreed with IPA</t>
  </si>
  <si>
    <t>Not Eligible - Interim Appointment</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</si>
</sst>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44" formatCode="_-&quot;£&quot;* #,##0.00_-;\-&quot;£&quot;* #,##0.00_-;_-&quot;£&quot;* &quot;-&quot;??_-;_-@_-"/>
    <numFmt numFmtId="164" formatCode="0.0%"/>
    <numFmt numFmtId="165" formatCode="[$-F800]dddd\,\ mmmm\ dd\,\ yyyy"/>
    <numFmt numFmtId="166" formatCode="_-&quot;£&quot;* #,##0.0_-;\-&quot;£&quot;* #,##0.0_-;_-&quot;£&quot;* &quot;-&quot;?_-;_-@_-"/>
    <numFmt numFmtId="167" formatCode="_-&quot;£&quot;* #,##0.00_-;\-&quot;£&quot;* #,##0.00_-;_-&quot;£&quot;* &quot;-&quot;?_-;_-@_-"/>
  </numFmts>
  <fonts count="70" x14ac:knownFonts="1">
    <font>
      <sz val="11"/>
      <color theme="1"/>
      <name val="Calibri"/>
      <family val="2"/>
      <scheme val="minor"/>
    </font>
    <font>
      <b/>
      <sz val="11"/>
      <color indexed="8"/>
      <name val="Calibri"/>
      <family val="2"/>
    </font>
    <font>
      <sz val="10"/>
      <color indexed="8"/>
      <name val="Calibri"/>
      <family val="2"/>
    </font>
    <font>
      <sz val="9"/>
      <color indexed="81"/>
      <name val="Tahoma"/>
      <family val="2"/>
    </font>
    <font>
      <b/>
      <sz val="9"/>
      <color indexed="81"/>
      <name val="Tahoma"/>
      <family val="2"/>
    </font>
    <font>
      <sz val="11"/>
      <color indexed="8"/>
      <name val="Calibri"/>
      <family val="2"/>
    </font>
    <font>
      <u/>
      <sz val="9"/>
      <color indexed="81"/>
      <name val="Tahoma"/>
      <family val="2"/>
    </font>
    <font>
      <sz val="11"/>
      <color indexed="10"/>
      <name val="Calibri"/>
      <family val="2"/>
    </font>
    <font>
      <b/>
      <i/>
      <sz val="20"/>
      <color indexed="9"/>
      <name val="Calibri"/>
      <family val="2"/>
    </font>
    <font>
      <sz val="11"/>
      <color theme="1"/>
      <name val="Calibri"/>
      <family val="2"/>
      <scheme val="minor"/>
    </font>
    <font>
      <sz val="11"/>
      <color rgb="FF006100"/>
      <name val="Calibri"/>
      <family val="2"/>
      <scheme val="minor"/>
    </font>
    <font>
      <u/>
      <sz val="11"/>
      <color theme="10"/>
      <name val="Calibri"/>
      <family val="2"/>
      <scheme val="minor"/>
    </font>
    <font>
      <b/>
      <sz val="11"/>
      <color theme="1"/>
      <name val="Calibri"/>
      <family val="2"/>
      <scheme val="minor"/>
    </font>
    <font>
      <sz val="11"/>
      <color rgb="FFFF0000"/>
      <name val="Calibri"/>
      <family val="2"/>
      <scheme val="minor"/>
    </font>
    <font>
      <sz val="10"/>
      <color theme="1"/>
      <name val="Calibri"/>
      <family val="2"/>
      <scheme val="minor"/>
    </font>
    <font>
      <sz val="10"/>
      <name val="Calibri"/>
      <family val="2"/>
      <scheme val="minor"/>
    </font>
    <font>
      <sz val="11"/>
      <color theme="4" tint="-0.249977111117893"/>
      <name val="Calibri"/>
      <family val="2"/>
      <scheme val="minor"/>
    </font>
    <font>
      <sz val="11"/>
      <color theme="9" tint="-0.249977111117893"/>
      <name val="Calibri"/>
      <family val="2"/>
      <scheme val="minor"/>
    </font>
    <font>
      <sz val="11"/>
      <name val="Calibri"/>
      <family val="2"/>
      <scheme val="minor"/>
    </font>
    <font>
      <sz val="14"/>
      <color theme="0"/>
      <name val="Calibri"/>
      <family val="2"/>
      <scheme val="minor"/>
    </font>
    <font>
      <sz val="10"/>
      <color theme="9" tint="-0.249977111117893"/>
      <name val="Calibri"/>
      <family val="2"/>
      <scheme val="minor"/>
    </font>
    <font>
      <sz val="10"/>
      <color theme="0"/>
      <name val="Calibri"/>
      <family val="2"/>
      <scheme val="minor"/>
    </font>
    <font>
      <b/>
      <sz val="11"/>
      <color theme="4" tint="-0.249977111117893"/>
      <name val="Calibri"/>
      <family val="2"/>
      <scheme val="minor"/>
    </font>
    <font>
      <sz val="10"/>
      <color theme="4" tint="-0.249977111117893"/>
      <name val="Calibri"/>
      <family val="2"/>
      <scheme val="minor"/>
    </font>
    <font>
      <b/>
      <sz val="14"/>
      <color theme="0"/>
      <name val="Calibri"/>
      <family val="2"/>
      <scheme val="minor"/>
    </font>
    <font>
      <b/>
      <sz val="10"/>
      <color theme="0"/>
      <name val="Calibri"/>
      <family val="2"/>
      <scheme val="minor"/>
    </font>
    <font>
      <b/>
      <sz val="14"/>
      <color rgb="FFFF0000"/>
      <name val="Calibri"/>
      <family val="2"/>
      <scheme val="minor"/>
    </font>
    <font>
      <sz val="9"/>
      <color theme="1"/>
      <name val="Calibri"/>
      <family val="2"/>
      <scheme val="minor"/>
    </font>
    <font>
      <b/>
      <sz val="20"/>
      <color theme="0"/>
      <name val="Calibri"/>
      <family val="2"/>
      <scheme val="minor"/>
    </font>
    <font>
      <sz val="8"/>
      <color theme="1"/>
      <name val="Calibri"/>
      <family val="2"/>
      <scheme val="minor"/>
    </font>
    <font>
      <sz val="14"/>
      <color theme="1"/>
      <name val="Calibri"/>
      <family val="2"/>
      <scheme val="minor"/>
    </font>
    <font>
      <b/>
      <sz val="11"/>
      <name val="Calibri"/>
      <family val="2"/>
      <scheme val="minor"/>
    </font>
    <font>
      <b/>
      <sz val="16"/>
      <color rgb="FFFF0000"/>
      <name val="Calibri"/>
      <family val="2"/>
      <scheme val="minor"/>
    </font>
    <font>
      <b/>
      <i/>
      <sz val="11"/>
      <color theme="1"/>
      <name val="Calibri"/>
      <family val="2"/>
      <scheme val="minor"/>
    </font>
    <font>
      <sz val="10"/>
      <color rgb="FFFF0000"/>
      <name val="Calibri"/>
      <family val="2"/>
      <scheme val="minor"/>
    </font>
    <font>
      <b/>
      <sz val="9"/>
      <color theme="1"/>
      <name val="Calibri"/>
      <family val="2"/>
      <scheme val="minor"/>
    </font>
    <font>
      <b/>
      <sz val="11"/>
      <color rgb="FF0000FF"/>
      <name val="Calibri"/>
      <family val="2"/>
      <scheme val="minor"/>
    </font>
    <font>
      <b/>
      <sz val="12"/>
      <color theme="0"/>
      <name val="Calibri"/>
      <family val="2"/>
      <scheme val="minor"/>
    </font>
    <font>
      <strike/>
      <sz val="11"/>
      <color theme="1"/>
      <name val="Calibri"/>
      <family val="2"/>
      <scheme val="minor"/>
    </font>
    <font>
      <sz val="9"/>
      <name val="Calibri"/>
      <family val="2"/>
      <scheme val="minor"/>
    </font>
    <font>
      <sz val="11"/>
      <color theme="0"/>
      <name val="Calibri"/>
      <family val="2"/>
      <scheme val="minor"/>
    </font>
    <font>
      <b/>
      <u/>
      <sz val="18"/>
      <color theme="1"/>
      <name val="Calibri"/>
      <family val="2"/>
      <scheme val="minor"/>
    </font>
    <font>
      <i/>
      <sz val="11"/>
      <color theme="1"/>
      <name val="Calibri"/>
      <family val="2"/>
      <scheme val="minor"/>
    </font>
    <font>
      <i/>
      <sz val="11"/>
      <color theme="4" tint="-0.249977111117893"/>
      <name val="Calibri"/>
      <family val="2"/>
      <scheme val="minor"/>
    </font>
    <font>
      <b/>
      <sz val="11"/>
      <color theme="9" tint="-0.249977111117893"/>
      <name val="Calibri"/>
      <family val="2"/>
      <scheme val="minor"/>
    </font>
    <font>
      <b/>
      <sz val="10"/>
      <color rgb="FF0000FF"/>
      <name val="Calibri"/>
      <family val="2"/>
      <scheme val="minor"/>
    </font>
    <font>
      <b/>
      <sz val="12"/>
      <color theme="1"/>
      <name val="Calibri"/>
      <family val="2"/>
      <scheme val="minor"/>
    </font>
    <font>
      <b/>
      <u/>
      <sz val="12"/>
      <color theme="1"/>
      <name val="Calibri"/>
      <family val="2"/>
      <scheme val="minor"/>
    </font>
    <font>
      <sz val="10"/>
      <color rgb="FF383838"/>
      <name val="Calibri"/>
      <family val="2"/>
      <scheme val="minor"/>
    </font>
    <font>
      <sz val="12"/>
      <color rgb="FF383838"/>
      <name val="Calibri"/>
      <family val="2"/>
      <scheme val="minor"/>
    </font>
    <font>
      <i/>
      <sz val="10"/>
      <color rgb="FF383838"/>
      <name val="Calibri"/>
      <family val="2"/>
      <scheme val="minor"/>
    </font>
    <font>
      <sz val="12"/>
      <color theme="1"/>
      <name val="Arial"/>
      <family val="2"/>
    </font>
    <font>
      <b/>
      <sz val="14"/>
      <color rgb="FF0000FF"/>
      <name val="Calibri"/>
      <family val="2"/>
      <scheme val="minor"/>
    </font>
    <font>
      <i/>
      <sz val="14"/>
      <color theme="0"/>
      <name val="Calibri"/>
      <family val="2"/>
      <scheme val="minor"/>
    </font>
    <font>
      <i/>
      <sz val="14"/>
      <color theme="1"/>
      <name val="Calibri"/>
      <family val="2"/>
      <scheme val="minor"/>
    </font>
    <font>
      <sz val="22"/>
      <color rgb="FF0000FF"/>
      <name val="Calibri"/>
      <family val="2"/>
      <scheme val="minor"/>
    </font>
    <font>
      <b/>
      <sz val="14"/>
      <color theme="1"/>
      <name val="Calibri"/>
      <family val="2"/>
      <scheme val="minor"/>
    </font>
    <font>
      <b/>
      <i/>
      <sz val="14"/>
      <color theme="1"/>
      <name val="Calibri"/>
      <family val="2"/>
      <scheme val="minor"/>
    </font>
    <font>
      <sz val="12"/>
      <color theme="1"/>
      <name val="Calibri"/>
      <family val="2"/>
      <scheme val="minor"/>
    </font>
    <font>
      <b/>
      <sz val="18"/>
      <color theme="1"/>
      <name val="Calibri"/>
      <family val="2"/>
      <scheme val="minor"/>
    </font>
    <font>
      <b/>
      <sz val="22"/>
      <color theme="1"/>
      <name val="Calibri"/>
      <family val="2"/>
      <scheme val="minor"/>
    </font>
    <font>
      <sz val="16"/>
      <color theme="1"/>
      <name val="Calibri"/>
      <family val="2"/>
      <scheme val="minor"/>
    </font>
    <font>
      <b/>
      <u/>
      <sz val="11"/>
      <color theme="1"/>
      <name val="Calibri"/>
      <family val="2"/>
      <scheme val="minor"/>
    </font>
    <font>
      <b/>
      <u/>
      <sz val="20"/>
      <color rgb="FF0000FF"/>
      <name val="Calibri"/>
      <family val="2"/>
      <scheme val="minor"/>
    </font>
    <font>
      <u/>
      <sz val="11"/>
      <color theme="1"/>
      <name val="Calibri"/>
      <family val="2"/>
      <scheme val="minor"/>
    </font>
    <font>
      <sz val="18"/>
      <color theme="1"/>
      <name val="Calibri"/>
      <family val="2"/>
      <scheme val="minor"/>
    </font>
    <font>
      <i/>
      <sz val="16"/>
      <color theme="1"/>
      <name val="Calibri"/>
      <family val="2"/>
      <scheme val="minor"/>
    </font>
    <font>
      <u/>
      <sz val="16"/>
      <color theme="1"/>
      <name val="Calibri"/>
      <family val="2"/>
      <scheme val="minor"/>
    </font>
    <font>
      <b/>
      <sz val="16"/>
      <color theme="1"/>
      <name val="Calibri"/>
      <family val="2"/>
      <scheme val="minor"/>
    </font>
    <font>
      <b/>
      <u/>
      <sz val="11"/>
      <color rgb="FFFF0000"/>
      <name val="Calibri"/>
      <family val="2"/>
      <scheme val="minor"/>
    </font>
  </fonts>
  <fills count="39">
    <fill>
      <patternFill patternType="none"/>
    </fill>
    <fill>
      <patternFill patternType="gray125"/>
    </fill>
    <fill>
      <patternFill patternType="solid">
        <fgColor rgb="FFC6EFCE"/>
      </patternFill>
    </fill>
    <fill>
      <patternFill patternType="solid">
        <fgColor theme="9" tint="0.59999389629810485"/>
        <bgColor indexed="64"/>
      </patternFill>
    </fill>
    <fill>
      <patternFill patternType="solid">
        <fgColor theme="0"/>
        <bgColor indexed="64"/>
      </patternFill>
    </fill>
    <fill>
      <patternFill patternType="lightUp">
        <bgColor theme="0"/>
      </patternFill>
    </fill>
    <fill>
      <patternFill patternType="solid">
        <fgColor theme="4" tint="0.59999389629810485"/>
        <bgColor indexed="64"/>
      </patternFill>
    </fill>
    <fill>
      <patternFill patternType="solid">
        <fgColor rgb="FFFF0000"/>
        <bgColor indexed="64"/>
      </patternFill>
    </fill>
    <fill>
      <patternFill patternType="solid">
        <fgColor theme="9" tint="0.39997558519241921"/>
        <bgColor indexed="64"/>
      </patternFill>
    </fill>
    <fill>
      <patternFill patternType="solid">
        <fgColor rgb="FFCF8FC6"/>
        <bgColor indexed="64"/>
      </patternFill>
    </fill>
    <fill>
      <patternFill patternType="solid">
        <fgColor theme="7" tint="0.59999389629810485"/>
        <bgColor indexed="64"/>
      </patternFill>
    </fill>
    <fill>
      <patternFill patternType="solid">
        <fgColor theme="5" tint="0.39997558519241921"/>
        <bgColor indexed="64"/>
      </patternFill>
    </fill>
    <fill>
      <patternFill patternType="solid">
        <fgColor theme="3" tint="0.39997558519241921"/>
        <bgColor indexed="64"/>
      </patternFill>
    </fill>
    <fill>
      <patternFill patternType="solid">
        <fgColor theme="7" tint="-0.249977111117893"/>
        <bgColor indexed="64"/>
      </patternFill>
    </fill>
    <fill>
      <patternFill patternType="solid">
        <fgColor rgb="FFFF99CC"/>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theme="4" tint="-0.249977111117893"/>
        <bgColor indexed="64"/>
      </patternFill>
    </fill>
    <fill>
      <patternFill patternType="solid">
        <fgColor rgb="FFFF3300"/>
        <bgColor indexed="64"/>
      </patternFill>
    </fill>
    <fill>
      <patternFill patternType="solid">
        <fgColor rgb="FF66FFFF"/>
        <bgColor indexed="64"/>
      </patternFill>
    </fill>
    <fill>
      <patternFill patternType="solid">
        <fgColor rgb="FFCCFF66"/>
        <bgColor indexed="64"/>
      </patternFill>
    </fill>
    <fill>
      <patternFill patternType="solid">
        <fgColor rgb="FFFFCC66"/>
        <bgColor indexed="64"/>
      </patternFill>
    </fill>
    <fill>
      <patternFill patternType="lightDown"/>
    </fill>
    <fill>
      <patternFill patternType="solid">
        <fgColor theme="7" tint="0.79998168889431442"/>
        <bgColor indexed="64"/>
      </patternFill>
    </fill>
    <fill>
      <patternFill patternType="lightUp"/>
    </fill>
    <fill>
      <patternFill patternType="solid">
        <fgColor rgb="FFFFFF00"/>
        <bgColor indexed="64"/>
      </patternFill>
    </fill>
    <fill>
      <patternFill patternType="solid">
        <fgColor theme="7" tint="0.39997558519241921"/>
        <bgColor indexed="64"/>
      </patternFill>
    </fill>
    <fill>
      <patternFill patternType="solid">
        <fgColor theme="5" tint="0.59999389629810485"/>
        <bgColor indexed="64"/>
      </patternFill>
    </fill>
    <fill>
      <patternFill patternType="solid">
        <fgColor rgb="FFCC99FF"/>
        <bgColor indexed="64"/>
      </patternFill>
    </fill>
    <fill>
      <patternFill patternType="solid">
        <fgColor theme="9" tint="-0.249977111117893"/>
        <bgColor indexed="64"/>
      </patternFill>
    </fill>
    <fill>
      <patternFill patternType="solid">
        <fgColor rgb="FFFFC000"/>
        <bgColor indexed="64"/>
      </patternFill>
    </fill>
    <fill>
      <patternFill patternType="solid">
        <fgColor theme="0" tint="-0.14999847407452621"/>
        <bgColor indexed="64"/>
      </patternFill>
    </fill>
    <fill>
      <gradientFill>
        <stop position="0">
          <color theme="4" tint="0.59999389629810485"/>
        </stop>
        <stop position="1">
          <color rgb="FFFFC000"/>
        </stop>
      </gradientFill>
    </fill>
    <fill>
      <patternFill patternType="lightDown">
        <bgColor theme="2" tint="-0.249977111117893"/>
      </patternFill>
    </fill>
    <fill>
      <patternFill patternType="solid">
        <fgColor rgb="FFCC66FF"/>
        <bgColor indexed="64"/>
      </patternFill>
    </fill>
    <fill>
      <patternFill patternType="solid">
        <fgColor theme="4" tint="0.39997558519241921"/>
        <bgColor indexed="64"/>
      </patternFill>
    </fill>
    <fill>
      <patternFill patternType="lightUp">
        <bgColor theme="2" tint="-9.9978637043366805E-2"/>
      </patternFill>
    </fill>
    <fill>
      <patternFill patternType="solid">
        <fgColor theme="8"/>
        <bgColor indexed="64"/>
      </patternFill>
    </fill>
    <fill>
      <patternFill patternType="solid">
        <fgColor theme="6" tint="0.39997558519241921"/>
        <bgColor indexed="64"/>
      </patternFill>
    </fill>
  </fills>
  <borders count="78">
    <border>
      <left/>
      <right/>
      <top/>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thin">
        <color theme="0"/>
      </left>
      <right/>
      <top style="thin">
        <color theme="0"/>
      </top>
      <bottom style="thin">
        <color theme="0"/>
      </bottom>
      <diagonal/>
    </border>
    <border>
      <left/>
      <right/>
      <top style="thin">
        <color theme="0"/>
      </top>
      <bottom style="thin">
        <color theme="0"/>
      </bottom>
      <diagonal/>
    </border>
    <border>
      <left/>
      <right style="thin">
        <color theme="0"/>
      </right>
      <top style="thin">
        <color theme="0"/>
      </top>
      <bottom style="thin">
        <color theme="0"/>
      </bottom>
      <diagonal/>
    </border>
    <border>
      <left/>
      <right style="medium">
        <color auto="1"/>
      </right>
      <top style="medium">
        <color auto="1"/>
      </top>
      <bottom/>
      <diagonal/>
    </border>
    <border>
      <left/>
      <right style="medium">
        <color auto="1"/>
      </right>
      <top/>
      <bottom/>
      <diagonal/>
    </border>
    <border>
      <left/>
      <right style="medium">
        <color auto="1"/>
      </right>
      <top/>
      <bottom style="medium">
        <color auto="1"/>
      </bottom>
      <diagonal/>
    </border>
    <border>
      <left/>
      <right/>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style="thin">
        <color indexed="64"/>
      </bottom>
      <diagonal/>
    </border>
    <border>
      <left style="hair">
        <color indexed="64"/>
      </left>
      <right style="hair">
        <color indexed="64"/>
      </right>
      <top style="hair">
        <color indexed="64"/>
      </top>
      <bottom style="hair">
        <color indexed="64"/>
      </bottom>
      <diagonal/>
    </border>
    <border>
      <left style="medium">
        <color indexed="64"/>
      </left>
      <right style="hair">
        <color indexed="64"/>
      </right>
      <top style="hair">
        <color indexed="64"/>
      </top>
      <bottom style="hair">
        <color indexed="64"/>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style="thin">
        <color indexed="64"/>
      </left>
      <right style="medium">
        <color indexed="64"/>
      </right>
      <top style="thin">
        <color indexed="64"/>
      </top>
      <bottom/>
      <diagonal/>
    </border>
    <border>
      <left style="thin">
        <color indexed="64"/>
      </left>
      <right style="thin">
        <color indexed="64"/>
      </right>
      <top style="medium">
        <color indexed="64"/>
      </top>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right/>
      <top/>
      <bottom style="dashDot">
        <color indexed="64"/>
      </bottom>
      <diagonal/>
    </border>
    <border>
      <left/>
      <right/>
      <top style="dashDot">
        <color indexed="64"/>
      </top>
      <bottom/>
      <diagonal/>
    </border>
    <border>
      <left style="medium">
        <color indexed="64"/>
      </left>
      <right style="medium">
        <color indexed="64"/>
      </right>
      <top style="medium">
        <color indexed="64"/>
      </top>
      <bottom style="medium">
        <color indexed="64"/>
      </bottom>
      <diagonal/>
    </border>
    <border>
      <left style="medium">
        <color indexed="64"/>
      </left>
      <right/>
      <top style="thin">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style="thin">
        <color theme="0"/>
      </left>
      <right/>
      <top/>
      <bottom/>
      <diagonal/>
    </border>
    <border>
      <left style="thin">
        <color theme="0"/>
      </left>
      <right style="thin">
        <color theme="0"/>
      </right>
      <top/>
      <bottom/>
      <diagonal/>
    </border>
    <border>
      <left/>
      <right/>
      <top style="medium">
        <color auto="1"/>
      </top>
      <bottom style="thin">
        <color indexed="64"/>
      </bottom>
      <diagonal/>
    </border>
    <border>
      <left/>
      <right/>
      <top style="dashDotDot">
        <color indexed="64"/>
      </top>
      <bottom/>
      <diagonal/>
    </border>
    <border>
      <left/>
      <right/>
      <top/>
      <bottom style="dashDotDot">
        <color indexed="64"/>
      </bottom>
      <diagonal/>
    </border>
    <border>
      <left/>
      <right style="hair">
        <color indexed="64"/>
      </right>
      <top style="hair">
        <color indexed="64"/>
      </top>
      <bottom style="hair">
        <color indexed="64"/>
      </bottom>
      <diagonal/>
    </border>
    <border>
      <left style="medium">
        <color indexed="64"/>
      </left>
      <right style="thin">
        <color indexed="64"/>
      </right>
      <top/>
      <bottom style="thin">
        <color indexed="64"/>
      </bottom>
      <diagonal/>
    </border>
    <border>
      <left style="medium">
        <color indexed="64"/>
      </left>
      <right style="medium">
        <color indexed="64"/>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top style="medium">
        <color indexed="64"/>
      </top>
      <bottom style="mediumDashed">
        <color indexed="64"/>
      </bottom>
      <diagonal/>
    </border>
    <border>
      <left style="mediumDashed">
        <color indexed="64"/>
      </left>
      <right style="mediumDashed">
        <color indexed="64"/>
      </right>
      <top style="mediumDashed">
        <color indexed="64"/>
      </top>
      <bottom style="mediumDashed">
        <color indexed="64"/>
      </bottom>
      <diagonal/>
    </border>
    <border>
      <left/>
      <right/>
      <top/>
      <bottom style="hair">
        <color indexed="64"/>
      </bottom>
      <diagonal/>
    </border>
    <border>
      <left/>
      <right style="mediumDashed">
        <color indexed="64"/>
      </right>
      <top style="mediumDashed">
        <color indexed="64"/>
      </top>
      <bottom style="mediumDashed">
        <color indexed="64"/>
      </bottom>
      <diagonal/>
    </border>
    <border>
      <left/>
      <right/>
      <top style="mediumDashed">
        <color indexed="64"/>
      </top>
      <bottom style="hair">
        <color indexed="64"/>
      </bottom>
      <diagonal/>
    </border>
    <border>
      <left style="medium">
        <color indexed="64"/>
      </left>
      <right style="mediumDashed">
        <color indexed="64"/>
      </right>
      <top/>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diagonal/>
    </border>
    <border>
      <left style="medium">
        <color indexed="64"/>
      </left>
      <right/>
      <top/>
      <bottom style="thin">
        <color indexed="64"/>
      </bottom>
      <diagonal/>
    </border>
    <border>
      <left/>
      <right/>
      <top style="thin">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s>
  <cellStyleXfs count="7">
    <xf numFmtId="0" fontId="0" fillId="0" borderId="0"/>
    <xf numFmtId="44" fontId="9" fillId="0" borderId="0" applyFont="0" applyFill="0" applyBorder="0" applyAlignment="0" applyProtection="0"/>
    <xf numFmtId="0" fontId="10" fillId="2" borderId="0" applyNumberFormat="0" applyBorder="0" applyAlignment="0" applyProtection="0"/>
    <xf numFmtId="0" fontId="11" fillId="0" borderId="0" applyNumberFormat="0" applyFill="0" applyBorder="0" applyAlignment="0" applyProtection="0"/>
    <xf numFmtId="9" fontId="9" fillId="0" borderId="0" applyFont="0" applyFill="0" applyBorder="0" applyAlignment="0" applyProtection="0"/>
    <xf numFmtId="44" fontId="9" fillId="0" borderId="0" applyFont="0" applyFill="0" applyBorder="0" applyAlignment="0" applyProtection="0"/>
    <xf numFmtId="0" fontId="51" fillId="0" borderId="0"/>
  </cellStyleXfs>
  <cellXfs count="1313">
    <xf numFmtId="0" fontId="0" fillId="0" borderId="0" xfId="0"/>
    <xf numFmtId="0" fontId="0" fillId="0" borderId="0" xfId="0" applyFont="1" applyFill="1" applyBorder="1" applyAlignment="1">
      <alignment horizontal="left" vertical="center" wrapText="1"/>
    </xf>
    <xf numFmtId="0" fontId="0" fillId="0" borderId="0" xfId="0" applyFont="1" applyFill="1" applyBorder="1" applyAlignment="1">
      <alignment vertical="center" wrapText="1"/>
    </xf>
    <xf numFmtId="0" fontId="0" fillId="0" borderId="0" xfId="0" applyFont="1" applyAlignment="1">
      <alignment horizontal="left" vertical="center"/>
    </xf>
    <xf numFmtId="0" fontId="0" fillId="0" borderId="0" xfId="0" applyFont="1" applyFill="1" applyBorder="1" applyAlignment="1">
      <alignment vertical="top" wrapText="1"/>
    </xf>
    <xf numFmtId="0" fontId="0" fillId="0" borderId="0" xfId="0" applyFont="1" applyFill="1" applyBorder="1" applyAlignment="1">
      <alignment vertical="top"/>
    </xf>
    <xf numFmtId="0" fontId="0" fillId="0" borderId="0" xfId="0" applyFont="1" applyFill="1" applyBorder="1" applyAlignment="1">
      <alignment horizontal="left" vertical="top"/>
    </xf>
    <xf numFmtId="0" fontId="14" fillId="0" borderId="0" xfId="0" applyFont="1" applyFill="1" applyBorder="1" applyAlignment="1">
      <alignment vertical="center" wrapText="1"/>
    </xf>
    <xf numFmtId="14" fontId="15" fillId="0" borderId="0" xfId="0" applyNumberFormat="1" applyFont="1" applyFill="1" applyBorder="1" applyAlignment="1">
      <alignment horizontal="right" vertical="center" wrapText="1"/>
    </xf>
    <xf numFmtId="0" fontId="15" fillId="0" borderId="0" xfId="0" applyFont="1" applyFill="1" applyBorder="1" applyAlignment="1">
      <alignment horizontal="right" vertical="center" wrapText="1"/>
    </xf>
    <xf numFmtId="0" fontId="0" fillId="0" borderId="0" xfId="0" applyFont="1"/>
    <xf numFmtId="0" fontId="0" fillId="0" borderId="0" xfId="0" applyFont="1" applyBorder="1"/>
    <xf numFmtId="0" fontId="0" fillId="0" borderId="0" xfId="0" applyFont="1" applyFill="1" applyBorder="1" applyAlignment="1">
      <alignment vertical="center"/>
    </xf>
    <xf numFmtId="0" fontId="0" fillId="0" borderId="0" xfId="0" applyFont="1" applyFill="1" applyBorder="1" applyAlignment="1">
      <alignment horizontal="center" vertical="top" wrapText="1"/>
    </xf>
    <xf numFmtId="0" fontId="16" fillId="0" borderId="0" xfId="0" applyFont="1"/>
    <xf numFmtId="0" fontId="17" fillId="0" borderId="0" xfId="0" applyFont="1"/>
    <xf numFmtId="0" fontId="18" fillId="0" borderId="0" xfId="0" applyFont="1" applyFill="1" applyBorder="1" applyAlignment="1">
      <alignment horizontal="left" vertical="top" wrapText="1"/>
    </xf>
    <xf numFmtId="0" fontId="19" fillId="0" borderId="0" xfId="0" applyFont="1" applyFill="1" applyBorder="1" applyAlignment="1">
      <alignment horizontal="left" vertical="center" wrapText="1"/>
    </xf>
    <xf numFmtId="0" fontId="16" fillId="0" borderId="0" xfId="0" applyFont="1" applyFill="1" applyBorder="1" applyAlignment="1">
      <alignment horizontal="center" vertical="center" wrapText="1"/>
    </xf>
    <xf numFmtId="0" fontId="16" fillId="0" borderId="0" xfId="0" applyFont="1" applyFill="1" applyBorder="1" applyAlignment="1">
      <alignment horizontal="right" vertical="top" wrapText="1"/>
    </xf>
    <xf numFmtId="0" fontId="20" fillId="0" borderId="0" xfId="0" applyFont="1" applyFill="1" applyBorder="1" applyAlignment="1">
      <alignment horizontal="left" vertical="top" wrapText="1"/>
    </xf>
    <xf numFmtId="0" fontId="20" fillId="0" borderId="0" xfId="0" applyFont="1" applyFill="1" applyBorder="1" applyAlignment="1">
      <alignment horizontal="left" vertical="center" wrapText="1"/>
    </xf>
    <xf numFmtId="0" fontId="12" fillId="0" borderId="0" xfId="0" applyFont="1" applyFill="1" applyBorder="1" applyAlignment="1">
      <alignment horizontal="left" vertical="top" wrapText="1"/>
    </xf>
    <xf numFmtId="0" fontId="21" fillId="0" borderId="0" xfId="0" applyFont="1" applyFill="1" applyBorder="1" applyAlignment="1">
      <alignment vertical="center" wrapText="1"/>
    </xf>
    <xf numFmtId="0" fontId="14" fillId="0" borderId="0" xfId="0" applyFont="1" applyFill="1"/>
    <xf numFmtId="0" fontId="14" fillId="0" borderId="0" xfId="0" applyFont="1"/>
    <xf numFmtId="0" fontId="22" fillId="0" borderId="0" xfId="0" applyFont="1" applyFill="1" applyBorder="1" applyAlignment="1">
      <alignment horizontal="left" vertical="top" wrapText="1"/>
    </xf>
    <xf numFmtId="0" fontId="0" fillId="0" borderId="0" xfId="0" applyFont="1" applyFill="1" applyBorder="1" applyAlignment="1">
      <alignment horizontal="right" vertical="center" wrapText="1"/>
    </xf>
    <xf numFmtId="0" fontId="0" fillId="0" borderId="0" xfId="0" applyFont="1" applyFill="1" applyBorder="1" applyAlignment="1">
      <alignment horizontal="left" vertical="top" wrapText="1"/>
    </xf>
    <xf numFmtId="0" fontId="18" fillId="0" borderId="0" xfId="0" applyFont="1" applyFill="1" applyBorder="1" applyAlignment="1">
      <alignment horizontal="right" vertical="center" wrapText="1"/>
    </xf>
    <xf numFmtId="0" fontId="0" fillId="0" borderId="0" xfId="0" applyFont="1" applyFill="1" applyBorder="1" applyAlignment="1">
      <alignment horizontal="right" vertical="center"/>
    </xf>
    <xf numFmtId="0" fontId="18" fillId="0" borderId="0" xfId="0" applyFont="1" applyFill="1" applyBorder="1" applyAlignment="1">
      <alignment horizontal="center" vertical="top" wrapText="1"/>
    </xf>
    <xf numFmtId="14" fontId="0" fillId="0" borderId="0" xfId="0" applyNumberFormat="1" applyFont="1" applyFill="1" applyBorder="1" applyAlignment="1">
      <alignment vertical="center" wrapText="1"/>
    </xf>
    <xf numFmtId="0" fontId="14" fillId="0" borderId="0" xfId="0" applyFont="1" applyFill="1" applyBorder="1" applyAlignment="1">
      <alignment horizontal="left" vertical="top" wrapText="1"/>
    </xf>
    <xf numFmtId="0" fontId="12" fillId="0" borderId="0" xfId="0" applyFont="1" applyFill="1" applyBorder="1" applyAlignment="1">
      <alignment horizontal="left" vertical="center" wrapText="1"/>
    </xf>
    <xf numFmtId="0" fontId="18" fillId="0" borderId="0" xfId="0" applyFont="1" applyFill="1" applyBorder="1" applyAlignment="1">
      <alignment horizontal="left" vertical="center" wrapText="1"/>
    </xf>
    <xf numFmtId="0" fontId="16" fillId="0" borderId="0" xfId="0" applyFont="1" applyFill="1" applyBorder="1" applyAlignment="1">
      <alignment horizontal="left" vertical="center" wrapText="1"/>
    </xf>
    <xf numFmtId="0" fontId="16" fillId="0" borderId="0" xfId="0" applyFont="1" applyFill="1" applyBorder="1" applyAlignment="1">
      <alignment horizontal="left" vertical="center"/>
    </xf>
    <xf numFmtId="14" fontId="0" fillId="0" borderId="0" xfId="0" applyNumberFormat="1" applyFont="1" applyFill="1" applyBorder="1" applyAlignment="1">
      <alignment horizontal="left" vertical="center" wrapText="1"/>
    </xf>
    <xf numFmtId="0" fontId="17" fillId="0" borderId="0" xfId="0" applyFont="1" applyFill="1" applyBorder="1" applyAlignment="1">
      <alignment horizontal="left" vertical="center" wrapText="1"/>
    </xf>
    <xf numFmtId="0" fontId="19" fillId="0" borderId="0" xfId="0" applyFont="1" applyFill="1" applyBorder="1" applyAlignment="1">
      <alignment horizontal="left" vertical="center"/>
    </xf>
    <xf numFmtId="0" fontId="14" fillId="0" borderId="0" xfId="0" applyFont="1" applyFill="1" applyBorder="1" applyAlignment="1">
      <alignment horizontal="left" vertical="center" wrapText="1"/>
    </xf>
    <xf numFmtId="164" fontId="9" fillId="0" borderId="0" xfId="4" applyNumberFormat="1" applyFont="1" applyFill="1" applyBorder="1" applyAlignment="1">
      <alignment horizontal="left" vertical="center" wrapText="1"/>
    </xf>
    <xf numFmtId="0" fontId="12" fillId="0" borderId="0" xfId="0" applyFont="1" applyFill="1" applyBorder="1" applyAlignment="1">
      <alignment horizontal="right" vertical="center" wrapText="1"/>
    </xf>
    <xf numFmtId="0" fontId="22" fillId="0" borderId="0" xfId="0" applyFont="1" applyFill="1" applyBorder="1" applyAlignment="1">
      <alignment horizontal="right" vertical="center" wrapText="1"/>
    </xf>
    <xf numFmtId="0" fontId="0" fillId="0" borderId="1" xfId="0" applyFont="1" applyFill="1" applyBorder="1" applyAlignment="1">
      <alignment horizontal="left" vertical="top" wrapText="1"/>
    </xf>
    <xf numFmtId="2" fontId="15" fillId="0" borderId="0" xfId="0" applyNumberFormat="1" applyFont="1" applyFill="1" applyAlignment="1">
      <alignment horizontal="left" vertical="top"/>
    </xf>
    <xf numFmtId="2" fontId="15" fillId="0" borderId="0" xfId="0" applyNumberFormat="1" applyFont="1" applyFill="1" applyBorder="1" applyAlignment="1">
      <alignment horizontal="left" vertical="top"/>
    </xf>
    <xf numFmtId="2" fontId="23" fillId="0" borderId="0" xfId="0" applyNumberFormat="1" applyFont="1" applyFill="1" applyAlignment="1">
      <alignment horizontal="left" vertical="top"/>
    </xf>
    <xf numFmtId="0" fontId="18" fillId="0" borderId="0" xfId="0" applyFont="1" applyFill="1" applyBorder="1" applyAlignment="1">
      <alignment horizontal="left" vertical="top" wrapText="1"/>
    </xf>
    <xf numFmtId="0" fontId="15" fillId="0" borderId="0" xfId="0" applyFont="1" applyFill="1" applyBorder="1" applyAlignment="1">
      <alignment horizontal="left" vertical="top" wrapText="1"/>
    </xf>
    <xf numFmtId="0" fontId="0" fillId="0" borderId="2" xfId="0" applyFont="1" applyFill="1" applyBorder="1" applyAlignment="1">
      <alignment horizontal="left" vertical="top" wrapText="1"/>
    </xf>
    <xf numFmtId="0" fontId="0" fillId="0" borderId="0" xfId="0" applyFont="1" applyBorder="1" applyAlignment="1">
      <alignment horizontal="left" vertical="top"/>
    </xf>
    <xf numFmtId="0" fontId="16" fillId="0" borderId="0" xfId="0" applyFont="1" applyFill="1" applyBorder="1" applyAlignment="1">
      <alignment horizontal="left" vertical="top" wrapText="1"/>
    </xf>
    <xf numFmtId="0" fontId="14" fillId="0" borderId="0" xfId="0" applyFont="1" applyFill="1" applyAlignment="1">
      <alignment horizontal="left" vertical="top"/>
    </xf>
    <xf numFmtId="0" fontId="0" fillId="0" borderId="0" xfId="0" applyFont="1" applyFill="1" applyBorder="1"/>
    <xf numFmtId="0" fontId="0" fillId="0" borderId="0" xfId="0" applyFont="1" applyFill="1" applyAlignment="1">
      <alignment horizontal="left" vertical="top"/>
    </xf>
    <xf numFmtId="0" fontId="0" fillId="0" borderId="0" xfId="0" applyFont="1" applyFill="1"/>
    <xf numFmtId="0" fontId="0" fillId="0" borderId="0" xfId="0" applyFont="1" applyAlignment="1">
      <alignment horizontal="left" vertical="top"/>
    </xf>
    <xf numFmtId="44" fontId="9" fillId="0" borderId="2" xfId="1" applyFont="1" applyFill="1" applyBorder="1" applyAlignment="1">
      <alignment horizontal="center" vertical="center" wrapText="1"/>
    </xf>
    <xf numFmtId="44" fontId="9" fillId="0" borderId="2" xfId="1" applyFont="1" applyFill="1" applyBorder="1" applyAlignment="1">
      <alignment horizontal="left" vertical="top" wrapText="1"/>
    </xf>
    <xf numFmtId="44" fontId="9" fillId="0" borderId="0" xfId="1" applyFont="1" applyFill="1" applyBorder="1" applyAlignment="1">
      <alignment horizontal="center" vertical="center" wrapText="1"/>
    </xf>
    <xf numFmtId="44" fontId="9" fillId="0" borderId="0" xfId="1" applyFont="1" applyFill="1" applyBorder="1" applyAlignment="1">
      <alignment horizontal="left" vertical="center" wrapText="1"/>
    </xf>
    <xf numFmtId="44" fontId="9" fillId="0" borderId="0" xfId="1" applyFont="1" applyFill="1" applyBorder="1" applyAlignment="1">
      <alignment horizontal="left" vertical="top" wrapText="1"/>
    </xf>
    <xf numFmtId="44" fontId="9" fillId="0" borderId="0" xfId="1" applyNumberFormat="1" applyFont="1" applyFill="1" applyBorder="1" applyAlignment="1">
      <alignment vertical="center" wrapText="1"/>
    </xf>
    <xf numFmtId="44" fontId="9" fillId="0" borderId="0" xfId="1" applyNumberFormat="1" applyFont="1" applyFill="1" applyBorder="1" applyAlignment="1">
      <alignment horizontal="left" vertical="center" wrapText="1"/>
    </xf>
    <xf numFmtId="0" fontId="0" fillId="0" borderId="1" xfId="0" applyFont="1" applyFill="1" applyBorder="1" applyAlignment="1">
      <alignment vertical="center" wrapText="1"/>
    </xf>
    <xf numFmtId="0" fontId="14" fillId="0" borderId="0" xfId="0" applyFont="1" applyFill="1" applyBorder="1" applyAlignment="1">
      <alignment horizontal="center" vertical="center" wrapText="1"/>
    </xf>
    <xf numFmtId="0" fontId="0" fillId="0" borderId="0" xfId="0" applyFont="1" applyFill="1" applyBorder="1" applyAlignment="1">
      <alignment horizontal="right" vertical="top"/>
    </xf>
    <xf numFmtId="0" fontId="15" fillId="0" borderId="0" xfId="0" applyFont="1" applyFill="1" applyBorder="1" applyAlignment="1">
      <alignment vertical="top" wrapText="1"/>
    </xf>
    <xf numFmtId="0" fontId="18" fillId="4" borderId="1" xfId="0" applyFont="1" applyFill="1" applyBorder="1" applyAlignment="1">
      <alignment horizontal="left" vertical="top" wrapText="1"/>
    </xf>
    <xf numFmtId="0" fontId="16" fillId="4" borderId="1" xfId="0" applyFont="1" applyFill="1" applyBorder="1" applyAlignment="1">
      <alignment horizontal="left" vertical="top" wrapText="1"/>
    </xf>
    <xf numFmtId="0" fontId="0" fillId="0" borderId="1" xfId="0" applyFont="1" applyFill="1" applyBorder="1" applyAlignment="1">
      <alignment vertical="center"/>
    </xf>
    <xf numFmtId="0" fontId="0" fillId="0" borderId="1" xfId="0" applyFont="1" applyFill="1" applyBorder="1" applyAlignment="1">
      <alignment horizontal="left" vertical="center" wrapText="1"/>
    </xf>
    <xf numFmtId="0" fontId="0" fillId="0" borderId="1" xfId="0" quotePrefix="1" applyFont="1" applyFill="1" applyBorder="1" applyAlignment="1">
      <alignment horizontal="left" vertical="top" wrapText="1"/>
    </xf>
    <xf numFmtId="0" fontId="0" fillId="0" borderId="1" xfId="0" applyFont="1" applyFill="1" applyBorder="1" applyAlignment="1">
      <alignment horizontal="center" vertical="center" wrapText="1"/>
    </xf>
    <xf numFmtId="0" fontId="0" fillId="0" borderId="1" xfId="0" applyFont="1" applyFill="1" applyBorder="1" applyAlignment="1">
      <alignment vertical="top" wrapText="1"/>
    </xf>
    <xf numFmtId="0" fontId="0" fillId="0" borderId="1" xfId="0" applyFont="1" applyFill="1" applyBorder="1" applyAlignment="1">
      <alignment horizontal="left" vertical="center"/>
    </xf>
    <xf numFmtId="0" fontId="18" fillId="0" borderId="1" xfId="0" applyFont="1" applyFill="1" applyBorder="1" applyAlignment="1">
      <alignment horizontal="left" vertical="center"/>
    </xf>
    <xf numFmtId="44" fontId="9" fillId="5" borderId="1" xfId="1" applyNumberFormat="1" applyFont="1" applyFill="1" applyBorder="1" applyAlignment="1">
      <alignment vertical="center" wrapText="1"/>
    </xf>
    <xf numFmtId="44" fontId="9" fillId="5" borderId="1" xfId="1" applyNumberFormat="1" applyFont="1" applyFill="1" applyBorder="1" applyAlignment="1">
      <alignment horizontal="left" vertical="top" wrapText="1"/>
    </xf>
    <xf numFmtId="0" fontId="0" fillId="0" borderId="1" xfId="0" applyFont="1" applyFill="1" applyBorder="1" applyAlignment="1">
      <alignment horizontal="left" vertical="center" wrapText="1"/>
    </xf>
    <xf numFmtId="0" fontId="0" fillId="0" borderId="1" xfId="0" applyFont="1" applyFill="1" applyBorder="1" applyAlignment="1">
      <alignment horizontal="left" vertical="top" wrapText="1"/>
    </xf>
    <xf numFmtId="0" fontId="18" fillId="0" borderId="1" xfId="0" applyFont="1" applyFill="1" applyBorder="1" applyAlignment="1">
      <alignment horizontal="left" vertical="center" wrapText="1"/>
    </xf>
    <xf numFmtId="0" fontId="16" fillId="4" borderId="1" xfId="0" applyFont="1" applyFill="1" applyBorder="1" applyAlignment="1">
      <alignment horizontal="left" vertical="top" wrapText="1"/>
    </xf>
    <xf numFmtId="0" fontId="0" fillId="0" borderId="0" xfId="0" applyFont="1" applyFill="1" applyBorder="1" applyAlignment="1">
      <alignment horizontal="left" vertical="center"/>
    </xf>
    <xf numFmtId="0" fontId="18" fillId="0" borderId="0" xfId="0" applyFont="1" applyFill="1" applyBorder="1" applyAlignment="1">
      <alignment horizontal="left" vertical="top" wrapText="1"/>
    </xf>
    <xf numFmtId="0" fontId="0" fillId="0" borderId="1" xfId="0" applyFont="1" applyFill="1" applyBorder="1" applyAlignment="1">
      <alignment horizontal="left" vertical="top" wrapText="1"/>
    </xf>
    <xf numFmtId="0" fontId="18" fillId="0" borderId="1" xfId="0" applyFont="1" applyFill="1" applyBorder="1" applyAlignment="1">
      <alignment horizontal="left" vertical="center" wrapText="1"/>
    </xf>
    <xf numFmtId="0" fontId="0" fillId="6" borderId="1" xfId="0" applyFont="1" applyFill="1" applyBorder="1" applyAlignment="1">
      <alignment horizontal="left" vertical="top" wrapText="1"/>
    </xf>
    <xf numFmtId="0" fontId="0" fillId="6" borderId="1" xfId="0" applyFont="1" applyFill="1" applyBorder="1" applyAlignment="1">
      <alignment horizontal="left" vertical="center"/>
    </xf>
    <xf numFmtId="0" fontId="18" fillId="6" borderId="1" xfId="0" applyFont="1" applyFill="1" applyBorder="1" applyAlignment="1">
      <alignment horizontal="left" vertical="center"/>
    </xf>
    <xf numFmtId="0" fontId="0" fillId="0" borderId="1" xfId="0" applyFont="1" applyFill="1" applyBorder="1" applyAlignment="1" applyProtection="1">
      <alignment vertical="center"/>
      <protection locked="0"/>
    </xf>
    <xf numFmtId="0" fontId="0" fillId="6" borderId="3" xfId="0" applyFont="1" applyFill="1" applyBorder="1" applyAlignment="1">
      <alignment horizontal="left" vertical="top" wrapText="1"/>
    </xf>
    <xf numFmtId="0" fontId="18" fillId="0" borderId="0" xfId="0" applyFont="1" applyFill="1" applyBorder="1" applyAlignment="1">
      <alignment horizontal="left" vertical="top" wrapText="1"/>
    </xf>
    <xf numFmtId="0" fontId="18" fillId="0" borderId="0" xfId="0" applyFont="1" applyFill="1" applyBorder="1" applyAlignment="1" applyProtection="1">
      <alignment horizontal="right" vertical="center" wrapText="1"/>
      <protection locked="0"/>
    </xf>
    <xf numFmtId="0" fontId="11" fillId="0" borderId="0" xfId="3" applyFont="1" applyFill="1" applyBorder="1" applyAlignment="1" applyProtection="1">
      <alignment horizontal="right" vertical="center" wrapText="1"/>
      <protection locked="0"/>
    </xf>
    <xf numFmtId="0" fontId="16" fillId="4" borderId="1" xfId="0" applyFont="1" applyFill="1" applyBorder="1" applyAlignment="1" applyProtection="1">
      <alignment horizontal="left" vertical="center" wrapText="1"/>
    </xf>
    <xf numFmtId="14" fontId="0" fillId="0" borderId="0" xfId="0" applyNumberFormat="1" applyFont="1" applyFill="1" applyBorder="1" applyAlignment="1">
      <alignment horizontal="center" vertical="center" wrapText="1"/>
    </xf>
    <xf numFmtId="0" fontId="0" fillId="0" borderId="0" xfId="0" applyProtection="1">
      <protection locked="0"/>
    </xf>
    <xf numFmtId="14" fontId="14" fillId="0" borderId="1" xfId="0" applyNumberFormat="1" applyFont="1" applyBorder="1" applyAlignment="1" applyProtection="1">
      <alignment horizontal="center" vertical="center"/>
      <protection locked="0"/>
    </xf>
    <xf numFmtId="0" fontId="18" fillId="0" borderId="1" xfId="0" applyFont="1" applyFill="1" applyBorder="1" applyAlignment="1">
      <alignment horizontal="left" vertical="center" wrapText="1"/>
    </xf>
    <xf numFmtId="0" fontId="16" fillId="4" borderId="1" xfId="0" applyFont="1" applyFill="1" applyBorder="1" applyAlignment="1" applyProtection="1">
      <alignment horizontal="right" vertical="center" wrapText="1"/>
      <protection locked="0"/>
    </xf>
    <xf numFmtId="0" fontId="18" fillId="0" borderId="1" xfId="0" applyFont="1" applyFill="1" applyBorder="1" applyAlignment="1">
      <alignment horizontal="left" vertical="center" wrapText="1"/>
    </xf>
    <xf numFmtId="0" fontId="0" fillId="0" borderId="1" xfId="0" applyFont="1" applyFill="1" applyBorder="1" applyAlignment="1">
      <alignment horizontal="left" vertical="center" wrapText="1"/>
    </xf>
    <xf numFmtId="0" fontId="18" fillId="0" borderId="1" xfId="0" applyFont="1" applyFill="1" applyBorder="1" applyAlignment="1">
      <alignment horizontal="left" vertical="top" wrapText="1"/>
    </xf>
    <xf numFmtId="0" fontId="18" fillId="0" borderId="0" xfId="0" applyFont="1" applyFill="1" applyBorder="1" applyAlignment="1">
      <alignment horizontal="left" vertical="top" wrapText="1"/>
    </xf>
    <xf numFmtId="0" fontId="15" fillId="0" borderId="0" xfId="0" applyFont="1" applyFill="1" applyBorder="1" applyAlignment="1">
      <alignment horizontal="left" vertical="center" wrapText="1"/>
    </xf>
    <xf numFmtId="0" fontId="14" fillId="0" borderId="3" xfId="0" applyFont="1" applyBorder="1" applyAlignment="1" applyProtection="1">
      <alignment horizontal="left" vertical="center" wrapText="1"/>
      <protection locked="0"/>
    </xf>
    <xf numFmtId="0" fontId="18" fillId="4" borderId="1" xfId="0" applyFont="1" applyFill="1" applyBorder="1" applyAlignment="1">
      <alignment horizontal="left" vertical="center" wrapText="1"/>
    </xf>
    <xf numFmtId="0" fontId="16" fillId="4" borderId="1" xfId="0" applyFont="1" applyFill="1" applyBorder="1" applyAlignment="1">
      <alignment horizontal="left" vertical="center" wrapText="1"/>
    </xf>
    <xf numFmtId="0" fontId="15" fillId="0" borderId="1" xfId="0" applyFont="1" applyFill="1" applyBorder="1" applyAlignment="1" applyProtection="1">
      <alignment horizontal="left" vertical="center" wrapText="1"/>
      <protection locked="0"/>
    </xf>
    <xf numFmtId="2" fontId="15" fillId="0" borderId="0" xfId="0" applyNumberFormat="1" applyFont="1" applyFill="1" applyAlignment="1">
      <alignment horizontal="left" vertical="center"/>
    </xf>
    <xf numFmtId="2" fontId="15" fillId="0" borderId="0" xfId="0" applyNumberFormat="1" applyFont="1" applyFill="1" applyBorder="1" applyAlignment="1">
      <alignment horizontal="left" vertical="center"/>
    </xf>
    <xf numFmtId="2" fontId="15" fillId="0" borderId="0" xfId="0" applyNumberFormat="1" applyFont="1" applyFill="1" applyBorder="1" applyAlignment="1">
      <alignment horizontal="left" vertical="center" wrapText="1"/>
    </xf>
    <xf numFmtId="2" fontId="23" fillId="0" borderId="0" xfId="0" applyNumberFormat="1" applyFont="1" applyFill="1" applyAlignment="1">
      <alignment horizontal="left" vertical="center"/>
    </xf>
    <xf numFmtId="0" fontId="23" fillId="4" borderId="0" xfId="0" applyFont="1" applyFill="1" applyBorder="1" applyAlignment="1">
      <alignment horizontal="right" vertical="center" wrapText="1"/>
    </xf>
    <xf numFmtId="2" fontId="23" fillId="4" borderId="0" xfId="0" applyNumberFormat="1" applyFont="1" applyFill="1" applyBorder="1" applyAlignment="1">
      <alignment horizontal="right" vertical="center"/>
    </xf>
    <xf numFmtId="0" fontId="0" fillId="0" borderId="0" xfId="0" applyFont="1" applyFill="1" applyAlignment="1">
      <alignment horizontal="left" vertical="center"/>
    </xf>
    <xf numFmtId="2" fontId="0" fillId="0" borderId="0" xfId="0" applyNumberFormat="1" applyFont="1" applyFill="1" applyBorder="1" applyAlignment="1">
      <alignment horizontal="right" vertical="center"/>
    </xf>
    <xf numFmtId="0" fontId="18" fillId="0" borderId="0" xfId="0" applyFont="1" applyFill="1" applyAlignment="1">
      <alignment horizontal="left" vertical="center" wrapText="1"/>
    </xf>
    <xf numFmtId="0" fontId="0" fillId="0" borderId="1" xfId="0" applyFont="1" applyFill="1" applyBorder="1" applyAlignment="1">
      <alignment horizontal="left" vertical="center" wrapText="1"/>
    </xf>
    <xf numFmtId="14" fontId="14" fillId="0" borderId="1" xfId="0" applyNumberFormat="1" applyFont="1" applyFill="1" applyBorder="1" applyAlignment="1" applyProtection="1">
      <alignment horizontal="center" vertical="center"/>
      <protection locked="0"/>
    </xf>
    <xf numFmtId="0" fontId="0" fillId="0" borderId="0" xfId="0" applyFont="1" applyFill="1" applyBorder="1" applyAlignment="1">
      <alignment horizontal="center" vertical="center" wrapText="1"/>
    </xf>
    <xf numFmtId="0" fontId="16" fillId="0" borderId="1" xfId="0" applyFont="1" applyFill="1" applyBorder="1" applyAlignment="1">
      <alignment horizontal="left" vertical="center" wrapText="1"/>
    </xf>
    <xf numFmtId="0" fontId="2" fillId="0" borderId="0" xfId="0" applyFont="1" applyBorder="1" applyAlignment="1" applyProtection="1">
      <alignment horizontal="left" vertical="top" wrapText="1"/>
    </xf>
    <xf numFmtId="0" fontId="14" fillId="0" borderId="0" xfId="0" applyFont="1" applyBorder="1" applyAlignment="1" applyProtection="1">
      <alignment horizontal="left" vertical="top" wrapText="1"/>
    </xf>
    <xf numFmtId="0" fontId="0" fillId="0" borderId="1" xfId="0" applyFont="1" applyFill="1" applyBorder="1" applyAlignment="1" applyProtection="1">
      <alignment vertical="center" wrapText="1"/>
    </xf>
    <xf numFmtId="0" fontId="0" fillId="0" borderId="5" xfId="0" applyFont="1" applyFill="1" applyBorder="1"/>
    <xf numFmtId="0" fontId="0" fillId="0" borderId="5" xfId="0" applyFont="1" applyBorder="1" applyAlignment="1">
      <alignment vertical="center"/>
    </xf>
    <xf numFmtId="0" fontId="0" fillId="0" borderId="5" xfId="0" applyFont="1" applyBorder="1" applyAlignment="1">
      <alignment horizontal="left" vertical="center" wrapText="1"/>
    </xf>
    <xf numFmtId="0" fontId="0" fillId="0" borderId="5" xfId="0" applyFont="1" applyFill="1" applyBorder="1" applyAlignment="1">
      <alignment horizontal="left" vertical="center" wrapText="1"/>
    </xf>
    <xf numFmtId="0" fontId="0" fillId="0" borderId="5" xfId="0" applyFont="1" applyBorder="1"/>
    <xf numFmtId="0" fontId="0" fillId="0" borderId="5" xfId="0" applyFont="1" applyBorder="1" applyAlignment="1">
      <alignment horizontal="left" vertical="center"/>
    </xf>
    <xf numFmtId="0" fontId="18" fillId="0" borderId="5" xfId="0" applyFont="1" applyBorder="1" applyAlignment="1">
      <alignment horizontal="left" vertical="center" wrapText="1"/>
    </xf>
    <xf numFmtId="0" fontId="16" fillId="0" borderId="5" xfId="0" applyFont="1" applyBorder="1"/>
    <xf numFmtId="0" fontId="0" fillId="0" borderId="6" xfId="0" applyFont="1" applyBorder="1" applyAlignment="1">
      <alignment horizontal="left" vertical="center" wrapText="1"/>
    </xf>
    <xf numFmtId="0" fontId="0" fillId="0" borderId="1" xfId="0" applyFont="1" applyFill="1" applyBorder="1" applyAlignment="1">
      <alignment horizontal="left" vertical="center" wrapText="1"/>
    </xf>
    <xf numFmtId="0" fontId="0" fillId="0" borderId="5" xfId="0" applyFont="1" applyBorder="1" applyAlignment="1">
      <alignment vertical="center" wrapText="1"/>
    </xf>
    <xf numFmtId="0" fontId="0" fillId="0" borderId="5" xfId="0" applyFont="1" applyFill="1" applyBorder="1" applyAlignment="1" applyProtection="1">
      <alignment horizontal="left" vertical="center" wrapText="1"/>
      <protection locked="0"/>
    </xf>
    <xf numFmtId="0" fontId="10" fillId="2" borderId="5" xfId="2" applyBorder="1" applyAlignment="1">
      <alignment horizontal="left" vertical="center" wrapText="1"/>
    </xf>
    <xf numFmtId="2" fontId="34" fillId="0" borderId="0" xfId="0" applyNumberFormat="1" applyFont="1" applyFill="1" applyBorder="1" applyAlignment="1">
      <alignment horizontal="left" vertical="top"/>
    </xf>
    <xf numFmtId="0" fontId="0" fillId="6" borderId="1" xfId="0" applyFill="1" applyBorder="1" applyAlignment="1" applyProtection="1">
      <alignment horizontal="left" vertical="center"/>
    </xf>
    <xf numFmtId="0" fontId="0" fillId="10" borderId="1" xfId="0" applyFill="1" applyBorder="1" applyAlignment="1" applyProtection="1">
      <alignment horizontal="left" vertical="center"/>
    </xf>
    <xf numFmtId="0" fontId="0" fillId="3" borderId="1" xfId="0" applyFill="1" applyBorder="1" applyAlignment="1" applyProtection="1">
      <alignment horizontal="left" vertical="center"/>
    </xf>
    <xf numFmtId="0" fontId="0" fillId="11" borderId="1" xfId="0" applyFill="1" applyBorder="1" applyAlignment="1" applyProtection="1">
      <alignment horizontal="left" vertical="center"/>
    </xf>
    <xf numFmtId="14" fontId="0" fillId="11" borderId="1" xfId="0" applyNumberFormat="1" applyFill="1" applyBorder="1" applyAlignment="1" applyProtection="1">
      <alignment horizontal="left" vertical="center"/>
    </xf>
    <xf numFmtId="0" fontId="0" fillId="12" borderId="1" xfId="0" applyFill="1" applyBorder="1" applyAlignment="1" applyProtection="1">
      <alignment horizontal="left" vertical="center"/>
    </xf>
    <xf numFmtId="0" fontId="0" fillId="13" borderId="1" xfId="0" applyFill="1" applyBorder="1" applyAlignment="1" applyProtection="1">
      <alignment horizontal="left" vertical="center"/>
    </xf>
    <xf numFmtId="0" fontId="0" fillId="14" borderId="1" xfId="0" applyFill="1" applyBorder="1" applyAlignment="1" applyProtection="1">
      <alignment horizontal="left" vertical="center"/>
    </xf>
    <xf numFmtId="0" fontId="29" fillId="14" borderId="1" xfId="0" applyFont="1" applyFill="1" applyBorder="1" applyAlignment="1" applyProtection="1">
      <alignment horizontal="left" vertical="center"/>
    </xf>
    <xf numFmtId="14" fontId="0" fillId="14" borderId="1" xfId="0" applyNumberFormat="1" applyFill="1" applyBorder="1" applyAlignment="1" applyProtection="1">
      <alignment horizontal="left" vertical="center"/>
    </xf>
    <xf numFmtId="0" fontId="0" fillId="15" borderId="1" xfId="0" applyFill="1" applyBorder="1" applyAlignment="1" applyProtection="1">
      <alignment horizontal="left" vertical="center"/>
    </xf>
    <xf numFmtId="14" fontId="0" fillId="15" borderId="1" xfId="0" applyNumberFormat="1" applyFill="1" applyBorder="1" applyAlignment="1" applyProtection="1">
      <alignment horizontal="left" vertical="center"/>
    </xf>
    <xf numFmtId="0" fontId="0" fillId="16" borderId="1" xfId="0" applyFill="1" applyBorder="1" applyAlignment="1" applyProtection="1">
      <alignment horizontal="left" vertical="center"/>
    </xf>
    <xf numFmtId="14" fontId="0" fillId="16" borderId="1" xfId="0" applyNumberFormat="1" applyFill="1" applyBorder="1" applyAlignment="1" applyProtection="1">
      <alignment horizontal="left" vertical="center"/>
    </xf>
    <xf numFmtId="0" fontId="0" fillId="17" borderId="1" xfId="0" applyFill="1" applyBorder="1" applyAlignment="1" applyProtection="1">
      <alignment horizontal="left" vertical="center"/>
    </xf>
    <xf numFmtId="10" fontId="0" fillId="17" borderId="1" xfId="4" applyNumberFormat="1" applyFont="1" applyFill="1" applyBorder="1" applyAlignment="1" applyProtection="1">
      <alignment horizontal="left" vertical="center"/>
    </xf>
    <xf numFmtId="44" fontId="0" fillId="17" borderId="1" xfId="1" applyFont="1" applyFill="1" applyBorder="1" applyAlignment="1" applyProtection="1">
      <alignment horizontal="left" vertical="center"/>
    </xf>
    <xf numFmtId="0" fontId="0" fillId="18" borderId="1" xfId="0" applyFill="1" applyBorder="1" applyAlignment="1" applyProtection="1">
      <alignment horizontal="left" vertical="center"/>
    </xf>
    <xf numFmtId="44" fontId="0" fillId="18" borderId="1" xfId="1" applyFont="1" applyFill="1" applyBorder="1" applyAlignment="1" applyProtection="1">
      <alignment horizontal="left" vertical="center"/>
    </xf>
    <xf numFmtId="0" fontId="0" fillId="19" borderId="1" xfId="0" applyFill="1" applyBorder="1" applyAlignment="1" applyProtection="1">
      <alignment horizontal="left" vertical="center"/>
    </xf>
    <xf numFmtId="44" fontId="0" fillId="19" borderId="1" xfId="1" applyFont="1" applyFill="1" applyBorder="1" applyAlignment="1" applyProtection="1">
      <alignment horizontal="left" vertical="center"/>
    </xf>
    <xf numFmtId="0" fontId="0" fillId="20" borderId="1" xfId="0" applyFill="1" applyBorder="1" applyAlignment="1" applyProtection="1">
      <alignment horizontal="left" vertical="center"/>
    </xf>
    <xf numFmtId="44" fontId="0" fillId="20" borderId="1" xfId="1" applyFont="1" applyFill="1" applyBorder="1" applyAlignment="1" applyProtection="1">
      <alignment horizontal="left" vertical="center"/>
    </xf>
    <xf numFmtId="44" fontId="0" fillId="21" borderId="1" xfId="1" applyFont="1" applyFill="1" applyBorder="1" applyAlignment="1" applyProtection="1">
      <alignment horizontal="left" vertical="center"/>
    </xf>
    <xf numFmtId="0" fontId="0" fillId="21" borderId="1" xfId="0" applyFill="1" applyBorder="1" applyAlignment="1" applyProtection="1">
      <alignment horizontal="left" vertical="center"/>
    </xf>
    <xf numFmtId="9" fontId="0" fillId="0" borderId="1" xfId="4" applyFont="1" applyBorder="1" applyAlignment="1" applyProtection="1">
      <alignment horizontal="left" vertical="center"/>
    </xf>
    <xf numFmtId="14" fontId="0" fillId="0" borderId="1" xfId="0" applyNumberFormat="1" applyBorder="1" applyAlignment="1" applyProtection="1">
      <alignment horizontal="left" vertical="center"/>
    </xf>
    <xf numFmtId="14" fontId="32" fillId="0" borderId="1" xfId="0" applyNumberFormat="1" applyFont="1" applyBorder="1" applyAlignment="1" applyProtection="1">
      <alignment horizontal="left" vertical="center"/>
    </xf>
    <xf numFmtId="0" fontId="0" fillId="0" borderId="0" xfId="0" applyProtection="1"/>
    <xf numFmtId="0" fontId="0" fillId="0" borderId="0" xfId="0" applyAlignment="1" applyProtection="1">
      <alignment horizontal="left" vertical="center" wrapText="1"/>
    </xf>
    <xf numFmtId="0" fontId="0" fillId="0" borderId="0" xfId="0" applyBorder="1" applyAlignment="1" applyProtection="1">
      <alignment horizontal="left" vertical="center" wrapText="1"/>
    </xf>
    <xf numFmtId="0" fontId="12" fillId="3" borderId="0" xfId="0" applyFont="1" applyFill="1" applyAlignment="1" applyProtection="1">
      <alignment horizontal="left" vertical="center" wrapText="1"/>
    </xf>
    <xf numFmtId="0" fontId="12" fillId="3" borderId="0" xfId="0" applyFont="1" applyFill="1" applyBorder="1" applyAlignment="1" applyProtection="1">
      <alignment horizontal="left" vertical="center" wrapText="1"/>
    </xf>
    <xf numFmtId="0" fontId="0" fillId="0" borderId="0" xfId="0" applyFill="1" applyAlignment="1" applyProtection="1">
      <alignment horizontal="left" vertical="center" wrapText="1"/>
    </xf>
    <xf numFmtId="164" fontId="9" fillId="0" borderId="0" xfId="4" applyNumberFormat="1" applyFont="1" applyFill="1" applyAlignment="1" applyProtection="1">
      <alignment horizontal="left" vertical="center" wrapText="1"/>
    </xf>
    <xf numFmtId="0" fontId="12" fillId="0" borderId="0" xfId="0" applyFont="1" applyFill="1" applyAlignment="1" applyProtection="1">
      <alignment horizontal="left" vertical="center" wrapText="1"/>
    </xf>
    <xf numFmtId="9" fontId="9" fillId="0" borderId="0" xfId="4" applyFont="1" applyFill="1" applyProtection="1"/>
    <xf numFmtId="0" fontId="0" fillId="0" borderId="0" xfId="0" applyFont="1" applyFill="1" applyBorder="1" applyAlignment="1" applyProtection="1">
      <alignment horizontal="left" vertical="center" wrapText="1"/>
    </xf>
    <xf numFmtId="0" fontId="0" fillId="0" borderId="0" xfId="0" applyFill="1" applyBorder="1" applyAlignment="1" applyProtection="1">
      <alignment horizontal="left" vertical="center" wrapText="1"/>
    </xf>
    <xf numFmtId="0" fontId="13" fillId="0" borderId="0" xfId="0" applyFont="1" applyFill="1" applyAlignment="1" applyProtection="1">
      <alignment horizontal="left" vertical="center" wrapText="1"/>
    </xf>
    <xf numFmtId="0" fontId="0" fillId="0" borderId="0" xfId="0" applyFill="1" applyProtection="1"/>
    <xf numFmtId="0" fontId="0" fillId="0" borderId="0" xfId="0" applyFont="1" applyFill="1" applyBorder="1" applyAlignment="1" applyProtection="1">
      <alignment vertical="center" wrapText="1"/>
    </xf>
    <xf numFmtId="0" fontId="5" fillId="0" borderId="0" xfId="0" applyFont="1" applyFill="1" applyAlignment="1" applyProtection="1">
      <alignment horizontal="left" vertical="center" wrapText="1"/>
    </xf>
    <xf numFmtId="14" fontId="0" fillId="0" borderId="0" xfId="0" applyNumberFormat="1" applyFont="1" applyFill="1" applyAlignment="1" applyProtection="1">
      <alignment vertical="center" wrapText="1"/>
    </xf>
    <xf numFmtId="0" fontId="1" fillId="0" borderId="0" xfId="0" applyFont="1" applyFill="1" applyAlignment="1" applyProtection="1">
      <alignment horizontal="left" vertical="center" wrapText="1"/>
    </xf>
    <xf numFmtId="0" fontId="0" fillId="0" borderId="0" xfId="0" applyFill="1" applyAlignment="1" applyProtection="1">
      <alignment vertical="center" wrapText="1"/>
    </xf>
    <xf numFmtId="0" fontId="18" fillId="0" borderId="0" xfId="0" applyFont="1" applyFill="1" applyAlignment="1" applyProtection="1">
      <alignment horizontal="left" vertical="center" wrapText="1"/>
    </xf>
    <xf numFmtId="9" fontId="9" fillId="0" borderId="0" xfId="4" applyFont="1" applyProtection="1"/>
    <xf numFmtId="0" fontId="0" fillId="0" borderId="0" xfId="0" applyAlignment="1" applyProtection="1">
      <alignment vertical="center" wrapText="1"/>
    </xf>
    <xf numFmtId="0" fontId="12" fillId="0" borderId="0" xfId="0" applyFont="1" applyAlignment="1" applyProtection="1">
      <alignment horizontal="left" vertical="center"/>
      <protection locked="0"/>
    </xf>
    <xf numFmtId="0" fontId="0" fillId="0" borderId="0" xfId="0" applyAlignment="1" applyProtection="1">
      <alignment horizontal="left" vertical="center"/>
      <protection locked="0"/>
    </xf>
    <xf numFmtId="0" fontId="0" fillId="6" borderId="1" xfId="0" quotePrefix="1" applyFill="1" applyBorder="1" applyAlignment="1" applyProtection="1">
      <alignment horizontal="left" vertical="center"/>
    </xf>
    <xf numFmtId="14" fontId="0" fillId="0" borderId="0" xfId="0" applyNumberFormat="1" applyAlignment="1" applyProtection="1">
      <alignment horizontal="left" vertical="center"/>
      <protection locked="0"/>
    </xf>
    <xf numFmtId="0" fontId="0" fillId="10" borderId="1" xfId="0" quotePrefix="1" applyFill="1" applyBorder="1" applyAlignment="1" applyProtection="1">
      <alignment horizontal="left" vertical="center"/>
    </xf>
    <xf numFmtId="10" fontId="9" fillId="17" borderId="1" xfId="4" applyNumberFormat="1" applyFont="1" applyFill="1" applyBorder="1" applyAlignment="1" applyProtection="1">
      <alignment horizontal="left" vertical="center"/>
    </xf>
    <xf numFmtId="9" fontId="32" fillId="0" borderId="1" xfId="4" applyFont="1" applyBorder="1" applyAlignment="1" applyProtection="1">
      <alignment horizontal="left" vertical="center"/>
    </xf>
    <xf numFmtId="0" fontId="0" fillId="0" borderId="0" xfId="0" applyBorder="1" applyAlignment="1">
      <alignment horizontal="left" vertical="center" wrapText="1"/>
    </xf>
    <xf numFmtId="0" fontId="12" fillId="0" borderId="7" xfId="0" applyFont="1" applyBorder="1" applyAlignment="1" applyProtection="1">
      <alignment horizontal="left" vertical="center"/>
    </xf>
    <xf numFmtId="0" fontId="12" fillId="0" borderId="7" xfId="0" applyFont="1" applyFill="1" applyBorder="1" applyAlignment="1" applyProtection="1">
      <alignment horizontal="left" vertical="center" wrapText="1"/>
    </xf>
    <xf numFmtId="0" fontId="12" fillId="6" borderId="20" xfId="0" applyFont="1" applyFill="1" applyBorder="1" applyAlignment="1" applyProtection="1">
      <alignment horizontal="left" vertical="center"/>
    </xf>
    <xf numFmtId="0" fontId="0" fillId="6" borderId="21" xfId="0" applyFill="1" applyBorder="1" applyAlignment="1" applyProtection="1">
      <alignment horizontal="left" vertical="center"/>
    </xf>
    <xf numFmtId="0" fontId="0" fillId="6" borderId="21" xfId="0" quotePrefix="1" applyFill="1" applyBorder="1" applyAlignment="1" applyProtection="1">
      <alignment horizontal="left" vertical="center"/>
    </xf>
    <xf numFmtId="0" fontId="12" fillId="6" borderId="23" xfId="0" applyFont="1" applyFill="1" applyBorder="1" applyAlignment="1" applyProtection="1">
      <alignment horizontal="left" vertical="center"/>
    </xf>
    <xf numFmtId="14" fontId="12" fillId="6" borderId="25" xfId="0" applyNumberFormat="1" applyFont="1" applyFill="1" applyBorder="1" applyAlignment="1" applyProtection="1">
      <alignment horizontal="left" vertical="center"/>
    </xf>
    <xf numFmtId="0" fontId="0" fillId="6" borderId="26" xfId="0" applyFill="1" applyBorder="1" applyAlignment="1" applyProtection="1">
      <alignment horizontal="left" vertical="center"/>
    </xf>
    <xf numFmtId="0" fontId="0" fillId="6" borderId="26" xfId="0" quotePrefix="1" applyFill="1" applyBorder="1" applyAlignment="1" applyProtection="1">
      <alignment horizontal="left" vertical="center"/>
    </xf>
    <xf numFmtId="14" fontId="0" fillId="6" borderId="26" xfId="0" applyNumberFormat="1" applyFill="1" applyBorder="1" applyAlignment="1" applyProtection="1">
      <alignment horizontal="left" vertical="center"/>
    </xf>
    <xf numFmtId="0" fontId="12" fillId="10" borderId="20" xfId="0" applyFont="1" applyFill="1" applyBorder="1" applyAlignment="1" applyProtection="1">
      <alignment horizontal="left" vertical="center"/>
    </xf>
    <xf numFmtId="0" fontId="0" fillId="10" borderId="21" xfId="0" applyFill="1" applyBorder="1" applyAlignment="1" applyProtection="1">
      <alignment horizontal="left" vertical="center"/>
    </xf>
    <xf numFmtId="0" fontId="0" fillId="10" borderId="21" xfId="0" quotePrefix="1" applyFill="1" applyBorder="1" applyAlignment="1" applyProtection="1">
      <alignment horizontal="left" vertical="center"/>
    </xf>
    <xf numFmtId="0" fontId="12" fillId="10" borderId="23" xfId="0" applyFont="1" applyFill="1" applyBorder="1" applyAlignment="1" applyProtection="1">
      <alignment horizontal="left" vertical="center"/>
    </xf>
    <xf numFmtId="0" fontId="12" fillId="10" borderId="25" xfId="0" applyFont="1" applyFill="1" applyBorder="1" applyAlignment="1" applyProtection="1">
      <alignment horizontal="left" vertical="center"/>
    </xf>
    <xf numFmtId="0" fontId="0" fillId="10" borderId="26" xfId="0" applyFill="1" applyBorder="1" applyAlignment="1" applyProtection="1">
      <alignment horizontal="left" vertical="center"/>
    </xf>
    <xf numFmtId="0" fontId="12" fillId="3" borderId="20" xfId="0" applyFont="1" applyFill="1" applyBorder="1" applyAlignment="1" applyProtection="1">
      <alignment horizontal="left" vertical="center"/>
    </xf>
    <xf numFmtId="0" fontId="0" fillId="3" borderId="21" xfId="0" applyFill="1" applyBorder="1" applyAlignment="1" applyProtection="1">
      <alignment horizontal="left" vertical="center"/>
    </xf>
    <xf numFmtId="0" fontId="12" fillId="3" borderId="23" xfId="0" applyFont="1" applyFill="1" applyBorder="1" applyAlignment="1" applyProtection="1">
      <alignment horizontal="left" vertical="center"/>
    </xf>
    <xf numFmtId="0" fontId="12" fillId="3" borderId="25" xfId="0" applyFont="1" applyFill="1" applyBorder="1" applyAlignment="1" applyProtection="1">
      <alignment horizontal="left" vertical="center"/>
    </xf>
    <xf numFmtId="0" fontId="0" fillId="3" borderId="26" xfId="0" applyFill="1" applyBorder="1" applyAlignment="1" applyProtection="1">
      <alignment horizontal="left" vertical="center"/>
    </xf>
    <xf numFmtId="0" fontId="12" fillId="11" borderId="20" xfId="0" applyFont="1" applyFill="1" applyBorder="1" applyAlignment="1" applyProtection="1">
      <alignment horizontal="left" vertical="center"/>
    </xf>
    <xf numFmtId="0" fontId="0" fillId="11" borderId="21" xfId="0" applyFill="1" applyBorder="1" applyAlignment="1" applyProtection="1">
      <alignment horizontal="left" vertical="center"/>
    </xf>
    <xf numFmtId="0" fontId="12" fillId="11" borderId="23" xfId="0" applyFont="1" applyFill="1" applyBorder="1" applyAlignment="1" applyProtection="1">
      <alignment horizontal="left" vertical="center"/>
    </xf>
    <xf numFmtId="14" fontId="12" fillId="11" borderId="23" xfId="0" applyNumberFormat="1" applyFont="1" applyFill="1" applyBorder="1" applyAlignment="1" applyProtection="1">
      <alignment horizontal="left" vertical="center"/>
    </xf>
    <xf numFmtId="0" fontId="12" fillId="11" borderId="25" xfId="0" applyFont="1" applyFill="1" applyBorder="1" applyAlignment="1" applyProtection="1">
      <alignment horizontal="left" vertical="center"/>
    </xf>
    <xf numFmtId="0" fontId="0" fillId="11" borderId="26" xfId="0" applyFill="1" applyBorder="1" applyAlignment="1" applyProtection="1">
      <alignment horizontal="left" vertical="center"/>
    </xf>
    <xf numFmtId="0" fontId="12" fillId="12" borderId="20" xfId="0" applyFont="1" applyFill="1" applyBorder="1" applyAlignment="1" applyProtection="1">
      <alignment horizontal="left" vertical="center"/>
    </xf>
    <xf numFmtId="0" fontId="0" fillId="12" borderId="21" xfId="0" applyFill="1" applyBorder="1" applyAlignment="1" applyProtection="1">
      <alignment horizontal="left" vertical="center"/>
    </xf>
    <xf numFmtId="0" fontId="12" fillId="12" borderId="23" xfId="0" applyFont="1" applyFill="1" applyBorder="1" applyAlignment="1" applyProtection="1">
      <alignment horizontal="left" vertical="center"/>
    </xf>
    <xf numFmtId="0" fontId="12" fillId="12" borderId="25" xfId="0" applyFont="1" applyFill="1" applyBorder="1" applyAlignment="1" applyProtection="1">
      <alignment horizontal="left" vertical="center"/>
    </xf>
    <xf numFmtId="0" fontId="0" fillId="12" borderId="26" xfId="0" applyFill="1" applyBorder="1" applyAlignment="1" applyProtection="1">
      <alignment horizontal="left" vertical="center"/>
    </xf>
    <xf numFmtId="0" fontId="12" fillId="13" borderId="20" xfId="0" applyFont="1" applyFill="1" applyBorder="1" applyAlignment="1" applyProtection="1">
      <alignment horizontal="left" vertical="center"/>
    </xf>
    <xf numFmtId="0" fontId="0" fillId="13" borderId="21" xfId="0" applyFill="1" applyBorder="1" applyAlignment="1" applyProtection="1">
      <alignment horizontal="left" vertical="center"/>
    </xf>
    <xf numFmtId="0" fontId="12" fillId="13" borderId="23" xfId="0" applyFont="1" applyFill="1" applyBorder="1" applyAlignment="1" applyProtection="1">
      <alignment horizontal="left" vertical="center"/>
    </xf>
    <xf numFmtId="0" fontId="12" fillId="13" borderId="25" xfId="0" applyFont="1" applyFill="1" applyBorder="1" applyAlignment="1" applyProtection="1">
      <alignment horizontal="left" vertical="center"/>
    </xf>
    <xf numFmtId="0" fontId="0" fillId="13" borderId="26" xfId="0" applyFill="1" applyBorder="1" applyAlignment="1" applyProtection="1">
      <alignment horizontal="left" vertical="center"/>
    </xf>
    <xf numFmtId="0" fontId="12" fillId="14" borderId="20" xfId="0" applyFont="1" applyFill="1" applyBorder="1" applyAlignment="1" applyProtection="1">
      <alignment horizontal="left" vertical="center"/>
    </xf>
    <xf numFmtId="0" fontId="0" fillId="14" borderId="21" xfId="0" applyFill="1" applyBorder="1" applyAlignment="1" applyProtection="1">
      <alignment horizontal="left" vertical="center"/>
    </xf>
    <xf numFmtId="0" fontId="12" fillId="14" borderId="23" xfId="0" applyFont="1" applyFill="1" applyBorder="1" applyAlignment="1" applyProtection="1">
      <alignment horizontal="left" vertical="center"/>
    </xf>
    <xf numFmtId="14" fontId="12" fillId="14" borderId="23" xfId="0" applyNumberFormat="1" applyFont="1" applyFill="1" applyBorder="1" applyAlignment="1" applyProtection="1">
      <alignment horizontal="left" vertical="center"/>
    </xf>
    <xf numFmtId="14" fontId="12" fillId="14" borderId="25" xfId="0" applyNumberFormat="1" applyFont="1" applyFill="1" applyBorder="1" applyAlignment="1" applyProtection="1">
      <alignment horizontal="left" vertical="center"/>
    </xf>
    <xf numFmtId="0" fontId="0" fillId="14" borderId="26" xfId="0" applyFill="1" applyBorder="1" applyAlignment="1" applyProtection="1">
      <alignment horizontal="left" vertical="center"/>
    </xf>
    <xf numFmtId="14" fontId="0" fillId="14" borderId="26" xfId="0" applyNumberFormat="1" applyFill="1" applyBorder="1" applyAlignment="1" applyProtection="1">
      <alignment horizontal="left" vertical="center"/>
    </xf>
    <xf numFmtId="14" fontId="12" fillId="15" borderId="23" xfId="0" applyNumberFormat="1" applyFont="1" applyFill="1" applyBorder="1" applyAlignment="1" applyProtection="1">
      <alignment horizontal="left" vertical="center"/>
    </xf>
    <xf numFmtId="14" fontId="12" fillId="16" borderId="20" xfId="0" applyNumberFormat="1" applyFont="1" applyFill="1" applyBorder="1" applyAlignment="1" applyProtection="1">
      <alignment horizontal="left" vertical="center"/>
    </xf>
    <xf numFmtId="0" fontId="0" fillId="16" borderId="21" xfId="0" applyFill="1" applyBorder="1" applyAlignment="1" applyProtection="1">
      <alignment horizontal="left" vertical="center"/>
    </xf>
    <xf numFmtId="14" fontId="0" fillId="16" borderId="21" xfId="0" applyNumberFormat="1" applyFill="1" applyBorder="1" applyAlignment="1" applyProtection="1">
      <alignment horizontal="left" vertical="center"/>
    </xf>
    <xf numFmtId="14" fontId="12" fillId="16" borderId="23" xfId="0" applyNumberFormat="1" applyFont="1" applyFill="1" applyBorder="1" applyAlignment="1" applyProtection="1">
      <alignment horizontal="left" vertical="center"/>
    </xf>
    <xf numFmtId="0" fontId="12" fillId="17" borderId="20" xfId="0" applyFont="1" applyFill="1" applyBorder="1" applyAlignment="1" applyProtection="1">
      <alignment horizontal="left" vertical="center"/>
    </xf>
    <xf numFmtId="0" fontId="0" fillId="17" borderId="21" xfId="0" applyFill="1" applyBorder="1" applyAlignment="1" applyProtection="1">
      <alignment horizontal="left" vertical="center"/>
    </xf>
    <xf numFmtId="0" fontId="12" fillId="17" borderId="23" xfId="0" applyFont="1" applyFill="1" applyBorder="1" applyAlignment="1" applyProtection="1">
      <alignment horizontal="left" vertical="center"/>
    </xf>
    <xf numFmtId="10" fontId="12" fillId="17" borderId="23" xfId="4" applyNumberFormat="1" applyFont="1" applyFill="1" applyBorder="1" applyAlignment="1" applyProtection="1">
      <alignment horizontal="left" vertical="center"/>
    </xf>
    <xf numFmtId="0" fontId="12" fillId="18" borderId="20" xfId="0" applyFont="1" applyFill="1" applyBorder="1" applyAlignment="1" applyProtection="1">
      <alignment horizontal="left" vertical="center"/>
    </xf>
    <xf numFmtId="0" fontId="0" fillId="18" borderId="21" xfId="0" applyFill="1" applyBorder="1" applyAlignment="1" applyProtection="1">
      <alignment horizontal="left" vertical="center"/>
    </xf>
    <xf numFmtId="0" fontId="12" fillId="18" borderId="23" xfId="0" applyFont="1" applyFill="1" applyBorder="1" applyAlignment="1" applyProtection="1">
      <alignment horizontal="left" vertical="center"/>
    </xf>
    <xf numFmtId="0" fontId="33" fillId="18" borderId="23" xfId="0" applyFont="1" applyFill="1" applyBorder="1" applyAlignment="1" applyProtection="1">
      <alignment horizontal="left" vertical="center"/>
    </xf>
    <xf numFmtId="0" fontId="12" fillId="18" borderId="25" xfId="0" applyFont="1" applyFill="1" applyBorder="1" applyAlignment="1" applyProtection="1">
      <alignment horizontal="left" vertical="center"/>
    </xf>
    <xf numFmtId="0" fontId="0" fillId="18" borderId="26" xfId="0" applyFill="1" applyBorder="1" applyAlignment="1" applyProtection="1">
      <alignment horizontal="left" vertical="center"/>
    </xf>
    <xf numFmtId="0" fontId="12" fillId="19" borderId="20" xfId="0" applyFont="1" applyFill="1" applyBorder="1" applyAlignment="1" applyProtection="1">
      <alignment horizontal="left" vertical="center"/>
    </xf>
    <xf numFmtId="0" fontId="0" fillId="19" borderId="21" xfId="0" applyFill="1" applyBorder="1" applyAlignment="1" applyProtection="1">
      <alignment horizontal="left" vertical="center"/>
    </xf>
    <xf numFmtId="0" fontId="12" fillId="19" borderId="23" xfId="0" applyFont="1" applyFill="1" applyBorder="1" applyAlignment="1" applyProtection="1">
      <alignment horizontal="left" vertical="center"/>
    </xf>
    <xf numFmtId="0" fontId="33" fillId="19" borderId="23" xfId="0" applyFont="1" applyFill="1" applyBorder="1" applyAlignment="1" applyProtection="1">
      <alignment horizontal="left" vertical="center"/>
    </xf>
    <xf numFmtId="0" fontId="12" fillId="19" borderId="25" xfId="0" applyFont="1" applyFill="1" applyBorder="1" applyAlignment="1" applyProtection="1">
      <alignment horizontal="left" vertical="center"/>
    </xf>
    <xf numFmtId="0" fontId="0" fillId="19" borderId="26" xfId="0" applyFill="1" applyBorder="1" applyAlignment="1" applyProtection="1">
      <alignment horizontal="left" vertical="center"/>
    </xf>
    <xf numFmtId="0" fontId="12" fillId="20" borderId="20" xfId="0" applyFont="1" applyFill="1" applyBorder="1" applyAlignment="1" applyProtection="1">
      <alignment horizontal="left" vertical="center"/>
    </xf>
    <xf numFmtId="0" fontId="0" fillId="20" borderId="21" xfId="0" applyFill="1" applyBorder="1" applyAlignment="1" applyProtection="1">
      <alignment horizontal="left" vertical="center"/>
    </xf>
    <xf numFmtId="0" fontId="12" fillId="20" borderId="23" xfId="0" applyFont="1" applyFill="1" applyBorder="1" applyAlignment="1" applyProtection="1">
      <alignment horizontal="left" vertical="center"/>
    </xf>
    <xf numFmtId="0" fontId="12" fillId="20" borderId="25" xfId="0" applyFont="1" applyFill="1" applyBorder="1" applyAlignment="1" applyProtection="1">
      <alignment horizontal="left" vertical="center"/>
    </xf>
    <xf numFmtId="0" fontId="0" fillId="20" borderId="26" xfId="0" applyFill="1" applyBorder="1" applyAlignment="1" applyProtection="1">
      <alignment horizontal="left" vertical="center"/>
    </xf>
    <xf numFmtId="44" fontId="0" fillId="20" borderId="26" xfId="1" applyFont="1" applyFill="1" applyBorder="1" applyAlignment="1" applyProtection="1">
      <alignment horizontal="left" vertical="center"/>
    </xf>
    <xf numFmtId="0" fontId="33" fillId="21" borderId="20" xfId="0" applyFont="1" applyFill="1" applyBorder="1" applyAlignment="1" applyProtection="1">
      <alignment horizontal="left" vertical="center"/>
    </xf>
    <xf numFmtId="0" fontId="0" fillId="21" borderId="21" xfId="0" applyFill="1" applyBorder="1" applyAlignment="1" applyProtection="1">
      <alignment horizontal="left" vertical="center"/>
    </xf>
    <xf numFmtId="44" fontId="0" fillId="21" borderId="21" xfId="1" applyFont="1" applyFill="1" applyBorder="1" applyAlignment="1" applyProtection="1">
      <alignment horizontal="left" vertical="center"/>
    </xf>
    <xf numFmtId="0" fontId="33" fillId="21" borderId="23" xfId="0" applyFont="1" applyFill="1" applyBorder="1" applyAlignment="1" applyProtection="1">
      <alignment horizontal="left" vertical="center"/>
    </xf>
    <xf numFmtId="0" fontId="12" fillId="21" borderId="23" xfId="0" applyFont="1" applyFill="1" applyBorder="1" applyAlignment="1" applyProtection="1">
      <alignment horizontal="left" vertical="center"/>
    </xf>
    <xf numFmtId="9" fontId="32" fillId="0" borderId="20" xfId="4" applyFont="1" applyBorder="1" applyAlignment="1" applyProtection="1">
      <alignment horizontal="left" vertical="center"/>
    </xf>
    <xf numFmtId="9" fontId="32" fillId="0" borderId="21" xfId="4" applyFont="1" applyBorder="1" applyAlignment="1" applyProtection="1">
      <alignment horizontal="left" vertical="center"/>
    </xf>
    <xf numFmtId="9" fontId="0" fillId="0" borderId="21" xfId="4" applyFont="1" applyBorder="1" applyAlignment="1" applyProtection="1">
      <alignment horizontal="left" vertical="center"/>
    </xf>
    <xf numFmtId="14" fontId="32" fillId="0" borderId="23" xfId="0" applyNumberFormat="1" applyFont="1" applyBorder="1" applyAlignment="1" applyProtection="1">
      <alignment horizontal="left" vertical="center"/>
    </xf>
    <xf numFmtId="9" fontId="32" fillId="0" borderId="23" xfId="4" applyFont="1" applyBorder="1" applyAlignment="1" applyProtection="1">
      <alignment horizontal="left" vertical="center"/>
    </xf>
    <xf numFmtId="0" fontId="12" fillId="0" borderId="23" xfId="0" applyFont="1" applyBorder="1" applyAlignment="1" applyProtection="1">
      <alignment horizontal="left" vertical="center" wrapText="1"/>
    </xf>
    <xf numFmtId="0" fontId="12" fillId="0" borderId="23" xfId="0" applyFont="1" applyFill="1" applyBorder="1" applyAlignment="1" applyProtection="1">
      <alignment horizontal="left" vertical="center" wrapText="1"/>
    </xf>
    <xf numFmtId="0" fontId="0" fillId="0" borderId="0" xfId="0" applyAlignment="1">
      <alignment horizontal="center" vertical="center"/>
    </xf>
    <xf numFmtId="0" fontId="0" fillId="0" borderId="0" xfId="0"/>
    <xf numFmtId="0" fontId="16" fillId="4" borderId="1" xfId="0" applyFont="1" applyFill="1" applyBorder="1" applyAlignment="1" applyProtection="1">
      <alignment horizontal="left" vertical="center" wrapText="1"/>
      <protection locked="0"/>
    </xf>
    <xf numFmtId="0" fontId="12" fillId="0" borderId="0" xfId="0" applyFont="1"/>
    <xf numFmtId="44" fontId="0" fillId="0" borderId="0" xfId="1" applyFont="1" applyProtection="1">
      <protection locked="0"/>
    </xf>
    <xf numFmtId="44" fontId="0" fillId="0" borderId="0" xfId="1" applyFont="1"/>
    <xf numFmtId="0" fontId="27" fillId="0" borderId="0" xfId="0" applyFont="1" applyProtection="1">
      <protection locked="0"/>
    </xf>
    <xf numFmtId="0" fontId="35" fillId="0" borderId="0" xfId="0" applyFont="1" applyAlignment="1" applyProtection="1">
      <alignment horizontal="left" vertical="center" wrapText="1"/>
      <protection locked="0"/>
    </xf>
    <xf numFmtId="0" fontId="35" fillId="0" borderId="0" xfId="0" applyFont="1" applyAlignment="1">
      <alignment horizontal="left" vertical="center" wrapText="1"/>
    </xf>
    <xf numFmtId="0" fontId="35" fillId="0" borderId="0" xfId="0" applyFont="1" applyAlignment="1">
      <alignment horizontal="center" vertical="center" wrapText="1"/>
    </xf>
    <xf numFmtId="0" fontId="27" fillId="0" borderId="0" xfId="0" applyFont="1" applyAlignment="1">
      <alignment horizontal="center" vertical="center" wrapText="1"/>
    </xf>
    <xf numFmtId="0" fontId="27" fillId="0" borderId="0" xfId="0" applyFont="1"/>
    <xf numFmtId="0" fontId="0" fillId="0" borderId="0" xfId="0" applyAlignment="1" applyProtection="1">
      <alignment horizontal="center" vertical="center"/>
      <protection locked="0"/>
    </xf>
    <xf numFmtId="0" fontId="12" fillId="0" borderId="0" xfId="0" applyFont="1" applyAlignment="1" applyProtection="1">
      <alignment horizontal="center" vertical="center" wrapText="1"/>
      <protection locked="0"/>
    </xf>
    <xf numFmtId="0" fontId="0" fillId="0" borderId="0" xfId="0" applyFont="1" applyBorder="1" applyAlignment="1" applyProtection="1">
      <alignment horizontal="left" vertical="center"/>
      <protection locked="0"/>
    </xf>
    <xf numFmtId="0" fontId="0" fillId="0" borderId="0" xfId="0" applyFont="1" applyFill="1" applyBorder="1" applyAlignment="1" applyProtection="1">
      <alignment horizontal="left" vertical="center"/>
      <protection locked="0"/>
    </xf>
    <xf numFmtId="0" fontId="16" fillId="0" borderId="0" xfId="0" applyFont="1" applyBorder="1" applyAlignment="1" applyProtection="1">
      <alignment horizontal="left" vertical="center"/>
      <protection locked="0"/>
    </xf>
    <xf numFmtId="0" fontId="18" fillId="0" borderId="0" xfId="0" applyFont="1" applyFill="1" applyBorder="1" applyAlignment="1" applyProtection="1">
      <alignment horizontal="left" vertical="center"/>
      <protection locked="0"/>
    </xf>
    <xf numFmtId="0" fontId="17" fillId="0" borderId="0" xfId="0" applyFont="1" applyBorder="1" applyAlignment="1" applyProtection="1">
      <alignment horizontal="left" vertical="center"/>
      <protection locked="0"/>
    </xf>
    <xf numFmtId="0" fontId="0" fillId="0" borderId="0" xfId="0" applyFont="1" applyFill="1" applyBorder="1" applyAlignment="1" applyProtection="1">
      <alignment horizontal="left" vertical="center" wrapText="1"/>
      <protection locked="0"/>
    </xf>
    <xf numFmtId="0" fontId="0" fillId="0" borderId="0" xfId="0" applyAlignment="1" applyProtection="1">
      <alignment horizontal="left" vertical="center"/>
    </xf>
    <xf numFmtId="14" fontId="0" fillId="0" borderId="0" xfId="0" applyNumberFormat="1" applyAlignment="1" applyProtection="1">
      <alignment horizontal="left" vertical="center"/>
    </xf>
    <xf numFmtId="44" fontId="0" fillId="0" borderId="1" xfId="1" applyFont="1" applyBorder="1" applyAlignment="1" applyProtection="1">
      <alignment horizontal="left" vertical="center"/>
    </xf>
    <xf numFmtId="0" fontId="28" fillId="9" borderId="7" xfId="0" applyFont="1" applyFill="1" applyBorder="1" applyAlignment="1" applyProtection="1">
      <alignment vertical="center" wrapText="1"/>
    </xf>
    <xf numFmtId="0" fontId="28" fillId="0" borderId="0" xfId="0" applyFont="1" applyFill="1" applyBorder="1" applyAlignment="1" applyProtection="1">
      <alignment horizontal="left" vertical="center" wrapText="1"/>
    </xf>
    <xf numFmtId="44" fontId="0" fillId="0" borderId="0" xfId="0" applyNumberFormat="1"/>
    <xf numFmtId="0" fontId="0" fillId="0" borderId="36" xfId="0" applyFont="1" applyFill="1" applyBorder="1" applyAlignment="1" applyProtection="1">
      <alignment horizontal="left" vertical="center" wrapText="1"/>
      <protection locked="0"/>
    </xf>
    <xf numFmtId="0" fontId="0" fillId="0" borderId="10" xfId="0" applyFont="1" applyFill="1" applyBorder="1" applyAlignment="1" applyProtection="1">
      <alignment horizontal="left" vertical="center" wrapText="1"/>
      <protection locked="0"/>
    </xf>
    <xf numFmtId="0" fontId="0" fillId="0" borderId="36" xfId="0" applyFont="1" applyBorder="1" applyAlignment="1" applyProtection="1">
      <alignment horizontal="left" vertical="center" wrapText="1"/>
      <protection locked="0"/>
    </xf>
    <xf numFmtId="0" fontId="0" fillId="0" borderId="5" xfId="0" applyFont="1" applyBorder="1" applyAlignment="1" applyProtection="1">
      <alignment horizontal="left" vertical="center" wrapText="1"/>
      <protection locked="0"/>
    </xf>
    <xf numFmtId="0" fontId="0" fillId="0" borderId="10" xfId="0" applyFont="1" applyBorder="1" applyAlignment="1" applyProtection="1">
      <alignment horizontal="left" vertical="center" wrapText="1"/>
      <protection locked="0"/>
    </xf>
    <xf numFmtId="0" fontId="16" fillId="0" borderId="5" xfId="0" applyFont="1" applyBorder="1" applyAlignment="1" applyProtection="1">
      <alignment horizontal="left" vertical="center" wrapText="1"/>
      <protection locked="0"/>
    </xf>
    <xf numFmtId="0" fontId="17" fillId="0" borderId="5" xfId="0" applyFont="1" applyBorder="1" applyAlignment="1" applyProtection="1">
      <alignment horizontal="left" vertical="center" wrapText="1"/>
      <protection locked="0"/>
    </xf>
    <xf numFmtId="0" fontId="0" fillId="0" borderId="12" xfId="0" applyFont="1" applyBorder="1" applyAlignment="1" applyProtection="1">
      <alignment horizontal="left" vertical="center" wrapText="1"/>
      <protection locked="0"/>
    </xf>
    <xf numFmtId="0" fontId="0" fillId="0" borderId="6" xfId="0" applyFont="1" applyBorder="1" applyAlignment="1" applyProtection="1">
      <alignment horizontal="left" vertical="center" wrapText="1"/>
      <protection locked="0"/>
    </xf>
    <xf numFmtId="0" fontId="0" fillId="0" borderId="37" xfId="0" applyFont="1" applyBorder="1" applyAlignment="1" applyProtection="1">
      <alignment horizontal="left" vertical="center" wrapText="1"/>
      <protection locked="0"/>
    </xf>
    <xf numFmtId="0" fontId="0" fillId="0" borderId="0" xfId="0" applyFont="1" applyAlignment="1">
      <alignment horizontal="left" vertical="center" wrapText="1"/>
    </xf>
    <xf numFmtId="0" fontId="0" fillId="6" borderId="22" xfId="0" applyFill="1" applyBorder="1" applyAlignment="1" applyProtection="1">
      <alignment horizontal="left" vertical="center" wrapText="1"/>
    </xf>
    <xf numFmtId="0" fontId="0" fillId="6" borderId="24" xfId="0" applyFill="1" applyBorder="1" applyAlignment="1" applyProtection="1">
      <alignment horizontal="left" vertical="center" wrapText="1"/>
    </xf>
    <xf numFmtId="0" fontId="0" fillId="10" borderId="22" xfId="0" applyFill="1" applyBorder="1" applyAlignment="1" applyProtection="1">
      <alignment horizontal="left" vertical="center" wrapText="1"/>
    </xf>
    <xf numFmtId="0" fontId="0" fillId="10" borderId="24" xfId="0" applyFill="1" applyBorder="1" applyAlignment="1" applyProtection="1">
      <alignment horizontal="left" vertical="center" wrapText="1"/>
    </xf>
    <xf numFmtId="0" fontId="0" fillId="3" borderId="22" xfId="0" applyFill="1" applyBorder="1" applyAlignment="1" applyProtection="1">
      <alignment horizontal="left" vertical="center" wrapText="1"/>
    </xf>
    <xf numFmtId="0" fontId="0" fillId="3" borderId="24" xfId="0" applyFill="1" applyBorder="1" applyAlignment="1" applyProtection="1">
      <alignment horizontal="left" vertical="center" wrapText="1"/>
    </xf>
    <xf numFmtId="0" fontId="0" fillId="11" borderId="24" xfId="0" applyFill="1" applyBorder="1" applyAlignment="1" applyProtection="1">
      <alignment horizontal="left" vertical="center" wrapText="1"/>
    </xf>
    <xf numFmtId="14" fontId="0" fillId="11" borderId="24" xfId="0" applyNumberFormat="1" applyFill="1" applyBorder="1" applyAlignment="1" applyProtection="1">
      <alignment horizontal="left" vertical="center" wrapText="1"/>
    </xf>
    <xf numFmtId="0" fontId="0" fillId="12" borderId="22" xfId="0" applyFill="1" applyBorder="1" applyAlignment="1" applyProtection="1">
      <alignment horizontal="left" vertical="center" wrapText="1"/>
    </xf>
    <xf numFmtId="0" fontId="0" fillId="12" borderId="24" xfId="0" applyFill="1" applyBorder="1" applyAlignment="1" applyProtection="1">
      <alignment horizontal="left" vertical="center" wrapText="1"/>
    </xf>
    <xf numFmtId="0" fontId="0" fillId="13" borderId="24" xfId="0" applyFill="1" applyBorder="1" applyAlignment="1" applyProtection="1">
      <alignment horizontal="left" vertical="center" wrapText="1"/>
    </xf>
    <xf numFmtId="0" fontId="0" fillId="0" borderId="0" xfId="0" applyAlignment="1" applyProtection="1">
      <alignment horizontal="left" vertical="center" wrapText="1"/>
      <protection locked="0"/>
    </xf>
    <xf numFmtId="0" fontId="18" fillId="0" borderId="5" xfId="0" applyFont="1" applyFill="1" applyBorder="1" applyAlignment="1" applyProtection="1">
      <alignment horizontal="left" vertical="center" wrapText="1"/>
      <protection locked="0"/>
    </xf>
    <xf numFmtId="0" fontId="26" fillId="0" borderId="4" xfId="0" applyFont="1" applyBorder="1" applyAlignment="1" applyProtection="1">
      <alignment horizontal="center" vertical="center" wrapText="1"/>
    </xf>
    <xf numFmtId="0" fontId="26" fillId="0" borderId="7" xfId="0" applyFont="1" applyBorder="1" applyAlignment="1" applyProtection="1">
      <alignment horizontal="center" vertical="center" wrapText="1"/>
    </xf>
    <xf numFmtId="0" fontId="26" fillId="0" borderId="35" xfId="0" applyFont="1" applyBorder="1" applyAlignment="1" applyProtection="1">
      <alignment horizontal="center" vertical="center" wrapText="1"/>
    </xf>
    <xf numFmtId="0" fontId="36" fillId="0" borderId="0" xfId="0" applyFont="1"/>
    <xf numFmtId="0" fontId="37" fillId="9" borderId="7" xfId="0" applyFont="1" applyFill="1" applyBorder="1" applyAlignment="1" applyProtection="1">
      <alignment horizontal="left" vertical="center" wrapText="1"/>
    </xf>
    <xf numFmtId="0" fontId="12" fillId="25" borderId="7" xfId="0" applyFont="1" applyFill="1" applyBorder="1" applyAlignment="1" applyProtection="1">
      <alignment horizontal="left" vertical="center" wrapText="1"/>
    </xf>
    <xf numFmtId="0" fontId="12" fillId="0" borderId="0" xfId="0" applyFont="1" applyAlignment="1" applyProtection="1">
      <alignment horizontal="left" vertical="center"/>
    </xf>
    <xf numFmtId="0" fontId="0" fillId="22" borderId="28" xfId="0" applyFill="1" applyBorder="1" applyAlignment="1" applyProtection="1">
      <alignment horizontal="left" vertical="center" wrapText="1"/>
    </xf>
    <xf numFmtId="0" fontId="0" fillId="22" borderId="29" xfId="0" applyFill="1" applyBorder="1" applyAlignment="1" applyProtection="1">
      <alignment horizontal="left" vertical="center" wrapText="1"/>
    </xf>
    <xf numFmtId="0" fontId="0" fillId="22" borderId="30" xfId="0" applyFill="1" applyBorder="1" applyAlignment="1" applyProtection="1">
      <alignment horizontal="left" vertical="center" wrapText="1"/>
    </xf>
    <xf numFmtId="0" fontId="0" fillId="23" borderId="29" xfId="0" applyFill="1" applyBorder="1" applyAlignment="1" applyProtection="1">
      <alignment horizontal="left" vertical="center" wrapText="1"/>
    </xf>
    <xf numFmtId="0" fontId="0" fillId="23" borderId="30" xfId="0" applyFill="1" applyBorder="1" applyAlignment="1" applyProtection="1">
      <alignment horizontal="left" vertical="center" wrapText="1"/>
    </xf>
    <xf numFmtId="0" fontId="0" fillId="23" borderId="28" xfId="0" applyFill="1" applyBorder="1" applyAlignment="1" applyProtection="1">
      <alignment horizontal="left" vertical="center" wrapText="1"/>
    </xf>
    <xf numFmtId="0" fontId="14" fillId="22" borderId="28" xfId="0" applyFont="1" applyFill="1" applyBorder="1" applyAlignment="1" applyProtection="1">
      <alignment horizontal="left" vertical="center" wrapText="1"/>
    </xf>
    <xf numFmtId="0" fontId="14" fillId="22" borderId="29" xfId="0" applyFont="1" applyFill="1" applyBorder="1" applyAlignment="1" applyProtection="1">
      <alignment horizontal="left" vertical="center" wrapText="1"/>
    </xf>
    <xf numFmtId="0" fontId="0" fillId="24" borderId="28" xfId="0" applyFill="1" applyBorder="1" applyAlignment="1" applyProtection="1">
      <alignment horizontal="left" vertical="center" wrapText="1"/>
    </xf>
    <xf numFmtId="0" fontId="0" fillId="24" borderId="29" xfId="0" applyFill="1" applyBorder="1" applyAlignment="1" applyProtection="1">
      <alignment horizontal="left" vertical="center" wrapText="1"/>
    </xf>
    <xf numFmtId="0" fontId="0" fillId="24" borderId="30" xfId="0" applyFill="1" applyBorder="1" applyAlignment="1" applyProtection="1">
      <alignment horizontal="left" vertical="center" wrapText="1"/>
    </xf>
    <xf numFmtId="164" fontId="0" fillId="23" borderId="29" xfId="4" applyNumberFormat="1" applyFont="1" applyFill="1" applyBorder="1" applyAlignment="1" applyProtection="1">
      <alignment horizontal="left" vertical="center" wrapText="1"/>
    </xf>
    <xf numFmtId="0" fontId="0" fillId="0" borderId="1" xfId="0" applyFont="1" applyFill="1" applyBorder="1" applyAlignment="1">
      <alignment horizontal="left" vertical="center" wrapText="1"/>
    </xf>
    <xf numFmtId="0" fontId="38" fillId="0" borderId="0" xfId="0" applyFont="1" applyFill="1" applyAlignment="1" applyProtection="1">
      <alignment horizontal="left" vertical="center" wrapText="1"/>
    </xf>
    <xf numFmtId="0" fontId="0" fillId="0" borderId="0" xfId="0" applyFont="1" applyAlignment="1" applyProtection="1">
      <alignment horizontal="left" vertical="center" wrapText="1"/>
    </xf>
    <xf numFmtId="0" fontId="5" fillId="0" borderId="1" xfId="0" applyFont="1" applyBorder="1" applyAlignment="1" applyProtection="1">
      <alignment horizontal="left" vertical="center" wrapText="1"/>
    </xf>
    <xf numFmtId="0" fontId="0" fillId="0" borderId="1" xfId="0" applyFont="1" applyBorder="1" applyAlignment="1" applyProtection="1">
      <alignment horizontal="left" vertical="center" wrapText="1"/>
    </xf>
    <xf numFmtId="14" fontId="0" fillId="0" borderId="0" xfId="0" applyNumberFormat="1" applyFont="1" applyFill="1" applyBorder="1" applyAlignment="1">
      <alignment horizontal="right" vertical="center" wrapText="1"/>
    </xf>
    <xf numFmtId="0" fontId="12" fillId="24" borderId="23" xfId="0" applyFont="1" applyFill="1" applyBorder="1" applyAlignment="1" applyProtection="1">
      <alignment horizontal="left" vertical="center"/>
    </xf>
    <xf numFmtId="0" fontId="0" fillId="24" borderId="1" xfId="0" applyFill="1" applyBorder="1" applyAlignment="1" applyProtection="1">
      <alignment horizontal="left" vertical="center"/>
    </xf>
    <xf numFmtId="14" fontId="0" fillId="24" borderId="1" xfId="0" applyNumberFormat="1" applyFill="1" applyBorder="1" applyAlignment="1" applyProtection="1">
      <alignment horizontal="left" vertical="center"/>
    </xf>
    <xf numFmtId="14" fontId="18" fillId="24" borderId="24" xfId="0" applyNumberFormat="1" applyFont="1" applyFill="1" applyBorder="1" applyAlignment="1" applyProtection="1">
      <alignment horizontal="left" vertical="center" wrapText="1"/>
    </xf>
    <xf numFmtId="0" fontId="0" fillId="0" borderId="0" xfId="0" applyBorder="1" applyAlignment="1" applyProtection="1">
      <alignment horizontal="left" vertical="center"/>
      <protection locked="0"/>
    </xf>
    <xf numFmtId="0" fontId="12" fillId="0" borderId="0" xfId="0" applyFont="1" applyBorder="1" applyAlignment="1" applyProtection="1">
      <alignment horizontal="left" vertical="center"/>
      <protection locked="0"/>
    </xf>
    <xf numFmtId="0" fontId="12" fillId="0" borderId="33" xfId="0" applyFont="1" applyFill="1" applyBorder="1" applyAlignment="1" applyProtection="1">
      <alignment horizontal="left" vertical="center"/>
    </xf>
    <xf numFmtId="0" fontId="14" fillId="10" borderId="1" xfId="0" applyFont="1" applyFill="1" applyBorder="1" applyAlignment="1" applyProtection="1">
      <alignment horizontal="left" vertical="center" wrapText="1"/>
    </xf>
    <xf numFmtId="0" fontId="0" fillId="10" borderId="1" xfId="0" applyFont="1" applyFill="1" applyBorder="1" applyAlignment="1" applyProtection="1">
      <alignment horizontal="left" vertical="center"/>
    </xf>
    <xf numFmtId="0" fontId="0" fillId="10" borderId="1" xfId="0" applyFont="1" applyFill="1" applyBorder="1" applyAlignment="1" applyProtection="1">
      <alignment horizontal="left" vertical="center" wrapText="1"/>
    </xf>
    <xf numFmtId="0" fontId="0" fillId="10" borderId="26" xfId="0" applyFont="1" applyFill="1" applyBorder="1" applyAlignment="1" applyProtection="1">
      <alignment horizontal="left" vertical="center" wrapText="1"/>
    </xf>
    <xf numFmtId="0" fontId="0" fillId="3" borderId="1" xfId="0" applyFont="1" applyFill="1" applyBorder="1" applyAlignment="1" applyProtection="1">
      <alignment horizontal="left" vertical="center" wrapText="1"/>
    </xf>
    <xf numFmtId="0" fontId="0" fillId="3" borderId="26" xfId="0" applyFont="1" applyFill="1" applyBorder="1" applyAlignment="1" applyProtection="1">
      <alignment horizontal="left" vertical="center" wrapText="1"/>
    </xf>
    <xf numFmtId="0" fontId="0" fillId="12" borderId="26" xfId="0" applyFont="1" applyFill="1" applyBorder="1" applyAlignment="1" applyProtection="1">
      <alignment horizontal="left" vertical="center" wrapText="1"/>
    </xf>
    <xf numFmtId="0" fontId="0" fillId="13" borderId="26" xfId="0" applyFont="1" applyFill="1" applyBorder="1" applyAlignment="1" applyProtection="1">
      <alignment horizontal="left" vertical="center" wrapText="1"/>
    </xf>
    <xf numFmtId="0" fontId="0" fillId="15" borderId="1" xfId="0" applyFill="1" applyBorder="1" applyAlignment="1" applyProtection="1">
      <alignment horizontal="left" vertical="center" wrapText="1"/>
    </xf>
    <xf numFmtId="14" fontId="12" fillId="15" borderId="23" xfId="0" applyNumberFormat="1" applyFont="1" applyFill="1" applyBorder="1" applyAlignment="1" applyProtection="1">
      <alignment horizontal="left" vertical="center" wrapText="1"/>
    </xf>
    <xf numFmtId="14" fontId="0" fillId="15" borderId="1" xfId="0" applyNumberFormat="1" applyFill="1" applyBorder="1" applyAlignment="1" applyProtection="1">
      <alignment horizontal="left" vertical="center" wrapText="1"/>
    </xf>
    <xf numFmtId="14" fontId="12" fillId="15" borderId="25" xfId="0" applyNumberFormat="1" applyFont="1" applyFill="1" applyBorder="1" applyAlignment="1" applyProtection="1">
      <alignment horizontal="left" vertical="center" wrapText="1"/>
    </xf>
    <xf numFmtId="0" fontId="0" fillId="15" borderId="26" xfId="0" applyFill="1" applyBorder="1" applyAlignment="1" applyProtection="1">
      <alignment horizontal="left" vertical="center" wrapText="1"/>
    </xf>
    <xf numFmtId="14" fontId="0" fillId="15" borderId="26" xfId="0" applyNumberFormat="1" applyFill="1" applyBorder="1" applyAlignment="1" applyProtection="1">
      <alignment horizontal="left" vertical="center" wrapText="1"/>
    </xf>
    <xf numFmtId="14" fontId="12" fillId="15" borderId="20" xfId="0" applyNumberFormat="1" applyFont="1" applyFill="1" applyBorder="1" applyAlignment="1" applyProtection="1">
      <alignment horizontal="left" vertical="center" wrapText="1"/>
    </xf>
    <xf numFmtId="0" fontId="0" fillId="15" borderId="21" xfId="0" applyFill="1" applyBorder="1" applyAlignment="1" applyProtection="1">
      <alignment horizontal="left" vertical="center" wrapText="1"/>
    </xf>
    <xf numFmtId="14" fontId="0" fillId="15" borderId="21" xfId="0" applyNumberFormat="1" applyFill="1" applyBorder="1" applyAlignment="1" applyProtection="1">
      <alignment horizontal="left" vertical="center" wrapText="1"/>
    </xf>
    <xf numFmtId="14" fontId="12" fillId="16" borderId="23" xfId="0" applyNumberFormat="1" applyFont="1" applyFill="1" applyBorder="1" applyAlignment="1" applyProtection="1">
      <alignment horizontal="left" vertical="center" wrapText="1"/>
    </xf>
    <xf numFmtId="0" fontId="0" fillId="16" borderId="1" xfId="0" applyFill="1" applyBorder="1" applyAlignment="1" applyProtection="1">
      <alignment horizontal="left" vertical="center" wrapText="1"/>
    </xf>
    <xf numFmtId="14" fontId="0" fillId="16" borderId="1" xfId="0" applyNumberFormat="1" applyFill="1" applyBorder="1" applyAlignment="1" applyProtection="1">
      <alignment horizontal="left" vertical="center" wrapText="1"/>
    </xf>
    <xf numFmtId="14" fontId="12" fillId="16" borderId="25" xfId="0" applyNumberFormat="1" applyFont="1" applyFill="1" applyBorder="1" applyAlignment="1" applyProtection="1">
      <alignment horizontal="left" vertical="center" wrapText="1"/>
    </xf>
    <xf numFmtId="0" fontId="0" fillId="16" borderId="26" xfId="0" applyFill="1" applyBorder="1" applyAlignment="1" applyProtection="1">
      <alignment horizontal="left" vertical="center" wrapText="1"/>
    </xf>
    <xf numFmtId="14" fontId="0" fillId="16" borderId="26" xfId="0" applyNumberFormat="1" applyFill="1" applyBorder="1" applyAlignment="1" applyProtection="1">
      <alignment horizontal="left" vertical="center" wrapText="1"/>
    </xf>
    <xf numFmtId="0" fontId="12" fillId="17" borderId="23" xfId="0" applyFont="1" applyFill="1" applyBorder="1" applyAlignment="1" applyProtection="1">
      <alignment horizontal="left" vertical="center" wrapText="1"/>
    </xf>
    <xf numFmtId="0" fontId="0" fillId="17" borderId="1" xfId="0" applyFill="1" applyBorder="1" applyAlignment="1" applyProtection="1">
      <alignment horizontal="left" vertical="center" wrapText="1"/>
    </xf>
    <xf numFmtId="0" fontId="12" fillId="17" borderId="25" xfId="0" applyFont="1" applyFill="1" applyBorder="1" applyAlignment="1" applyProtection="1">
      <alignment horizontal="left" vertical="center" wrapText="1"/>
    </xf>
    <xf numFmtId="0" fontId="0" fillId="17" borderId="26" xfId="0" applyFont="1" applyFill="1" applyBorder="1" applyAlignment="1" applyProtection="1">
      <alignment horizontal="left" vertical="center" wrapText="1"/>
    </xf>
    <xf numFmtId="0" fontId="0" fillId="0" borderId="0" xfId="0" applyFont="1" applyAlignment="1" applyProtection="1">
      <alignment horizontal="left" vertical="center" wrapText="1"/>
      <protection locked="0"/>
    </xf>
    <xf numFmtId="166" fontId="9" fillId="0" borderId="1" xfId="5" applyNumberFormat="1" applyFont="1" applyFill="1" applyBorder="1" applyAlignment="1" applyProtection="1">
      <alignment horizontal="left" vertical="center" wrapText="1"/>
      <protection locked="0"/>
    </xf>
    <xf numFmtId="2" fontId="15" fillId="0" borderId="0" xfId="0" applyNumberFormat="1" applyFont="1" applyFill="1" applyAlignment="1" applyProtection="1">
      <alignment horizontal="left" vertical="center"/>
      <protection locked="0"/>
    </xf>
    <xf numFmtId="0" fontId="0" fillId="0" borderId="39" xfId="0" applyBorder="1" applyAlignment="1" applyProtection="1">
      <alignment horizontal="left" vertical="center" wrapText="1"/>
      <protection locked="0"/>
    </xf>
    <xf numFmtId="0" fontId="0" fillId="0" borderId="38" xfId="0" applyBorder="1" applyAlignment="1" applyProtection="1">
      <alignment horizontal="left" vertical="center" wrapText="1"/>
      <protection locked="0"/>
    </xf>
    <xf numFmtId="0" fontId="0" fillId="0" borderId="38" xfId="0" applyFont="1" applyBorder="1" applyAlignment="1" applyProtection="1">
      <alignment horizontal="left" vertical="center" wrapText="1"/>
      <protection locked="0"/>
    </xf>
    <xf numFmtId="0" fontId="0" fillId="0" borderId="1" xfId="0" applyFont="1" applyFill="1" applyBorder="1" applyAlignment="1" applyProtection="1">
      <alignment vertical="center" wrapText="1"/>
      <protection locked="0"/>
    </xf>
    <xf numFmtId="0" fontId="41" fillId="0" borderId="31" xfId="0" applyFont="1" applyBorder="1" applyAlignment="1" applyProtection="1">
      <alignment horizontal="left" vertical="center"/>
    </xf>
    <xf numFmtId="0" fontId="0" fillId="0" borderId="32" xfId="0" applyBorder="1" applyAlignment="1" applyProtection="1">
      <alignment horizontal="left" vertical="center"/>
    </xf>
    <xf numFmtId="0" fontId="36" fillId="0" borderId="32" xfId="0" applyFont="1" applyBorder="1" applyAlignment="1" applyProtection="1">
      <alignment horizontal="left" vertical="center"/>
    </xf>
    <xf numFmtId="0" fontId="12" fillId="0" borderId="33" xfId="0" applyFont="1" applyBorder="1" applyAlignment="1" applyProtection="1">
      <alignment horizontal="left" vertical="center"/>
    </xf>
    <xf numFmtId="0" fontId="0" fillId="0" borderId="0" xfId="0" applyBorder="1" applyAlignment="1" applyProtection="1">
      <alignment horizontal="left" vertical="center"/>
    </xf>
    <xf numFmtId="0" fontId="36" fillId="0" borderId="0" xfId="0" applyFont="1" applyBorder="1" applyAlignment="1" applyProtection="1">
      <alignment horizontal="left" vertical="center"/>
    </xf>
    <xf numFmtId="0" fontId="40" fillId="0" borderId="0" xfId="0" applyFont="1" applyBorder="1" applyAlignment="1" applyProtection="1">
      <alignment horizontal="left" vertical="center"/>
    </xf>
    <xf numFmtId="0" fontId="12" fillId="24" borderId="33" xfId="0" applyFont="1" applyFill="1" applyBorder="1" applyAlignment="1" applyProtection="1">
      <alignment horizontal="left" vertical="center"/>
    </xf>
    <xf numFmtId="0" fontId="0" fillId="24" borderId="0" xfId="0" applyFill="1" applyBorder="1" applyAlignment="1" applyProtection="1">
      <alignment horizontal="left" vertical="center"/>
    </xf>
    <xf numFmtId="44" fontId="0" fillId="24" borderId="0" xfId="1" applyFont="1" applyFill="1" applyBorder="1" applyAlignment="1" applyProtection="1">
      <alignment horizontal="left" vertical="center"/>
    </xf>
    <xf numFmtId="44" fontId="0" fillId="24" borderId="17" xfId="0" applyNumberFormat="1" applyFill="1" applyBorder="1" applyAlignment="1" applyProtection="1">
      <alignment horizontal="left" vertical="center"/>
    </xf>
    <xf numFmtId="0" fontId="0" fillId="0" borderId="0" xfId="0" applyFill="1" applyBorder="1" applyAlignment="1" applyProtection="1">
      <alignment horizontal="left" vertical="center"/>
    </xf>
    <xf numFmtId="44" fontId="0" fillId="0" borderId="0" xfId="1" applyFont="1" applyBorder="1" applyAlignment="1" applyProtection="1">
      <alignment horizontal="left" vertical="center"/>
    </xf>
    <xf numFmtId="0" fontId="0" fillId="0" borderId="36" xfId="0" applyFont="1" applyBorder="1" applyAlignment="1" applyProtection="1">
      <alignment horizontal="left" vertical="center" wrapText="1"/>
    </xf>
    <xf numFmtId="44" fontId="0" fillId="24" borderId="0" xfId="0" applyNumberFormat="1" applyFill="1" applyBorder="1" applyAlignment="1" applyProtection="1">
      <alignment horizontal="left" vertical="center"/>
    </xf>
    <xf numFmtId="0" fontId="0" fillId="6" borderId="40" xfId="0" applyFill="1" applyBorder="1" applyAlignment="1" applyProtection="1">
      <alignment horizontal="left" vertical="center" wrapText="1"/>
    </xf>
    <xf numFmtId="0" fontId="0" fillId="6" borderId="3" xfId="0" applyFill="1" applyBorder="1" applyAlignment="1" applyProtection="1">
      <alignment horizontal="left" vertical="center" wrapText="1"/>
    </xf>
    <xf numFmtId="14" fontId="0" fillId="6" borderId="41" xfId="0" applyNumberFormat="1" applyFill="1" applyBorder="1" applyAlignment="1" applyProtection="1">
      <alignment horizontal="left" vertical="center" wrapText="1"/>
    </xf>
    <xf numFmtId="0" fontId="0" fillId="6" borderId="1" xfId="0" applyFill="1" applyBorder="1" applyAlignment="1" applyProtection="1">
      <alignment horizontal="left" vertical="center" wrapText="1"/>
    </xf>
    <xf numFmtId="0" fontId="0" fillId="6" borderId="21" xfId="0" applyFill="1" applyBorder="1" applyAlignment="1" applyProtection="1">
      <alignment horizontal="left" vertical="center" wrapText="1"/>
    </xf>
    <xf numFmtId="0" fontId="0" fillId="6" borderId="1" xfId="0" applyFont="1" applyFill="1" applyBorder="1" applyAlignment="1">
      <alignment horizontal="left" vertical="top" wrapText="1"/>
    </xf>
    <xf numFmtId="0" fontId="0" fillId="10" borderId="40" xfId="0" applyFill="1" applyBorder="1" applyAlignment="1" applyProtection="1">
      <alignment horizontal="left" vertical="center" wrapText="1"/>
    </xf>
    <xf numFmtId="0" fontId="0" fillId="10" borderId="3" xfId="0" applyFill="1" applyBorder="1" applyAlignment="1" applyProtection="1">
      <alignment horizontal="left" vertical="center" wrapText="1"/>
    </xf>
    <xf numFmtId="0" fontId="0" fillId="10" borderId="21" xfId="0" applyFill="1" applyBorder="1" applyAlignment="1" applyProtection="1">
      <alignment horizontal="left" vertical="center" wrapText="1"/>
    </xf>
    <xf numFmtId="0" fontId="0" fillId="10" borderId="1" xfId="0" applyFill="1" applyBorder="1" applyAlignment="1" applyProtection="1">
      <alignment horizontal="left" vertical="center" wrapText="1"/>
    </xf>
    <xf numFmtId="0" fontId="36" fillId="0" borderId="33" xfId="0" applyFont="1" applyBorder="1" applyAlignment="1" applyProtection="1">
      <alignment horizontal="left" vertical="center"/>
    </xf>
    <xf numFmtId="0" fontId="14" fillId="10" borderId="3" xfId="0" applyFont="1" applyFill="1" applyBorder="1" applyAlignment="1" applyProtection="1">
      <alignment horizontal="left" vertical="center" wrapText="1"/>
    </xf>
    <xf numFmtId="0" fontId="0" fillId="10" borderId="3" xfId="0" applyFont="1" applyFill="1" applyBorder="1" applyAlignment="1" applyProtection="1">
      <alignment horizontal="left" vertical="center" wrapText="1"/>
    </xf>
    <xf numFmtId="0" fontId="0" fillId="10" borderId="41" xfId="0" applyFont="1" applyFill="1" applyBorder="1" applyAlignment="1" applyProtection="1">
      <alignment horizontal="left" vertical="center" wrapText="1"/>
    </xf>
    <xf numFmtId="0" fontId="0" fillId="3" borderId="40" xfId="0" applyFill="1" applyBorder="1" applyAlignment="1" applyProtection="1">
      <alignment horizontal="left" vertical="center" wrapText="1"/>
    </xf>
    <xf numFmtId="0" fontId="0" fillId="3" borderId="3" xfId="0" applyFill="1" applyBorder="1" applyAlignment="1" applyProtection="1">
      <alignment horizontal="left" vertical="center" wrapText="1"/>
    </xf>
    <xf numFmtId="0" fontId="0" fillId="3" borderId="3" xfId="0" applyFont="1" applyFill="1" applyBorder="1" applyAlignment="1" applyProtection="1">
      <alignment horizontal="left" vertical="center" wrapText="1"/>
    </xf>
    <xf numFmtId="0" fontId="0" fillId="3" borderId="41" xfId="0" applyFont="1" applyFill="1" applyBorder="1" applyAlignment="1" applyProtection="1">
      <alignment horizontal="left" vertical="center" wrapText="1"/>
    </xf>
    <xf numFmtId="0" fontId="0" fillId="10" borderId="7" xfId="0" applyFill="1" applyBorder="1" applyAlignment="1" applyProtection="1">
      <alignment horizontal="left" vertical="center" wrapText="1"/>
    </xf>
    <xf numFmtId="0" fontId="0" fillId="10" borderId="42" xfId="0" applyFill="1" applyBorder="1" applyAlignment="1" applyProtection="1">
      <alignment horizontal="left" vertical="center" wrapText="1"/>
    </xf>
    <xf numFmtId="0" fontId="0" fillId="3" borderId="1" xfId="0" applyFill="1" applyBorder="1" applyAlignment="1" applyProtection="1">
      <alignment horizontal="left" vertical="center" wrapText="1"/>
    </xf>
    <xf numFmtId="0" fontId="0" fillId="3" borderId="21" xfId="0" applyFill="1" applyBorder="1" applyAlignment="1" applyProtection="1">
      <alignment horizontal="left" vertical="center" wrapText="1"/>
    </xf>
    <xf numFmtId="0" fontId="0" fillId="11" borderId="40" xfId="0" applyFill="1" applyBorder="1" applyAlignment="1" applyProtection="1">
      <alignment horizontal="left" vertical="center" wrapText="1"/>
    </xf>
    <xf numFmtId="0" fontId="0" fillId="11" borderId="3" xfId="0" applyFill="1" applyBorder="1" applyAlignment="1" applyProtection="1">
      <alignment horizontal="left" vertical="center" wrapText="1"/>
    </xf>
    <xf numFmtId="14" fontId="0" fillId="11" borderId="3" xfId="0" applyNumberFormat="1" applyFill="1" applyBorder="1" applyAlignment="1" applyProtection="1">
      <alignment horizontal="left" vertical="center" wrapText="1"/>
    </xf>
    <xf numFmtId="0" fontId="0" fillId="11" borderId="41" xfId="0" applyFill="1" applyBorder="1" applyAlignment="1" applyProtection="1">
      <alignment horizontal="left" vertical="center" wrapText="1"/>
    </xf>
    <xf numFmtId="0" fontId="0" fillId="11" borderId="1" xfId="0" applyFill="1" applyBorder="1" applyAlignment="1" applyProtection="1">
      <alignment horizontal="left" vertical="center" wrapText="1"/>
    </xf>
    <xf numFmtId="0" fontId="0" fillId="12" borderId="40" xfId="0" applyFill="1" applyBorder="1" applyAlignment="1" applyProtection="1">
      <alignment horizontal="left" vertical="center" wrapText="1"/>
    </xf>
    <xf numFmtId="0" fontId="0" fillId="12" borderId="3" xfId="0" applyFill="1" applyBorder="1" applyAlignment="1" applyProtection="1">
      <alignment horizontal="left" vertical="center" wrapText="1"/>
    </xf>
    <xf numFmtId="0" fontId="0" fillId="12" borderId="41" xfId="0" applyFont="1" applyFill="1" applyBorder="1" applyAlignment="1" applyProtection="1">
      <alignment horizontal="left" vertical="center" wrapText="1"/>
    </xf>
    <xf numFmtId="0" fontId="0" fillId="11" borderId="7" xfId="0" applyFill="1" applyBorder="1" applyAlignment="1" applyProtection="1">
      <alignment horizontal="left" vertical="center" wrapText="1"/>
    </xf>
    <xf numFmtId="0" fontId="0" fillId="11" borderId="42" xfId="0" applyFill="1" applyBorder="1" applyAlignment="1" applyProtection="1">
      <alignment horizontal="left" vertical="center" wrapText="1"/>
    </xf>
    <xf numFmtId="0" fontId="0" fillId="12" borderId="21" xfId="0" applyFill="1" applyBorder="1" applyAlignment="1" applyProtection="1">
      <alignment horizontal="left" vertical="center" wrapText="1"/>
    </xf>
    <xf numFmtId="0" fontId="0" fillId="12" borderId="1" xfId="0" applyFill="1" applyBorder="1" applyAlignment="1" applyProtection="1">
      <alignment horizontal="left" vertical="center" wrapText="1"/>
    </xf>
    <xf numFmtId="0" fontId="0" fillId="13" borderId="40" xfId="0" applyFill="1" applyBorder="1" applyAlignment="1" applyProtection="1">
      <alignment horizontal="left" vertical="center" wrapText="1"/>
    </xf>
    <xf numFmtId="0" fontId="0" fillId="13" borderId="3" xfId="0" applyFill="1" applyBorder="1" applyAlignment="1" applyProtection="1">
      <alignment horizontal="left" vertical="center" wrapText="1"/>
    </xf>
    <xf numFmtId="0" fontId="0" fillId="13" borderId="41" xfId="0" applyFont="1" applyFill="1" applyBorder="1" applyAlignment="1" applyProtection="1">
      <alignment horizontal="left" vertical="center" wrapText="1"/>
    </xf>
    <xf numFmtId="0" fontId="0" fillId="13" borderId="1" xfId="0" applyFill="1" applyBorder="1" applyAlignment="1" applyProtection="1">
      <alignment horizontal="left" vertical="center" wrapText="1"/>
    </xf>
    <xf numFmtId="0" fontId="0" fillId="14" borderId="40" xfId="0" applyFont="1" applyFill="1" applyBorder="1" applyAlignment="1" applyProtection="1">
      <alignment horizontal="left" vertical="center" wrapText="1"/>
    </xf>
    <xf numFmtId="0" fontId="29" fillId="14" borderId="3" xfId="0" applyFont="1" applyFill="1" applyBorder="1" applyAlignment="1" applyProtection="1">
      <alignment horizontal="left" vertical="center" wrapText="1"/>
    </xf>
    <xf numFmtId="0" fontId="0" fillId="14" borderId="3" xfId="0" applyFont="1" applyFill="1" applyBorder="1" applyAlignment="1" applyProtection="1">
      <alignment horizontal="left" vertical="center" wrapText="1"/>
    </xf>
    <xf numFmtId="14" fontId="0" fillId="14" borderId="3" xfId="0" applyNumberFormat="1" applyFont="1" applyFill="1" applyBorder="1" applyAlignment="1" applyProtection="1">
      <alignment horizontal="left" vertical="center" wrapText="1"/>
    </xf>
    <xf numFmtId="14" fontId="0" fillId="14" borderId="41" xfId="0" applyNumberFormat="1" applyFont="1" applyFill="1" applyBorder="1" applyAlignment="1" applyProtection="1">
      <alignment horizontal="left" vertical="center" wrapText="1"/>
    </xf>
    <xf numFmtId="0" fontId="0" fillId="13" borderId="7" xfId="0" applyFill="1" applyBorder="1" applyAlignment="1" applyProtection="1">
      <alignment horizontal="left" vertical="center" wrapText="1"/>
    </xf>
    <xf numFmtId="0" fontId="0" fillId="13" borderId="42" xfId="0" applyFill="1" applyBorder="1" applyAlignment="1" applyProtection="1">
      <alignment horizontal="left" vertical="center" wrapText="1"/>
    </xf>
    <xf numFmtId="0" fontId="0" fillId="14" borderId="21" xfId="0" applyFill="1" applyBorder="1" applyAlignment="1" applyProtection="1">
      <alignment horizontal="left" vertical="center" wrapText="1"/>
    </xf>
    <xf numFmtId="0" fontId="0" fillId="14" borderId="22" xfId="0" applyFill="1" applyBorder="1" applyAlignment="1" applyProtection="1">
      <alignment horizontal="left" vertical="center" wrapText="1"/>
    </xf>
    <xf numFmtId="0" fontId="0" fillId="14" borderId="1" xfId="0" applyFill="1" applyBorder="1" applyAlignment="1" applyProtection="1">
      <alignment horizontal="left" vertical="center" wrapText="1"/>
    </xf>
    <xf numFmtId="0" fontId="0" fillId="14" borderId="24" xfId="0" applyFill="1" applyBorder="1" applyAlignment="1" applyProtection="1">
      <alignment horizontal="left" vertical="center" wrapText="1"/>
    </xf>
    <xf numFmtId="14" fontId="0" fillId="15" borderId="3" xfId="0" applyNumberFormat="1" applyFont="1" applyFill="1" applyBorder="1" applyAlignment="1" applyProtection="1">
      <alignment horizontal="left" vertical="center" wrapText="1"/>
    </xf>
    <xf numFmtId="14" fontId="18" fillId="16" borderId="3" xfId="0" applyNumberFormat="1" applyFont="1" applyFill="1" applyBorder="1" applyAlignment="1" applyProtection="1">
      <alignment horizontal="left" vertical="center" wrapText="1"/>
    </xf>
    <xf numFmtId="14" fontId="18" fillId="17" borderId="3" xfId="0" applyNumberFormat="1" applyFont="1" applyFill="1" applyBorder="1" applyAlignment="1" applyProtection="1">
      <alignment horizontal="left" vertical="center" wrapText="1"/>
    </xf>
    <xf numFmtId="10" fontId="18" fillId="17" borderId="3" xfId="4" applyNumberFormat="1" applyFont="1" applyFill="1" applyBorder="1" applyAlignment="1" applyProtection="1">
      <alignment horizontal="left" vertical="center" wrapText="1"/>
    </xf>
    <xf numFmtId="44" fontId="18" fillId="17" borderId="3" xfId="1" applyFont="1" applyFill="1" applyBorder="1" applyAlignment="1" applyProtection="1">
      <alignment horizontal="left" vertical="center" wrapText="1"/>
    </xf>
    <xf numFmtId="0" fontId="0" fillId="17" borderId="24" xfId="0" applyFill="1" applyBorder="1" applyAlignment="1" applyProtection="1">
      <alignment horizontal="left" vertical="center" wrapText="1"/>
    </xf>
    <xf numFmtId="44" fontId="18" fillId="18" borderId="3" xfId="1" applyFont="1" applyFill="1" applyBorder="1" applyAlignment="1" applyProtection="1">
      <alignment horizontal="left" vertical="center" wrapText="1"/>
    </xf>
    <xf numFmtId="14" fontId="0" fillId="6" borderId="7" xfId="0" applyNumberFormat="1" applyFill="1" applyBorder="1" applyAlignment="1" applyProtection="1">
      <alignment horizontal="left" vertical="center" wrapText="1"/>
    </xf>
    <xf numFmtId="14" fontId="0" fillId="6" borderId="42" xfId="0" applyNumberFormat="1" applyFill="1" applyBorder="1" applyAlignment="1" applyProtection="1">
      <alignment horizontal="left" vertical="center" wrapText="1"/>
    </xf>
    <xf numFmtId="44" fontId="18" fillId="19" borderId="3" xfId="1" applyFont="1" applyFill="1" applyBorder="1" applyAlignment="1" applyProtection="1">
      <alignment horizontal="left" vertical="center" wrapText="1"/>
    </xf>
    <xf numFmtId="44" fontId="18" fillId="20" borderId="3" xfId="1" applyFont="1" applyFill="1" applyBorder="1" applyAlignment="1" applyProtection="1">
      <alignment horizontal="left" vertical="center" wrapText="1"/>
    </xf>
    <xf numFmtId="44" fontId="18" fillId="20" borderId="41" xfId="1" applyFont="1" applyFill="1" applyBorder="1" applyAlignment="1" applyProtection="1">
      <alignment horizontal="left" vertical="center" wrapText="1"/>
    </xf>
    <xf numFmtId="44" fontId="18" fillId="21" borderId="40" xfId="1" applyFont="1" applyFill="1" applyBorder="1" applyAlignment="1" applyProtection="1">
      <alignment horizontal="left" vertical="center" wrapText="1"/>
    </xf>
    <xf numFmtId="44" fontId="18" fillId="21" borderId="3" xfId="1" applyFont="1" applyFill="1" applyBorder="1" applyAlignment="1" applyProtection="1">
      <alignment horizontal="left" vertical="center" wrapText="1"/>
    </xf>
    <xf numFmtId="9" fontId="18" fillId="0" borderId="40" xfId="4" applyFont="1" applyFill="1" applyBorder="1" applyAlignment="1" applyProtection="1">
      <alignment horizontal="left" vertical="center" wrapText="1"/>
    </xf>
    <xf numFmtId="14" fontId="18" fillId="0" borderId="3" xfId="0" applyNumberFormat="1" applyFont="1" applyFill="1" applyBorder="1" applyAlignment="1" applyProtection="1">
      <alignment horizontal="left" vertical="center" wrapText="1"/>
    </xf>
    <xf numFmtId="9" fontId="18" fillId="0" borderId="3" xfId="4" applyFont="1" applyFill="1" applyBorder="1" applyAlignment="1" applyProtection="1">
      <alignment horizontal="left" vertical="center" wrapText="1"/>
    </xf>
    <xf numFmtId="14" fontId="18" fillId="24" borderId="3" xfId="0" applyNumberFormat="1" applyFont="1" applyFill="1" applyBorder="1" applyAlignment="1" applyProtection="1">
      <alignment horizontal="left" vertical="center" wrapText="1"/>
    </xf>
    <xf numFmtId="44" fontId="18" fillId="0" borderId="3" xfId="1" applyFont="1" applyFill="1" applyBorder="1" applyAlignment="1" applyProtection="1">
      <alignment horizontal="left" vertical="center" wrapText="1"/>
    </xf>
    <xf numFmtId="44" fontId="0" fillId="0" borderId="33" xfId="1" applyFont="1" applyBorder="1" applyAlignment="1" applyProtection="1">
      <alignment horizontal="left" vertical="center"/>
    </xf>
    <xf numFmtId="44" fontId="0" fillId="24" borderId="33" xfId="1" applyFont="1" applyFill="1" applyBorder="1" applyAlignment="1" applyProtection="1">
      <alignment horizontal="left" vertical="center"/>
    </xf>
    <xf numFmtId="0" fontId="44" fillId="0" borderId="0" xfId="0" applyFont="1" applyBorder="1" applyAlignment="1" applyProtection="1">
      <alignment horizontal="left" vertical="center"/>
    </xf>
    <xf numFmtId="0" fontId="44" fillId="0" borderId="17" xfId="0" applyFont="1" applyBorder="1" applyAlignment="1" applyProtection="1">
      <alignment horizontal="left" vertical="center"/>
    </xf>
    <xf numFmtId="14" fontId="0" fillId="11" borderId="1" xfId="0" applyNumberFormat="1" applyFill="1" applyBorder="1" applyAlignment="1" applyProtection="1">
      <alignment horizontal="left" vertical="center" wrapText="1"/>
    </xf>
    <xf numFmtId="14" fontId="0" fillId="14" borderId="1" xfId="0" applyNumberFormat="1" applyFill="1" applyBorder="1" applyAlignment="1" applyProtection="1">
      <alignment horizontal="left" vertical="center" wrapText="1"/>
    </xf>
    <xf numFmtId="14" fontId="0" fillId="14" borderId="24" xfId="0" applyNumberFormat="1" applyFill="1" applyBorder="1" applyAlignment="1" applyProtection="1">
      <alignment horizontal="left" vertical="center" wrapText="1"/>
    </xf>
    <xf numFmtId="14" fontId="0" fillId="15" borderId="24" xfId="0" applyNumberFormat="1" applyFill="1" applyBorder="1" applyAlignment="1" applyProtection="1">
      <alignment horizontal="left" vertical="center" wrapText="1"/>
    </xf>
    <xf numFmtId="0" fontId="18" fillId="17" borderId="40" xfId="0" applyNumberFormat="1" applyFont="1" applyFill="1" applyBorder="1" applyAlignment="1" applyProtection="1">
      <alignment horizontal="left" vertical="center" wrapText="1"/>
    </xf>
    <xf numFmtId="0" fontId="0" fillId="17" borderId="21" xfId="0" applyNumberFormat="1" applyFill="1" applyBorder="1" applyAlignment="1" applyProtection="1">
      <alignment horizontal="left" vertical="center" wrapText="1"/>
    </xf>
    <xf numFmtId="0" fontId="0" fillId="17" borderId="22" xfId="0" applyNumberFormat="1" applyFill="1" applyBorder="1" applyAlignment="1" applyProtection="1">
      <alignment horizontal="left" vertical="center" wrapText="1"/>
    </xf>
    <xf numFmtId="0" fontId="18" fillId="17" borderId="3" xfId="0" applyNumberFormat="1" applyFont="1" applyFill="1" applyBorder="1" applyAlignment="1" applyProtection="1">
      <alignment horizontal="left" vertical="center" wrapText="1"/>
    </xf>
    <xf numFmtId="0" fontId="0" fillId="17" borderId="1" xfId="0" applyNumberFormat="1" applyFill="1" applyBorder="1" applyAlignment="1" applyProtection="1">
      <alignment horizontal="left" vertical="center" wrapText="1"/>
    </xf>
    <xf numFmtId="0" fontId="0" fillId="17" borderId="24" xfId="0" applyNumberFormat="1" applyFill="1" applyBorder="1" applyAlignment="1" applyProtection="1">
      <alignment horizontal="left" vertical="center" wrapText="1"/>
    </xf>
    <xf numFmtId="10" fontId="0" fillId="17" borderId="1" xfId="0" applyNumberFormat="1" applyFill="1" applyBorder="1" applyAlignment="1" applyProtection="1">
      <alignment horizontal="left" vertical="center" wrapText="1"/>
    </xf>
    <xf numFmtId="10" fontId="0" fillId="17" borderId="24" xfId="0" applyNumberFormat="1" applyFill="1" applyBorder="1" applyAlignment="1" applyProtection="1">
      <alignment horizontal="left" vertical="center" wrapText="1"/>
    </xf>
    <xf numFmtId="0" fontId="0" fillId="15" borderId="40" xfId="0" applyNumberFormat="1" applyFont="1" applyFill="1" applyBorder="1" applyAlignment="1" applyProtection="1">
      <alignment horizontal="left" vertical="center" wrapText="1"/>
    </xf>
    <xf numFmtId="0" fontId="0" fillId="15" borderId="22" xfId="0" applyNumberFormat="1" applyFill="1" applyBorder="1" applyAlignment="1" applyProtection="1">
      <alignment horizontal="left" vertical="center" wrapText="1"/>
    </xf>
    <xf numFmtId="0" fontId="0" fillId="15" borderId="3" xfId="0" applyNumberFormat="1" applyFont="1" applyFill="1" applyBorder="1" applyAlignment="1" applyProtection="1">
      <alignment horizontal="left" vertical="center" wrapText="1"/>
    </xf>
    <xf numFmtId="0" fontId="0" fillId="15" borderId="1" xfId="0" applyNumberFormat="1" applyFill="1" applyBorder="1" applyAlignment="1" applyProtection="1">
      <alignment horizontal="left" vertical="center" wrapText="1"/>
    </xf>
    <xf numFmtId="0" fontId="0" fillId="15" borderId="24" xfId="0" applyNumberFormat="1" applyFill="1" applyBorder="1" applyAlignment="1" applyProtection="1">
      <alignment horizontal="left" vertical="center" wrapText="1"/>
    </xf>
    <xf numFmtId="0" fontId="0" fillId="15" borderId="41" xfId="0" applyNumberFormat="1" applyFont="1" applyFill="1" applyBorder="1" applyAlignment="1" applyProtection="1">
      <alignment horizontal="left" vertical="center" wrapText="1"/>
    </xf>
    <xf numFmtId="0" fontId="0" fillId="15" borderId="42" xfId="0" applyNumberFormat="1" applyFill="1" applyBorder="1" applyAlignment="1" applyProtection="1">
      <alignment horizontal="left" vertical="center" wrapText="1"/>
    </xf>
    <xf numFmtId="0" fontId="18" fillId="16" borderId="40" xfId="0" applyNumberFormat="1" applyFont="1" applyFill="1" applyBorder="1" applyAlignment="1" applyProtection="1">
      <alignment horizontal="left" vertical="center" wrapText="1"/>
    </xf>
    <xf numFmtId="0" fontId="18" fillId="16" borderId="3" xfId="0" applyNumberFormat="1" applyFont="1" applyFill="1" applyBorder="1" applyAlignment="1" applyProtection="1">
      <alignment horizontal="left" vertical="center" wrapText="1"/>
    </xf>
    <xf numFmtId="0" fontId="18" fillId="16" borderId="41" xfId="0" applyNumberFormat="1" applyFont="1" applyFill="1" applyBorder="1" applyAlignment="1" applyProtection="1">
      <alignment horizontal="left" vertical="center" wrapText="1"/>
    </xf>
    <xf numFmtId="44" fontId="0" fillId="17" borderId="1" xfId="1" applyFont="1" applyFill="1" applyBorder="1" applyAlignment="1" applyProtection="1">
      <alignment horizontal="left" vertical="center" wrapText="1"/>
    </xf>
    <xf numFmtId="44" fontId="0" fillId="17" borderId="24" xfId="1" applyFont="1" applyFill="1" applyBorder="1" applyAlignment="1" applyProtection="1">
      <alignment horizontal="left" vertical="center" wrapText="1"/>
    </xf>
    <xf numFmtId="0" fontId="18" fillId="17" borderId="41" xfId="0" applyNumberFormat="1" applyFont="1" applyFill="1" applyBorder="1" applyAlignment="1" applyProtection="1">
      <alignment horizontal="left" vertical="center" wrapText="1"/>
    </xf>
    <xf numFmtId="44" fontId="0" fillId="18" borderId="1" xfId="1" applyFont="1" applyFill="1" applyBorder="1" applyAlignment="1" applyProtection="1">
      <alignment horizontal="left" vertical="center" wrapText="1"/>
    </xf>
    <xf numFmtId="44" fontId="0" fillId="18" borderId="24" xfId="1" applyFont="1" applyFill="1" applyBorder="1" applyAlignment="1" applyProtection="1">
      <alignment horizontal="left" vertical="center" wrapText="1"/>
    </xf>
    <xf numFmtId="0" fontId="0" fillId="18" borderId="26" xfId="1" applyNumberFormat="1" applyFont="1" applyFill="1" applyBorder="1" applyAlignment="1" applyProtection="1">
      <alignment horizontal="left" vertical="center"/>
    </xf>
    <xf numFmtId="0" fontId="18" fillId="18" borderId="41" xfId="1" applyNumberFormat="1" applyFont="1" applyFill="1" applyBorder="1" applyAlignment="1" applyProtection="1">
      <alignment horizontal="left" vertical="center" wrapText="1"/>
    </xf>
    <xf numFmtId="0" fontId="0" fillId="18" borderId="7" xfId="1" applyNumberFormat="1" applyFont="1" applyFill="1" applyBorder="1" applyAlignment="1" applyProtection="1">
      <alignment horizontal="left" vertical="center" wrapText="1"/>
    </xf>
    <xf numFmtId="0" fontId="0" fillId="18" borderId="42" xfId="1" applyNumberFormat="1" applyFont="1" applyFill="1" applyBorder="1" applyAlignment="1" applyProtection="1">
      <alignment horizontal="left" vertical="center" wrapText="1"/>
    </xf>
    <xf numFmtId="0" fontId="0" fillId="18" borderId="21" xfId="1" applyNumberFormat="1" applyFont="1" applyFill="1" applyBorder="1" applyAlignment="1" applyProtection="1">
      <alignment horizontal="left" vertical="center"/>
    </xf>
    <xf numFmtId="0" fontId="18" fillId="18" borderId="40" xfId="1" applyNumberFormat="1" applyFont="1" applyFill="1" applyBorder="1" applyAlignment="1" applyProtection="1">
      <alignment horizontal="left" vertical="center" wrapText="1"/>
    </xf>
    <xf numFmtId="0" fontId="0" fillId="18" borderId="1" xfId="1" applyNumberFormat="1" applyFont="1" applyFill="1" applyBorder="1" applyAlignment="1" applyProtection="1">
      <alignment horizontal="left" vertical="center"/>
    </xf>
    <xf numFmtId="0" fontId="18" fillId="18" borderId="3" xfId="1" applyNumberFormat="1" applyFont="1" applyFill="1" applyBorder="1" applyAlignment="1" applyProtection="1">
      <alignment horizontal="left" vertical="center" wrapText="1"/>
    </xf>
    <xf numFmtId="0" fontId="0" fillId="18" borderId="1" xfId="1" applyNumberFormat="1" applyFont="1" applyFill="1" applyBorder="1" applyAlignment="1" applyProtection="1">
      <alignment horizontal="left" vertical="center" wrapText="1"/>
    </xf>
    <xf numFmtId="0" fontId="0" fillId="18" borderId="24" xfId="1" applyNumberFormat="1" applyFont="1" applyFill="1" applyBorder="1" applyAlignment="1" applyProtection="1">
      <alignment horizontal="left" vertical="center" wrapText="1"/>
    </xf>
    <xf numFmtId="0" fontId="18" fillId="19" borderId="40" xfId="0" applyNumberFormat="1" applyFont="1" applyFill="1" applyBorder="1" applyAlignment="1" applyProtection="1">
      <alignment horizontal="left" vertical="center" wrapText="1"/>
    </xf>
    <xf numFmtId="0" fontId="0" fillId="19" borderId="21" xfId="0" applyNumberFormat="1" applyFill="1" applyBorder="1" applyAlignment="1" applyProtection="1">
      <alignment horizontal="left" vertical="center" wrapText="1"/>
    </xf>
    <xf numFmtId="0" fontId="0" fillId="19" borderId="22" xfId="0" applyNumberFormat="1" applyFill="1" applyBorder="1" applyAlignment="1" applyProtection="1">
      <alignment horizontal="left" vertical="center" wrapText="1"/>
    </xf>
    <xf numFmtId="0" fontId="18" fillId="19" borderId="3" xfId="0" applyNumberFormat="1" applyFont="1" applyFill="1" applyBorder="1" applyAlignment="1" applyProtection="1">
      <alignment horizontal="left" vertical="center" wrapText="1"/>
    </xf>
    <xf numFmtId="0" fontId="0" fillId="19" borderId="1" xfId="0" applyNumberFormat="1" applyFill="1" applyBorder="1" applyAlignment="1" applyProtection="1">
      <alignment horizontal="left" vertical="center" wrapText="1"/>
    </xf>
    <xf numFmtId="0" fontId="0" fillId="19" borderId="24" xfId="0" applyNumberFormat="1" applyFill="1" applyBorder="1" applyAlignment="1" applyProtection="1">
      <alignment horizontal="left" vertical="center" wrapText="1"/>
    </xf>
    <xf numFmtId="44" fontId="0" fillId="19" borderId="1" xfId="1" applyFont="1" applyFill="1" applyBorder="1" applyAlignment="1" applyProtection="1">
      <alignment horizontal="left" vertical="center" wrapText="1"/>
    </xf>
    <xf numFmtId="44" fontId="0" fillId="19" borderId="24" xfId="1" applyFont="1" applyFill="1" applyBorder="1" applyAlignment="1" applyProtection="1">
      <alignment horizontal="left" vertical="center" wrapText="1"/>
    </xf>
    <xf numFmtId="0" fontId="0" fillId="19" borderId="26" xfId="1" applyNumberFormat="1" applyFont="1" applyFill="1" applyBorder="1" applyAlignment="1" applyProtection="1">
      <alignment horizontal="left" vertical="center"/>
    </xf>
    <xf numFmtId="0" fontId="18" fillId="19" borderId="41" xfId="1" applyNumberFormat="1" applyFont="1" applyFill="1" applyBorder="1" applyAlignment="1" applyProtection="1">
      <alignment horizontal="left" vertical="center" wrapText="1"/>
    </xf>
    <xf numFmtId="0" fontId="0" fillId="19" borderId="7" xfId="0" applyNumberFormat="1" applyFill="1" applyBorder="1" applyAlignment="1" applyProtection="1">
      <alignment horizontal="left" vertical="center" wrapText="1"/>
    </xf>
    <xf numFmtId="0" fontId="0" fillId="19" borderId="42" xfId="0" applyNumberFormat="1" applyFill="1" applyBorder="1" applyAlignment="1" applyProtection="1">
      <alignment horizontal="left" vertical="center" wrapText="1"/>
    </xf>
    <xf numFmtId="0" fontId="18" fillId="20" borderId="3" xfId="1" applyNumberFormat="1" applyFont="1" applyFill="1" applyBorder="1" applyAlignment="1" applyProtection="1">
      <alignment horizontal="left" vertical="center" wrapText="1"/>
    </xf>
    <xf numFmtId="0" fontId="0" fillId="20" borderId="21" xfId="0" applyNumberFormat="1" applyFill="1" applyBorder="1" applyAlignment="1" applyProtection="1">
      <alignment horizontal="left" vertical="center" wrapText="1"/>
    </xf>
    <xf numFmtId="0" fontId="0" fillId="20" borderId="22" xfId="0" applyNumberFormat="1" applyFill="1" applyBorder="1" applyAlignment="1" applyProtection="1">
      <alignment horizontal="left" vertical="center" wrapText="1"/>
    </xf>
    <xf numFmtId="44" fontId="0" fillId="20" borderId="1" xfId="1" applyFont="1" applyFill="1" applyBorder="1" applyAlignment="1" applyProtection="1">
      <alignment horizontal="left" vertical="center" wrapText="1"/>
    </xf>
    <xf numFmtId="44" fontId="0" fillId="20" borderId="24" xfId="1" applyFont="1" applyFill="1" applyBorder="1" applyAlignment="1" applyProtection="1">
      <alignment horizontal="left" vertical="center" wrapText="1"/>
    </xf>
    <xf numFmtId="44" fontId="0" fillId="21" borderId="21" xfId="1" applyFont="1" applyFill="1" applyBorder="1" applyAlignment="1" applyProtection="1">
      <alignment horizontal="left" vertical="center" wrapText="1"/>
    </xf>
    <xf numFmtId="44" fontId="0" fillId="21" borderId="22" xfId="1" applyFont="1" applyFill="1" applyBorder="1" applyAlignment="1" applyProtection="1">
      <alignment horizontal="left" vertical="center" wrapText="1"/>
    </xf>
    <xf numFmtId="44" fontId="0" fillId="21" borderId="1" xfId="1" applyFont="1" applyFill="1" applyBorder="1" applyAlignment="1" applyProtection="1">
      <alignment horizontal="left" vertical="center" wrapText="1"/>
    </xf>
    <xf numFmtId="44" fontId="0" fillId="21" borderId="24" xfId="1" applyFont="1" applyFill="1" applyBorder="1" applyAlignment="1" applyProtection="1">
      <alignment horizontal="left" vertical="center" wrapText="1"/>
    </xf>
    <xf numFmtId="0" fontId="0" fillId="21" borderId="1" xfId="0" applyNumberFormat="1" applyFill="1" applyBorder="1" applyAlignment="1" applyProtection="1">
      <alignment horizontal="left" vertical="center"/>
    </xf>
    <xf numFmtId="0" fontId="18" fillId="21" borderId="3" xfId="0" applyNumberFormat="1" applyFont="1" applyFill="1" applyBorder="1" applyAlignment="1" applyProtection="1">
      <alignment horizontal="left" vertical="center" wrapText="1"/>
    </xf>
    <xf numFmtId="0" fontId="0" fillId="21" borderId="1" xfId="0" applyNumberFormat="1" applyFill="1" applyBorder="1" applyAlignment="1" applyProtection="1">
      <alignment horizontal="left" vertical="center" wrapText="1"/>
    </xf>
    <xf numFmtId="0" fontId="0" fillId="21" borderId="24" xfId="0" applyNumberFormat="1" applyFill="1" applyBorder="1" applyAlignment="1" applyProtection="1">
      <alignment horizontal="left" vertical="center" wrapText="1"/>
    </xf>
    <xf numFmtId="0" fontId="0" fillId="21" borderId="7" xfId="0" applyNumberFormat="1" applyFill="1" applyBorder="1" applyAlignment="1" applyProtection="1">
      <alignment horizontal="left" vertical="center" wrapText="1"/>
    </xf>
    <xf numFmtId="0" fontId="0" fillId="21" borderId="42" xfId="0" applyNumberFormat="1" applyFill="1" applyBorder="1" applyAlignment="1" applyProtection="1">
      <alignment horizontal="left" vertical="center" wrapText="1"/>
    </xf>
    <xf numFmtId="9" fontId="0" fillId="0" borderId="21" xfId="4" applyFont="1" applyFill="1" applyBorder="1" applyAlignment="1" applyProtection="1">
      <alignment horizontal="left" vertical="center" wrapText="1"/>
    </xf>
    <xf numFmtId="9" fontId="0" fillId="0" borderId="22" xfId="4" applyFont="1" applyFill="1" applyBorder="1" applyAlignment="1" applyProtection="1">
      <alignment horizontal="left" vertical="center" wrapText="1"/>
    </xf>
    <xf numFmtId="14" fontId="0" fillId="0" borderId="1" xfId="0" applyNumberFormat="1" applyFill="1" applyBorder="1" applyAlignment="1" applyProtection="1">
      <alignment horizontal="left" vertical="center" wrapText="1"/>
    </xf>
    <xf numFmtId="14" fontId="0" fillId="0" borderId="24" xfId="0" applyNumberFormat="1" applyFill="1" applyBorder="1" applyAlignment="1" applyProtection="1">
      <alignment horizontal="left" vertical="center" wrapText="1"/>
    </xf>
    <xf numFmtId="9" fontId="0" fillId="0" borderId="1" xfId="4" applyFont="1" applyFill="1" applyBorder="1" applyAlignment="1" applyProtection="1">
      <alignment horizontal="left" vertical="center" wrapText="1"/>
    </xf>
    <xf numFmtId="9" fontId="0" fillId="0" borderId="24" xfId="4" applyFont="1" applyFill="1" applyBorder="1" applyAlignment="1" applyProtection="1">
      <alignment horizontal="left" vertical="center" wrapText="1"/>
    </xf>
    <xf numFmtId="44" fontId="0" fillId="0" borderId="1" xfId="1" applyFont="1" applyFill="1" applyBorder="1" applyAlignment="1" applyProtection="1">
      <alignment horizontal="left" vertical="center" wrapText="1"/>
    </xf>
    <xf numFmtId="44" fontId="0" fillId="0" borderId="24" xfId="1" applyFont="1" applyFill="1" applyBorder="1" applyAlignment="1" applyProtection="1">
      <alignment horizontal="left" vertical="center" wrapText="1"/>
    </xf>
    <xf numFmtId="44" fontId="18" fillId="0" borderId="33" xfId="1" applyFont="1" applyBorder="1" applyAlignment="1" applyProtection="1">
      <alignment horizontal="left" vertical="center"/>
    </xf>
    <xf numFmtId="44" fontId="18" fillId="0" borderId="0" xfId="1" applyFont="1" applyBorder="1" applyAlignment="1" applyProtection="1">
      <alignment horizontal="left" vertical="center"/>
    </xf>
    <xf numFmtId="44" fontId="18" fillId="0" borderId="17" xfId="1" applyFont="1" applyBorder="1" applyAlignment="1" applyProtection="1">
      <alignment horizontal="left" vertical="center"/>
    </xf>
    <xf numFmtId="44" fontId="0" fillId="0" borderId="17" xfId="1" applyFont="1" applyBorder="1" applyAlignment="1" applyProtection="1">
      <alignment horizontal="left" vertical="center"/>
    </xf>
    <xf numFmtId="0" fontId="0" fillId="18" borderId="0" xfId="0" applyFill="1" applyAlignment="1" applyProtection="1">
      <alignment horizontal="left" vertical="center"/>
    </xf>
    <xf numFmtId="0" fontId="0" fillId="7" borderId="0" xfId="0" applyFill="1" applyAlignment="1" applyProtection="1">
      <alignment horizontal="left" vertical="center"/>
    </xf>
    <xf numFmtId="14" fontId="0" fillId="0" borderId="0" xfId="0" applyNumberFormat="1" applyFill="1" applyAlignment="1" applyProtection="1">
      <alignment vertical="center"/>
    </xf>
    <xf numFmtId="44" fontId="14" fillId="24" borderId="29" xfId="0" applyNumberFormat="1" applyFont="1" applyFill="1" applyBorder="1" applyAlignment="1" applyProtection="1">
      <alignment horizontal="left" vertical="center"/>
    </xf>
    <xf numFmtId="0" fontId="14" fillId="0" borderId="0" xfId="0" applyFont="1" applyAlignment="1" applyProtection="1">
      <alignment horizontal="left" vertical="center" wrapText="1"/>
      <protection locked="0"/>
    </xf>
    <xf numFmtId="0" fontId="46" fillId="0" borderId="7" xfId="0" applyFont="1" applyFill="1" applyBorder="1" applyAlignment="1" applyProtection="1">
      <alignment horizontal="left" vertical="center" wrapText="1"/>
    </xf>
    <xf numFmtId="0" fontId="0" fillId="0" borderId="3" xfId="0" applyFont="1" applyFill="1" applyBorder="1" applyAlignment="1">
      <alignment horizontal="left" vertical="center" wrapText="1"/>
    </xf>
    <xf numFmtId="0" fontId="24" fillId="0" borderId="0" xfId="0" applyFont="1" applyFill="1" applyAlignment="1">
      <alignment horizontal="left" vertical="center" wrapText="1"/>
    </xf>
    <xf numFmtId="0" fontId="12" fillId="0" borderId="0" xfId="0" applyFont="1" applyFill="1" applyBorder="1" applyAlignment="1">
      <alignment horizontal="left" vertical="center"/>
    </xf>
    <xf numFmtId="0" fontId="16" fillId="0" borderId="0" xfId="0" applyFont="1" applyFill="1" applyAlignment="1">
      <alignment horizontal="left" vertical="center"/>
    </xf>
    <xf numFmtId="0" fontId="17" fillId="0" borderId="0" xfId="0" applyFont="1" applyFill="1" applyBorder="1" applyAlignment="1">
      <alignment horizontal="left" vertical="center"/>
    </xf>
    <xf numFmtId="0" fontId="17" fillId="0" borderId="0" xfId="0" applyFont="1" applyFill="1"/>
    <xf numFmtId="0" fontId="0" fillId="0" borderId="0" xfId="0" applyFont="1" applyFill="1" applyAlignment="1">
      <alignment horizontal="left" vertical="center" wrapText="1"/>
    </xf>
    <xf numFmtId="0" fontId="17" fillId="0" borderId="0" xfId="0" applyFont="1" applyFill="1" applyAlignment="1">
      <alignment horizontal="left" vertical="center"/>
    </xf>
    <xf numFmtId="0" fontId="13" fillId="0" borderId="0" xfId="0" applyFont="1" applyFill="1" applyAlignment="1">
      <alignment horizontal="left" vertical="center" wrapText="1"/>
    </xf>
    <xf numFmtId="0" fontId="47" fillId="0" borderId="0" xfId="0" applyFont="1"/>
    <xf numFmtId="0" fontId="47" fillId="0" borderId="0" xfId="0" applyFont="1" applyAlignment="1">
      <alignment horizontal="center" vertical="center"/>
    </xf>
    <xf numFmtId="0" fontId="0" fillId="0" borderId="0" xfId="0" applyAlignment="1">
      <alignment vertical="center"/>
    </xf>
    <xf numFmtId="0" fontId="48" fillId="0" borderId="0" xfId="0" applyFont="1" applyAlignment="1">
      <alignment horizontal="right" vertical="center"/>
    </xf>
    <xf numFmtId="0" fontId="0" fillId="0" borderId="0" xfId="0" applyBorder="1" applyAlignment="1">
      <alignment vertical="center"/>
    </xf>
    <xf numFmtId="0" fontId="0" fillId="0" borderId="0" xfId="0" applyBorder="1" applyAlignment="1">
      <alignment horizontal="center" vertical="center"/>
    </xf>
    <xf numFmtId="0" fontId="48" fillId="0" borderId="0" xfId="0" applyFont="1" applyBorder="1" applyAlignment="1">
      <alignment vertical="center" wrapText="1"/>
    </xf>
    <xf numFmtId="0" fontId="48" fillId="0" borderId="11" xfId="0" applyFont="1" applyBorder="1" applyAlignment="1">
      <alignment vertical="center" wrapText="1"/>
    </xf>
    <xf numFmtId="0" fontId="48" fillId="0" borderId="0" xfId="0" applyFont="1" applyAlignment="1">
      <alignment vertical="center" wrapText="1"/>
    </xf>
    <xf numFmtId="0" fontId="0" fillId="0" borderId="0" xfId="0" applyBorder="1"/>
    <xf numFmtId="0" fontId="48" fillId="0" borderId="2" xfId="0" applyFont="1" applyBorder="1" applyAlignment="1">
      <alignment vertical="center" wrapText="1"/>
    </xf>
    <xf numFmtId="0" fontId="50" fillId="0" borderId="0" xfId="0" applyFont="1" applyAlignment="1">
      <alignment vertical="center" wrapText="1"/>
    </xf>
    <xf numFmtId="0" fontId="34" fillId="0" borderId="0" xfId="0" applyFont="1" applyAlignment="1">
      <alignment vertical="center" wrapText="1"/>
    </xf>
    <xf numFmtId="0" fontId="14" fillId="0" borderId="0" xfId="0" applyFont="1" applyAlignment="1">
      <alignment horizontal="center" vertical="center"/>
    </xf>
    <xf numFmtId="0" fontId="14" fillId="0" borderId="0" xfId="0" applyFont="1" applyBorder="1" applyAlignment="1">
      <alignment horizontal="left" vertical="center" wrapText="1"/>
    </xf>
    <xf numFmtId="0" fontId="14" fillId="0" borderId="11" xfId="0" applyFont="1" applyBorder="1" applyAlignment="1">
      <alignment horizontal="left" vertical="center" wrapText="1"/>
    </xf>
    <xf numFmtId="0" fontId="14" fillId="0" borderId="0" xfId="0" applyFont="1" applyAlignment="1">
      <alignment horizontal="left" vertical="center" wrapText="1"/>
    </xf>
    <xf numFmtId="0" fontId="14" fillId="0" borderId="0" xfId="0" applyFont="1" applyAlignment="1">
      <alignment horizontal="center"/>
    </xf>
    <xf numFmtId="0" fontId="14" fillId="0" borderId="2" xfId="0" applyFont="1" applyBorder="1" applyAlignment="1">
      <alignment horizontal="left" vertical="center" wrapText="1"/>
    </xf>
    <xf numFmtId="0" fontId="14" fillId="0" borderId="11" xfId="0" applyFont="1" applyBorder="1" applyAlignment="1">
      <alignment horizontal="center" vertical="center"/>
    </xf>
    <xf numFmtId="44" fontId="14" fillId="0" borderId="0" xfId="1" applyFont="1" applyAlignment="1">
      <alignment horizontal="center" vertical="center"/>
    </xf>
    <xf numFmtId="44" fontId="14" fillId="0" borderId="11" xfId="1" applyFont="1" applyBorder="1" applyAlignment="1">
      <alignment horizontal="center" vertical="center"/>
    </xf>
    <xf numFmtId="9" fontId="14" fillId="0" borderId="0" xfId="4" applyFont="1" applyAlignment="1">
      <alignment horizontal="center" vertical="center"/>
    </xf>
    <xf numFmtId="9" fontId="14" fillId="0" borderId="11" xfId="4" applyFont="1" applyBorder="1" applyAlignment="1">
      <alignment horizontal="center" vertical="center"/>
    </xf>
    <xf numFmtId="0" fontId="49" fillId="0" borderId="0" xfId="0" applyFont="1" applyAlignment="1">
      <alignment horizontal="left" vertical="center" wrapText="1"/>
    </xf>
    <xf numFmtId="2" fontId="15" fillId="24" borderId="0" xfId="0" applyNumberFormat="1" applyFont="1" applyFill="1" applyAlignment="1">
      <alignment horizontal="left" vertical="center"/>
    </xf>
    <xf numFmtId="14" fontId="14" fillId="24" borderId="1" xfId="0" applyNumberFormat="1" applyFont="1" applyFill="1" applyBorder="1" applyAlignment="1" applyProtection="1">
      <alignment horizontal="center" vertical="center"/>
      <protection locked="0"/>
    </xf>
    <xf numFmtId="0" fontId="14" fillId="24" borderId="3" xfId="0" applyFont="1" applyFill="1" applyBorder="1" applyAlignment="1" applyProtection="1">
      <alignment horizontal="left" vertical="center" wrapText="1"/>
      <protection locked="0"/>
    </xf>
    <xf numFmtId="0" fontId="14" fillId="24" borderId="1" xfId="0" applyFont="1" applyFill="1" applyBorder="1" applyAlignment="1" applyProtection="1">
      <alignment horizontal="left" vertical="center" wrapText="1"/>
      <protection locked="0"/>
    </xf>
    <xf numFmtId="0" fontId="27" fillId="24" borderId="5" xfId="0" applyFont="1" applyFill="1" applyBorder="1" applyAlignment="1">
      <alignment horizontal="left" vertical="center" wrapText="1"/>
    </xf>
    <xf numFmtId="0" fontId="48" fillId="0" borderId="0" xfId="0" applyFont="1" applyBorder="1" applyAlignment="1">
      <alignment horizontal="right" vertical="center"/>
    </xf>
    <xf numFmtId="0" fontId="14" fillId="0" borderId="0" xfId="0" applyFont="1" applyBorder="1" applyAlignment="1">
      <alignment horizontal="center" vertical="center"/>
    </xf>
    <xf numFmtId="16" fontId="0" fillId="0" borderId="0" xfId="0" applyNumberFormat="1" applyAlignment="1">
      <alignment horizontal="center" vertical="center"/>
    </xf>
    <xf numFmtId="164" fontId="14" fillId="0" borderId="0" xfId="4" applyNumberFormat="1" applyFont="1" applyAlignment="1">
      <alignment horizontal="center" vertical="center"/>
    </xf>
    <xf numFmtId="44" fontId="0" fillId="0" borderId="0" xfId="0" applyNumberFormat="1" applyBorder="1" applyAlignment="1">
      <alignment horizontal="center" vertical="center"/>
    </xf>
    <xf numFmtId="44" fontId="0" fillId="0" borderId="0" xfId="1" applyFont="1" applyBorder="1" applyAlignment="1">
      <alignment horizontal="center" vertical="center"/>
    </xf>
    <xf numFmtId="44" fontId="0" fillId="0" borderId="11" xfId="1" applyFont="1" applyBorder="1" applyAlignment="1">
      <alignment horizontal="center" vertical="center"/>
    </xf>
    <xf numFmtId="44" fontId="0" fillId="0" borderId="2" xfId="1" applyFont="1" applyBorder="1" applyAlignment="1">
      <alignment horizontal="center" vertical="center"/>
    </xf>
    <xf numFmtId="44" fontId="18" fillId="0" borderId="2" xfId="1" applyFont="1" applyBorder="1" applyAlignment="1">
      <alignment vertical="center"/>
    </xf>
    <xf numFmtId="44" fontId="18" fillId="0" borderId="0" xfId="1" applyFont="1" applyBorder="1" applyAlignment="1">
      <alignment vertical="center"/>
    </xf>
    <xf numFmtId="44" fontId="0" fillId="0" borderId="0" xfId="1" applyFont="1" applyBorder="1" applyAlignment="1">
      <alignment vertical="center"/>
    </xf>
    <xf numFmtId="44" fontId="18" fillId="0" borderId="11" xfId="1" applyFont="1" applyBorder="1" applyAlignment="1">
      <alignment vertical="center"/>
    </xf>
    <xf numFmtId="0" fontId="48" fillId="0" borderId="0" xfId="0" applyFont="1" applyBorder="1" applyAlignment="1">
      <alignment horizontal="left" vertical="center" wrapText="1"/>
    </xf>
    <xf numFmtId="44" fontId="14" fillId="0" borderId="2" xfId="1" applyFont="1" applyBorder="1" applyAlignment="1">
      <alignment horizontal="center" vertical="center"/>
    </xf>
    <xf numFmtId="9" fontId="14" fillId="0" borderId="2" xfId="4" applyFont="1" applyBorder="1" applyAlignment="1">
      <alignment horizontal="center" vertical="center"/>
    </xf>
    <xf numFmtId="44" fontId="14" fillId="0" borderId="0" xfId="1" applyFont="1" applyBorder="1" applyAlignment="1">
      <alignment horizontal="center" vertical="center"/>
    </xf>
    <xf numFmtId="9" fontId="14" fillId="0" borderId="0" xfId="4" applyFont="1" applyBorder="1" applyAlignment="1">
      <alignment horizontal="center" vertical="center"/>
    </xf>
    <xf numFmtId="0" fontId="48" fillId="0" borderId="11" xfId="0" applyFont="1" applyBorder="1" applyAlignment="1">
      <alignment horizontal="left" vertical="center" wrapText="1"/>
    </xf>
    <xf numFmtId="0" fontId="0" fillId="0" borderId="0" xfId="0" applyAlignment="1">
      <alignment horizontal="right" vertical="center"/>
    </xf>
    <xf numFmtId="9" fontId="14" fillId="0" borderId="0" xfId="4" applyFont="1" applyAlignment="1">
      <alignment horizontal="center"/>
    </xf>
    <xf numFmtId="0" fontId="29" fillId="0" borderId="0" xfId="0" applyFont="1"/>
    <xf numFmtId="0" fontId="18" fillId="0" borderId="1" xfId="0" applyFont="1" applyFill="1" applyBorder="1" applyAlignment="1">
      <alignment horizontal="left" vertical="center" wrapText="1"/>
    </xf>
    <xf numFmtId="0" fontId="0" fillId="0" borderId="1" xfId="0" applyFont="1" applyFill="1" applyBorder="1" applyAlignment="1">
      <alignment horizontal="left" vertical="top" wrapText="1"/>
    </xf>
    <xf numFmtId="0" fontId="0" fillId="0" borderId="60" xfId="0" applyBorder="1" applyAlignment="1" applyProtection="1">
      <alignment horizontal="left" vertical="center" wrapText="1"/>
      <protection locked="0"/>
    </xf>
    <xf numFmtId="1" fontId="30" fillId="0" borderId="0" xfId="0" applyNumberFormat="1" applyFont="1" applyFill="1" applyBorder="1" applyAlignment="1" applyProtection="1">
      <alignment horizontal="center" vertical="center"/>
      <protection locked="0"/>
    </xf>
    <xf numFmtId="1" fontId="30" fillId="0" borderId="0" xfId="0" applyNumberFormat="1" applyFont="1" applyBorder="1" applyAlignment="1" applyProtection="1">
      <alignment horizontal="center" vertical="center"/>
      <protection locked="0"/>
    </xf>
    <xf numFmtId="1" fontId="0" fillId="0" borderId="0" xfId="0" applyNumberFormat="1" applyFont="1" applyBorder="1" applyAlignment="1" applyProtection="1">
      <alignment horizontal="center" vertical="center"/>
      <protection locked="0"/>
    </xf>
    <xf numFmtId="0" fontId="27" fillId="0" borderId="0" xfId="0" applyFont="1" applyBorder="1" applyAlignment="1" applyProtection="1">
      <alignment horizontal="left" vertical="center"/>
      <protection locked="0"/>
    </xf>
    <xf numFmtId="1" fontId="30" fillId="0" borderId="46" xfId="0" applyNumberFormat="1" applyFont="1" applyFill="1" applyBorder="1" applyAlignment="1" applyProtection="1">
      <alignment horizontal="center" vertical="center"/>
      <protection locked="0"/>
    </xf>
    <xf numFmtId="1" fontId="30" fillId="0" borderId="46" xfId="0" applyNumberFormat="1" applyFont="1" applyBorder="1" applyAlignment="1" applyProtection="1">
      <alignment horizontal="center" vertical="center"/>
      <protection locked="0"/>
    </xf>
    <xf numFmtId="1" fontId="0" fillId="0" borderId="46" xfId="0" applyNumberFormat="1" applyFont="1" applyBorder="1" applyAlignment="1" applyProtection="1">
      <alignment horizontal="center" vertical="center"/>
      <protection locked="0"/>
    </xf>
    <xf numFmtId="1" fontId="30" fillId="0" borderId="47" xfId="0" applyNumberFormat="1" applyFont="1" applyFill="1" applyBorder="1" applyAlignment="1" applyProtection="1">
      <alignment horizontal="center" vertical="center"/>
      <protection locked="0"/>
    </xf>
    <xf numFmtId="1" fontId="30" fillId="0" borderId="47" xfId="0" applyNumberFormat="1" applyFont="1" applyBorder="1" applyAlignment="1" applyProtection="1">
      <alignment horizontal="center" vertical="center"/>
      <protection locked="0"/>
    </xf>
    <xf numFmtId="1" fontId="0" fillId="0" borderId="47" xfId="0" applyNumberFormat="1" applyFont="1" applyBorder="1" applyAlignment="1" applyProtection="1">
      <alignment horizontal="center" vertical="center"/>
      <protection locked="0"/>
    </xf>
    <xf numFmtId="0" fontId="30" fillId="0" borderId="47" xfId="0" applyFont="1" applyBorder="1" applyAlignment="1" applyProtection="1">
      <alignment horizontal="left" vertical="center" wrapText="1"/>
      <protection locked="0"/>
    </xf>
    <xf numFmtId="0" fontId="30" fillId="0" borderId="0" xfId="0" applyFont="1" applyBorder="1" applyAlignment="1" applyProtection="1">
      <alignment horizontal="left" vertical="center" wrapText="1"/>
      <protection locked="0"/>
    </xf>
    <xf numFmtId="0" fontId="27" fillId="0" borderId="0" xfId="0" applyFont="1" applyAlignment="1" applyProtection="1">
      <alignment horizontal="left" vertical="center"/>
      <protection locked="0"/>
    </xf>
    <xf numFmtId="1" fontId="30" fillId="0" borderId="58" xfId="0" applyNumberFormat="1" applyFont="1" applyFill="1" applyBorder="1" applyAlignment="1" applyProtection="1">
      <alignment horizontal="center" vertical="center"/>
      <protection locked="0"/>
    </xf>
    <xf numFmtId="1" fontId="30" fillId="0" borderId="58" xfId="0" applyNumberFormat="1" applyFont="1" applyBorder="1" applyAlignment="1" applyProtection="1">
      <alignment horizontal="center" vertical="center"/>
      <protection locked="0"/>
    </xf>
    <xf numFmtId="1" fontId="0" fillId="0" borderId="58" xfId="0" applyNumberFormat="1" applyFont="1" applyBorder="1" applyAlignment="1" applyProtection="1">
      <alignment horizontal="center" vertical="center"/>
      <protection locked="0"/>
    </xf>
    <xf numFmtId="0" fontId="0" fillId="0" borderId="0" xfId="0" applyFont="1" applyBorder="1" applyProtection="1">
      <protection locked="0"/>
    </xf>
    <xf numFmtId="1" fontId="30" fillId="0" borderId="59" xfId="0" applyNumberFormat="1" applyFont="1" applyFill="1" applyBorder="1" applyAlignment="1" applyProtection="1">
      <alignment horizontal="center" vertical="center"/>
      <protection locked="0"/>
    </xf>
    <xf numFmtId="1" fontId="30" fillId="0" borderId="59" xfId="0" applyNumberFormat="1" applyFont="1" applyBorder="1" applyAlignment="1" applyProtection="1">
      <alignment horizontal="center" vertical="center"/>
      <protection locked="0"/>
    </xf>
    <xf numFmtId="1" fontId="0" fillId="0" borderId="59" xfId="0" applyNumberFormat="1" applyFont="1" applyBorder="1" applyAlignment="1" applyProtection="1">
      <alignment horizontal="center" vertical="center"/>
      <protection locked="0"/>
    </xf>
    <xf numFmtId="1" fontId="30" fillId="0" borderId="0" xfId="0" applyNumberFormat="1" applyFont="1" applyAlignment="1" applyProtection="1">
      <alignment horizontal="center" vertical="center"/>
      <protection locked="0"/>
    </xf>
    <xf numFmtId="1" fontId="0" fillId="0" borderId="0" xfId="0" applyNumberFormat="1" applyFont="1" applyAlignment="1" applyProtection="1">
      <alignment horizontal="center" vertical="center"/>
      <protection locked="0"/>
    </xf>
    <xf numFmtId="0" fontId="27" fillId="0" borderId="0" xfId="0" applyFont="1" applyAlignment="1" applyProtection="1">
      <alignment horizontal="left" vertical="center" wrapText="1"/>
      <protection locked="0"/>
    </xf>
    <xf numFmtId="0" fontId="0" fillId="0" borderId="0" xfId="0" applyFont="1" applyFill="1" applyBorder="1" applyAlignment="1" applyProtection="1">
      <alignment vertical="center"/>
      <protection locked="0"/>
    </xf>
    <xf numFmtId="1" fontId="30" fillId="0" borderId="0" xfId="0" applyNumberFormat="1" applyFont="1" applyFill="1" applyBorder="1" applyAlignment="1" applyProtection="1">
      <alignment horizontal="left" vertical="center"/>
      <protection locked="0"/>
    </xf>
    <xf numFmtId="1" fontId="30" fillId="0" borderId="0" xfId="0" applyNumberFormat="1" applyFont="1" applyBorder="1" applyProtection="1">
      <protection locked="0"/>
    </xf>
    <xf numFmtId="1" fontId="0" fillId="0" borderId="0" xfId="0" applyNumberFormat="1" applyFont="1" applyBorder="1" applyProtection="1">
      <protection locked="0"/>
    </xf>
    <xf numFmtId="1" fontId="30" fillId="0" borderId="46" xfId="0" applyNumberFormat="1" applyFont="1" applyFill="1" applyBorder="1" applyAlignment="1" applyProtection="1">
      <alignment horizontal="left" vertical="center"/>
      <protection locked="0"/>
    </xf>
    <xf numFmtId="1" fontId="30" fillId="0" borderId="46" xfId="0" applyNumberFormat="1" applyFont="1" applyBorder="1" applyProtection="1">
      <protection locked="0"/>
    </xf>
    <xf numFmtId="1" fontId="0" fillId="0" borderId="46" xfId="0" applyNumberFormat="1" applyFont="1" applyBorder="1" applyProtection="1">
      <protection locked="0"/>
    </xf>
    <xf numFmtId="0" fontId="30" fillId="0" borderId="22" xfId="0" applyFont="1" applyBorder="1" applyAlignment="1" applyProtection="1">
      <alignment horizontal="left" vertical="center"/>
      <protection locked="0"/>
    </xf>
    <xf numFmtId="0" fontId="30" fillId="0" borderId="27" xfId="0" applyFont="1" applyBorder="1" applyAlignment="1" applyProtection="1">
      <alignment horizontal="left" vertical="center"/>
      <protection locked="0"/>
    </xf>
    <xf numFmtId="0" fontId="30" fillId="0" borderId="52" xfId="0" applyFont="1" applyBorder="1" applyAlignment="1" applyProtection="1">
      <alignment horizontal="left" vertical="center"/>
    </xf>
    <xf numFmtId="0" fontId="30" fillId="0" borderId="0" xfId="0" applyFont="1" applyAlignment="1" applyProtection="1">
      <alignment vertical="center" textRotation="90"/>
    </xf>
    <xf numFmtId="0" fontId="56" fillId="0" borderId="0" xfId="0" applyFont="1" applyFill="1" applyBorder="1" applyAlignment="1" applyProtection="1">
      <alignment horizontal="right" vertical="center"/>
    </xf>
    <xf numFmtId="0" fontId="56" fillId="0" borderId="0" xfId="0" applyFont="1" applyFill="1" applyBorder="1" applyAlignment="1" applyProtection="1">
      <alignment horizontal="right" vertical="center" wrapText="1"/>
    </xf>
    <xf numFmtId="0" fontId="30" fillId="0" borderId="0" xfId="0" applyFont="1" applyFill="1" applyBorder="1" applyAlignment="1" applyProtection="1">
      <alignment horizontal="left" vertical="center"/>
    </xf>
    <xf numFmtId="0" fontId="56" fillId="0" borderId="0" xfId="0" applyFont="1" applyFill="1" applyBorder="1" applyAlignment="1" applyProtection="1">
      <alignment vertical="top" wrapText="1"/>
    </xf>
    <xf numFmtId="0" fontId="56" fillId="0" borderId="0" xfId="0" applyFont="1" applyFill="1" applyBorder="1" applyAlignment="1" applyProtection="1">
      <alignment horizontal="left" vertical="top" wrapText="1"/>
    </xf>
    <xf numFmtId="0" fontId="56" fillId="24" borderId="0" xfId="0" applyFont="1" applyFill="1" applyBorder="1" applyAlignment="1" applyProtection="1">
      <alignment vertical="top"/>
    </xf>
    <xf numFmtId="0" fontId="30" fillId="0" borderId="0" xfId="0" applyFont="1" applyFill="1" applyBorder="1" applyAlignment="1" applyProtection="1">
      <alignment horizontal="center" vertical="top"/>
    </xf>
    <xf numFmtId="0" fontId="30" fillId="0" borderId="12" xfId="0" applyFont="1" applyFill="1" applyBorder="1" applyAlignment="1" applyProtection="1">
      <alignment horizontal="center" vertical="top"/>
    </xf>
    <xf numFmtId="0" fontId="30" fillId="0" borderId="11" xfId="0" applyFont="1" applyFill="1" applyBorder="1" applyAlignment="1" applyProtection="1">
      <alignment horizontal="center" vertical="top"/>
    </xf>
    <xf numFmtId="0" fontId="30" fillId="0" borderId="12" xfId="0" applyFont="1" applyBorder="1" applyAlignment="1" applyProtection="1">
      <alignment horizontal="center" vertical="top" wrapText="1"/>
    </xf>
    <xf numFmtId="0" fontId="30" fillId="0" borderId="11" xfId="0" applyFont="1" applyBorder="1" applyAlignment="1" applyProtection="1">
      <alignment horizontal="center" vertical="top" wrapText="1"/>
    </xf>
    <xf numFmtId="0" fontId="30" fillId="0" borderId="37" xfId="0" applyFont="1" applyBorder="1" applyAlignment="1" applyProtection="1">
      <alignment horizontal="center" vertical="top" wrapText="1"/>
    </xf>
    <xf numFmtId="0" fontId="30" fillId="0" borderId="12" xfId="0" applyFont="1" applyBorder="1" applyAlignment="1" applyProtection="1">
      <alignment horizontal="center" vertical="top"/>
    </xf>
    <xf numFmtId="0" fontId="30" fillId="0" borderId="11" xfId="0" applyFont="1" applyBorder="1" applyAlignment="1" applyProtection="1">
      <alignment horizontal="center" vertical="top"/>
    </xf>
    <xf numFmtId="0" fontId="30" fillId="0" borderId="37" xfId="0" applyFont="1" applyBorder="1" applyAlignment="1" applyProtection="1">
      <alignment horizontal="center" vertical="top"/>
    </xf>
    <xf numFmtId="0" fontId="30" fillId="0" borderId="0" xfId="0" applyFont="1" applyBorder="1" applyAlignment="1" applyProtection="1">
      <alignment vertical="center" wrapText="1"/>
      <protection locked="0"/>
    </xf>
    <xf numFmtId="0" fontId="30" fillId="0" borderId="59" xfId="0" applyFont="1" applyBorder="1" applyAlignment="1" applyProtection="1">
      <alignment vertical="center" wrapText="1"/>
      <protection locked="0"/>
    </xf>
    <xf numFmtId="0" fontId="0" fillId="0" borderId="0" xfId="0" applyFont="1" applyFill="1" applyBorder="1" applyAlignment="1" applyProtection="1">
      <alignment vertical="center" wrapText="1"/>
      <protection locked="0"/>
    </xf>
    <xf numFmtId="0" fontId="0" fillId="0" borderId="0" xfId="0" applyFont="1" applyProtection="1">
      <protection locked="0"/>
    </xf>
    <xf numFmtId="0" fontId="0" fillId="0" borderId="0" xfId="0" applyFont="1" applyAlignment="1" applyProtection="1">
      <alignment vertical="center" textRotation="90"/>
      <protection locked="0"/>
    </xf>
    <xf numFmtId="0" fontId="0" fillId="0" borderId="57" xfId="0" applyFont="1" applyBorder="1" applyProtection="1">
      <protection locked="0"/>
    </xf>
    <xf numFmtId="0" fontId="30" fillId="0" borderId="0" xfId="0" applyFont="1" applyProtection="1">
      <protection locked="0"/>
    </xf>
    <xf numFmtId="0" fontId="30" fillId="0" borderId="0" xfId="0" applyFont="1" applyAlignment="1" applyProtection="1">
      <alignment vertical="top"/>
      <protection locked="0"/>
    </xf>
    <xf numFmtId="1" fontId="30" fillId="0" borderId="0" xfId="0" applyNumberFormat="1" applyFont="1" applyProtection="1">
      <protection locked="0"/>
    </xf>
    <xf numFmtId="1" fontId="0" fillId="0" borderId="0" xfId="0" applyNumberFormat="1" applyFont="1" applyProtection="1">
      <protection locked="0"/>
    </xf>
    <xf numFmtId="0" fontId="0" fillId="0" borderId="1" xfId="0" applyFont="1" applyFill="1" applyBorder="1" applyAlignment="1" applyProtection="1">
      <alignment horizontal="left" vertical="top" wrapText="1"/>
    </xf>
    <xf numFmtId="166" fontId="9" fillId="0" borderId="1" xfId="5" applyNumberFormat="1" applyFont="1" applyFill="1" applyBorder="1" applyAlignment="1" applyProtection="1">
      <alignment horizontal="left" vertical="top" wrapText="1"/>
    </xf>
    <xf numFmtId="167" fontId="9" fillId="0" borderId="1" xfId="1" applyNumberFormat="1" applyFont="1" applyFill="1" applyBorder="1" applyAlignment="1" applyProtection="1">
      <alignment horizontal="left" vertical="center" wrapText="1"/>
    </xf>
    <xf numFmtId="0" fontId="0" fillId="30" borderId="1" xfId="0" applyFont="1" applyFill="1" applyBorder="1" applyAlignment="1">
      <alignment horizontal="left" vertical="top" wrapText="1"/>
    </xf>
    <xf numFmtId="0" fontId="0" fillId="30" borderId="1" xfId="0" applyFont="1" applyFill="1" applyBorder="1" applyAlignment="1">
      <alignment horizontal="left" vertical="center" wrapText="1"/>
    </xf>
    <xf numFmtId="0" fontId="18" fillId="30" borderId="1" xfId="0" applyFont="1" applyFill="1" applyBorder="1" applyAlignment="1">
      <alignment horizontal="left" vertical="center" wrapText="1"/>
    </xf>
    <xf numFmtId="0" fontId="16" fillId="32" borderId="1" xfId="0" applyFont="1" applyFill="1" applyBorder="1" applyAlignment="1">
      <alignment horizontal="left" vertical="top" wrapText="1"/>
    </xf>
    <xf numFmtId="0" fontId="0" fillId="30" borderId="1" xfId="0" applyFont="1" applyFill="1" applyBorder="1" applyAlignment="1">
      <alignment horizontal="left" vertical="center"/>
    </xf>
    <xf numFmtId="0" fontId="18" fillId="30" borderId="1" xfId="0" applyFont="1" applyFill="1" applyBorder="1" applyAlignment="1">
      <alignment horizontal="left" vertical="center"/>
    </xf>
    <xf numFmtId="0" fontId="0" fillId="30" borderId="1" xfId="0" quotePrefix="1" applyFont="1" applyFill="1" applyBorder="1" applyAlignment="1">
      <alignment horizontal="left" vertical="top" wrapText="1"/>
    </xf>
    <xf numFmtId="166" fontId="9" fillId="0" borderId="1" xfId="5" applyNumberFormat="1" applyFont="1" applyFill="1" applyBorder="1" applyAlignment="1" applyProtection="1">
      <alignment horizontal="left" vertical="center" wrapText="1"/>
    </xf>
    <xf numFmtId="166" fontId="12" fillId="0" borderId="1" xfId="5" applyNumberFormat="1" applyFont="1" applyFill="1" applyBorder="1" applyAlignment="1" applyProtection="1">
      <alignment vertical="center" wrapText="1"/>
    </xf>
    <xf numFmtId="0" fontId="12" fillId="0" borderId="0" xfId="0" applyFont="1" applyAlignment="1">
      <alignment horizontal="center" vertical="center"/>
    </xf>
    <xf numFmtId="0" fontId="12" fillId="0" borderId="0" xfId="0" applyFont="1" applyAlignment="1">
      <alignment horizontal="center" vertical="center" wrapText="1"/>
    </xf>
    <xf numFmtId="44" fontId="18" fillId="16" borderId="33" xfId="1" applyFont="1" applyFill="1" applyBorder="1" applyAlignment="1" applyProtection="1">
      <alignment horizontal="left" vertical="center"/>
    </xf>
    <xf numFmtId="44" fontId="18" fillId="16" borderId="0" xfId="1" applyFont="1" applyFill="1" applyBorder="1" applyAlignment="1" applyProtection="1">
      <alignment horizontal="left" vertical="center"/>
    </xf>
    <xf numFmtId="0" fontId="0" fillId="16" borderId="3" xfId="0" applyFont="1" applyFill="1" applyBorder="1" applyAlignment="1" applyProtection="1">
      <alignment horizontal="left" vertical="center" wrapText="1"/>
    </xf>
    <xf numFmtId="0" fontId="0" fillId="33" borderId="1" xfId="0" applyNumberFormat="1" applyFill="1" applyBorder="1" applyAlignment="1" applyProtection="1">
      <alignment horizontal="left" vertical="center" wrapText="1"/>
    </xf>
    <xf numFmtId="0" fontId="0" fillId="33" borderId="24" xfId="0" applyNumberFormat="1" applyFill="1" applyBorder="1" applyAlignment="1" applyProtection="1">
      <alignment horizontal="left" vertical="center" wrapText="1"/>
    </xf>
    <xf numFmtId="14" fontId="0" fillId="33" borderId="1" xfId="0" applyNumberFormat="1" applyFill="1" applyBorder="1" applyAlignment="1" applyProtection="1">
      <alignment horizontal="left" vertical="center" wrapText="1"/>
    </xf>
    <xf numFmtId="14" fontId="0" fillId="33" borderId="24" xfId="0" applyNumberFormat="1" applyFill="1" applyBorder="1" applyAlignment="1" applyProtection="1">
      <alignment horizontal="left" vertical="center" wrapText="1"/>
    </xf>
    <xf numFmtId="0" fontId="0" fillId="33" borderId="7" xfId="0" applyNumberFormat="1" applyFill="1" applyBorder="1" applyAlignment="1" applyProtection="1">
      <alignment horizontal="left" vertical="center" wrapText="1"/>
    </xf>
    <xf numFmtId="0" fontId="0" fillId="33" borderId="42" xfId="0" applyNumberFormat="1" applyFill="1" applyBorder="1" applyAlignment="1" applyProtection="1">
      <alignment horizontal="left" vertical="center" wrapText="1"/>
    </xf>
    <xf numFmtId="0" fontId="18" fillId="3" borderId="3" xfId="1" applyNumberFormat="1" applyFont="1" applyFill="1" applyBorder="1" applyAlignment="1" applyProtection="1">
      <alignment horizontal="left" vertical="center" wrapText="1"/>
    </xf>
    <xf numFmtId="0" fontId="0" fillId="3" borderId="21" xfId="0" applyNumberFormat="1" applyFill="1" applyBorder="1" applyAlignment="1" applyProtection="1">
      <alignment horizontal="left" vertical="center" wrapText="1"/>
    </xf>
    <xf numFmtId="0" fontId="0" fillId="3" borderId="22" xfId="0" applyNumberFormat="1" applyFill="1" applyBorder="1" applyAlignment="1" applyProtection="1">
      <alignment horizontal="left" vertical="center" wrapText="1"/>
    </xf>
    <xf numFmtId="44" fontId="0" fillId="3" borderId="1" xfId="1" applyFont="1" applyFill="1" applyBorder="1" applyAlignment="1" applyProtection="1">
      <alignment horizontal="left" vertical="center"/>
    </xf>
    <xf numFmtId="44" fontId="18" fillId="3" borderId="3" xfId="1" applyFont="1" applyFill="1" applyBorder="1" applyAlignment="1" applyProtection="1">
      <alignment horizontal="left" vertical="center" wrapText="1"/>
    </xf>
    <xf numFmtId="44" fontId="0" fillId="3" borderId="1" xfId="1" applyFont="1" applyFill="1" applyBorder="1" applyAlignment="1" applyProtection="1">
      <alignment horizontal="left" vertical="center" wrapText="1"/>
    </xf>
    <xf numFmtId="44" fontId="0" fillId="3" borderId="24" xfId="1" applyFont="1" applyFill="1" applyBorder="1" applyAlignment="1" applyProtection="1">
      <alignment horizontal="left" vertical="center" wrapText="1"/>
    </xf>
    <xf numFmtId="44" fontId="0" fillId="3" borderId="26" xfId="1" applyFont="1" applyFill="1" applyBorder="1" applyAlignment="1" applyProtection="1">
      <alignment horizontal="left" vertical="center"/>
    </xf>
    <xf numFmtId="44" fontId="18" fillId="3" borderId="41" xfId="1" applyFont="1" applyFill="1" applyBorder="1" applyAlignment="1" applyProtection="1">
      <alignment horizontal="left" vertical="center" wrapText="1"/>
    </xf>
    <xf numFmtId="1" fontId="0" fillId="3" borderId="1" xfId="1" applyNumberFormat="1" applyFont="1" applyFill="1" applyBorder="1" applyAlignment="1" applyProtection="1">
      <alignment horizontal="left" vertical="center"/>
    </xf>
    <xf numFmtId="1" fontId="32" fillId="0" borderId="1" xfId="4" applyNumberFormat="1" applyFont="1" applyBorder="1" applyAlignment="1" applyProtection="1">
      <alignment horizontal="left" vertical="center"/>
    </xf>
    <xf numFmtId="44" fontId="0" fillId="0" borderId="0" xfId="1" applyFont="1" applyFill="1" applyBorder="1" applyAlignment="1" applyProtection="1">
      <alignment horizontal="left" vertical="center"/>
    </xf>
    <xf numFmtId="0" fontId="0" fillId="0" borderId="19" xfId="0" applyBorder="1" applyAlignment="1" applyProtection="1">
      <alignment horizontal="left" vertical="center"/>
      <protection locked="0"/>
    </xf>
    <xf numFmtId="0" fontId="0" fillId="0" borderId="19" xfId="0" applyBorder="1" applyAlignment="1" applyProtection="1">
      <alignment horizontal="left" vertical="center" wrapText="1"/>
      <protection locked="0"/>
    </xf>
    <xf numFmtId="0" fontId="40" fillId="0" borderId="17" xfId="0" applyFont="1" applyBorder="1" applyAlignment="1" applyProtection="1">
      <alignment horizontal="left" vertical="center"/>
    </xf>
    <xf numFmtId="0" fontId="0" fillId="0" borderId="18" xfId="0" applyBorder="1" applyAlignment="1" applyProtection="1">
      <alignment horizontal="left" vertical="center"/>
      <protection locked="0"/>
    </xf>
    <xf numFmtId="0" fontId="12" fillId="13" borderId="50" xfId="0" applyFont="1" applyFill="1" applyBorder="1" applyAlignment="1" applyProtection="1">
      <alignment horizontal="left" vertical="center"/>
    </xf>
    <xf numFmtId="0" fontId="12" fillId="14" borderId="50" xfId="0" applyFont="1" applyFill="1" applyBorder="1" applyAlignment="1" applyProtection="1">
      <alignment horizontal="left" vertical="center"/>
    </xf>
    <xf numFmtId="14" fontId="12" fillId="15" borderId="50" xfId="0" applyNumberFormat="1" applyFont="1" applyFill="1" applyBorder="1" applyAlignment="1" applyProtection="1">
      <alignment horizontal="left" vertical="center"/>
    </xf>
    <xf numFmtId="14" fontId="12" fillId="15" borderId="50" xfId="0" applyNumberFormat="1" applyFont="1" applyFill="1" applyBorder="1" applyAlignment="1" applyProtection="1">
      <alignment horizontal="left" vertical="center" wrapText="1"/>
    </xf>
    <xf numFmtId="0" fontId="12" fillId="17" borderId="50" xfId="0" applyFont="1" applyFill="1" applyBorder="1" applyAlignment="1" applyProtection="1">
      <alignment horizontal="left" vertical="center"/>
    </xf>
    <xf numFmtId="0" fontId="30" fillId="0" borderId="0" xfId="0" applyFont="1" applyBorder="1" applyAlignment="1" applyProtection="1">
      <alignment horizontal="left" vertical="center"/>
      <protection locked="0"/>
    </xf>
    <xf numFmtId="0" fontId="30" fillId="0" borderId="0" xfId="0" applyFont="1" applyFill="1" applyBorder="1" applyAlignment="1" applyProtection="1">
      <alignment vertical="center" wrapText="1"/>
      <protection locked="0"/>
    </xf>
    <xf numFmtId="1" fontId="0" fillId="0" borderId="0" xfId="0" applyNumberFormat="1" applyFont="1" applyFill="1" applyBorder="1" applyAlignment="1" applyProtection="1">
      <alignment horizontal="center" vertical="center"/>
      <protection locked="0"/>
    </xf>
    <xf numFmtId="0" fontId="30" fillId="0" borderId="0" xfId="0" applyFont="1" applyFill="1" applyBorder="1" applyAlignment="1" applyProtection="1">
      <alignment horizontal="center" vertical="center"/>
      <protection locked="0"/>
    </xf>
    <xf numFmtId="0" fontId="58" fillId="23" borderId="29" xfId="0" applyFont="1" applyFill="1" applyBorder="1" applyAlignment="1" applyProtection="1">
      <alignment vertical="center"/>
    </xf>
    <xf numFmtId="0" fontId="0" fillId="0" borderId="0" xfId="0" applyFont="1" applyFill="1" applyProtection="1">
      <protection locked="0"/>
    </xf>
    <xf numFmtId="0" fontId="30" fillId="0" borderId="0" xfId="0" applyFont="1" applyFill="1" applyProtection="1">
      <protection locked="0"/>
    </xf>
    <xf numFmtId="0" fontId="30" fillId="0" borderId="0" xfId="0" applyFont="1" applyFill="1" applyAlignment="1" applyProtection="1">
      <alignment vertical="top"/>
      <protection locked="0"/>
    </xf>
    <xf numFmtId="0" fontId="27" fillId="0" borderId="0" xfId="0" applyFont="1" applyFill="1" applyAlignment="1" applyProtection="1">
      <alignment horizontal="left" vertical="center"/>
      <protection locked="0"/>
    </xf>
    <xf numFmtId="0" fontId="0" fillId="6" borderId="1" xfId="0" applyFont="1" applyFill="1" applyBorder="1" applyAlignment="1">
      <alignment horizontal="left" vertical="top" wrapText="1"/>
    </xf>
    <xf numFmtId="0" fontId="0" fillId="0" borderId="1" xfId="0" applyFont="1" applyFill="1" applyBorder="1" applyAlignment="1">
      <alignment horizontal="left" vertical="top" wrapText="1"/>
    </xf>
    <xf numFmtId="0" fontId="55" fillId="0" borderId="0" xfId="0" applyFont="1" applyBorder="1" applyAlignment="1" applyProtection="1">
      <alignment horizontal="center" vertical="center" wrapText="1"/>
    </xf>
    <xf numFmtId="0" fontId="5" fillId="0" borderId="1" xfId="0" applyFont="1" applyFill="1" applyBorder="1" applyAlignment="1">
      <alignment horizontal="left" vertical="top" wrapText="1"/>
    </xf>
    <xf numFmtId="0" fontId="5" fillId="0" borderId="1" xfId="0" applyFont="1" applyBorder="1" applyAlignment="1">
      <alignment horizontal="left" vertical="top" wrapText="1"/>
    </xf>
    <xf numFmtId="0" fontId="5" fillId="6" borderId="1" xfId="0" applyFont="1" applyFill="1" applyBorder="1" applyAlignment="1">
      <alignment vertical="top" wrapText="1"/>
    </xf>
    <xf numFmtId="0" fontId="5" fillId="0" borderId="1" xfId="0" applyFont="1" applyFill="1" applyBorder="1" applyAlignment="1">
      <alignment vertical="top" wrapText="1"/>
    </xf>
    <xf numFmtId="0" fontId="12" fillId="0" borderId="1" xfId="0" applyFont="1" applyFill="1" applyBorder="1" applyAlignment="1">
      <alignment vertical="top" wrapText="1"/>
    </xf>
    <xf numFmtId="166" fontId="0" fillId="0" borderId="1" xfId="0" applyNumberFormat="1" applyFont="1" applyFill="1" applyBorder="1" applyAlignment="1" applyProtection="1">
      <alignment horizontal="right" vertical="center" wrapText="1"/>
    </xf>
    <xf numFmtId="0" fontId="54" fillId="0" borderId="0" xfId="0" applyFont="1" applyFill="1" applyBorder="1" applyAlignment="1" applyProtection="1">
      <alignment horizontal="center" vertical="center"/>
    </xf>
    <xf numFmtId="0" fontId="61" fillId="0" borderId="0" xfId="6" applyFont="1" applyFill="1" applyBorder="1" applyAlignment="1" applyProtection="1">
      <alignment vertical="center" wrapText="1"/>
    </xf>
    <xf numFmtId="0" fontId="61" fillId="0" borderId="0" xfId="6" applyFont="1" applyFill="1" applyBorder="1" applyAlignment="1" applyProtection="1">
      <alignment vertical="center" wrapText="1"/>
      <protection locked="0"/>
    </xf>
    <xf numFmtId="0" fontId="61" fillId="0" borderId="46" xfId="6" applyFont="1" applyFill="1" applyBorder="1" applyAlignment="1" applyProtection="1">
      <alignment vertical="center" wrapText="1"/>
    </xf>
    <xf numFmtId="0" fontId="61" fillId="0" borderId="46" xfId="6" applyFont="1" applyFill="1" applyBorder="1" applyAlignment="1" applyProtection="1">
      <alignment vertical="center" wrapText="1"/>
      <protection locked="0"/>
    </xf>
    <xf numFmtId="0" fontId="61" fillId="0" borderId="47" xfId="6" applyFont="1" applyFill="1" applyBorder="1" applyAlignment="1" applyProtection="1">
      <alignment vertical="center" wrapText="1"/>
    </xf>
    <xf numFmtId="0" fontId="61" fillId="0" borderId="47" xfId="6" applyFont="1" applyFill="1" applyBorder="1" applyAlignment="1" applyProtection="1">
      <alignment vertical="center" wrapText="1"/>
      <protection locked="0"/>
    </xf>
    <xf numFmtId="0" fontId="61" fillId="0" borderId="47" xfId="0" applyFont="1" applyBorder="1" applyAlignment="1" applyProtection="1">
      <alignment vertical="center"/>
    </xf>
    <xf numFmtId="0" fontId="61" fillId="0" borderId="47" xfId="0" applyFont="1" applyBorder="1" applyAlignment="1" applyProtection="1">
      <alignment vertical="center" wrapText="1"/>
      <protection locked="0"/>
    </xf>
    <xf numFmtId="0" fontId="61" fillId="0" borderId="0" xfId="0" applyFont="1" applyBorder="1" applyAlignment="1" applyProtection="1">
      <alignment horizontal="left" vertical="center" wrapText="1"/>
    </xf>
    <xf numFmtId="0" fontId="61" fillId="0" borderId="0" xfId="0" applyFont="1" applyBorder="1" applyAlignment="1" applyProtection="1">
      <alignment vertical="center" wrapText="1"/>
      <protection locked="0"/>
    </xf>
    <xf numFmtId="0" fontId="61" fillId="0" borderId="0" xfId="0" applyFont="1" applyBorder="1" applyAlignment="1" applyProtection="1">
      <alignment vertical="center"/>
    </xf>
    <xf numFmtId="0" fontId="61" fillId="0" borderId="46" xfId="0" applyFont="1" applyBorder="1" applyAlignment="1" applyProtection="1">
      <alignment vertical="center"/>
    </xf>
    <xf numFmtId="0" fontId="61" fillId="0" borderId="46" xfId="0" applyFont="1" applyBorder="1" applyAlignment="1" applyProtection="1">
      <alignment vertical="center" wrapText="1"/>
      <protection locked="0"/>
    </xf>
    <xf numFmtId="0" fontId="61" fillId="0" borderId="0" xfId="0" applyFont="1" applyBorder="1" applyAlignment="1" applyProtection="1">
      <alignment horizontal="left" vertical="center"/>
    </xf>
    <xf numFmtId="0" fontId="61" fillId="0" borderId="58" xfId="0" applyFont="1" applyBorder="1" applyAlignment="1" applyProtection="1">
      <alignment vertical="center"/>
    </xf>
    <xf numFmtId="0" fontId="61" fillId="0" borderId="58" xfId="0" applyFont="1" applyBorder="1" applyAlignment="1" applyProtection="1">
      <alignment vertical="center" wrapText="1"/>
      <protection locked="0"/>
    </xf>
    <xf numFmtId="0" fontId="61" fillId="0" borderId="59" xfId="0" applyFont="1" applyBorder="1" applyAlignment="1" applyProtection="1">
      <alignment vertical="center"/>
    </xf>
    <xf numFmtId="0" fontId="61" fillId="0" borderId="59" xfId="0" applyFont="1" applyBorder="1" applyAlignment="1" applyProtection="1">
      <alignment vertical="center" wrapText="1"/>
      <protection locked="0"/>
    </xf>
    <xf numFmtId="0" fontId="61" fillId="0" borderId="0" xfId="0" applyFont="1" applyFill="1" applyBorder="1" applyAlignment="1" applyProtection="1">
      <alignment vertical="center" wrapText="1"/>
      <protection locked="0"/>
    </xf>
    <xf numFmtId="0" fontId="61" fillId="0" borderId="0" xfId="0" applyFont="1" applyBorder="1" applyAlignment="1" applyProtection="1">
      <alignment horizontal="left" vertical="center"/>
      <protection locked="0"/>
    </xf>
    <xf numFmtId="0" fontId="61" fillId="0" borderId="0" xfId="0" applyFont="1" applyBorder="1" applyAlignment="1" applyProtection="1">
      <alignment horizontal="left" vertical="center" wrapText="1"/>
      <protection locked="0"/>
    </xf>
    <xf numFmtId="0" fontId="61" fillId="0" borderId="0" xfId="0" applyFont="1" applyFill="1" applyBorder="1" applyAlignment="1" applyProtection="1">
      <alignment vertical="center"/>
      <protection locked="0"/>
    </xf>
    <xf numFmtId="0" fontId="61" fillId="0" borderId="46" xfId="0" applyFont="1" applyFill="1" applyBorder="1" applyAlignment="1" applyProtection="1">
      <alignment vertical="center"/>
      <protection locked="0"/>
    </xf>
    <xf numFmtId="0" fontId="61" fillId="0" borderId="46" xfId="0" applyFont="1" applyFill="1" applyBorder="1" applyAlignment="1" applyProtection="1">
      <alignment vertical="center" wrapText="1"/>
      <protection locked="0"/>
    </xf>
    <xf numFmtId="0" fontId="61" fillId="23" borderId="28" xfId="0" applyFont="1" applyFill="1" applyBorder="1" applyAlignment="1" applyProtection="1">
      <alignment vertical="center"/>
    </xf>
    <xf numFmtId="0" fontId="61" fillId="0" borderId="54" xfId="0" applyFont="1" applyFill="1" applyBorder="1" applyAlignment="1" applyProtection="1">
      <alignment vertical="center"/>
    </xf>
    <xf numFmtId="0" fontId="61" fillId="0" borderId="54" xfId="0" applyFont="1" applyBorder="1" applyAlignment="1" applyProtection="1">
      <alignment horizontal="left" vertical="center"/>
    </xf>
    <xf numFmtId="0" fontId="0" fillId="0" borderId="11" xfId="0" applyFont="1" applyBorder="1" applyProtection="1">
      <protection locked="0"/>
    </xf>
    <xf numFmtId="0" fontId="30" fillId="31" borderId="51" xfId="0" applyFont="1" applyFill="1" applyBorder="1" applyAlignment="1" applyProtection="1">
      <alignment horizontal="left" vertical="center"/>
    </xf>
    <xf numFmtId="0" fontId="30" fillId="31" borderId="50" xfId="0" applyFont="1" applyFill="1" applyBorder="1" applyAlignment="1" applyProtection="1">
      <alignment horizontal="left" vertical="center"/>
    </xf>
    <xf numFmtId="16" fontId="30" fillId="0" borderId="24" xfId="0" applyNumberFormat="1" applyFont="1" applyBorder="1" applyAlignment="1" applyProtection="1">
      <alignment horizontal="left" vertical="center"/>
      <protection locked="0"/>
    </xf>
    <xf numFmtId="0" fontId="30" fillId="31" borderId="49" xfId="0" applyFont="1" applyFill="1" applyBorder="1" applyAlignment="1" applyProtection="1">
      <alignment horizontal="left" vertical="center"/>
    </xf>
    <xf numFmtId="0" fontId="30" fillId="0" borderId="0" xfId="6" applyFont="1" applyFill="1" applyBorder="1" applyAlignment="1" applyProtection="1">
      <alignment horizontal="left" vertical="center" wrapText="1"/>
      <protection locked="0"/>
    </xf>
    <xf numFmtId="0" fontId="30" fillId="0" borderId="46" xfId="6" applyFont="1" applyFill="1" applyBorder="1" applyAlignment="1" applyProtection="1">
      <alignment horizontal="left" vertical="center" wrapText="1"/>
      <protection locked="0"/>
    </xf>
    <xf numFmtId="0" fontId="30" fillId="0" borderId="47" xfId="6" applyFont="1" applyFill="1" applyBorder="1" applyAlignment="1" applyProtection="1">
      <alignment horizontal="left" vertical="center" wrapText="1"/>
      <protection locked="0"/>
    </xf>
    <xf numFmtId="0" fontId="30" fillId="0" borderId="47" xfId="0" applyFont="1" applyBorder="1" applyAlignment="1" applyProtection="1">
      <alignment horizontal="left" vertical="center"/>
      <protection locked="0"/>
    </xf>
    <xf numFmtId="0" fontId="30" fillId="0" borderId="46" xfId="0" applyFont="1" applyBorder="1" applyAlignment="1" applyProtection="1">
      <alignment horizontal="left" vertical="center"/>
      <protection locked="0"/>
    </xf>
    <xf numFmtId="0" fontId="30" fillId="0" borderId="58" xfId="0" applyFont="1" applyBorder="1" applyAlignment="1" applyProtection="1">
      <alignment horizontal="left" vertical="center"/>
      <protection locked="0"/>
    </xf>
    <xf numFmtId="0" fontId="30" fillId="0" borderId="59" xfId="0" applyFont="1" applyBorder="1" applyAlignment="1" applyProtection="1">
      <alignment horizontal="left" vertical="center"/>
      <protection locked="0"/>
    </xf>
    <xf numFmtId="0" fontId="30" fillId="0" borderId="59" xfId="0" applyFont="1" applyBorder="1" applyAlignment="1" applyProtection="1">
      <alignment horizontal="left" vertical="center" wrapText="1"/>
      <protection locked="0"/>
    </xf>
    <xf numFmtId="0" fontId="30" fillId="0" borderId="0" xfId="0" applyFont="1" applyFill="1" applyBorder="1" applyAlignment="1" applyProtection="1">
      <alignment horizontal="left" vertical="center" wrapText="1"/>
      <protection locked="0"/>
    </xf>
    <xf numFmtId="0" fontId="0" fillId="0" borderId="46" xfId="0" applyFont="1" applyFill="1" applyBorder="1" applyAlignment="1" applyProtection="1">
      <alignment horizontal="left" vertical="center"/>
      <protection locked="0"/>
    </xf>
    <xf numFmtId="0" fontId="9" fillId="24" borderId="0" xfId="6" applyFont="1" applyFill="1" applyBorder="1" applyAlignment="1" applyProtection="1">
      <alignment vertical="center" wrapText="1"/>
    </xf>
    <xf numFmtId="0" fontId="9" fillId="24" borderId="46" xfId="6" applyFont="1" applyFill="1" applyBorder="1" applyAlignment="1" applyProtection="1">
      <alignment vertical="center" wrapText="1"/>
    </xf>
    <xf numFmtId="0" fontId="9" fillId="24" borderId="47" xfId="6" applyFont="1" applyFill="1" applyBorder="1" applyAlignment="1" applyProtection="1">
      <alignment vertical="center" wrapText="1"/>
    </xf>
    <xf numFmtId="0" fontId="0" fillId="24" borderId="47" xfId="0" applyFont="1" applyFill="1" applyBorder="1" applyAlignment="1" applyProtection="1">
      <alignment vertical="center"/>
    </xf>
    <xf numFmtId="0" fontId="0" fillId="24" borderId="0" xfId="0" applyFont="1" applyFill="1" applyBorder="1" applyAlignment="1" applyProtection="1">
      <alignment vertical="center"/>
    </xf>
    <xf numFmtId="0" fontId="0" fillId="24" borderId="46" xfId="0" applyFont="1" applyFill="1" applyBorder="1" applyAlignment="1" applyProtection="1">
      <alignment vertical="center"/>
    </xf>
    <xf numFmtId="0" fontId="0" fillId="24" borderId="58" xfId="0" applyFont="1" applyFill="1" applyBorder="1" applyAlignment="1" applyProtection="1">
      <alignment vertical="center"/>
    </xf>
    <xf numFmtId="0" fontId="0" fillId="24" borderId="59" xfId="0" applyFont="1" applyFill="1" applyBorder="1" applyAlignment="1" applyProtection="1">
      <alignment vertical="center"/>
    </xf>
    <xf numFmtId="0" fontId="30" fillId="24" borderId="59" xfId="0" applyFont="1" applyFill="1" applyBorder="1" applyAlignment="1" applyProtection="1">
      <alignment vertical="center" wrapText="1"/>
    </xf>
    <xf numFmtId="0" fontId="30" fillId="24" borderId="0" xfId="0" applyFont="1" applyFill="1" applyBorder="1" applyAlignment="1" applyProtection="1">
      <alignment vertical="center" wrapText="1"/>
    </xf>
    <xf numFmtId="14" fontId="12" fillId="36" borderId="50" xfId="0" applyNumberFormat="1" applyFont="1" applyFill="1" applyBorder="1" applyAlignment="1" applyProtection="1">
      <alignment horizontal="left" vertical="center" wrapText="1"/>
    </xf>
    <xf numFmtId="0" fontId="12" fillId="10" borderId="51" xfId="0" applyFont="1" applyFill="1" applyBorder="1" applyAlignment="1" applyProtection="1">
      <alignment horizontal="left" vertical="center"/>
    </xf>
    <xf numFmtId="0" fontId="12" fillId="10" borderId="50" xfId="0" applyFont="1" applyFill="1" applyBorder="1" applyAlignment="1" applyProtection="1">
      <alignment horizontal="left" vertical="center"/>
    </xf>
    <xf numFmtId="0" fontId="12" fillId="3" borderId="51" xfId="0" applyFont="1" applyFill="1" applyBorder="1" applyAlignment="1" applyProtection="1">
      <alignment horizontal="left" vertical="center"/>
    </xf>
    <xf numFmtId="0" fontId="12" fillId="3" borderId="50" xfId="0" applyFont="1" applyFill="1" applyBorder="1" applyAlignment="1" applyProtection="1">
      <alignment horizontal="left" vertical="center"/>
    </xf>
    <xf numFmtId="0" fontId="12" fillId="3" borderId="49" xfId="0" applyFont="1" applyFill="1" applyBorder="1" applyAlignment="1" applyProtection="1">
      <alignment horizontal="left" vertical="center"/>
    </xf>
    <xf numFmtId="0" fontId="12" fillId="11" borderId="50" xfId="0" applyFont="1" applyFill="1" applyBorder="1" applyAlignment="1" applyProtection="1">
      <alignment horizontal="left" vertical="center"/>
    </xf>
    <xf numFmtId="14" fontId="12" fillId="11" borderId="50" xfId="0" applyNumberFormat="1" applyFont="1" applyFill="1" applyBorder="1" applyAlignment="1" applyProtection="1">
      <alignment horizontal="left" vertical="center"/>
    </xf>
    <xf numFmtId="0" fontId="12" fillId="14" borderId="51" xfId="0" applyFont="1" applyFill="1" applyBorder="1" applyAlignment="1" applyProtection="1">
      <alignment horizontal="left" vertical="center"/>
    </xf>
    <xf numFmtId="14" fontId="12" fillId="14" borderId="50" xfId="0" applyNumberFormat="1" applyFont="1" applyFill="1" applyBorder="1" applyAlignment="1" applyProtection="1">
      <alignment horizontal="left" vertical="center"/>
    </xf>
    <xf numFmtId="0" fontId="12" fillId="17" borderId="51" xfId="0" applyFont="1" applyFill="1" applyBorder="1" applyAlignment="1" applyProtection="1">
      <alignment horizontal="left" vertical="center"/>
    </xf>
    <xf numFmtId="10" fontId="12" fillId="17" borderId="50" xfId="4" applyNumberFormat="1" applyFont="1" applyFill="1" applyBorder="1" applyAlignment="1" applyProtection="1">
      <alignment horizontal="left" vertical="center"/>
    </xf>
    <xf numFmtId="0" fontId="12" fillId="17" borderId="50" xfId="0" applyFont="1" applyFill="1" applyBorder="1" applyAlignment="1" applyProtection="1">
      <alignment horizontal="left" vertical="center" wrapText="1"/>
    </xf>
    <xf numFmtId="0" fontId="12" fillId="17" borderId="49" xfId="0" applyFont="1" applyFill="1" applyBorder="1" applyAlignment="1" applyProtection="1">
      <alignment horizontal="left" vertical="center" wrapText="1"/>
    </xf>
    <xf numFmtId="9" fontId="32" fillId="0" borderId="51" xfId="4" applyFont="1" applyBorder="1" applyAlignment="1" applyProtection="1">
      <alignment horizontal="left" vertical="center"/>
    </xf>
    <xf numFmtId="14" fontId="32" fillId="0" borderId="50" xfId="0" applyNumberFormat="1" applyFont="1" applyBorder="1" applyAlignment="1" applyProtection="1">
      <alignment horizontal="left" vertical="center"/>
    </xf>
    <xf numFmtId="9" fontId="32" fillId="0" borderId="50" xfId="4" applyFont="1" applyBorder="1" applyAlignment="1" applyProtection="1">
      <alignment horizontal="left" vertical="center"/>
    </xf>
    <xf numFmtId="0" fontId="12" fillId="24" borderId="50" xfId="0" applyFont="1" applyFill="1" applyBorder="1" applyAlignment="1" applyProtection="1">
      <alignment horizontal="left" vertical="center"/>
    </xf>
    <xf numFmtId="0" fontId="12" fillId="0" borderId="50" xfId="0" applyFont="1" applyBorder="1" applyAlignment="1" applyProtection="1">
      <alignment horizontal="left" vertical="center" wrapText="1"/>
    </xf>
    <xf numFmtId="0" fontId="12" fillId="0" borderId="50" xfId="0" applyFont="1" applyFill="1" applyBorder="1" applyAlignment="1" applyProtection="1">
      <alignment horizontal="left" vertical="center" wrapText="1"/>
    </xf>
    <xf numFmtId="0" fontId="14" fillId="10" borderId="24" xfId="0" applyFont="1" applyFill="1" applyBorder="1" applyAlignment="1" applyProtection="1">
      <alignment horizontal="left" vertical="center" wrapText="1"/>
    </xf>
    <xf numFmtId="14" fontId="12" fillId="6" borderId="72" xfId="0" applyNumberFormat="1" applyFont="1" applyFill="1" applyBorder="1" applyAlignment="1" applyProtection="1">
      <alignment horizontal="left" vertical="center"/>
    </xf>
    <xf numFmtId="0" fontId="0" fillId="11" borderId="6" xfId="0" applyFill="1" applyBorder="1" applyAlignment="1" applyProtection="1">
      <alignment horizontal="left" vertical="center" wrapText="1"/>
    </xf>
    <xf numFmtId="0" fontId="0" fillId="11" borderId="71" xfId="0" applyFill="1" applyBorder="1" applyAlignment="1" applyProtection="1">
      <alignment horizontal="left" vertical="center" wrapText="1"/>
    </xf>
    <xf numFmtId="0" fontId="12" fillId="10" borderId="64" xfId="0" applyFont="1" applyFill="1" applyBorder="1" applyAlignment="1" applyProtection="1">
      <alignment horizontal="left" vertical="center"/>
    </xf>
    <xf numFmtId="0" fontId="12" fillId="11" borderId="73" xfId="0" applyFont="1" applyFill="1" applyBorder="1" applyAlignment="1" applyProtection="1">
      <alignment horizontal="left" vertical="center"/>
    </xf>
    <xf numFmtId="0" fontId="0" fillId="3" borderId="26" xfId="0" applyFill="1" applyBorder="1" applyAlignment="1" applyProtection="1">
      <alignment horizontal="left" vertical="center" wrapText="1"/>
    </xf>
    <xf numFmtId="0" fontId="0" fillId="3" borderId="27" xfId="0" applyFill="1" applyBorder="1" applyAlignment="1" applyProtection="1">
      <alignment horizontal="left" vertical="center" wrapText="1"/>
    </xf>
    <xf numFmtId="0" fontId="12" fillId="11" borderId="64" xfId="0" applyFont="1" applyFill="1" applyBorder="1" applyAlignment="1" applyProtection="1">
      <alignment horizontal="left" vertical="center"/>
    </xf>
    <xf numFmtId="0" fontId="12" fillId="13" borderId="73" xfId="0" applyFont="1" applyFill="1" applyBorder="1" applyAlignment="1" applyProtection="1">
      <alignment horizontal="left" vertical="center"/>
    </xf>
    <xf numFmtId="0" fontId="0" fillId="13" borderId="6" xfId="0" applyFill="1" applyBorder="1" applyAlignment="1" applyProtection="1">
      <alignment horizontal="left" vertical="center" wrapText="1"/>
    </xf>
    <xf numFmtId="0" fontId="0" fillId="13" borderId="71" xfId="0" applyFill="1" applyBorder="1" applyAlignment="1" applyProtection="1">
      <alignment horizontal="left" vertical="center" wrapText="1"/>
    </xf>
    <xf numFmtId="0" fontId="0" fillId="12" borderId="26" xfId="0" applyFill="1" applyBorder="1" applyAlignment="1" applyProtection="1">
      <alignment horizontal="left" vertical="center" wrapText="1"/>
    </xf>
    <xf numFmtId="0" fontId="0" fillId="12" borderId="27" xfId="0" applyFill="1" applyBorder="1" applyAlignment="1" applyProtection="1">
      <alignment horizontal="left" vertical="center" wrapText="1"/>
    </xf>
    <xf numFmtId="0" fontId="12" fillId="13" borderId="64" xfId="0" applyFont="1" applyFill="1" applyBorder="1" applyAlignment="1" applyProtection="1">
      <alignment horizontal="left" vertical="center"/>
    </xf>
    <xf numFmtId="14" fontId="12" fillId="15" borderId="73" xfId="0" applyNumberFormat="1" applyFont="1" applyFill="1" applyBorder="1" applyAlignment="1" applyProtection="1">
      <alignment horizontal="left" vertical="center" wrapText="1"/>
    </xf>
    <xf numFmtId="0" fontId="0" fillId="15" borderId="6" xfId="0" applyNumberFormat="1" applyFill="1" applyBorder="1" applyAlignment="1" applyProtection="1">
      <alignment horizontal="left" vertical="center" wrapText="1"/>
    </xf>
    <xf numFmtId="0" fontId="0" fillId="15" borderId="71" xfId="0" applyNumberFormat="1" applyFill="1" applyBorder="1" applyAlignment="1" applyProtection="1">
      <alignment horizontal="left" vertical="center" wrapText="1"/>
    </xf>
    <xf numFmtId="14" fontId="0" fillId="14" borderId="26" xfId="0" applyNumberFormat="1" applyFill="1" applyBorder="1" applyAlignment="1" applyProtection="1">
      <alignment horizontal="left" vertical="center" wrapText="1"/>
    </xf>
    <xf numFmtId="14" fontId="0" fillId="14" borderId="27" xfId="0" applyNumberFormat="1" applyFill="1" applyBorder="1" applyAlignment="1" applyProtection="1">
      <alignment horizontal="left" vertical="center" wrapText="1"/>
    </xf>
    <xf numFmtId="14" fontId="12" fillId="36" borderId="64" xfId="0" applyNumberFormat="1" applyFont="1" applyFill="1" applyBorder="1" applyAlignment="1" applyProtection="1">
      <alignment horizontal="left" vertical="center" wrapText="1"/>
    </xf>
    <xf numFmtId="0" fontId="0" fillId="18" borderId="6" xfId="1" applyNumberFormat="1" applyFont="1" applyFill="1" applyBorder="1" applyAlignment="1" applyProtection="1">
      <alignment horizontal="left" vertical="center" wrapText="1"/>
    </xf>
    <xf numFmtId="0" fontId="0" fillId="18" borderId="71" xfId="1" applyNumberFormat="1" applyFont="1" applyFill="1" applyBorder="1" applyAlignment="1" applyProtection="1">
      <alignment horizontal="left" vertical="center" wrapText="1"/>
    </xf>
    <xf numFmtId="0" fontId="0" fillId="17" borderId="26" xfId="0" applyFill="1" applyBorder="1" applyAlignment="1" applyProtection="1">
      <alignment horizontal="left" vertical="center" wrapText="1"/>
    </xf>
    <xf numFmtId="0" fontId="0" fillId="17" borderId="27" xfId="0" applyFill="1" applyBorder="1" applyAlignment="1" applyProtection="1">
      <alignment horizontal="left" vertical="center" wrapText="1"/>
    </xf>
    <xf numFmtId="0" fontId="12" fillId="19" borderId="50" xfId="0" applyFont="1" applyFill="1" applyBorder="1" applyAlignment="1" applyProtection="1">
      <alignment horizontal="left" vertical="center"/>
    </xf>
    <xf numFmtId="0" fontId="12" fillId="19" borderId="49" xfId="0" applyFont="1" applyFill="1" applyBorder="1" applyAlignment="1" applyProtection="1">
      <alignment horizontal="left" vertical="center"/>
    </xf>
    <xf numFmtId="0" fontId="12" fillId="18" borderId="73" xfId="0" applyFont="1" applyFill="1" applyBorder="1" applyAlignment="1" applyProtection="1">
      <alignment horizontal="left" vertical="center"/>
    </xf>
    <xf numFmtId="0" fontId="12" fillId="18" borderId="50" xfId="0" applyFont="1" applyFill="1" applyBorder="1" applyAlignment="1" applyProtection="1">
      <alignment horizontal="left" vertical="center"/>
    </xf>
    <xf numFmtId="0" fontId="12" fillId="18" borderId="49" xfId="0" applyFont="1" applyFill="1" applyBorder="1" applyAlignment="1" applyProtection="1">
      <alignment horizontal="left" vertical="center"/>
    </xf>
    <xf numFmtId="0" fontId="12" fillId="19" borderId="51" xfId="0" applyFont="1" applyFill="1" applyBorder="1" applyAlignment="1" applyProtection="1">
      <alignment horizontal="left" vertical="center"/>
    </xf>
    <xf numFmtId="44" fontId="0" fillId="20" borderId="26" xfId="1" applyFont="1" applyFill="1" applyBorder="1" applyAlignment="1" applyProtection="1">
      <alignment horizontal="left" vertical="center" wrapText="1"/>
    </xf>
    <xf numFmtId="44" fontId="0" fillId="20" borderId="27" xfId="1" applyFont="1" applyFill="1" applyBorder="1" applyAlignment="1" applyProtection="1">
      <alignment horizontal="left" vertical="center" wrapText="1"/>
    </xf>
    <xf numFmtId="44" fontId="0" fillId="3" borderId="26" xfId="1" applyFont="1" applyFill="1" applyBorder="1" applyAlignment="1" applyProtection="1">
      <alignment horizontal="left" vertical="center" wrapText="1"/>
    </xf>
    <xf numFmtId="44" fontId="0" fillId="3" borderId="27" xfId="1" applyFont="1" applyFill="1" applyBorder="1" applyAlignment="1" applyProtection="1">
      <alignment horizontal="left" vertical="center" wrapText="1"/>
    </xf>
    <xf numFmtId="0" fontId="12" fillId="21" borderId="20" xfId="0" applyFont="1" applyFill="1" applyBorder="1" applyAlignment="1" applyProtection="1">
      <alignment horizontal="left" vertical="center"/>
    </xf>
    <xf numFmtId="1" fontId="32" fillId="0" borderId="9" xfId="4" applyNumberFormat="1" applyFont="1" applyBorder="1" applyAlignment="1" applyProtection="1">
      <alignment horizontal="left" vertical="center"/>
    </xf>
    <xf numFmtId="0" fontId="12" fillId="0" borderId="0" xfId="0" applyFont="1" applyBorder="1" applyAlignment="1" applyProtection="1">
      <alignment horizontal="left" vertical="center" wrapText="1"/>
    </xf>
    <xf numFmtId="1" fontId="32" fillId="0" borderId="0" xfId="4" applyNumberFormat="1" applyFont="1" applyBorder="1" applyAlignment="1" applyProtection="1">
      <alignment horizontal="left" vertical="center"/>
    </xf>
    <xf numFmtId="14" fontId="32" fillId="0" borderId="0" xfId="0" applyNumberFormat="1" applyFont="1" applyBorder="1" applyAlignment="1" applyProtection="1">
      <alignment horizontal="left" vertical="center"/>
    </xf>
    <xf numFmtId="0" fontId="0" fillId="0" borderId="0" xfId="0" applyNumberFormat="1" applyBorder="1" applyAlignment="1" applyProtection="1">
      <alignment horizontal="left" vertical="center" wrapText="1"/>
    </xf>
    <xf numFmtId="0" fontId="18" fillId="0" borderId="0" xfId="0" applyNumberFormat="1" applyFont="1" applyFill="1" applyBorder="1" applyAlignment="1" applyProtection="1">
      <alignment horizontal="left" vertical="center" wrapText="1"/>
    </xf>
    <xf numFmtId="0" fontId="0" fillId="0" borderId="0" xfId="0" applyNumberFormat="1" applyFill="1" applyBorder="1" applyAlignment="1" applyProtection="1">
      <alignment horizontal="left" vertical="center" wrapText="1"/>
    </xf>
    <xf numFmtId="44" fontId="0" fillId="0" borderId="17" xfId="1" applyFont="1" applyFill="1" applyBorder="1" applyAlignment="1" applyProtection="1">
      <alignment horizontal="left" vertical="center"/>
    </xf>
    <xf numFmtId="0" fontId="12" fillId="0" borderId="34" xfId="0" applyFont="1" applyBorder="1" applyAlignment="1" applyProtection="1">
      <alignment horizontal="left" vertical="center"/>
      <protection locked="0"/>
    </xf>
    <xf numFmtId="0" fontId="12" fillId="21" borderId="72" xfId="0" applyFont="1" applyFill="1" applyBorder="1" applyAlignment="1" applyProtection="1">
      <alignment horizontal="left" vertical="center" wrapText="1"/>
    </xf>
    <xf numFmtId="0" fontId="0" fillId="21" borderId="7" xfId="0" applyFill="1" applyBorder="1" applyAlignment="1" applyProtection="1">
      <alignment horizontal="left" vertical="center"/>
    </xf>
    <xf numFmtId="0" fontId="0" fillId="21" borderId="7" xfId="0" applyFont="1" applyFill="1" applyBorder="1" applyAlignment="1" applyProtection="1">
      <alignment horizontal="left" vertical="center" wrapText="1"/>
    </xf>
    <xf numFmtId="0" fontId="0" fillId="21" borderId="7" xfId="0" applyNumberFormat="1" applyFont="1" applyFill="1" applyBorder="1" applyAlignment="1" applyProtection="1">
      <alignment horizontal="left" vertical="center" wrapText="1"/>
    </xf>
    <xf numFmtId="0" fontId="18" fillId="21" borderId="4" xfId="0" applyNumberFormat="1" applyFont="1" applyFill="1" applyBorder="1" applyAlignment="1" applyProtection="1">
      <alignment horizontal="left" vertical="center" wrapText="1"/>
    </xf>
    <xf numFmtId="0" fontId="12" fillId="21" borderId="72" xfId="0" applyFont="1" applyFill="1" applyBorder="1" applyAlignment="1" applyProtection="1">
      <alignment horizontal="left" vertical="center"/>
    </xf>
    <xf numFmtId="1" fontId="32" fillId="0" borderId="21" xfId="4" applyNumberFormat="1" applyFont="1" applyBorder="1" applyAlignment="1" applyProtection="1">
      <alignment horizontal="left" vertical="center"/>
    </xf>
    <xf numFmtId="0" fontId="12" fillId="24" borderId="25" xfId="0" applyFont="1" applyFill="1" applyBorder="1" applyAlignment="1" applyProtection="1">
      <alignment horizontal="left" vertical="center"/>
    </xf>
    <xf numFmtId="0" fontId="0" fillId="24" borderId="26" xfId="0" applyFill="1" applyBorder="1" applyAlignment="1" applyProtection="1">
      <alignment horizontal="left" vertical="center"/>
    </xf>
    <xf numFmtId="14" fontId="0" fillId="24" borderId="26" xfId="0" applyNumberFormat="1" applyFill="1" applyBorder="1" applyAlignment="1" applyProtection="1">
      <alignment horizontal="left" vertical="center"/>
    </xf>
    <xf numFmtId="14" fontId="18" fillId="24" borderId="41" xfId="0" applyNumberFormat="1" applyFont="1" applyFill="1" applyBorder="1" applyAlignment="1" applyProtection="1">
      <alignment horizontal="left" vertical="center" wrapText="1"/>
    </xf>
    <xf numFmtId="0" fontId="12" fillId="24" borderId="49" xfId="0" applyFont="1" applyFill="1" applyBorder="1" applyAlignment="1" applyProtection="1">
      <alignment horizontal="left" vertical="center"/>
    </xf>
    <xf numFmtId="14" fontId="18" fillId="24" borderId="27" xfId="0" applyNumberFormat="1" applyFont="1" applyFill="1" applyBorder="1" applyAlignment="1" applyProtection="1">
      <alignment horizontal="left" vertical="center" wrapText="1"/>
    </xf>
    <xf numFmtId="0" fontId="62" fillId="0" borderId="33" xfId="0" applyFont="1" applyBorder="1" applyAlignment="1" applyProtection="1">
      <alignment horizontal="left" vertical="center"/>
    </xf>
    <xf numFmtId="0" fontId="12" fillId="0" borderId="28" xfId="0" applyFont="1" applyBorder="1" applyAlignment="1" applyProtection="1">
      <alignment horizontal="left" vertical="center"/>
    </xf>
    <xf numFmtId="0" fontId="12" fillId="0" borderId="29" xfId="0" applyFont="1" applyBorder="1" applyAlignment="1" applyProtection="1">
      <alignment horizontal="left" vertical="center"/>
    </xf>
    <xf numFmtId="0" fontId="12" fillId="0" borderId="29" xfId="0" applyFont="1" applyFill="1" applyBorder="1" applyAlignment="1" applyProtection="1">
      <alignment horizontal="left" vertical="center"/>
    </xf>
    <xf numFmtId="0" fontId="12" fillId="24" borderId="29" xfId="0" applyFont="1" applyFill="1" applyBorder="1" applyAlignment="1" applyProtection="1">
      <alignment horizontal="left" vertical="center"/>
    </xf>
    <xf numFmtId="0" fontId="62" fillId="0" borderId="29" xfId="0" applyFont="1" applyBorder="1" applyAlignment="1" applyProtection="1">
      <alignment horizontal="left" vertical="center"/>
    </xf>
    <xf numFmtId="0" fontId="12" fillId="0" borderId="48" xfId="0" applyFont="1" applyBorder="1" applyAlignment="1" applyProtection="1">
      <alignment horizontal="left" vertical="center"/>
    </xf>
    <xf numFmtId="0" fontId="44" fillId="0" borderId="75" xfId="0" applyFont="1" applyFill="1" applyBorder="1" applyAlignment="1" applyProtection="1">
      <alignment horizontal="left" vertical="center" wrapText="1"/>
    </xf>
    <xf numFmtId="0" fontId="44" fillId="0" borderId="52" xfId="0" applyFont="1" applyFill="1" applyBorder="1" applyAlignment="1" applyProtection="1">
      <alignment horizontal="left" vertical="center" wrapText="1"/>
    </xf>
    <xf numFmtId="0" fontId="61" fillId="0" borderId="0" xfId="0" applyFont="1" applyAlignment="1" applyProtection="1">
      <alignment horizontal="left" vertical="center"/>
      <protection locked="0"/>
    </xf>
    <xf numFmtId="44" fontId="0" fillId="23" borderId="29" xfId="1" applyFont="1" applyFill="1" applyBorder="1" applyAlignment="1" applyProtection="1">
      <alignment horizontal="left" vertical="center" wrapText="1"/>
    </xf>
    <xf numFmtId="44" fontId="0" fillId="23" borderId="28" xfId="1" applyFont="1" applyFill="1" applyBorder="1" applyAlignment="1" applyProtection="1">
      <alignment horizontal="left" vertical="center" wrapText="1"/>
    </xf>
    <xf numFmtId="9" fontId="0" fillId="23" borderId="29" xfId="4" applyFont="1" applyFill="1" applyBorder="1" applyAlignment="1" applyProtection="1">
      <alignment horizontal="left" vertical="center" wrapText="1"/>
    </xf>
    <xf numFmtId="0" fontId="44" fillId="0" borderId="76" xfId="0" applyFont="1" applyFill="1" applyBorder="1" applyAlignment="1" applyProtection="1">
      <alignment horizontal="left" vertical="center" wrapText="1"/>
    </xf>
    <xf numFmtId="0" fontId="44" fillId="0" borderId="77" xfId="0" applyFont="1" applyFill="1" applyBorder="1" applyAlignment="1" applyProtection="1">
      <alignment horizontal="left" vertical="center" wrapText="1"/>
    </xf>
    <xf numFmtId="44" fontId="0" fillId="24" borderId="33" xfId="0" applyNumberFormat="1" applyFill="1" applyBorder="1" applyAlignment="1" applyProtection="1">
      <alignment horizontal="left" vertical="center"/>
    </xf>
    <xf numFmtId="0" fontId="44" fillId="0" borderId="33" xfId="0" applyFont="1" applyBorder="1" applyAlignment="1" applyProtection="1">
      <alignment horizontal="left" vertical="center"/>
    </xf>
    <xf numFmtId="44" fontId="0" fillId="0" borderId="33" xfId="1" applyFont="1" applyFill="1" applyBorder="1" applyAlignment="1" applyProtection="1">
      <alignment horizontal="left" vertical="center"/>
    </xf>
    <xf numFmtId="0" fontId="45" fillId="0" borderId="31" xfId="0" applyFont="1" applyBorder="1" applyAlignment="1" applyProtection="1">
      <alignment horizontal="left" vertical="center"/>
    </xf>
    <xf numFmtId="0" fontId="45" fillId="0" borderId="33" xfId="0" applyFont="1" applyBorder="1" applyAlignment="1" applyProtection="1">
      <alignment horizontal="left" vertical="center"/>
    </xf>
    <xf numFmtId="0" fontId="18" fillId="24" borderId="1" xfId="0" applyFont="1" applyFill="1" applyBorder="1" applyAlignment="1" applyProtection="1">
      <alignment horizontal="left" vertical="center" wrapText="1"/>
      <protection locked="0"/>
    </xf>
    <xf numFmtId="167" fontId="9" fillId="0" borderId="1" xfId="5" applyNumberFormat="1" applyFont="1" applyFill="1" applyBorder="1" applyAlignment="1" applyProtection="1">
      <alignment horizontal="left" vertical="center" wrapText="1"/>
    </xf>
    <xf numFmtId="167" fontId="9" fillId="35" borderId="1" xfId="5" applyNumberFormat="1" applyFont="1" applyFill="1" applyBorder="1" applyAlignment="1" applyProtection="1">
      <alignment horizontal="left" vertical="center" wrapText="1"/>
    </xf>
    <xf numFmtId="167" fontId="9" fillId="0" borderId="1" xfId="1" applyNumberFormat="1" applyFont="1" applyFill="1" applyBorder="1" applyAlignment="1">
      <alignment horizontal="left" vertical="center" wrapText="1"/>
    </xf>
    <xf numFmtId="167" fontId="12" fillId="0" borderId="1" xfId="1" applyNumberFormat="1" applyFont="1" applyFill="1" applyBorder="1" applyAlignment="1">
      <alignment vertical="center"/>
    </xf>
    <xf numFmtId="167" fontId="9" fillId="0" borderId="1" xfId="1" applyNumberFormat="1" applyFont="1" applyFill="1" applyBorder="1" applyAlignment="1">
      <alignment vertical="center"/>
    </xf>
    <xf numFmtId="0" fontId="0" fillId="23" borderId="29" xfId="0" applyFont="1" applyFill="1" applyBorder="1" applyAlignment="1" applyProtection="1">
      <alignment vertical="center" textRotation="90"/>
    </xf>
    <xf numFmtId="0" fontId="0" fillId="23" borderId="30" xfId="0" applyFont="1" applyFill="1" applyBorder="1" applyAlignment="1" applyProtection="1">
      <alignment vertical="center" textRotation="90"/>
    </xf>
    <xf numFmtId="0" fontId="63" fillId="0" borderId="0" xfId="0" applyFont="1"/>
    <xf numFmtId="0" fontId="0" fillId="0" borderId="31" xfId="0" applyFont="1" applyBorder="1" applyProtection="1"/>
    <xf numFmtId="0" fontId="30" fillId="0" borderId="32" xfId="0" applyFont="1" applyBorder="1" applyAlignment="1" applyProtection="1">
      <alignment vertical="top"/>
    </xf>
    <xf numFmtId="0" fontId="30" fillId="0" borderId="32" xfId="0" applyFont="1" applyFill="1" applyBorder="1" applyAlignment="1" applyProtection="1">
      <alignment vertical="top"/>
    </xf>
    <xf numFmtId="0" fontId="0" fillId="0" borderId="16" xfId="0" applyFont="1" applyBorder="1" applyProtection="1"/>
    <xf numFmtId="0" fontId="0" fillId="0" borderId="33" xfId="0" applyFont="1" applyBorder="1" applyProtection="1"/>
    <xf numFmtId="0" fontId="59" fillId="0" borderId="0" xfId="0" applyFont="1" applyBorder="1" applyAlignment="1" applyProtection="1">
      <alignment vertical="center"/>
    </xf>
    <xf numFmtId="0" fontId="0" fillId="0" borderId="17" xfId="0" applyFont="1" applyBorder="1" applyProtection="1"/>
    <xf numFmtId="0" fontId="59" fillId="0" borderId="0" xfId="0" applyFont="1" applyBorder="1" applyAlignment="1" applyProtection="1">
      <alignment horizontal="left" vertical="center"/>
    </xf>
    <xf numFmtId="0" fontId="59" fillId="0" borderId="0" xfId="0" applyFont="1" applyFill="1" applyBorder="1" applyAlignment="1" applyProtection="1">
      <alignment horizontal="left" vertical="center"/>
    </xf>
    <xf numFmtId="0" fontId="0" fillId="0" borderId="0" xfId="0" applyFont="1" applyBorder="1" applyProtection="1"/>
    <xf numFmtId="0" fontId="0" fillId="0" borderId="0" xfId="0" applyFont="1" applyFill="1" applyBorder="1" applyProtection="1"/>
    <xf numFmtId="0" fontId="27" fillId="0" borderId="33" xfId="0" applyFont="1" applyBorder="1" applyAlignment="1" applyProtection="1">
      <alignment horizontal="left" vertical="center"/>
    </xf>
    <xf numFmtId="0" fontId="30" fillId="0" borderId="0" xfId="0" applyFont="1" applyBorder="1" applyProtection="1"/>
    <xf numFmtId="0" fontId="27" fillId="0" borderId="17" xfId="0" applyFont="1" applyBorder="1" applyAlignment="1" applyProtection="1">
      <alignment horizontal="left" vertical="center"/>
    </xf>
    <xf numFmtId="0" fontId="30" fillId="0" borderId="65" xfId="0" applyFont="1" applyBorder="1" applyAlignment="1" applyProtection="1">
      <alignment horizontal="center"/>
    </xf>
    <xf numFmtId="0" fontId="54" fillId="0" borderId="0" xfId="0" applyFont="1" applyFill="1" applyBorder="1" applyAlignment="1" applyProtection="1">
      <alignment horizontal="center"/>
    </xf>
    <xf numFmtId="0" fontId="30" fillId="0" borderId="67" xfId="0" applyFont="1" applyBorder="1" applyAlignment="1" applyProtection="1">
      <alignment horizontal="center"/>
    </xf>
    <xf numFmtId="0" fontId="30" fillId="0" borderId="0" xfId="0" applyFont="1" applyBorder="1" applyAlignment="1" applyProtection="1">
      <alignment horizontal="left" vertical="center"/>
    </xf>
    <xf numFmtId="0" fontId="30" fillId="0" borderId="0" xfId="0" applyFont="1" applyBorder="1" applyAlignment="1" applyProtection="1">
      <alignment horizontal="center"/>
    </xf>
    <xf numFmtId="0" fontId="27" fillId="0" borderId="70" xfId="0" applyFont="1" applyBorder="1" applyAlignment="1" applyProtection="1">
      <alignment horizontal="left" vertical="center"/>
    </xf>
    <xf numFmtId="0" fontId="30" fillId="0" borderId="69" xfId="0" applyFont="1" applyBorder="1" applyAlignment="1" applyProtection="1">
      <alignment horizontal="center"/>
    </xf>
    <xf numFmtId="0" fontId="27" fillId="0" borderId="34" xfId="0" applyFont="1" applyBorder="1" applyAlignment="1" applyProtection="1">
      <alignment horizontal="left" vertical="center"/>
    </xf>
    <xf numFmtId="0" fontId="27" fillId="0" borderId="19" xfId="0" applyFont="1" applyBorder="1" applyAlignment="1" applyProtection="1">
      <alignment horizontal="left" vertical="center"/>
    </xf>
    <xf numFmtId="0" fontId="27" fillId="0" borderId="19" xfId="0" applyFont="1" applyFill="1" applyBorder="1" applyAlignment="1" applyProtection="1">
      <alignment horizontal="left" vertical="center"/>
    </xf>
    <xf numFmtId="0" fontId="27" fillId="0" borderId="18" xfId="0" applyFont="1" applyBorder="1" applyAlignment="1" applyProtection="1">
      <alignment horizontal="left" vertical="center"/>
    </xf>
    <xf numFmtId="0" fontId="30" fillId="7" borderId="48" xfId="0" applyFont="1" applyFill="1" applyBorder="1" applyAlignment="1" applyProtection="1">
      <alignment horizontal="center" vertical="center"/>
      <protection locked="0"/>
    </xf>
    <xf numFmtId="0" fontId="30" fillId="7" borderId="66" xfId="0" applyFont="1" applyFill="1" applyBorder="1" applyAlignment="1" applyProtection="1">
      <alignment horizontal="center" vertical="center"/>
      <protection locked="0"/>
    </xf>
    <xf numFmtId="0" fontId="30" fillId="7" borderId="38" xfId="0" applyFont="1" applyFill="1" applyBorder="1" applyAlignment="1" applyProtection="1">
      <alignment horizontal="center" vertical="center"/>
      <protection locked="0"/>
    </xf>
    <xf numFmtId="0" fontId="30" fillId="30" borderId="48" xfId="0" applyFont="1" applyFill="1" applyBorder="1" applyAlignment="1" applyProtection="1">
      <alignment horizontal="center" vertical="center"/>
      <protection locked="0"/>
    </xf>
    <xf numFmtId="0" fontId="30" fillId="30" borderId="68" xfId="0" applyFont="1" applyFill="1" applyBorder="1" applyAlignment="1" applyProtection="1">
      <alignment horizontal="center" vertical="center"/>
      <protection locked="0"/>
    </xf>
    <xf numFmtId="0" fontId="30" fillId="30" borderId="38" xfId="0" applyFont="1" applyFill="1" applyBorder="1" applyAlignment="1" applyProtection="1">
      <alignment horizontal="center" vertical="center"/>
      <protection locked="0"/>
    </xf>
    <xf numFmtId="0" fontId="30" fillId="8" borderId="48" xfId="0" applyFont="1" applyFill="1" applyBorder="1" applyAlignment="1" applyProtection="1">
      <alignment horizontal="center" vertical="center"/>
      <protection locked="0"/>
    </xf>
    <xf numFmtId="0" fontId="30" fillId="8" borderId="66" xfId="0" applyFont="1" applyFill="1" applyBorder="1" applyAlignment="1" applyProtection="1">
      <alignment horizontal="center" vertical="center"/>
      <protection locked="0"/>
    </xf>
    <xf numFmtId="0" fontId="30" fillId="8" borderId="38" xfId="0" applyFont="1" applyFill="1" applyBorder="1" applyAlignment="1" applyProtection="1">
      <alignment horizontal="center" vertical="center"/>
      <protection locked="0"/>
    </xf>
    <xf numFmtId="0" fontId="36" fillId="0" borderId="31" xfId="0" applyFont="1" applyBorder="1" applyAlignment="1" applyProtection="1">
      <alignment horizontal="left" vertical="center"/>
    </xf>
    <xf numFmtId="44" fontId="0" fillId="25" borderId="33" xfId="1" applyFont="1" applyFill="1" applyBorder="1" applyAlignment="1" applyProtection="1">
      <alignment horizontal="left" vertical="center"/>
    </xf>
    <xf numFmtId="44" fontId="0" fillId="25" borderId="0" xfId="1" applyFont="1" applyFill="1" applyBorder="1" applyAlignment="1" applyProtection="1">
      <alignment horizontal="left" vertical="center"/>
    </xf>
    <xf numFmtId="2" fontId="25" fillId="29" borderId="0" xfId="0" applyNumberFormat="1" applyFont="1" applyFill="1" applyAlignment="1" applyProtection="1">
      <alignment horizontal="left" vertical="center"/>
    </xf>
    <xf numFmtId="2" fontId="25" fillId="29" borderId="0" xfId="0" applyNumberFormat="1" applyFont="1" applyFill="1" applyAlignment="1" applyProtection="1">
      <alignment horizontal="left" vertical="center" wrapText="1"/>
    </xf>
    <xf numFmtId="0" fontId="37" fillId="0" borderId="4" xfId="0" applyFont="1" applyFill="1" applyBorder="1" applyAlignment="1" applyProtection="1">
      <alignment horizontal="left" vertical="center" wrapText="1"/>
    </xf>
    <xf numFmtId="0" fontId="26" fillId="6" borderId="4" xfId="0" applyFont="1" applyFill="1" applyBorder="1" applyAlignment="1" applyProtection="1">
      <alignment horizontal="center" vertical="center" wrapText="1"/>
    </xf>
    <xf numFmtId="0" fontId="26" fillId="6" borderId="7" xfId="0" applyFont="1" applyFill="1" applyBorder="1" applyAlignment="1" applyProtection="1">
      <alignment horizontal="center" vertical="center" wrapText="1"/>
    </xf>
    <xf numFmtId="0" fontId="26" fillId="6" borderId="35" xfId="0" applyFont="1" applyFill="1" applyBorder="1" applyAlignment="1" applyProtection="1">
      <alignment horizontal="center" vertical="center" wrapText="1"/>
    </xf>
    <xf numFmtId="0" fontId="26" fillId="8" borderId="4" xfId="0" applyFont="1" applyFill="1" applyBorder="1" applyAlignment="1" applyProtection="1">
      <alignment horizontal="center" vertical="center" wrapText="1"/>
    </xf>
    <xf numFmtId="0" fontId="26" fillId="8" borderId="7" xfId="0" applyFont="1" applyFill="1" applyBorder="1" applyAlignment="1" applyProtection="1">
      <alignment horizontal="center" vertical="center" wrapText="1"/>
    </xf>
    <xf numFmtId="0" fontId="26" fillId="8" borderId="35" xfId="0" applyFont="1" applyFill="1" applyBorder="1" applyAlignment="1" applyProtection="1">
      <alignment horizontal="center" vertical="center" wrapText="1"/>
    </xf>
    <xf numFmtId="0" fontId="26" fillId="26" borderId="4" xfId="0" applyFont="1" applyFill="1" applyBorder="1" applyAlignment="1" applyProtection="1">
      <alignment horizontal="center" vertical="center" wrapText="1"/>
    </xf>
    <xf numFmtId="0" fontId="26" fillId="26" borderId="7" xfId="0" applyFont="1" applyFill="1" applyBorder="1" applyAlignment="1" applyProtection="1">
      <alignment horizontal="center" vertical="center" wrapText="1"/>
    </xf>
    <xf numFmtId="0" fontId="26" fillId="26" borderId="35" xfId="0" applyFont="1" applyFill="1" applyBorder="1" applyAlignment="1" applyProtection="1">
      <alignment horizontal="center" vertical="center" wrapText="1"/>
    </xf>
    <xf numFmtId="0" fontId="26" fillId="27" borderId="4" xfId="0" applyFont="1" applyFill="1" applyBorder="1" applyAlignment="1" applyProtection="1">
      <alignment horizontal="center" vertical="center" wrapText="1"/>
    </xf>
    <xf numFmtId="0" fontId="26" fillId="27" borderId="7" xfId="0" applyFont="1" applyFill="1" applyBorder="1" applyAlignment="1" applyProtection="1">
      <alignment horizontal="center" vertical="center" wrapText="1"/>
    </xf>
    <xf numFmtId="0" fontId="26" fillId="27" borderId="35" xfId="0" applyFont="1" applyFill="1" applyBorder="1" applyAlignment="1" applyProtection="1">
      <alignment horizontal="center" vertical="center" wrapText="1"/>
    </xf>
    <xf numFmtId="0" fontId="26" fillId="28" borderId="4" xfId="0" applyFont="1" applyFill="1" applyBorder="1" applyAlignment="1" applyProtection="1">
      <alignment horizontal="center" vertical="center" wrapText="1"/>
    </xf>
    <xf numFmtId="0" fontId="26" fillId="28" borderId="7" xfId="0" applyFont="1" applyFill="1" applyBorder="1" applyAlignment="1" applyProtection="1">
      <alignment horizontal="center" vertical="center" wrapText="1"/>
    </xf>
    <xf numFmtId="0" fontId="26" fillId="28" borderId="35" xfId="0" applyFont="1" applyFill="1" applyBorder="1" applyAlignment="1" applyProtection="1">
      <alignment horizontal="center" vertical="center" wrapText="1"/>
    </xf>
    <xf numFmtId="2" fontId="15" fillId="0" borderId="0" xfId="0" applyNumberFormat="1" applyFont="1" applyFill="1" applyAlignment="1" applyProtection="1">
      <alignment horizontal="left" vertical="center"/>
    </xf>
    <xf numFmtId="0" fontId="0" fillId="0" borderId="0" xfId="0" applyFont="1" applyFill="1" applyAlignment="1" applyProtection="1">
      <alignment horizontal="left" vertical="center" wrapText="1"/>
    </xf>
    <xf numFmtId="0" fontId="18" fillId="4" borderId="3" xfId="0" applyFont="1" applyFill="1" applyBorder="1" applyAlignment="1" applyProtection="1">
      <alignment horizontal="left" vertical="center" wrapText="1"/>
    </xf>
    <xf numFmtId="2" fontId="15" fillId="0" borderId="0" xfId="0" applyNumberFormat="1" applyFont="1" applyFill="1" applyBorder="1" applyAlignment="1" applyProtection="1">
      <alignment horizontal="left" vertical="center"/>
    </xf>
    <xf numFmtId="0" fontId="18" fillId="0" borderId="0" xfId="0" applyFont="1" applyFill="1" applyBorder="1" applyAlignment="1" applyProtection="1">
      <alignment horizontal="left" vertical="center" wrapText="1"/>
    </xf>
    <xf numFmtId="2" fontId="15" fillId="0" borderId="0" xfId="0" applyNumberFormat="1" applyFont="1" applyFill="1" applyBorder="1" applyAlignment="1" applyProtection="1">
      <alignment horizontal="left" vertical="center" wrapText="1"/>
    </xf>
    <xf numFmtId="0" fontId="18" fillId="0" borderId="3" xfId="0" applyFont="1" applyFill="1" applyBorder="1" applyAlignment="1" applyProtection="1">
      <alignment horizontal="left" vertical="center" wrapText="1"/>
    </xf>
    <xf numFmtId="0" fontId="16" fillId="4" borderId="3" xfId="0" applyFont="1" applyFill="1" applyBorder="1" applyAlignment="1" applyProtection="1">
      <alignment horizontal="left" vertical="center" wrapText="1"/>
    </xf>
    <xf numFmtId="0" fontId="0" fillId="6" borderId="3" xfId="0" applyFont="1" applyFill="1" applyBorder="1" applyAlignment="1" applyProtection="1">
      <alignment horizontal="left" vertical="center" wrapText="1"/>
    </xf>
    <xf numFmtId="0" fontId="0" fillId="0" borderId="3" xfId="0" applyFont="1" applyFill="1" applyBorder="1" applyAlignment="1" applyProtection="1">
      <alignment horizontal="left" vertical="center" wrapText="1"/>
    </xf>
    <xf numFmtId="2" fontId="23" fillId="0" borderId="0" xfId="0" applyNumberFormat="1" applyFont="1" applyFill="1" applyAlignment="1" applyProtection="1">
      <alignment horizontal="left" vertical="center"/>
    </xf>
    <xf numFmtId="0" fontId="0" fillId="6" borderId="1" xfId="0" applyFont="1" applyFill="1" applyBorder="1" applyAlignment="1" applyProtection="1">
      <alignment vertical="top" wrapText="1"/>
    </xf>
    <xf numFmtId="0" fontId="0" fillId="4" borderId="7" xfId="0" applyFont="1" applyFill="1" applyBorder="1" applyAlignment="1" applyProtection="1">
      <alignment vertical="top" wrapText="1"/>
    </xf>
    <xf numFmtId="0" fontId="0" fillId="0" borderId="1" xfId="0" applyFont="1" applyFill="1" applyBorder="1" applyAlignment="1" applyProtection="1">
      <alignment vertical="top" wrapText="1"/>
    </xf>
    <xf numFmtId="0" fontId="0" fillId="0" borderId="0" xfId="0" applyFont="1" applyFill="1" applyBorder="1" applyAlignment="1" applyProtection="1">
      <alignment horizontal="left" vertical="top" wrapText="1"/>
    </xf>
    <xf numFmtId="2" fontId="15" fillId="3" borderId="0" xfId="0" applyNumberFormat="1" applyFont="1" applyFill="1" applyAlignment="1" applyProtection="1">
      <alignment horizontal="left" vertical="center"/>
    </xf>
    <xf numFmtId="0" fontId="16" fillId="3" borderId="3" xfId="0" applyFont="1" applyFill="1" applyBorder="1" applyAlignment="1" applyProtection="1">
      <alignment horizontal="left" vertical="center" wrapText="1"/>
    </xf>
    <xf numFmtId="0" fontId="16" fillId="0" borderId="0" xfId="0" applyFont="1" applyFill="1" applyBorder="1" applyAlignment="1" applyProtection="1">
      <alignment horizontal="left" vertical="center" wrapText="1"/>
    </xf>
    <xf numFmtId="2" fontId="15" fillId="0" borderId="0" xfId="0" applyNumberFormat="1" applyFont="1" applyFill="1" applyAlignment="1" applyProtection="1">
      <alignment horizontal="left" vertical="center" wrapText="1"/>
    </xf>
    <xf numFmtId="0" fontId="0" fillId="0" borderId="0" xfId="0" applyFont="1" applyBorder="1" applyAlignment="1" applyProtection="1">
      <alignment horizontal="left" vertical="center" wrapText="1"/>
    </xf>
    <xf numFmtId="0" fontId="16" fillId="6" borderId="3" xfId="0" applyFont="1" applyFill="1" applyBorder="1" applyAlignment="1" applyProtection="1">
      <alignment horizontal="left" vertical="center" wrapText="1"/>
    </xf>
    <xf numFmtId="0" fontId="19" fillId="29" borderId="4" xfId="0" applyFont="1" applyFill="1" applyBorder="1" applyAlignment="1" applyProtection="1">
      <alignment horizontal="left" vertical="center" wrapText="1"/>
    </xf>
    <xf numFmtId="0" fontId="0" fillId="0" borderId="3" xfId="0" applyFont="1" applyFill="1" applyBorder="1" applyAlignment="1" applyProtection="1">
      <alignment vertical="center" wrapText="1"/>
    </xf>
    <xf numFmtId="0" fontId="16" fillId="0" borderId="3" xfId="0" applyFont="1" applyFill="1" applyBorder="1" applyAlignment="1" applyProtection="1">
      <alignment horizontal="left" vertical="center" wrapText="1"/>
    </xf>
    <xf numFmtId="0" fontId="18" fillId="0" borderId="3" xfId="0" applyFont="1" applyFill="1" applyBorder="1" applyAlignment="1" applyProtection="1">
      <alignment vertical="center" wrapText="1"/>
    </xf>
    <xf numFmtId="0" fontId="0" fillId="0" borderId="3" xfId="0" quotePrefix="1" applyFont="1" applyFill="1" applyBorder="1" applyAlignment="1" applyProtection="1">
      <alignment horizontal="left" vertical="center" wrapText="1"/>
    </xf>
    <xf numFmtId="0" fontId="15" fillId="0" borderId="0" xfId="0" applyFont="1" applyFill="1" applyBorder="1" applyAlignment="1" applyProtection="1">
      <alignment horizontal="left" vertical="center" wrapText="1"/>
    </xf>
    <xf numFmtId="0" fontId="14" fillId="0" borderId="3" xfId="0" applyFont="1" applyBorder="1" applyAlignment="1" applyProtection="1">
      <alignment horizontal="left" vertical="center" wrapText="1"/>
    </xf>
    <xf numFmtId="0" fontId="0" fillId="24" borderId="0" xfId="0" applyFill="1" applyProtection="1"/>
    <xf numFmtId="0" fontId="14" fillId="24" borderId="3" xfId="0" applyFont="1" applyFill="1" applyBorder="1" applyAlignment="1" applyProtection="1">
      <alignment horizontal="left" vertical="center" wrapText="1"/>
    </xf>
    <xf numFmtId="2" fontId="15" fillId="24" borderId="0" xfId="0" applyNumberFormat="1" applyFont="1" applyFill="1" applyAlignment="1" applyProtection="1">
      <alignment horizontal="left" vertical="center"/>
    </xf>
    <xf numFmtId="0" fontId="0" fillId="0" borderId="2" xfId="0" applyFont="1" applyFill="1" applyBorder="1" applyAlignment="1" applyProtection="1">
      <alignment horizontal="left" vertical="center" wrapText="1"/>
    </xf>
    <xf numFmtId="0" fontId="0" fillId="0" borderId="24" xfId="0" applyFont="1" applyFill="1" applyBorder="1" applyAlignment="1" applyProtection="1">
      <alignment vertical="center" wrapText="1"/>
    </xf>
    <xf numFmtId="0" fontId="18" fillId="0" borderId="1" xfId="0" applyFont="1" applyFill="1" applyBorder="1" applyAlignment="1" applyProtection="1">
      <alignment vertical="top" wrapText="1"/>
    </xf>
    <xf numFmtId="0" fontId="0" fillId="0" borderId="0" xfId="0" applyFont="1" applyAlignment="1" applyProtection="1">
      <alignment horizontal="left" vertical="top" wrapText="1"/>
    </xf>
    <xf numFmtId="2" fontId="25" fillId="35" borderId="0" xfId="0" applyNumberFormat="1" applyFont="1" applyFill="1" applyAlignment="1">
      <alignment horizontal="left" vertical="center"/>
    </xf>
    <xf numFmtId="0" fontId="19" fillId="35" borderId="0" xfId="0" applyFont="1" applyFill="1" applyBorder="1" applyAlignment="1">
      <alignment vertical="center" wrapText="1"/>
    </xf>
    <xf numFmtId="0" fontId="19" fillId="35" borderId="4" xfId="0" applyFont="1" applyFill="1" applyBorder="1" applyAlignment="1">
      <alignment horizontal="left" vertical="center" wrapText="1"/>
    </xf>
    <xf numFmtId="0" fontId="19" fillId="35" borderId="2" xfId="0" applyFont="1" applyFill="1" applyBorder="1" applyAlignment="1">
      <alignment horizontal="left" vertical="center" wrapText="1"/>
    </xf>
    <xf numFmtId="0" fontId="0" fillId="0" borderId="5" xfId="0" applyFont="1" applyBorder="1" applyProtection="1">
      <protection locked="0"/>
    </xf>
    <xf numFmtId="0" fontId="38" fillId="0" borderId="36" xfId="0" applyFont="1" applyBorder="1" applyAlignment="1" applyProtection="1">
      <alignment horizontal="left" vertical="center" wrapText="1"/>
      <protection locked="0"/>
    </xf>
    <xf numFmtId="0" fontId="30" fillId="0" borderId="36" xfId="0" applyFont="1" applyBorder="1" applyAlignment="1" applyProtection="1">
      <alignment horizontal="left" vertical="center" wrapText="1"/>
      <protection locked="0"/>
    </xf>
    <xf numFmtId="0" fontId="64" fillId="0" borderId="36" xfId="3" applyFont="1" applyBorder="1" applyAlignment="1" applyProtection="1">
      <alignment horizontal="left" vertical="center" wrapText="1"/>
      <protection locked="0"/>
    </xf>
    <xf numFmtId="0" fontId="65" fillId="0" borderId="36" xfId="0" applyFont="1" applyBorder="1" applyAlignment="1" applyProtection="1">
      <alignment horizontal="left" vertical="center" wrapText="1"/>
      <protection locked="0"/>
    </xf>
    <xf numFmtId="0" fontId="53" fillId="35" borderId="55" xfId="0" applyFont="1" applyFill="1" applyBorder="1" applyAlignment="1">
      <alignment horizontal="center" vertical="center" wrapText="1"/>
    </xf>
    <xf numFmtId="0" fontId="53" fillId="35" borderId="56" xfId="0" applyFont="1" applyFill="1" applyBorder="1" applyAlignment="1">
      <alignment horizontal="center" vertical="center" wrapText="1"/>
    </xf>
    <xf numFmtId="9" fontId="0" fillId="23" borderId="28" xfId="4" applyFont="1" applyFill="1" applyBorder="1" applyAlignment="1" applyProtection="1">
      <alignment horizontal="left" vertical="center" wrapText="1"/>
    </xf>
    <xf numFmtId="0" fontId="0" fillId="0" borderId="30" xfId="0" applyBorder="1" applyAlignment="1" applyProtection="1">
      <alignment horizontal="left" vertical="center"/>
    </xf>
    <xf numFmtId="0" fontId="14" fillId="0" borderId="0" xfId="0" applyFont="1" applyBorder="1" applyAlignment="1" applyProtection="1">
      <alignment horizontal="left" vertical="center" wrapText="1"/>
    </xf>
    <xf numFmtId="0" fontId="0" fillId="0" borderId="16" xfId="0" applyBorder="1" applyAlignment="1" applyProtection="1">
      <alignment horizontal="left" vertical="center"/>
    </xf>
    <xf numFmtId="0" fontId="0" fillId="0" borderId="18" xfId="0" applyBorder="1" applyAlignment="1" applyProtection="1">
      <alignment horizontal="left" vertical="center"/>
    </xf>
    <xf numFmtId="0" fontId="0" fillId="0" borderId="48" xfId="0" applyBorder="1" applyAlignment="1" applyProtection="1">
      <alignment horizontal="left" vertical="center"/>
    </xf>
    <xf numFmtId="0" fontId="0" fillId="18" borderId="17" xfId="0" applyFill="1" applyBorder="1" applyAlignment="1" applyProtection="1">
      <alignment horizontal="left" vertical="center"/>
    </xf>
    <xf numFmtId="0" fontId="0" fillId="0" borderId="17" xfId="0" applyBorder="1" applyAlignment="1" applyProtection="1">
      <alignment horizontal="left" vertical="center"/>
    </xf>
    <xf numFmtId="44" fontId="0" fillId="0" borderId="17" xfId="0" applyNumberFormat="1" applyFill="1" applyBorder="1" applyAlignment="1" applyProtection="1">
      <alignment horizontal="left" vertical="center"/>
    </xf>
    <xf numFmtId="0" fontId="0" fillId="0" borderId="17" xfId="0" applyFill="1" applyBorder="1" applyAlignment="1" applyProtection="1">
      <alignment horizontal="left" vertical="center"/>
    </xf>
    <xf numFmtId="0" fontId="0" fillId="0" borderId="29" xfId="0" applyBorder="1" applyAlignment="1" applyProtection="1">
      <alignment horizontal="left" vertical="center"/>
    </xf>
    <xf numFmtId="0" fontId="14" fillId="0" borderId="30" xfId="0" applyFont="1" applyFill="1" applyBorder="1" applyAlignment="1" applyProtection="1">
      <alignment horizontal="left" vertical="center" wrapText="1"/>
    </xf>
    <xf numFmtId="0" fontId="0" fillId="0" borderId="34" xfId="0" applyBorder="1" applyAlignment="1" applyProtection="1">
      <alignment horizontal="left" vertical="center" wrapText="1"/>
    </xf>
    <xf numFmtId="0" fontId="0" fillId="0" borderId="19" xfId="0" applyBorder="1" applyAlignment="1" applyProtection="1">
      <alignment horizontal="left" vertical="center" wrapText="1"/>
    </xf>
    <xf numFmtId="0" fontId="0" fillId="0" borderId="18" xfId="0" applyBorder="1" applyAlignment="1" applyProtection="1">
      <alignment horizontal="left" vertical="center" wrapText="1"/>
    </xf>
    <xf numFmtId="0" fontId="0" fillId="0" borderId="18" xfId="0" applyFill="1" applyBorder="1" applyAlignment="1" applyProtection="1">
      <alignment horizontal="left" vertical="center"/>
    </xf>
    <xf numFmtId="0" fontId="0" fillId="0" borderId="30" xfId="0" applyBorder="1" applyAlignment="1" applyProtection="1">
      <alignment horizontal="left" vertical="center" wrapText="1"/>
    </xf>
    <xf numFmtId="14" fontId="0" fillId="6" borderId="43" xfId="0" applyNumberFormat="1" applyFill="1" applyBorder="1" applyAlignment="1" applyProtection="1">
      <alignment horizontal="left" vertical="center"/>
      <protection locked="0"/>
    </xf>
    <xf numFmtId="14" fontId="0" fillId="6" borderId="44" xfId="0" applyNumberFormat="1" applyFill="1" applyBorder="1" applyAlignment="1" applyProtection="1">
      <alignment horizontal="left" vertical="center" wrapText="1"/>
      <protection locked="0"/>
    </xf>
    <xf numFmtId="0" fontId="0" fillId="6" borderId="1" xfId="0" applyFill="1" applyBorder="1" applyAlignment="1" applyProtection="1">
      <alignment horizontal="left" vertical="center"/>
      <protection locked="0"/>
    </xf>
    <xf numFmtId="0" fontId="0" fillId="6" borderId="9" xfId="0" applyFill="1" applyBorder="1" applyAlignment="1" applyProtection="1">
      <alignment horizontal="left" vertical="center" wrapText="1"/>
      <protection locked="0"/>
    </xf>
    <xf numFmtId="14" fontId="0" fillId="6" borderId="7" xfId="0" applyNumberFormat="1" applyFill="1" applyBorder="1" applyAlignment="1" applyProtection="1">
      <alignment horizontal="left" vertical="center"/>
      <protection locked="0"/>
    </xf>
    <xf numFmtId="14" fontId="0" fillId="6" borderId="35" xfId="0" applyNumberFormat="1" applyFill="1" applyBorder="1" applyAlignment="1" applyProtection="1">
      <alignment horizontal="left" vertical="center" wrapText="1"/>
      <protection locked="0"/>
    </xf>
    <xf numFmtId="0" fontId="0" fillId="10" borderId="21" xfId="0" applyFill="1" applyBorder="1" applyAlignment="1" applyProtection="1">
      <alignment horizontal="left" vertical="center" wrapText="1"/>
      <protection locked="0"/>
    </xf>
    <xf numFmtId="0" fontId="0" fillId="10" borderId="44" xfId="0" applyFill="1" applyBorder="1" applyAlignment="1" applyProtection="1">
      <alignment horizontal="left" vertical="center" wrapText="1"/>
      <protection locked="0"/>
    </xf>
    <xf numFmtId="0" fontId="0" fillId="10" borderId="1" xfId="0" applyFill="1" applyBorder="1" applyAlignment="1" applyProtection="1">
      <alignment horizontal="left" vertical="center" wrapText="1"/>
      <protection locked="0"/>
    </xf>
    <xf numFmtId="0" fontId="0" fillId="10" borderId="9" xfId="0" applyFill="1" applyBorder="1" applyAlignment="1" applyProtection="1">
      <alignment horizontal="left" vertical="center" wrapText="1"/>
      <protection locked="0"/>
    </xf>
    <xf numFmtId="0" fontId="0" fillId="10" borderId="7" xfId="0" applyFill="1" applyBorder="1" applyAlignment="1" applyProtection="1">
      <alignment horizontal="left" vertical="center" wrapText="1"/>
      <protection locked="0"/>
    </xf>
    <xf numFmtId="0" fontId="14" fillId="10" borderId="1" xfId="0" applyFont="1" applyFill="1" applyBorder="1" applyAlignment="1" applyProtection="1">
      <alignment horizontal="left" vertical="center" wrapText="1"/>
      <protection locked="0"/>
    </xf>
    <xf numFmtId="0" fontId="14" fillId="10" borderId="9" xfId="0" applyFont="1" applyFill="1" applyBorder="1" applyAlignment="1" applyProtection="1">
      <alignment horizontal="left" vertical="center" wrapText="1"/>
      <protection locked="0"/>
    </xf>
    <xf numFmtId="0" fontId="0" fillId="10" borderId="6" xfId="0" applyFill="1" applyBorder="1" applyAlignment="1" applyProtection="1">
      <alignment horizontal="left" vertical="center" wrapText="1"/>
      <protection locked="0"/>
    </xf>
    <xf numFmtId="0" fontId="0" fillId="10" borderId="35" xfId="0" applyFill="1" applyBorder="1" applyAlignment="1" applyProtection="1">
      <alignment horizontal="left" vertical="center" wrapText="1"/>
      <protection locked="0"/>
    </xf>
    <xf numFmtId="0" fontId="0" fillId="3" borderId="21" xfId="0" applyFont="1" applyFill="1" applyBorder="1" applyAlignment="1" applyProtection="1">
      <alignment horizontal="left" vertical="center" wrapText="1"/>
      <protection locked="0"/>
    </xf>
    <xf numFmtId="0" fontId="0" fillId="3" borderId="21" xfId="0" applyFill="1" applyBorder="1" applyAlignment="1" applyProtection="1">
      <alignment horizontal="left" vertical="center" wrapText="1"/>
      <protection locked="0"/>
    </xf>
    <xf numFmtId="0" fontId="0" fillId="3" borderId="1" xfId="0" applyFont="1" applyFill="1" applyBorder="1" applyAlignment="1" applyProtection="1">
      <alignment horizontal="left" vertical="center" wrapText="1"/>
      <protection locked="0"/>
    </xf>
    <xf numFmtId="0" fontId="0" fillId="3" borderId="1" xfId="0" applyFill="1" applyBorder="1" applyAlignment="1" applyProtection="1">
      <alignment horizontal="left" vertical="center" wrapText="1"/>
      <protection locked="0"/>
    </xf>
    <xf numFmtId="0" fontId="0" fillId="3" borderId="26" xfId="0" applyFont="1" applyFill="1" applyBorder="1" applyAlignment="1" applyProtection="1">
      <alignment horizontal="left" vertical="center" wrapText="1"/>
      <protection locked="0"/>
    </xf>
    <xf numFmtId="0" fontId="0" fillId="3" borderId="26" xfId="0" applyFill="1" applyBorder="1" applyAlignment="1" applyProtection="1">
      <alignment horizontal="left" vertical="center" wrapText="1"/>
      <protection locked="0"/>
    </xf>
    <xf numFmtId="0" fontId="0" fillId="11" borderId="6" xfId="0" applyFill="1" applyBorder="1" applyAlignment="1" applyProtection="1">
      <alignment horizontal="left" vertical="center" wrapText="1"/>
      <protection locked="0"/>
    </xf>
    <xf numFmtId="0" fontId="0" fillId="11" borderId="37" xfId="0" applyFill="1" applyBorder="1" applyAlignment="1" applyProtection="1">
      <alignment horizontal="left" vertical="center" wrapText="1"/>
      <protection locked="0"/>
    </xf>
    <xf numFmtId="0" fontId="0" fillId="11" borderId="1" xfId="0" applyFill="1" applyBorder="1" applyAlignment="1" applyProtection="1">
      <alignment horizontal="left" vertical="center" wrapText="1"/>
      <protection locked="0"/>
    </xf>
    <xf numFmtId="0" fontId="0" fillId="11" borderId="9" xfId="0" applyFill="1" applyBorder="1" applyAlignment="1" applyProtection="1">
      <alignment horizontal="left" vertical="center" wrapText="1"/>
      <protection locked="0"/>
    </xf>
    <xf numFmtId="14" fontId="0" fillId="11" borderId="1" xfId="0" applyNumberFormat="1" applyFill="1" applyBorder="1" applyAlignment="1" applyProtection="1">
      <alignment horizontal="left" vertical="center" wrapText="1"/>
      <protection locked="0"/>
    </xf>
    <xf numFmtId="14" fontId="0" fillId="11" borderId="9" xfId="0" applyNumberFormat="1" applyFill="1" applyBorder="1" applyAlignment="1" applyProtection="1">
      <alignment horizontal="left" vertical="center" wrapText="1"/>
      <protection locked="0"/>
    </xf>
    <xf numFmtId="0" fontId="0" fillId="11" borderId="7" xfId="0" applyFill="1" applyBorder="1" applyAlignment="1" applyProtection="1">
      <alignment horizontal="left" vertical="center" wrapText="1"/>
      <protection locked="0"/>
    </xf>
    <xf numFmtId="0" fontId="0" fillId="11" borderId="35" xfId="0" applyFill="1" applyBorder="1" applyAlignment="1" applyProtection="1">
      <alignment horizontal="left" vertical="center" wrapText="1"/>
      <protection locked="0"/>
    </xf>
    <xf numFmtId="0" fontId="0" fillId="12" borderId="21" xfId="0" applyFill="1" applyBorder="1" applyAlignment="1" applyProtection="1">
      <alignment horizontal="left" vertical="center" wrapText="1"/>
      <protection locked="0"/>
    </xf>
    <xf numFmtId="0" fontId="0" fillId="12" borderId="1" xfId="0" applyFill="1" applyBorder="1" applyAlignment="1" applyProtection="1">
      <alignment horizontal="left" vertical="center" wrapText="1"/>
      <protection locked="0"/>
    </xf>
    <xf numFmtId="0" fontId="0" fillId="12" borderId="26" xfId="0" applyFill="1" applyBorder="1" applyAlignment="1" applyProtection="1">
      <alignment horizontal="left" vertical="center" wrapText="1"/>
      <protection locked="0"/>
    </xf>
    <xf numFmtId="0" fontId="0" fillId="13" borderId="6" xfId="0" applyFill="1" applyBorder="1" applyAlignment="1" applyProtection="1">
      <alignment horizontal="left" vertical="center" wrapText="1"/>
      <protection locked="0"/>
    </xf>
    <xf numFmtId="0" fontId="0" fillId="13" borderId="37" xfId="0" applyFill="1" applyBorder="1" applyAlignment="1" applyProtection="1">
      <alignment horizontal="left" vertical="center" wrapText="1"/>
      <protection locked="0"/>
    </xf>
    <xf numFmtId="0" fontId="0" fillId="13" borderId="1" xfId="0" applyFill="1" applyBorder="1" applyAlignment="1" applyProtection="1">
      <alignment horizontal="left" vertical="center" wrapText="1"/>
      <protection locked="0"/>
    </xf>
    <xf numFmtId="0" fontId="0" fillId="13" borderId="9" xfId="0" applyFill="1" applyBorder="1" applyAlignment="1" applyProtection="1">
      <alignment horizontal="left" vertical="center" wrapText="1"/>
      <protection locked="0"/>
    </xf>
    <xf numFmtId="0" fontId="0" fillId="13" borderId="35" xfId="0" applyFill="1" applyBorder="1" applyAlignment="1" applyProtection="1">
      <alignment horizontal="left" vertical="center" wrapText="1"/>
      <protection locked="0"/>
    </xf>
    <xf numFmtId="0" fontId="0" fillId="14" borderId="44" xfId="0" applyFill="1" applyBorder="1" applyAlignment="1" applyProtection="1">
      <alignment horizontal="left" vertical="center" wrapText="1"/>
      <protection locked="0"/>
    </xf>
    <xf numFmtId="0" fontId="0" fillId="14" borderId="1" xfId="0" applyFill="1" applyBorder="1" applyAlignment="1" applyProtection="1">
      <alignment horizontal="left" vertical="center" wrapText="1"/>
      <protection locked="0"/>
    </xf>
    <xf numFmtId="0" fontId="0" fillId="14" borderId="9" xfId="0" applyFill="1" applyBorder="1" applyAlignment="1" applyProtection="1">
      <alignment horizontal="left" vertical="center" wrapText="1"/>
      <protection locked="0"/>
    </xf>
    <xf numFmtId="14" fontId="0" fillId="14" borderId="1" xfId="0" applyNumberFormat="1" applyFill="1" applyBorder="1" applyAlignment="1" applyProtection="1">
      <alignment horizontal="left" vertical="center" wrapText="1"/>
      <protection locked="0"/>
    </xf>
    <xf numFmtId="14" fontId="0" fillId="14" borderId="9" xfId="0" applyNumberFormat="1" applyFill="1" applyBorder="1" applyAlignment="1" applyProtection="1">
      <alignment horizontal="left" vertical="center" wrapText="1"/>
      <protection locked="0"/>
    </xf>
    <xf numFmtId="14" fontId="0" fillId="14" borderId="45" xfId="0" applyNumberFormat="1" applyFill="1" applyBorder="1" applyAlignment="1" applyProtection="1">
      <alignment horizontal="left" vertical="center" wrapText="1"/>
      <protection locked="0"/>
    </xf>
    <xf numFmtId="14" fontId="0" fillId="38" borderId="6" xfId="0" applyNumberFormat="1" applyFill="1" applyBorder="1" applyAlignment="1" applyProtection="1">
      <alignment horizontal="left" vertical="center" wrapText="1"/>
      <protection locked="0"/>
    </xf>
    <xf numFmtId="0" fontId="0" fillId="15" borderId="37" xfId="0" applyNumberFormat="1" applyFill="1" applyBorder="1" applyAlignment="1" applyProtection="1">
      <alignment horizontal="left" vertical="center" wrapText="1"/>
      <protection locked="0"/>
    </xf>
    <xf numFmtId="14" fontId="0" fillId="38" borderId="1" xfId="0" applyNumberFormat="1" applyFill="1" applyBorder="1" applyAlignment="1" applyProtection="1">
      <alignment horizontal="left" vertical="center" wrapText="1"/>
      <protection locked="0"/>
    </xf>
    <xf numFmtId="14" fontId="0" fillId="15" borderId="9" xfId="0" applyNumberFormat="1" applyFill="1" applyBorder="1" applyAlignment="1" applyProtection="1">
      <alignment horizontal="left" vertical="center" wrapText="1"/>
      <protection locked="0"/>
    </xf>
    <xf numFmtId="0" fontId="0" fillId="15" borderId="9" xfId="0" applyNumberFormat="1" applyFill="1" applyBorder="1" applyAlignment="1" applyProtection="1">
      <alignment horizontal="left" vertical="center" wrapText="1"/>
      <protection locked="0"/>
    </xf>
    <xf numFmtId="0" fontId="0" fillId="33" borderId="9" xfId="0" applyNumberFormat="1" applyFill="1" applyBorder="1" applyAlignment="1" applyProtection="1">
      <alignment horizontal="left" vertical="center" wrapText="1"/>
      <protection locked="0"/>
    </xf>
    <xf numFmtId="14" fontId="0" fillId="33" borderId="9" xfId="0" applyNumberFormat="1" applyFill="1" applyBorder="1" applyAlignment="1" applyProtection="1">
      <alignment horizontal="left" vertical="center" wrapText="1"/>
      <protection locked="0"/>
    </xf>
    <xf numFmtId="0" fontId="0" fillId="33" borderId="35" xfId="0" applyNumberFormat="1" applyFill="1" applyBorder="1" applyAlignment="1" applyProtection="1">
      <alignment horizontal="left" vertical="center" wrapText="1"/>
      <protection locked="0"/>
    </xf>
    <xf numFmtId="44" fontId="0" fillId="37" borderId="1" xfId="1" applyFont="1" applyFill="1" applyBorder="1" applyAlignment="1" applyProtection="1">
      <alignment horizontal="left" vertical="center" wrapText="1"/>
      <protection locked="0"/>
    </xf>
    <xf numFmtId="44" fontId="0" fillId="17" borderId="9" xfId="1" applyFont="1" applyFill="1" applyBorder="1" applyAlignment="1" applyProtection="1">
      <alignment horizontal="left" vertical="center" wrapText="1"/>
      <protection locked="0"/>
    </xf>
    <xf numFmtId="44" fontId="0" fillId="18" borderId="1" xfId="1" applyFont="1" applyFill="1" applyBorder="1" applyAlignment="1" applyProtection="1">
      <alignment horizontal="left" vertical="center" wrapText="1"/>
      <protection locked="0"/>
    </xf>
    <xf numFmtId="44" fontId="0" fillId="18" borderId="9" xfId="1" applyFont="1" applyFill="1" applyBorder="1" applyAlignment="1" applyProtection="1">
      <alignment horizontal="left" vertical="center" wrapText="1"/>
      <protection locked="0"/>
    </xf>
    <xf numFmtId="44" fontId="0" fillId="19" borderId="1" xfId="1" applyFont="1" applyFill="1" applyBorder="1" applyAlignment="1" applyProtection="1">
      <alignment horizontal="left" vertical="center" wrapText="1"/>
      <protection locked="0"/>
    </xf>
    <xf numFmtId="44" fontId="0" fillId="19" borderId="9" xfId="1" applyFont="1" applyFill="1" applyBorder="1" applyAlignment="1" applyProtection="1">
      <alignment horizontal="left" vertical="center" wrapText="1"/>
      <protection locked="0"/>
    </xf>
    <xf numFmtId="44" fontId="0" fillId="20" borderId="9" xfId="1" applyFont="1" applyFill="1" applyBorder="1" applyAlignment="1" applyProtection="1">
      <alignment horizontal="left" vertical="center" wrapText="1"/>
      <protection locked="0"/>
    </xf>
    <xf numFmtId="44" fontId="0" fillId="20" borderId="45" xfId="1" applyFont="1" applyFill="1" applyBorder="1" applyAlignment="1" applyProtection="1">
      <alignment horizontal="left" vertical="center" wrapText="1"/>
      <protection locked="0"/>
    </xf>
    <xf numFmtId="44" fontId="0" fillId="3" borderId="44" xfId="1" applyFont="1" applyFill="1" applyBorder="1" applyAlignment="1" applyProtection="1">
      <alignment horizontal="left" vertical="center" wrapText="1"/>
      <protection locked="0"/>
    </xf>
    <xf numFmtId="44" fontId="0" fillId="3" borderId="9" xfId="1" applyFont="1" applyFill="1" applyBorder="1" applyAlignment="1" applyProtection="1">
      <alignment horizontal="left" vertical="center" wrapText="1"/>
      <protection locked="0"/>
    </xf>
    <xf numFmtId="44" fontId="0" fillId="3" borderId="45" xfId="1" applyFont="1" applyFill="1" applyBorder="1" applyAlignment="1" applyProtection="1">
      <alignment horizontal="left" vertical="center" wrapText="1"/>
      <protection locked="0"/>
    </xf>
    <xf numFmtId="44" fontId="0" fillId="21" borderId="44" xfId="1" applyFont="1" applyFill="1" applyBorder="1" applyAlignment="1" applyProtection="1">
      <alignment horizontal="left" vertical="center" wrapText="1"/>
      <protection locked="0"/>
    </xf>
    <xf numFmtId="44" fontId="0" fillId="21" borderId="9" xfId="1" applyFont="1" applyFill="1" applyBorder="1" applyAlignment="1" applyProtection="1">
      <alignment horizontal="left" vertical="center" wrapText="1"/>
      <protection locked="0"/>
    </xf>
    <xf numFmtId="44" fontId="0" fillId="0" borderId="1" xfId="1" applyFont="1" applyFill="1" applyBorder="1" applyAlignment="1" applyProtection="1">
      <alignment horizontal="left" vertical="center" wrapText="1"/>
      <protection locked="0"/>
    </xf>
    <xf numFmtId="44" fontId="0" fillId="0" borderId="9" xfId="1" applyFont="1" applyFill="1" applyBorder="1" applyAlignment="1" applyProtection="1">
      <alignment horizontal="left" vertical="center" wrapText="1"/>
      <protection locked="0"/>
    </xf>
    <xf numFmtId="44" fontId="15" fillId="22" borderId="1" xfId="1" applyFont="1" applyFill="1" applyBorder="1" applyAlignment="1" applyProtection="1">
      <alignment horizontal="left" vertical="center" wrapText="1"/>
      <protection locked="0"/>
    </xf>
    <xf numFmtId="14" fontId="15" fillId="22" borderId="26" xfId="0" applyNumberFormat="1" applyFont="1" applyFill="1" applyBorder="1" applyAlignment="1" applyProtection="1">
      <alignment horizontal="left" vertical="center" wrapText="1"/>
      <protection locked="0"/>
    </xf>
    <xf numFmtId="14" fontId="18" fillId="24" borderId="74" xfId="0" applyNumberFormat="1" applyFont="1" applyFill="1" applyBorder="1" applyAlignment="1" applyProtection="1">
      <alignment horizontal="left" vertical="center" wrapText="1"/>
      <protection locked="0"/>
    </xf>
    <xf numFmtId="0" fontId="0" fillId="14" borderId="6" xfId="0" applyFill="1" applyBorder="1" applyAlignment="1" applyProtection="1">
      <alignment horizontal="left" vertical="center" wrapText="1"/>
      <protection locked="0"/>
    </xf>
    <xf numFmtId="0" fontId="0" fillId="13" borderId="26" xfId="0" applyFill="1" applyBorder="1" applyAlignment="1" applyProtection="1">
      <alignment horizontal="left" vertical="center" wrapText="1"/>
      <protection locked="0"/>
    </xf>
    <xf numFmtId="14" fontId="0" fillId="14" borderId="26" xfId="0" applyNumberFormat="1" applyFill="1" applyBorder="1" applyAlignment="1" applyProtection="1">
      <alignment horizontal="left" vertical="center" wrapText="1"/>
      <protection locked="0"/>
    </xf>
    <xf numFmtId="0" fontId="0" fillId="6" borderId="3" xfId="0" applyFont="1" applyFill="1" applyBorder="1" applyAlignment="1" applyProtection="1">
      <alignment horizontal="left" vertical="center" wrapText="1"/>
    </xf>
    <xf numFmtId="0" fontId="14" fillId="0" borderId="12" xfId="0" applyFont="1" applyBorder="1" applyAlignment="1" applyProtection="1">
      <alignment horizontal="left" vertical="center" wrapText="1"/>
    </xf>
    <xf numFmtId="44" fontId="0" fillId="23" borderId="29" xfId="4" applyNumberFormat="1" applyFont="1" applyFill="1" applyBorder="1" applyAlignment="1" applyProtection="1">
      <alignment horizontal="left" vertical="center" wrapText="1"/>
    </xf>
    <xf numFmtId="14" fontId="12" fillId="16" borderId="50" xfId="0" applyNumberFormat="1" applyFont="1" applyFill="1" applyBorder="1" applyAlignment="1" applyProtection="1">
      <alignment horizontal="left" vertical="center" wrapText="1"/>
    </xf>
    <xf numFmtId="14" fontId="0" fillId="16" borderId="1" xfId="0" applyNumberFormat="1" applyFill="1" applyBorder="1" applyAlignment="1" applyProtection="1">
      <alignment horizontal="left" vertical="center" wrapText="1"/>
      <protection locked="0"/>
    </xf>
    <xf numFmtId="0" fontId="0" fillId="16" borderId="9" xfId="0" applyNumberFormat="1" applyFill="1" applyBorder="1" applyAlignment="1" applyProtection="1">
      <alignment horizontal="left" vertical="center" wrapText="1"/>
      <protection locked="0"/>
    </xf>
    <xf numFmtId="0" fontId="0" fillId="16" borderId="1" xfId="0" applyNumberFormat="1" applyFill="1" applyBorder="1" applyAlignment="1" applyProtection="1">
      <alignment horizontal="left" vertical="center" wrapText="1"/>
    </xf>
    <xf numFmtId="14" fontId="12" fillId="16" borderId="50" xfId="0" applyNumberFormat="1" applyFont="1" applyFill="1" applyBorder="1" applyAlignment="1" applyProtection="1">
      <alignment horizontal="left" vertical="center"/>
    </xf>
    <xf numFmtId="14" fontId="0" fillId="16" borderId="9" xfId="0" applyNumberFormat="1" applyFill="1" applyBorder="1" applyAlignment="1" applyProtection="1">
      <alignment horizontal="left" vertical="center" wrapText="1"/>
      <protection locked="0"/>
    </xf>
    <xf numFmtId="0" fontId="0" fillId="16" borderId="1" xfId="0" applyNumberFormat="1" applyFill="1" applyBorder="1" applyAlignment="1" applyProtection="1">
      <alignment horizontal="left" vertical="center" wrapText="1"/>
      <protection locked="0"/>
    </xf>
    <xf numFmtId="0" fontId="0" fillId="16" borderId="37" xfId="0" applyNumberFormat="1" applyFill="1" applyBorder="1" applyAlignment="1" applyProtection="1">
      <alignment horizontal="left" vertical="center" wrapText="1"/>
      <protection locked="0"/>
    </xf>
    <xf numFmtId="0" fontId="0" fillId="16" borderId="6" xfId="0" applyNumberFormat="1" applyFill="1" applyBorder="1" applyAlignment="1" applyProtection="1">
      <alignment horizontal="left" vertical="center" wrapText="1"/>
    </xf>
    <xf numFmtId="1" fontId="0" fillId="0" borderId="0" xfId="0" applyNumberFormat="1" applyFont="1" applyBorder="1" applyAlignment="1" applyProtection="1">
      <alignment horizontal="left" vertical="center" wrapText="1"/>
      <protection locked="0"/>
    </xf>
    <xf numFmtId="0" fontId="27" fillId="0" borderId="0" xfId="0" applyFont="1" applyBorder="1" applyAlignment="1" applyProtection="1">
      <alignment horizontal="left" vertical="center" wrapText="1"/>
      <protection locked="0"/>
    </xf>
    <xf numFmtId="0" fontId="27" fillId="0" borderId="46" xfId="0" applyFont="1" applyBorder="1" applyAlignment="1" applyProtection="1">
      <alignment horizontal="left" vertical="center" wrapText="1"/>
      <protection locked="0"/>
    </xf>
    <xf numFmtId="1" fontId="0" fillId="0" borderId="47" xfId="0" applyNumberFormat="1" applyFont="1" applyBorder="1" applyAlignment="1" applyProtection="1">
      <alignment horizontal="left" vertical="center" wrapText="1"/>
      <protection locked="0"/>
    </xf>
    <xf numFmtId="0" fontId="27" fillId="0" borderId="47" xfId="0" applyFont="1" applyBorder="1" applyAlignment="1" applyProtection="1">
      <alignment horizontal="left" vertical="center" wrapText="1"/>
      <protection locked="0"/>
    </xf>
    <xf numFmtId="0" fontId="0" fillId="0" borderId="58" xfId="0" applyFont="1" applyBorder="1" applyAlignment="1" applyProtection="1">
      <alignment horizontal="left" vertical="center" wrapText="1"/>
      <protection locked="0"/>
    </xf>
    <xf numFmtId="0" fontId="0" fillId="0" borderId="0" xfId="0" applyFont="1" applyBorder="1" applyAlignment="1" applyProtection="1">
      <alignment horizontal="left" vertical="center" wrapText="1"/>
      <protection locked="0"/>
    </xf>
    <xf numFmtId="1" fontId="0" fillId="0" borderId="59" xfId="0" applyNumberFormat="1" applyFont="1" applyBorder="1" applyAlignment="1" applyProtection="1">
      <alignment horizontal="left" vertical="center" wrapText="1"/>
      <protection locked="0"/>
    </xf>
    <xf numFmtId="14" fontId="14" fillId="0" borderId="1" xfId="0" applyNumberFormat="1" applyFont="1" applyBorder="1" applyAlignment="1" applyProtection="1">
      <alignment horizontal="center" vertical="center"/>
    </xf>
    <xf numFmtId="0" fontId="18" fillId="30" borderId="1" xfId="0" applyFont="1" applyFill="1" applyBorder="1" applyAlignment="1" applyProtection="1">
      <alignment horizontal="left" vertical="center" wrapText="1"/>
    </xf>
    <xf numFmtId="0" fontId="29" fillId="0" borderId="1" xfId="0" applyFont="1" applyFill="1" applyBorder="1" applyAlignment="1" applyProtection="1">
      <alignment horizontal="left" vertical="top" wrapText="1"/>
      <protection locked="0"/>
    </xf>
    <xf numFmtId="0" fontId="0" fillId="30" borderId="63" xfId="0" applyFont="1" applyFill="1" applyBorder="1" applyAlignment="1">
      <alignment horizontal="left" vertical="center" wrapText="1"/>
    </xf>
    <xf numFmtId="0" fontId="0" fillId="30" borderId="62" xfId="0" applyFont="1" applyFill="1" applyBorder="1" applyAlignment="1">
      <alignment horizontal="left" vertical="center" wrapText="1"/>
    </xf>
    <xf numFmtId="0" fontId="0" fillId="30" borderId="61" xfId="0" applyFont="1" applyFill="1" applyBorder="1" applyAlignment="1">
      <alignment horizontal="left" vertical="center" wrapText="1"/>
    </xf>
    <xf numFmtId="0" fontId="0" fillId="0" borderId="3" xfId="0" applyFont="1" applyFill="1" applyBorder="1" applyAlignment="1" applyProtection="1">
      <alignment horizontal="center" vertical="center" wrapText="1"/>
      <protection locked="0"/>
    </xf>
    <xf numFmtId="0" fontId="0" fillId="0" borderId="8" xfId="0" applyFont="1" applyFill="1" applyBorder="1" applyAlignment="1" applyProtection="1">
      <alignment horizontal="center" vertical="center" wrapText="1"/>
      <protection locked="0"/>
    </xf>
    <xf numFmtId="0" fontId="0" fillId="0" borderId="9" xfId="0" applyFont="1" applyFill="1" applyBorder="1" applyAlignment="1" applyProtection="1">
      <alignment horizontal="center" vertical="center" wrapText="1"/>
      <protection locked="0"/>
    </xf>
    <xf numFmtId="0" fontId="53" fillId="35" borderId="55" xfId="0" applyFont="1" applyFill="1" applyBorder="1" applyAlignment="1">
      <alignment horizontal="center" vertical="center" wrapText="1"/>
    </xf>
    <xf numFmtId="0" fontId="53" fillId="35" borderId="0" xfId="0" applyFont="1" applyFill="1" applyBorder="1" applyAlignment="1">
      <alignment horizontal="center" vertical="center" wrapText="1"/>
    </xf>
    <xf numFmtId="0" fontId="15" fillId="0" borderId="3" xfId="0" applyFont="1" applyFill="1" applyBorder="1" applyAlignment="1" applyProtection="1">
      <alignment horizontal="center" vertical="top" wrapText="1"/>
      <protection locked="0"/>
    </xf>
    <xf numFmtId="0" fontId="15" fillId="0" borderId="8" xfId="0" applyFont="1" applyFill="1" applyBorder="1" applyAlignment="1" applyProtection="1">
      <alignment horizontal="center" vertical="top" wrapText="1"/>
      <protection locked="0"/>
    </xf>
    <xf numFmtId="0" fontId="15" fillId="0" borderId="9" xfId="0" applyFont="1" applyFill="1" applyBorder="1" applyAlignment="1" applyProtection="1">
      <alignment horizontal="center" vertical="top" wrapText="1"/>
      <protection locked="0"/>
    </xf>
    <xf numFmtId="0" fontId="29" fillId="0" borderId="1" xfId="0" applyFont="1" applyFill="1" applyBorder="1" applyAlignment="1" applyProtection="1">
      <alignment horizontal="left" vertical="center" wrapText="1"/>
      <protection locked="0"/>
    </xf>
    <xf numFmtId="0" fontId="19" fillId="35" borderId="0" xfId="0" applyFont="1" applyFill="1" applyBorder="1" applyAlignment="1">
      <alignment horizontal="left" vertical="center" wrapText="1"/>
    </xf>
    <xf numFmtId="0" fontId="29" fillId="24" borderId="1" xfId="0" applyFont="1" applyFill="1" applyBorder="1" applyAlignment="1" applyProtection="1">
      <alignment horizontal="left" vertical="top" wrapText="1"/>
      <protection locked="0"/>
    </xf>
    <xf numFmtId="0" fontId="18" fillId="0" borderId="3" xfId="0" applyFont="1" applyFill="1" applyBorder="1" applyAlignment="1">
      <alignment horizontal="right" vertical="center" wrapText="1"/>
    </xf>
    <xf numFmtId="0" fontId="18" fillId="0" borderId="8" xfId="0" applyFont="1" applyFill="1" applyBorder="1" applyAlignment="1">
      <alignment horizontal="right" vertical="center" wrapText="1"/>
    </xf>
    <xf numFmtId="0" fontId="18" fillId="0" borderId="9" xfId="0" applyFont="1" applyFill="1" applyBorder="1" applyAlignment="1">
      <alignment horizontal="right" vertical="center" wrapText="1"/>
    </xf>
    <xf numFmtId="14" fontId="0" fillId="0" borderId="1" xfId="0" applyNumberFormat="1" applyFont="1" applyFill="1" applyBorder="1" applyAlignment="1" applyProtection="1">
      <alignment horizontal="right" vertical="center" wrapText="1"/>
      <protection locked="0"/>
    </xf>
    <xf numFmtId="0" fontId="19" fillId="35" borderId="0" xfId="0" applyFont="1" applyFill="1" applyBorder="1" applyAlignment="1">
      <alignment horizontal="left" vertical="center"/>
    </xf>
    <xf numFmtId="0" fontId="0" fillId="0" borderId="0" xfId="0" applyFont="1" applyFill="1" applyBorder="1" applyAlignment="1">
      <alignment horizontal="center" vertical="top" wrapText="1"/>
    </xf>
    <xf numFmtId="0" fontId="0" fillId="0" borderId="11" xfId="0" applyFont="1" applyFill="1" applyBorder="1" applyAlignment="1">
      <alignment horizontal="center" vertical="top" wrapText="1"/>
    </xf>
    <xf numFmtId="0" fontId="0" fillId="30" borderId="1" xfId="0" applyFont="1" applyFill="1" applyBorder="1" applyAlignment="1">
      <alignment horizontal="left" vertical="center" wrapText="1"/>
    </xf>
    <xf numFmtId="0" fontId="12" fillId="0" borderId="1" xfId="0" applyFont="1" applyFill="1" applyBorder="1" applyAlignment="1">
      <alignment horizontal="left" vertical="top" wrapText="1"/>
    </xf>
    <xf numFmtId="2" fontId="15" fillId="0" borderId="10" xfId="0" applyNumberFormat="1" applyFont="1" applyFill="1" applyBorder="1" applyAlignment="1">
      <alignment horizontal="left" vertical="center"/>
    </xf>
    <xf numFmtId="0" fontId="18" fillId="0" borderId="3" xfId="0" applyFont="1" applyFill="1" applyBorder="1" applyAlignment="1">
      <alignment horizontal="left" vertical="center" wrapText="1"/>
    </xf>
    <xf numFmtId="0" fontId="18" fillId="0" borderId="8" xfId="0" applyFont="1" applyFill="1" applyBorder="1" applyAlignment="1">
      <alignment horizontal="left" vertical="center" wrapText="1"/>
    </xf>
    <xf numFmtId="0" fontId="18" fillId="0" borderId="9" xfId="0" applyFont="1" applyFill="1" applyBorder="1" applyAlignment="1">
      <alignment horizontal="left" vertical="center" wrapText="1"/>
    </xf>
    <xf numFmtId="0" fontId="18" fillId="0" borderId="1" xfId="0" applyFont="1" applyFill="1" applyBorder="1" applyAlignment="1">
      <alignment horizontal="left" vertical="center" wrapText="1"/>
    </xf>
    <xf numFmtId="0" fontId="0" fillId="0" borderId="1" xfId="0" applyFont="1" applyFill="1" applyBorder="1" applyAlignment="1" applyProtection="1">
      <alignment horizontal="right" vertical="center" wrapText="1"/>
      <protection locked="0"/>
    </xf>
    <xf numFmtId="0" fontId="0" fillId="0" borderId="1" xfId="0" applyFont="1" applyFill="1" applyBorder="1" applyAlignment="1" applyProtection="1">
      <alignment horizontal="left" vertical="center" wrapText="1"/>
    </xf>
    <xf numFmtId="14" fontId="14" fillId="0" borderId="3" xfId="0" applyNumberFormat="1" applyFont="1" applyFill="1" applyBorder="1" applyAlignment="1" applyProtection="1">
      <alignment horizontal="right" vertical="center"/>
      <protection locked="0"/>
    </xf>
    <xf numFmtId="14" fontId="14" fillId="0" borderId="9" xfId="0" applyNumberFormat="1" applyFont="1" applyFill="1" applyBorder="1" applyAlignment="1" applyProtection="1">
      <alignment horizontal="right" vertical="center"/>
      <protection locked="0"/>
    </xf>
    <xf numFmtId="0" fontId="0" fillId="0" borderId="3" xfId="0" applyFont="1" applyFill="1" applyBorder="1" applyAlignment="1">
      <alignment horizontal="left" vertical="center" wrapText="1"/>
    </xf>
    <xf numFmtId="0" fontId="0" fillId="0" borderId="9" xfId="0" applyFont="1" applyFill="1" applyBorder="1" applyAlignment="1">
      <alignment horizontal="left" vertical="center" wrapText="1"/>
    </xf>
    <xf numFmtId="9" fontId="9" fillId="0" borderId="8" xfId="4" applyFont="1" applyFill="1" applyBorder="1" applyAlignment="1" applyProtection="1">
      <alignment horizontal="right" vertical="center" wrapText="1"/>
      <protection locked="0"/>
    </xf>
    <xf numFmtId="9" fontId="9" fillId="0" borderId="9" xfId="4" applyFont="1" applyFill="1" applyBorder="1" applyAlignment="1" applyProtection="1">
      <alignment horizontal="right" vertical="center" wrapText="1"/>
      <protection locked="0"/>
    </xf>
    <xf numFmtId="0" fontId="18" fillId="0" borderId="3" xfId="0" applyFont="1" applyFill="1" applyBorder="1" applyAlignment="1" applyProtection="1">
      <alignment horizontal="center" vertical="center" wrapText="1"/>
      <protection locked="0"/>
    </xf>
    <xf numFmtId="0" fontId="18" fillId="0" borderId="8" xfId="0" applyFont="1" applyFill="1" applyBorder="1" applyAlignment="1" applyProtection="1">
      <alignment horizontal="center" vertical="center" wrapText="1"/>
      <protection locked="0"/>
    </xf>
    <xf numFmtId="0" fontId="18" fillId="0" borderId="9" xfId="0" applyFont="1" applyFill="1" applyBorder="1" applyAlignment="1" applyProtection="1">
      <alignment horizontal="center" vertical="center" wrapText="1"/>
      <protection locked="0"/>
    </xf>
    <xf numFmtId="0" fontId="18" fillId="0" borderId="1" xfId="0" applyFont="1" applyFill="1" applyBorder="1" applyAlignment="1" applyProtection="1">
      <alignment horizontal="right" vertical="top" wrapText="1"/>
      <protection locked="0"/>
    </xf>
    <xf numFmtId="0" fontId="0" fillId="0" borderId="1" xfId="0" applyFont="1" applyFill="1" applyBorder="1" applyAlignment="1" applyProtection="1">
      <alignment horizontal="left" vertical="top" wrapText="1"/>
      <protection locked="0"/>
    </xf>
    <xf numFmtId="0" fontId="19" fillId="35" borderId="12" xfId="0" applyFont="1" applyFill="1" applyBorder="1" applyAlignment="1">
      <alignment horizontal="left" vertical="center" wrapText="1"/>
    </xf>
    <xf numFmtId="0" fontId="19" fillId="35" borderId="11" xfId="0" applyFont="1" applyFill="1" applyBorder="1" applyAlignment="1">
      <alignment horizontal="left" vertical="center" wrapText="1"/>
    </xf>
    <xf numFmtId="167" fontId="9" fillId="0" borderId="1" xfId="1" applyNumberFormat="1" applyFont="1" applyFill="1" applyBorder="1" applyAlignment="1" applyProtection="1">
      <alignment horizontal="right" vertical="center" wrapText="1"/>
    </xf>
    <xf numFmtId="44" fontId="9" fillId="0" borderId="1" xfId="1" applyNumberFormat="1" applyFont="1" applyFill="1" applyBorder="1" applyAlignment="1" applyProtection="1">
      <alignment horizontal="right" vertical="center" wrapText="1"/>
    </xf>
    <xf numFmtId="0" fontId="18" fillId="32" borderId="3" xfId="0" applyFont="1" applyFill="1" applyBorder="1" applyAlignment="1">
      <alignment horizontal="left" vertical="center" wrapText="1"/>
    </xf>
    <xf numFmtId="0" fontId="18" fillId="32" borderId="8" xfId="0" applyFont="1" applyFill="1" applyBorder="1" applyAlignment="1">
      <alignment horizontal="left" vertical="center" wrapText="1"/>
    </xf>
    <xf numFmtId="0" fontId="18" fillId="32" borderId="9" xfId="0" applyFont="1" applyFill="1" applyBorder="1" applyAlignment="1">
      <alignment horizontal="left" vertical="center" wrapText="1"/>
    </xf>
    <xf numFmtId="0" fontId="0" fillId="0" borderId="1" xfId="0" applyFont="1" applyFill="1" applyBorder="1" applyAlignment="1" applyProtection="1">
      <alignment horizontal="center" vertical="center" wrapText="1"/>
      <protection locked="0"/>
    </xf>
    <xf numFmtId="0" fontId="0" fillId="0" borderId="1" xfId="0" applyFont="1" applyFill="1" applyBorder="1" applyAlignment="1">
      <alignment horizontal="left" vertical="top" wrapText="1"/>
    </xf>
    <xf numFmtId="44" fontId="9" fillId="0" borderId="1" xfId="1" applyFont="1" applyFill="1" applyBorder="1" applyAlignment="1" applyProtection="1">
      <alignment horizontal="right" vertical="center" wrapText="1"/>
      <protection locked="0"/>
    </xf>
    <xf numFmtId="0" fontId="0" fillId="0" borderId="1" xfId="0" applyFont="1" applyFill="1" applyBorder="1" applyAlignment="1">
      <alignment horizontal="left" vertical="center" wrapText="1"/>
    </xf>
    <xf numFmtId="0" fontId="0" fillId="6" borderId="1" xfId="0" applyFont="1" applyFill="1" applyBorder="1" applyAlignment="1">
      <alignment horizontal="left" vertical="top" wrapText="1"/>
    </xf>
    <xf numFmtId="0" fontId="0" fillId="30" borderId="6" xfId="0" applyFont="1" applyFill="1" applyBorder="1" applyAlignment="1">
      <alignment horizontal="left" vertical="center" wrapText="1"/>
    </xf>
    <xf numFmtId="164" fontId="9" fillId="0" borderId="1" xfId="4" applyNumberFormat="1" applyFont="1" applyFill="1" applyBorder="1" applyAlignment="1" applyProtection="1">
      <alignment horizontal="right" vertical="center" wrapText="1"/>
      <protection locked="0"/>
    </xf>
    <xf numFmtId="0" fontId="18" fillId="0" borderId="1" xfId="0" applyFont="1" applyFill="1" applyBorder="1" applyAlignment="1">
      <alignment horizontal="left" vertical="top" wrapText="1"/>
    </xf>
    <xf numFmtId="0" fontId="19" fillId="34" borderId="0" xfId="0" applyFont="1" applyFill="1" applyBorder="1" applyAlignment="1">
      <alignment horizontal="left" vertical="center" wrapText="1"/>
    </xf>
    <xf numFmtId="167" fontId="9" fillId="0" borderId="3" xfId="1" applyNumberFormat="1" applyFont="1" applyFill="1" applyBorder="1" applyAlignment="1" applyProtection="1">
      <alignment horizontal="right" vertical="center" wrapText="1"/>
    </xf>
    <xf numFmtId="44" fontId="9" fillId="0" borderId="8" xfId="1" applyNumberFormat="1" applyFont="1" applyFill="1" applyBorder="1" applyAlignment="1" applyProtection="1">
      <alignment horizontal="right" vertical="center" wrapText="1"/>
    </xf>
    <xf numFmtId="44" fontId="9" fillId="0" borderId="9" xfId="1" applyNumberFormat="1" applyFont="1" applyFill="1" applyBorder="1" applyAlignment="1" applyProtection="1">
      <alignment horizontal="right" vertical="center" wrapText="1"/>
    </xf>
    <xf numFmtId="44" fontId="9" fillId="0" borderId="1" xfId="1" applyFont="1" applyFill="1" applyBorder="1" applyAlignment="1">
      <alignment horizontal="right" vertical="center" wrapText="1"/>
    </xf>
    <xf numFmtId="0" fontId="18" fillId="6" borderId="1" xfId="0" applyFont="1" applyFill="1" applyBorder="1" applyAlignment="1">
      <alignment horizontal="left" vertical="top" wrapText="1"/>
    </xf>
    <xf numFmtId="0" fontId="30" fillId="0" borderId="1" xfId="0" applyFont="1" applyFill="1" applyBorder="1" applyAlignment="1">
      <alignment horizontal="left" vertical="top" wrapText="1"/>
    </xf>
    <xf numFmtId="2" fontId="18" fillId="0" borderId="3" xfId="0" applyNumberFormat="1" applyFont="1" applyFill="1" applyBorder="1" applyAlignment="1" applyProtection="1">
      <alignment horizontal="right" vertical="center" wrapText="1"/>
      <protection locked="0"/>
    </xf>
    <xf numFmtId="2" fontId="18" fillId="0" borderId="9" xfId="0" applyNumberFormat="1" applyFont="1" applyFill="1" applyBorder="1" applyAlignment="1" applyProtection="1">
      <alignment horizontal="right" vertical="center" wrapText="1"/>
      <protection locked="0"/>
    </xf>
    <xf numFmtId="0" fontId="15" fillId="0" borderId="1" xfId="0" applyFont="1" applyFill="1" applyBorder="1" applyAlignment="1">
      <alignment horizontal="left" vertical="top" wrapText="1"/>
    </xf>
    <xf numFmtId="0" fontId="0" fillId="0" borderId="3" xfId="0" applyFont="1" applyFill="1" applyBorder="1" applyAlignment="1">
      <alignment horizontal="left" vertical="top" wrapText="1"/>
    </xf>
    <xf numFmtId="0" fontId="0" fillId="0" borderId="8" xfId="0" applyFont="1" applyFill="1" applyBorder="1" applyAlignment="1">
      <alignment horizontal="left" vertical="top" wrapText="1"/>
    </xf>
    <xf numFmtId="0" fontId="0" fillId="0" borderId="9" xfId="0" applyFont="1" applyFill="1" applyBorder="1" applyAlignment="1">
      <alignment horizontal="left" vertical="top" wrapText="1"/>
    </xf>
    <xf numFmtId="0" fontId="0" fillId="30" borderId="1" xfId="0" applyFont="1" applyFill="1" applyBorder="1" applyAlignment="1">
      <alignment horizontal="left" vertical="top" wrapText="1"/>
    </xf>
    <xf numFmtId="0" fontId="0" fillId="0" borderId="1" xfId="0" applyFont="1" applyFill="1" applyBorder="1" applyAlignment="1" applyProtection="1">
      <alignment horizontal="left" vertical="top" wrapText="1"/>
    </xf>
    <xf numFmtId="0" fontId="14" fillId="0" borderId="1" xfId="0" applyFont="1" applyFill="1" applyBorder="1" applyAlignment="1" applyProtection="1">
      <alignment horizontal="left" vertical="top" wrapText="1"/>
      <protection locked="0"/>
    </xf>
    <xf numFmtId="0" fontId="15" fillId="0" borderId="1" xfId="0" applyFont="1" applyFill="1" applyBorder="1" applyAlignment="1" applyProtection="1">
      <alignment horizontal="left" vertical="top" wrapText="1"/>
      <protection locked="0"/>
    </xf>
    <xf numFmtId="0" fontId="16" fillId="4" borderId="1" xfId="0" applyFont="1" applyFill="1" applyBorder="1" applyAlignment="1" applyProtection="1">
      <alignment horizontal="right" vertical="center" wrapText="1"/>
      <protection locked="0"/>
    </xf>
    <xf numFmtId="0" fontId="18" fillId="0" borderId="1" xfId="0" applyFont="1" applyFill="1" applyBorder="1" applyAlignment="1" applyProtection="1">
      <alignment horizontal="left" vertical="top" wrapText="1"/>
      <protection locked="0"/>
    </xf>
    <xf numFmtId="0" fontId="11" fillId="0" borderId="1" xfId="3" applyFill="1" applyBorder="1" applyAlignment="1" applyProtection="1">
      <alignment horizontal="right" vertical="center" wrapText="1"/>
      <protection locked="0"/>
    </xf>
    <xf numFmtId="0" fontId="18" fillId="0" borderId="1" xfId="0" applyFont="1" applyFill="1" applyBorder="1" applyAlignment="1" applyProtection="1">
      <alignment horizontal="right" vertical="center" wrapText="1"/>
      <protection locked="0"/>
    </xf>
    <xf numFmtId="0" fontId="16" fillId="0" borderId="1" xfId="0" applyFont="1" applyFill="1" applyBorder="1" applyAlignment="1" applyProtection="1">
      <alignment horizontal="right" vertical="center" wrapText="1"/>
      <protection locked="0"/>
    </xf>
    <xf numFmtId="0" fontId="18" fillId="0" borderId="1" xfId="0" applyFont="1" applyFill="1" applyBorder="1" applyAlignment="1" applyProtection="1">
      <alignment horizontal="right" vertical="center" wrapText="1"/>
    </xf>
    <xf numFmtId="0" fontId="18" fillId="0" borderId="1" xfId="0" applyFont="1" applyFill="1" applyBorder="1" applyAlignment="1" applyProtection="1">
      <alignment horizontal="center" vertical="center" wrapText="1"/>
      <protection locked="0"/>
    </xf>
    <xf numFmtId="0" fontId="0" fillId="0" borderId="1" xfId="0" applyFont="1" applyFill="1" applyBorder="1" applyAlignment="1" applyProtection="1">
      <alignment horizontal="left" vertical="center" wrapText="1"/>
      <protection locked="0"/>
    </xf>
    <xf numFmtId="0" fontId="18" fillId="0" borderId="1" xfId="0" applyFont="1" applyFill="1" applyBorder="1" applyAlignment="1">
      <alignment horizontal="left" wrapText="1"/>
    </xf>
    <xf numFmtId="0" fontId="0" fillId="0" borderId="1" xfId="0" applyFont="1" applyFill="1" applyBorder="1" applyAlignment="1" applyProtection="1">
      <alignment horizontal="right" vertical="center"/>
      <protection locked="0"/>
    </xf>
    <xf numFmtId="0" fontId="18" fillId="0" borderId="1" xfId="0" applyFont="1" applyFill="1" applyBorder="1" applyAlignment="1">
      <alignment horizontal="right" vertical="center" wrapText="1"/>
    </xf>
    <xf numFmtId="0" fontId="0" fillId="0" borderId="7" xfId="0" applyFont="1" applyFill="1" applyBorder="1" applyAlignment="1" applyProtection="1">
      <alignment horizontal="right" vertical="center" wrapText="1"/>
      <protection locked="0"/>
    </xf>
    <xf numFmtId="0" fontId="16" fillId="0" borderId="1" xfId="0" applyFont="1" applyFill="1" applyBorder="1" applyAlignment="1" applyProtection="1">
      <alignment horizontal="right" vertical="center"/>
      <protection locked="0"/>
    </xf>
    <xf numFmtId="0" fontId="15" fillId="4" borderId="1" xfId="0" applyFont="1" applyFill="1" applyBorder="1" applyAlignment="1" applyProtection="1">
      <alignment horizontal="left" vertical="top" wrapText="1"/>
      <protection locked="0"/>
    </xf>
    <xf numFmtId="165" fontId="31" fillId="0" borderId="1" xfId="0" applyNumberFormat="1" applyFont="1" applyFill="1" applyBorder="1" applyAlignment="1" applyProtection="1">
      <alignment horizontal="right" vertical="center" wrapText="1"/>
    </xf>
    <xf numFmtId="0" fontId="19" fillId="35" borderId="13" xfId="0" applyFont="1" applyFill="1" applyBorder="1" applyAlignment="1">
      <alignment horizontal="right" vertical="center" wrapText="1"/>
    </xf>
    <xf numFmtId="0" fontId="19" fillId="35" borderId="14" xfId="0" applyFont="1" applyFill="1" applyBorder="1" applyAlignment="1">
      <alignment horizontal="right" vertical="center" wrapText="1"/>
    </xf>
    <xf numFmtId="0" fontId="19" fillId="35" borderId="15" xfId="0" applyFont="1" applyFill="1" applyBorder="1" applyAlignment="1">
      <alignment horizontal="right" vertical="center" wrapText="1"/>
    </xf>
    <xf numFmtId="0" fontId="15" fillId="0" borderId="1" xfId="0" applyFont="1" applyFill="1" applyBorder="1" applyAlignment="1" applyProtection="1">
      <alignment horizontal="left" vertical="center" wrapText="1"/>
      <protection locked="0"/>
    </xf>
    <xf numFmtId="16" fontId="18" fillId="4" borderId="1" xfId="0" applyNumberFormat="1" applyFont="1" applyFill="1" applyBorder="1" applyAlignment="1" applyProtection="1">
      <alignment horizontal="right" vertical="center" wrapText="1"/>
      <protection locked="0"/>
    </xf>
    <xf numFmtId="0" fontId="18" fillId="4" borderId="1" xfId="0" applyFont="1" applyFill="1" applyBorder="1" applyAlignment="1" applyProtection="1">
      <alignment horizontal="right" vertical="center" wrapText="1"/>
      <protection locked="0"/>
    </xf>
    <xf numFmtId="0" fontId="0" fillId="4" borderId="7" xfId="0" applyFont="1" applyFill="1" applyBorder="1" applyAlignment="1">
      <alignment horizontal="left" vertical="top" wrapText="1"/>
    </xf>
    <xf numFmtId="0" fontId="12" fillId="0" borderId="3" xfId="0" applyFont="1" applyFill="1" applyBorder="1" applyAlignment="1" applyProtection="1">
      <alignment horizontal="right" vertical="center" wrapText="1"/>
      <protection locked="0"/>
    </xf>
    <xf numFmtId="0" fontId="12" fillId="0" borderId="8" xfId="0" applyFont="1" applyFill="1" applyBorder="1" applyAlignment="1" applyProtection="1">
      <alignment horizontal="right" vertical="center" wrapText="1"/>
      <protection locked="0"/>
    </xf>
    <xf numFmtId="0" fontId="12" fillId="0" borderId="9" xfId="0" applyFont="1" applyFill="1" applyBorder="1" applyAlignment="1" applyProtection="1">
      <alignment horizontal="right" vertical="center" wrapText="1"/>
      <protection locked="0"/>
    </xf>
    <xf numFmtId="0" fontId="18" fillId="0" borderId="0" xfId="0" applyFont="1" applyFill="1" applyBorder="1" applyAlignment="1">
      <alignment horizontal="left" vertical="top" wrapText="1"/>
    </xf>
    <xf numFmtId="0" fontId="16" fillId="4" borderId="1" xfId="0" applyFont="1" applyFill="1" applyBorder="1" applyAlignment="1" applyProtection="1">
      <alignment horizontal="left" vertical="top" wrapText="1"/>
      <protection locked="0"/>
    </xf>
    <xf numFmtId="0" fontId="61" fillId="0" borderId="0" xfId="0" applyFont="1" applyBorder="1" applyAlignment="1" applyProtection="1">
      <alignment horizontal="center" vertical="center" textRotation="45" wrapText="1"/>
    </xf>
    <xf numFmtId="0" fontId="61" fillId="0" borderId="31" xfId="0" applyFont="1" applyFill="1" applyBorder="1" applyAlignment="1" applyProtection="1">
      <alignment horizontal="left" vertical="center"/>
    </xf>
    <xf numFmtId="0" fontId="61" fillId="0" borderId="33" xfId="0" applyFont="1" applyFill="1" applyBorder="1" applyAlignment="1" applyProtection="1">
      <alignment horizontal="left" vertical="center"/>
    </xf>
    <xf numFmtId="0" fontId="61" fillId="0" borderId="34" xfId="0" applyFont="1" applyFill="1" applyBorder="1" applyAlignment="1" applyProtection="1">
      <alignment horizontal="left" vertical="center"/>
    </xf>
    <xf numFmtId="0" fontId="61" fillId="0" borderId="54" xfId="0" applyFont="1" applyFill="1" applyBorder="1" applyAlignment="1" applyProtection="1">
      <alignment horizontal="center" vertical="center"/>
    </xf>
    <xf numFmtId="0" fontId="61" fillId="0" borderId="53" xfId="0" applyFont="1" applyFill="1" applyBorder="1" applyAlignment="1" applyProtection="1">
      <alignment horizontal="center" vertical="center"/>
    </xf>
    <xf numFmtId="0" fontId="30" fillId="0" borderId="53" xfId="0" applyFont="1" applyBorder="1" applyAlignment="1" applyProtection="1">
      <alignment horizontal="left" vertical="center"/>
    </xf>
    <xf numFmtId="0" fontId="30" fillId="0" borderId="52" xfId="0" applyFont="1" applyBorder="1" applyAlignment="1" applyProtection="1">
      <alignment horizontal="left" vertical="center"/>
    </xf>
    <xf numFmtId="0" fontId="30" fillId="0" borderId="4" xfId="0" applyFont="1" applyFill="1" applyBorder="1" applyAlignment="1" applyProtection="1">
      <alignment horizontal="center" vertical="center"/>
    </xf>
    <xf numFmtId="0" fontId="30" fillId="0" borderId="2" xfId="0" applyFont="1" applyFill="1" applyBorder="1" applyAlignment="1" applyProtection="1">
      <alignment horizontal="center" vertical="center"/>
    </xf>
    <xf numFmtId="0" fontId="30" fillId="0" borderId="35" xfId="0" applyFont="1" applyFill="1" applyBorder="1" applyAlignment="1" applyProtection="1">
      <alignment horizontal="center" vertical="center"/>
    </xf>
    <xf numFmtId="0" fontId="30" fillId="0" borderId="4" xfId="0" applyFont="1" applyBorder="1" applyAlignment="1" applyProtection="1">
      <alignment horizontal="center"/>
    </xf>
    <xf numFmtId="0" fontId="30" fillId="0" borderId="2" xfId="0" applyFont="1" applyBorder="1" applyAlignment="1" applyProtection="1">
      <alignment horizontal="center"/>
    </xf>
    <xf numFmtId="0" fontId="30" fillId="0" borderId="35" xfId="0" applyFont="1" applyBorder="1" applyAlignment="1" applyProtection="1">
      <alignment horizontal="center"/>
    </xf>
    <xf numFmtId="0" fontId="61" fillId="0" borderId="47" xfId="0" applyFont="1" applyBorder="1" applyAlignment="1" applyProtection="1">
      <alignment horizontal="center" vertical="center" textRotation="45" wrapText="1"/>
    </xf>
    <xf numFmtId="0" fontId="61" fillId="0" borderId="46" xfId="0" applyFont="1" applyBorder="1" applyAlignment="1" applyProtection="1">
      <alignment horizontal="center" vertical="center" textRotation="45" wrapText="1"/>
    </xf>
    <xf numFmtId="0" fontId="30" fillId="0" borderId="31" xfId="0" applyFont="1" applyBorder="1" applyAlignment="1" applyProtection="1">
      <alignment horizontal="left" vertical="top" wrapText="1"/>
      <protection locked="0"/>
    </xf>
    <xf numFmtId="0" fontId="30" fillId="0" borderId="32" xfId="0" applyFont="1" applyBorder="1" applyAlignment="1" applyProtection="1">
      <alignment horizontal="left" vertical="top"/>
      <protection locked="0"/>
    </xf>
    <xf numFmtId="0" fontId="30" fillId="0" borderId="16" xfId="0" applyFont="1" applyBorder="1" applyAlignment="1" applyProtection="1">
      <alignment horizontal="left" vertical="top"/>
      <protection locked="0"/>
    </xf>
    <xf numFmtId="0" fontId="30" fillId="0" borderId="33" xfId="0" applyFont="1" applyBorder="1" applyAlignment="1" applyProtection="1">
      <alignment horizontal="left" vertical="top"/>
      <protection locked="0"/>
    </xf>
    <xf numFmtId="0" fontId="30" fillId="0" borderId="0" xfId="0" applyFont="1" applyBorder="1" applyAlignment="1" applyProtection="1">
      <alignment horizontal="left" vertical="top"/>
      <protection locked="0"/>
    </xf>
    <xf numFmtId="0" fontId="30" fillId="0" borderId="17" xfId="0" applyFont="1" applyBorder="1" applyAlignment="1" applyProtection="1">
      <alignment horizontal="left" vertical="top"/>
      <protection locked="0"/>
    </xf>
    <xf numFmtId="0" fontId="30" fillId="0" borderId="34" xfId="0" applyFont="1" applyBorder="1" applyAlignment="1" applyProtection="1">
      <alignment horizontal="left" vertical="top"/>
      <protection locked="0"/>
    </xf>
    <xf numFmtId="0" fontId="30" fillId="0" borderId="19" xfId="0" applyFont="1" applyBorder="1" applyAlignment="1" applyProtection="1">
      <alignment horizontal="left" vertical="top"/>
      <protection locked="0"/>
    </xf>
    <xf numFmtId="0" fontId="30" fillId="0" borderId="18" xfId="0" applyFont="1" applyBorder="1" applyAlignment="1" applyProtection="1">
      <alignment horizontal="left" vertical="top"/>
      <protection locked="0"/>
    </xf>
    <xf numFmtId="0" fontId="30" fillId="0" borderId="53" xfId="0" applyFont="1" applyFill="1" applyBorder="1" applyAlignment="1" applyProtection="1">
      <alignment horizontal="left" vertical="center"/>
    </xf>
    <xf numFmtId="0" fontId="30" fillId="0" borderId="52" xfId="0" applyFont="1" applyFill="1" applyBorder="1" applyAlignment="1" applyProtection="1">
      <alignment horizontal="left" vertical="center"/>
    </xf>
    <xf numFmtId="0" fontId="61" fillId="0" borderId="58" xfId="0" applyFont="1" applyBorder="1" applyAlignment="1" applyProtection="1">
      <alignment horizontal="center" vertical="center" textRotation="45" wrapText="1"/>
    </xf>
    <xf numFmtId="0" fontId="61" fillId="0" borderId="59" xfId="0" applyFont="1" applyBorder="1" applyAlignment="1" applyProtection="1">
      <alignment horizontal="center" vertical="center" textRotation="45" wrapText="1"/>
    </xf>
    <xf numFmtId="0" fontId="60" fillId="0" borderId="0" xfId="0" applyFont="1" applyBorder="1" applyAlignment="1" applyProtection="1">
      <alignment horizontal="center" vertical="center" wrapText="1"/>
    </xf>
    <xf numFmtId="0" fontId="30" fillId="0" borderId="32" xfId="0" applyFont="1" applyBorder="1" applyAlignment="1" applyProtection="1">
      <alignment horizontal="left" vertical="center"/>
    </xf>
    <xf numFmtId="0" fontId="30" fillId="0" borderId="16" xfId="0" applyFont="1" applyBorder="1" applyAlignment="1" applyProtection="1">
      <alignment horizontal="left" vertical="center"/>
    </xf>
    <xf numFmtId="0" fontId="55" fillId="0" borderId="31" xfId="0" applyFont="1" applyBorder="1" applyAlignment="1" applyProtection="1">
      <alignment horizontal="center" vertical="center" wrapText="1"/>
    </xf>
    <xf numFmtId="0" fontId="55" fillId="0" borderId="32" xfId="0" applyFont="1" applyBorder="1" applyAlignment="1" applyProtection="1">
      <alignment horizontal="center" vertical="center" wrapText="1"/>
    </xf>
    <xf numFmtId="0" fontId="55" fillId="0" borderId="16" xfId="0" applyFont="1" applyBorder="1" applyAlignment="1" applyProtection="1">
      <alignment horizontal="center" vertical="center" wrapText="1"/>
    </xf>
    <xf numFmtId="0" fontId="55" fillId="0" borderId="0" xfId="0" applyFont="1" applyBorder="1" applyAlignment="1" applyProtection="1">
      <alignment horizontal="center" vertical="center" wrapText="1"/>
    </xf>
    <xf numFmtId="0" fontId="55" fillId="0" borderId="17" xfId="0" applyFont="1" applyBorder="1" applyAlignment="1" applyProtection="1">
      <alignment horizontal="center" vertical="center" wrapText="1"/>
    </xf>
    <xf numFmtId="0" fontId="55" fillId="0" borderId="19" xfId="0" applyFont="1" applyBorder="1" applyAlignment="1" applyProtection="1">
      <alignment horizontal="center" vertical="center" wrapText="1"/>
    </xf>
    <xf numFmtId="0" fontId="55" fillId="0" borderId="18" xfId="0" applyFont="1" applyBorder="1" applyAlignment="1" applyProtection="1">
      <alignment horizontal="center" vertical="center" wrapText="1"/>
    </xf>
    <xf numFmtId="0" fontId="52" fillId="6" borderId="36" xfId="0" applyFont="1" applyFill="1" applyBorder="1" applyAlignment="1" applyProtection="1">
      <alignment horizontal="center" vertical="center" wrapText="1"/>
    </xf>
    <xf numFmtId="0" fontId="30" fillId="0" borderId="4" xfId="0" applyFont="1" applyBorder="1" applyAlignment="1" applyProtection="1">
      <alignment horizontal="center" vertical="center"/>
    </xf>
    <xf numFmtId="0" fontId="30" fillId="0" borderId="2" xfId="0" applyFont="1" applyBorder="1" applyAlignment="1" applyProtection="1">
      <alignment horizontal="center" vertical="center"/>
    </xf>
    <xf numFmtId="0" fontId="30" fillId="0" borderId="35" xfId="0" applyFont="1" applyBorder="1" applyAlignment="1" applyProtection="1">
      <alignment horizontal="center" vertical="center"/>
    </xf>
    <xf numFmtId="0" fontId="30" fillId="0" borderId="31" xfId="0" applyFont="1" applyFill="1" applyBorder="1" applyAlignment="1" applyProtection="1">
      <alignment horizontal="left" vertical="top" wrapText="1"/>
      <protection locked="0"/>
    </xf>
    <xf numFmtId="0" fontId="30" fillId="0" borderId="32" xfId="0" applyFont="1" applyFill="1" applyBorder="1" applyAlignment="1" applyProtection="1">
      <alignment horizontal="left" vertical="top" wrapText="1"/>
      <protection locked="0"/>
    </xf>
    <xf numFmtId="0" fontId="30" fillId="0" borderId="33" xfId="0" applyFont="1" applyFill="1" applyBorder="1" applyAlignment="1" applyProtection="1">
      <alignment horizontal="left" vertical="top" wrapText="1"/>
      <protection locked="0"/>
    </xf>
    <xf numFmtId="0" fontId="30" fillId="0" borderId="0" xfId="0" applyFont="1" applyFill="1" applyBorder="1" applyAlignment="1" applyProtection="1">
      <alignment horizontal="left" vertical="top" wrapText="1"/>
      <protection locked="0"/>
    </xf>
    <xf numFmtId="0" fontId="30" fillId="0" borderId="34" xfId="0" applyFont="1" applyFill="1" applyBorder="1" applyAlignment="1" applyProtection="1">
      <alignment horizontal="left" vertical="top" wrapText="1"/>
      <protection locked="0"/>
    </xf>
    <xf numFmtId="0" fontId="30" fillId="0" borderId="19" xfId="0" applyFont="1" applyFill="1" applyBorder="1" applyAlignment="1" applyProtection="1">
      <alignment horizontal="left" vertical="top" wrapText="1"/>
      <protection locked="0"/>
    </xf>
    <xf numFmtId="0" fontId="49" fillId="0" borderId="0" xfId="0" applyFont="1" applyBorder="1" applyAlignment="1">
      <alignment horizontal="left" vertical="center"/>
    </xf>
    <xf numFmtId="0" fontId="49" fillId="0" borderId="11" xfId="0" applyFont="1" applyBorder="1" applyAlignment="1">
      <alignment horizontal="left" vertical="center"/>
    </xf>
    <xf numFmtId="0" fontId="49" fillId="0" borderId="0" xfId="0" applyFont="1" applyAlignment="1">
      <alignment horizontal="left" vertical="center"/>
    </xf>
    <xf numFmtId="0" fontId="49" fillId="0" borderId="2" xfId="0" applyFont="1" applyBorder="1" applyAlignment="1">
      <alignment horizontal="left" vertical="center" wrapText="1"/>
    </xf>
    <xf numFmtId="0" fontId="0" fillId="0" borderId="31" xfId="1" applyNumberFormat="1" applyFont="1" applyBorder="1" applyAlignment="1" applyProtection="1">
      <alignment horizontal="left" vertical="center" wrapText="1"/>
      <protection locked="0"/>
    </xf>
    <xf numFmtId="0" fontId="0" fillId="0" borderId="32" xfId="1" applyNumberFormat="1" applyFont="1" applyBorder="1" applyAlignment="1" applyProtection="1">
      <alignment horizontal="left" vertical="center" wrapText="1"/>
      <protection locked="0"/>
    </xf>
    <xf numFmtId="0" fontId="0" fillId="0" borderId="16" xfId="1" applyNumberFormat="1" applyFont="1" applyBorder="1" applyAlignment="1" applyProtection="1">
      <alignment horizontal="left" vertical="center" wrapText="1"/>
      <protection locked="0"/>
    </xf>
    <xf numFmtId="0" fontId="0" fillId="0" borderId="33" xfId="1" applyNumberFormat="1" applyFont="1" applyBorder="1" applyAlignment="1" applyProtection="1">
      <alignment horizontal="left" vertical="center" wrapText="1"/>
      <protection locked="0"/>
    </xf>
    <xf numFmtId="0" fontId="0" fillId="0" borderId="0" xfId="1" applyNumberFormat="1" applyFont="1" applyBorder="1" applyAlignment="1" applyProtection="1">
      <alignment horizontal="left" vertical="center" wrapText="1"/>
      <protection locked="0"/>
    </xf>
    <xf numFmtId="0" fontId="0" fillId="0" borderId="17" xfId="1" applyNumberFormat="1" applyFont="1" applyBorder="1" applyAlignment="1" applyProtection="1">
      <alignment horizontal="left" vertical="center" wrapText="1"/>
      <protection locked="0"/>
    </xf>
    <xf numFmtId="0" fontId="0" fillId="0" borderId="34" xfId="1" applyNumberFormat="1" applyFont="1" applyBorder="1" applyAlignment="1" applyProtection="1">
      <alignment horizontal="left" vertical="center" wrapText="1"/>
      <protection locked="0"/>
    </xf>
    <xf numFmtId="0" fontId="0" fillId="0" borderId="19" xfId="1" applyNumberFormat="1" applyFont="1" applyBorder="1" applyAlignment="1" applyProtection="1">
      <alignment horizontal="left" vertical="center" wrapText="1"/>
      <protection locked="0"/>
    </xf>
    <xf numFmtId="0" fontId="0" fillId="0" borderId="18" xfId="1" applyNumberFormat="1" applyFont="1" applyBorder="1" applyAlignment="1" applyProtection="1">
      <alignment horizontal="left" vertical="center" wrapText="1"/>
      <protection locked="0"/>
    </xf>
    <xf numFmtId="0" fontId="29" fillId="0" borderId="31" xfId="0" applyFont="1" applyBorder="1" applyAlignment="1">
      <alignment horizontal="left" vertical="center" wrapText="1"/>
    </xf>
    <xf numFmtId="0" fontId="29" fillId="0" borderId="32" xfId="0" applyFont="1" applyBorder="1" applyAlignment="1">
      <alignment horizontal="left" vertical="center" wrapText="1"/>
    </xf>
    <xf numFmtId="0" fontId="29" fillId="0" borderId="16" xfId="0" applyFont="1" applyBorder="1" applyAlignment="1">
      <alignment horizontal="left" vertical="center" wrapText="1"/>
    </xf>
    <xf numFmtId="0" fontId="29" fillId="0" borderId="33" xfId="0" applyFont="1" applyBorder="1" applyAlignment="1">
      <alignment horizontal="left" vertical="center" wrapText="1"/>
    </xf>
    <xf numFmtId="0" fontId="29" fillId="0" borderId="0" xfId="0" applyFont="1" applyBorder="1" applyAlignment="1">
      <alignment horizontal="left" vertical="center" wrapText="1"/>
    </xf>
    <xf numFmtId="0" fontId="29" fillId="0" borderId="17" xfId="0" applyFont="1" applyBorder="1" applyAlignment="1">
      <alignment horizontal="left" vertical="center" wrapText="1"/>
    </xf>
    <xf numFmtId="0" fontId="29" fillId="0" borderId="34" xfId="0" applyFont="1" applyBorder="1" applyAlignment="1">
      <alignment horizontal="left" vertical="center" wrapText="1"/>
    </xf>
    <xf numFmtId="0" fontId="29" fillId="0" borderId="19" xfId="0" applyFont="1" applyBorder="1" applyAlignment="1">
      <alignment horizontal="left" vertical="center" wrapText="1"/>
    </xf>
    <xf numFmtId="0" fontId="29" fillId="0" borderId="18" xfId="0" applyFont="1" applyBorder="1" applyAlignment="1">
      <alignment horizontal="left" vertical="center" wrapText="1"/>
    </xf>
    <xf numFmtId="0" fontId="18" fillId="0" borderId="3" xfId="0" applyFont="1" applyFill="1" applyBorder="1" applyAlignment="1" applyProtection="1">
      <alignment horizontal="left" vertical="center" wrapText="1"/>
    </xf>
    <xf numFmtId="0" fontId="0" fillId="6" borderId="3" xfId="0" applyFont="1" applyFill="1" applyBorder="1" applyAlignment="1" applyProtection="1">
      <alignment horizontal="left" vertical="center" wrapText="1"/>
    </xf>
    <xf numFmtId="0" fontId="18" fillId="6" borderId="3" xfId="0" applyFont="1" applyFill="1" applyBorder="1" applyAlignment="1" applyProtection="1">
      <alignment horizontal="left" vertical="center" wrapText="1"/>
    </xf>
    <xf numFmtId="2" fontId="15" fillId="0" borderId="10" xfId="0" applyNumberFormat="1" applyFont="1" applyFill="1" applyBorder="1" applyAlignment="1" applyProtection="1">
      <alignment horizontal="left" vertical="center"/>
    </xf>
    <xf numFmtId="44" fontId="0" fillId="37" borderId="21" xfId="1" applyFont="1" applyFill="1" applyBorder="1" applyAlignment="1" applyProtection="1">
      <alignment horizontal="left" vertical="center" wrapText="1"/>
      <protection locked="0"/>
    </xf>
    <xf numFmtId="44" fontId="0" fillId="17" borderId="44" xfId="1" applyFont="1" applyFill="1" applyBorder="1" applyAlignment="1" applyProtection="1">
      <alignment horizontal="left" vertical="center" wrapText="1"/>
      <protection locked="0"/>
    </xf>
    <xf numFmtId="44" fontId="0" fillId="17" borderId="26" xfId="1" applyFont="1" applyFill="1" applyBorder="1" applyAlignment="1" applyProtection="1">
      <alignment horizontal="left" vertical="center" wrapText="1"/>
      <protection locked="0"/>
    </xf>
    <xf numFmtId="44" fontId="0" fillId="17" borderId="45" xfId="1" applyFont="1" applyFill="1" applyBorder="1" applyAlignment="1" applyProtection="1">
      <alignment horizontal="left" vertical="center" wrapText="1"/>
      <protection locked="0"/>
    </xf>
    <xf numFmtId="44" fontId="0" fillId="18" borderId="6" xfId="1" applyFont="1" applyFill="1" applyBorder="1" applyAlignment="1" applyProtection="1">
      <alignment horizontal="left" vertical="center" wrapText="1"/>
      <protection locked="0"/>
    </xf>
    <xf numFmtId="44" fontId="0" fillId="18" borderId="37" xfId="1" applyFont="1" applyFill="1" applyBorder="1" applyAlignment="1" applyProtection="1">
      <alignment horizontal="left" vertical="center" wrapText="1"/>
      <protection locked="0"/>
    </xf>
    <xf numFmtId="44" fontId="0" fillId="18" borderId="35" xfId="1" applyFont="1" applyFill="1" applyBorder="1" applyAlignment="1" applyProtection="1">
      <alignment horizontal="left" vertical="center" wrapText="1"/>
      <protection locked="0"/>
    </xf>
    <xf numFmtId="44" fontId="0" fillId="19" borderId="44" xfId="1" applyFont="1" applyFill="1" applyBorder="1" applyAlignment="1" applyProtection="1">
      <alignment horizontal="left" vertical="center" wrapText="1"/>
      <protection locked="0"/>
    </xf>
    <xf numFmtId="44" fontId="0" fillId="19" borderId="35" xfId="1" applyFont="1" applyFill="1" applyBorder="1" applyAlignment="1" applyProtection="1">
      <alignment horizontal="left" vertical="center" wrapText="1"/>
      <protection locked="0"/>
    </xf>
    <xf numFmtId="44" fontId="0" fillId="20" borderId="44" xfId="1" applyFont="1" applyFill="1" applyBorder="1" applyAlignment="1" applyProtection="1">
      <alignment horizontal="left" vertical="center" wrapText="1"/>
      <protection locked="0"/>
    </xf>
    <xf numFmtId="44" fontId="0" fillId="21" borderId="35" xfId="1" applyFont="1" applyFill="1" applyBorder="1" applyAlignment="1" applyProtection="1">
      <alignment horizontal="left" vertical="center" wrapText="1"/>
      <protection locked="0"/>
    </xf>
    <xf numFmtId="44" fontId="0" fillId="0" borderId="21" xfId="1" applyFont="1" applyFill="1" applyBorder="1" applyAlignment="1" applyProtection="1">
      <alignment horizontal="left" vertical="center" wrapText="1"/>
      <protection locked="0"/>
    </xf>
    <xf numFmtId="44" fontId="0" fillId="0" borderId="44" xfId="1" applyFont="1" applyFill="1" applyBorder="1" applyAlignment="1" applyProtection="1">
      <alignment horizontal="left" vertical="center" wrapText="1"/>
      <protection locked="0"/>
    </xf>
    <xf numFmtId="44" fontId="18" fillId="24" borderId="8" xfId="1" applyFont="1" applyFill="1" applyBorder="1" applyAlignment="1" applyProtection="1">
      <alignment horizontal="left" vertical="center" wrapText="1"/>
      <protection locked="0"/>
    </xf>
  </cellXfs>
  <cellStyles count="7">
    <cellStyle name="Currency" xfId="1" builtinId="4"/>
    <cellStyle name="Currency 2" xfId="5"/>
    <cellStyle name="Good" xfId="2" builtinId="26"/>
    <cellStyle name="Hyperlink" xfId="3" builtinId="8"/>
    <cellStyle name="Normal" xfId="0" builtinId="0"/>
    <cellStyle name="Normal 2" xfId="6"/>
    <cellStyle name="Percent" xfId="4" builtinId="5"/>
  </cellStyles>
  <dxfs count="67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C00000"/>
      </font>
      <fill>
        <patternFill>
          <bgColor rgb="FFFFCCC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val="0"/>
        <i val="0"/>
        <color auto="1"/>
      </font>
      <fill>
        <patternFill>
          <bgColor theme="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auto="1"/>
      </font>
      <fill>
        <patternFill>
          <bgColor theme="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val="0"/>
        <i val="0"/>
        <color auto="1"/>
      </font>
      <fill>
        <patternFill>
          <bgColor theme="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0"/>
      </font>
      <fill>
        <patternFill>
          <bgColor rgb="FFFF0000"/>
        </patternFill>
      </fill>
      <border>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0"/>
      </font>
      <fill>
        <patternFill>
          <bgColor rgb="FFFF0000"/>
        </patternFill>
      </fill>
    </dxf>
    <dxf>
      <font>
        <b/>
        <i val="0"/>
        <color theme="0"/>
      </font>
      <fill>
        <patternFill>
          <bgColor rgb="FFFFC000"/>
        </patternFill>
      </fill>
    </dxf>
    <dxf>
      <font>
        <b/>
        <i val="0"/>
        <color theme="0"/>
      </font>
      <fill>
        <gradientFill degree="180">
          <stop position="0">
            <color rgb="FFFF0000"/>
          </stop>
          <stop position="1">
            <color rgb="FFFFC000"/>
          </stop>
        </gradientFill>
      </fill>
    </dxf>
    <dxf>
      <font>
        <b/>
        <i val="0"/>
        <color theme="0"/>
      </font>
      <fill>
        <patternFill>
          <bgColor rgb="FF92D050"/>
        </patternFill>
      </fill>
    </dxf>
    <dxf>
      <font>
        <b/>
        <i val="0"/>
        <color theme="0"/>
      </font>
      <fill>
        <gradientFill>
          <stop position="0">
            <color rgb="FF92D050"/>
          </stop>
          <stop position="1">
            <color rgb="FFFFC000"/>
          </stop>
        </gradientFill>
      </fill>
    </dxf>
    <dxf>
      <font>
        <condense val="0"/>
        <extend val="0"/>
        <color rgb="FF9C0006"/>
      </font>
      <fill>
        <patternFill>
          <bgColor rgb="FFFFC7CE"/>
        </patternFill>
      </fill>
    </dxf>
    <dxf>
      <font>
        <b/>
        <i val="0"/>
        <color theme="1"/>
      </font>
      <fill>
        <patternFill>
          <bgColor rgb="FFFF0000"/>
        </patternFill>
      </fill>
    </dxf>
    <dxf>
      <font>
        <color rgb="FFFF0000"/>
      </font>
      <fill>
        <patternFill>
          <bgColor rgb="FFFFFF99"/>
        </patternFill>
      </fill>
    </dxf>
    <dxf>
      <font>
        <color rgb="FFFF0000"/>
      </font>
      <fill>
        <patternFill>
          <bgColor rgb="FFFFFF99"/>
        </patternFill>
      </fill>
    </dxf>
    <dxf>
      <font>
        <b/>
        <i val="0"/>
        <color theme="0"/>
      </font>
      <fill>
        <patternFill>
          <bgColor rgb="FFFF0000"/>
        </patternFill>
      </fill>
    </dxf>
    <dxf>
      <font>
        <b/>
        <i val="0"/>
        <color theme="0"/>
      </font>
      <fill>
        <patternFill>
          <bgColor rgb="FFFFC000"/>
        </patternFill>
      </fill>
    </dxf>
    <dxf>
      <font>
        <b/>
        <i val="0"/>
        <color theme="0"/>
      </font>
      <fill>
        <gradientFill degree="180">
          <stop position="0">
            <color rgb="FFFF0000"/>
          </stop>
          <stop position="1">
            <color rgb="FFFFC000"/>
          </stop>
        </gradientFill>
      </fill>
    </dxf>
    <dxf>
      <font>
        <b/>
        <i val="0"/>
        <color theme="0"/>
      </font>
      <fill>
        <patternFill>
          <bgColor rgb="FF92D050"/>
        </patternFill>
      </fill>
    </dxf>
    <dxf>
      <font>
        <b/>
        <i val="0"/>
        <color theme="0"/>
      </font>
      <fill>
        <gradientFill>
          <stop position="0">
            <color rgb="FF92D050"/>
          </stop>
          <stop position="1">
            <color rgb="FFFFC000"/>
          </stop>
        </gradientFill>
      </fill>
    </dxf>
    <dxf>
      <font>
        <condense val="0"/>
        <extend val="0"/>
        <color rgb="FF9C0006"/>
      </font>
      <fill>
        <patternFill>
          <bgColor rgb="FFFFC7CE"/>
        </patternFill>
      </fill>
    </dxf>
    <dxf>
      <font>
        <b/>
        <i val="0"/>
        <color theme="1"/>
      </font>
      <fill>
        <patternFill>
          <bgColor rgb="FFFF0000"/>
        </patternFill>
      </fill>
    </dxf>
    <dxf>
      <font>
        <color rgb="FFFF0000"/>
      </font>
      <fill>
        <patternFill>
          <bgColor rgb="FFFFFF99"/>
        </patternFill>
      </fill>
    </dxf>
    <dxf>
      <font>
        <b/>
        <i val="0"/>
        <color theme="0"/>
      </font>
      <fill>
        <patternFill>
          <bgColor rgb="FFFF0000"/>
        </patternFill>
      </fill>
    </dxf>
    <dxf>
      <font>
        <b/>
        <i val="0"/>
        <color theme="0"/>
      </font>
      <fill>
        <patternFill>
          <bgColor rgb="FFFFC000"/>
        </patternFill>
      </fill>
    </dxf>
    <dxf>
      <font>
        <b/>
        <i val="0"/>
        <color theme="0"/>
      </font>
      <fill>
        <gradientFill degree="180">
          <stop position="0">
            <color rgb="FFFF0000"/>
          </stop>
          <stop position="1">
            <color rgb="FFFFC000"/>
          </stop>
        </gradientFill>
      </fill>
    </dxf>
    <dxf>
      <font>
        <b/>
        <i val="0"/>
        <color theme="0"/>
      </font>
      <fill>
        <patternFill>
          <bgColor rgb="FF92D050"/>
        </patternFill>
      </fill>
    </dxf>
    <dxf>
      <font>
        <b/>
        <i val="0"/>
        <color theme="0"/>
      </font>
      <fill>
        <gradientFill>
          <stop position="0">
            <color rgb="FF92D050"/>
          </stop>
          <stop position="1">
            <color rgb="FFFFC000"/>
          </stop>
        </gradientFill>
      </fill>
    </dxf>
    <dxf>
      <font>
        <condense val="0"/>
        <extend val="0"/>
        <color rgb="FF9C0006"/>
      </font>
      <fill>
        <patternFill>
          <bgColor rgb="FFFFC7CE"/>
        </patternFill>
      </fill>
    </dxf>
    <dxf>
      <font>
        <b/>
        <i val="0"/>
        <color theme="1"/>
      </font>
      <fill>
        <patternFill>
          <bgColor rgb="FFFF0000"/>
        </patternFill>
      </fill>
    </dxf>
    <dxf>
      <font>
        <color rgb="FFFF0000"/>
      </font>
      <fill>
        <patternFill>
          <bgColor rgb="FFFFFF99"/>
        </patternFill>
      </fill>
    </dxf>
    <dxf>
      <font>
        <b/>
        <i val="0"/>
        <color theme="0"/>
      </font>
      <fill>
        <patternFill>
          <bgColor rgb="FFFF0000"/>
        </patternFill>
      </fill>
    </dxf>
    <dxf>
      <font>
        <b/>
        <i val="0"/>
        <color theme="0"/>
      </font>
      <fill>
        <patternFill>
          <bgColor rgb="FFFFC000"/>
        </patternFill>
      </fill>
    </dxf>
    <dxf>
      <font>
        <b/>
        <i val="0"/>
        <color theme="0"/>
      </font>
      <fill>
        <gradientFill degree="180">
          <stop position="0">
            <color rgb="FFFF0000"/>
          </stop>
          <stop position="1">
            <color rgb="FFFFC000"/>
          </stop>
        </gradientFill>
      </fill>
    </dxf>
    <dxf>
      <font>
        <b/>
        <i val="0"/>
        <color theme="0"/>
      </font>
      <fill>
        <patternFill>
          <bgColor rgb="FF92D050"/>
        </patternFill>
      </fill>
    </dxf>
    <dxf>
      <font>
        <b/>
        <i val="0"/>
        <color theme="0"/>
      </font>
      <fill>
        <gradientFill>
          <stop position="0">
            <color rgb="FF92D050"/>
          </stop>
          <stop position="1">
            <color rgb="FFFFC000"/>
          </stop>
        </gradientFill>
      </fill>
    </dxf>
    <dxf>
      <font>
        <condense val="0"/>
        <extend val="0"/>
        <color rgb="FF9C0006"/>
      </font>
      <fill>
        <patternFill>
          <bgColor rgb="FFFFC7CE"/>
        </patternFill>
      </fill>
    </dxf>
    <dxf>
      <font>
        <b/>
        <i val="0"/>
        <color theme="1"/>
      </font>
      <fill>
        <patternFill>
          <bgColor rgb="FFFF0000"/>
        </patternFill>
      </fill>
    </dxf>
    <dxf>
      <font>
        <color rgb="FFFF0000"/>
      </font>
      <fill>
        <patternFill>
          <bgColor rgb="FFFFFF99"/>
        </patternFill>
      </fill>
    </dxf>
    <dxf>
      <font>
        <b/>
        <i val="0"/>
        <color theme="0"/>
      </font>
      <fill>
        <patternFill>
          <bgColor rgb="FFFF0000"/>
        </patternFill>
      </fill>
    </dxf>
    <dxf>
      <font>
        <b/>
        <i val="0"/>
        <color theme="0"/>
      </font>
      <fill>
        <patternFill>
          <bgColor rgb="FFFFC000"/>
        </patternFill>
      </fill>
    </dxf>
    <dxf>
      <font>
        <b/>
        <i val="0"/>
        <color theme="0"/>
      </font>
      <fill>
        <gradientFill degree="180">
          <stop position="0">
            <color rgb="FFFF0000"/>
          </stop>
          <stop position="1">
            <color rgb="FFFFC000"/>
          </stop>
        </gradientFill>
      </fill>
    </dxf>
    <dxf>
      <font>
        <b/>
        <i val="0"/>
        <color theme="0"/>
      </font>
      <fill>
        <patternFill>
          <bgColor rgb="FF92D050"/>
        </patternFill>
      </fill>
    </dxf>
    <dxf>
      <font>
        <b/>
        <i val="0"/>
        <color theme="0"/>
      </font>
      <fill>
        <gradientFill>
          <stop position="0">
            <color rgb="FF92D050"/>
          </stop>
          <stop position="1">
            <color rgb="FFFFC000"/>
          </stop>
        </gradientFill>
      </fill>
    </dxf>
    <dxf>
      <font>
        <condense val="0"/>
        <extend val="0"/>
        <color rgb="FF9C0006"/>
      </font>
      <fill>
        <patternFill>
          <bgColor rgb="FFFFC7CE"/>
        </patternFill>
      </fill>
    </dxf>
    <dxf>
      <font>
        <b/>
        <i val="0"/>
        <color theme="1"/>
      </font>
      <fill>
        <patternFill>
          <bgColor rgb="FFFF0000"/>
        </patternFill>
      </fill>
    </dxf>
    <dxf>
      <font>
        <color rgb="FFFF0000"/>
      </font>
      <fill>
        <patternFill>
          <bgColor rgb="FFFFFF99"/>
        </patternFill>
      </fill>
    </dxf>
    <dxf>
      <font>
        <b/>
        <i val="0"/>
        <color theme="0"/>
      </font>
      <fill>
        <patternFill>
          <bgColor rgb="FFFF0000"/>
        </patternFill>
      </fill>
    </dxf>
    <dxf>
      <font>
        <b/>
        <i val="0"/>
        <color theme="0"/>
      </font>
      <fill>
        <patternFill>
          <bgColor rgb="FFFFC000"/>
        </patternFill>
      </fill>
    </dxf>
    <dxf>
      <font>
        <b/>
        <i val="0"/>
        <color theme="0"/>
      </font>
      <fill>
        <gradientFill degree="180">
          <stop position="0">
            <color rgb="FFFF0000"/>
          </stop>
          <stop position="1">
            <color rgb="FFFFC000"/>
          </stop>
        </gradientFill>
      </fill>
    </dxf>
    <dxf>
      <font>
        <b/>
        <i val="0"/>
        <color theme="0"/>
      </font>
      <fill>
        <patternFill>
          <bgColor rgb="FF92D050"/>
        </patternFill>
      </fill>
    </dxf>
    <dxf>
      <font>
        <b/>
        <i val="0"/>
        <color theme="0"/>
      </font>
      <fill>
        <gradientFill>
          <stop position="0">
            <color rgb="FF92D050"/>
          </stop>
          <stop position="1">
            <color rgb="FFFFC000"/>
          </stop>
        </gradientFill>
      </fill>
    </dxf>
    <dxf>
      <font>
        <condense val="0"/>
        <extend val="0"/>
        <color rgb="FF9C0006"/>
      </font>
      <fill>
        <patternFill>
          <bgColor rgb="FFFFC7CE"/>
        </patternFill>
      </fill>
    </dxf>
    <dxf>
      <font>
        <b/>
        <i val="0"/>
        <color theme="1"/>
      </font>
      <fill>
        <patternFill>
          <bgColor rgb="FFFF0000"/>
        </patternFill>
      </fill>
    </dxf>
    <dxf>
      <font>
        <b/>
        <i val="0"/>
        <color theme="0"/>
      </font>
      <fill>
        <patternFill>
          <bgColor rgb="FFFF0000"/>
        </patternFill>
      </fill>
    </dxf>
    <dxf>
      <font>
        <b/>
        <i val="0"/>
        <color theme="0"/>
      </font>
      <fill>
        <patternFill>
          <bgColor rgb="FFFFC000"/>
        </patternFill>
      </fill>
    </dxf>
    <dxf>
      <font>
        <b/>
        <i val="0"/>
        <color theme="0"/>
      </font>
      <fill>
        <gradientFill degree="180">
          <stop position="0">
            <color rgb="FFFF0000"/>
          </stop>
          <stop position="1">
            <color rgb="FFFFC000"/>
          </stop>
        </gradientFill>
      </fill>
    </dxf>
    <dxf>
      <font>
        <b/>
        <i val="0"/>
        <color theme="0"/>
      </font>
      <fill>
        <patternFill>
          <bgColor rgb="FF92D050"/>
        </patternFill>
      </fill>
    </dxf>
    <dxf>
      <font>
        <b/>
        <i val="0"/>
        <color theme="0"/>
      </font>
      <fill>
        <gradientFill>
          <stop position="0">
            <color rgb="FF92D050"/>
          </stop>
          <stop position="1">
            <color rgb="FFFFC000"/>
          </stop>
        </gradientFill>
      </fill>
    </dxf>
    <dxf>
      <font>
        <condense val="0"/>
        <extend val="0"/>
        <color rgb="FF9C0006"/>
      </font>
      <fill>
        <patternFill>
          <bgColor rgb="FFFFC7CE"/>
        </patternFill>
      </fill>
    </dxf>
    <dxf>
      <font>
        <b/>
        <i val="0"/>
        <color theme="1"/>
      </font>
      <fill>
        <patternFill>
          <bgColor rgb="FFFF0000"/>
        </patternFill>
      </fill>
    </dxf>
    <dxf>
      <font>
        <color rgb="FFFF0000"/>
      </font>
      <fill>
        <patternFill>
          <bgColor rgb="FFFFFF99"/>
        </patternFill>
      </fill>
    </dxf>
    <dxf>
      <font>
        <b/>
        <i val="0"/>
        <color theme="0"/>
      </font>
      <fill>
        <patternFill>
          <bgColor rgb="FFFF0000"/>
        </patternFill>
      </fill>
    </dxf>
    <dxf>
      <font>
        <b/>
        <i val="0"/>
        <color theme="0"/>
      </font>
      <fill>
        <patternFill>
          <bgColor rgb="FFFFC000"/>
        </patternFill>
      </fill>
    </dxf>
    <dxf>
      <font>
        <b/>
        <i val="0"/>
        <color theme="0"/>
      </font>
      <fill>
        <gradientFill degree="180">
          <stop position="0">
            <color rgb="FFFF0000"/>
          </stop>
          <stop position="1">
            <color rgb="FFFFC000"/>
          </stop>
        </gradientFill>
      </fill>
    </dxf>
    <dxf>
      <font>
        <b/>
        <i val="0"/>
        <color theme="0"/>
      </font>
      <fill>
        <patternFill>
          <bgColor rgb="FF92D050"/>
        </patternFill>
      </fill>
    </dxf>
    <dxf>
      <font>
        <b/>
        <i val="0"/>
        <color theme="0"/>
      </font>
      <fill>
        <gradientFill>
          <stop position="0">
            <color rgb="FF92D050"/>
          </stop>
          <stop position="1">
            <color rgb="FFFFC000"/>
          </stop>
        </gradientFill>
      </fill>
    </dxf>
    <dxf>
      <font>
        <condense val="0"/>
        <extend val="0"/>
        <color rgb="FF9C0006"/>
      </font>
      <fill>
        <patternFill>
          <bgColor rgb="FFFFC7CE"/>
        </patternFill>
      </fill>
    </dxf>
    <dxf>
      <font>
        <b/>
        <i val="0"/>
        <color theme="1"/>
      </font>
      <fill>
        <patternFill>
          <bgColor rgb="FFFF0000"/>
        </patternFill>
      </fill>
    </dxf>
    <dxf>
      <font>
        <color rgb="FFFF0000"/>
      </font>
      <fill>
        <patternFill>
          <bgColor rgb="FFFFFF99"/>
        </patternFill>
      </fill>
    </dxf>
    <dxf>
      <font>
        <color rgb="FFFF0000"/>
      </font>
      <fill>
        <patternFill>
          <bgColor rgb="FFFFFF99"/>
        </patternFill>
      </fill>
    </dxf>
    <dxf>
      <font>
        <b/>
        <i val="0"/>
        <color theme="0"/>
      </font>
      <fill>
        <patternFill>
          <bgColor rgb="FFFF0000"/>
        </patternFill>
      </fill>
    </dxf>
    <dxf>
      <font>
        <b/>
        <i val="0"/>
        <color theme="0"/>
      </font>
      <fill>
        <patternFill>
          <bgColor rgb="FFFFC000"/>
        </patternFill>
      </fill>
    </dxf>
    <dxf>
      <font>
        <b/>
        <i val="0"/>
        <color theme="0"/>
      </font>
      <fill>
        <gradientFill degree="180">
          <stop position="0">
            <color rgb="FFFF0000"/>
          </stop>
          <stop position="1">
            <color rgb="FFFFC000"/>
          </stop>
        </gradientFill>
      </fill>
    </dxf>
    <dxf>
      <font>
        <b/>
        <i val="0"/>
        <color theme="0"/>
      </font>
      <fill>
        <patternFill>
          <bgColor rgb="FF92D050"/>
        </patternFill>
      </fill>
    </dxf>
    <dxf>
      <font>
        <b/>
        <i val="0"/>
        <color theme="0"/>
      </font>
      <fill>
        <gradientFill>
          <stop position="0">
            <color rgb="FF92D050"/>
          </stop>
          <stop position="1">
            <color rgb="FFFFC000"/>
          </stop>
        </gradientFill>
      </fill>
    </dxf>
    <dxf>
      <font>
        <condense val="0"/>
        <extend val="0"/>
        <color rgb="FF9C0006"/>
      </font>
      <fill>
        <patternFill>
          <bgColor rgb="FFFFC7CE"/>
        </patternFill>
      </fill>
    </dxf>
    <dxf>
      <font>
        <b/>
        <i val="0"/>
        <color theme="1"/>
      </font>
      <fill>
        <patternFill>
          <bgColor rgb="FFFF0000"/>
        </patternFill>
      </fill>
    </dxf>
    <dxf>
      <font>
        <color rgb="FFFF0000"/>
      </font>
      <fill>
        <patternFill>
          <bgColor rgb="FFFFFF99"/>
        </patternFill>
      </fill>
    </dxf>
    <dxf>
      <font>
        <b/>
        <i val="0"/>
        <color theme="0"/>
      </font>
      <fill>
        <patternFill>
          <bgColor rgb="FFFF0000"/>
        </patternFill>
      </fill>
    </dxf>
    <dxf>
      <font>
        <b/>
        <i val="0"/>
        <color theme="0"/>
      </font>
      <fill>
        <patternFill>
          <bgColor rgb="FFFFC000"/>
        </patternFill>
      </fill>
    </dxf>
    <dxf>
      <font>
        <b/>
        <i val="0"/>
        <color theme="0"/>
      </font>
      <fill>
        <gradientFill degree="180">
          <stop position="0">
            <color rgb="FFFF0000"/>
          </stop>
          <stop position="1">
            <color rgb="FFFFC000"/>
          </stop>
        </gradientFill>
      </fill>
    </dxf>
    <dxf>
      <font>
        <b/>
        <i val="0"/>
        <color theme="0"/>
      </font>
      <fill>
        <patternFill>
          <bgColor rgb="FF92D050"/>
        </patternFill>
      </fill>
    </dxf>
    <dxf>
      <font>
        <b/>
        <i val="0"/>
        <color theme="0"/>
      </font>
      <fill>
        <gradientFill>
          <stop position="0">
            <color rgb="FF92D050"/>
          </stop>
          <stop position="1">
            <color rgb="FFFFC000"/>
          </stop>
        </gradientFill>
      </fill>
    </dxf>
    <dxf>
      <font>
        <condense val="0"/>
        <extend val="0"/>
        <color rgb="FF9C0006"/>
      </font>
      <fill>
        <patternFill>
          <bgColor rgb="FFFFC7CE"/>
        </patternFill>
      </fill>
    </dxf>
    <dxf>
      <font>
        <b/>
        <i val="0"/>
        <color theme="1"/>
      </font>
      <fill>
        <patternFill>
          <bgColor rgb="FFFF0000"/>
        </patternFill>
      </fill>
    </dxf>
    <dxf>
      <font>
        <color rgb="FFFF0000"/>
      </font>
      <fill>
        <patternFill>
          <bgColor rgb="FFFFFF99"/>
        </patternFill>
      </fill>
    </dxf>
    <dxf>
      <font>
        <b/>
        <i val="0"/>
        <color theme="0"/>
      </font>
      <fill>
        <patternFill>
          <bgColor rgb="FFFF0000"/>
        </patternFill>
      </fill>
    </dxf>
    <dxf>
      <font>
        <b/>
        <i val="0"/>
        <color theme="0"/>
      </font>
      <fill>
        <patternFill>
          <bgColor rgb="FFFFC000"/>
        </patternFill>
      </fill>
    </dxf>
    <dxf>
      <font>
        <b/>
        <i val="0"/>
        <color theme="0"/>
      </font>
      <fill>
        <gradientFill degree="180">
          <stop position="0">
            <color rgb="FFFF0000"/>
          </stop>
          <stop position="1">
            <color rgb="FFFFC000"/>
          </stop>
        </gradientFill>
      </fill>
    </dxf>
    <dxf>
      <font>
        <b/>
        <i val="0"/>
        <color theme="0"/>
      </font>
      <fill>
        <patternFill>
          <bgColor rgb="FF92D050"/>
        </patternFill>
      </fill>
    </dxf>
    <dxf>
      <font>
        <b/>
        <i val="0"/>
        <color theme="0"/>
      </font>
      <fill>
        <gradientFill>
          <stop position="0">
            <color rgb="FF92D050"/>
          </stop>
          <stop position="1">
            <color rgb="FFFFC000"/>
          </stop>
        </gradientFill>
      </fill>
    </dxf>
    <dxf>
      <font>
        <condense val="0"/>
        <extend val="0"/>
        <color rgb="FF9C0006"/>
      </font>
      <fill>
        <patternFill>
          <bgColor rgb="FFFFC7CE"/>
        </patternFill>
      </fill>
    </dxf>
    <dxf>
      <font>
        <b/>
        <i val="0"/>
        <color theme="1"/>
      </font>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FF0000"/>
      </font>
      <fill>
        <patternFill>
          <bgColor rgb="FFFFFF99"/>
        </patternFill>
      </fill>
    </dxf>
    <dxf>
      <font>
        <b/>
        <i val="0"/>
        <color theme="0"/>
      </font>
      <fill>
        <patternFill>
          <bgColor rgb="FFFF0000"/>
        </patternFill>
      </fill>
    </dxf>
    <dxf>
      <font>
        <b/>
        <i val="0"/>
        <color theme="0"/>
      </font>
      <fill>
        <patternFill>
          <bgColor rgb="FFFFC000"/>
        </patternFill>
      </fill>
    </dxf>
    <dxf>
      <font>
        <b/>
        <i val="0"/>
        <color theme="0"/>
      </font>
      <fill>
        <gradientFill degree="180">
          <stop position="0">
            <color rgb="FFFF0000"/>
          </stop>
          <stop position="1">
            <color rgb="FFFFC000"/>
          </stop>
        </gradientFill>
      </fill>
    </dxf>
    <dxf>
      <font>
        <b/>
        <i val="0"/>
        <color theme="0"/>
      </font>
      <fill>
        <patternFill>
          <bgColor rgb="FF92D050"/>
        </patternFill>
      </fill>
    </dxf>
    <dxf>
      <font>
        <b/>
        <i val="0"/>
        <color theme="0"/>
      </font>
      <fill>
        <gradientFill>
          <stop position="0">
            <color rgb="FF92D050"/>
          </stop>
          <stop position="1">
            <color rgb="FFFFC000"/>
          </stop>
        </gradientFill>
      </fill>
    </dxf>
    <dxf>
      <font>
        <condense val="0"/>
        <extend val="0"/>
        <color rgb="FF9C0006"/>
      </font>
      <fill>
        <patternFill>
          <bgColor rgb="FFFFC7CE"/>
        </patternFill>
      </fill>
    </dxf>
    <dxf>
      <font>
        <b/>
        <i val="0"/>
        <color theme="1"/>
      </font>
      <fill>
        <patternFill>
          <bgColor rgb="FFFF0000"/>
        </patternFill>
      </fill>
    </dxf>
    <dxf>
      <font>
        <color rgb="FFFF0000"/>
      </font>
      <fill>
        <patternFill>
          <bgColor rgb="FFFFFF99"/>
        </patternFill>
      </fill>
    </dxf>
    <dxf>
      <font>
        <b/>
        <i val="0"/>
        <color theme="0"/>
      </font>
      <fill>
        <patternFill>
          <bgColor rgb="FFFF0000"/>
        </patternFill>
      </fill>
    </dxf>
    <dxf>
      <font>
        <b/>
        <i val="0"/>
        <color theme="0"/>
      </font>
      <fill>
        <patternFill>
          <bgColor rgb="FFFFC000"/>
        </patternFill>
      </fill>
    </dxf>
    <dxf>
      <font>
        <b/>
        <i val="0"/>
        <color theme="0"/>
      </font>
      <fill>
        <gradientFill degree="180">
          <stop position="0">
            <color rgb="FFFF0000"/>
          </stop>
          <stop position="1">
            <color rgb="FFFFC000"/>
          </stop>
        </gradientFill>
      </fill>
    </dxf>
    <dxf>
      <font>
        <b/>
        <i val="0"/>
        <color theme="0"/>
      </font>
      <fill>
        <patternFill>
          <bgColor rgb="FF92D050"/>
        </patternFill>
      </fill>
    </dxf>
    <dxf>
      <font>
        <b/>
        <i val="0"/>
        <color theme="0"/>
      </font>
      <fill>
        <gradientFill>
          <stop position="0">
            <color rgb="FF92D050"/>
          </stop>
          <stop position="1">
            <color rgb="FFFFC000"/>
          </stop>
        </gradientFill>
      </fill>
    </dxf>
    <dxf>
      <font>
        <condense val="0"/>
        <extend val="0"/>
        <color rgb="FF9C0006"/>
      </font>
      <fill>
        <patternFill>
          <bgColor rgb="FFFFC7CE"/>
        </patternFill>
      </fill>
    </dxf>
    <dxf>
      <font>
        <b/>
        <i val="0"/>
        <color theme="1"/>
      </font>
      <fill>
        <patternFill>
          <bgColor rgb="FFFF0000"/>
        </patternFill>
      </fill>
    </dxf>
    <dxf>
      <font>
        <color rgb="FFFF0000"/>
      </font>
      <fill>
        <patternFill>
          <bgColor rgb="FFFFFF99"/>
        </patternFill>
      </fill>
    </dxf>
    <dxf>
      <font>
        <b/>
        <i val="0"/>
        <color theme="0"/>
      </font>
      <fill>
        <patternFill>
          <bgColor rgb="FFFF0000"/>
        </patternFill>
      </fill>
    </dxf>
    <dxf>
      <font>
        <b/>
        <i val="0"/>
        <color theme="0"/>
      </font>
      <fill>
        <patternFill>
          <bgColor rgb="FFFFC000"/>
        </patternFill>
      </fill>
    </dxf>
    <dxf>
      <font>
        <b/>
        <i val="0"/>
        <color theme="0"/>
      </font>
      <fill>
        <gradientFill degree="180">
          <stop position="0">
            <color rgb="FFFF0000"/>
          </stop>
          <stop position="1">
            <color rgb="FFFFC000"/>
          </stop>
        </gradientFill>
      </fill>
    </dxf>
    <dxf>
      <font>
        <b/>
        <i val="0"/>
        <color theme="0"/>
      </font>
      <fill>
        <patternFill>
          <bgColor rgb="FF92D050"/>
        </patternFill>
      </fill>
    </dxf>
    <dxf>
      <font>
        <b/>
        <i val="0"/>
        <color theme="0"/>
      </font>
      <fill>
        <gradientFill>
          <stop position="0">
            <color rgb="FF92D050"/>
          </stop>
          <stop position="1">
            <color rgb="FFFFC000"/>
          </stop>
        </gradientFill>
      </fill>
    </dxf>
    <dxf>
      <font>
        <condense val="0"/>
        <extend val="0"/>
        <color rgb="FF9C0006"/>
      </font>
      <fill>
        <patternFill>
          <bgColor rgb="FFFFC7CE"/>
        </patternFill>
      </fill>
    </dxf>
    <dxf>
      <font>
        <b/>
        <i val="0"/>
        <color theme="1"/>
      </font>
      <fill>
        <patternFill>
          <bgColor rgb="FFFF0000"/>
        </patternFill>
      </fill>
    </dxf>
    <dxf>
      <font>
        <b/>
        <i val="0"/>
        <color theme="0"/>
      </font>
      <fill>
        <gradientFill>
          <stop position="0">
            <color rgb="FFFF0000"/>
          </stop>
          <stop position="1">
            <color theme="5"/>
          </stop>
        </gradientFill>
      </fill>
    </dxf>
    <dxf>
      <font>
        <b/>
        <i val="0"/>
        <color theme="0"/>
      </font>
      <fill>
        <patternFill>
          <bgColor rgb="FF00B0F0"/>
        </patternFill>
      </fill>
    </dxf>
    <dxf>
      <font>
        <b/>
        <i val="0"/>
        <color theme="0"/>
      </font>
      <fill>
        <patternFill>
          <bgColor rgb="FF00B050"/>
        </patternFill>
      </fill>
    </dxf>
    <dxf>
      <font>
        <b/>
        <i val="0"/>
        <color theme="0"/>
      </font>
      <fill>
        <patternFill>
          <bgColor rgb="FFFFC000"/>
        </patternFill>
      </fill>
    </dxf>
    <dxf>
      <font>
        <b/>
        <i val="0"/>
        <color theme="0"/>
      </font>
      <fill>
        <patternFill>
          <bgColor rgb="FFFF0000"/>
        </patternFill>
      </fill>
    </dxf>
    <dxf>
      <fill>
        <gradientFill>
          <stop position="0">
            <color theme="9"/>
          </stop>
          <stop position="1">
            <color theme="5"/>
          </stop>
        </gradientFill>
      </fill>
    </dxf>
  </dxfs>
  <tableStyles count="0" defaultTableStyle="TableStyleMedium2" defaultPivotStyle="PivotStyleLight16"/>
  <colors>
    <mruColors>
      <color rgb="FFFF3300"/>
      <color rgb="FFFFCCCC"/>
      <color rgb="FF0000FF"/>
      <color rgb="FF99FF66"/>
      <color rgb="FF66FFFF"/>
      <color rgb="FFFF99FF"/>
      <color rgb="FF6666FF"/>
      <color rgb="FFCC66FF"/>
      <color rgb="FFCC99FF"/>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5.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4.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3.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sng" strike="noStrike" kern="1200" spc="0" baseline="0">
                <a:solidFill>
                  <a:schemeClr val="tx1">
                    <a:lumMod val="65000"/>
                    <a:lumOff val="35000"/>
                  </a:schemeClr>
                </a:solidFill>
                <a:latin typeface="+mn-lt"/>
                <a:ea typeface="+mn-ea"/>
                <a:cs typeface="+mn-cs"/>
              </a:defRPr>
            </a:pPr>
            <a:r>
              <a:rPr lang="en-US" u="sng"/>
              <a:t>Template Section 8.05-8.08, over the last 2 Quarters</a:t>
            </a:r>
          </a:p>
        </c:rich>
      </c:tx>
      <c:overlay val="0"/>
      <c:spPr>
        <a:noFill/>
        <a:ln>
          <a:noFill/>
        </a:ln>
        <a:effectLst/>
      </c:spPr>
      <c:txPr>
        <a:bodyPr rot="0" spcFirstLastPara="1" vertOverflow="ellipsis" vert="horz" wrap="square" anchor="ctr" anchorCtr="1"/>
        <a:lstStyle/>
        <a:p>
          <a:pPr>
            <a:defRPr sz="1400" b="0" i="0" u="sng"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5.1817574108285656E-2"/>
          <c:y val="8.1782085753160108E-2"/>
          <c:w val="0.71337722658066871"/>
          <c:h val="0.86165364671385947"/>
        </c:manualLayout>
      </c:layout>
      <c:lineChart>
        <c:grouping val="standard"/>
        <c:varyColors val="0"/>
        <c:ser>
          <c:idx val="0"/>
          <c:order val="0"/>
          <c:tx>
            <c:strRef>
              <c:f>Accuracy!$H$747</c:f>
              <c:strCache>
                <c:ptCount val="1"/>
                <c:pt idx="0">
                  <c:v>Project Costs to Closure</c:v>
                </c:pt>
              </c:strCache>
            </c:strRef>
          </c:tx>
          <c:spPr>
            <a:ln w="28575" cap="rnd">
              <a:solidFill>
                <a:schemeClr val="accent1"/>
              </a:solidFill>
              <a:round/>
            </a:ln>
            <a:effectLst/>
          </c:spPr>
          <c:marker>
            <c:symbol val="none"/>
          </c:marker>
          <c:cat>
            <c:strRef>
              <c:f>Accuracy!$I$745:$L$745</c:f>
              <c:strCache>
                <c:ptCount val="3"/>
                <c:pt idx="0">
                  <c:v>Q1 1617</c:v>
                </c:pt>
                <c:pt idx="1">
                  <c:v>Q2 1617</c:v>
                </c:pt>
                <c:pt idx="2">
                  <c:v>Q3 1617</c:v>
                </c:pt>
              </c:strCache>
            </c:strRef>
          </c:cat>
          <c:val>
            <c:numRef>
              <c:f>Accuracy!$I$747:$L$747</c:f>
              <c:numCache>
                <c:formatCode>_("£"* #,##0.00_);_("£"* \(#,##0.00\);_("£"* "-"??_);_(@_)</c:formatCode>
                <c:ptCount val="3"/>
                <c:pt idx="0">
                  <c:v>#N/A</c:v>
                </c:pt>
                <c:pt idx="1">
                  <c:v>#N/A</c:v>
                </c:pt>
                <c:pt idx="2">
                  <c:v>0</c:v>
                </c:pt>
              </c:numCache>
            </c:numRef>
          </c:val>
          <c:smooth val="0"/>
        </c:ser>
        <c:ser>
          <c:idx val="1"/>
          <c:order val="1"/>
          <c:tx>
            <c:strRef>
              <c:f>Accuracy!$H$748</c:f>
              <c:strCache>
                <c:ptCount val="1"/>
                <c:pt idx="0">
                  <c:v>Total Forecast Whole Life Cost (RDEL)</c:v>
                </c:pt>
              </c:strCache>
            </c:strRef>
          </c:tx>
          <c:spPr>
            <a:ln w="28575" cap="rnd">
              <a:solidFill>
                <a:schemeClr val="accent2"/>
              </a:solidFill>
              <a:round/>
            </a:ln>
            <a:effectLst/>
          </c:spPr>
          <c:marker>
            <c:symbol val="none"/>
          </c:marker>
          <c:cat>
            <c:strRef>
              <c:f>Accuracy!$I$745:$L$745</c:f>
              <c:strCache>
                <c:ptCount val="3"/>
                <c:pt idx="0">
                  <c:v>Q1 1617</c:v>
                </c:pt>
                <c:pt idx="1">
                  <c:v>Q2 1617</c:v>
                </c:pt>
                <c:pt idx="2">
                  <c:v>Q3 1617</c:v>
                </c:pt>
              </c:strCache>
            </c:strRef>
          </c:cat>
          <c:val>
            <c:numRef>
              <c:f>Accuracy!$I$748:$L$748</c:f>
              <c:numCache>
                <c:formatCode>_("£"* #,##0.00_);_("£"* \(#,##0.00\);_("£"* "-"??_);_(@_)</c:formatCode>
                <c:ptCount val="3"/>
                <c:pt idx="0">
                  <c:v>#N/A</c:v>
                </c:pt>
                <c:pt idx="1">
                  <c:v>#N/A</c:v>
                </c:pt>
                <c:pt idx="2">
                  <c:v>0</c:v>
                </c:pt>
              </c:numCache>
            </c:numRef>
          </c:val>
          <c:smooth val="0"/>
        </c:ser>
        <c:ser>
          <c:idx val="2"/>
          <c:order val="2"/>
          <c:tx>
            <c:strRef>
              <c:f>Accuracy!$H$749</c:f>
              <c:strCache>
                <c:ptCount val="1"/>
                <c:pt idx="0">
                  <c:v>Total Forecast Whole Life Cost (CDEL)</c:v>
                </c:pt>
              </c:strCache>
            </c:strRef>
          </c:tx>
          <c:spPr>
            <a:ln w="28575" cap="rnd">
              <a:solidFill>
                <a:schemeClr val="accent3"/>
              </a:solidFill>
              <a:round/>
            </a:ln>
            <a:effectLst/>
          </c:spPr>
          <c:marker>
            <c:symbol val="none"/>
          </c:marker>
          <c:cat>
            <c:strRef>
              <c:f>Accuracy!$I$745:$L$745</c:f>
              <c:strCache>
                <c:ptCount val="3"/>
                <c:pt idx="0">
                  <c:v>Q1 1617</c:v>
                </c:pt>
                <c:pt idx="1">
                  <c:v>Q2 1617</c:v>
                </c:pt>
                <c:pt idx="2">
                  <c:v>Q3 1617</c:v>
                </c:pt>
              </c:strCache>
            </c:strRef>
          </c:cat>
          <c:val>
            <c:numRef>
              <c:f>Accuracy!$I$749:$L$749</c:f>
              <c:numCache>
                <c:formatCode>_("£"* #,##0.00_);_("£"* \(#,##0.00\);_("£"* "-"??_);_(@_)</c:formatCode>
                <c:ptCount val="3"/>
                <c:pt idx="0">
                  <c:v>#N/A</c:v>
                </c:pt>
                <c:pt idx="1">
                  <c:v>#N/A</c:v>
                </c:pt>
                <c:pt idx="2">
                  <c:v>0</c:v>
                </c:pt>
              </c:numCache>
            </c:numRef>
          </c:val>
          <c:smooth val="0"/>
        </c:ser>
        <c:ser>
          <c:idx val="3"/>
          <c:order val="3"/>
          <c:tx>
            <c:strRef>
              <c:f>Accuracy!$H$750</c:f>
              <c:strCache>
                <c:ptCount val="1"/>
                <c:pt idx="0">
                  <c:v>Total Forecast Whole Life Cost (Non-Gov)</c:v>
                </c:pt>
              </c:strCache>
            </c:strRef>
          </c:tx>
          <c:spPr>
            <a:ln w="28575" cap="rnd">
              <a:solidFill>
                <a:schemeClr val="accent4"/>
              </a:solidFill>
              <a:round/>
            </a:ln>
            <a:effectLst/>
          </c:spPr>
          <c:marker>
            <c:symbol val="none"/>
          </c:marker>
          <c:cat>
            <c:strRef>
              <c:f>Accuracy!$I$745:$L$745</c:f>
              <c:strCache>
                <c:ptCount val="3"/>
                <c:pt idx="0">
                  <c:v>Q1 1617</c:v>
                </c:pt>
                <c:pt idx="1">
                  <c:v>Q2 1617</c:v>
                </c:pt>
                <c:pt idx="2">
                  <c:v>Q3 1617</c:v>
                </c:pt>
              </c:strCache>
            </c:strRef>
          </c:cat>
          <c:val>
            <c:numRef>
              <c:f>Accuracy!$I$750:$L$750</c:f>
              <c:numCache>
                <c:formatCode>_("£"* #,##0.00_);_("£"* \(#,##0.00\);_("£"* "-"??_);_(@_)</c:formatCode>
                <c:ptCount val="3"/>
                <c:pt idx="0">
                  <c:v>#N/A</c:v>
                </c:pt>
                <c:pt idx="1">
                  <c:v>#N/A</c:v>
                </c:pt>
                <c:pt idx="2">
                  <c:v>0</c:v>
                </c:pt>
              </c:numCache>
            </c:numRef>
          </c:val>
          <c:smooth val="0"/>
        </c:ser>
        <c:ser>
          <c:idx val="4"/>
          <c:order val="4"/>
          <c:tx>
            <c:strRef>
              <c:f>Accuracy!$H$751</c:f>
              <c:strCache>
                <c:ptCount val="1"/>
                <c:pt idx="0">
                  <c:v>Total Forecast Whole Life Cost</c:v>
                </c:pt>
              </c:strCache>
            </c:strRef>
          </c:tx>
          <c:spPr>
            <a:ln w="28575" cap="rnd">
              <a:solidFill>
                <a:schemeClr val="accent5"/>
              </a:solidFill>
              <a:round/>
            </a:ln>
            <a:effectLst/>
          </c:spPr>
          <c:marker>
            <c:symbol val="none"/>
          </c:marker>
          <c:cat>
            <c:strRef>
              <c:f>Accuracy!$I$745:$L$745</c:f>
              <c:strCache>
                <c:ptCount val="3"/>
                <c:pt idx="0">
                  <c:v>Q1 1617</c:v>
                </c:pt>
                <c:pt idx="1">
                  <c:v>Q2 1617</c:v>
                </c:pt>
                <c:pt idx="2">
                  <c:v>Q3 1617</c:v>
                </c:pt>
              </c:strCache>
            </c:strRef>
          </c:cat>
          <c:val>
            <c:numRef>
              <c:f>Accuracy!$I$751:$L$751</c:f>
              <c:numCache>
                <c:formatCode>_("£"* #,##0.00_);_("£"* \(#,##0.00\);_("£"* "-"??_);_(@_)</c:formatCode>
                <c:ptCount val="3"/>
                <c:pt idx="0">
                  <c:v>#N/A</c:v>
                </c:pt>
                <c:pt idx="1">
                  <c:v>#N/A</c:v>
                </c:pt>
                <c:pt idx="2">
                  <c:v>0</c:v>
                </c:pt>
              </c:numCache>
            </c:numRef>
          </c:val>
          <c:smooth val="0"/>
        </c:ser>
        <c:ser>
          <c:idx val="5"/>
          <c:order val="5"/>
          <c:tx>
            <c:strRef>
              <c:f>Accuracy!$H$746</c:f>
              <c:strCache>
                <c:ptCount val="1"/>
                <c:pt idx="0">
                  <c:v>NPV</c:v>
                </c:pt>
              </c:strCache>
            </c:strRef>
          </c:tx>
          <c:spPr>
            <a:ln w="28575" cap="rnd">
              <a:solidFill>
                <a:schemeClr val="accent6"/>
              </a:solidFill>
              <a:round/>
            </a:ln>
            <a:effectLst/>
          </c:spPr>
          <c:marker>
            <c:symbol val="none"/>
          </c:marker>
          <c:cat>
            <c:strRef>
              <c:f>Accuracy!$I$745:$L$745</c:f>
              <c:strCache>
                <c:ptCount val="3"/>
                <c:pt idx="0">
                  <c:v>Q1 1617</c:v>
                </c:pt>
                <c:pt idx="1">
                  <c:v>Q2 1617</c:v>
                </c:pt>
                <c:pt idx="2">
                  <c:v>Q3 1617</c:v>
                </c:pt>
              </c:strCache>
            </c:strRef>
          </c:cat>
          <c:val>
            <c:numRef>
              <c:f>Accuracy!$I$746:$L$746</c:f>
              <c:numCache>
                <c:formatCode>_("£"* #,##0.00_);_("£"* \(#,##0.00\);_("£"* "-"??_);_(@_)</c:formatCode>
                <c:ptCount val="3"/>
                <c:pt idx="0">
                  <c:v>#N/A</c:v>
                </c:pt>
                <c:pt idx="1">
                  <c:v>#N/A</c:v>
                </c:pt>
                <c:pt idx="2">
                  <c:v>0</c:v>
                </c:pt>
              </c:numCache>
            </c:numRef>
          </c:val>
          <c:smooth val="0"/>
        </c:ser>
        <c:dLbls>
          <c:showLegendKey val="0"/>
          <c:showVal val="0"/>
          <c:showCatName val="0"/>
          <c:showSerName val="0"/>
          <c:showPercent val="0"/>
          <c:showBubbleSize val="0"/>
        </c:dLbls>
        <c:smooth val="0"/>
        <c:axId val="233530848"/>
        <c:axId val="233531936"/>
      </c:lineChart>
      <c:catAx>
        <c:axId val="233530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531936"/>
        <c:crosses val="autoZero"/>
        <c:auto val="1"/>
        <c:lblAlgn val="ctr"/>
        <c:lblOffset val="100"/>
        <c:noMultiLvlLbl val="0"/>
      </c:catAx>
      <c:valAx>
        <c:axId val="23353193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£million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0_-;\-* #,##0.0_-;_-*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5308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sng" strike="noStrike" kern="1200" spc="0" baseline="0">
                <a:solidFill>
                  <a:schemeClr val="tx1">
                    <a:lumMod val="65000"/>
                    <a:lumOff val="35000"/>
                  </a:schemeClr>
                </a:solidFill>
                <a:latin typeface="+mn-lt"/>
                <a:ea typeface="+mn-ea"/>
                <a:cs typeface="+mn-cs"/>
              </a:defRPr>
            </a:pPr>
            <a:r>
              <a:rPr lang="en-US" u="sng"/>
              <a:t>RDEL Costs, over the last 2 Quarters</a:t>
            </a:r>
          </a:p>
        </c:rich>
      </c:tx>
      <c:overlay val="0"/>
      <c:spPr>
        <a:noFill/>
        <a:ln>
          <a:noFill/>
        </a:ln>
        <a:effectLst/>
      </c:spPr>
      <c:txPr>
        <a:bodyPr rot="0" spcFirstLastPara="1" vertOverflow="ellipsis" vert="horz" wrap="square" anchor="ctr" anchorCtr="1"/>
        <a:lstStyle/>
        <a:p>
          <a:pPr>
            <a:defRPr sz="1400" b="0" i="0" u="sng"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5.7260819301427526E-2"/>
          <c:y val="7.9634983852987284E-2"/>
          <c:w val="0.67963292848016355"/>
          <c:h val="0.78843051577457135"/>
        </c:manualLayout>
      </c:layout>
      <c:lineChart>
        <c:grouping val="standard"/>
        <c:varyColors val="0"/>
        <c:ser>
          <c:idx val="0"/>
          <c:order val="0"/>
          <c:tx>
            <c:strRef>
              <c:f>Accuracy!$H$755</c:f>
              <c:strCache>
                <c:ptCount val="1"/>
                <c:pt idx="0">
                  <c:v>One off costs TOTAL (Baseline)</c:v>
                </c:pt>
              </c:strCache>
            </c:strRef>
          </c:tx>
          <c:spPr>
            <a:ln w="28575" cap="rnd">
              <a:solidFill>
                <a:schemeClr val="accent1">
                  <a:lumMod val="60000"/>
                  <a:lumOff val="40000"/>
                </a:schemeClr>
              </a:solidFill>
              <a:round/>
            </a:ln>
            <a:effectLst/>
          </c:spPr>
          <c:marker>
            <c:symbol val="none"/>
          </c:marker>
          <c:cat>
            <c:strRef>
              <c:f>Accuracy!$I$754:$K$754</c:f>
              <c:strCache>
                <c:ptCount val="3"/>
                <c:pt idx="0">
                  <c:v>Q1 1617</c:v>
                </c:pt>
                <c:pt idx="1">
                  <c:v>Q2 1617</c:v>
                </c:pt>
                <c:pt idx="2">
                  <c:v>Q3 1617</c:v>
                </c:pt>
              </c:strCache>
            </c:strRef>
          </c:cat>
          <c:val>
            <c:numRef>
              <c:f>Accuracy!$I$755:$K$755</c:f>
              <c:numCache>
                <c:formatCode>_("£"* #,##0.00_);_("£"* \(#,##0.00\);_("£"* "-"??_);_(@_)</c:formatCode>
                <c:ptCount val="3"/>
                <c:pt idx="0">
                  <c:v>#N/A</c:v>
                </c:pt>
                <c:pt idx="1">
                  <c:v>#N/A</c:v>
                </c:pt>
                <c:pt idx="2">
                  <c:v>0</c:v>
                </c:pt>
              </c:numCache>
            </c:numRef>
          </c:val>
          <c:smooth val="0"/>
        </c:ser>
        <c:ser>
          <c:idx val="1"/>
          <c:order val="1"/>
          <c:tx>
            <c:strRef>
              <c:f>Accuracy!$H$756</c:f>
              <c:strCache>
                <c:ptCount val="1"/>
                <c:pt idx="0">
                  <c:v>Recurring NEW Costs TOTAL (Baseline)</c:v>
                </c:pt>
              </c:strCache>
            </c:strRef>
          </c:tx>
          <c:spPr>
            <a:ln w="28575" cap="rnd">
              <a:solidFill>
                <a:schemeClr val="accent2">
                  <a:lumMod val="60000"/>
                  <a:lumOff val="40000"/>
                </a:schemeClr>
              </a:solidFill>
              <a:round/>
            </a:ln>
            <a:effectLst/>
          </c:spPr>
          <c:marker>
            <c:symbol val="none"/>
          </c:marker>
          <c:cat>
            <c:strRef>
              <c:f>Accuracy!$I$754:$K$754</c:f>
              <c:strCache>
                <c:ptCount val="3"/>
                <c:pt idx="0">
                  <c:v>Q1 1617</c:v>
                </c:pt>
                <c:pt idx="1">
                  <c:v>Q2 1617</c:v>
                </c:pt>
                <c:pt idx="2">
                  <c:v>Q3 1617</c:v>
                </c:pt>
              </c:strCache>
            </c:strRef>
          </c:cat>
          <c:val>
            <c:numRef>
              <c:f>Accuracy!$I$756:$K$756</c:f>
              <c:numCache>
                <c:formatCode>_("£"* #,##0.00_);_("£"* \(#,##0.00\);_("£"* "-"??_);_(@_)</c:formatCode>
                <c:ptCount val="3"/>
                <c:pt idx="0">
                  <c:v>#N/A</c:v>
                </c:pt>
                <c:pt idx="1">
                  <c:v>#N/A</c:v>
                </c:pt>
                <c:pt idx="2">
                  <c:v>0</c:v>
                </c:pt>
              </c:numCache>
            </c:numRef>
          </c:val>
          <c:smooth val="0"/>
        </c:ser>
        <c:ser>
          <c:idx val="2"/>
          <c:order val="2"/>
          <c:tx>
            <c:strRef>
              <c:f>Accuracy!$H$757</c:f>
              <c:strCache>
                <c:ptCount val="1"/>
                <c:pt idx="0">
                  <c:v>Recurring OLD Costs TOTAL (Baseline)</c:v>
                </c:pt>
              </c:strCache>
            </c:strRef>
          </c:tx>
          <c:spPr>
            <a:ln w="28575" cap="rnd">
              <a:solidFill>
                <a:schemeClr val="bg2">
                  <a:lumMod val="75000"/>
                </a:schemeClr>
              </a:solidFill>
              <a:round/>
            </a:ln>
            <a:effectLst/>
          </c:spPr>
          <c:marker>
            <c:symbol val="none"/>
          </c:marker>
          <c:cat>
            <c:strRef>
              <c:f>Accuracy!$I$754:$K$754</c:f>
              <c:strCache>
                <c:ptCount val="3"/>
                <c:pt idx="0">
                  <c:v>Q1 1617</c:v>
                </c:pt>
                <c:pt idx="1">
                  <c:v>Q2 1617</c:v>
                </c:pt>
                <c:pt idx="2">
                  <c:v>Q3 1617</c:v>
                </c:pt>
              </c:strCache>
            </c:strRef>
          </c:cat>
          <c:val>
            <c:numRef>
              <c:f>Accuracy!$I$757:$K$757</c:f>
              <c:numCache>
                <c:formatCode>_("£"* #,##0.00_);_("£"* \(#,##0.00\);_("£"* "-"??_);_(@_)</c:formatCode>
                <c:ptCount val="3"/>
                <c:pt idx="0">
                  <c:v>#N/A</c:v>
                </c:pt>
                <c:pt idx="1">
                  <c:v>#N/A</c:v>
                </c:pt>
                <c:pt idx="2">
                  <c:v>0</c:v>
                </c:pt>
              </c:numCache>
            </c:numRef>
          </c:val>
          <c:smooth val="0"/>
        </c:ser>
        <c:ser>
          <c:idx val="3"/>
          <c:order val="3"/>
          <c:tx>
            <c:strRef>
              <c:f>Accuracy!$H$758</c:f>
              <c:strCache>
                <c:ptCount val="1"/>
                <c:pt idx="0">
                  <c:v>Total TOTAL (Baseline)</c:v>
                </c:pt>
              </c:strCache>
            </c:strRef>
          </c:tx>
          <c:spPr>
            <a:ln w="28575" cap="rnd">
              <a:solidFill>
                <a:schemeClr val="accent6">
                  <a:lumMod val="60000"/>
                  <a:lumOff val="40000"/>
                </a:schemeClr>
              </a:solidFill>
              <a:round/>
            </a:ln>
            <a:effectLst/>
          </c:spPr>
          <c:marker>
            <c:symbol val="none"/>
          </c:marker>
          <c:cat>
            <c:strRef>
              <c:f>Accuracy!$I$754:$K$754</c:f>
              <c:strCache>
                <c:ptCount val="3"/>
                <c:pt idx="0">
                  <c:v>Q1 1617</c:v>
                </c:pt>
                <c:pt idx="1">
                  <c:v>Q2 1617</c:v>
                </c:pt>
                <c:pt idx="2">
                  <c:v>Q3 1617</c:v>
                </c:pt>
              </c:strCache>
            </c:strRef>
          </c:cat>
          <c:val>
            <c:numRef>
              <c:f>Accuracy!$I$758:$K$758</c:f>
              <c:numCache>
                <c:formatCode>_("£"* #,##0.00_);_("£"* \(#,##0.00\);_("£"* "-"??_);_(@_)</c:formatCode>
                <c:ptCount val="3"/>
                <c:pt idx="0">
                  <c:v>#N/A</c:v>
                </c:pt>
                <c:pt idx="1">
                  <c:v>#N/A</c:v>
                </c:pt>
                <c:pt idx="2">
                  <c:v>0</c:v>
                </c:pt>
              </c:numCache>
            </c:numRef>
          </c:val>
          <c:smooth val="0"/>
        </c:ser>
        <c:ser>
          <c:idx val="4"/>
          <c:order val="4"/>
          <c:tx>
            <c:strRef>
              <c:f>Accuracy!$H$759</c:f>
              <c:strCache>
                <c:ptCount val="1"/>
                <c:pt idx="0">
                  <c:v>One off costs TOTAL (Forecast)</c:v>
                </c:pt>
              </c:strCache>
            </c:strRef>
          </c:tx>
          <c:spPr>
            <a:ln w="28575" cap="rnd">
              <a:solidFill>
                <a:schemeClr val="accent1">
                  <a:lumMod val="75000"/>
                </a:schemeClr>
              </a:solidFill>
              <a:round/>
            </a:ln>
            <a:effectLst/>
          </c:spPr>
          <c:marker>
            <c:symbol val="none"/>
          </c:marker>
          <c:cat>
            <c:strRef>
              <c:f>Accuracy!$I$754:$K$754</c:f>
              <c:strCache>
                <c:ptCount val="3"/>
                <c:pt idx="0">
                  <c:v>Q1 1617</c:v>
                </c:pt>
                <c:pt idx="1">
                  <c:v>Q2 1617</c:v>
                </c:pt>
                <c:pt idx="2">
                  <c:v>Q3 1617</c:v>
                </c:pt>
              </c:strCache>
            </c:strRef>
          </c:cat>
          <c:val>
            <c:numRef>
              <c:f>Accuracy!$I$759:$K$759</c:f>
              <c:numCache>
                <c:formatCode>_("£"* #,##0.00_);_("£"* \(#,##0.00\);_("£"* "-"??_);_(@_)</c:formatCode>
                <c:ptCount val="3"/>
                <c:pt idx="0">
                  <c:v>#N/A</c:v>
                </c:pt>
                <c:pt idx="1">
                  <c:v>#N/A</c:v>
                </c:pt>
                <c:pt idx="2">
                  <c:v>0</c:v>
                </c:pt>
              </c:numCache>
            </c:numRef>
          </c:val>
          <c:smooth val="0"/>
        </c:ser>
        <c:ser>
          <c:idx val="5"/>
          <c:order val="5"/>
          <c:tx>
            <c:strRef>
              <c:f>Accuracy!$H$760</c:f>
              <c:strCache>
                <c:ptCount val="1"/>
                <c:pt idx="0">
                  <c:v>Recurring NEW Costs TOTAL (Forecast)</c:v>
                </c:pt>
              </c:strCache>
            </c:strRef>
          </c:tx>
          <c:spPr>
            <a:ln w="28575" cap="rnd">
              <a:solidFill>
                <a:schemeClr val="accent2">
                  <a:lumMod val="75000"/>
                </a:schemeClr>
              </a:solidFill>
              <a:round/>
            </a:ln>
            <a:effectLst/>
          </c:spPr>
          <c:marker>
            <c:symbol val="none"/>
          </c:marker>
          <c:cat>
            <c:strRef>
              <c:f>Accuracy!$I$754:$K$754</c:f>
              <c:strCache>
                <c:ptCount val="3"/>
                <c:pt idx="0">
                  <c:v>Q1 1617</c:v>
                </c:pt>
                <c:pt idx="1">
                  <c:v>Q2 1617</c:v>
                </c:pt>
                <c:pt idx="2">
                  <c:v>Q3 1617</c:v>
                </c:pt>
              </c:strCache>
            </c:strRef>
          </c:cat>
          <c:val>
            <c:numRef>
              <c:f>Accuracy!$I$760:$K$760</c:f>
              <c:numCache>
                <c:formatCode>_("£"* #,##0.00_);_("£"* \(#,##0.00\);_("£"* "-"??_);_(@_)</c:formatCode>
                <c:ptCount val="3"/>
                <c:pt idx="0">
                  <c:v>#N/A</c:v>
                </c:pt>
                <c:pt idx="1">
                  <c:v>#N/A</c:v>
                </c:pt>
                <c:pt idx="2">
                  <c:v>0</c:v>
                </c:pt>
              </c:numCache>
            </c:numRef>
          </c:val>
          <c:smooth val="0"/>
        </c:ser>
        <c:ser>
          <c:idx val="6"/>
          <c:order val="6"/>
          <c:tx>
            <c:strRef>
              <c:f>Accuracy!$H$761</c:f>
              <c:strCache>
                <c:ptCount val="1"/>
                <c:pt idx="0">
                  <c:v>Recurring OLD Costs TOTAL(Forecast)</c:v>
                </c:pt>
              </c:strCache>
            </c:strRef>
          </c:tx>
          <c:spPr>
            <a:ln w="28575" cap="rnd">
              <a:solidFill>
                <a:schemeClr val="bg2">
                  <a:lumMod val="25000"/>
                </a:schemeClr>
              </a:solidFill>
              <a:round/>
            </a:ln>
            <a:effectLst/>
          </c:spPr>
          <c:marker>
            <c:symbol val="none"/>
          </c:marker>
          <c:cat>
            <c:strRef>
              <c:f>Accuracy!$I$754:$K$754</c:f>
              <c:strCache>
                <c:ptCount val="3"/>
                <c:pt idx="0">
                  <c:v>Q1 1617</c:v>
                </c:pt>
                <c:pt idx="1">
                  <c:v>Q2 1617</c:v>
                </c:pt>
                <c:pt idx="2">
                  <c:v>Q3 1617</c:v>
                </c:pt>
              </c:strCache>
            </c:strRef>
          </c:cat>
          <c:val>
            <c:numRef>
              <c:f>Accuracy!$I$761:$K$761</c:f>
              <c:numCache>
                <c:formatCode>_("£"* #,##0.00_);_("£"* \(#,##0.00\);_("£"* "-"??_);_(@_)</c:formatCode>
                <c:ptCount val="3"/>
                <c:pt idx="0">
                  <c:v>#N/A</c:v>
                </c:pt>
                <c:pt idx="1">
                  <c:v>#N/A</c:v>
                </c:pt>
                <c:pt idx="2">
                  <c:v>0</c:v>
                </c:pt>
              </c:numCache>
            </c:numRef>
          </c:val>
          <c:smooth val="0"/>
        </c:ser>
        <c:ser>
          <c:idx val="7"/>
          <c:order val="7"/>
          <c:tx>
            <c:strRef>
              <c:f>Accuracy!$H$762</c:f>
              <c:strCache>
                <c:ptCount val="1"/>
                <c:pt idx="0">
                  <c:v>Total TOTAL (Forecast)</c:v>
                </c:pt>
              </c:strCache>
            </c:strRef>
          </c:tx>
          <c:spPr>
            <a:ln w="28575" cap="rnd">
              <a:solidFill>
                <a:schemeClr val="accent6">
                  <a:lumMod val="75000"/>
                </a:schemeClr>
              </a:solidFill>
              <a:round/>
            </a:ln>
            <a:effectLst/>
          </c:spPr>
          <c:marker>
            <c:symbol val="none"/>
          </c:marker>
          <c:cat>
            <c:strRef>
              <c:f>Accuracy!$I$754:$K$754</c:f>
              <c:strCache>
                <c:ptCount val="3"/>
                <c:pt idx="0">
                  <c:v>Q1 1617</c:v>
                </c:pt>
                <c:pt idx="1">
                  <c:v>Q2 1617</c:v>
                </c:pt>
                <c:pt idx="2">
                  <c:v>Q3 1617</c:v>
                </c:pt>
              </c:strCache>
            </c:strRef>
          </c:cat>
          <c:val>
            <c:numRef>
              <c:f>Accuracy!$I$762:$K$762</c:f>
              <c:numCache>
                <c:formatCode>_("£"* #,##0.00_);_("£"* \(#,##0.00\);_("£"* "-"??_);_(@_)</c:formatCode>
                <c:ptCount val="3"/>
                <c:pt idx="0">
                  <c:v>#N/A</c:v>
                </c:pt>
                <c:pt idx="1">
                  <c:v>#N/A</c:v>
                </c:pt>
                <c:pt idx="2">
                  <c:v>0</c:v>
                </c:pt>
              </c:numCache>
            </c:numRef>
          </c:val>
          <c:smooth val="0"/>
        </c:ser>
        <c:dLbls>
          <c:showLegendKey val="0"/>
          <c:showVal val="0"/>
          <c:showCatName val="0"/>
          <c:showSerName val="0"/>
          <c:showPercent val="0"/>
          <c:showBubbleSize val="0"/>
        </c:dLbls>
        <c:smooth val="0"/>
        <c:axId val="611636928"/>
        <c:axId val="611637472"/>
      </c:lineChart>
      <c:catAx>
        <c:axId val="611636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1637472"/>
        <c:crosses val="autoZero"/>
        <c:auto val="1"/>
        <c:lblAlgn val="ctr"/>
        <c:lblOffset val="100"/>
        <c:noMultiLvlLbl val="0"/>
      </c:catAx>
      <c:valAx>
        <c:axId val="61163747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£million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16369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sng" strike="noStrike" kern="1200" spc="0" baseline="0">
                <a:solidFill>
                  <a:schemeClr val="tx1">
                    <a:lumMod val="65000"/>
                    <a:lumOff val="35000"/>
                  </a:schemeClr>
                </a:solidFill>
                <a:latin typeface="+mn-lt"/>
                <a:ea typeface="+mn-ea"/>
                <a:cs typeface="+mn-cs"/>
              </a:defRPr>
            </a:pPr>
            <a:r>
              <a:rPr lang="en-US" u="sng"/>
              <a:t>CDEL costs, over the last 2</a:t>
            </a:r>
            <a:r>
              <a:rPr lang="en-US" u="sng" baseline="0"/>
              <a:t> </a:t>
            </a:r>
            <a:r>
              <a:rPr lang="en-US" u="sng"/>
              <a:t>Quarters</a:t>
            </a:r>
          </a:p>
        </c:rich>
      </c:tx>
      <c:overlay val="0"/>
      <c:spPr>
        <a:noFill/>
        <a:ln>
          <a:noFill/>
        </a:ln>
        <a:effectLst/>
      </c:spPr>
      <c:txPr>
        <a:bodyPr rot="0" spcFirstLastPara="1" vertOverflow="ellipsis" vert="horz" wrap="square" anchor="ctr" anchorCtr="1"/>
        <a:lstStyle/>
        <a:p>
          <a:pPr>
            <a:defRPr sz="1400" b="0" i="0" u="sng"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Accuracy!$C$766</c:f>
              <c:strCache>
                <c:ptCount val="1"/>
                <c:pt idx="0">
                  <c:v>One off costs TOTAL (Baseline)</c:v>
                </c:pt>
              </c:strCache>
            </c:strRef>
          </c:tx>
          <c:spPr>
            <a:ln w="28575" cap="rnd">
              <a:solidFill>
                <a:schemeClr val="accent1">
                  <a:lumMod val="60000"/>
                  <a:lumOff val="40000"/>
                </a:schemeClr>
              </a:solidFill>
              <a:round/>
            </a:ln>
            <a:effectLst/>
          </c:spPr>
          <c:marker>
            <c:symbol val="none"/>
          </c:marker>
          <c:cat>
            <c:strRef>
              <c:extLst>
                <c:ext xmlns:c15="http://schemas.microsoft.com/office/drawing/2012/chart" uri="{02D57815-91ED-43cb-92C2-25804820EDAC}">
                  <c15:fullRef>
                    <c15:sqref>Accuracy!$D$765:$L$765</c15:sqref>
                  </c15:fullRef>
                </c:ext>
              </c:extLst>
              <c:f>(Accuracy!$D$765:$G$765,Accuracy!$I$765:$L$765)</c:f>
              <c:strCache>
                <c:ptCount val="3"/>
                <c:pt idx="0">
                  <c:v>Q1 1617</c:v>
                </c:pt>
                <c:pt idx="1">
                  <c:v>Q2 1617</c:v>
                </c:pt>
                <c:pt idx="2">
                  <c:v>Q3 1617</c:v>
                </c:pt>
              </c:strCache>
            </c:strRef>
          </c:cat>
          <c:val>
            <c:numRef>
              <c:extLst>
                <c:ext xmlns:c15="http://schemas.microsoft.com/office/drawing/2012/chart" uri="{02D57815-91ED-43cb-92C2-25804820EDAC}">
                  <c15:fullRef>
                    <c15:sqref>Accuracy!$D$766:$L$766</c15:sqref>
                  </c15:fullRef>
                </c:ext>
              </c:extLst>
              <c:f>(Accuracy!$D$766:$G$766,Accuracy!$I$766:$L$766)</c:f>
              <c:numCache>
                <c:formatCode>_("£"* #,##0.00_);_("£"* \(#,##0.00\);_("£"* "-"??_);_(@_)</c:formatCode>
                <c:ptCount val="3"/>
                <c:pt idx="0">
                  <c:v>#N/A</c:v>
                </c:pt>
                <c:pt idx="1">
                  <c:v>#N/A</c:v>
                </c:pt>
                <c:pt idx="2">
                  <c:v>0</c:v>
                </c:pt>
              </c:numCache>
            </c:numRef>
          </c:val>
          <c:smooth val="0"/>
        </c:ser>
        <c:ser>
          <c:idx val="1"/>
          <c:order val="1"/>
          <c:tx>
            <c:strRef>
              <c:f>Accuracy!$C$767</c:f>
              <c:strCache>
                <c:ptCount val="1"/>
                <c:pt idx="0">
                  <c:v>Recurring NEW Costs TOTAL (Baseline)</c:v>
                </c:pt>
              </c:strCache>
            </c:strRef>
          </c:tx>
          <c:spPr>
            <a:ln w="28575" cap="rnd">
              <a:solidFill>
                <a:schemeClr val="accent2">
                  <a:lumMod val="60000"/>
                  <a:lumOff val="40000"/>
                </a:schemeClr>
              </a:solidFill>
              <a:round/>
            </a:ln>
            <a:effectLst/>
          </c:spPr>
          <c:marker>
            <c:symbol val="none"/>
          </c:marker>
          <c:cat>
            <c:strRef>
              <c:extLst>
                <c:ext xmlns:c15="http://schemas.microsoft.com/office/drawing/2012/chart" uri="{02D57815-91ED-43cb-92C2-25804820EDAC}">
                  <c15:fullRef>
                    <c15:sqref>Accuracy!$D$765:$L$765</c15:sqref>
                  </c15:fullRef>
                </c:ext>
              </c:extLst>
              <c:f>(Accuracy!$D$765:$G$765,Accuracy!$I$765:$L$765)</c:f>
              <c:strCache>
                <c:ptCount val="3"/>
                <c:pt idx="0">
                  <c:v>Q1 1617</c:v>
                </c:pt>
                <c:pt idx="1">
                  <c:v>Q2 1617</c:v>
                </c:pt>
                <c:pt idx="2">
                  <c:v>Q3 1617</c:v>
                </c:pt>
              </c:strCache>
            </c:strRef>
          </c:cat>
          <c:val>
            <c:numRef>
              <c:extLst>
                <c:ext xmlns:c15="http://schemas.microsoft.com/office/drawing/2012/chart" uri="{02D57815-91ED-43cb-92C2-25804820EDAC}">
                  <c15:fullRef>
                    <c15:sqref>Accuracy!$D$767:$L$767</c15:sqref>
                  </c15:fullRef>
                </c:ext>
              </c:extLst>
              <c:f>(Accuracy!$D$767:$G$767,Accuracy!$I$767:$L$767)</c:f>
              <c:numCache>
                <c:formatCode>_("£"* #,##0.00_);_("£"* \(#,##0.00\);_("£"* "-"??_);_(@_)</c:formatCode>
                <c:ptCount val="3"/>
                <c:pt idx="0">
                  <c:v>#N/A</c:v>
                </c:pt>
                <c:pt idx="1">
                  <c:v>#N/A</c:v>
                </c:pt>
                <c:pt idx="2">
                  <c:v>0</c:v>
                </c:pt>
              </c:numCache>
            </c:numRef>
          </c:val>
          <c:smooth val="0"/>
        </c:ser>
        <c:ser>
          <c:idx val="2"/>
          <c:order val="2"/>
          <c:tx>
            <c:strRef>
              <c:f>Accuracy!$C$768</c:f>
              <c:strCache>
                <c:ptCount val="1"/>
                <c:pt idx="0">
                  <c:v>Recurring OLD Costs TOTAL (Baseline)</c:v>
                </c:pt>
              </c:strCache>
            </c:strRef>
          </c:tx>
          <c:spPr>
            <a:ln w="28575" cap="rnd">
              <a:solidFill>
                <a:schemeClr val="bg2">
                  <a:lumMod val="75000"/>
                </a:schemeClr>
              </a:solidFill>
              <a:round/>
            </a:ln>
            <a:effectLst/>
          </c:spPr>
          <c:marker>
            <c:symbol val="none"/>
          </c:marker>
          <c:cat>
            <c:strRef>
              <c:extLst>
                <c:ext xmlns:c15="http://schemas.microsoft.com/office/drawing/2012/chart" uri="{02D57815-91ED-43cb-92C2-25804820EDAC}">
                  <c15:fullRef>
                    <c15:sqref>Accuracy!$D$765:$L$765</c15:sqref>
                  </c15:fullRef>
                </c:ext>
              </c:extLst>
              <c:f>(Accuracy!$D$765:$G$765,Accuracy!$I$765:$L$765)</c:f>
              <c:strCache>
                <c:ptCount val="3"/>
                <c:pt idx="0">
                  <c:v>Q1 1617</c:v>
                </c:pt>
                <c:pt idx="1">
                  <c:v>Q2 1617</c:v>
                </c:pt>
                <c:pt idx="2">
                  <c:v>Q3 1617</c:v>
                </c:pt>
              </c:strCache>
            </c:strRef>
          </c:cat>
          <c:val>
            <c:numRef>
              <c:extLst>
                <c:ext xmlns:c15="http://schemas.microsoft.com/office/drawing/2012/chart" uri="{02D57815-91ED-43cb-92C2-25804820EDAC}">
                  <c15:fullRef>
                    <c15:sqref>Accuracy!$D$768:$L$768</c15:sqref>
                  </c15:fullRef>
                </c:ext>
              </c:extLst>
              <c:f>(Accuracy!$D$768:$G$768,Accuracy!$I$768:$L$768)</c:f>
              <c:numCache>
                <c:formatCode>_("£"* #,##0.00_);_("£"* \(#,##0.00\);_("£"* "-"??_);_(@_)</c:formatCode>
                <c:ptCount val="3"/>
                <c:pt idx="0">
                  <c:v>#N/A</c:v>
                </c:pt>
                <c:pt idx="1">
                  <c:v>#N/A</c:v>
                </c:pt>
                <c:pt idx="2">
                  <c:v>0</c:v>
                </c:pt>
              </c:numCache>
            </c:numRef>
          </c:val>
          <c:smooth val="0"/>
        </c:ser>
        <c:ser>
          <c:idx val="3"/>
          <c:order val="3"/>
          <c:tx>
            <c:strRef>
              <c:f>Accuracy!$C$769</c:f>
              <c:strCache>
                <c:ptCount val="1"/>
                <c:pt idx="0">
                  <c:v>Total TOTAL (Baseline)</c:v>
                </c:pt>
              </c:strCache>
            </c:strRef>
          </c:tx>
          <c:spPr>
            <a:ln w="28575" cap="rnd">
              <a:solidFill>
                <a:schemeClr val="accent6">
                  <a:lumMod val="60000"/>
                  <a:lumOff val="40000"/>
                </a:schemeClr>
              </a:solidFill>
              <a:round/>
            </a:ln>
            <a:effectLst/>
          </c:spPr>
          <c:marker>
            <c:symbol val="none"/>
          </c:marker>
          <c:cat>
            <c:strRef>
              <c:extLst>
                <c:ext xmlns:c15="http://schemas.microsoft.com/office/drawing/2012/chart" uri="{02D57815-91ED-43cb-92C2-25804820EDAC}">
                  <c15:fullRef>
                    <c15:sqref>Accuracy!$D$765:$L$765</c15:sqref>
                  </c15:fullRef>
                </c:ext>
              </c:extLst>
              <c:f>(Accuracy!$D$765:$G$765,Accuracy!$I$765:$L$765)</c:f>
              <c:strCache>
                <c:ptCount val="3"/>
                <c:pt idx="0">
                  <c:v>Q1 1617</c:v>
                </c:pt>
                <c:pt idx="1">
                  <c:v>Q2 1617</c:v>
                </c:pt>
                <c:pt idx="2">
                  <c:v>Q3 1617</c:v>
                </c:pt>
              </c:strCache>
            </c:strRef>
          </c:cat>
          <c:val>
            <c:numRef>
              <c:extLst>
                <c:ext xmlns:c15="http://schemas.microsoft.com/office/drawing/2012/chart" uri="{02D57815-91ED-43cb-92C2-25804820EDAC}">
                  <c15:fullRef>
                    <c15:sqref>Accuracy!$D$769:$L$769</c15:sqref>
                  </c15:fullRef>
                </c:ext>
              </c:extLst>
              <c:f>(Accuracy!$D$769:$G$769,Accuracy!$I$769:$L$769)</c:f>
              <c:numCache>
                <c:formatCode>_("£"* #,##0.00_);_("£"* \(#,##0.00\);_("£"* "-"??_);_(@_)</c:formatCode>
                <c:ptCount val="3"/>
                <c:pt idx="0">
                  <c:v>#N/A</c:v>
                </c:pt>
                <c:pt idx="1">
                  <c:v>#N/A</c:v>
                </c:pt>
                <c:pt idx="2">
                  <c:v>0</c:v>
                </c:pt>
              </c:numCache>
            </c:numRef>
          </c:val>
          <c:smooth val="0"/>
        </c:ser>
        <c:ser>
          <c:idx val="4"/>
          <c:order val="4"/>
          <c:tx>
            <c:strRef>
              <c:f>Accuracy!$C$770</c:f>
              <c:strCache>
                <c:ptCount val="1"/>
                <c:pt idx="0">
                  <c:v>One off costs TOTAL (Forecast)</c:v>
                </c:pt>
              </c:strCache>
            </c:strRef>
          </c:tx>
          <c:spPr>
            <a:ln w="28575" cap="rnd">
              <a:solidFill>
                <a:schemeClr val="accent1">
                  <a:lumMod val="75000"/>
                </a:schemeClr>
              </a:solidFill>
              <a:round/>
            </a:ln>
            <a:effectLst/>
          </c:spPr>
          <c:marker>
            <c:symbol val="none"/>
          </c:marker>
          <c:cat>
            <c:strRef>
              <c:extLst>
                <c:ext xmlns:c15="http://schemas.microsoft.com/office/drawing/2012/chart" uri="{02D57815-91ED-43cb-92C2-25804820EDAC}">
                  <c15:fullRef>
                    <c15:sqref>Accuracy!$D$765:$L$765</c15:sqref>
                  </c15:fullRef>
                </c:ext>
              </c:extLst>
              <c:f>(Accuracy!$D$765:$G$765,Accuracy!$I$765:$L$765)</c:f>
              <c:strCache>
                <c:ptCount val="3"/>
                <c:pt idx="0">
                  <c:v>Q1 1617</c:v>
                </c:pt>
                <c:pt idx="1">
                  <c:v>Q2 1617</c:v>
                </c:pt>
                <c:pt idx="2">
                  <c:v>Q3 1617</c:v>
                </c:pt>
              </c:strCache>
            </c:strRef>
          </c:cat>
          <c:val>
            <c:numRef>
              <c:extLst>
                <c:ext xmlns:c15="http://schemas.microsoft.com/office/drawing/2012/chart" uri="{02D57815-91ED-43cb-92C2-25804820EDAC}">
                  <c15:fullRef>
                    <c15:sqref>Accuracy!$D$770:$L$770</c15:sqref>
                  </c15:fullRef>
                </c:ext>
              </c:extLst>
              <c:f>(Accuracy!$D$770:$G$770,Accuracy!$I$770:$L$770)</c:f>
              <c:numCache>
                <c:formatCode>_("£"* #,##0.00_);_("£"* \(#,##0.00\);_("£"* "-"??_);_(@_)</c:formatCode>
                <c:ptCount val="3"/>
                <c:pt idx="0">
                  <c:v>#N/A</c:v>
                </c:pt>
                <c:pt idx="1">
                  <c:v>#N/A</c:v>
                </c:pt>
                <c:pt idx="2">
                  <c:v>0</c:v>
                </c:pt>
              </c:numCache>
            </c:numRef>
          </c:val>
          <c:smooth val="0"/>
        </c:ser>
        <c:ser>
          <c:idx val="5"/>
          <c:order val="5"/>
          <c:tx>
            <c:strRef>
              <c:f>Accuracy!$C$771</c:f>
              <c:strCache>
                <c:ptCount val="1"/>
                <c:pt idx="0">
                  <c:v>Recurring NEW Costs TOTAL (Forecast)</c:v>
                </c:pt>
              </c:strCache>
            </c:strRef>
          </c:tx>
          <c:spPr>
            <a:ln w="28575" cap="rnd">
              <a:solidFill>
                <a:schemeClr val="accent2">
                  <a:lumMod val="75000"/>
                </a:schemeClr>
              </a:solidFill>
              <a:round/>
            </a:ln>
            <a:effectLst/>
          </c:spPr>
          <c:marker>
            <c:symbol val="none"/>
          </c:marker>
          <c:cat>
            <c:strRef>
              <c:extLst>
                <c:ext xmlns:c15="http://schemas.microsoft.com/office/drawing/2012/chart" uri="{02D57815-91ED-43cb-92C2-25804820EDAC}">
                  <c15:fullRef>
                    <c15:sqref>Accuracy!$D$765:$L$765</c15:sqref>
                  </c15:fullRef>
                </c:ext>
              </c:extLst>
              <c:f>(Accuracy!$D$765:$G$765,Accuracy!$I$765:$L$765)</c:f>
              <c:strCache>
                <c:ptCount val="3"/>
                <c:pt idx="0">
                  <c:v>Q1 1617</c:v>
                </c:pt>
                <c:pt idx="1">
                  <c:v>Q2 1617</c:v>
                </c:pt>
                <c:pt idx="2">
                  <c:v>Q3 1617</c:v>
                </c:pt>
              </c:strCache>
            </c:strRef>
          </c:cat>
          <c:val>
            <c:numRef>
              <c:extLst>
                <c:ext xmlns:c15="http://schemas.microsoft.com/office/drawing/2012/chart" uri="{02D57815-91ED-43cb-92C2-25804820EDAC}">
                  <c15:fullRef>
                    <c15:sqref>Accuracy!$D$771:$L$771</c15:sqref>
                  </c15:fullRef>
                </c:ext>
              </c:extLst>
              <c:f>(Accuracy!$D$771:$G$771,Accuracy!$I$771:$L$771)</c:f>
              <c:numCache>
                <c:formatCode>_("£"* #,##0.00_);_("£"* \(#,##0.00\);_("£"* "-"??_);_(@_)</c:formatCode>
                <c:ptCount val="3"/>
                <c:pt idx="0">
                  <c:v>#N/A</c:v>
                </c:pt>
                <c:pt idx="1">
                  <c:v>#N/A</c:v>
                </c:pt>
                <c:pt idx="2">
                  <c:v>0</c:v>
                </c:pt>
              </c:numCache>
            </c:numRef>
          </c:val>
          <c:smooth val="0"/>
        </c:ser>
        <c:ser>
          <c:idx val="6"/>
          <c:order val="6"/>
          <c:tx>
            <c:strRef>
              <c:f>Accuracy!$C$772</c:f>
              <c:strCache>
                <c:ptCount val="1"/>
                <c:pt idx="0">
                  <c:v>Recurring OLD Costs TOTAL(Forecast)</c:v>
                </c:pt>
              </c:strCache>
            </c:strRef>
          </c:tx>
          <c:spPr>
            <a:ln w="28575" cap="rnd">
              <a:solidFill>
                <a:schemeClr val="bg2">
                  <a:lumMod val="25000"/>
                </a:schemeClr>
              </a:solidFill>
              <a:round/>
            </a:ln>
            <a:effectLst/>
          </c:spPr>
          <c:marker>
            <c:symbol val="none"/>
          </c:marker>
          <c:cat>
            <c:strRef>
              <c:extLst>
                <c:ext xmlns:c15="http://schemas.microsoft.com/office/drawing/2012/chart" uri="{02D57815-91ED-43cb-92C2-25804820EDAC}">
                  <c15:fullRef>
                    <c15:sqref>Accuracy!$D$765:$L$765</c15:sqref>
                  </c15:fullRef>
                </c:ext>
              </c:extLst>
              <c:f>(Accuracy!$D$765:$G$765,Accuracy!$I$765:$L$765)</c:f>
              <c:strCache>
                <c:ptCount val="3"/>
                <c:pt idx="0">
                  <c:v>Q1 1617</c:v>
                </c:pt>
                <c:pt idx="1">
                  <c:v>Q2 1617</c:v>
                </c:pt>
                <c:pt idx="2">
                  <c:v>Q3 1617</c:v>
                </c:pt>
              </c:strCache>
            </c:strRef>
          </c:cat>
          <c:val>
            <c:numRef>
              <c:extLst>
                <c:ext xmlns:c15="http://schemas.microsoft.com/office/drawing/2012/chart" uri="{02D57815-91ED-43cb-92C2-25804820EDAC}">
                  <c15:fullRef>
                    <c15:sqref>Accuracy!$D$772:$L$772</c15:sqref>
                  </c15:fullRef>
                </c:ext>
              </c:extLst>
              <c:f>(Accuracy!$D$772:$G$772,Accuracy!$I$772:$L$772)</c:f>
              <c:numCache>
                <c:formatCode>_("£"* #,##0.00_);_("£"* \(#,##0.00\);_("£"* "-"??_);_(@_)</c:formatCode>
                <c:ptCount val="3"/>
                <c:pt idx="0">
                  <c:v>#N/A</c:v>
                </c:pt>
                <c:pt idx="1">
                  <c:v>#N/A</c:v>
                </c:pt>
                <c:pt idx="2">
                  <c:v>0</c:v>
                </c:pt>
              </c:numCache>
            </c:numRef>
          </c:val>
          <c:smooth val="0"/>
        </c:ser>
        <c:ser>
          <c:idx val="7"/>
          <c:order val="7"/>
          <c:tx>
            <c:strRef>
              <c:f>Accuracy!$C$773</c:f>
              <c:strCache>
                <c:ptCount val="1"/>
                <c:pt idx="0">
                  <c:v>Total TOTAL (Forecast)</c:v>
                </c:pt>
              </c:strCache>
            </c:strRef>
          </c:tx>
          <c:spPr>
            <a:ln w="28575" cap="rnd">
              <a:solidFill>
                <a:schemeClr val="accent6">
                  <a:lumMod val="75000"/>
                </a:schemeClr>
              </a:solidFill>
              <a:round/>
            </a:ln>
            <a:effectLst/>
          </c:spPr>
          <c:marker>
            <c:symbol val="none"/>
          </c:marker>
          <c:cat>
            <c:strRef>
              <c:extLst>
                <c:ext xmlns:c15="http://schemas.microsoft.com/office/drawing/2012/chart" uri="{02D57815-91ED-43cb-92C2-25804820EDAC}">
                  <c15:fullRef>
                    <c15:sqref>Accuracy!$D$765:$L$765</c15:sqref>
                  </c15:fullRef>
                </c:ext>
              </c:extLst>
              <c:f>(Accuracy!$D$765:$G$765,Accuracy!$I$765:$L$765)</c:f>
              <c:strCache>
                <c:ptCount val="3"/>
                <c:pt idx="0">
                  <c:v>Q1 1617</c:v>
                </c:pt>
                <c:pt idx="1">
                  <c:v>Q2 1617</c:v>
                </c:pt>
                <c:pt idx="2">
                  <c:v>Q3 1617</c:v>
                </c:pt>
              </c:strCache>
            </c:strRef>
          </c:cat>
          <c:val>
            <c:numRef>
              <c:extLst>
                <c:ext xmlns:c15="http://schemas.microsoft.com/office/drawing/2012/chart" uri="{02D57815-91ED-43cb-92C2-25804820EDAC}">
                  <c15:fullRef>
                    <c15:sqref>Accuracy!$D$773:$L$773</c15:sqref>
                  </c15:fullRef>
                </c:ext>
              </c:extLst>
              <c:f>(Accuracy!$D$773:$G$773,Accuracy!$I$773:$L$773)</c:f>
              <c:numCache>
                <c:formatCode>_("£"* #,##0.00_);_("£"* \(#,##0.00\);_("£"* "-"??_);_(@_)</c:formatCode>
                <c:ptCount val="3"/>
                <c:pt idx="0">
                  <c:v>#N/A</c:v>
                </c:pt>
                <c:pt idx="1">
                  <c:v>#N/A</c:v>
                </c:pt>
                <c:pt idx="2">
                  <c:v>0</c:v>
                </c:pt>
              </c:numCache>
            </c:numRef>
          </c:val>
          <c:smooth val="0"/>
        </c:ser>
        <c:dLbls>
          <c:showLegendKey val="0"/>
          <c:showVal val="0"/>
          <c:showCatName val="0"/>
          <c:showSerName val="0"/>
          <c:showPercent val="0"/>
          <c:showBubbleSize val="0"/>
        </c:dLbls>
        <c:smooth val="0"/>
        <c:axId val="611641280"/>
        <c:axId val="611640192"/>
      </c:lineChart>
      <c:catAx>
        <c:axId val="611641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1640192"/>
        <c:crosses val="autoZero"/>
        <c:auto val="1"/>
        <c:lblAlgn val="ctr"/>
        <c:lblOffset val="100"/>
        <c:noMultiLvlLbl val="0"/>
      </c:catAx>
      <c:valAx>
        <c:axId val="6116401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£million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16412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sng" strike="noStrike" kern="1200" spc="0" baseline="0">
                <a:solidFill>
                  <a:schemeClr val="tx1">
                    <a:lumMod val="65000"/>
                    <a:lumOff val="35000"/>
                  </a:schemeClr>
                </a:solidFill>
                <a:latin typeface="+mn-lt"/>
                <a:ea typeface="+mn-ea"/>
                <a:cs typeface="+mn-cs"/>
              </a:defRPr>
            </a:pPr>
            <a:r>
              <a:rPr lang="en-US" u="sng"/>
              <a:t>Non-Gov costs, over the last 2 Quarters</a:t>
            </a:r>
          </a:p>
        </c:rich>
      </c:tx>
      <c:overlay val="0"/>
      <c:spPr>
        <a:noFill/>
        <a:ln>
          <a:noFill/>
        </a:ln>
        <a:effectLst/>
      </c:spPr>
      <c:txPr>
        <a:bodyPr rot="0" spcFirstLastPara="1" vertOverflow="ellipsis" vert="horz" wrap="square" anchor="ctr" anchorCtr="1"/>
        <a:lstStyle/>
        <a:p>
          <a:pPr>
            <a:defRPr sz="1400" b="0" i="0" u="sng"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Accuracy!$C$777</c:f>
              <c:strCache>
                <c:ptCount val="1"/>
                <c:pt idx="0">
                  <c:v>Total TOTAL (Baseline)</c:v>
                </c:pt>
              </c:strCache>
            </c:strRef>
          </c:tx>
          <c:spPr>
            <a:ln w="28575" cap="rnd">
              <a:solidFill>
                <a:schemeClr val="accent1"/>
              </a:solidFill>
              <a:round/>
            </a:ln>
            <a:effectLst/>
          </c:spPr>
          <c:marker>
            <c:symbol val="none"/>
          </c:marker>
          <c:cat>
            <c:strRef>
              <c:extLst>
                <c:ext xmlns:c15="http://schemas.microsoft.com/office/drawing/2012/chart" uri="{02D57815-91ED-43cb-92C2-25804820EDAC}">
                  <c15:fullRef>
                    <c15:sqref>Accuracy!$D$776:$L$776</c15:sqref>
                  </c15:fullRef>
                </c:ext>
              </c:extLst>
              <c:f>(Accuracy!$D$776:$G$776,Accuracy!$I$776:$L$776)</c:f>
              <c:strCache>
                <c:ptCount val="3"/>
                <c:pt idx="0">
                  <c:v>Q1 1617</c:v>
                </c:pt>
                <c:pt idx="1">
                  <c:v>Q2 1617</c:v>
                </c:pt>
                <c:pt idx="2">
                  <c:v>Q3 1617</c:v>
                </c:pt>
              </c:strCache>
            </c:strRef>
          </c:cat>
          <c:val>
            <c:numRef>
              <c:extLst>
                <c:ext xmlns:c15="http://schemas.microsoft.com/office/drawing/2012/chart" uri="{02D57815-91ED-43cb-92C2-25804820EDAC}">
                  <c15:fullRef>
                    <c15:sqref>Accuracy!$D$777:$L$777</c15:sqref>
                  </c15:fullRef>
                </c:ext>
              </c:extLst>
              <c:f>(Accuracy!$D$777:$G$777,Accuracy!$I$777:$L$777)</c:f>
              <c:numCache>
                <c:formatCode>_("£"* #,##0.00_);_("£"* \(#,##0.00\);_("£"* "-"??_);_(@_)</c:formatCode>
                <c:ptCount val="3"/>
                <c:pt idx="0">
                  <c:v>#N/A</c:v>
                </c:pt>
                <c:pt idx="1">
                  <c:v>#N/A</c:v>
                </c:pt>
                <c:pt idx="2">
                  <c:v>0</c:v>
                </c:pt>
              </c:numCache>
            </c:numRef>
          </c:val>
          <c:smooth val="0"/>
        </c:ser>
        <c:ser>
          <c:idx val="1"/>
          <c:order val="1"/>
          <c:tx>
            <c:strRef>
              <c:f>Accuracy!$C$778</c:f>
              <c:strCache>
                <c:ptCount val="1"/>
                <c:pt idx="0">
                  <c:v>Total TOTAL (Forecast)</c:v>
                </c:pt>
              </c:strCache>
            </c:strRef>
          </c:tx>
          <c:spPr>
            <a:ln w="28575" cap="rnd">
              <a:solidFill>
                <a:schemeClr val="accent2"/>
              </a:solidFill>
              <a:round/>
            </a:ln>
            <a:effectLst/>
          </c:spPr>
          <c:marker>
            <c:symbol val="none"/>
          </c:marker>
          <c:cat>
            <c:strRef>
              <c:extLst>
                <c:ext xmlns:c15="http://schemas.microsoft.com/office/drawing/2012/chart" uri="{02D57815-91ED-43cb-92C2-25804820EDAC}">
                  <c15:fullRef>
                    <c15:sqref>Accuracy!$D$776:$L$776</c15:sqref>
                  </c15:fullRef>
                </c:ext>
              </c:extLst>
              <c:f>(Accuracy!$D$776:$G$776,Accuracy!$I$776:$L$776)</c:f>
              <c:strCache>
                <c:ptCount val="3"/>
                <c:pt idx="0">
                  <c:v>Q1 1617</c:v>
                </c:pt>
                <c:pt idx="1">
                  <c:v>Q2 1617</c:v>
                </c:pt>
                <c:pt idx="2">
                  <c:v>Q3 1617</c:v>
                </c:pt>
              </c:strCache>
            </c:strRef>
          </c:cat>
          <c:val>
            <c:numRef>
              <c:extLst>
                <c:ext xmlns:c15="http://schemas.microsoft.com/office/drawing/2012/chart" uri="{02D57815-91ED-43cb-92C2-25804820EDAC}">
                  <c15:fullRef>
                    <c15:sqref>Accuracy!$D$778:$L$778</c15:sqref>
                  </c15:fullRef>
                </c:ext>
              </c:extLst>
              <c:f>(Accuracy!$D$778:$G$778,Accuracy!$I$778:$L$778)</c:f>
              <c:numCache>
                <c:formatCode>_("£"* #,##0.00_);_("£"* \(#,##0.00\);_("£"* "-"??_);_(@_)</c:formatCode>
                <c:ptCount val="3"/>
                <c:pt idx="0">
                  <c:v>#N/A</c:v>
                </c:pt>
                <c:pt idx="1">
                  <c:v>#N/A</c:v>
                </c:pt>
                <c:pt idx="2">
                  <c:v>0</c:v>
                </c:pt>
              </c:numCache>
            </c:numRef>
          </c:val>
          <c:smooth val="0"/>
        </c:ser>
        <c:dLbls>
          <c:showLegendKey val="0"/>
          <c:showVal val="0"/>
          <c:showCatName val="0"/>
          <c:showSerName val="0"/>
          <c:showPercent val="0"/>
          <c:showBubbleSize val="0"/>
        </c:dLbls>
        <c:smooth val="0"/>
        <c:axId val="611638560"/>
        <c:axId val="611634208"/>
      </c:lineChart>
      <c:catAx>
        <c:axId val="611638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1634208"/>
        <c:crosses val="autoZero"/>
        <c:auto val="1"/>
        <c:lblAlgn val="ctr"/>
        <c:lblOffset val="100"/>
        <c:noMultiLvlLbl val="0"/>
      </c:catAx>
      <c:valAx>
        <c:axId val="6116342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£million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16385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sng" strike="noStrike" kern="1200" spc="0" baseline="0">
                <a:solidFill>
                  <a:schemeClr val="tx1">
                    <a:lumMod val="65000"/>
                    <a:lumOff val="35000"/>
                  </a:schemeClr>
                </a:solidFill>
                <a:latin typeface="+mn-lt"/>
                <a:ea typeface="+mn-ea"/>
                <a:cs typeface="+mn-cs"/>
              </a:defRPr>
            </a:pPr>
            <a:r>
              <a:rPr lang="en-US" u="sng"/>
              <a:t>Benefits, over the last 2 Quarters</a:t>
            </a:r>
          </a:p>
        </c:rich>
      </c:tx>
      <c:overlay val="0"/>
      <c:spPr>
        <a:noFill/>
        <a:ln>
          <a:noFill/>
        </a:ln>
        <a:effectLst/>
      </c:spPr>
      <c:txPr>
        <a:bodyPr rot="0" spcFirstLastPara="1" vertOverflow="ellipsis" vert="horz" wrap="square" anchor="ctr" anchorCtr="1"/>
        <a:lstStyle/>
        <a:p>
          <a:pPr>
            <a:defRPr sz="1400" b="0" i="0" u="sng"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Accuracy!$H$787</c:f>
              <c:strCache>
                <c:ptCount val="1"/>
                <c:pt idx="0">
                  <c:v>Cashable TOTAL (Baseline)</c:v>
                </c:pt>
              </c:strCache>
            </c:strRef>
          </c:tx>
          <c:spPr>
            <a:ln w="28575" cap="rnd">
              <a:solidFill>
                <a:schemeClr val="accent1">
                  <a:lumMod val="60000"/>
                  <a:lumOff val="40000"/>
                </a:schemeClr>
              </a:solidFill>
              <a:round/>
            </a:ln>
            <a:effectLst/>
          </c:spPr>
          <c:marker>
            <c:symbol val="none"/>
          </c:marker>
          <c:cat>
            <c:strRef>
              <c:f>Accuracy!$I$786:$K$786</c:f>
              <c:strCache>
                <c:ptCount val="3"/>
                <c:pt idx="0">
                  <c:v>Q1 1617</c:v>
                </c:pt>
                <c:pt idx="1">
                  <c:v>Q2 1617</c:v>
                </c:pt>
                <c:pt idx="2">
                  <c:v>Q3 1617</c:v>
                </c:pt>
              </c:strCache>
            </c:strRef>
          </c:cat>
          <c:val>
            <c:numRef>
              <c:f>Accuracy!$I$787:$K$787</c:f>
              <c:numCache>
                <c:formatCode>_("£"* #,##0.00_);_("£"* \(#,##0.00\);_("£"* "-"??_);_(@_)</c:formatCode>
                <c:ptCount val="3"/>
                <c:pt idx="0">
                  <c:v>#N/A</c:v>
                </c:pt>
                <c:pt idx="1">
                  <c:v>#N/A</c:v>
                </c:pt>
                <c:pt idx="2">
                  <c:v>0</c:v>
                </c:pt>
              </c:numCache>
            </c:numRef>
          </c:val>
          <c:smooth val="0"/>
        </c:ser>
        <c:ser>
          <c:idx val="1"/>
          <c:order val="1"/>
          <c:tx>
            <c:strRef>
              <c:f>Accuracy!$H$788</c:f>
              <c:strCache>
                <c:ptCount val="1"/>
                <c:pt idx="0">
                  <c:v>Non-Cashable TOTAL (Baseline)</c:v>
                </c:pt>
              </c:strCache>
            </c:strRef>
          </c:tx>
          <c:spPr>
            <a:ln w="28575" cap="rnd">
              <a:solidFill>
                <a:schemeClr val="accent2">
                  <a:lumMod val="60000"/>
                  <a:lumOff val="40000"/>
                </a:schemeClr>
              </a:solidFill>
              <a:round/>
            </a:ln>
            <a:effectLst/>
          </c:spPr>
          <c:marker>
            <c:symbol val="none"/>
          </c:marker>
          <c:cat>
            <c:strRef>
              <c:f>Accuracy!$I$786:$K$786</c:f>
              <c:strCache>
                <c:ptCount val="3"/>
                <c:pt idx="0">
                  <c:v>Q1 1617</c:v>
                </c:pt>
                <c:pt idx="1">
                  <c:v>Q2 1617</c:v>
                </c:pt>
                <c:pt idx="2">
                  <c:v>Q3 1617</c:v>
                </c:pt>
              </c:strCache>
            </c:strRef>
          </c:cat>
          <c:val>
            <c:numRef>
              <c:f>Accuracy!$I$788:$K$788</c:f>
              <c:numCache>
                <c:formatCode>_("£"* #,##0.00_);_("£"* \(#,##0.00\);_("£"* "-"??_);_(@_)</c:formatCode>
                <c:ptCount val="3"/>
                <c:pt idx="0">
                  <c:v>#N/A</c:v>
                </c:pt>
                <c:pt idx="1">
                  <c:v>#N/A</c:v>
                </c:pt>
                <c:pt idx="2">
                  <c:v>0</c:v>
                </c:pt>
              </c:numCache>
            </c:numRef>
          </c:val>
          <c:smooth val="0"/>
        </c:ser>
        <c:ser>
          <c:idx val="2"/>
          <c:order val="2"/>
          <c:tx>
            <c:strRef>
              <c:f>Accuracy!$H$789</c:f>
              <c:strCache>
                <c:ptCount val="1"/>
                <c:pt idx="0">
                  <c:v>Disbenefits (Baseline)</c:v>
                </c:pt>
              </c:strCache>
            </c:strRef>
          </c:tx>
          <c:spPr>
            <a:ln w="28575" cap="rnd">
              <a:solidFill>
                <a:schemeClr val="bg2">
                  <a:lumMod val="75000"/>
                </a:schemeClr>
              </a:solidFill>
              <a:round/>
            </a:ln>
            <a:effectLst/>
          </c:spPr>
          <c:marker>
            <c:symbol val="none"/>
          </c:marker>
          <c:cat>
            <c:strRef>
              <c:f>Accuracy!$I$786:$K$786</c:f>
              <c:strCache>
                <c:ptCount val="3"/>
                <c:pt idx="0">
                  <c:v>Q1 1617</c:v>
                </c:pt>
                <c:pt idx="1">
                  <c:v>Q2 1617</c:v>
                </c:pt>
                <c:pt idx="2">
                  <c:v>Q3 1617</c:v>
                </c:pt>
              </c:strCache>
            </c:strRef>
          </c:cat>
          <c:val>
            <c:numRef>
              <c:f>Accuracy!$I$789:$K$789</c:f>
              <c:numCache>
                <c:formatCode>_("£"* #,##0.00_);_("£"* \(#,##0.00\);_("£"* "-"??_);_(@_)</c:formatCode>
                <c:ptCount val="3"/>
                <c:pt idx="0">
                  <c:v>#N/A</c:v>
                </c:pt>
                <c:pt idx="1">
                  <c:v>#N/A</c:v>
                </c:pt>
                <c:pt idx="2">
                  <c:v>0</c:v>
                </c:pt>
              </c:numCache>
            </c:numRef>
          </c:val>
          <c:smooth val="0"/>
        </c:ser>
        <c:ser>
          <c:idx val="3"/>
          <c:order val="3"/>
          <c:tx>
            <c:strRef>
              <c:f>Accuracy!$H$790</c:f>
              <c:strCache>
                <c:ptCount val="1"/>
                <c:pt idx="0">
                  <c:v>UK Economic inc Private Partner TOTAL (Baseline)</c:v>
                </c:pt>
              </c:strCache>
            </c:strRef>
          </c:tx>
          <c:spPr>
            <a:ln w="28575" cap="rnd">
              <a:solidFill>
                <a:srgbClr val="FF99FF"/>
              </a:solidFill>
              <a:round/>
            </a:ln>
            <a:effectLst/>
          </c:spPr>
          <c:marker>
            <c:symbol val="none"/>
          </c:marker>
          <c:cat>
            <c:strRef>
              <c:f>Accuracy!$I$786:$K$786</c:f>
              <c:strCache>
                <c:ptCount val="3"/>
                <c:pt idx="0">
                  <c:v>Q1 1617</c:v>
                </c:pt>
                <c:pt idx="1">
                  <c:v>Q2 1617</c:v>
                </c:pt>
                <c:pt idx="2">
                  <c:v>Q3 1617</c:v>
                </c:pt>
              </c:strCache>
            </c:strRef>
          </c:cat>
          <c:val>
            <c:numRef>
              <c:f>Accuracy!$I$790:$K$790</c:f>
              <c:numCache>
                <c:formatCode>_("£"* #,##0.00_);_("£"* \(#,##0.00\);_("£"* "-"??_);_(@_)</c:formatCode>
                <c:ptCount val="3"/>
                <c:pt idx="0">
                  <c:v>#N/A</c:v>
                </c:pt>
                <c:pt idx="1">
                  <c:v>#N/A</c:v>
                </c:pt>
                <c:pt idx="2">
                  <c:v>0</c:v>
                </c:pt>
              </c:numCache>
            </c:numRef>
          </c:val>
          <c:smooth val="0"/>
        </c:ser>
        <c:ser>
          <c:idx val="4"/>
          <c:order val="4"/>
          <c:tx>
            <c:strRef>
              <c:f>Accuracy!$H$791</c:f>
              <c:strCache>
                <c:ptCount val="1"/>
                <c:pt idx="0">
                  <c:v>Total TOTAL (Baseline)</c:v>
                </c:pt>
              </c:strCache>
            </c:strRef>
          </c:tx>
          <c:spPr>
            <a:ln w="28575" cap="rnd">
              <a:solidFill>
                <a:schemeClr val="accent6">
                  <a:lumMod val="60000"/>
                  <a:lumOff val="40000"/>
                </a:schemeClr>
              </a:solidFill>
              <a:round/>
            </a:ln>
            <a:effectLst/>
          </c:spPr>
          <c:marker>
            <c:symbol val="none"/>
          </c:marker>
          <c:cat>
            <c:strRef>
              <c:f>Accuracy!$I$786:$K$786</c:f>
              <c:strCache>
                <c:ptCount val="3"/>
                <c:pt idx="0">
                  <c:v>Q1 1617</c:v>
                </c:pt>
                <c:pt idx="1">
                  <c:v>Q2 1617</c:v>
                </c:pt>
                <c:pt idx="2">
                  <c:v>Q3 1617</c:v>
                </c:pt>
              </c:strCache>
            </c:strRef>
          </c:cat>
          <c:val>
            <c:numRef>
              <c:f>Accuracy!$I$791:$K$791</c:f>
              <c:numCache>
                <c:formatCode>_("£"* #,##0.00_);_("£"* \(#,##0.00\);_("£"* "-"??_);_(@_)</c:formatCode>
                <c:ptCount val="3"/>
                <c:pt idx="0">
                  <c:v>#N/A</c:v>
                </c:pt>
                <c:pt idx="1">
                  <c:v>#N/A</c:v>
                </c:pt>
                <c:pt idx="2">
                  <c:v>0</c:v>
                </c:pt>
              </c:numCache>
            </c:numRef>
          </c:val>
          <c:smooth val="0"/>
        </c:ser>
        <c:ser>
          <c:idx val="5"/>
          <c:order val="5"/>
          <c:tx>
            <c:strRef>
              <c:f>Accuracy!$H$792</c:f>
              <c:strCache>
                <c:ptCount val="1"/>
                <c:pt idx="0">
                  <c:v>Cashable TOTAL (Forecast)</c:v>
                </c:pt>
              </c:strCache>
            </c:strRef>
          </c:tx>
          <c:spPr>
            <a:ln w="28575" cap="rnd">
              <a:solidFill>
                <a:schemeClr val="accent1">
                  <a:lumMod val="75000"/>
                </a:schemeClr>
              </a:solidFill>
              <a:round/>
            </a:ln>
            <a:effectLst/>
          </c:spPr>
          <c:marker>
            <c:symbol val="none"/>
          </c:marker>
          <c:cat>
            <c:strRef>
              <c:f>Accuracy!$I$786:$K$786</c:f>
              <c:strCache>
                <c:ptCount val="3"/>
                <c:pt idx="0">
                  <c:v>Q1 1617</c:v>
                </c:pt>
                <c:pt idx="1">
                  <c:v>Q2 1617</c:v>
                </c:pt>
                <c:pt idx="2">
                  <c:v>Q3 1617</c:v>
                </c:pt>
              </c:strCache>
            </c:strRef>
          </c:cat>
          <c:val>
            <c:numRef>
              <c:f>Accuracy!$I$792:$K$792</c:f>
              <c:numCache>
                <c:formatCode>_("£"* #,##0.00_);_("£"* \(#,##0.00\);_("£"* "-"??_);_(@_)</c:formatCode>
                <c:ptCount val="3"/>
                <c:pt idx="0">
                  <c:v>#N/A</c:v>
                </c:pt>
                <c:pt idx="1">
                  <c:v>#N/A</c:v>
                </c:pt>
                <c:pt idx="2">
                  <c:v>0</c:v>
                </c:pt>
              </c:numCache>
            </c:numRef>
          </c:val>
          <c:smooth val="0"/>
        </c:ser>
        <c:ser>
          <c:idx val="6"/>
          <c:order val="6"/>
          <c:tx>
            <c:strRef>
              <c:f>Accuracy!$H$793</c:f>
              <c:strCache>
                <c:ptCount val="1"/>
                <c:pt idx="0">
                  <c:v>Non-Cashable TOTAL (Forecast)</c:v>
                </c:pt>
              </c:strCache>
            </c:strRef>
          </c:tx>
          <c:spPr>
            <a:ln w="28575" cap="rnd">
              <a:solidFill>
                <a:schemeClr val="accent2">
                  <a:lumMod val="75000"/>
                </a:schemeClr>
              </a:solidFill>
              <a:round/>
            </a:ln>
            <a:effectLst/>
          </c:spPr>
          <c:marker>
            <c:symbol val="none"/>
          </c:marker>
          <c:cat>
            <c:strRef>
              <c:f>Accuracy!$I$786:$K$786</c:f>
              <c:strCache>
                <c:ptCount val="3"/>
                <c:pt idx="0">
                  <c:v>Q1 1617</c:v>
                </c:pt>
                <c:pt idx="1">
                  <c:v>Q2 1617</c:v>
                </c:pt>
                <c:pt idx="2">
                  <c:v>Q3 1617</c:v>
                </c:pt>
              </c:strCache>
            </c:strRef>
          </c:cat>
          <c:val>
            <c:numRef>
              <c:f>Accuracy!$I$793:$K$793</c:f>
              <c:numCache>
                <c:formatCode>_("£"* #,##0.00_);_("£"* \(#,##0.00\);_("£"* "-"??_);_(@_)</c:formatCode>
                <c:ptCount val="3"/>
                <c:pt idx="0">
                  <c:v>#N/A</c:v>
                </c:pt>
                <c:pt idx="1">
                  <c:v>#N/A</c:v>
                </c:pt>
                <c:pt idx="2">
                  <c:v>0</c:v>
                </c:pt>
              </c:numCache>
            </c:numRef>
          </c:val>
          <c:smooth val="0"/>
        </c:ser>
        <c:ser>
          <c:idx val="7"/>
          <c:order val="7"/>
          <c:tx>
            <c:strRef>
              <c:f>Accuracy!$H$794</c:f>
              <c:strCache>
                <c:ptCount val="1"/>
                <c:pt idx="0">
                  <c:v>Disbenefits (Forecast)</c:v>
                </c:pt>
              </c:strCache>
            </c:strRef>
          </c:tx>
          <c:spPr>
            <a:ln w="28575" cap="rnd">
              <a:solidFill>
                <a:schemeClr val="bg2">
                  <a:lumMod val="25000"/>
                </a:schemeClr>
              </a:solidFill>
              <a:round/>
            </a:ln>
            <a:effectLst/>
          </c:spPr>
          <c:marker>
            <c:symbol val="none"/>
          </c:marker>
          <c:cat>
            <c:strRef>
              <c:f>Accuracy!$I$786:$K$786</c:f>
              <c:strCache>
                <c:ptCount val="3"/>
                <c:pt idx="0">
                  <c:v>Q1 1617</c:v>
                </c:pt>
                <c:pt idx="1">
                  <c:v>Q2 1617</c:v>
                </c:pt>
                <c:pt idx="2">
                  <c:v>Q3 1617</c:v>
                </c:pt>
              </c:strCache>
            </c:strRef>
          </c:cat>
          <c:val>
            <c:numRef>
              <c:f>Accuracy!$I$794:$K$794</c:f>
              <c:numCache>
                <c:formatCode>_("£"* #,##0.00_);_("£"* \(#,##0.00\);_("£"* "-"??_);_(@_)</c:formatCode>
                <c:ptCount val="3"/>
                <c:pt idx="0">
                  <c:v>#N/A</c:v>
                </c:pt>
                <c:pt idx="1">
                  <c:v>#N/A</c:v>
                </c:pt>
                <c:pt idx="2">
                  <c:v>0</c:v>
                </c:pt>
              </c:numCache>
            </c:numRef>
          </c:val>
          <c:smooth val="0"/>
        </c:ser>
        <c:ser>
          <c:idx val="8"/>
          <c:order val="8"/>
          <c:tx>
            <c:strRef>
              <c:f>Accuracy!$H$795</c:f>
              <c:strCache>
                <c:ptCount val="1"/>
                <c:pt idx="0">
                  <c:v>UK Economic inc Private Partner TOTAL (Forecast)</c:v>
                </c:pt>
              </c:strCache>
            </c:strRef>
          </c:tx>
          <c:spPr>
            <a:ln w="28575" cap="rnd">
              <a:solidFill>
                <a:srgbClr val="7030A0"/>
              </a:solidFill>
              <a:round/>
            </a:ln>
            <a:effectLst/>
          </c:spPr>
          <c:marker>
            <c:symbol val="none"/>
          </c:marker>
          <c:cat>
            <c:strRef>
              <c:f>Accuracy!$I$786:$K$786</c:f>
              <c:strCache>
                <c:ptCount val="3"/>
                <c:pt idx="0">
                  <c:v>Q1 1617</c:v>
                </c:pt>
                <c:pt idx="1">
                  <c:v>Q2 1617</c:v>
                </c:pt>
                <c:pt idx="2">
                  <c:v>Q3 1617</c:v>
                </c:pt>
              </c:strCache>
            </c:strRef>
          </c:cat>
          <c:val>
            <c:numRef>
              <c:f>Accuracy!$I$795:$K$795</c:f>
              <c:numCache>
                <c:formatCode>_("£"* #,##0.00_);_("£"* \(#,##0.00\);_("£"* "-"??_);_(@_)</c:formatCode>
                <c:ptCount val="3"/>
                <c:pt idx="0">
                  <c:v>#N/A</c:v>
                </c:pt>
                <c:pt idx="1">
                  <c:v>#N/A</c:v>
                </c:pt>
                <c:pt idx="2">
                  <c:v>0</c:v>
                </c:pt>
              </c:numCache>
            </c:numRef>
          </c:val>
          <c:smooth val="0"/>
        </c:ser>
        <c:ser>
          <c:idx val="9"/>
          <c:order val="9"/>
          <c:tx>
            <c:strRef>
              <c:f>Accuracy!$H$796</c:f>
              <c:strCache>
                <c:ptCount val="1"/>
                <c:pt idx="0">
                  <c:v>Total TOTAL (Forecast)</c:v>
                </c:pt>
              </c:strCache>
            </c:strRef>
          </c:tx>
          <c:spPr>
            <a:ln w="28575" cap="rnd">
              <a:solidFill>
                <a:schemeClr val="accent6">
                  <a:lumMod val="75000"/>
                </a:schemeClr>
              </a:solidFill>
              <a:round/>
            </a:ln>
            <a:effectLst/>
          </c:spPr>
          <c:marker>
            <c:symbol val="none"/>
          </c:marker>
          <c:cat>
            <c:strRef>
              <c:f>Accuracy!$I$786:$K$786</c:f>
              <c:strCache>
                <c:ptCount val="3"/>
                <c:pt idx="0">
                  <c:v>Q1 1617</c:v>
                </c:pt>
                <c:pt idx="1">
                  <c:v>Q2 1617</c:v>
                </c:pt>
                <c:pt idx="2">
                  <c:v>Q3 1617</c:v>
                </c:pt>
              </c:strCache>
            </c:strRef>
          </c:cat>
          <c:val>
            <c:numRef>
              <c:f>Accuracy!$I$796:$K$796</c:f>
              <c:numCache>
                <c:formatCode>_("£"* #,##0.00_);_("£"* \(#,##0.00\);_("£"* "-"??_);_(@_)</c:formatCode>
                <c:ptCount val="3"/>
                <c:pt idx="0">
                  <c:v>#N/A</c:v>
                </c:pt>
                <c:pt idx="1">
                  <c:v>#N/A</c:v>
                </c:pt>
                <c:pt idx="2">
                  <c:v>0</c:v>
                </c:pt>
              </c:numCache>
            </c:numRef>
          </c:val>
          <c:smooth val="0"/>
        </c:ser>
        <c:dLbls>
          <c:showLegendKey val="0"/>
          <c:showVal val="0"/>
          <c:showCatName val="0"/>
          <c:showSerName val="0"/>
          <c:showPercent val="0"/>
          <c:showBubbleSize val="0"/>
        </c:dLbls>
        <c:smooth val="0"/>
        <c:axId val="611639648"/>
        <c:axId val="611636384"/>
      </c:lineChart>
      <c:catAx>
        <c:axId val="611639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1636384"/>
        <c:crosses val="autoZero"/>
        <c:auto val="1"/>
        <c:lblAlgn val="ctr"/>
        <c:lblOffset val="100"/>
        <c:noMultiLvlLbl val="0"/>
      </c:catAx>
      <c:valAx>
        <c:axId val="6116363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£million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0_-;\-* #,##0.0_-;_-*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16396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sng" strike="noStrike" kern="1200" spc="0" baseline="0">
                <a:solidFill>
                  <a:schemeClr val="tx1">
                    <a:lumMod val="65000"/>
                    <a:lumOff val="35000"/>
                  </a:schemeClr>
                </a:solidFill>
                <a:latin typeface="+mn-lt"/>
                <a:ea typeface="+mn-ea"/>
                <a:cs typeface="+mn-cs"/>
              </a:defRPr>
            </a:pPr>
            <a:r>
              <a:rPr lang="en-US" u="sng"/>
              <a:t>Income costs, over the last 2</a:t>
            </a:r>
            <a:r>
              <a:rPr lang="en-US" u="sng" baseline="0"/>
              <a:t> </a:t>
            </a:r>
            <a:r>
              <a:rPr lang="en-US" u="sng"/>
              <a:t>Quarters</a:t>
            </a:r>
          </a:p>
        </c:rich>
      </c:tx>
      <c:overlay val="0"/>
      <c:spPr>
        <a:noFill/>
        <a:ln>
          <a:noFill/>
        </a:ln>
        <a:effectLst/>
      </c:spPr>
      <c:txPr>
        <a:bodyPr rot="0" spcFirstLastPara="1" vertOverflow="ellipsis" vert="horz" wrap="square" anchor="ctr" anchorCtr="1"/>
        <a:lstStyle/>
        <a:p>
          <a:pPr>
            <a:defRPr sz="1400" b="0" i="0" u="sng"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4.8058571625915175E-2"/>
          <c:y val="8.0281385281385287E-2"/>
          <c:w val="0.81167097027851276"/>
          <c:h val="0.8695059140334731"/>
        </c:manualLayout>
      </c:layout>
      <c:lineChart>
        <c:grouping val="standard"/>
        <c:varyColors val="0"/>
        <c:ser>
          <c:idx val="0"/>
          <c:order val="0"/>
          <c:tx>
            <c:strRef>
              <c:f>Accuracy!$H$782</c:f>
              <c:strCache>
                <c:ptCount val="1"/>
                <c:pt idx="0">
                  <c:v>Total TOTAL (Baseline)</c:v>
                </c:pt>
              </c:strCache>
            </c:strRef>
          </c:tx>
          <c:spPr>
            <a:ln w="28575" cap="rnd">
              <a:solidFill>
                <a:schemeClr val="accent1"/>
              </a:solidFill>
              <a:round/>
            </a:ln>
            <a:effectLst/>
          </c:spPr>
          <c:marker>
            <c:symbol val="none"/>
          </c:marker>
          <c:cat>
            <c:strRef>
              <c:f>Accuracy!$I$781:$K$781</c:f>
              <c:strCache>
                <c:ptCount val="3"/>
                <c:pt idx="0">
                  <c:v>Q1 1617</c:v>
                </c:pt>
                <c:pt idx="1">
                  <c:v>Q2 1617</c:v>
                </c:pt>
                <c:pt idx="2">
                  <c:v>Q3 1617</c:v>
                </c:pt>
              </c:strCache>
            </c:strRef>
          </c:cat>
          <c:val>
            <c:numRef>
              <c:f>Accuracy!$I$782:$K$782</c:f>
              <c:numCache>
                <c:formatCode>_("£"* #,##0.00_);_("£"* \(#,##0.00\);_("£"* "-"??_);_(@_)</c:formatCode>
                <c:ptCount val="3"/>
                <c:pt idx="0">
                  <c:v>#N/A</c:v>
                </c:pt>
                <c:pt idx="1">
                  <c:v>#N/A</c:v>
                </c:pt>
                <c:pt idx="2">
                  <c:v>0</c:v>
                </c:pt>
              </c:numCache>
            </c:numRef>
          </c:val>
          <c:smooth val="0"/>
        </c:ser>
        <c:ser>
          <c:idx val="1"/>
          <c:order val="1"/>
          <c:tx>
            <c:strRef>
              <c:f>Accuracy!$H$783</c:f>
              <c:strCache>
                <c:ptCount val="1"/>
                <c:pt idx="0">
                  <c:v>Total TOTAL (Forecast)</c:v>
                </c:pt>
              </c:strCache>
            </c:strRef>
          </c:tx>
          <c:spPr>
            <a:ln w="28575" cap="rnd">
              <a:solidFill>
                <a:schemeClr val="accent2"/>
              </a:solidFill>
              <a:round/>
            </a:ln>
            <a:effectLst/>
          </c:spPr>
          <c:marker>
            <c:symbol val="none"/>
          </c:marker>
          <c:cat>
            <c:strRef>
              <c:f>Accuracy!$I$781:$K$781</c:f>
              <c:strCache>
                <c:ptCount val="3"/>
                <c:pt idx="0">
                  <c:v>Q1 1617</c:v>
                </c:pt>
                <c:pt idx="1">
                  <c:v>Q2 1617</c:v>
                </c:pt>
                <c:pt idx="2">
                  <c:v>Q3 1617</c:v>
                </c:pt>
              </c:strCache>
            </c:strRef>
          </c:cat>
          <c:val>
            <c:numRef>
              <c:f>Accuracy!$I$783:$K$783</c:f>
              <c:numCache>
                <c:formatCode>_("£"* #,##0.00_);_("£"* \(#,##0.00\);_("£"* "-"??_);_(@_)</c:formatCode>
                <c:ptCount val="3"/>
                <c:pt idx="0">
                  <c:v>#N/A</c:v>
                </c:pt>
                <c:pt idx="1">
                  <c:v>#N/A</c:v>
                </c:pt>
                <c:pt idx="2">
                  <c:v>0</c:v>
                </c:pt>
              </c:numCache>
            </c:numRef>
          </c:val>
          <c:smooth val="0"/>
        </c:ser>
        <c:dLbls>
          <c:showLegendKey val="0"/>
          <c:showVal val="0"/>
          <c:showCatName val="0"/>
          <c:showSerName val="0"/>
          <c:showPercent val="0"/>
          <c:showBubbleSize val="0"/>
        </c:dLbls>
        <c:smooth val="0"/>
        <c:axId val="205631328"/>
        <c:axId val="205631872"/>
      </c:lineChart>
      <c:catAx>
        <c:axId val="205631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631872"/>
        <c:crosses val="autoZero"/>
        <c:auto val="1"/>
        <c:lblAlgn val="ctr"/>
        <c:lblOffset val="100"/>
        <c:noMultiLvlLbl val="0"/>
      </c:catAx>
      <c:valAx>
        <c:axId val="20563187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£million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0_-;\-* #,##0.0_-;_-*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6313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'Charts - Finance this Qtr'!$C$1</c:f>
          <c:strCache>
            <c:ptCount val="1"/>
            <c:pt idx="0">
              <c:v>One off new costs - Investment in change</c:v>
            </c:pt>
          </c:strCache>
        </c:strRef>
      </c:tx>
      <c:layout>
        <c:manualLayout>
          <c:xMode val="edge"/>
          <c:yMode val="edge"/>
          <c:x val="0.15088188976377956"/>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'Charts - Finance this Qtr'!$C$2</c:f>
              <c:strCache>
                <c:ptCount val="1"/>
                <c:pt idx="0">
                  <c:v>Baseline</c:v>
                </c:pt>
              </c:strCache>
            </c:strRef>
          </c:tx>
          <c:spPr>
            <a:ln w="28575" cap="rnd">
              <a:solidFill>
                <a:schemeClr val="accent1"/>
              </a:solidFill>
              <a:round/>
            </a:ln>
            <a:effectLst/>
          </c:spPr>
          <c:marker>
            <c:symbol val="none"/>
          </c:marker>
          <c:cat>
            <c:strRef>
              <c:f>'Charts - Finance this Qtr'!$B$3:$B$10</c:f>
              <c:strCache>
                <c:ptCount val="8"/>
                <c:pt idx="0">
                  <c:v>Pre-2016/2017</c:v>
                </c:pt>
                <c:pt idx="1">
                  <c:v>2016/2017</c:v>
                </c:pt>
                <c:pt idx="2">
                  <c:v>2017/2018</c:v>
                </c:pt>
                <c:pt idx="3">
                  <c:v>2018/2019</c:v>
                </c:pt>
                <c:pt idx="4">
                  <c:v>2019/2020</c:v>
                </c:pt>
                <c:pt idx="5">
                  <c:v>2020/2021</c:v>
                </c:pt>
                <c:pt idx="6">
                  <c:v>2021/2022</c:v>
                </c:pt>
                <c:pt idx="7">
                  <c:v>Remaining Spend</c:v>
                </c:pt>
              </c:strCache>
            </c:strRef>
          </c:cat>
          <c:val>
            <c:numRef>
              <c:f>'Charts - Finance this Qtr'!$C$3:$C$10</c:f>
              <c:numCache>
                <c:formatCode>_("£"* #,##0.00_);_("£"* \(#,##0.00\);_("£"* "-"??_);_(@_)</c:formatCode>
                <c:ptCount val="8"/>
                <c:pt idx="0">
                  <c:v>0</c:v>
                </c:pt>
                <c:pt idx="1">
                  <c:v>0</c:v>
                </c:pt>
                <c:pt idx="2">
                  <c:v>0</c:v>
                </c:pt>
                <c:pt idx="3">
                  <c:v>0</c:v>
                </c:pt>
                <c:pt idx="4">
                  <c:v>0</c:v>
                </c:pt>
                <c:pt idx="5">
                  <c:v>0</c:v>
                </c:pt>
                <c:pt idx="6">
                  <c:v>0</c:v>
                </c:pt>
                <c:pt idx="7">
                  <c:v>0</c:v>
                </c:pt>
              </c:numCache>
            </c:numRef>
          </c:val>
          <c:smooth val="0"/>
        </c:ser>
        <c:ser>
          <c:idx val="1"/>
          <c:order val="1"/>
          <c:tx>
            <c:strRef>
              <c:f>'Charts - Finance this Qtr'!$D$2</c:f>
              <c:strCache>
                <c:ptCount val="1"/>
                <c:pt idx="0">
                  <c:v>Actual / Forecast</c:v>
                </c:pt>
              </c:strCache>
            </c:strRef>
          </c:tx>
          <c:spPr>
            <a:ln w="28575" cap="rnd">
              <a:solidFill>
                <a:schemeClr val="accent2"/>
              </a:solidFill>
              <a:round/>
            </a:ln>
            <a:effectLst/>
          </c:spPr>
          <c:marker>
            <c:symbol val="none"/>
          </c:marker>
          <c:cat>
            <c:strRef>
              <c:f>'Charts - Finance this Qtr'!$B$3:$B$10</c:f>
              <c:strCache>
                <c:ptCount val="8"/>
                <c:pt idx="0">
                  <c:v>Pre-2016/2017</c:v>
                </c:pt>
                <c:pt idx="1">
                  <c:v>2016/2017</c:v>
                </c:pt>
                <c:pt idx="2">
                  <c:v>2017/2018</c:v>
                </c:pt>
                <c:pt idx="3">
                  <c:v>2018/2019</c:v>
                </c:pt>
                <c:pt idx="4">
                  <c:v>2019/2020</c:v>
                </c:pt>
                <c:pt idx="5">
                  <c:v>2020/2021</c:v>
                </c:pt>
                <c:pt idx="6">
                  <c:v>2021/2022</c:v>
                </c:pt>
                <c:pt idx="7">
                  <c:v>Remaining Spend</c:v>
                </c:pt>
              </c:strCache>
            </c:strRef>
          </c:cat>
          <c:val>
            <c:numRef>
              <c:f>'Charts - Finance this Qtr'!$D$3:$D$10</c:f>
              <c:numCache>
                <c:formatCode>_("£"* #,##0.00_);_("£"* \(#,##0.00\);_("£"* "-"??_);_(@_)</c:formatCode>
                <c:ptCount val="8"/>
                <c:pt idx="0">
                  <c:v>0</c:v>
                </c:pt>
                <c:pt idx="1">
                  <c:v>0</c:v>
                </c:pt>
                <c:pt idx="2">
                  <c:v>0</c:v>
                </c:pt>
                <c:pt idx="3">
                  <c:v>0</c:v>
                </c:pt>
                <c:pt idx="4">
                  <c:v>0</c:v>
                </c:pt>
                <c:pt idx="5">
                  <c:v>0</c:v>
                </c:pt>
                <c:pt idx="6">
                  <c:v>0</c:v>
                </c:pt>
                <c:pt idx="7">
                  <c:v>0</c:v>
                </c:pt>
              </c:numCache>
            </c:numRef>
          </c:val>
          <c:smooth val="0"/>
        </c:ser>
        <c:dLbls>
          <c:showLegendKey val="0"/>
          <c:showVal val="0"/>
          <c:showCatName val="0"/>
          <c:showSerName val="0"/>
          <c:showPercent val="0"/>
          <c:showBubbleSize val="0"/>
        </c:dLbls>
        <c:smooth val="0"/>
        <c:axId val="205628608"/>
        <c:axId val="205630784"/>
      </c:lineChart>
      <c:catAx>
        <c:axId val="205628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630784"/>
        <c:crosses val="autoZero"/>
        <c:auto val="1"/>
        <c:lblAlgn val="ctr"/>
        <c:lblOffset val="100"/>
        <c:noMultiLvlLbl val="0"/>
      </c:catAx>
      <c:valAx>
        <c:axId val="205630784"/>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6286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'Charts - Finance this Qtr'!$E$1</c:f>
          <c:strCache>
            <c:ptCount val="1"/>
            <c:pt idx="0">
              <c:v>Recurring new costs - Investment in change</c:v>
            </c:pt>
          </c:strCache>
        </c:strRef>
      </c:tx>
      <c:layout>
        <c:manualLayout>
          <c:xMode val="edge"/>
          <c:yMode val="edge"/>
          <c:x val="0.15088188976377956"/>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'Charts - Finance this Qtr'!$C$2</c:f>
              <c:strCache>
                <c:ptCount val="1"/>
                <c:pt idx="0">
                  <c:v>Baseline</c:v>
                </c:pt>
              </c:strCache>
            </c:strRef>
          </c:tx>
          <c:spPr>
            <a:ln w="28575" cap="rnd">
              <a:solidFill>
                <a:schemeClr val="accent1"/>
              </a:solidFill>
              <a:round/>
            </a:ln>
            <a:effectLst/>
          </c:spPr>
          <c:marker>
            <c:symbol val="none"/>
          </c:marker>
          <c:cat>
            <c:strRef>
              <c:f>'Charts - Finance this Qtr'!$B$3:$B$10</c:f>
              <c:strCache>
                <c:ptCount val="8"/>
                <c:pt idx="0">
                  <c:v>Pre-2016/2017</c:v>
                </c:pt>
                <c:pt idx="1">
                  <c:v>2016/2017</c:v>
                </c:pt>
                <c:pt idx="2">
                  <c:v>2017/2018</c:v>
                </c:pt>
                <c:pt idx="3">
                  <c:v>2018/2019</c:v>
                </c:pt>
                <c:pt idx="4">
                  <c:v>2019/2020</c:v>
                </c:pt>
                <c:pt idx="5">
                  <c:v>2020/2021</c:v>
                </c:pt>
                <c:pt idx="6">
                  <c:v>2021/2022</c:v>
                </c:pt>
                <c:pt idx="7">
                  <c:v>Remaining Spend</c:v>
                </c:pt>
              </c:strCache>
            </c:strRef>
          </c:cat>
          <c:val>
            <c:numRef>
              <c:f>'Charts - Finance this Qtr'!$E$3:$E$10</c:f>
              <c:numCache>
                <c:formatCode>_("£"* #,##0.00_);_("£"* \(#,##0.00\);_("£"* "-"??_);_(@_)</c:formatCode>
                <c:ptCount val="8"/>
                <c:pt idx="0">
                  <c:v>0</c:v>
                </c:pt>
                <c:pt idx="1">
                  <c:v>0</c:v>
                </c:pt>
                <c:pt idx="2">
                  <c:v>0</c:v>
                </c:pt>
                <c:pt idx="3">
                  <c:v>0</c:v>
                </c:pt>
                <c:pt idx="4">
                  <c:v>0</c:v>
                </c:pt>
                <c:pt idx="5">
                  <c:v>0</c:v>
                </c:pt>
                <c:pt idx="6">
                  <c:v>0</c:v>
                </c:pt>
                <c:pt idx="7">
                  <c:v>0</c:v>
                </c:pt>
              </c:numCache>
            </c:numRef>
          </c:val>
          <c:smooth val="0"/>
        </c:ser>
        <c:ser>
          <c:idx val="1"/>
          <c:order val="1"/>
          <c:tx>
            <c:strRef>
              <c:f>'Charts - Finance this Qtr'!$D$2</c:f>
              <c:strCache>
                <c:ptCount val="1"/>
                <c:pt idx="0">
                  <c:v>Actual / Forecast</c:v>
                </c:pt>
              </c:strCache>
            </c:strRef>
          </c:tx>
          <c:spPr>
            <a:ln w="28575" cap="rnd">
              <a:solidFill>
                <a:schemeClr val="accent2"/>
              </a:solidFill>
              <a:round/>
            </a:ln>
            <a:effectLst/>
          </c:spPr>
          <c:marker>
            <c:symbol val="none"/>
          </c:marker>
          <c:cat>
            <c:strRef>
              <c:f>'Charts - Finance this Qtr'!$B$3:$B$10</c:f>
              <c:strCache>
                <c:ptCount val="8"/>
                <c:pt idx="0">
                  <c:v>Pre-2016/2017</c:v>
                </c:pt>
                <c:pt idx="1">
                  <c:v>2016/2017</c:v>
                </c:pt>
                <c:pt idx="2">
                  <c:v>2017/2018</c:v>
                </c:pt>
                <c:pt idx="3">
                  <c:v>2018/2019</c:v>
                </c:pt>
                <c:pt idx="4">
                  <c:v>2019/2020</c:v>
                </c:pt>
                <c:pt idx="5">
                  <c:v>2020/2021</c:v>
                </c:pt>
                <c:pt idx="6">
                  <c:v>2021/2022</c:v>
                </c:pt>
                <c:pt idx="7">
                  <c:v>Remaining Spend</c:v>
                </c:pt>
              </c:strCache>
            </c:strRef>
          </c:cat>
          <c:val>
            <c:numRef>
              <c:f>'Charts - Finance this Qtr'!$F$3:$F$10</c:f>
              <c:numCache>
                <c:formatCode>_("£"* #,##0.00_);_("£"* \(#,##0.00\);_("£"* "-"??_);_(@_)</c:formatCode>
                <c:ptCount val="8"/>
                <c:pt idx="0">
                  <c:v>0</c:v>
                </c:pt>
                <c:pt idx="1">
                  <c:v>0</c:v>
                </c:pt>
                <c:pt idx="2">
                  <c:v>0</c:v>
                </c:pt>
                <c:pt idx="3">
                  <c:v>0</c:v>
                </c:pt>
                <c:pt idx="4">
                  <c:v>0</c:v>
                </c:pt>
                <c:pt idx="5">
                  <c:v>0</c:v>
                </c:pt>
                <c:pt idx="6">
                  <c:v>0</c:v>
                </c:pt>
                <c:pt idx="7">
                  <c:v>0</c:v>
                </c:pt>
              </c:numCache>
            </c:numRef>
          </c:val>
          <c:smooth val="0"/>
        </c:ser>
        <c:dLbls>
          <c:showLegendKey val="0"/>
          <c:showVal val="0"/>
          <c:showCatName val="0"/>
          <c:showSerName val="0"/>
          <c:showPercent val="0"/>
          <c:showBubbleSize val="0"/>
        </c:dLbls>
        <c:smooth val="0"/>
        <c:axId val="205633504"/>
        <c:axId val="205627520"/>
      </c:lineChart>
      <c:catAx>
        <c:axId val="205633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627520"/>
        <c:crosses val="autoZero"/>
        <c:auto val="1"/>
        <c:lblAlgn val="ctr"/>
        <c:lblOffset val="100"/>
        <c:noMultiLvlLbl val="0"/>
      </c:catAx>
      <c:valAx>
        <c:axId val="205627520"/>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6335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'Charts - Finance this Qtr'!$G$1</c:f>
          <c:strCache>
            <c:ptCount val="1"/>
            <c:pt idx="0">
              <c:v>Recurring old costs</c:v>
            </c:pt>
          </c:strCache>
        </c:strRef>
      </c:tx>
      <c:layout>
        <c:manualLayout>
          <c:xMode val="edge"/>
          <c:yMode val="edge"/>
          <c:x val="0.15088188976377956"/>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'Charts - Finance this Qtr'!$C$2</c:f>
              <c:strCache>
                <c:ptCount val="1"/>
                <c:pt idx="0">
                  <c:v>Baseline</c:v>
                </c:pt>
              </c:strCache>
            </c:strRef>
          </c:tx>
          <c:spPr>
            <a:ln w="28575" cap="rnd">
              <a:solidFill>
                <a:schemeClr val="accent1"/>
              </a:solidFill>
              <a:round/>
            </a:ln>
            <a:effectLst/>
          </c:spPr>
          <c:marker>
            <c:symbol val="none"/>
          </c:marker>
          <c:cat>
            <c:strRef>
              <c:f>'Charts - Finance this Qtr'!$B$3:$B$10</c:f>
              <c:strCache>
                <c:ptCount val="8"/>
                <c:pt idx="0">
                  <c:v>Pre-2016/2017</c:v>
                </c:pt>
                <c:pt idx="1">
                  <c:v>2016/2017</c:v>
                </c:pt>
                <c:pt idx="2">
                  <c:v>2017/2018</c:v>
                </c:pt>
                <c:pt idx="3">
                  <c:v>2018/2019</c:v>
                </c:pt>
                <c:pt idx="4">
                  <c:v>2019/2020</c:v>
                </c:pt>
                <c:pt idx="5">
                  <c:v>2020/2021</c:v>
                </c:pt>
                <c:pt idx="6">
                  <c:v>2021/2022</c:v>
                </c:pt>
                <c:pt idx="7">
                  <c:v>Remaining Spend</c:v>
                </c:pt>
              </c:strCache>
            </c:strRef>
          </c:cat>
          <c:val>
            <c:numRef>
              <c:f>'Charts - Finance this Qtr'!$G$3:$G$10</c:f>
              <c:numCache>
                <c:formatCode>_("£"* #,##0.00_);_("£"* \(#,##0.00\);_("£"* "-"??_);_(@_)</c:formatCode>
                <c:ptCount val="8"/>
                <c:pt idx="0">
                  <c:v>0</c:v>
                </c:pt>
                <c:pt idx="1">
                  <c:v>0</c:v>
                </c:pt>
                <c:pt idx="2">
                  <c:v>0</c:v>
                </c:pt>
                <c:pt idx="3">
                  <c:v>0</c:v>
                </c:pt>
                <c:pt idx="4">
                  <c:v>0</c:v>
                </c:pt>
                <c:pt idx="5">
                  <c:v>0</c:v>
                </c:pt>
                <c:pt idx="6">
                  <c:v>0</c:v>
                </c:pt>
                <c:pt idx="7">
                  <c:v>0</c:v>
                </c:pt>
              </c:numCache>
            </c:numRef>
          </c:val>
          <c:smooth val="0"/>
        </c:ser>
        <c:ser>
          <c:idx val="1"/>
          <c:order val="1"/>
          <c:tx>
            <c:strRef>
              <c:f>'Charts - Finance this Qtr'!$D$2</c:f>
              <c:strCache>
                <c:ptCount val="1"/>
                <c:pt idx="0">
                  <c:v>Actual / Forecast</c:v>
                </c:pt>
              </c:strCache>
            </c:strRef>
          </c:tx>
          <c:spPr>
            <a:ln w="28575" cap="rnd">
              <a:solidFill>
                <a:schemeClr val="accent2"/>
              </a:solidFill>
              <a:round/>
            </a:ln>
            <a:effectLst/>
          </c:spPr>
          <c:marker>
            <c:symbol val="none"/>
          </c:marker>
          <c:cat>
            <c:strRef>
              <c:f>'Charts - Finance this Qtr'!$B$3:$B$10</c:f>
              <c:strCache>
                <c:ptCount val="8"/>
                <c:pt idx="0">
                  <c:v>Pre-2016/2017</c:v>
                </c:pt>
                <c:pt idx="1">
                  <c:v>2016/2017</c:v>
                </c:pt>
                <c:pt idx="2">
                  <c:v>2017/2018</c:v>
                </c:pt>
                <c:pt idx="3">
                  <c:v>2018/2019</c:v>
                </c:pt>
                <c:pt idx="4">
                  <c:v>2019/2020</c:v>
                </c:pt>
                <c:pt idx="5">
                  <c:v>2020/2021</c:v>
                </c:pt>
                <c:pt idx="6">
                  <c:v>2021/2022</c:v>
                </c:pt>
                <c:pt idx="7">
                  <c:v>Remaining Spend</c:v>
                </c:pt>
              </c:strCache>
            </c:strRef>
          </c:cat>
          <c:val>
            <c:numRef>
              <c:f>'Charts - Finance this Qtr'!$H$3:$H$10</c:f>
              <c:numCache>
                <c:formatCode>_("£"* #,##0.00_);_("£"* \(#,##0.00\);_("£"* "-"??_);_(@_)</c:formatCode>
                <c:ptCount val="8"/>
                <c:pt idx="0">
                  <c:v>0</c:v>
                </c:pt>
                <c:pt idx="1">
                  <c:v>0</c:v>
                </c:pt>
                <c:pt idx="2">
                  <c:v>0</c:v>
                </c:pt>
                <c:pt idx="3">
                  <c:v>0</c:v>
                </c:pt>
                <c:pt idx="4">
                  <c:v>0</c:v>
                </c:pt>
                <c:pt idx="5">
                  <c:v>0</c:v>
                </c:pt>
                <c:pt idx="6">
                  <c:v>0</c:v>
                </c:pt>
                <c:pt idx="7">
                  <c:v>0</c:v>
                </c:pt>
              </c:numCache>
            </c:numRef>
          </c:val>
          <c:smooth val="0"/>
        </c:ser>
        <c:dLbls>
          <c:showLegendKey val="0"/>
          <c:showVal val="0"/>
          <c:showCatName val="0"/>
          <c:showSerName val="0"/>
          <c:showPercent val="0"/>
          <c:showBubbleSize val="0"/>
        </c:dLbls>
        <c:smooth val="0"/>
        <c:axId val="205494000"/>
        <c:axId val="205496176"/>
      </c:lineChart>
      <c:catAx>
        <c:axId val="205494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496176"/>
        <c:crosses val="autoZero"/>
        <c:auto val="1"/>
        <c:lblAlgn val="ctr"/>
        <c:lblOffset val="100"/>
        <c:noMultiLvlLbl val="0"/>
      </c:catAx>
      <c:valAx>
        <c:axId val="205496176"/>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4940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'Charts - Finance this Qtr'!$I$1</c:f>
          <c:strCache>
            <c:ptCount val="1"/>
            <c:pt idx="0">
              <c:v>Whole Life Cost breakdown</c:v>
            </c:pt>
          </c:strCache>
        </c:strRef>
      </c:tx>
      <c:layout>
        <c:manualLayout>
          <c:xMode val="edge"/>
          <c:yMode val="edge"/>
          <c:x val="0.15088188976377956"/>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'Charts - Finance this Qtr'!$C$2</c:f>
              <c:strCache>
                <c:ptCount val="1"/>
                <c:pt idx="0">
                  <c:v>Baseline</c:v>
                </c:pt>
              </c:strCache>
            </c:strRef>
          </c:tx>
          <c:spPr>
            <a:ln w="28575" cap="rnd">
              <a:solidFill>
                <a:schemeClr val="accent1"/>
              </a:solidFill>
              <a:round/>
            </a:ln>
            <a:effectLst/>
          </c:spPr>
          <c:marker>
            <c:symbol val="none"/>
          </c:marker>
          <c:cat>
            <c:strRef>
              <c:f>'Charts - Finance this Qtr'!$B$3:$B$10</c:f>
              <c:strCache>
                <c:ptCount val="8"/>
                <c:pt idx="0">
                  <c:v>Pre-2016/2017</c:v>
                </c:pt>
                <c:pt idx="1">
                  <c:v>2016/2017</c:v>
                </c:pt>
                <c:pt idx="2">
                  <c:v>2017/2018</c:v>
                </c:pt>
                <c:pt idx="3">
                  <c:v>2018/2019</c:v>
                </c:pt>
                <c:pt idx="4">
                  <c:v>2019/2020</c:v>
                </c:pt>
                <c:pt idx="5">
                  <c:v>2020/2021</c:v>
                </c:pt>
                <c:pt idx="6">
                  <c:v>2021/2022</c:v>
                </c:pt>
                <c:pt idx="7">
                  <c:v>Remaining Spend</c:v>
                </c:pt>
              </c:strCache>
            </c:strRef>
          </c:cat>
          <c:val>
            <c:numRef>
              <c:f>'Charts - Finance this Qtr'!$I$3:$I$10</c:f>
              <c:numCache>
                <c:formatCode>_("£"* #,##0.00_);_("£"* \(#,##0.00\);_("£"* "-"??_);_(@_)</c:formatCode>
                <c:ptCount val="8"/>
                <c:pt idx="0">
                  <c:v>0</c:v>
                </c:pt>
                <c:pt idx="1">
                  <c:v>0</c:v>
                </c:pt>
                <c:pt idx="2">
                  <c:v>0</c:v>
                </c:pt>
                <c:pt idx="3">
                  <c:v>0</c:v>
                </c:pt>
                <c:pt idx="4">
                  <c:v>0</c:v>
                </c:pt>
                <c:pt idx="5">
                  <c:v>0</c:v>
                </c:pt>
                <c:pt idx="6">
                  <c:v>0</c:v>
                </c:pt>
                <c:pt idx="7">
                  <c:v>0</c:v>
                </c:pt>
              </c:numCache>
            </c:numRef>
          </c:val>
          <c:smooth val="0"/>
        </c:ser>
        <c:ser>
          <c:idx val="1"/>
          <c:order val="1"/>
          <c:tx>
            <c:strRef>
              <c:f>'Charts - Finance this Qtr'!$D$2</c:f>
              <c:strCache>
                <c:ptCount val="1"/>
                <c:pt idx="0">
                  <c:v>Actual / Forecast</c:v>
                </c:pt>
              </c:strCache>
            </c:strRef>
          </c:tx>
          <c:spPr>
            <a:ln w="28575" cap="rnd">
              <a:solidFill>
                <a:schemeClr val="accent2"/>
              </a:solidFill>
              <a:round/>
            </a:ln>
            <a:effectLst/>
          </c:spPr>
          <c:marker>
            <c:symbol val="none"/>
          </c:marker>
          <c:cat>
            <c:strRef>
              <c:f>'Charts - Finance this Qtr'!$B$3:$B$10</c:f>
              <c:strCache>
                <c:ptCount val="8"/>
                <c:pt idx="0">
                  <c:v>Pre-2016/2017</c:v>
                </c:pt>
                <c:pt idx="1">
                  <c:v>2016/2017</c:v>
                </c:pt>
                <c:pt idx="2">
                  <c:v>2017/2018</c:v>
                </c:pt>
                <c:pt idx="3">
                  <c:v>2018/2019</c:v>
                </c:pt>
                <c:pt idx="4">
                  <c:v>2019/2020</c:v>
                </c:pt>
                <c:pt idx="5">
                  <c:v>2020/2021</c:v>
                </c:pt>
                <c:pt idx="6">
                  <c:v>2021/2022</c:v>
                </c:pt>
                <c:pt idx="7">
                  <c:v>Remaining Spend</c:v>
                </c:pt>
              </c:strCache>
            </c:strRef>
          </c:cat>
          <c:val>
            <c:numRef>
              <c:f>'Charts - Finance this Qtr'!$J$3:$J$10</c:f>
              <c:numCache>
                <c:formatCode>_("£"* #,##0.00_);_("£"* \(#,##0.00\);_("£"* "-"??_);_(@_)</c:formatCode>
                <c:ptCount val="8"/>
                <c:pt idx="0">
                  <c:v>0</c:v>
                </c:pt>
                <c:pt idx="1">
                  <c:v>0</c:v>
                </c:pt>
                <c:pt idx="2">
                  <c:v>0</c:v>
                </c:pt>
                <c:pt idx="3">
                  <c:v>0</c:v>
                </c:pt>
                <c:pt idx="4">
                  <c:v>0</c:v>
                </c:pt>
                <c:pt idx="5">
                  <c:v>0</c:v>
                </c:pt>
                <c:pt idx="6">
                  <c:v>0</c:v>
                </c:pt>
                <c:pt idx="7">
                  <c:v>0</c:v>
                </c:pt>
              </c:numCache>
            </c:numRef>
          </c:val>
          <c:smooth val="0"/>
        </c:ser>
        <c:dLbls>
          <c:showLegendKey val="0"/>
          <c:showVal val="0"/>
          <c:showCatName val="0"/>
          <c:showSerName val="0"/>
          <c:showPercent val="0"/>
          <c:showBubbleSize val="0"/>
        </c:dLbls>
        <c:smooth val="0"/>
        <c:axId val="205495088"/>
        <c:axId val="205492368"/>
      </c:lineChart>
      <c:catAx>
        <c:axId val="205495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492368"/>
        <c:crosses val="autoZero"/>
        <c:auto val="1"/>
        <c:lblAlgn val="ctr"/>
        <c:lblOffset val="100"/>
        <c:noMultiLvlLbl val="0"/>
      </c:catAx>
      <c:valAx>
        <c:axId val="205492368"/>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4950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'Charts - Finance this Qtr'!$K$1</c:f>
          <c:strCache>
            <c:ptCount val="1"/>
            <c:pt idx="0">
              <c:v>Non-Gov (£m) - both Revenue  and Capital</c:v>
            </c:pt>
          </c:strCache>
        </c:strRef>
      </c:tx>
      <c:layout>
        <c:manualLayout>
          <c:xMode val="edge"/>
          <c:yMode val="edge"/>
          <c:x val="0.15088188976377956"/>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'Charts - Finance this Qtr'!$C$2</c:f>
              <c:strCache>
                <c:ptCount val="1"/>
                <c:pt idx="0">
                  <c:v>Baseline</c:v>
                </c:pt>
              </c:strCache>
            </c:strRef>
          </c:tx>
          <c:spPr>
            <a:ln w="28575" cap="rnd">
              <a:solidFill>
                <a:schemeClr val="accent1"/>
              </a:solidFill>
              <a:round/>
            </a:ln>
            <a:effectLst/>
          </c:spPr>
          <c:marker>
            <c:symbol val="none"/>
          </c:marker>
          <c:cat>
            <c:strRef>
              <c:f>'Charts - Finance this Qtr'!$B$3:$B$10</c:f>
              <c:strCache>
                <c:ptCount val="8"/>
                <c:pt idx="0">
                  <c:v>Pre-2016/2017</c:v>
                </c:pt>
                <c:pt idx="1">
                  <c:v>2016/2017</c:v>
                </c:pt>
                <c:pt idx="2">
                  <c:v>2017/2018</c:v>
                </c:pt>
                <c:pt idx="3">
                  <c:v>2018/2019</c:v>
                </c:pt>
                <c:pt idx="4">
                  <c:v>2019/2020</c:v>
                </c:pt>
                <c:pt idx="5">
                  <c:v>2020/2021</c:v>
                </c:pt>
                <c:pt idx="6">
                  <c:v>2021/2022</c:v>
                </c:pt>
                <c:pt idx="7">
                  <c:v>Remaining Spend</c:v>
                </c:pt>
              </c:strCache>
            </c:strRef>
          </c:cat>
          <c:val>
            <c:numRef>
              <c:f>'Charts - Finance this Qtr'!$K$3:$K$10</c:f>
              <c:numCache>
                <c:formatCode>_("£"* #,##0.00_);_("£"* \(#,##0.00\);_("£"* "-"??_);_(@_)</c:formatCode>
                <c:ptCount val="8"/>
                <c:pt idx="0">
                  <c:v>0</c:v>
                </c:pt>
                <c:pt idx="1">
                  <c:v>0</c:v>
                </c:pt>
                <c:pt idx="2">
                  <c:v>0</c:v>
                </c:pt>
                <c:pt idx="3">
                  <c:v>0</c:v>
                </c:pt>
                <c:pt idx="4">
                  <c:v>0</c:v>
                </c:pt>
                <c:pt idx="5">
                  <c:v>0</c:v>
                </c:pt>
                <c:pt idx="6">
                  <c:v>0</c:v>
                </c:pt>
                <c:pt idx="7">
                  <c:v>0</c:v>
                </c:pt>
              </c:numCache>
            </c:numRef>
          </c:val>
          <c:smooth val="0"/>
        </c:ser>
        <c:ser>
          <c:idx val="1"/>
          <c:order val="1"/>
          <c:tx>
            <c:strRef>
              <c:f>'Charts - Finance this Qtr'!$D$2</c:f>
              <c:strCache>
                <c:ptCount val="1"/>
                <c:pt idx="0">
                  <c:v>Actual / Forecast</c:v>
                </c:pt>
              </c:strCache>
            </c:strRef>
          </c:tx>
          <c:spPr>
            <a:ln w="28575" cap="rnd">
              <a:solidFill>
                <a:schemeClr val="accent2"/>
              </a:solidFill>
              <a:round/>
            </a:ln>
            <a:effectLst/>
          </c:spPr>
          <c:marker>
            <c:symbol val="none"/>
          </c:marker>
          <c:cat>
            <c:strRef>
              <c:f>'Charts - Finance this Qtr'!$B$3:$B$10</c:f>
              <c:strCache>
                <c:ptCount val="8"/>
                <c:pt idx="0">
                  <c:v>Pre-2016/2017</c:v>
                </c:pt>
                <c:pt idx="1">
                  <c:v>2016/2017</c:v>
                </c:pt>
                <c:pt idx="2">
                  <c:v>2017/2018</c:v>
                </c:pt>
                <c:pt idx="3">
                  <c:v>2018/2019</c:v>
                </c:pt>
                <c:pt idx="4">
                  <c:v>2019/2020</c:v>
                </c:pt>
                <c:pt idx="5">
                  <c:v>2020/2021</c:v>
                </c:pt>
                <c:pt idx="6">
                  <c:v>2021/2022</c:v>
                </c:pt>
                <c:pt idx="7">
                  <c:v>Remaining Spend</c:v>
                </c:pt>
              </c:strCache>
            </c:strRef>
          </c:cat>
          <c:val>
            <c:numRef>
              <c:f>'Charts - Finance this Qtr'!$L$3:$L$10</c:f>
              <c:numCache>
                <c:formatCode>_("£"* #,##0.00_);_("£"* \(#,##0.00\);_("£"* "-"??_);_(@_)</c:formatCode>
                <c:ptCount val="8"/>
                <c:pt idx="0">
                  <c:v>0</c:v>
                </c:pt>
                <c:pt idx="1">
                  <c:v>0</c:v>
                </c:pt>
                <c:pt idx="2">
                  <c:v>0</c:v>
                </c:pt>
                <c:pt idx="3">
                  <c:v>0</c:v>
                </c:pt>
                <c:pt idx="4">
                  <c:v>0</c:v>
                </c:pt>
                <c:pt idx="5">
                  <c:v>0</c:v>
                </c:pt>
                <c:pt idx="6">
                  <c:v>0</c:v>
                </c:pt>
                <c:pt idx="7">
                  <c:v>0</c:v>
                </c:pt>
              </c:numCache>
            </c:numRef>
          </c:val>
          <c:smooth val="0"/>
        </c:ser>
        <c:dLbls>
          <c:showLegendKey val="0"/>
          <c:showVal val="0"/>
          <c:showCatName val="0"/>
          <c:showSerName val="0"/>
          <c:showPercent val="0"/>
          <c:showBubbleSize val="0"/>
        </c:dLbls>
        <c:smooth val="0"/>
        <c:axId val="205493456"/>
        <c:axId val="205499440"/>
      </c:lineChart>
      <c:catAx>
        <c:axId val="205493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499440"/>
        <c:crosses val="autoZero"/>
        <c:auto val="1"/>
        <c:lblAlgn val="ctr"/>
        <c:lblOffset val="100"/>
        <c:noMultiLvlLbl val="0"/>
      </c:catAx>
      <c:valAx>
        <c:axId val="205499440"/>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493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'Charts - Finance this Qtr'!$M$1</c:f>
          <c:strCache>
            <c:ptCount val="1"/>
            <c:pt idx="0">
              <c:v>One off new costs - Investment in change</c:v>
            </c:pt>
          </c:strCache>
        </c:strRef>
      </c:tx>
      <c:layout>
        <c:manualLayout>
          <c:xMode val="edge"/>
          <c:yMode val="edge"/>
          <c:x val="0.15088188976377956"/>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'Charts - Finance this Qtr'!$C$2</c:f>
              <c:strCache>
                <c:ptCount val="1"/>
                <c:pt idx="0">
                  <c:v>Baseline</c:v>
                </c:pt>
              </c:strCache>
            </c:strRef>
          </c:tx>
          <c:spPr>
            <a:ln w="28575" cap="rnd">
              <a:solidFill>
                <a:schemeClr val="accent1"/>
              </a:solidFill>
              <a:round/>
            </a:ln>
            <a:effectLst/>
          </c:spPr>
          <c:marker>
            <c:symbol val="none"/>
          </c:marker>
          <c:cat>
            <c:strRef>
              <c:f>'Charts - Finance this Qtr'!$B$3:$B$10</c:f>
              <c:strCache>
                <c:ptCount val="8"/>
                <c:pt idx="0">
                  <c:v>Pre-2016/2017</c:v>
                </c:pt>
                <c:pt idx="1">
                  <c:v>2016/2017</c:v>
                </c:pt>
                <c:pt idx="2">
                  <c:v>2017/2018</c:v>
                </c:pt>
                <c:pt idx="3">
                  <c:v>2018/2019</c:v>
                </c:pt>
                <c:pt idx="4">
                  <c:v>2019/2020</c:v>
                </c:pt>
                <c:pt idx="5">
                  <c:v>2020/2021</c:v>
                </c:pt>
                <c:pt idx="6">
                  <c:v>2021/2022</c:v>
                </c:pt>
                <c:pt idx="7">
                  <c:v>Remaining Spend</c:v>
                </c:pt>
              </c:strCache>
            </c:strRef>
          </c:cat>
          <c:val>
            <c:numRef>
              <c:f>'Charts - Finance this Qtr'!$M$3:$M$10</c:f>
              <c:numCache>
                <c:formatCode>_("£"* #,##0.00_);_("£"* \(#,##0.00\);_("£"* "-"??_);_(@_)</c:formatCode>
                <c:ptCount val="8"/>
                <c:pt idx="0">
                  <c:v>0</c:v>
                </c:pt>
                <c:pt idx="1">
                  <c:v>0</c:v>
                </c:pt>
                <c:pt idx="2">
                  <c:v>0</c:v>
                </c:pt>
                <c:pt idx="3">
                  <c:v>0</c:v>
                </c:pt>
                <c:pt idx="4">
                  <c:v>0</c:v>
                </c:pt>
                <c:pt idx="5">
                  <c:v>0</c:v>
                </c:pt>
                <c:pt idx="6">
                  <c:v>0</c:v>
                </c:pt>
                <c:pt idx="7">
                  <c:v>0</c:v>
                </c:pt>
              </c:numCache>
            </c:numRef>
          </c:val>
          <c:smooth val="0"/>
        </c:ser>
        <c:ser>
          <c:idx val="1"/>
          <c:order val="1"/>
          <c:tx>
            <c:strRef>
              <c:f>'Charts - Finance this Qtr'!$N$2</c:f>
              <c:strCache>
                <c:ptCount val="1"/>
                <c:pt idx="0">
                  <c:v>Actual / Forecast</c:v>
                </c:pt>
              </c:strCache>
            </c:strRef>
          </c:tx>
          <c:spPr>
            <a:ln w="28575" cap="rnd">
              <a:solidFill>
                <a:schemeClr val="accent2"/>
              </a:solidFill>
              <a:round/>
            </a:ln>
            <a:effectLst/>
          </c:spPr>
          <c:marker>
            <c:symbol val="none"/>
          </c:marker>
          <c:cat>
            <c:strRef>
              <c:f>'Charts - Finance this Qtr'!$B$3:$B$10</c:f>
              <c:strCache>
                <c:ptCount val="8"/>
                <c:pt idx="0">
                  <c:v>Pre-2016/2017</c:v>
                </c:pt>
                <c:pt idx="1">
                  <c:v>2016/2017</c:v>
                </c:pt>
                <c:pt idx="2">
                  <c:v>2017/2018</c:v>
                </c:pt>
                <c:pt idx="3">
                  <c:v>2018/2019</c:v>
                </c:pt>
                <c:pt idx="4">
                  <c:v>2019/2020</c:v>
                </c:pt>
                <c:pt idx="5">
                  <c:v>2020/2021</c:v>
                </c:pt>
                <c:pt idx="6">
                  <c:v>2021/2022</c:v>
                </c:pt>
                <c:pt idx="7">
                  <c:v>Remaining Spend</c:v>
                </c:pt>
              </c:strCache>
            </c:strRef>
          </c:cat>
          <c:val>
            <c:numRef>
              <c:f>'Charts - Finance this Qtr'!$N$3:$N$10</c:f>
              <c:numCache>
                <c:formatCode>_("£"* #,##0.00_);_("£"* \(#,##0.00\);_("£"* "-"??_);_(@_)</c:formatCode>
                <c:ptCount val="8"/>
                <c:pt idx="0">
                  <c:v>0</c:v>
                </c:pt>
                <c:pt idx="1">
                  <c:v>0</c:v>
                </c:pt>
                <c:pt idx="2">
                  <c:v>0</c:v>
                </c:pt>
                <c:pt idx="3">
                  <c:v>0</c:v>
                </c:pt>
                <c:pt idx="4">
                  <c:v>0</c:v>
                </c:pt>
                <c:pt idx="5">
                  <c:v>0</c:v>
                </c:pt>
                <c:pt idx="6">
                  <c:v>0</c:v>
                </c:pt>
                <c:pt idx="7">
                  <c:v>0</c:v>
                </c:pt>
              </c:numCache>
            </c:numRef>
          </c:val>
          <c:smooth val="0"/>
        </c:ser>
        <c:dLbls>
          <c:showLegendKey val="0"/>
          <c:showVal val="0"/>
          <c:showCatName val="0"/>
          <c:showSerName val="0"/>
          <c:showPercent val="0"/>
          <c:showBubbleSize val="0"/>
        </c:dLbls>
        <c:smooth val="0"/>
        <c:axId val="205492912"/>
        <c:axId val="205498352"/>
      </c:lineChart>
      <c:catAx>
        <c:axId val="205492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498352"/>
        <c:crosses val="autoZero"/>
        <c:auto val="1"/>
        <c:lblAlgn val="ctr"/>
        <c:lblOffset val="100"/>
        <c:noMultiLvlLbl val="0"/>
      </c:catAx>
      <c:valAx>
        <c:axId val="20549835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4929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'Charts - Finance this Qtr'!$O$1</c:f>
          <c:strCache>
            <c:ptCount val="1"/>
            <c:pt idx="0">
              <c:v>Recurring new costs - Investment in change</c:v>
            </c:pt>
          </c:strCache>
        </c:strRef>
      </c:tx>
      <c:layout>
        <c:manualLayout>
          <c:xMode val="edge"/>
          <c:yMode val="edge"/>
          <c:x val="0.15088188976377956"/>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'Charts - Finance this Qtr'!$C$2</c:f>
              <c:strCache>
                <c:ptCount val="1"/>
                <c:pt idx="0">
                  <c:v>Baseline</c:v>
                </c:pt>
              </c:strCache>
            </c:strRef>
          </c:tx>
          <c:spPr>
            <a:ln w="28575" cap="rnd">
              <a:solidFill>
                <a:schemeClr val="accent1"/>
              </a:solidFill>
              <a:round/>
            </a:ln>
            <a:effectLst/>
          </c:spPr>
          <c:marker>
            <c:symbol val="none"/>
          </c:marker>
          <c:cat>
            <c:strRef>
              <c:f>'Charts - Finance this Qtr'!$B$3:$B$10</c:f>
              <c:strCache>
                <c:ptCount val="8"/>
                <c:pt idx="0">
                  <c:v>Pre-2016/2017</c:v>
                </c:pt>
                <c:pt idx="1">
                  <c:v>2016/2017</c:v>
                </c:pt>
                <c:pt idx="2">
                  <c:v>2017/2018</c:v>
                </c:pt>
                <c:pt idx="3">
                  <c:v>2018/2019</c:v>
                </c:pt>
                <c:pt idx="4">
                  <c:v>2019/2020</c:v>
                </c:pt>
                <c:pt idx="5">
                  <c:v>2020/2021</c:v>
                </c:pt>
                <c:pt idx="6">
                  <c:v>2021/2022</c:v>
                </c:pt>
                <c:pt idx="7">
                  <c:v>Remaining Spend</c:v>
                </c:pt>
              </c:strCache>
            </c:strRef>
          </c:cat>
          <c:val>
            <c:numRef>
              <c:f>'Charts - Finance this Qtr'!$O$3:$O$10</c:f>
              <c:numCache>
                <c:formatCode>_("£"* #,##0.00_);_("£"* \(#,##0.00\);_("£"* "-"??_);_(@_)</c:formatCode>
                <c:ptCount val="8"/>
                <c:pt idx="0">
                  <c:v>0</c:v>
                </c:pt>
                <c:pt idx="1">
                  <c:v>0</c:v>
                </c:pt>
                <c:pt idx="2">
                  <c:v>0</c:v>
                </c:pt>
                <c:pt idx="3">
                  <c:v>0</c:v>
                </c:pt>
                <c:pt idx="4">
                  <c:v>0</c:v>
                </c:pt>
                <c:pt idx="5">
                  <c:v>0</c:v>
                </c:pt>
                <c:pt idx="6">
                  <c:v>0</c:v>
                </c:pt>
                <c:pt idx="7">
                  <c:v>0</c:v>
                </c:pt>
              </c:numCache>
            </c:numRef>
          </c:val>
          <c:smooth val="0"/>
        </c:ser>
        <c:ser>
          <c:idx val="1"/>
          <c:order val="1"/>
          <c:tx>
            <c:strRef>
              <c:f>'Charts - Finance this Qtr'!$N$2</c:f>
              <c:strCache>
                <c:ptCount val="1"/>
                <c:pt idx="0">
                  <c:v>Actual / Forecast</c:v>
                </c:pt>
              </c:strCache>
            </c:strRef>
          </c:tx>
          <c:spPr>
            <a:ln w="28575" cap="rnd">
              <a:solidFill>
                <a:schemeClr val="accent2"/>
              </a:solidFill>
              <a:round/>
            </a:ln>
            <a:effectLst/>
          </c:spPr>
          <c:marker>
            <c:symbol val="none"/>
          </c:marker>
          <c:cat>
            <c:strRef>
              <c:f>'Charts - Finance this Qtr'!$B$3:$B$10</c:f>
              <c:strCache>
                <c:ptCount val="8"/>
                <c:pt idx="0">
                  <c:v>Pre-2016/2017</c:v>
                </c:pt>
                <c:pt idx="1">
                  <c:v>2016/2017</c:v>
                </c:pt>
                <c:pt idx="2">
                  <c:v>2017/2018</c:v>
                </c:pt>
                <c:pt idx="3">
                  <c:v>2018/2019</c:v>
                </c:pt>
                <c:pt idx="4">
                  <c:v>2019/2020</c:v>
                </c:pt>
                <c:pt idx="5">
                  <c:v>2020/2021</c:v>
                </c:pt>
                <c:pt idx="6">
                  <c:v>2021/2022</c:v>
                </c:pt>
                <c:pt idx="7">
                  <c:v>Remaining Spend</c:v>
                </c:pt>
              </c:strCache>
            </c:strRef>
          </c:cat>
          <c:val>
            <c:numRef>
              <c:f>'Charts - Finance this Qtr'!$P$3:$P$10</c:f>
              <c:numCache>
                <c:formatCode>_("£"* #,##0.00_);_("£"* \(#,##0.00\);_("£"* "-"??_);_(@_)</c:formatCode>
                <c:ptCount val="8"/>
                <c:pt idx="0">
                  <c:v>0</c:v>
                </c:pt>
                <c:pt idx="1">
                  <c:v>0</c:v>
                </c:pt>
                <c:pt idx="2">
                  <c:v>0</c:v>
                </c:pt>
                <c:pt idx="3">
                  <c:v>0</c:v>
                </c:pt>
                <c:pt idx="4">
                  <c:v>0</c:v>
                </c:pt>
                <c:pt idx="5">
                  <c:v>0</c:v>
                </c:pt>
                <c:pt idx="6">
                  <c:v>0</c:v>
                </c:pt>
                <c:pt idx="7">
                  <c:v>0</c:v>
                </c:pt>
              </c:numCache>
            </c:numRef>
          </c:val>
          <c:smooth val="0"/>
        </c:ser>
        <c:dLbls>
          <c:showLegendKey val="0"/>
          <c:showVal val="0"/>
          <c:showCatName val="0"/>
          <c:showSerName val="0"/>
          <c:showPercent val="0"/>
          <c:showBubbleSize val="0"/>
        </c:dLbls>
        <c:smooth val="0"/>
        <c:axId val="209746960"/>
        <c:axId val="209739888"/>
      </c:lineChart>
      <c:catAx>
        <c:axId val="209746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739888"/>
        <c:crosses val="autoZero"/>
        <c:auto val="1"/>
        <c:lblAlgn val="ctr"/>
        <c:lblOffset val="100"/>
        <c:noMultiLvlLbl val="0"/>
      </c:catAx>
      <c:valAx>
        <c:axId val="20973988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746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'Charts - Finance this Qtr'!$Q$1</c:f>
          <c:strCache>
            <c:ptCount val="1"/>
            <c:pt idx="0">
              <c:v>Recurring old costs</c:v>
            </c:pt>
          </c:strCache>
        </c:strRef>
      </c:tx>
      <c:layout>
        <c:manualLayout>
          <c:xMode val="edge"/>
          <c:yMode val="edge"/>
          <c:x val="0.15088188976377956"/>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'Charts - Finance this Qtr'!$C$2</c:f>
              <c:strCache>
                <c:ptCount val="1"/>
                <c:pt idx="0">
                  <c:v>Baseline</c:v>
                </c:pt>
              </c:strCache>
            </c:strRef>
          </c:tx>
          <c:spPr>
            <a:ln w="28575" cap="rnd">
              <a:solidFill>
                <a:schemeClr val="accent1"/>
              </a:solidFill>
              <a:round/>
            </a:ln>
            <a:effectLst/>
          </c:spPr>
          <c:marker>
            <c:symbol val="none"/>
          </c:marker>
          <c:cat>
            <c:strRef>
              <c:f>'Charts - Finance this Qtr'!$B$3:$B$10</c:f>
              <c:strCache>
                <c:ptCount val="8"/>
                <c:pt idx="0">
                  <c:v>Pre-2016/2017</c:v>
                </c:pt>
                <c:pt idx="1">
                  <c:v>2016/2017</c:v>
                </c:pt>
                <c:pt idx="2">
                  <c:v>2017/2018</c:v>
                </c:pt>
                <c:pt idx="3">
                  <c:v>2018/2019</c:v>
                </c:pt>
                <c:pt idx="4">
                  <c:v>2019/2020</c:v>
                </c:pt>
                <c:pt idx="5">
                  <c:v>2020/2021</c:v>
                </c:pt>
                <c:pt idx="6">
                  <c:v>2021/2022</c:v>
                </c:pt>
                <c:pt idx="7">
                  <c:v>Remaining Spend</c:v>
                </c:pt>
              </c:strCache>
            </c:strRef>
          </c:cat>
          <c:val>
            <c:numRef>
              <c:f>'Charts - Finance this Qtr'!$Q$3:$Q$10</c:f>
              <c:numCache>
                <c:formatCode>_("£"* #,##0.00_);_("£"* \(#,##0.00\);_("£"* "-"??_);_(@_)</c:formatCode>
                <c:ptCount val="8"/>
                <c:pt idx="0">
                  <c:v>0</c:v>
                </c:pt>
                <c:pt idx="1">
                  <c:v>0</c:v>
                </c:pt>
                <c:pt idx="2">
                  <c:v>0</c:v>
                </c:pt>
                <c:pt idx="3">
                  <c:v>0</c:v>
                </c:pt>
                <c:pt idx="4">
                  <c:v>0</c:v>
                </c:pt>
                <c:pt idx="5">
                  <c:v>0</c:v>
                </c:pt>
                <c:pt idx="6">
                  <c:v>0</c:v>
                </c:pt>
                <c:pt idx="7">
                  <c:v>0</c:v>
                </c:pt>
              </c:numCache>
            </c:numRef>
          </c:val>
          <c:smooth val="0"/>
        </c:ser>
        <c:ser>
          <c:idx val="1"/>
          <c:order val="1"/>
          <c:tx>
            <c:strRef>
              <c:f>'Charts - Finance this Qtr'!$N$2</c:f>
              <c:strCache>
                <c:ptCount val="1"/>
                <c:pt idx="0">
                  <c:v>Actual / Forecast</c:v>
                </c:pt>
              </c:strCache>
            </c:strRef>
          </c:tx>
          <c:spPr>
            <a:ln w="28575" cap="rnd">
              <a:solidFill>
                <a:schemeClr val="accent2"/>
              </a:solidFill>
              <a:round/>
            </a:ln>
            <a:effectLst/>
          </c:spPr>
          <c:marker>
            <c:symbol val="none"/>
          </c:marker>
          <c:cat>
            <c:strRef>
              <c:f>'Charts - Finance this Qtr'!$B$3:$B$10</c:f>
              <c:strCache>
                <c:ptCount val="8"/>
                <c:pt idx="0">
                  <c:v>Pre-2016/2017</c:v>
                </c:pt>
                <c:pt idx="1">
                  <c:v>2016/2017</c:v>
                </c:pt>
                <c:pt idx="2">
                  <c:v>2017/2018</c:v>
                </c:pt>
                <c:pt idx="3">
                  <c:v>2018/2019</c:v>
                </c:pt>
                <c:pt idx="4">
                  <c:v>2019/2020</c:v>
                </c:pt>
                <c:pt idx="5">
                  <c:v>2020/2021</c:v>
                </c:pt>
                <c:pt idx="6">
                  <c:v>2021/2022</c:v>
                </c:pt>
                <c:pt idx="7">
                  <c:v>Remaining Spend</c:v>
                </c:pt>
              </c:strCache>
            </c:strRef>
          </c:cat>
          <c:val>
            <c:numRef>
              <c:f>'Charts - Finance this Qtr'!$R$3:$R$10</c:f>
              <c:numCache>
                <c:formatCode>_("£"* #,##0.00_);_("£"* \(#,##0.00\);_("£"* "-"??_);_(@_)</c:formatCode>
                <c:ptCount val="8"/>
                <c:pt idx="0">
                  <c:v>0</c:v>
                </c:pt>
                <c:pt idx="1">
                  <c:v>0</c:v>
                </c:pt>
                <c:pt idx="2">
                  <c:v>0</c:v>
                </c:pt>
                <c:pt idx="3">
                  <c:v>0</c:v>
                </c:pt>
                <c:pt idx="4">
                  <c:v>0</c:v>
                </c:pt>
                <c:pt idx="5">
                  <c:v>0</c:v>
                </c:pt>
                <c:pt idx="6">
                  <c:v>0</c:v>
                </c:pt>
                <c:pt idx="7">
                  <c:v>0</c:v>
                </c:pt>
              </c:numCache>
            </c:numRef>
          </c:val>
          <c:smooth val="0"/>
        </c:ser>
        <c:dLbls>
          <c:showLegendKey val="0"/>
          <c:showVal val="0"/>
          <c:showCatName val="0"/>
          <c:showSerName val="0"/>
          <c:showPercent val="0"/>
          <c:showBubbleSize val="0"/>
        </c:dLbls>
        <c:smooth val="0"/>
        <c:axId val="209740432"/>
        <c:axId val="209745872"/>
      </c:lineChart>
      <c:catAx>
        <c:axId val="209740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745872"/>
        <c:crosses val="autoZero"/>
        <c:auto val="1"/>
        <c:lblAlgn val="ctr"/>
        <c:lblOffset val="100"/>
        <c:noMultiLvlLbl val="0"/>
      </c:catAx>
      <c:valAx>
        <c:axId val="20974587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7404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'Charts - Finance this Qtr'!$S$1</c:f>
          <c:strCache>
            <c:ptCount val="1"/>
            <c:pt idx="0">
              <c:v>Whole Life Cost breakdown</c:v>
            </c:pt>
          </c:strCache>
        </c:strRef>
      </c:tx>
      <c:layout>
        <c:manualLayout>
          <c:xMode val="edge"/>
          <c:yMode val="edge"/>
          <c:x val="0.15088188976377956"/>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'Charts - Finance this Qtr'!$C$2</c:f>
              <c:strCache>
                <c:ptCount val="1"/>
                <c:pt idx="0">
                  <c:v>Baseline</c:v>
                </c:pt>
              </c:strCache>
            </c:strRef>
          </c:tx>
          <c:spPr>
            <a:ln w="28575" cap="rnd">
              <a:solidFill>
                <a:schemeClr val="accent1"/>
              </a:solidFill>
              <a:round/>
            </a:ln>
            <a:effectLst/>
          </c:spPr>
          <c:marker>
            <c:symbol val="none"/>
          </c:marker>
          <c:cat>
            <c:strRef>
              <c:f>'Charts - Finance this Qtr'!$B$3:$B$10</c:f>
              <c:strCache>
                <c:ptCount val="8"/>
                <c:pt idx="0">
                  <c:v>Pre-2016/2017</c:v>
                </c:pt>
                <c:pt idx="1">
                  <c:v>2016/2017</c:v>
                </c:pt>
                <c:pt idx="2">
                  <c:v>2017/2018</c:v>
                </c:pt>
                <c:pt idx="3">
                  <c:v>2018/2019</c:v>
                </c:pt>
                <c:pt idx="4">
                  <c:v>2019/2020</c:v>
                </c:pt>
                <c:pt idx="5">
                  <c:v>2020/2021</c:v>
                </c:pt>
                <c:pt idx="6">
                  <c:v>2021/2022</c:v>
                </c:pt>
                <c:pt idx="7">
                  <c:v>Remaining Spend</c:v>
                </c:pt>
              </c:strCache>
            </c:strRef>
          </c:cat>
          <c:val>
            <c:numRef>
              <c:f>'Charts - Finance this Qtr'!$S$3:$S$10</c:f>
              <c:numCache>
                <c:formatCode>_("£"* #,##0.00_);_("£"* \(#,##0.00\);_("£"* "-"??_);_(@_)</c:formatCode>
                <c:ptCount val="8"/>
                <c:pt idx="0">
                  <c:v>0</c:v>
                </c:pt>
                <c:pt idx="1">
                  <c:v>0</c:v>
                </c:pt>
                <c:pt idx="2">
                  <c:v>0</c:v>
                </c:pt>
                <c:pt idx="3">
                  <c:v>0</c:v>
                </c:pt>
                <c:pt idx="4">
                  <c:v>0</c:v>
                </c:pt>
                <c:pt idx="5">
                  <c:v>0</c:v>
                </c:pt>
                <c:pt idx="6">
                  <c:v>0</c:v>
                </c:pt>
                <c:pt idx="7">
                  <c:v>0</c:v>
                </c:pt>
              </c:numCache>
            </c:numRef>
          </c:val>
          <c:smooth val="0"/>
        </c:ser>
        <c:ser>
          <c:idx val="1"/>
          <c:order val="1"/>
          <c:tx>
            <c:strRef>
              <c:f>'Charts - Finance this Qtr'!$N$2</c:f>
              <c:strCache>
                <c:ptCount val="1"/>
                <c:pt idx="0">
                  <c:v>Actual / Forecast</c:v>
                </c:pt>
              </c:strCache>
            </c:strRef>
          </c:tx>
          <c:spPr>
            <a:ln w="28575" cap="rnd">
              <a:solidFill>
                <a:schemeClr val="accent2"/>
              </a:solidFill>
              <a:round/>
            </a:ln>
            <a:effectLst/>
          </c:spPr>
          <c:marker>
            <c:symbol val="none"/>
          </c:marker>
          <c:cat>
            <c:strRef>
              <c:f>'Charts - Finance this Qtr'!$B$3:$B$10</c:f>
              <c:strCache>
                <c:ptCount val="8"/>
                <c:pt idx="0">
                  <c:v>Pre-2016/2017</c:v>
                </c:pt>
                <c:pt idx="1">
                  <c:v>2016/2017</c:v>
                </c:pt>
                <c:pt idx="2">
                  <c:v>2017/2018</c:v>
                </c:pt>
                <c:pt idx="3">
                  <c:v>2018/2019</c:v>
                </c:pt>
                <c:pt idx="4">
                  <c:v>2019/2020</c:v>
                </c:pt>
                <c:pt idx="5">
                  <c:v>2020/2021</c:v>
                </c:pt>
                <c:pt idx="6">
                  <c:v>2021/2022</c:v>
                </c:pt>
                <c:pt idx="7">
                  <c:v>Remaining Spend</c:v>
                </c:pt>
              </c:strCache>
            </c:strRef>
          </c:cat>
          <c:val>
            <c:numRef>
              <c:f>'Charts - Finance this Qtr'!$T$3:$T$10</c:f>
              <c:numCache>
                <c:formatCode>_("£"* #,##0.00_);_("£"* \(#,##0.00\);_("£"* "-"??_);_(@_)</c:formatCode>
                <c:ptCount val="8"/>
                <c:pt idx="0">
                  <c:v>0</c:v>
                </c:pt>
                <c:pt idx="1">
                  <c:v>0</c:v>
                </c:pt>
                <c:pt idx="2">
                  <c:v>0</c:v>
                </c:pt>
                <c:pt idx="3">
                  <c:v>0</c:v>
                </c:pt>
                <c:pt idx="4">
                  <c:v>0</c:v>
                </c:pt>
                <c:pt idx="5">
                  <c:v>0</c:v>
                </c:pt>
                <c:pt idx="6">
                  <c:v>0</c:v>
                </c:pt>
                <c:pt idx="7">
                  <c:v>0</c:v>
                </c:pt>
              </c:numCache>
            </c:numRef>
          </c:val>
          <c:smooth val="0"/>
        </c:ser>
        <c:dLbls>
          <c:showLegendKey val="0"/>
          <c:showVal val="0"/>
          <c:showCatName val="0"/>
          <c:showSerName val="0"/>
          <c:showPercent val="0"/>
          <c:showBubbleSize val="0"/>
        </c:dLbls>
        <c:smooth val="0"/>
        <c:axId val="209742064"/>
        <c:axId val="209742608"/>
      </c:lineChart>
      <c:catAx>
        <c:axId val="209742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742608"/>
        <c:crosses val="autoZero"/>
        <c:auto val="1"/>
        <c:lblAlgn val="ctr"/>
        <c:lblOffset val="100"/>
        <c:noMultiLvlLbl val="0"/>
      </c:catAx>
      <c:valAx>
        <c:axId val="20974260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7420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'Charts - Finance this Qtr'!$W$1</c:f>
          <c:strCache>
            <c:ptCount val="1"/>
            <c:pt idx="0">
              <c:v>Gov. cashable</c:v>
            </c:pt>
          </c:strCache>
        </c:strRef>
      </c:tx>
      <c:layout>
        <c:manualLayout>
          <c:xMode val="edge"/>
          <c:yMode val="edge"/>
          <c:x val="0.15088188976377956"/>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'Charts - Finance this Qtr'!$C$2</c:f>
              <c:strCache>
                <c:ptCount val="1"/>
                <c:pt idx="0">
                  <c:v>Baseline</c:v>
                </c:pt>
              </c:strCache>
            </c:strRef>
          </c:tx>
          <c:spPr>
            <a:ln w="28575" cap="rnd">
              <a:solidFill>
                <a:schemeClr val="accent1"/>
              </a:solidFill>
              <a:round/>
            </a:ln>
            <a:effectLst/>
          </c:spPr>
          <c:marker>
            <c:symbol val="none"/>
          </c:marker>
          <c:cat>
            <c:strRef>
              <c:f>'Charts - Finance this Qtr'!$B$3:$B$10</c:f>
              <c:strCache>
                <c:ptCount val="8"/>
                <c:pt idx="0">
                  <c:v>Pre-2016/2017</c:v>
                </c:pt>
                <c:pt idx="1">
                  <c:v>2016/2017</c:v>
                </c:pt>
                <c:pt idx="2">
                  <c:v>2017/2018</c:v>
                </c:pt>
                <c:pt idx="3">
                  <c:v>2018/2019</c:v>
                </c:pt>
                <c:pt idx="4">
                  <c:v>2019/2020</c:v>
                </c:pt>
                <c:pt idx="5">
                  <c:v>2020/2021</c:v>
                </c:pt>
                <c:pt idx="6">
                  <c:v>2021/2022</c:v>
                </c:pt>
                <c:pt idx="7">
                  <c:v>Remaining Spend</c:v>
                </c:pt>
              </c:strCache>
            </c:strRef>
          </c:cat>
          <c:val>
            <c:numRef>
              <c:f>'Charts - Finance this Qtr'!$W$3:$W$10</c:f>
              <c:numCache>
                <c:formatCode>_("£"* #,##0.00_);_("£"* \(#,##0.00\);_("£"* "-"??_);_(@_)</c:formatCode>
                <c:ptCount val="8"/>
                <c:pt idx="0">
                  <c:v>0</c:v>
                </c:pt>
                <c:pt idx="1">
                  <c:v>0</c:v>
                </c:pt>
                <c:pt idx="2">
                  <c:v>0</c:v>
                </c:pt>
                <c:pt idx="3">
                  <c:v>0</c:v>
                </c:pt>
                <c:pt idx="4">
                  <c:v>0</c:v>
                </c:pt>
                <c:pt idx="5">
                  <c:v>0</c:v>
                </c:pt>
                <c:pt idx="6">
                  <c:v>0</c:v>
                </c:pt>
                <c:pt idx="7">
                  <c:v>0</c:v>
                </c:pt>
              </c:numCache>
            </c:numRef>
          </c:val>
          <c:smooth val="0"/>
        </c:ser>
        <c:ser>
          <c:idx val="1"/>
          <c:order val="1"/>
          <c:tx>
            <c:strRef>
              <c:f>'Charts - Finance this Qtr'!$N$2</c:f>
              <c:strCache>
                <c:ptCount val="1"/>
                <c:pt idx="0">
                  <c:v>Actual / Forecast</c:v>
                </c:pt>
              </c:strCache>
            </c:strRef>
          </c:tx>
          <c:spPr>
            <a:ln w="28575" cap="rnd">
              <a:solidFill>
                <a:schemeClr val="accent2"/>
              </a:solidFill>
              <a:round/>
            </a:ln>
            <a:effectLst/>
          </c:spPr>
          <c:marker>
            <c:symbol val="none"/>
          </c:marker>
          <c:cat>
            <c:strRef>
              <c:f>'Charts - Finance this Qtr'!$B$3:$B$10</c:f>
              <c:strCache>
                <c:ptCount val="8"/>
                <c:pt idx="0">
                  <c:v>Pre-2016/2017</c:v>
                </c:pt>
                <c:pt idx="1">
                  <c:v>2016/2017</c:v>
                </c:pt>
                <c:pt idx="2">
                  <c:v>2017/2018</c:v>
                </c:pt>
                <c:pt idx="3">
                  <c:v>2018/2019</c:v>
                </c:pt>
                <c:pt idx="4">
                  <c:v>2019/2020</c:v>
                </c:pt>
                <c:pt idx="5">
                  <c:v>2020/2021</c:v>
                </c:pt>
                <c:pt idx="6">
                  <c:v>2021/2022</c:v>
                </c:pt>
                <c:pt idx="7">
                  <c:v>Remaining Spend</c:v>
                </c:pt>
              </c:strCache>
            </c:strRef>
          </c:cat>
          <c:val>
            <c:numRef>
              <c:f>'Charts - Finance this Qtr'!$X$3:$X$10</c:f>
              <c:numCache>
                <c:formatCode>_("£"* #,##0.00_);_("£"* \(#,##0.00\);_("£"* "-"??_);_(@_)</c:formatCode>
                <c:ptCount val="8"/>
                <c:pt idx="0">
                  <c:v>0</c:v>
                </c:pt>
                <c:pt idx="1">
                  <c:v>0</c:v>
                </c:pt>
                <c:pt idx="2">
                  <c:v>0</c:v>
                </c:pt>
                <c:pt idx="3">
                  <c:v>0</c:v>
                </c:pt>
                <c:pt idx="4">
                  <c:v>0</c:v>
                </c:pt>
                <c:pt idx="5">
                  <c:v>0</c:v>
                </c:pt>
                <c:pt idx="6">
                  <c:v>0</c:v>
                </c:pt>
                <c:pt idx="7">
                  <c:v>0</c:v>
                </c:pt>
              </c:numCache>
            </c:numRef>
          </c:val>
          <c:smooth val="0"/>
        </c:ser>
        <c:dLbls>
          <c:showLegendKey val="0"/>
          <c:showVal val="0"/>
          <c:showCatName val="0"/>
          <c:showSerName val="0"/>
          <c:showPercent val="0"/>
          <c:showBubbleSize val="0"/>
        </c:dLbls>
        <c:smooth val="0"/>
        <c:axId val="208623376"/>
        <c:axId val="208623920"/>
      </c:lineChart>
      <c:catAx>
        <c:axId val="208623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623920"/>
        <c:crosses val="autoZero"/>
        <c:auto val="1"/>
        <c:lblAlgn val="ctr"/>
        <c:lblOffset val="100"/>
        <c:noMultiLvlLbl val="0"/>
      </c:catAx>
      <c:valAx>
        <c:axId val="20862392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6233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'Charts - Finance this Qtr'!$Y$1</c:f>
          <c:strCache>
            <c:ptCount val="1"/>
            <c:pt idx="0">
              <c:v>Gov. non-cashable</c:v>
            </c:pt>
          </c:strCache>
        </c:strRef>
      </c:tx>
      <c:layout>
        <c:manualLayout>
          <c:xMode val="edge"/>
          <c:yMode val="edge"/>
          <c:x val="0.15088188976377956"/>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'Charts - Finance this Qtr'!$C$2</c:f>
              <c:strCache>
                <c:ptCount val="1"/>
                <c:pt idx="0">
                  <c:v>Baseline</c:v>
                </c:pt>
              </c:strCache>
            </c:strRef>
          </c:tx>
          <c:spPr>
            <a:ln w="28575" cap="rnd">
              <a:solidFill>
                <a:schemeClr val="accent1"/>
              </a:solidFill>
              <a:round/>
            </a:ln>
            <a:effectLst/>
          </c:spPr>
          <c:marker>
            <c:symbol val="none"/>
          </c:marker>
          <c:cat>
            <c:strRef>
              <c:f>'Charts - Finance this Qtr'!$B$3:$B$10</c:f>
              <c:strCache>
                <c:ptCount val="8"/>
                <c:pt idx="0">
                  <c:v>Pre-2016/2017</c:v>
                </c:pt>
                <c:pt idx="1">
                  <c:v>2016/2017</c:v>
                </c:pt>
                <c:pt idx="2">
                  <c:v>2017/2018</c:v>
                </c:pt>
                <c:pt idx="3">
                  <c:v>2018/2019</c:v>
                </c:pt>
                <c:pt idx="4">
                  <c:v>2019/2020</c:v>
                </c:pt>
                <c:pt idx="5">
                  <c:v>2020/2021</c:v>
                </c:pt>
                <c:pt idx="6">
                  <c:v>2021/2022</c:v>
                </c:pt>
                <c:pt idx="7">
                  <c:v>Remaining Spend</c:v>
                </c:pt>
              </c:strCache>
            </c:strRef>
          </c:cat>
          <c:val>
            <c:numRef>
              <c:f>'Charts - Finance this Qtr'!$Y$3:$Y$10</c:f>
              <c:numCache>
                <c:formatCode>_("£"* #,##0.00_);_("£"* \(#,##0.00\);_("£"* "-"??_);_(@_)</c:formatCode>
                <c:ptCount val="8"/>
                <c:pt idx="0">
                  <c:v>0</c:v>
                </c:pt>
                <c:pt idx="1">
                  <c:v>0</c:v>
                </c:pt>
                <c:pt idx="2">
                  <c:v>0</c:v>
                </c:pt>
                <c:pt idx="3">
                  <c:v>0</c:v>
                </c:pt>
                <c:pt idx="4">
                  <c:v>0</c:v>
                </c:pt>
                <c:pt idx="5">
                  <c:v>0</c:v>
                </c:pt>
                <c:pt idx="6">
                  <c:v>0</c:v>
                </c:pt>
                <c:pt idx="7">
                  <c:v>0</c:v>
                </c:pt>
              </c:numCache>
            </c:numRef>
          </c:val>
          <c:smooth val="0"/>
        </c:ser>
        <c:ser>
          <c:idx val="1"/>
          <c:order val="1"/>
          <c:tx>
            <c:strRef>
              <c:f>'Charts - Finance this Qtr'!$N$2</c:f>
              <c:strCache>
                <c:ptCount val="1"/>
                <c:pt idx="0">
                  <c:v>Actual / Forecast</c:v>
                </c:pt>
              </c:strCache>
            </c:strRef>
          </c:tx>
          <c:spPr>
            <a:ln w="28575" cap="rnd">
              <a:solidFill>
                <a:schemeClr val="accent2"/>
              </a:solidFill>
              <a:round/>
            </a:ln>
            <a:effectLst/>
          </c:spPr>
          <c:marker>
            <c:symbol val="none"/>
          </c:marker>
          <c:cat>
            <c:strRef>
              <c:f>'Charts - Finance this Qtr'!$B$3:$B$10</c:f>
              <c:strCache>
                <c:ptCount val="8"/>
                <c:pt idx="0">
                  <c:v>Pre-2016/2017</c:v>
                </c:pt>
                <c:pt idx="1">
                  <c:v>2016/2017</c:v>
                </c:pt>
                <c:pt idx="2">
                  <c:v>2017/2018</c:v>
                </c:pt>
                <c:pt idx="3">
                  <c:v>2018/2019</c:v>
                </c:pt>
                <c:pt idx="4">
                  <c:v>2019/2020</c:v>
                </c:pt>
                <c:pt idx="5">
                  <c:v>2020/2021</c:v>
                </c:pt>
                <c:pt idx="6">
                  <c:v>2021/2022</c:v>
                </c:pt>
                <c:pt idx="7">
                  <c:v>Remaining Spend</c:v>
                </c:pt>
              </c:strCache>
            </c:strRef>
          </c:cat>
          <c:val>
            <c:numRef>
              <c:f>'Charts - Finance this Qtr'!$Z$3:$Z$10</c:f>
              <c:numCache>
                <c:formatCode>_("£"* #,##0.00_);_("£"* \(#,##0.00\);_("£"* "-"??_);_(@_)</c:formatCode>
                <c:ptCount val="8"/>
                <c:pt idx="0">
                  <c:v>0</c:v>
                </c:pt>
                <c:pt idx="1">
                  <c:v>0</c:v>
                </c:pt>
                <c:pt idx="2">
                  <c:v>0</c:v>
                </c:pt>
                <c:pt idx="3">
                  <c:v>0</c:v>
                </c:pt>
                <c:pt idx="4">
                  <c:v>0</c:v>
                </c:pt>
                <c:pt idx="5">
                  <c:v>0</c:v>
                </c:pt>
                <c:pt idx="6">
                  <c:v>0</c:v>
                </c:pt>
                <c:pt idx="7">
                  <c:v>0</c:v>
                </c:pt>
              </c:numCache>
            </c:numRef>
          </c:val>
          <c:smooth val="0"/>
        </c:ser>
        <c:dLbls>
          <c:showLegendKey val="0"/>
          <c:showVal val="0"/>
          <c:showCatName val="0"/>
          <c:showSerName val="0"/>
          <c:showPercent val="0"/>
          <c:showBubbleSize val="0"/>
        </c:dLbls>
        <c:smooth val="0"/>
        <c:axId val="208634800"/>
        <c:axId val="208633168"/>
      </c:lineChart>
      <c:catAx>
        <c:axId val="208634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633168"/>
        <c:crosses val="autoZero"/>
        <c:auto val="1"/>
        <c:lblAlgn val="ctr"/>
        <c:lblOffset val="100"/>
        <c:noMultiLvlLbl val="0"/>
      </c:catAx>
      <c:valAx>
        <c:axId val="20863316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6348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'Charts - Finance this Qtr'!$AC$1</c:f>
          <c:strCache>
            <c:ptCount val="1"/>
            <c:pt idx="0">
              <c:v>UK Economic (inc Private Partner)</c:v>
            </c:pt>
          </c:strCache>
        </c:strRef>
      </c:tx>
      <c:layout>
        <c:manualLayout>
          <c:xMode val="edge"/>
          <c:yMode val="edge"/>
          <c:x val="0.15088188976377956"/>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'Charts - Finance this Qtr'!$C$2</c:f>
              <c:strCache>
                <c:ptCount val="1"/>
                <c:pt idx="0">
                  <c:v>Baseline</c:v>
                </c:pt>
              </c:strCache>
            </c:strRef>
          </c:tx>
          <c:spPr>
            <a:ln w="28575" cap="rnd">
              <a:solidFill>
                <a:schemeClr val="accent1"/>
              </a:solidFill>
              <a:round/>
            </a:ln>
            <a:effectLst/>
          </c:spPr>
          <c:marker>
            <c:symbol val="none"/>
          </c:marker>
          <c:cat>
            <c:strRef>
              <c:f>'Charts - Finance this Qtr'!$B$3:$B$10</c:f>
              <c:strCache>
                <c:ptCount val="8"/>
                <c:pt idx="0">
                  <c:v>Pre-2016/2017</c:v>
                </c:pt>
                <c:pt idx="1">
                  <c:v>2016/2017</c:v>
                </c:pt>
                <c:pt idx="2">
                  <c:v>2017/2018</c:v>
                </c:pt>
                <c:pt idx="3">
                  <c:v>2018/2019</c:v>
                </c:pt>
                <c:pt idx="4">
                  <c:v>2019/2020</c:v>
                </c:pt>
                <c:pt idx="5">
                  <c:v>2020/2021</c:v>
                </c:pt>
                <c:pt idx="6">
                  <c:v>2021/2022</c:v>
                </c:pt>
                <c:pt idx="7">
                  <c:v>Remaining Spend</c:v>
                </c:pt>
              </c:strCache>
            </c:strRef>
          </c:cat>
          <c:val>
            <c:numRef>
              <c:f>'Charts - Finance this Qtr'!$AC$3:$AC$10</c:f>
              <c:numCache>
                <c:formatCode>_("£"* #,##0.00_);_("£"* \(#,##0.00\);_("£"* "-"??_);_(@_)</c:formatCode>
                <c:ptCount val="8"/>
                <c:pt idx="0">
                  <c:v>0</c:v>
                </c:pt>
                <c:pt idx="1">
                  <c:v>0</c:v>
                </c:pt>
                <c:pt idx="2">
                  <c:v>0</c:v>
                </c:pt>
                <c:pt idx="3">
                  <c:v>0</c:v>
                </c:pt>
                <c:pt idx="4">
                  <c:v>0</c:v>
                </c:pt>
                <c:pt idx="5">
                  <c:v>0</c:v>
                </c:pt>
                <c:pt idx="6">
                  <c:v>0</c:v>
                </c:pt>
                <c:pt idx="7">
                  <c:v>0</c:v>
                </c:pt>
              </c:numCache>
            </c:numRef>
          </c:val>
          <c:smooth val="0"/>
        </c:ser>
        <c:ser>
          <c:idx val="1"/>
          <c:order val="1"/>
          <c:tx>
            <c:strRef>
              <c:f>'Charts - Finance this Qtr'!$N$2</c:f>
              <c:strCache>
                <c:ptCount val="1"/>
                <c:pt idx="0">
                  <c:v>Actual / Forecast</c:v>
                </c:pt>
              </c:strCache>
            </c:strRef>
          </c:tx>
          <c:spPr>
            <a:ln w="28575" cap="rnd">
              <a:solidFill>
                <a:schemeClr val="accent2"/>
              </a:solidFill>
              <a:round/>
            </a:ln>
            <a:effectLst/>
          </c:spPr>
          <c:marker>
            <c:symbol val="none"/>
          </c:marker>
          <c:cat>
            <c:strRef>
              <c:f>'Charts - Finance this Qtr'!$B$3:$B$10</c:f>
              <c:strCache>
                <c:ptCount val="8"/>
                <c:pt idx="0">
                  <c:v>Pre-2016/2017</c:v>
                </c:pt>
                <c:pt idx="1">
                  <c:v>2016/2017</c:v>
                </c:pt>
                <c:pt idx="2">
                  <c:v>2017/2018</c:v>
                </c:pt>
                <c:pt idx="3">
                  <c:v>2018/2019</c:v>
                </c:pt>
                <c:pt idx="4">
                  <c:v>2019/2020</c:v>
                </c:pt>
                <c:pt idx="5">
                  <c:v>2020/2021</c:v>
                </c:pt>
                <c:pt idx="6">
                  <c:v>2021/2022</c:v>
                </c:pt>
                <c:pt idx="7">
                  <c:v>Remaining Spend</c:v>
                </c:pt>
              </c:strCache>
            </c:strRef>
          </c:cat>
          <c:val>
            <c:numRef>
              <c:f>'Charts - Finance this Qtr'!$AD$3:$AD$10</c:f>
              <c:numCache>
                <c:formatCode>_("£"* #,##0.00_);_("£"* \(#,##0.00\);_("£"* "-"??_);_(@_)</c:formatCode>
                <c:ptCount val="8"/>
                <c:pt idx="0">
                  <c:v>0</c:v>
                </c:pt>
                <c:pt idx="1">
                  <c:v>0</c:v>
                </c:pt>
                <c:pt idx="2">
                  <c:v>0</c:v>
                </c:pt>
                <c:pt idx="3">
                  <c:v>0</c:v>
                </c:pt>
                <c:pt idx="4">
                  <c:v>0</c:v>
                </c:pt>
                <c:pt idx="5">
                  <c:v>0</c:v>
                </c:pt>
                <c:pt idx="6">
                  <c:v>0</c:v>
                </c:pt>
                <c:pt idx="7">
                  <c:v>0</c:v>
                </c:pt>
              </c:numCache>
            </c:numRef>
          </c:val>
          <c:smooth val="0"/>
        </c:ser>
        <c:dLbls>
          <c:showLegendKey val="0"/>
          <c:showVal val="0"/>
          <c:showCatName val="0"/>
          <c:showSerName val="0"/>
          <c:showPercent val="0"/>
          <c:showBubbleSize val="0"/>
        </c:dLbls>
        <c:smooth val="0"/>
        <c:axId val="208622832"/>
        <c:axId val="208629360"/>
      </c:lineChart>
      <c:catAx>
        <c:axId val="208622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629360"/>
        <c:crosses val="autoZero"/>
        <c:auto val="1"/>
        <c:lblAlgn val="ctr"/>
        <c:lblOffset val="100"/>
        <c:noMultiLvlLbl val="0"/>
      </c:catAx>
      <c:valAx>
        <c:axId val="20862936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6228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'Charts - Finance this Qtr'!$AE$1</c:f>
          <c:strCache>
            <c:ptCount val="1"/>
            <c:pt idx="0">
              <c:v>Total Monetised Benefits</c:v>
            </c:pt>
          </c:strCache>
        </c:strRef>
      </c:tx>
      <c:layout>
        <c:manualLayout>
          <c:xMode val="edge"/>
          <c:yMode val="edge"/>
          <c:x val="0.15088188976377956"/>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'Charts - Finance this Qtr'!$C$2</c:f>
              <c:strCache>
                <c:ptCount val="1"/>
                <c:pt idx="0">
                  <c:v>Baseline</c:v>
                </c:pt>
              </c:strCache>
            </c:strRef>
          </c:tx>
          <c:spPr>
            <a:ln w="28575" cap="rnd">
              <a:solidFill>
                <a:schemeClr val="accent1"/>
              </a:solidFill>
              <a:round/>
            </a:ln>
            <a:effectLst/>
          </c:spPr>
          <c:marker>
            <c:symbol val="none"/>
          </c:marker>
          <c:cat>
            <c:strRef>
              <c:f>'Charts - Finance this Qtr'!$B$3:$B$10</c:f>
              <c:strCache>
                <c:ptCount val="8"/>
                <c:pt idx="0">
                  <c:v>Pre-2016/2017</c:v>
                </c:pt>
                <c:pt idx="1">
                  <c:v>2016/2017</c:v>
                </c:pt>
                <c:pt idx="2">
                  <c:v>2017/2018</c:v>
                </c:pt>
                <c:pt idx="3">
                  <c:v>2018/2019</c:v>
                </c:pt>
                <c:pt idx="4">
                  <c:v>2019/2020</c:v>
                </c:pt>
                <c:pt idx="5">
                  <c:v>2020/2021</c:v>
                </c:pt>
                <c:pt idx="6">
                  <c:v>2021/2022</c:v>
                </c:pt>
                <c:pt idx="7">
                  <c:v>Remaining Spend</c:v>
                </c:pt>
              </c:strCache>
            </c:strRef>
          </c:cat>
          <c:val>
            <c:numRef>
              <c:f>'Charts - Finance this Qtr'!$AE$3:$AE$10</c:f>
              <c:numCache>
                <c:formatCode>_("£"* #,##0.00_);_("£"* \(#,##0.00\);_("£"* "-"??_);_(@_)</c:formatCode>
                <c:ptCount val="8"/>
                <c:pt idx="0">
                  <c:v>0</c:v>
                </c:pt>
                <c:pt idx="1">
                  <c:v>0</c:v>
                </c:pt>
                <c:pt idx="2">
                  <c:v>0</c:v>
                </c:pt>
                <c:pt idx="3">
                  <c:v>0</c:v>
                </c:pt>
                <c:pt idx="4">
                  <c:v>0</c:v>
                </c:pt>
                <c:pt idx="5">
                  <c:v>0</c:v>
                </c:pt>
                <c:pt idx="6">
                  <c:v>0</c:v>
                </c:pt>
                <c:pt idx="7">
                  <c:v>0</c:v>
                </c:pt>
              </c:numCache>
            </c:numRef>
          </c:val>
          <c:smooth val="0"/>
        </c:ser>
        <c:ser>
          <c:idx val="1"/>
          <c:order val="1"/>
          <c:tx>
            <c:strRef>
              <c:f>'Charts - Finance this Qtr'!$N$2</c:f>
              <c:strCache>
                <c:ptCount val="1"/>
                <c:pt idx="0">
                  <c:v>Actual / Forecast</c:v>
                </c:pt>
              </c:strCache>
            </c:strRef>
          </c:tx>
          <c:spPr>
            <a:ln w="28575" cap="rnd">
              <a:solidFill>
                <a:schemeClr val="accent2"/>
              </a:solidFill>
              <a:round/>
            </a:ln>
            <a:effectLst/>
          </c:spPr>
          <c:marker>
            <c:symbol val="none"/>
          </c:marker>
          <c:cat>
            <c:strRef>
              <c:f>'Charts - Finance this Qtr'!$B$3:$B$10</c:f>
              <c:strCache>
                <c:ptCount val="8"/>
                <c:pt idx="0">
                  <c:v>Pre-2016/2017</c:v>
                </c:pt>
                <c:pt idx="1">
                  <c:v>2016/2017</c:v>
                </c:pt>
                <c:pt idx="2">
                  <c:v>2017/2018</c:v>
                </c:pt>
                <c:pt idx="3">
                  <c:v>2018/2019</c:v>
                </c:pt>
                <c:pt idx="4">
                  <c:v>2019/2020</c:v>
                </c:pt>
                <c:pt idx="5">
                  <c:v>2020/2021</c:v>
                </c:pt>
                <c:pt idx="6">
                  <c:v>2021/2022</c:v>
                </c:pt>
                <c:pt idx="7">
                  <c:v>Remaining Spend</c:v>
                </c:pt>
              </c:strCache>
            </c:strRef>
          </c:cat>
          <c:val>
            <c:numRef>
              <c:f>'Charts - Finance this Qtr'!$AF$3:$AF$10</c:f>
              <c:numCache>
                <c:formatCode>_("£"* #,##0.00_);_("£"* \(#,##0.00\);_("£"* "-"??_);_(@_)</c:formatCode>
                <c:ptCount val="8"/>
                <c:pt idx="0">
                  <c:v>0</c:v>
                </c:pt>
                <c:pt idx="1">
                  <c:v>0</c:v>
                </c:pt>
                <c:pt idx="2">
                  <c:v>0</c:v>
                </c:pt>
                <c:pt idx="3">
                  <c:v>0</c:v>
                </c:pt>
                <c:pt idx="4">
                  <c:v>0</c:v>
                </c:pt>
                <c:pt idx="5">
                  <c:v>0</c:v>
                </c:pt>
                <c:pt idx="6">
                  <c:v>0</c:v>
                </c:pt>
                <c:pt idx="7">
                  <c:v>0</c:v>
                </c:pt>
              </c:numCache>
            </c:numRef>
          </c:val>
          <c:smooth val="0"/>
        </c:ser>
        <c:dLbls>
          <c:showLegendKey val="0"/>
          <c:showVal val="0"/>
          <c:showCatName val="0"/>
          <c:showSerName val="0"/>
          <c:showPercent val="0"/>
          <c:showBubbleSize val="0"/>
        </c:dLbls>
        <c:smooth val="0"/>
        <c:axId val="208630992"/>
        <c:axId val="208633712"/>
      </c:lineChart>
      <c:catAx>
        <c:axId val="208630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633712"/>
        <c:crosses val="autoZero"/>
        <c:auto val="1"/>
        <c:lblAlgn val="ctr"/>
        <c:lblOffset val="100"/>
        <c:noMultiLvlLbl val="0"/>
      </c:catAx>
      <c:valAx>
        <c:axId val="20863371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6309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orientation="portrait"/>
  </c:printSettings>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Income (£m) - both Revenue  and Capital</a:t>
            </a:r>
          </a:p>
        </c:rich>
      </c:tx>
      <c:layout>
        <c:manualLayout>
          <c:xMode val="edge"/>
          <c:yMode val="edge"/>
          <c:x val="0.15088188976377956"/>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'Charts - Finance this Qtr'!$C$2</c:f>
              <c:strCache>
                <c:ptCount val="1"/>
                <c:pt idx="0">
                  <c:v>Baseline</c:v>
                </c:pt>
              </c:strCache>
            </c:strRef>
          </c:tx>
          <c:spPr>
            <a:ln w="28575" cap="rnd">
              <a:solidFill>
                <a:schemeClr val="accent1"/>
              </a:solidFill>
              <a:round/>
            </a:ln>
            <a:effectLst/>
          </c:spPr>
          <c:marker>
            <c:symbol val="none"/>
          </c:marker>
          <c:cat>
            <c:strRef>
              <c:f>'Charts - Finance this Qtr'!$B$3:$B$10</c:f>
              <c:strCache>
                <c:ptCount val="8"/>
                <c:pt idx="0">
                  <c:v>Pre-2016/2017</c:v>
                </c:pt>
                <c:pt idx="1">
                  <c:v>2016/2017</c:v>
                </c:pt>
                <c:pt idx="2">
                  <c:v>2017/2018</c:v>
                </c:pt>
                <c:pt idx="3">
                  <c:v>2018/2019</c:v>
                </c:pt>
                <c:pt idx="4">
                  <c:v>2019/2020</c:v>
                </c:pt>
                <c:pt idx="5">
                  <c:v>2020/2021</c:v>
                </c:pt>
                <c:pt idx="6">
                  <c:v>2021/2022</c:v>
                </c:pt>
                <c:pt idx="7">
                  <c:v>Remaining Spend</c:v>
                </c:pt>
              </c:strCache>
            </c:strRef>
          </c:cat>
          <c:val>
            <c:numRef>
              <c:f>'Charts - Finance this Qtr'!$U$3:$U$10</c:f>
              <c:numCache>
                <c:formatCode>_("£"* #,##0.00_);_("£"* \(#,##0.00\);_("£"* "-"??_);_(@_)</c:formatCode>
                <c:ptCount val="8"/>
                <c:pt idx="0">
                  <c:v>0</c:v>
                </c:pt>
                <c:pt idx="1">
                  <c:v>0</c:v>
                </c:pt>
                <c:pt idx="2">
                  <c:v>0</c:v>
                </c:pt>
                <c:pt idx="3">
                  <c:v>0</c:v>
                </c:pt>
                <c:pt idx="4">
                  <c:v>0</c:v>
                </c:pt>
                <c:pt idx="5">
                  <c:v>0</c:v>
                </c:pt>
                <c:pt idx="6">
                  <c:v>0</c:v>
                </c:pt>
                <c:pt idx="7">
                  <c:v>0</c:v>
                </c:pt>
              </c:numCache>
            </c:numRef>
          </c:val>
          <c:smooth val="0"/>
        </c:ser>
        <c:ser>
          <c:idx val="1"/>
          <c:order val="1"/>
          <c:tx>
            <c:strRef>
              <c:f>'Charts - Finance this Qtr'!$N$2</c:f>
              <c:strCache>
                <c:ptCount val="1"/>
                <c:pt idx="0">
                  <c:v>Actual / Forecast</c:v>
                </c:pt>
              </c:strCache>
            </c:strRef>
          </c:tx>
          <c:spPr>
            <a:ln w="28575" cap="rnd">
              <a:solidFill>
                <a:schemeClr val="accent2"/>
              </a:solidFill>
              <a:round/>
            </a:ln>
            <a:effectLst/>
          </c:spPr>
          <c:marker>
            <c:symbol val="none"/>
          </c:marker>
          <c:cat>
            <c:strRef>
              <c:f>'Charts - Finance this Qtr'!$B$3:$B$10</c:f>
              <c:strCache>
                <c:ptCount val="8"/>
                <c:pt idx="0">
                  <c:v>Pre-2016/2017</c:v>
                </c:pt>
                <c:pt idx="1">
                  <c:v>2016/2017</c:v>
                </c:pt>
                <c:pt idx="2">
                  <c:v>2017/2018</c:v>
                </c:pt>
                <c:pt idx="3">
                  <c:v>2018/2019</c:v>
                </c:pt>
                <c:pt idx="4">
                  <c:v>2019/2020</c:v>
                </c:pt>
                <c:pt idx="5">
                  <c:v>2020/2021</c:v>
                </c:pt>
                <c:pt idx="6">
                  <c:v>2021/2022</c:v>
                </c:pt>
                <c:pt idx="7">
                  <c:v>Remaining Spend</c:v>
                </c:pt>
              </c:strCache>
            </c:strRef>
          </c:cat>
          <c:val>
            <c:numRef>
              <c:f>'Charts - Finance this Qtr'!$V$3:$V$10</c:f>
              <c:numCache>
                <c:formatCode>_("£"* #,##0.00_);_("£"* \(#,##0.00\);_("£"* "-"??_);_(@_)</c:formatCode>
                <c:ptCount val="8"/>
                <c:pt idx="0">
                  <c:v>0</c:v>
                </c:pt>
                <c:pt idx="1">
                  <c:v>0</c:v>
                </c:pt>
                <c:pt idx="2">
                  <c:v>0</c:v>
                </c:pt>
                <c:pt idx="3">
                  <c:v>0</c:v>
                </c:pt>
                <c:pt idx="4">
                  <c:v>0</c:v>
                </c:pt>
                <c:pt idx="5">
                  <c:v>0</c:v>
                </c:pt>
                <c:pt idx="6">
                  <c:v>0</c:v>
                </c:pt>
                <c:pt idx="7">
                  <c:v>0</c:v>
                </c:pt>
              </c:numCache>
            </c:numRef>
          </c:val>
          <c:smooth val="0"/>
        </c:ser>
        <c:dLbls>
          <c:showLegendKey val="0"/>
          <c:showVal val="0"/>
          <c:showCatName val="0"/>
          <c:showSerName val="0"/>
          <c:showPercent val="0"/>
          <c:showBubbleSize val="0"/>
        </c:dLbls>
        <c:smooth val="0"/>
        <c:axId val="208631536"/>
        <c:axId val="208625552"/>
      </c:lineChart>
      <c:catAx>
        <c:axId val="208631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625552"/>
        <c:crosses val="autoZero"/>
        <c:auto val="1"/>
        <c:lblAlgn val="ctr"/>
        <c:lblOffset val="100"/>
        <c:noMultiLvlLbl val="0"/>
      </c:catAx>
      <c:valAx>
        <c:axId val="20862555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6315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UK Economic (Disbenefits)</a:t>
            </a:r>
          </a:p>
        </c:rich>
      </c:tx>
      <c:layout>
        <c:manualLayout>
          <c:xMode val="edge"/>
          <c:yMode val="edge"/>
          <c:x val="0.17339903898393993"/>
          <c:y val="3.881992167937231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'Charts - Finance this Qtr'!$C$2</c:f>
              <c:strCache>
                <c:ptCount val="1"/>
                <c:pt idx="0">
                  <c:v>Baseline</c:v>
                </c:pt>
              </c:strCache>
            </c:strRef>
          </c:tx>
          <c:spPr>
            <a:ln w="28575" cap="rnd">
              <a:solidFill>
                <a:schemeClr val="accent1"/>
              </a:solidFill>
              <a:round/>
            </a:ln>
            <a:effectLst/>
          </c:spPr>
          <c:marker>
            <c:symbol val="none"/>
          </c:marker>
          <c:cat>
            <c:strRef>
              <c:f>'Charts - Finance this Qtr'!$B$3:$B$10</c:f>
              <c:strCache>
                <c:ptCount val="8"/>
                <c:pt idx="0">
                  <c:v>Pre-2016/2017</c:v>
                </c:pt>
                <c:pt idx="1">
                  <c:v>2016/2017</c:v>
                </c:pt>
                <c:pt idx="2">
                  <c:v>2017/2018</c:v>
                </c:pt>
                <c:pt idx="3">
                  <c:v>2018/2019</c:v>
                </c:pt>
                <c:pt idx="4">
                  <c:v>2019/2020</c:v>
                </c:pt>
                <c:pt idx="5">
                  <c:v>2020/2021</c:v>
                </c:pt>
                <c:pt idx="6">
                  <c:v>2021/2022</c:v>
                </c:pt>
                <c:pt idx="7">
                  <c:v>Remaining Spend</c:v>
                </c:pt>
              </c:strCache>
            </c:strRef>
          </c:cat>
          <c:val>
            <c:numRef>
              <c:f>'Charts - Finance this Qtr'!$AG$3:$AG$10</c:f>
              <c:numCache>
                <c:formatCode>_("£"* #,##0.00_);_("£"* \(#,##0.00\);_("£"* "-"??_);_(@_)</c:formatCode>
                <c:ptCount val="8"/>
                <c:pt idx="0">
                  <c:v>0</c:v>
                </c:pt>
                <c:pt idx="1">
                  <c:v>0</c:v>
                </c:pt>
                <c:pt idx="2">
                  <c:v>0</c:v>
                </c:pt>
                <c:pt idx="3">
                  <c:v>0</c:v>
                </c:pt>
                <c:pt idx="4">
                  <c:v>0</c:v>
                </c:pt>
                <c:pt idx="5">
                  <c:v>0</c:v>
                </c:pt>
                <c:pt idx="6">
                  <c:v>0</c:v>
                </c:pt>
                <c:pt idx="7">
                  <c:v>0</c:v>
                </c:pt>
              </c:numCache>
            </c:numRef>
          </c:val>
          <c:smooth val="0"/>
        </c:ser>
        <c:ser>
          <c:idx val="1"/>
          <c:order val="1"/>
          <c:tx>
            <c:strRef>
              <c:f>'Charts - Finance this Qtr'!$N$2</c:f>
              <c:strCache>
                <c:ptCount val="1"/>
                <c:pt idx="0">
                  <c:v>Actual / Forecast</c:v>
                </c:pt>
              </c:strCache>
            </c:strRef>
          </c:tx>
          <c:spPr>
            <a:ln w="28575" cap="rnd">
              <a:solidFill>
                <a:schemeClr val="accent2"/>
              </a:solidFill>
              <a:round/>
            </a:ln>
            <a:effectLst/>
          </c:spPr>
          <c:marker>
            <c:symbol val="none"/>
          </c:marker>
          <c:cat>
            <c:strRef>
              <c:f>'Charts - Finance this Qtr'!$B$3:$B$10</c:f>
              <c:strCache>
                <c:ptCount val="8"/>
                <c:pt idx="0">
                  <c:v>Pre-2016/2017</c:v>
                </c:pt>
                <c:pt idx="1">
                  <c:v>2016/2017</c:v>
                </c:pt>
                <c:pt idx="2">
                  <c:v>2017/2018</c:v>
                </c:pt>
                <c:pt idx="3">
                  <c:v>2018/2019</c:v>
                </c:pt>
                <c:pt idx="4">
                  <c:v>2019/2020</c:v>
                </c:pt>
                <c:pt idx="5">
                  <c:v>2020/2021</c:v>
                </c:pt>
                <c:pt idx="6">
                  <c:v>2021/2022</c:v>
                </c:pt>
                <c:pt idx="7">
                  <c:v>Remaining Spend</c:v>
                </c:pt>
              </c:strCache>
            </c:strRef>
          </c:cat>
          <c:val>
            <c:numRef>
              <c:f>'Charts - Finance this Qtr'!$AH$3:$AH$10</c:f>
              <c:numCache>
                <c:formatCode>_("£"* #,##0.00_);_("£"* \(#,##0.00\);_("£"* "-"??_);_(@_)</c:formatCode>
                <c:ptCount val="8"/>
                <c:pt idx="0">
                  <c:v>0</c:v>
                </c:pt>
                <c:pt idx="1">
                  <c:v>0</c:v>
                </c:pt>
                <c:pt idx="2">
                  <c:v>0</c:v>
                </c:pt>
                <c:pt idx="3">
                  <c:v>0</c:v>
                </c:pt>
                <c:pt idx="4">
                  <c:v>0</c:v>
                </c:pt>
                <c:pt idx="5">
                  <c:v>0</c:v>
                </c:pt>
                <c:pt idx="6">
                  <c:v>0</c:v>
                </c:pt>
                <c:pt idx="7">
                  <c:v>0</c:v>
                </c:pt>
              </c:numCache>
            </c:numRef>
          </c:val>
          <c:smooth val="0"/>
        </c:ser>
        <c:dLbls>
          <c:showLegendKey val="0"/>
          <c:showVal val="0"/>
          <c:showCatName val="0"/>
          <c:showSerName val="0"/>
          <c:showPercent val="0"/>
          <c:showBubbleSize val="0"/>
        </c:dLbls>
        <c:smooth val="0"/>
        <c:axId val="208636976"/>
        <c:axId val="208635344"/>
      </c:lineChart>
      <c:catAx>
        <c:axId val="208636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635344"/>
        <c:crosses val="autoZero"/>
        <c:auto val="1"/>
        <c:lblAlgn val="ctr"/>
        <c:lblOffset val="100"/>
        <c:noMultiLvlLbl val="0"/>
      </c:catAx>
      <c:valAx>
        <c:axId val="20863534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6369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4.xml"/><Relationship Id="rId13" Type="http://schemas.openxmlformats.org/officeDocument/2006/relationships/chart" Target="../charts/chart19.xml"/><Relationship Id="rId3" Type="http://schemas.openxmlformats.org/officeDocument/2006/relationships/chart" Target="../charts/chart9.xml"/><Relationship Id="rId7" Type="http://schemas.openxmlformats.org/officeDocument/2006/relationships/chart" Target="../charts/chart13.xml"/><Relationship Id="rId12" Type="http://schemas.openxmlformats.org/officeDocument/2006/relationships/chart" Target="../charts/chart18.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11" Type="http://schemas.openxmlformats.org/officeDocument/2006/relationships/chart" Target="../charts/chart17.xml"/><Relationship Id="rId5" Type="http://schemas.openxmlformats.org/officeDocument/2006/relationships/chart" Target="../charts/chart11.xml"/><Relationship Id="rId15" Type="http://schemas.openxmlformats.org/officeDocument/2006/relationships/chart" Target="../charts/chart21.xml"/><Relationship Id="rId10" Type="http://schemas.openxmlformats.org/officeDocument/2006/relationships/chart" Target="../charts/chart16.xml"/><Relationship Id="rId4" Type="http://schemas.openxmlformats.org/officeDocument/2006/relationships/chart" Target="../charts/chart10.xml"/><Relationship Id="rId9" Type="http://schemas.openxmlformats.org/officeDocument/2006/relationships/chart" Target="../charts/chart15.xml"/><Relationship Id="rId14" Type="http://schemas.openxmlformats.org/officeDocument/2006/relationships/chart" Target="../charts/chart20.xml"/></Relationships>
</file>

<file path=xl/drawings/drawing1.xml><?xml version="1.0" encoding="utf-8"?>
<xdr:wsDr xmlns:xdr="http://schemas.openxmlformats.org/drawingml/2006/spreadsheetDrawing" xmlns:a="http://schemas.openxmlformats.org/drawingml/2006/main">
  <xdr:twoCellAnchor>
    <xdr:from>
      <xdr:col>1</xdr:col>
      <xdr:colOff>142875</xdr:colOff>
      <xdr:row>1</xdr:row>
      <xdr:rowOff>9526</xdr:rowOff>
    </xdr:from>
    <xdr:to>
      <xdr:col>20</xdr:col>
      <xdr:colOff>47625</xdr:colOff>
      <xdr:row>32</xdr:row>
      <xdr:rowOff>19050</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2380</xdr:colOff>
      <xdr:row>32</xdr:row>
      <xdr:rowOff>171449</xdr:rowOff>
    </xdr:from>
    <xdr:to>
      <xdr:col>20</xdr:col>
      <xdr:colOff>0</xdr:colOff>
      <xdr:row>63</xdr:row>
      <xdr:rowOff>180975</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69056</xdr:colOff>
      <xdr:row>65</xdr:row>
      <xdr:rowOff>14287</xdr:rowOff>
    </xdr:from>
    <xdr:to>
      <xdr:col>20</xdr:col>
      <xdr:colOff>11906</xdr:colOff>
      <xdr:row>96</xdr:row>
      <xdr:rowOff>14287</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97</xdr:row>
      <xdr:rowOff>19050</xdr:rowOff>
    </xdr:from>
    <xdr:to>
      <xdr:col>19</xdr:col>
      <xdr:colOff>595312</xdr:colOff>
      <xdr:row>127</xdr:row>
      <xdr:rowOff>171450</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600075</xdr:colOff>
      <xdr:row>161</xdr:row>
      <xdr:rowOff>0</xdr:rowOff>
    </xdr:from>
    <xdr:to>
      <xdr:col>19</xdr:col>
      <xdr:colOff>595312</xdr:colOff>
      <xdr:row>192</xdr:row>
      <xdr:rowOff>0</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0</xdr:colOff>
      <xdr:row>129</xdr:row>
      <xdr:rowOff>16669</xdr:rowOff>
    </xdr:from>
    <xdr:to>
      <xdr:col>20</xdr:col>
      <xdr:colOff>23813</xdr:colOff>
      <xdr:row>159</xdr:row>
      <xdr:rowOff>169069</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38100</xdr:colOff>
      <xdr:row>21</xdr:row>
      <xdr:rowOff>33337</xdr:rowOff>
    </xdr:from>
    <xdr:to>
      <xdr:col>3</xdr:col>
      <xdr:colOff>723900</xdr:colOff>
      <xdr:row>33</xdr:row>
      <xdr:rowOff>47625</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847725</xdr:colOff>
      <xdr:row>21</xdr:row>
      <xdr:rowOff>9525</xdr:rowOff>
    </xdr:from>
    <xdr:to>
      <xdr:col>8</xdr:col>
      <xdr:colOff>238125</xdr:colOff>
      <xdr:row>32</xdr:row>
      <xdr:rowOff>180975</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390525</xdr:colOff>
      <xdr:row>20</xdr:row>
      <xdr:rowOff>180975</xdr:rowOff>
    </xdr:from>
    <xdr:to>
      <xdr:col>12</xdr:col>
      <xdr:colOff>361950</xdr:colOff>
      <xdr:row>32</xdr:row>
      <xdr:rowOff>171450</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476250</xdr:colOff>
      <xdr:row>20</xdr:row>
      <xdr:rowOff>171450</xdr:rowOff>
    </xdr:from>
    <xdr:to>
      <xdr:col>17</xdr:col>
      <xdr:colOff>123825</xdr:colOff>
      <xdr:row>32</xdr:row>
      <xdr:rowOff>161925</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0</xdr:colOff>
      <xdr:row>35</xdr:row>
      <xdr:rowOff>0</xdr:rowOff>
    </xdr:from>
    <xdr:to>
      <xdr:col>3</xdr:col>
      <xdr:colOff>685800</xdr:colOff>
      <xdr:row>50</xdr:row>
      <xdr:rowOff>14288</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0</xdr:colOff>
      <xdr:row>52</xdr:row>
      <xdr:rowOff>0</xdr:rowOff>
    </xdr:from>
    <xdr:to>
      <xdr:col>3</xdr:col>
      <xdr:colOff>685800</xdr:colOff>
      <xdr:row>64</xdr:row>
      <xdr:rowOff>14288</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0</xdr:colOff>
      <xdr:row>52</xdr:row>
      <xdr:rowOff>0</xdr:rowOff>
    </xdr:from>
    <xdr:to>
      <xdr:col>8</xdr:col>
      <xdr:colOff>466725</xdr:colOff>
      <xdr:row>64</xdr:row>
      <xdr:rowOff>14288</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0</xdr:colOff>
      <xdr:row>52</xdr:row>
      <xdr:rowOff>0</xdr:rowOff>
    </xdr:from>
    <xdr:to>
      <xdr:col>13</xdr:col>
      <xdr:colOff>133350</xdr:colOff>
      <xdr:row>64</xdr:row>
      <xdr:rowOff>14288</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13</xdr:col>
      <xdr:colOff>342900</xdr:colOff>
      <xdr:row>52</xdr:row>
      <xdr:rowOff>9525</xdr:rowOff>
    </xdr:from>
    <xdr:to>
      <xdr:col>18</xdr:col>
      <xdr:colOff>123825</xdr:colOff>
      <xdr:row>64</xdr:row>
      <xdr:rowOff>23813</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0</xdr:colOff>
      <xdr:row>66</xdr:row>
      <xdr:rowOff>0</xdr:rowOff>
    </xdr:from>
    <xdr:to>
      <xdr:col>3</xdr:col>
      <xdr:colOff>685800</xdr:colOff>
      <xdr:row>78</xdr:row>
      <xdr:rowOff>14288</xdr:rowOff>
    </xdr:to>
    <xdr:graphicFrame macro="">
      <xdr:nvGraphicFramePr>
        <xdr:cNvPr id="15"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xdr:col>
      <xdr:colOff>95250</xdr:colOff>
      <xdr:row>65</xdr:row>
      <xdr:rowOff>179916</xdr:rowOff>
    </xdr:from>
    <xdr:to>
      <xdr:col>8</xdr:col>
      <xdr:colOff>561975</xdr:colOff>
      <xdr:row>78</xdr:row>
      <xdr:rowOff>3704</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914400</xdr:colOff>
      <xdr:row>65</xdr:row>
      <xdr:rowOff>185736</xdr:rowOff>
    </xdr:from>
    <xdr:to>
      <xdr:col>13</xdr:col>
      <xdr:colOff>123826</xdr:colOff>
      <xdr:row>77</xdr:row>
      <xdr:rowOff>178592</xdr:rowOff>
    </xdr:to>
    <xdr:graphicFrame macro="">
      <xdr:nvGraphicFramePr>
        <xdr:cNvPr id="18" name="Chart 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xdr:col>
      <xdr:colOff>13759</xdr:colOff>
      <xdr:row>78</xdr:row>
      <xdr:rowOff>187325</xdr:rowOff>
    </xdr:from>
    <xdr:to>
      <xdr:col>3</xdr:col>
      <xdr:colOff>708026</xdr:colOff>
      <xdr:row>95</xdr:row>
      <xdr:rowOff>11113</xdr:rowOff>
    </xdr:to>
    <xdr:graphicFrame macro="">
      <xdr:nvGraphicFramePr>
        <xdr:cNvPr id="19" name="Chart 1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19</xdr:col>
      <xdr:colOff>0</xdr:colOff>
      <xdr:row>52</xdr:row>
      <xdr:rowOff>0</xdr:rowOff>
    </xdr:from>
    <xdr:to>
      <xdr:col>23</xdr:col>
      <xdr:colOff>364332</xdr:colOff>
      <xdr:row>64</xdr:row>
      <xdr:rowOff>14288</xdr:rowOff>
    </xdr:to>
    <xdr:graphicFrame macro="">
      <xdr:nvGraphicFramePr>
        <xdr:cNvPr id="20" name="Chart 1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13</xdr:col>
      <xdr:colOff>404813</xdr:colOff>
      <xdr:row>65</xdr:row>
      <xdr:rowOff>226218</xdr:rowOff>
    </xdr:from>
    <xdr:to>
      <xdr:col>18</xdr:col>
      <xdr:colOff>185738</xdr:colOff>
      <xdr:row>77</xdr:row>
      <xdr:rowOff>178592</xdr:rowOff>
    </xdr:to>
    <xdr:graphicFrame macro="">
      <xdr:nvGraphicFramePr>
        <xdr:cNvPr id="22" name="Chart 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fs52620.link2.gpn.gov.uk\10027568$\Users\Benjamin.Harris\Desktop\GMPP%20mk2%20return.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fs52620.link2.gpn.gov.uk\10027568$\Users\stephen.blanchard\Documents\Data%20Collection\GMPP%20mk9%20-%20master%20version%20to%20work%20on.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GMPP%20data/2015-12-15%20GMPP%20eata%20Hub%20Open%20v2.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GMPP%20eata/2015-12-15%20GMPP%20eata%20Hub%20Open%20v2.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GMPP%20Data/2015-12-15%20GMPP%20Data%20Hub%20Open%20v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sic Project Information"/>
      <sheetName val="Milestones"/>
      <sheetName val="Finances and Benefits"/>
      <sheetName val="Risk Profile"/>
      <sheetName val="Resourcing"/>
      <sheetName val="Categories"/>
    </sheetNames>
    <sheetDataSet>
      <sheetData sheetId="0"/>
      <sheetData sheetId="1"/>
      <sheetData sheetId="2"/>
      <sheetData sheetId="3"/>
      <sheetData sheetId="4"/>
      <sheetData sheetId="5">
        <row r="1">
          <cell r="D1" t="str">
            <v>SOBC</v>
          </cell>
          <cell r="E1" t="str">
            <v>FIELDS NEEDED</v>
          </cell>
        </row>
        <row r="2">
          <cell r="D2" t="str">
            <v>OBC</v>
          </cell>
          <cell r="E2" t="str">
            <v>FIELDS NEEDED</v>
          </cell>
        </row>
        <row r="3">
          <cell r="D3" t="str">
            <v>PBC</v>
          </cell>
          <cell r="E3" t="str">
            <v>FIELDS NEEDED</v>
          </cell>
        </row>
        <row r="4">
          <cell r="D4" t="str">
            <v>FBC</v>
          </cell>
          <cell r="E4" t="str">
            <v>FIELDS NEEDED</v>
          </cell>
        </row>
        <row r="5">
          <cell r="D5" t="str">
            <v>No Business Case</v>
          </cell>
          <cell r="E5" t="str">
            <v>FIELDS NEEDED</v>
          </cell>
        </row>
        <row r="6">
          <cell r="D6" t="str">
            <v>Pre-Approval</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turn"/>
      <sheetName val="Columnar data"/>
      <sheetName val="One Page Brief"/>
      <sheetName val="Drop down lists"/>
      <sheetName val="Charts"/>
    </sheetNames>
    <sheetDataSet>
      <sheetData sheetId="0"/>
      <sheetData sheetId="1"/>
      <sheetData sheetId="2"/>
      <sheetData sheetId="3">
        <row r="2">
          <cell r="B2" t="str">
            <v>Green</v>
          </cell>
          <cell r="G2" t="str">
            <v>Commercial</v>
          </cell>
          <cell r="J2" t="str">
            <v>Real</v>
          </cell>
        </row>
        <row r="3">
          <cell r="B3" t="str">
            <v>Amber/Green</v>
          </cell>
          <cell r="G3" t="str">
            <v>Financial</v>
          </cell>
          <cell r="J3" t="str">
            <v>Nominal</v>
          </cell>
        </row>
        <row r="4">
          <cell r="B4" t="str">
            <v>Amber</v>
          </cell>
          <cell r="G4" t="str">
            <v>Technical</v>
          </cell>
        </row>
        <row r="5">
          <cell r="B5" t="str">
            <v>Amber/Red</v>
          </cell>
          <cell r="G5" t="str">
            <v>Management</v>
          </cell>
        </row>
        <row r="6">
          <cell r="B6" t="str">
            <v>Red</v>
          </cell>
          <cell r="G6" t="str">
            <v>Construction</v>
          </cell>
        </row>
        <row r="7">
          <cell r="B7" t="str">
            <v>Reset</v>
          </cell>
        </row>
      </sheetData>
      <sheetData sheetId="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617-Q1"/>
    </sheetNames>
    <sheetDataSet>
      <sheetData sheetId="0"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617-Q1"/>
    </sheetNames>
    <sheetDataSet>
      <sheetData sheetId="0"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D Numbers"/>
      <sheetName val="RAG"/>
      <sheetName val="SRO"/>
      <sheetName val="PD"/>
      <sheetName val="OBC"/>
      <sheetName val="Sheet1"/>
      <sheetName val="BC"/>
      <sheetName val="Baseline"/>
      <sheetName val="Map"/>
      <sheetName val="Template"/>
      <sheetName val="1617-Q4"/>
      <sheetName val="1617-Q3"/>
      <sheetName val="Drop down lists"/>
      <sheetName val="JAM Template"/>
      <sheetName val="JAM Benefits"/>
      <sheetName val="Baseline Qtrs"/>
      <sheetName val="Sheet2"/>
      <sheetName val="PF Template"/>
      <sheetName val="Sheet3"/>
      <sheetName val="AR CAT"/>
      <sheetName val="1617-Q2"/>
      <sheetName val="1617-Q1"/>
      <sheetName val="1516-Q4"/>
      <sheetName val="1516-Q3"/>
      <sheetName val="1516-Q2"/>
      <sheetName val="1516-Q1"/>
      <sheetName val="To Do Log"/>
      <sheetName val="Glossary"/>
      <sheetName val="Categories"/>
      <sheetName val="1415-Q4"/>
      <sheetName val="1415-Q3"/>
      <sheetName val="1415-Q2"/>
      <sheetName val="1415-Q1"/>
      <sheetName val="1314-Q4"/>
      <sheetName val="1314-Q3"/>
      <sheetName val="1314-Q2"/>
      <sheetName val="1314-Q1"/>
      <sheetName val="1213-Q4"/>
      <sheetName val="1213-Q3"/>
      <sheetName val="1213-Q2"/>
      <sheetName val="1213-Q1"/>
      <sheetName val="1112-Q4"/>
      <sheetName val="1112-Q3"/>
      <sheetName val="1112-Q2"/>
      <sheetName val="1112-Q1"/>
    </sheetNames>
    <sheetDataSet>
      <sheetData sheetId="0"/>
      <sheetData sheetId="1"/>
      <sheetData sheetId="2"/>
      <sheetData sheetId="3"/>
      <sheetData sheetId="4"/>
      <sheetData sheetId="5"/>
      <sheetData sheetId="6"/>
      <sheetData sheetId="7"/>
      <sheetData sheetId="8"/>
      <sheetData sheetId="9"/>
      <sheetData sheetId="10"/>
      <sheetData sheetId="11">
        <row r="1">
          <cell r="B1"/>
          <cell r="EK1"/>
          <cell r="EL1"/>
          <cell r="EM1"/>
          <cell r="EN1"/>
        </row>
        <row r="2">
          <cell r="B2"/>
          <cell r="C2"/>
          <cell r="D2"/>
          <cell r="E2"/>
          <cell r="F2"/>
          <cell r="BR2"/>
          <cell r="EK2"/>
          <cell r="EL2"/>
          <cell r="EM2"/>
          <cell r="EN2"/>
        </row>
        <row r="3">
          <cell r="B3"/>
          <cell r="C3"/>
          <cell r="D3"/>
          <cell r="E3"/>
          <cell r="F3"/>
          <cell r="BR3"/>
          <cell r="EK3"/>
          <cell r="EL3"/>
          <cell r="EM3"/>
          <cell r="EN3"/>
        </row>
        <row r="4">
          <cell r="EK4"/>
          <cell r="EL4"/>
          <cell r="EM4"/>
          <cell r="EN4"/>
        </row>
        <row r="5">
          <cell r="CJ5"/>
          <cell r="DF5"/>
          <cell r="EK5"/>
          <cell r="EL5"/>
          <cell r="EM5"/>
          <cell r="EN5"/>
        </row>
        <row r="6">
          <cell r="EK6"/>
          <cell r="EL6"/>
          <cell r="EM6"/>
          <cell r="EN6"/>
        </row>
        <row r="7">
          <cell r="EK7"/>
          <cell r="EL7"/>
          <cell r="EM7"/>
          <cell r="EN7"/>
        </row>
        <row r="8">
          <cell r="EK8"/>
          <cell r="EL8"/>
          <cell r="EM8"/>
          <cell r="EN8"/>
        </row>
        <row r="9">
          <cell r="B9"/>
          <cell r="C9"/>
          <cell r="D9"/>
          <cell r="E9"/>
          <cell r="F9"/>
          <cell r="G9"/>
          <cell r="H9"/>
          <cell r="I9"/>
          <cell r="J9"/>
          <cell r="K9"/>
          <cell r="L9"/>
          <cell r="M9"/>
          <cell r="N9"/>
          <cell r="O9"/>
          <cell r="P9"/>
          <cell r="Q9"/>
          <cell r="R9"/>
          <cell r="S9"/>
          <cell r="T9"/>
          <cell r="U9"/>
          <cell r="V9"/>
          <cell r="W9"/>
          <cell r="X9"/>
          <cell r="Y9"/>
          <cell r="Z9"/>
          <cell r="AA9"/>
          <cell r="AB9"/>
          <cell r="AC9"/>
          <cell r="AD9"/>
          <cell r="AE9"/>
          <cell r="AF9"/>
          <cell r="AG9"/>
          <cell r="AH9"/>
          <cell r="AI9"/>
          <cell r="AJ9"/>
          <cell r="AK9"/>
          <cell r="AL9"/>
          <cell r="AM9"/>
          <cell r="AN9"/>
          <cell r="AO9"/>
          <cell r="AP9"/>
          <cell r="AQ9"/>
          <cell r="AR9"/>
          <cell r="AS9"/>
          <cell r="AT9"/>
          <cell r="AU9"/>
          <cell r="AV9"/>
          <cell r="AW9"/>
          <cell r="AX9"/>
          <cell r="AY9"/>
          <cell r="AZ9"/>
          <cell r="BA9"/>
          <cell r="BB9"/>
          <cell r="BC9"/>
          <cell r="BD9"/>
          <cell r="BE9"/>
          <cell r="BF9"/>
          <cell r="BG9"/>
          <cell r="BH9"/>
          <cell r="BI9"/>
          <cell r="BJ9"/>
          <cell r="BK9"/>
          <cell r="BL9"/>
          <cell r="BM9"/>
          <cell r="BN9"/>
          <cell r="BO9"/>
          <cell r="BP9"/>
          <cell r="BQ9"/>
          <cell r="BR9"/>
          <cell r="BS9"/>
          <cell r="BT9"/>
          <cell r="BU9"/>
          <cell r="BV9"/>
          <cell r="BW9"/>
          <cell r="BX9"/>
          <cell r="BY9"/>
          <cell r="BZ9"/>
          <cell r="CA9"/>
          <cell r="CB9"/>
          <cell r="CC9"/>
          <cell r="CD9"/>
          <cell r="CE9"/>
          <cell r="CF9"/>
          <cell r="CG9"/>
          <cell r="CH9"/>
          <cell r="CI9"/>
          <cell r="CJ9"/>
          <cell r="CK9"/>
          <cell r="CL9"/>
          <cell r="CM9"/>
          <cell r="CN9"/>
          <cell r="CO9"/>
          <cell r="CP9"/>
          <cell r="CQ9"/>
          <cell r="CR9"/>
          <cell r="CS9"/>
          <cell r="CT9"/>
          <cell r="CU9"/>
          <cell r="CV9"/>
          <cell r="CW9"/>
          <cell r="CX9"/>
          <cell r="CY9"/>
          <cell r="CZ9"/>
          <cell r="DA9"/>
          <cell r="DB9"/>
          <cell r="DC9"/>
          <cell r="DD9"/>
          <cell r="DE9"/>
          <cell r="DF9"/>
          <cell r="DG9"/>
          <cell r="DH9"/>
          <cell r="DI9"/>
          <cell r="DJ9"/>
          <cell r="DK9"/>
          <cell r="DL9"/>
          <cell r="DM9"/>
          <cell r="DN9"/>
          <cell r="DO9"/>
          <cell r="DP9"/>
          <cell r="DQ9"/>
          <cell r="DR9"/>
          <cell r="DS9"/>
          <cell r="DT9"/>
          <cell r="DU9"/>
          <cell r="DV9"/>
          <cell r="DW9"/>
          <cell r="DX9"/>
          <cell r="DY9"/>
          <cell r="DZ9"/>
          <cell r="EA9"/>
          <cell r="EB9"/>
          <cell r="EC9"/>
          <cell r="ED9"/>
          <cell r="EE9"/>
          <cell r="EF9"/>
          <cell r="EG9"/>
          <cell r="EH9"/>
          <cell r="EI9"/>
          <cell r="EJ9"/>
          <cell r="EK9"/>
          <cell r="EL9"/>
          <cell r="EM9"/>
          <cell r="EN9"/>
          <cell r="EO9"/>
          <cell r="EP9"/>
          <cell r="EQ9"/>
          <cell r="ER9"/>
          <cell r="ES9"/>
          <cell r="ET9"/>
          <cell r="EU9"/>
          <cell r="EV9"/>
          <cell r="EW9"/>
          <cell r="EX9"/>
          <cell r="EY9"/>
          <cell r="EZ9"/>
          <cell r="FA9"/>
          <cell r="FB9"/>
          <cell r="FC9"/>
          <cell r="FD9"/>
          <cell r="FE9"/>
          <cell r="FF9"/>
          <cell r="FG9"/>
          <cell r="FH9"/>
          <cell r="FI9"/>
        </row>
        <row r="10">
          <cell r="B10"/>
          <cell r="EK10"/>
          <cell r="EM10"/>
          <cell r="EN10"/>
        </row>
        <row r="11">
          <cell r="EK11"/>
          <cell r="EM11"/>
          <cell r="EN11"/>
        </row>
        <row r="12">
          <cell r="EK12"/>
          <cell r="EM12"/>
          <cell r="EN12"/>
        </row>
        <row r="13">
          <cell r="EK13"/>
          <cell r="EM13"/>
          <cell r="EN13"/>
        </row>
        <row r="14">
          <cell r="EK14"/>
          <cell r="EM14"/>
          <cell r="EN14"/>
        </row>
        <row r="15">
          <cell r="EK15"/>
          <cell r="EM15"/>
          <cell r="EN15"/>
        </row>
        <row r="16">
          <cell r="EK16"/>
          <cell r="EM16"/>
          <cell r="EN16"/>
        </row>
        <row r="17">
          <cell r="EK17"/>
          <cell r="EL17"/>
          <cell r="EM17"/>
          <cell r="EN17"/>
        </row>
        <row r="18">
          <cell r="EK18"/>
          <cell r="EL18"/>
          <cell r="EM18"/>
          <cell r="EN18"/>
        </row>
        <row r="19">
          <cell r="EK19"/>
          <cell r="EL19"/>
          <cell r="EM19"/>
          <cell r="EN19"/>
        </row>
        <row r="20">
          <cell r="EK20"/>
          <cell r="EL20"/>
          <cell r="EM20"/>
          <cell r="EN20"/>
        </row>
        <row r="21">
          <cell r="EK21"/>
          <cell r="EL21"/>
          <cell r="EM21"/>
          <cell r="EN21"/>
        </row>
        <row r="22">
          <cell r="B22"/>
          <cell r="D22"/>
          <cell r="E22"/>
          <cell r="F22"/>
          <cell r="P22"/>
          <cell r="Q22"/>
          <cell r="R22"/>
          <cell r="S22"/>
          <cell r="T22"/>
          <cell r="U22"/>
          <cell r="V22"/>
          <cell r="W22"/>
          <cell r="X22"/>
          <cell r="Y22"/>
          <cell r="Z22"/>
          <cell r="AA22"/>
          <cell r="AB22"/>
          <cell r="AC22"/>
          <cell r="AD22"/>
          <cell r="AE22"/>
          <cell r="AF22"/>
          <cell r="AG22"/>
          <cell r="AH22"/>
          <cell r="AI22"/>
          <cell r="AJ22"/>
          <cell r="AK22"/>
          <cell r="AL22"/>
          <cell r="AM22"/>
          <cell r="AN22"/>
          <cell r="AO22"/>
          <cell r="AP22"/>
          <cell r="AQ22"/>
          <cell r="AR22"/>
          <cell r="AS22"/>
          <cell r="AT22"/>
          <cell r="AU22"/>
          <cell r="AV22"/>
          <cell r="AW22"/>
          <cell r="AX22"/>
          <cell r="AY22"/>
          <cell r="AZ22"/>
          <cell r="BA22"/>
          <cell r="BB22"/>
          <cell r="BC22"/>
          <cell r="BD22"/>
          <cell r="BE22"/>
          <cell r="BF22"/>
          <cell r="BG22"/>
          <cell r="BH22"/>
          <cell r="BI22"/>
          <cell r="BJ22"/>
          <cell r="BK22"/>
          <cell r="BL22"/>
          <cell r="BM22"/>
          <cell r="BN22"/>
          <cell r="BO22"/>
          <cell r="BP22"/>
          <cell r="BQ22"/>
          <cell r="BR22"/>
          <cell r="BS22"/>
          <cell r="BT22"/>
          <cell r="BU22"/>
          <cell r="BV22"/>
          <cell r="BW22"/>
          <cell r="BX22"/>
          <cell r="BY22"/>
          <cell r="BZ22"/>
          <cell r="CA22"/>
          <cell r="CB22"/>
          <cell r="CC22"/>
          <cell r="CD22"/>
          <cell r="CE22"/>
          <cell r="CF22"/>
          <cell r="CG22"/>
          <cell r="CH22"/>
          <cell r="CI22"/>
          <cell r="DQ22"/>
          <cell r="DR22"/>
          <cell r="DS22"/>
          <cell r="DT22"/>
          <cell r="DU22"/>
          <cell r="DV22"/>
          <cell r="DW22"/>
          <cell r="DX22"/>
          <cell r="DY22"/>
          <cell r="DZ22"/>
          <cell r="EA22"/>
          <cell r="EB22"/>
          <cell r="EC22"/>
          <cell r="ED22"/>
          <cell r="EE22"/>
          <cell r="EF22"/>
          <cell r="EG22"/>
          <cell r="EH22"/>
          <cell r="EK22"/>
          <cell r="EL22"/>
          <cell r="EM22"/>
          <cell r="EN22"/>
        </row>
        <row r="23">
          <cell r="B23"/>
          <cell r="C23"/>
          <cell r="D23"/>
          <cell r="E23"/>
          <cell r="F23"/>
          <cell r="P23"/>
          <cell r="Q23"/>
          <cell r="R23"/>
          <cell r="S23"/>
          <cell r="T23"/>
          <cell r="U23"/>
          <cell r="V23"/>
          <cell r="W23"/>
          <cell r="X23"/>
          <cell r="Y23"/>
          <cell r="Z23"/>
          <cell r="AA23"/>
          <cell r="AB23"/>
          <cell r="AC23"/>
          <cell r="AD23"/>
          <cell r="AE23"/>
          <cell r="AF23"/>
          <cell r="AG23"/>
          <cell r="AH23"/>
          <cell r="AI23"/>
          <cell r="AJ23"/>
          <cell r="AK23"/>
          <cell r="AL23"/>
          <cell r="AM23"/>
          <cell r="AN23"/>
          <cell r="AO23"/>
          <cell r="AP23"/>
          <cell r="AQ23"/>
          <cell r="AR23"/>
          <cell r="AS23"/>
          <cell r="AT23"/>
          <cell r="AU23"/>
          <cell r="AV23"/>
          <cell r="AW23"/>
          <cell r="AX23"/>
          <cell r="AY23"/>
          <cell r="AZ23"/>
          <cell r="BA23"/>
          <cell r="BB23"/>
          <cell r="BC23"/>
          <cell r="BD23"/>
          <cell r="BE23"/>
          <cell r="BF23"/>
          <cell r="BG23"/>
          <cell r="BH23"/>
          <cell r="BI23"/>
          <cell r="BJ23"/>
          <cell r="BK23"/>
          <cell r="BL23"/>
          <cell r="BM23"/>
          <cell r="BN23"/>
          <cell r="BO23"/>
          <cell r="BP23"/>
          <cell r="BQ23"/>
          <cell r="BR23"/>
          <cell r="BS23"/>
          <cell r="BT23"/>
          <cell r="BU23"/>
          <cell r="BV23"/>
          <cell r="BW23"/>
          <cell r="BX23"/>
          <cell r="BY23"/>
          <cell r="BZ23"/>
          <cell r="CA23"/>
          <cell r="CB23"/>
          <cell r="CC23"/>
          <cell r="CD23"/>
          <cell r="CE23"/>
          <cell r="CF23"/>
          <cell r="CG23"/>
          <cell r="CH23"/>
          <cell r="CI23"/>
          <cell r="DQ23"/>
          <cell r="DR23"/>
          <cell r="DS23"/>
          <cell r="DT23"/>
          <cell r="DU23"/>
          <cell r="DV23"/>
          <cell r="DW23"/>
          <cell r="DX23"/>
          <cell r="DY23"/>
          <cell r="DZ23"/>
          <cell r="EA23"/>
          <cell r="EB23"/>
          <cell r="EC23"/>
          <cell r="ED23"/>
          <cell r="EE23"/>
          <cell r="EF23"/>
          <cell r="EG23"/>
          <cell r="EH23"/>
          <cell r="EK23"/>
          <cell r="EL23"/>
          <cell r="EM23"/>
          <cell r="EN23"/>
        </row>
        <row r="24">
          <cell r="B24"/>
          <cell r="C24"/>
          <cell r="D24"/>
          <cell r="E24"/>
          <cell r="F24"/>
          <cell r="P24"/>
          <cell r="Q24"/>
          <cell r="R24"/>
          <cell r="S24"/>
          <cell r="T24"/>
          <cell r="U24"/>
          <cell r="V24"/>
          <cell r="W24"/>
          <cell r="X24"/>
          <cell r="Y24"/>
          <cell r="Z24"/>
          <cell r="AA24"/>
          <cell r="AB24"/>
          <cell r="AC24"/>
          <cell r="AD24"/>
          <cell r="AE24"/>
          <cell r="AF24"/>
          <cell r="AG24"/>
          <cell r="AH24"/>
          <cell r="AI24"/>
          <cell r="AJ24"/>
          <cell r="AK24"/>
          <cell r="AL24"/>
          <cell r="AM24"/>
          <cell r="AN24"/>
          <cell r="AO24"/>
          <cell r="AP24"/>
          <cell r="AQ24"/>
          <cell r="AR24"/>
          <cell r="AS24"/>
          <cell r="AT24"/>
          <cell r="AU24"/>
          <cell r="AV24"/>
          <cell r="AW24"/>
          <cell r="AX24"/>
          <cell r="AY24"/>
          <cell r="AZ24"/>
          <cell r="BA24"/>
          <cell r="BB24"/>
          <cell r="BC24"/>
          <cell r="BD24"/>
          <cell r="BE24"/>
          <cell r="BF24"/>
          <cell r="BG24"/>
          <cell r="BH24"/>
          <cell r="BI24"/>
          <cell r="BJ24"/>
          <cell r="BK24"/>
          <cell r="BL24"/>
          <cell r="BM24"/>
          <cell r="BN24"/>
          <cell r="BO24"/>
          <cell r="BP24"/>
          <cell r="BQ24"/>
          <cell r="BR24"/>
          <cell r="BS24"/>
          <cell r="BT24"/>
          <cell r="BU24"/>
          <cell r="BV24"/>
          <cell r="BW24"/>
          <cell r="BX24"/>
          <cell r="BY24"/>
          <cell r="BZ24"/>
          <cell r="CA24"/>
          <cell r="CB24"/>
          <cell r="CC24"/>
          <cell r="CD24"/>
          <cell r="CE24"/>
          <cell r="CF24"/>
          <cell r="CG24"/>
          <cell r="CH24"/>
          <cell r="CI24"/>
          <cell r="DQ24"/>
          <cell r="DR24"/>
          <cell r="DS24"/>
          <cell r="DT24"/>
          <cell r="DU24"/>
          <cell r="DV24"/>
          <cell r="DW24"/>
          <cell r="DX24"/>
          <cell r="DY24"/>
          <cell r="DZ24"/>
          <cell r="EA24"/>
          <cell r="EB24"/>
          <cell r="EC24"/>
          <cell r="ED24"/>
          <cell r="EE24"/>
          <cell r="EF24"/>
          <cell r="EG24"/>
          <cell r="EH24"/>
          <cell r="EL24"/>
          <cell r="EM24"/>
        </row>
        <row r="53">
          <cell r="V53"/>
          <cell r="ED53"/>
        </row>
        <row r="65">
          <cell r="V65"/>
        </row>
        <row r="114">
          <cell r="DH114"/>
          <cell r="DN114"/>
        </row>
        <row r="119">
          <cell r="V119"/>
          <cell r="BR119"/>
        </row>
        <row r="120">
          <cell r="C120"/>
          <cell r="D120"/>
          <cell r="E120"/>
          <cell r="F120"/>
        </row>
        <row r="121">
          <cell r="B121"/>
          <cell r="C121"/>
          <cell r="D121"/>
          <cell r="E121"/>
          <cell r="F121"/>
        </row>
        <row r="398">
          <cell r="V398"/>
          <cell r="BR398"/>
        </row>
        <row r="399">
          <cell r="V399"/>
          <cell r="BR399"/>
        </row>
        <row r="400">
          <cell r="V400"/>
          <cell r="BR400"/>
        </row>
        <row r="401">
          <cell r="V401"/>
          <cell r="BR401"/>
        </row>
        <row r="402">
          <cell r="V402"/>
          <cell r="BR402"/>
        </row>
        <row r="403">
          <cell r="V403"/>
          <cell r="BR403"/>
        </row>
        <row r="404">
          <cell r="V404"/>
          <cell r="BR404"/>
        </row>
        <row r="405">
          <cell r="V405"/>
          <cell r="BR405"/>
        </row>
        <row r="406">
          <cell r="V406"/>
          <cell r="BR406"/>
        </row>
        <row r="407">
          <cell r="V407"/>
          <cell r="BR407"/>
        </row>
        <row r="408">
          <cell r="V408"/>
          <cell r="BR408"/>
        </row>
        <row r="409">
          <cell r="V409"/>
          <cell r="BR409"/>
        </row>
        <row r="410">
          <cell r="V410"/>
          <cell r="BR410"/>
        </row>
        <row r="411">
          <cell r="V411"/>
          <cell r="BR411"/>
        </row>
        <row r="412">
          <cell r="V412"/>
          <cell r="BR412"/>
        </row>
        <row r="413">
          <cell r="V413"/>
          <cell r="BR413"/>
        </row>
        <row r="414">
          <cell r="V414"/>
          <cell r="BR414"/>
        </row>
        <row r="415">
          <cell r="V415"/>
          <cell r="BR415"/>
        </row>
        <row r="416">
          <cell r="V416"/>
          <cell r="BR416"/>
        </row>
        <row r="417">
          <cell r="V417"/>
          <cell r="BR417"/>
        </row>
        <row r="418">
          <cell r="V418"/>
          <cell r="BR418"/>
        </row>
        <row r="419">
          <cell r="V419"/>
          <cell r="BR419"/>
        </row>
        <row r="420">
          <cell r="V420"/>
          <cell r="BR420"/>
        </row>
        <row r="421">
          <cell r="V421"/>
          <cell r="BR421"/>
        </row>
        <row r="422">
          <cell r="V422"/>
          <cell r="BR422"/>
        </row>
        <row r="423">
          <cell r="B423"/>
          <cell r="C423"/>
          <cell r="D423"/>
          <cell r="E423"/>
          <cell r="F423"/>
          <cell r="V423"/>
          <cell r="BR423"/>
        </row>
        <row r="424">
          <cell r="B424"/>
          <cell r="C424"/>
          <cell r="D424"/>
          <cell r="E424"/>
          <cell r="F424"/>
          <cell r="V424"/>
          <cell r="BR424"/>
        </row>
        <row r="425">
          <cell r="B425"/>
          <cell r="C425"/>
          <cell r="D425"/>
          <cell r="E425"/>
          <cell r="F425"/>
          <cell r="V425"/>
          <cell r="BR425"/>
        </row>
        <row r="426">
          <cell r="B426"/>
          <cell r="C426"/>
          <cell r="D426"/>
          <cell r="E426"/>
          <cell r="F426"/>
          <cell r="V426"/>
          <cell r="BR426"/>
        </row>
        <row r="427">
          <cell r="B427"/>
          <cell r="C427"/>
          <cell r="D427"/>
          <cell r="E427"/>
          <cell r="F427"/>
          <cell r="V427"/>
          <cell r="BR427"/>
        </row>
        <row r="428">
          <cell r="B428"/>
          <cell r="C428"/>
          <cell r="D428"/>
          <cell r="E428"/>
          <cell r="F428"/>
          <cell r="V428"/>
          <cell r="BR428"/>
        </row>
        <row r="429">
          <cell r="B429"/>
          <cell r="C429"/>
          <cell r="D429"/>
          <cell r="E429"/>
          <cell r="F429"/>
          <cell r="V429"/>
          <cell r="BR429"/>
        </row>
        <row r="430">
          <cell r="B430"/>
          <cell r="C430"/>
          <cell r="D430"/>
          <cell r="E430"/>
          <cell r="F430"/>
          <cell r="V430"/>
          <cell r="BR430"/>
        </row>
        <row r="431">
          <cell r="B431"/>
          <cell r="C431"/>
          <cell r="D431"/>
          <cell r="E431"/>
          <cell r="F431"/>
          <cell r="V431"/>
          <cell r="BR431"/>
        </row>
        <row r="432">
          <cell r="B432"/>
          <cell r="C432"/>
          <cell r="D432"/>
          <cell r="E432"/>
          <cell r="F432"/>
          <cell r="V432"/>
          <cell r="BK432"/>
          <cell r="BL432"/>
          <cell r="BM432"/>
          <cell r="BN432"/>
          <cell r="BO432"/>
          <cell r="BP432"/>
          <cell r="BQ432"/>
          <cell r="BR432"/>
        </row>
        <row r="436">
          <cell r="B436"/>
          <cell r="C436"/>
          <cell r="D436"/>
          <cell r="E436"/>
          <cell r="F436"/>
          <cell r="P436"/>
          <cell r="Q436"/>
          <cell r="R436"/>
          <cell r="S436"/>
          <cell r="T436"/>
          <cell r="U436"/>
          <cell r="V436"/>
          <cell r="W436"/>
          <cell r="X436"/>
          <cell r="Y436"/>
          <cell r="Z436"/>
          <cell r="AA436"/>
          <cell r="AB436"/>
          <cell r="AC436"/>
          <cell r="AD436"/>
          <cell r="AE436"/>
          <cell r="AF436"/>
          <cell r="AG436"/>
          <cell r="AH436"/>
          <cell r="AI436"/>
          <cell r="AJ436"/>
          <cell r="AK436"/>
          <cell r="AL436"/>
          <cell r="AM436"/>
          <cell r="AN436"/>
          <cell r="AO436"/>
          <cell r="AP436"/>
          <cell r="AQ436"/>
          <cell r="AR436"/>
          <cell r="AS436"/>
          <cell r="AT436"/>
          <cell r="AU436"/>
          <cell r="AV436"/>
          <cell r="AW436"/>
          <cell r="AX436"/>
          <cell r="AY436"/>
          <cell r="AZ436"/>
          <cell r="BA436"/>
          <cell r="BB436"/>
          <cell r="BC436"/>
          <cell r="BD436"/>
          <cell r="BE436"/>
          <cell r="BF436"/>
          <cell r="BG436"/>
          <cell r="BH436"/>
          <cell r="BI436"/>
          <cell r="BJ436"/>
          <cell r="BK436"/>
          <cell r="BL436"/>
          <cell r="BM436"/>
          <cell r="BN436"/>
          <cell r="BO436"/>
          <cell r="BP436"/>
          <cell r="BQ436"/>
          <cell r="BR436"/>
          <cell r="BS436"/>
          <cell r="BT436"/>
          <cell r="BU436"/>
          <cell r="BV436"/>
          <cell r="BW436"/>
          <cell r="BX436"/>
          <cell r="BY436"/>
          <cell r="BZ436"/>
          <cell r="CA436"/>
          <cell r="CB436"/>
          <cell r="CC436"/>
          <cell r="CD436"/>
          <cell r="CE436"/>
          <cell r="CF436"/>
          <cell r="CG436"/>
          <cell r="CH436"/>
          <cell r="CI436"/>
          <cell r="DQ436"/>
          <cell r="DR436"/>
          <cell r="DS436"/>
          <cell r="DT436"/>
          <cell r="DU436"/>
          <cell r="DV436"/>
          <cell r="DW436"/>
          <cell r="DX436"/>
          <cell r="DY436"/>
          <cell r="DZ436"/>
          <cell r="EA436"/>
          <cell r="EB436"/>
          <cell r="EC436"/>
          <cell r="ED436"/>
          <cell r="EE436"/>
          <cell r="EF436"/>
          <cell r="EG436"/>
          <cell r="EH436"/>
          <cell r="EM436"/>
        </row>
        <row r="439">
          <cell r="B439"/>
          <cell r="C439"/>
          <cell r="D439"/>
          <cell r="E439"/>
          <cell r="F439"/>
          <cell r="V439"/>
          <cell r="BK439"/>
          <cell r="BL439"/>
          <cell r="BM439"/>
          <cell r="BN439"/>
          <cell r="BO439"/>
          <cell r="BP439"/>
          <cell r="BQ439"/>
          <cell r="BR439"/>
        </row>
        <row r="440">
          <cell r="B440"/>
          <cell r="C440"/>
          <cell r="D440"/>
          <cell r="E440"/>
          <cell r="F440"/>
          <cell r="V440"/>
          <cell r="BK440"/>
          <cell r="BL440"/>
          <cell r="BM440"/>
          <cell r="BN440"/>
          <cell r="BO440"/>
          <cell r="BP440"/>
          <cell r="BQ440"/>
          <cell r="BR440"/>
        </row>
        <row r="441">
          <cell r="B441"/>
          <cell r="C441"/>
          <cell r="D441"/>
          <cell r="E441"/>
          <cell r="F441"/>
          <cell r="V441"/>
          <cell r="BK441"/>
          <cell r="BL441"/>
          <cell r="BM441"/>
          <cell r="BN441"/>
          <cell r="BO441"/>
          <cell r="BP441"/>
          <cell r="BQ441"/>
          <cell r="BR441"/>
        </row>
        <row r="442">
          <cell r="B442"/>
          <cell r="C442"/>
          <cell r="D442"/>
          <cell r="E442"/>
          <cell r="F442"/>
          <cell r="V442"/>
          <cell r="BK442"/>
          <cell r="BL442"/>
          <cell r="BM442"/>
          <cell r="BN442"/>
          <cell r="BO442"/>
          <cell r="BP442"/>
          <cell r="BQ442"/>
          <cell r="BR442"/>
        </row>
        <row r="443">
          <cell r="B443"/>
          <cell r="C443"/>
          <cell r="D443"/>
          <cell r="E443"/>
          <cell r="F443"/>
          <cell r="V443"/>
          <cell r="BK443"/>
          <cell r="BL443"/>
          <cell r="BM443"/>
          <cell r="BN443"/>
          <cell r="BO443"/>
          <cell r="BP443"/>
          <cell r="BQ443"/>
          <cell r="BR443"/>
        </row>
        <row r="449">
          <cell r="V449"/>
          <cell r="BK449"/>
          <cell r="BL449"/>
          <cell r="BM449"/>
          <cell r="BN449"/>
          <cell r="BO449"/>
          <cell r="BP449"/>
          <cell r="BQ449"/>
          <cell r="BR449"/>
        </row>
        <row r="450">
          <cell r="V450"/>
          <cell r="BK450"/>
          <cell r="BL450"/>
          <cell r="BM450"/>
          <cell r="BN450"/>
          <cell r="BO450"/>
          <cell r="BP450"/>
          <cell r="BQ450"/>
          <cell r="BR450"/>
        </row>
        <row r="451">
          <cell r="V451"/>
          <cell r="BK451"/>
          <cell r="BL451"/>
          <cell r="BM451"/>
          <cell r="BN451"/>
          <cell r="BO451"/>
          <cell r="BP451"/>
          <cell r="BQ451"/>
          <cell r="BR451"/>
        </row>
        <row r="452">
          <cell r="V452"/>
          <cell r="BK452"/>
          <cell r="BL452"/>
          <cell r="BM452"/>
          <cell r="BN452"/>
          <cell r="BO452"/>
          <cell r="BP452"/>
          <cell r="BQ452"/>
          <cell r="BR452"/>
        </row>
        <row r="453">
          <cell r="V453"/>
          <cell r="BK453"/>
          <cell r="BL453"/>
          <cell r="BM453"/>
          <cell r="BN453"/>
          <cell r="BO453"/>
          <cell r="BP453"/>
          <cell r="BQ453"/>
          <cell r="BR453"/>
        </row>
        <row r="454">
          <cell r="V454"/>
          <cell r="BK454"/>
          <cell r="BL454"/>
          <cell r="BM454"/>
          <cell r="BN454"/>
          <cell r="BO454"/>
          <cell r="BP454"/>
          <cell r="BQ454"/>
          <cell r="BR454"/>
        </row>
        <row r="455">
          <cell r="V455"/>
          <cell r="BK455"/>
          <cell r="BL455"/>
          <cell r="BM455"/>
          <cell r="BN455"/>
          <cell r="BO455"/>
          <cell r="BP455"/>
          <cell r="BQ455"/>
          <cell r="BR455"/>
        </row>
        <row r="456">
          <cell r="V456"/>
          <cell r="BK456"/>
          <cell r="BL456"/>
          <cell r="BM456"/>
          <cell r="BN456"/>
          <cell r="BO456"/>
          <cell r="BP456"/>
          <cell r="BQ456"/>
          <cell r="BR456"/>
        </row>
        <row r="457">
          <cell r="V457"/>
          <cell r="BK457"/>
          <cell r="BL457"/>
          <cell r="BM457"/>
          <cell r="BN457"/>
          <cell r="BO457"/>
          <cell r="BP457"/>
          <cell r="BQ457"/>
          <cell r="BR457"/>
        </row>
        <row r="458">
          <cell r="V458"/>
          <cell r="BK458"/>
          <cell r="BL458"/>
          <cell r="BM458"/>
          <cell r="BN458"/>
          <cell r="BO458"/>
          <cell r="BP458"/>
          <cell r="BQ458"/>
          <cell r="BR458"/>
        </row>
        <row r="459">
          <cell r="V459"/>
          <cell r="BK459"/>
          <cell r="BL459"/>
          <cell r="BM459"/>
          <cell r="BN459"/>
          <cell r="BO459"/>
          <cell r="BP459"/>
          <cell r="BQ459"/>
          <cell r="BR459"/>
        </row>
        <row r="460">
          <cell r="V460"/>
          <cell r="BK460"/>
          <cell r="BL460"/>
          <cell r="BM460"/>
          <cell r="BN460"/>
          <cell r="BO460"/>
          <cell r="BP460"/>
          <cell r="BQ460"/>
          <cell r="BR460"/>
        </row>
        <row r="461">
          <cell r="V461"/>
          <cell r="BK461"/>
          <cell r="BL461"/>
          <cell r="BM461"/>
          <cell r="BN461"/>
          <cell r="BO461"/>
          <cell r="BP461"/>
          <cell r="BQ461"/>
          <cell r="BR461"/>
        </row>
        <row r="462">
          <cell r="V462"/>
          <cell r="BK462"/>
          <cell r="BL462"/>
          <cell r="BM462"/>
          <cell r="BN462"/>
          <cell r="BO462"/>
          <cell r="BP462"/>
          <cell r="BQ462"/>
          <cell r="BR462"/>
        </row>
        <row r="463">
          <cell r="V463"/>
          <cell r="BK463"/>
          <cell r="BL463"/>
          <cell r="BM463"/>
          <cell r="BN463"/>
          <cell r="BO463"/>
          <cell r="BP463"/>
          <cell r="BQ463"/>
          <cell r="BR463"/>
        </row>
        <row r="464">
          <cell r="V464"/>
          <cell r="BK464"/>
          <cell r="BL464"/>
          <cell r="BM464"/>
          <cell r="BN464"/>
          <cell r="BO464"/>
          <cell r="BP464"/>
          <cell r="BQ464"/>
          <cell r="BR464"/>
        </row>
        <row r="465">
          <cell r="V465"/>
          <cell r="BK465"/>
          <cell r="BL465"/>
          <cell r="BM465"/>
          <cell r="BN465"/>
          <cell r="BO465"/>
          <cell r="BP465"/>
          <cell r="BQ465"/>
          <cell r="BR465"/>
        </row>
        <row r="466">
          <cell r="V466"/>
          <cell r="BK466"/>
          <cell r="BL466"/>
          <cell r="BM466"/>
          <cell r="BN466"/>
          <cell r="BO466"/>
          <cell r="BP466"/>
          <cell r="BQ466"/>
          <cell r="BR466"/>
        </row>
        <row r="467">
          <cell r="V467"/>
          <cell r="BK467"/>
          <cell r="BL467"/>
          <cell r="BM467"/>
          <cell r="BN467"/>
          <cell r="BO467"/>
          <cell r="BP467"/>
          <cell r="BQ467"/>
          <cell r="BR467"/>
        </row>
        <row r="468">
          <cell r="V468"/>
          <cell r="BK468"/>
          <cell r="BL468"/>
          <cell r="BM468"/>
          <cell r="BN468"/>
          <cell r="BO468"/>
          <cell r="BP468"/>
          <cell r="BQ468"/>
          <cell r="BR468"/>
        </row>
        <row r="469">
          <cell r="V469"/>
          <cell r="BK469"/>
          <cell r="BL469"/>
          <cell r="BM469"/>
          <cell r="BN469"/>
          <cell r="BO469"/>
          <cell r="BP469"/>
          <cell r="BQ469"/>
          <cell r="BR469"/>
        </row>
        <row r="470">
          <cell r="V470"/>
          <cell r="BK470"/>
          <cell r="BL470"/>
          <cell r="BM470"/>
          <cell r="BN470"/>
          <cell r="BO470"/>
          <cell r="BP470"/>
          <cell r="BQ470"/>
          <cell r="BR470"/>
        </row>
        <row r="471">
          <cell r="V471"/>
          <cell r="BK471"/>
          <cell r="BL471"/>
          <cell r="BM471"/>
          <cell r="BN471"/>
          <cell r="BO471"/>
          <cell r="BP471"/>
          <cell r="BQ471"/>
          <cell r="BR471"/>
        </row>
        <row r="472">
          <cell r="V472"/>
          <cell r="BK472"/>
          <cell r="BL472"/>
          <cell r="BM472"/>
          <cell r="BN472"/>
          <cell r="BO472"/>
          <cell r="BP472"/>
          <cell r="BQ472"/>
          <cell r="BR472"/>
        </row>
        <row r="473">
          <cell r="V473"/>
          <cell r="BK473"/>
          <cell r="BL473"/>
          <cell r="BM473"/>
          <cell r="BN473"/>
          <cell r="BO473"/>
          <cell r="BP473"/>
          <cell r="BQ473"/>
          <cell r="BR473"/>
        </row>
        <row r="474">
          <cell r="V474"/>
          <cell r="BK474"/>
          <cell r="BL474"/>
          <cell r="BM474"/>
          <cell r="BN474"/>
          <cell r="BO474"/>
          <cell r="BP474"/>
          <cell r="BQ474"/>
          <cell r="BR474"/>
        </row>
        <row r="475">
          <cell r="V475"/>
          <cell r="BK475"/>
          <cell r="BL475"/>
          <cell r="BM475"/>
          <cell r="BN475"/>
          <cell r="BO475"/>
          <cell r="BP475"/>
          <cell r="BQ475"/>
          <cell r="BR475"/>
        </row>
        <row r="476">
          <cell r="V476"/>
          <cell r="BK476"/>
          <cell r="BL476"/>
          <cell r="BM476"/>
          <cell r="BN476"/>
          <cell r="BO476"/>
          <cell r="BP476"/>
          <cell r="BQ476"/>
          <cell r="BR476"/>
        </row>
        <row r="477">
          <cell r="V477"/>
          <cell r="BK477"/>
          <cell r="BL477"/>
          <cell r="BM477"/>
          <cell r="BN477"/>
          <cell r="BO477"/>
          <cell r="BP477"/>
          <cell r="BQ477"/>
          <cell r="BR477"/>
        </row>
        <row r="478">
          <cell r="V478"/>
          <cell r="BK478"/>
          <cell r="BL478"/>
          <cell r="BM478"/>
          <cell r="BN478"/>
          <cell r="BO478"/>
          <cell r="BP478"/>
          <cell r="BQ478"/>
          <cell r="BR478"/>
        </row>
        <row r="479">
          <cell r="V479"/>
          <cell r="BK479"/>
          <cell r="BL479"/>
          <cell r="BM479"/>
          <cell r="BN479"/>
          <cell r="BO479"/>
          <cell r="BP479"/>
          <cell r="BQ479"/>
          <cell r="BR479"/>
        </row>
        <row r="480">
          <cell r="V480"/>
          <cell r="BK480"/>
          <cell r="BL480"/>
          <cell r="BM480"/>
          <cell r="BN480"/>
          <cell r="BO480"/>
          <cell r="BP480"/>
          <cell r="BQ480"/>
          <cell r="BR480"/>
        </row>
        <row r="481">
          <cell r="V481"/>
          <cell r="BK481"/>
          <cell r="BL481"/>
          <cell r="BM481"/>
          <cell r="BN481"/>
          <cell r="BO481"/>
          <cell r="BP481"/>
          <cell r="BQ481"/>
          <cell r="BR481"/>
        </row>
        <row r="482">
          <cell r="V482"/>
          <cell r="BK482"/>
          <cell r="BL482"/>
          <cell r="BM482"/>
          <cell r="BN482"/>
          <cell r="BO482"/>
          <cell r="BP482"/>
          <cell r="BQ482"/>
          <cell r="BR482"/>
        </row>
        <row r="483">
          <cell r="V483"/>
          <cell r="BK483"/>
          <cell r="BL483"/>
          <cell r="BM483"/>
          <cell r="BN483"/>
          <cell r="BO483"/>
          <cell r="BP483"/>
          <cell r="BQ483"/>
          <cell r="BR483"/>
        </row>
        <row r="484">
          <cell r="V484"/>
          <cell r="BK484"/>
          <cell r="BL484"/>
          <cell r="BM484"/>
          <cell r="BN484"/>
          <cell r="BO484"/>
          <cell r="BP484"/>
          <cell r="BQ484"/>
          <cell r="BR484"/>
        </row>
        <row r="485">
          <cell r="V485"/>
          <cell r="BK485"/>
          <cell r="BL485"/>
          <cell r="BM485"/>
          <cell r="BN485"/>
          <cell r="BO485"/>
          <cell r="BP485"/>
          <cell r="BQ485"/>
          <cell r="BR485"/>
        </row>
        <row r="486">
          <cell r="V486"/>
          <cell r="BK486"/>
          <cell r="BL486"/>
          <cell r="BM486"/>
          <cell r="BN486"/>
          <cell r="BO486"/>
          <cell r="BP486"/>
          <cell r="BQ486"/>
          <cell r="BR486"/>
        </row>
        <row r="487">
          <cell r="V487"/>
          <cell r="BK487"/>
          <cell r="BL487"/>
          <cell r="BM487"/>
          <cell r="BN487"/>
          <cell r="BO487"/>
          <cell r="BP487"/>
          <cell r="BQ487"/>
          <cell r="BR487"/>
        </row>
        <row r="488">
          <cell r="V488"/>
          <cell r="BK488"/>
          <cell r="BL488"/>
          <cell r="BM488"/>
          <cell r="BN488"/>
          <cell r="BO488"/>
          <cell r="BP488"/>
          <cell r="BQ488"/>
          <cell r="BR488"/>
        </row>
        <row r="489">
          <cell r="V489"/>
          <cell r="BK489"/>
          <cell r="BL489"/>
          <cell r="BM489"/>
          <cell r="BN489"/>
          <cell r="BO489"/>
          <cell r="BP489"/>
          <cell r="BQ489"/>
          <cell r="BR489"/>
        </row>
        <row r="490">
          <cell r="V490"/>
          <cell r="BK490"/>
          <cell r="BL490"/>
          <cell r="BM490"/>
          <cell r="BN490"/>
          <cell r="BO490"/>
          <cell r="BP490"/>
          <cell r="BQ490"/>
          <cell r="BR490"/>
        </row>
        <row r="491">
          <cell r="V491"/>
          <cell r="BK491"/>
          <cell r="BL491"/>
          <cell r="BM491"/>
          <cell r="BN491"/>
          <cell r="BO491"/>
          <cell r="BP491"/>
          <cell r="BQ491"/>
          <cell r="BR491"/>
        </row>
        <row r="492">
          <cell r="V492"/>
          <cell r="BK492"/>
          <cell r="BL492"/>
          <cell r="BM492"/>
          <cell r="BN492"/>
          <cell r="BO492"/>
          <cell r="BP492"/>
          <cell r="BQ492"/>
          <cell r="BR492"/>
        </row>
        <row r="493">
          <cell r="V493"/>
          <cell r="BK493"/>
          <cell r="BL493"/>
          <cell r="BM493"/>
          <cell r="BN493"/>
          <cell r="BO493"/>
          <cell r="BP493"/>
          <cell r="BQ493"/>
          <cell r="BR493"/>
        </row>
        <row r="494">
          <cell r="V494"/>
          <cell r="BK494"/>
          <cell r="BL494"/>
          <cell r="BM494"/>
          <cell r="BN494"/>
          <cell r="BO494"/>
          <cell r="BP494"/>
          <cell r="BQ494"/>
          <cell r="BR494"/>
        </row>
        <row r="495">
          <cell r="V495"/>
          <cell r="BK495"/>
          <cell r="BL495"/>
          <cell r="BM495"/>
          <cell r="BN495"/>
          <cell r="BO495"/>
          <cell r="BP495"/>
          <cell r="BQ495"/>
          <cell r="BR495"/>
        </row>
        <row r="496">
          <cell r="V496"/>
          <cell r="BK496"/>
          <cell r="BL496"/>
          <cell r="BM496"/>
          <cell r="BN496"/>
          <cell r="BO496"/>
          <cell r="BP496"/>
          <cell r="BQ496"/>
          <cell r="BR496"/>
        </row>
        <row r="497">
          <cell r="V497"/>
          <cell r="BK497"/>
          <cell r="BL497"/>
          <cell r="BM497"/>
          <cell r="BN497"/>
          <cell r="BO497"/>
          <cell r="BP497"/>
          <cell r="BQ497"/>
          <cell r="BR497"/>
        </row>
        <row r="498">
          <cell r="V498"/>
          <cell r="BK498"/>
          <cell r="BL498"/>
          <cell r="BM498"/>
          <cell r="BN498"/>
          <cell r="BO498"/>
          <cell r="BP498"/>
          <cell r="BQ498"/>
          <cell r="BR498"/>
        </row>
        <row r="499">
          <cell r="V499"/>
          <cell r="BK499"/>
          <cell r="BL499"/>
          <cell r="BM499"/>
          <cell r="BN499"/>
          <cell r="BO499"/>
          <cell r="BP499"/>
          <cell r="BQ499"/>
          <cell r="BR499"/>
        </row>
        <row r="500">
          <cell r="V500"/>
          <cell r="BK500"/>
          <cell r="BL500"/>
          <cell r="BM500"/>
          <cell r="BN500"/>
          <cell r="BO500"/>
          <cell r="BP500"/>
          <cell r="BQ500"/>
          <cell r="BR500"/>
        </row>
        <row r="501">
          <cell r="V501"/>
          <cell r="BK501"/>
          <cell r="BL501"/>
          <cell r="BM501"/>
          <cell r="BN501"/>
          <cell r="BO501"/>
          <cell r="BP501"/>
          <cell r="BQ501"/>
          <cell r="BR501"/>
        </row>
        <row r="502">
          <cell r="V502"/>
          <cell r="BK502"/>
          <cell r="BL502"/>
          <cell r="BM502"/>
          <cell r="BN502"/>
          <cell r="BO502"/>
          <cell r="BP502"/>
          <cell r="BQ502"/>
          <cell r="BR502"/>
        </row>
        <row r="503">
          <cell r="V503"/>
          <cell r="BK503"/>
          <cell r="BL503"/>
          <cell r="BM503"/>
          <cell r="BN503"/>
          <cell r="BO503"/>
          <cell r="BP503"/>
          <cell r="BQ503"/>
          <cell r="BR503"/>
        </row>
        <row r="504">
          <cell r="V504"/>
          <cell r="BK504"/>
          <cell r="BL504"/>
          <cell r="BM504"/>
          <cell r="BN504"/>
          <cell r="BO504"/>
          <cell r="BP504"/>
          <cell r="BQ504"/>
          <cell r="BR504"/>
        </row>
        <row r="505">
          <cell r="V505"/>
          <cell r="BK505"/>
          <cell r="BL505"/>
          <cell r="BM505"/>
          <cell r="BN505"/>
          <cell r="BO505"/>
          <cell r="BP505"/>
          <cell r="BQ505"/>
          <cell r="BR505"/>
        </row>
        <row r="506">
          <cell r="V506"/>
          <cell r="BK506"/>
          <cell r="BL506"/>
          <cell r="BM506"/>
          <cell r="BN506"/>
          <cell r="BO506"/>
          <cell r="BP506"/>
          <cell r="BQ506"/>
          <cell r="BR506"/>
        </row>
        <row r="507">
          <cell r="V507"/>
          <cell r="BK507"/>
          <cell r="BL507"/>
          <cell r="BM507"/>
          <cell r="BN507"/>
          <cell r="BO507"/>
          <cell r="BP507"/>
          <cell r="BQ507"/>
          <cell r="BR507"/>
        </row>
        <row r="508">
          <cell r="V508"/>
          <cell r="BK508"/>
          <cell r="BL508"/>
          <cell r="BM508"/>
          <cell r="BN508"/>
          <cell r="BO508"/>
          <cell r="BP508"/>
          <cell r="BQ508"/>
          <cell r="BR508"/>
        </row>
        <row r="509">
          <cell r="V509"/>
          <cell r="BK509"/>
          <cell r="BL509"/>
          <cell r="BM509"/>
          <cell r="BN509"/>
          <cell r="BO509"/>
          <cell r="BP509"/>
          <cell r="BQ509"/>
          <cell r="BR509"/>
        </row>
        <row r="510">
          <cell r="V510"/>
          <cell r="BK510"/>
          <cell r="BL510"/>
          <cell r="BM510"/>
          <cell r="BN510"/>
          <cell r="BO510"/>
          <cell r="BP510"/>
          <cell r="BQ510"/>
          <cell r="BR510"/>
        </row>
        <row r="511">
          <cell r="V511"/>
          <cell r="BK511"/>
          <cell r="BL511"/>
          <cell r="BM511"/>
          <cell r="BN511"/>
          <cell r="BO511"/>
          <cell r="BP511"/>
          <cell r="BQ511"/>
          <cell r="BR511"/>
        </row>
        <row r="512">
          <cell r="V512"/>
          <cell r="BK512"/>
          <cell r="BL512"/>
          <cell r="BM512"/>
          <cell r="BN512"/>
          <cell r="BO512"/>
          <cell r="BP512"/>
          <cell r="BQ512"/>
          <cell r="BR512"/>
        </row>
        <row r="513">
          <cell r="V513"/>
          <cell r="BK513"/>
          <cell r="BL513"/>
          <cell r="BM513"/>
          <cell r="BN513"/>
          <cell r="BO513"/>
          <cell r="BP513"/>
          <cell r="BQ513"/>
          <cell r="BR513"/>
        </row>
        <row r="519">
          <cell r="V519"/>
          <cell r="BK519"/>
          <cell r="BL519"/>
          <cell r="BM519"/>
          <cell r="BN519"/>
          <cell r="BO519"/>
          <cell r="BP519"/>
          <cell r="BQ519"/>
          <cell r="BR519"/>
        </row>
        <row r="520">
          <cell r="V520"/>
          <cell r="BK520"/>
          <cell r="BL520"/>
          <cell r="BM520"/>
          <cell r="BN520"/>
          <cell r="BO520"/>
          <cell r="BP520"/>
          <cell r="BQ520"/>
          <cell r="BR520"/>
        </row>
        <row r="521">
          <cell r="V521"/>
          <cell r="BK521"/>
          <cell r="BL521"/>
          <cell r="BM521"/>
          <cell r="BN521"/>
          <cell r="BO521"/>
          <cell r="BP521"/>
          <cell r="BQ521"/>
          <cell r="BR521"/>
        </row>
        <row r="522">
          <cell r="V522"/>
          <cell r="BK522"/>
          <cell r="BL522"/>
          <cell r="BM522"/>
          <cell r="BN522"/>
          <cell r="BO522"/>
          <cell r="BP522"/>
          <cell r="BQ522"/>
          <cell r="BR522"/>
        </row>
        <row r="523">
          <cell r="V523"/>
          <cell r="BK523"/>
          <cell r="BL523"/>
          <cell r="BM523"/>
          <cell r="BN523"/>
          <cell r="BO523"/>
          <cell r="BP523"/>
          <cell r="BQ523"/>
          <cell r="BR523"/>
        </row>
        <row r="524">
          <cell r="V524"/>
          <cell r="BK524"/>
          <cell r="BL524"/>
          <cell r="BM524"/>
          <cell r="BN524"/>
          <cell r="BO524"/>
          <cell r="BP524"/>
          <cell r="BQ524"/>
          <cell r="BR524"/>
        </row>
        <row r="525">
          <cell r="V525"/>
          <cell r="BK525"/>
          <cell r="BL525"/>
          <cell r="BM525"/>
          <cell r="BN525"/>
          <cell r="BO525"/>
          <cell r="BP525"/>
          <cell r="BQ525"/>
          <cell r="BR525"/>
        </row>
        <row r="526">
          <cell r="V526"/>
          <cell r="BK526"/>
          <cell r="BL526"/>
          <cell r="BM526"/>
          <cell r="BN526"/>
          <cell r="BO526"/>
          <cell r="BP526"/>
          <cell r="BQ526"/>
          <cell r="BR526"/>
        </row>
        <row r="527">
          <cell r="V527"/>
          <cell r="BK527"/>
          <cell r="BL527"/>
          <cell r="BM527"/>
          <cell r="BN527"/>
          <cell r="BO527"/>
          <cell r="BP527"/>
          <cell r="BQ527"/>
          <cell r="BR527"/>
        </row>
        <row r="528">
          <cell r="V528"/>
          <cell r="BK528"/>
          <cell r="BL528"/>
          <cell r="BM528"/>
          <cell r="BN528"/>
          <cell r="BO528"/>
          <cell r="BP528"/>
          <cell r="BQ528"/>
          <cell r="BR528"/>
        </row>
        <row r="529">
          <cell r="V529"/>
          <cell r="BK529"/>
          <cell r="BL529"/>
          <cell r="BM529"/>
          <cell r="BN529"/>
          <cell r="BO529"/>
          <cell r="BP529"/>
          <cell r="BQ529"/>
          <cell r="BR529"/>
        </row>
        <row r="530">
          <cell r="V530"/>
          <cell r="BK530"/>
          <cell r="BL530"/>
          <cell r="BM530"/>
          <cell r="BN530"/>
          <cell r="BO530"/>
          <cell r="BP530"/>
          <cell r="BQ530"/>
          <cell r="BR530"/>
        </row>
        <row r="531">
          <cell r="V531"/>
          <cell r="BK531"/>
          <cell r="BL531"/>
          <cell r="BM531"/>
          <cell r="BN531"/>
          <cell r="BO531"/>
          <cell r="BP531"/>
          <cell r="BQ531"/>
          <cell r="BR531"/>
        </row>
        <row r="532">
          <cell r="V532"/>
          <cell r="BK532"/>
          <cell r="BL532"/>
          <cell r="BM532"/>
          <cell r="BN532"/>
          <cell r="BO532"/>
          <cell r="BP532"/>
          <cell r="BQ532"/>
          <cell r="BR532"/>
        </row>
        <row r="533">
          <cell r="V533"/>
          <cell r="BK533"/>
          <cell r="BL533"/>
          <cell r="BM533"/>
          <cell r="BN533"/>
          <cell r="BO533"/>
          <cell r="BP533"/>
          <cell r="BQ533"/>
          <cell r="BR533"/>
        </row>
        <row r="534">
          <cell r="V534"/>
          <cell r="BK534"/>
          <cell r="BL534"/>
          <cell r="BM534"/>
          <cell r="BN534"/>
          <cell r="BO534"/>
          <cell r="BP534"/>
          <cell r="BQ534"/>
          <cell r="BR534"/>
        </row>
        <row r="535">
          <cell r="V535"/>
          <cell r="BK535"/>
          <cell r="BL535"/>
          <cell r="BM535"/>
          <cell r="BN535"/>
          <cell r="BO535"/>
          <cell r="BP535"/>
          <cell r="BQ535"/>
          <cell r="BR535"/>
        </row>
        <row r="536">
          <cell r="V536"/>
          <cell r="BK536"/>
          <cell r="BL536"/>
          <cell r="BM536"/>
          <cell r="BN536"/>
          <cell r="BO536"/>
          <cell r="BP536"/>
          <cell r="BQ536"/>
          <cell r="BR536"/>
        </row>
        <row r="537">
          <cell r="V537"/>
          <cell r="BK537"/>
          <cell r="BL537"/>
          <cell r="BM537"/>
          <cell r="BN537"/>
          <cell r="BO537"/>
          <cell r="BP537"/>
          <cell r="BQ537"/>
          <cell r="BR537"/>
        </row>
        <row r="538">
          <cell r="V538"/>
          <cell r="BK538"/>
          <cell r="BL538"/>
          <cell r="BM538"/>
          <cell r="BN538"/>
          <cell r="BO538"/>
          <cell r="BP538"/>
          <cell r="BQ538"/>
          <cell r="BR538"/>
        </row>
        <row r="539">
          <cell r="V539"/>
          <cell r="BK539"/>
          <cell r="BL539"/>
          <cell r="BM539"/>
          <cell r="BN539"/>
          <cell r="BO539"/>
          <cell r="BP539"/>
          <cell r="BQ539"/>
          <cell r="BR539"/>
        </row>
        <row r="540">
          <cell r="V540"/>
          <cell r="BK540"/>
          <cell r="BL540"/>
          <cell r="BM540"/>
          <cell r="BN540"/>
          <cell r="BO540"/>
          <cell r="BP540"/>
          <cell r="BQ540"/>
          <cell r="BR540"/>
        </row>
        <row r="541">
          <cell r="V541"/>
          <cell r="BK541"/>
          <cell r="BL541"/>
          <cell r="BM541"/>
          <cell r="BN541"/>
          <cell r="BO541"/>
          <cell r="BP541"/>
          <cell r="BQ541"/>
          <cell r="BR541"/>
        </row>
        <row r="542">
          <cell r="V542"/>
          <cell r="BK542"/>
          <cell r="BL542"/>
          <cell r="BM542"/>
          <cell r="BN542"/>
          <cell r="BO542"/>
          <cell r="BP542"/>
          <cell r="BQ542"/>
          <cell r="BR542"/>
        </row>
        <row r="543">
          <cell r="V543"/>
          <cell r="BK543"/>
          <cell r="BL543"/>
          <cell r="BM543"/>
          <cell r="BN543"/>
          <cell r="BO543"/>
          <cell r="BP543"/>
          <cell r="BQ543"/>
          <cell r="BR543"/>
        </row>
        <row r="544">
          <cell r="V544"/>
          <cell r="BK544"/>
          <cell r="BL544"/>
          <cell r="BM544"/>
          <cell r="BN544"/>
          <cell r="BO544"/>
          <cell r="BP544"/>
          <cell r="BQ544"/>
          <cell r="BR544"/>
        </row>
        <row r="545">
          <cell r="V545"/>
          <cell r="BK545"/>
          <cell r="BL545"/>
          <cell r="BM545"/>
          <cell r="BN545"/>
          <cell r="BO545"/>
          <cell r="BP545"/>
          <cell r="BQ545"/>
          <cell r="BR545"/>
        </row>
        <row r="546">
          <cell r="V546"/>
          <cell r="BK546"/>
          <cell r="BL546"/>
          <cell r="BM546"/>
          <cell r="BN546"/>
          <cell r="BO546"/>
          <cell r="BP546"/>
          <cell r="BQ546"/>
          <cell r="BR546"/>
        </row>
        <row r="547">
          <cell r="V547"/>
          <cell r="BK547"/>
          <cell r="BL547"/>
          <cell r="BM547"/>
          <cell r="BN547"/>
          <cell r="BO547"/>
          <cell r="BP547"/>
          <cell r="BQ547"/>
          <cell r="BR547"/>
        </row>
        <row r="548">
          <cell r="V548"/>
          <cell r="BK548"/>
          <cell r="BL548"/>
          <cell r="BM548"/>
          <cell r="BN548"/>
          <cell r="BO548"/>
          <cell r="BP548"/>
          <cell r="BQ548"/>
          <cell r="BR548"/>
        </row>
        <row r="549">
          <cell r="V549"/>
          <cell r="BK549"/>
          <cell r="BL549"/>
          <cell r="BM549"/>
          <cell r="BN549"/>
          <cell r="BO549"/>
          <cell r="BP549"/>
          <cell r="BQ549"/>
          <cell r="BR549"/>
        </row>
        <row r="550">
          <cell r="V550"/>
          <cell r="BK550"/>
          <cell r="BL550"/>
          <cell r="BM550"/>
          <cell r="BN550"/>
          <cell r="BO550"/>
          <cell r="BP550"/>
          <cell r="BQ550"/>
          <cell r="BR550"/>
        </row>
        <row r="551">
          <cell r="V551"/>
          <cell r="BK551"/>
          <cell r="BL551"/>
          <cell r="BM551"/>
          <cell r="BN551"/>
          <cell r="BO551"/>
          <cell r="BP551"/>
          <cell r="BQ551"/>
          <cell r="BR551"/>
        </row>
        <row r="552">
          <cell r="V552"/>
          <cell r="BK552"/>
          <cell r="BL552"/>
          <cell r="BM552"/>
          <cell r="BN552"/>
          <cell r="BO552"/>
          <cell r="BP552"/>
          <cell r="BQ552"/>
          <cell r="BR552"/>
        </row>
        <row r="553">
          <cell r="V553"/>
          <cell r="BK553"/>
          <cell r="BL553"/>
          <cell r="BM553"/>
          <cell r="BN553"/>
          <cell r="BO553"/>
          <cell r="BP553"/>
          <cell r="BQ553"/>
          <cell r="BR553"/>
        </row>
        <row r="554">
          <cell r="V554"/>
          <cell r="BK554"/>
          <cell r="BL554"/>
          <cell r="BM554"/>
          <cell r="BN554"/>
          <cell r="BO554"/>
          <cell r="BP554"/>
          <cell r="BQ554"/>
          <cell r="BR554"/>
        </row>
        <row r="555">
          <cell r="V555"/>
          <cell r="BK555"/>
          <cell r="BL555"/>
          <cell r="BM555"/>
          <cell r="BN555"/>
          <cell r="BO555"/>
          <cell r="BP555"/>
          <cell r="BQ555"/>
          <cell r="BR555"/>
        </row>
        <row r="556">
          <cell r="V556"/>
          <cell r="BK556"/>
          <cell r="BL556"/>
          <cell r="BM556"/>
          <cell r="BN556"/>
          <cell r="BO556"/>
          <cell r="BP556"/>
          <cell r="BQ556"/>
          <cell r="BR556"/>
        </row>
        <row r="557">
          <cell r="V557"/>
          <cell r="BK557"/>
          <cell r="BL557"/>
          <cell r="BM557"/>
          <cell r="BN557"/>
          <cell r="BO557"/>
          <cell r="BP557"/>
          <cell r="BQ557"/>
          <cell r="BR557"/>
        </row>
        <row r="558">
          <cell r="V558"/>
          <cell r="BK558"/>
          <cell r="BL558"/>
          <cell r="BM558"/>
          <cell r="BN558"/>
          <cell r="BO558"/>
          <cell r="BP558"/>
          <cell r="BQ558"/>
          <cell r="BR558"/>
        </row>
        <row r="559">
          <cell r="V559"/>
          <cell r="BK559"/>
          <cell r="BL559"/>
          <cell r="BM559"/>
          <cell r="BN559"/>
          <cell r="BO559"/>
          <cell r="BP559"/>
          <cell r="BQ559"/>
          <cell r="BR559"/>
        </row>
        <row r="560">
          <cell r="V560"/>
          <cell r="BK560"/>
          <cell r="BL560"/>
          <cell r="BM560"/>
          <cell r="BN560"/>
          <cell r="BO560"/>
          <cell r="BP560"/>
          <cell r="BQ560"/>
          <cell r="BR560"/>
        </row>
        <row r="561">
          <cell r="V561"/>
          <cell r="BK561"/>
          <cell r="BL561"/>
          <cell r="BM561"/>
          <cell r="BN561"/>
          <cell r="BO561"/>
          <cell r="BP561"/>
          <cell r="BQ561"/>
          <cell r="BR561"/>
        </row>
        <row r="562">
          <cell r="V562"/>
          <cell r="BK562"/>
          <cell r="BL562"/>
          <cell r="BM562"/>
          <cell r="BN562"/>
          <cell r="BO562"/>
          <cell r="BP562"/>
          <cell r="BQ562"/>
          <cell r="BR562"/>
        </row>
        <row r="563">
          <cell r="V563"/>
          <cell r="BK563"/>
          <cell r="BL563"/>
          <cell r="BM563"/>
          <cell r="BN563"/>
          <cell r="BO563"/>
          <cell r="BP563"/>
          <cell r="BQ563"/>
          <cell r="BR563"/>
        </row>
        <row r="564">
          <cell r="V564"/>
          <cell r="BK564"/>
          <cell r="BL564"/>
          <cell r="BM564"/>
          <cell r="BN564"/>
          <cell r="BO564"/>
          <cell r="BP564"/>
          <cell r="BQ564"/>
          <cell r="BR564"/>
        </row>
        <row r="565">
          <cell r="V565"/>
          <cell r="BK565"/>
          <cell r="BL565"/>
          <cell r="BM565"/>
          <cell r="BN565"/>
          <cell r="BO565"/>
          <cell r="BP565"/>
          <cell r="BQ565"/>
          <cell r="BR565"/>
        </row>
        <row r="566">
          <cell r="V566"/>
          <cell r="BK566"/>
          <cell r="BL566"/>
          <cell r="BM566"/>
          <cell r="BN566"/>
          <cell r="BO566"/>
          <cell r="BP566"/>
          <cell r="BQ566"/>
          <cell r="BR566"/>
        </row>
        <row r="567">
          <cell r="V567"/>
          <cell r="BK567"/>
          <cell r="BL567"/>
          <cell r="BM567"/>
          <cell r="BN567"/>
          <cell r="BO567"/>
          <cell r="BP567"/>
          <cell r="BQ567"/>
          <cell r="BR567"/>
        </row>
        <row r="568">
          <cell r="V568"/>
          <cell r="BK568"/>
          <cell r="BL568"/>
          <cell r="BM568"/>
          <cell r="BN568"/>
          <cell r="BO568"/>
          <cell r="BP568"/>
          <cell r="BQ568"/>
          <cell r="BR568"/>
        </row>
        <row r="569">
          <cell r="V569"/>
          <cell r="BK569"/>
          <cell r="BL569"/>
          <cell r="BM569"/>
          <cell r="BN569"/>
          <cell r="BO569"/>
          <cell r="BP569"/>
          <cell r="BQ569"/>
          <cell r="BR569"/>
        </row>
        <row r="570">
          <cell r="V570"/>
          <cell r="BK570"/>
          <cell r="BL570"/>
          <cell r="BM570"/>
          <cell r="BN570"/>
          <cell r="BO570"/>
          <cell r="BP570"/>
          <cell r="BQ570"/>
          <cell r="BR570"/>
        </row>
        <row r="571">
          <cell r="V571"/>
          <cell r="BK571"/>
          <cell r="BL571"/>
          <cell r="BM571"/>
          <cell r="BN571"/>
          <cell r="BO571"/>
          <cell r="BP571"/>
          <cell r="BQ571"/>
          <cell r="BR571"/>
        </row>
        <row r="572">
          <cell r="V572"/>
          <cell r="BK572"/>
          <cell r="BL572"/>
          <cell r="BM572"/>
          <cell r="BN572"/>
          <cell r="BO572"/>
          <cell r="BP572"/>
          <cell r="BQ572"/>
          <cell r="BR572"/>
        </row>
        <row r="573">
          <cell r="V573"/>
          <cell r="BK573"/>
          <cell r="BL573"/>
          <cell r="BM573"/>
          <cell r="BN573"/>
          <cell r="BO573"/>
          <cell r="BP573"/>
          <cell r="BQ573"/>
          <cell r="BR573"/>
        </row>
        <row r="574">
          <cell r="V574"/>
          <cell r="BK574"/>
          <cell r="BL574"/>
          <cell r="BM574"/>
          <cell r="BN574"/>
          <cell r="BO574"/>
          <cell r="BP574"/>
          <cell r="BQ574"/>
          <cell r="BR574"/>
        </row>
        <row r="575">
          <cell r="V575"/>
          <cell r="BK575"/>
          <cell r="BL575"/>
          <cell r="BM575"/>
          <cell r="BN575"/>
          <cell r="BO575"/>
          <cell r="BP575"/>
          <cell r="BQ575"/>
          <cell r="BR575"/>
        </row>
        <row r="576">
          <cell r="V576"/>
          <cell r="BK576"/>
          <cell r="BL576"/>
          <cell r="BM576"/>
          <cell r="BN576"/>
          <cell r="BO576"/>
          <cell r="BP576"/>
          <cell r="BQ576"/>
          <cell r="BR576"/>
        </row>
        <row r="577">
          <cell r="V577"/>
          <cell r="BK577"/>
          <cell r="BL577"/>
          <cell r="BM577"/>
          <cell r="BN577"/>
          <cell r="BO577"/>
          <cell r="BP577"/>
          <cell r="BQ577"/>
          <cell r="BR577"/>
        </row>
        <row r="578">
          <cell r="V578"/>
          <cell r="BK578"/>
          <cell r="BL578"/>
          <cell r="BM578"/>
          <cell r="BN578"/>
          <cell r="BO578"/>
          <cell r="BP578"/>
          <cell r="BQ578"/>
          <cell r="BR578"/>
        </row>
        <row r="579">
          <cell r="V579"/>
          <cell r="BK579"/>
          <cell r="BL579"/>
          <cell r="BM579"/>
          <cell r="BN579"/>
          <cell r="BO579"/>
          <cell r="BP579"/>
          <cell r="BQ579"/>
          <cell r="BR579"/>
        </row>
        <row r="580">
          <cell r="V580"/>
          <cell r="BK580"/>
          <cell r="BL580"/>
          <cell r="BM580"/>
          <cell r="BN580"/>
          <cell r="BO580"/>
          <cell r="BP580"/>
          <cell r="BQ580"/>
          <cell r="BR580"/>
        </row>
        <row r="581">
          <cell r="V581"/>
          <cell r="BK581"/>
          <cell r="BL581"/>
          <cell r="BM581"/>
          <cell r="BN581"/>
          <cell r="BO581"/>
          <cell r="BP581"/>
          <cell r="BQ581"/>
          <cell r="BR581"/>
        </row>
        <row r="582">
          <cell r="V582"/>
          <cell r="BK582"/>
          <cell r="BL582"/>
          <cell r="BM582"/>
          <cell r="BN582"/>
          <cell r="BO582"/>
          <cell r="BP582"/>
          <cell r="BQ582"/>
          <cell r="BR582"/>
        </row>
        <row r="583">
          <cell r="V583"/>
          <cell r="BK583"/>
          <cell r="BL583"/>
          <cell r="BM583"/>
          <cell r="BN583"/>
          <cell r="BO583"/>
          <cell r="BP583"/>
          <cell r="BQ583"/>
          <cell r="BR583"/>
        </row>
        <row r="585">
          <cell r="BX585"/>
          <cell r="BY585"/>
          <cell r="BZ585"/>
        </row>
        <row r="586">
          <cell r="V586"/>
          <cell r="BK586"/>
          <cell r="BL586"/>
          <cell r="BM586"/>
          <cell r="BN586"/>
          <cell r="BO586"/>
          <cell r="BP586"/>
          <cell r="BQ586"/>
          <cell r="BR586"/>
        </row>
        <row r="587">
          <cell r="V587"/>
          <cell r="BK587"/>
          <cell r="BL587"/>
          <cell r="BM587"/>
          <cell r="BN587"/>
          <cell r="BO587"/>
          <cell r="BP587"/>
          <cell r="BQ587"/>
          <cell r="BR587"/>
        </row>
        <row r="588">
          <cell r="V588"/>
          <cell r="BK588"/>
          <cell r="BL588"/>
          <cell r="BM588"/>
          <cell r="BN588"/>
          <cell r="BO588"/>
          <cell r="BP588"/>
          <cell r="BQ588"/>
          <cell r="BR588"/>
        </row>
        <row r="589">
          <cell r="V589"/>
          <cell r="BK589"/>
          <cell r="BL589"/>
          <cell r="BM589"/>
          <cell r="BN589"/>
          <cell r="BO589"/>
          <cell r="BP589"/>
          <cell r="BQ589"/>
          <cell r="BR589"/>
        </row>
        <row r="590">
          <cell r="V590"/>
          <cell r="BK590"/>
          <cell r="BL590"/>
          <cell r="BM590"/>
          <cell r="BN590"/>
          <cell r="BO590"/>
          <cell r="BP590"/>
          <cell r="BQ590"/>
          <cell r="BR590"/>
        </row>
        <row r="591">
          <cell r="V591"/>
          <cell r="BK591"/>
          <cell r="BL591"/>
          <cell r="BM591"/>
          <cell r="BN591"/>
          <cell r="BO591"/>
          <cell r="BP591"/>
          <cell r="BQ591"/>
          <cell r="BR591"/>
        </row>
        <row r="592">
          <cell r="V592"/>
          <cell r="BK592"/>
          <cell r="BL592"/>
          <cell r="BM592"/>
          <cell r="BN592"/>
          <cell r="BO592"/>
          <cell r="BP592"/>
          <cell r="BQ592"/>
          <cell r="BR592"/>
        </row>
        <row r="593">
          <cell r="V593"/>
          <cell r="BK593"/>
          <cell r="BL593"/>
          <cell r="BM593"/>
          <cell r="BN593"/>
          <cell r="BO593"/>
          <cell r="BP593"/>
          <cell r="BQ593"/>
          <cell r="BR593"/>
        </row>
        <row r="594">
          <cell r="V594"/>
          <cell r="BK594"/>
          <cell r="BL594"/>
          <cell r="BM594"/>
          <cell r="BN594"/>
          <cell r="BO594"/>
          <cell r="BP594"/>
          <cell r="BQ594"/>
          <cell r="BR594"/>
        </row>
        <row r="595">
          <cell r="V595"/>
          <cell r="BK595"/>
          <cell r="BL595"/>
          <cell r="BM595"/>
          <cell r="BN595"/>
          <cell r="BO595"/>
          <cell r="BP595"/>
          <cell r="BQ595"/>
          <cell r="BR595"/>
        </row>
        <row r="596">
          <cell r="V596"/>
          <cell r="BK596"/>
          <cell r="BL596"/>
          <cell r="BM596"/>
          <cell r="BN596"/>
          <cell r="BO596"/>
          <cell r="BP596"/>
          <cell r="BQ596"/>
          <cell r="BR596"/>
        </row>
        <row r="597">
          <cell r="V597"/>
          <cell r="BK597"/>
          <cell r="BL597"/>
          <cell r="BM597"/>
          <cell r="BN597"/>
          <cell r="BO597"/>
          <cell r="BP597"/>
          <cell r="BQ597"/>
          <cell r="BR597"/>
        </row>
        <row r="598">
          <cell r="V598"/>
          <cell r="BK598"/>
          <cell r="BL598"/>
          <cell r="BM598"/>
          <cell r="BN598"/>
          <cell r="BO598"/>
          <cell r="BP598"/>
          <cell r="BQ598"/>
          <cell r="BR598"/>
        </row>
        <row r="599">
          <cell r="V599"/>
          <cell r="BK599"/>
          <cell r="BL599"/>
          <cell r="BM599"/>
          <cell r="BN599"/>
          <cell r="BO599"/>
          <cell r="BP599"/>
          <cell r="BQ599"/>
          <cell r="BR599"/>
        </row>
        <row r="600">
          <cell r="V600"/>
          <cell r="BK600"/>
          <cell r="BL600"/>
          <cell r="BM600"/>
          <cell r="BN600"/>
          <cell r="BO600"/>
          <cell r="BP600"/>
          <cell r="BQ600"/>
          <cell r="BR600"/>
        </row>
        <row r="601">
          <cell r="V601"/>
          <cell r="BK601"/>
          <cell r="BL601"/>
          <cell r="BM601"/>
          <cell r="BN601"/>
          <cell r="BO601"/>
          <cell r="BP601"/>
          <cell r="BQ601"/>
          <cell r="BR601"/>
        </row>
        <row r="602">
          <cell r="V602"/>
          <cell r="BK602"/>
          <cell r="BL602"/>
          <cell r="BM602"/>
          <cell r="BN602"/>
          <cell r="BO602"/>
          <cell r="BP602"/>
          <cell r="BQ602"/>
          <cell r="BR602"/>
        </row>
        <row r="603">
          <cell r="V603"/>
          <cell r="BK603"/>
          <cell r="BL603"/>
          <cell r="BM603"/>
          <cell r="BN603"/>
          <cell r="BO603"/>
          <cell r="BP603"/>
          <cell r="BQ603"/>
          <cell r="BR603"/>
        </row>
        <row r="604">
          <cell r="V604"/>
          <cell r="BK604"/>
          <cell r="BL604"/>
          <cell r="BM604"/>
          <cell r="BN604"/>
          <cell r="BO604"/>
          <cell r="BP604"/>
          <cell r="BQ604"/>
          <cell r="BR604"/>
        </row>
        <row r="605">
          <cell r="V605"/>
          <cell r="BK605"/>
          <cell r="BL605"/>
          <cell r="BM605"/>
          <cell r="BN605"/>
          <cell r="BO605"/>
          <cell r="BP605"/>
          <cell r="BQ605"/>
          <cell r="BR605"/>
        </row>
        <row r="606">
          <cell r="V606"/>
          <cell r="BK606"/>
          <cell r="BL606"/>
          <cell r="BM606"/>
          <cell r="BN606"/>
          <cell r="BO606"/>
          <cell r="BP606"/>
          <cell r="BQ606"/>
          <cell r="BR606"/>
        </row>
        <row r="607">
          <cell r="V607"/>
          <cell r="BK607"/>
          <cell r="BL607"/>
          <cell r="BM607"/>
          <cell r="BN607"/>
          <cell r="BO607"/>
          <cell r="BP607"/>
          <cell r="BQ607"/>
          <cell r="BR607"/>
        </row>
        <row r="608">
          <cell r="V608"/>
          <cell r="BK608"/>
          <cell r="BL608"/>
          <cell r="BM608"/>
          <cell r="BN608"/>
          <cell r="BO608"/>
          <cell r="BP608"/>
          <cell r="BQ608"/>
          <cell r="BR608"/>
        </row>
        <row r="609">
          <cell r="V609"/>
          <cell r="BK609"/>
          <cell r="BL609"/>
          <cell r="BM609"/>
          <cell r="BN609"/>
          <cell r="BO609"/>
          <cell r="BP609"/>
          <cell r="BQ609"/>
          <cell r="BR609"/>
        </row>
        <row r="610">
          <cell r="V610"/>
          <cell r="BK610"/>
          <cell r="BL610"/>
          <cell r="BM610"/>
          <cell r="BN610"/>
          <cell r="BO610"/>
          <cell r="BP610"/>
          <cell r="BQ610"/>
          <cell r="BR610"/>
        </row>
        <row r="611">
          <cell r="V611"/>
          <cell r="BK611"/>
          <cell r="BL611"/>
          <cell r="BM611"/>
          <cell r="BN611"/>
          <cell r="BO611"/>
          <cell r="BP611"/>
          <cell r="BQ611"/>
          <cell r="BR611"/>
        </row>
        <row r="612">
          <cell r="V612"/>
          <cell r="BK612"/>
          <cell r="BL612"/>
          <cell r="BM612"/>
          <cell r="BN612"/>
          <cell r="BO612"/>
          <cell r="BP612"/>
          <cell r="BQ612"/>
          <cell r="BR612"/>
        </row>
        <row r="613">
          <cell r="V613"/>
          <cell r="BK613"/>
          <cell r="BL613"/>
          <cell r="BM613"/>
          <cell r="BN613"/>
          <cell r="BO613"/>
          <cell r="BP613"/>
          <cell r="BQ613"/>
          <cell r="BR613"/>
        </row>
        <row r="614">
          <cell r="V614"/>
          <cell r="BK614"/>
          <cell r="BL614"/>
          <cell r="BM614"/>
          <cell r="BN614"/>
          <cell r="BO614"/>
          <cell r="BP614"/>
          <cell r="BQ614"/>
          <cell r="BR614"/>
        </row>
        <row r="615">
          <cell r="V615"/>
          <cell r="BK615"/>
          <cell r="BL615"/>
          <cell r="BM615"/>
          <cell r="BN615"/>
          <cell r="BO615"/>
          <cell r="BP615"/>
          <cell r="BQ615"/>
          <cell r="BR615"/>
        </row>
        <row r="616">
          <cell r="V616"/>
          <cell r="BK616"/>
          <cell r="BL616"/>
          <cell r="BM616"/>
          <cell r="BN616"/>
          <cell r="BO616"/>
          <cell r="BP616"/>
          <cell r="BQ616"/>
          <cell r="BR616"/>
        </row>
        <row r="617">
          <cell r="V617"/>
          <cell r="BK617"/>
          <cell r="BL617"/>
          <cell r="BM617"/>
          <cell r="BN617"/>
          <cell r="BO617"/>
          <cell r="BP617"/>
          <cell r="BQ617"/>
          <cell r="BR617"/>
        </row>
        <row r="618">
          <cell r="V618"/>
          <cell r="BK618"/>
          <cell r="BL618"/>
          <cell r="BM618"/>
          <cell r="BN618"/>
          <cell r="BO618"/>
          <cell r="BP618"/>
          <cell r="BQ618"/>
          <cell r="BR618"/>
        </row>
        <row r="619">
          <cell r="V619"/>
          <cell r="BK619"/>
          <cell r="BL619"/>
          <cell r="BM619"/>
          <cell r="BN619"/>
          <cell r="BO619"/>
          <cell r="BP619"/>
          <cell r="BQ619"/>
          <cell r="BR619"/>
        </row>
        <row r="620">
          <cell r="V620"/>
          <cell r="BK620"/>
          <cell r="BL620"/>
          <cell r="BM620"/>
          <cell r="BN620"/>
          <cell r="BO620"/>
          <cell r="BP620"/>
          <cell r="BQ620"/>
          <cell r="BR620"/>
        </row>
        <row r="621">
          <cell r="V621"/>
          <cell r="BK621"/>
          <cell r="BL621"/>
          <cell r="BM621"/>
          <cell r="BN621"/>
          <cell r="BO621"/>
          <cell r="BP621"/>
          <cell r="BQ621"/>
          <cell r="BR621"/>
        </row>
        <row r="622">
          <cell r="V622"/>
          <cell r="BK622"/>
          <cell r="BL622"/>
          <cell r="BM622"/>
          <cell r="BN622"/>
          <cell r="BO622"/>
          <cell r="BP622"/>
          <cell r="BQ622"/>
          <cell r="BR622"/>
        </row>
        <row r="623">
          <cell r="V623"/>
          <cell r="BK623"/>
          <cell r="BL623"/>
          <cell r="BM623"/>
          <cell r="BN623"/>
          <cell r="BO623"/>
          <cell r="BP623"/>
          <cell r="BQ623"/>
          <cell r="BR623"/>
        </row>
        <row r="624">
          <cell r="V624"/>
          <cell r="BK624"/>
          <cell r="BL624"/>
          <cell r="BM624"/>
          <cell r="BN624"/>
          <cell r="BO624"/>
          <cell r="BP624"/>
          <cell r="BQ624"/>
          <cell r="BR624"/>
        </row>
        <row r="625">
          <cell r="V625"/>
          <cell r="BK625"/>
          <cell r="BL625"/>
          <cell r="BM625"/>
          <cell r="BN625"/>
          <cell r="BO625"/>
          <cell r="BP625"/>
          <cell r="BQ625"/>
          <cell r="BR625"/>
        </row>
        <row r="626">
          <cell r="V626"/>
          <cell r="BK626"/>
          <cell r="BL626"/>
          <cell r="BM626"/>
          <cell r="BN626"/>
          <cell r="BO626"/>
          <cell r="BP626"/>
          <cell r="BQ626"/>
          <cell r="BR626"/>
        </row>
        <row r="627">
          <cell r="V627"/>
          <cell r="BK627"/>
          <cell r="BL627"/>
          <cell r="BM627"/>
          <cell r="BN627"/>
          <cell r="BO627"/>
          <cell r="BP627"/>
          <cell r="BQ627"/>
          <cell r="BR627"/>
        </row>
        <row r="628">
          <cell r="V628"/>
          <cell r="BK628"/>
          <cell r="BL628"/>
          <cell r="BM628"/>
          <cell r="BN628"/>
          <cell r="BO628"/>
          <cell r="BP628"/>
          <cell r="BQ628"/>
          <cell r="BR628"/>
        </row>
        <row r="629">
          <cell r="V629"/>
          <cell r="BK629"/>
          <cell r="BL629"/>
          <cell r="BM629"/>
          <cell r="BN629"/>
          <cell r="BO629"/>
          <cell r="BP629"/>
          <cell r="BQ629"/>
          <cell r="BR629"/>
        </row>
        <row r="630">
          <cell r="V630"/>
          <cell r="BK630"/>
          <cell r="BL630"/>
          <cell r="BM630"/>
          <cell r="BN630"/>
          <cell r="BO630"/>
          <cell r="BP630"/>
          <cell r="BQ630"/>
          <cell r="BR630"/>
        </row>
        <row r="631">
          <cell r="V631"/>
          <cell r="BK631"/>
          <cell r="BL631"/>
          <cell r="BM631"/>
          <cell r="BN631"/>
          <cell r="BO631"/>
          <cell r="BP631"/>
          <cell r="BQ631"/>
          <cell r="BR631"/>
        </row>
        <row r="632">
          <cell r="V632"/>
          <cell r="BK632"/>
          <cell r="BL632"/>
          <cell r="BM632"/>
          <cell r="BN632"/>
          <cell r="BO632"/>
          <cell r="BP632"/>
          <cell r="BQ632"/>
          <cell r="BR632"/>
        </row>
        <row r="633">
          <cell r="V633"/>
          <cell r="BK633"/>
          <cell r="BL633"/>
          <cell r="BM633"/>
          <cell r="BN633"/>
          <cell r="BO633"/>
          <cell r="BP633"/>
          <cell r="BQ633"/>
          <cell r="BR633"/>
        </row>
        <row r="634">
          <cell r="V634"/>
          <cell r="BK634"/>
          <cell r="BL634"/>
          <cell r="BM634"/>
          <cell r="BN634"/>
          <cell r="BO634"/>
          <cell r="BP634"/>
          <cell r="BQ634"/>
          <cell r="BR634"/>
        </row>
        <row r="635">
          <cell r="V635"/>
          <cell r="BK635"/>
          <cell r="BL635"/>
          <cell r="BM635"/>
          <cell r="BN635"/>
          <cell r="BO635"/>
          <cell r="BP635"/>
          <cell r="BQ635"/>
          <cell r="BR635"/>
        </row>
        <row r="636">
          <cell r="V636"/>
          <cell r="BK636"/>
          <cell r="BL636"/>
          <cell r="BM636"/>
          <cell r="BN636"/>
          <cell r="BO636"/>
          <cell r="BP636"/>
          <cell r="BQ636"/>
          <cell r="BR636"/>
        </row>
        <row r="637">
          <cell r="V637"/>
          <cell r="BK637"/>
          <cell r="BL637"/>
          <cell r="BM637"/>
          <cell r="BN637"/>
          <cell r="BO637"/>
          <cell r="BP637"/>
          <cell r="BQ637"/>
          <cell r="BR637"/>
        </row>
        <row r="638">
          <cell r="V638"/>
          <cell r="BK638"/>
          <cell r="BL638"/>
          <cell r="BM638"/>
          <cell r="BN638"/>
          <cell r="BO638"/>
          <cell r="BP638"/>
          <cell r="BQ638"/>
          <cell r="BR638"/>
        </row>
        <row r="639">
          <cell r="V639"/>
          <cell r="BK639"/>
          <cell r="BL639"/>
          <cell r="BM639"/>
          <cell r="BN639"/>
          <cell r="BO639"/>
          <cell r="BP639"/>
          <cell r="BQ639"/>
          <cell r="BR639"/>
        </row>
        <row r="640">
          <cell r="V640"/>
          <cell r="BK640"/>
          <cell r="BL640"/>
          <cell r="BM640"/>
          <cell r="BN640"/>
          <cell r="BO640"/>
          <cell r="BP640"/>
          <cell r="BQ640"/>
          <cell r="BR640"/>
        </row>
        <row r="641">
          <cell r="V641"/>
          <cell r="BK641"/>
          <cell r="BL641"/>
          <cell r="BM641"/>
          <cell r="BN641"/>
          <cell r="BO641"/>
          <cell r="BP641"/>
          <cell r="BQ641"/>
          <cell r="BR641"/>
        </row>
        <row r="642">
          <cell r="V642"/>
          <cell r="BK642"/>
          <cell r="BL642"/>
          <cell r="BM642"/>
          <cell r="BN642"/>
          <cell r="BO642"/>
          <cell r="BP642"/>
          <cell r="BQ642"/>
          <cell r="BR642"/>
        </row>
        <row r="643">
          <cell r="V643"/>
          <cell r="BK643"/>
          <cell r="BL643"/>
          <cell r="BM643"/>
          <cell r="BN643"/>
          <cell r="BO643"/>
          <cell r="BP643"/>
          <cell r="BQ643"/>
          <cell r="BR643"/>
        </row>
        <row r="644">
          <cell r="V644"/>
          <cell r="BK644"/>
          <cell r="BL644"/>
          <cell r="BM644"/>
          <cell r="BN644"/>
          <cell r="BO644"/>
          <cell r="BP644"/>
          <cell r="BQ644"/>
          <cell r="BR644"/>
        </row>
        <row r="645">
          <cell r="V645"/>
          <cell r="BK645"/>
          <cell r="BL645"/>
          <cell r="BM645"/>
          <cell r="BN645"/>
          <cell r="BO645"/>
          <cell r="BP645"/>
          <cell r="BQ645"/>
          <cell r="BR645"/>
        </row>
        <row r="646">
          <cell r="V646"/>
          <cell r="BK646"/>
          <cell r="BL646"/>
          <cell r="BM646"/>
          <cell r="BN646"/>
          <cell r="BO646"/>
          <cell r="BP646"/>
          <cell r="BQ646"/>
          <cell r="BR646"/>
        </row>
        <row r="647">
          <cell r="V647"/>
          <cell r="BK647"/>
          <cell r="BL647"/>
          <cell r="BM647"/>
          <cell r="BN647"/>
          <cell r="BO647"/>
          <cell r="BP647"/>
          <cell r="BQ647"/>
          <cell r="BR647"/>
        </row>
        <row r="648">
          <cell r="V648"/>
          <cell r="BK648"/>
          <cell r="BL648"/>
          <cell r="BM648"/>
          <cell r="BN648"/>
          <cell r="BO648"/>
          <cell r="BP648"/>
          <cell r="BQ648"/>
          <cell r="BR648"/>
        </row>
        <row r="649">
          <cell r="V649"/>
          <cell r="BK649"/>
          <cell r="BL649"/>
          <cell r="BM649"/>
          <cell r="BN649"/>
          <cell r="BO649"/>
          <cell r="BP649"/>
          <cell r="BQ649"/>
          <cell r="BR649"/>
        </row>
        <row r="650">
          <cell r="V650"/>
          <cell r="BK650"/>
          <cell r="BL650"/>
          <cell r="BM650"/>
          <cell r="BN650"/>
          <cell r="BO650"/>
          <cell r="BP650"/>
          <cell r="BQ650"/>
          <cell r="BR650"/>
        </row>
        <row r="651">
          <cell r="V651"/>
          <cell r="BK651"/>
          <cell r="BL651"/>
          <cell r="BM651"/>
          <cell r="BN651"/>
          <cell r="BO651"/>
          <cell r="BP651"/>
          <cell r="BQ651"/>
          <cell r="BR651"/>
        </row>
        <row r="652">
          <cell r="V652"/>
          <cell r="BK652"/>
          <cell r="BL652"/>
          <cell r="BM652"/>
          <cell r="BN652"/>
          <cell r="BO652"/>
          <cell r="BP652"/>
          <cell r="BQ652"/>
          <cell r="BR652"/>
        </row>
        <row r="653">
          <cell r="V653"/>
          <cell r="BK653"/>
          <cell r="BL653"/>
          <cell r="BM653"/>
          <cell r="BN653"/>
          <cell r="BO653"/>
          <cell r="BP653"/>
          <cell r="BQ653"/>
          <cell r="BR653"/>
        </row>
        <row r="654">
          <cell r="V654"/>
          <cell r="BK654"/>
          <cell r="BL654"/>
          <cell r="BM654"/>
          <cell r="BN654"/>
          <cell r="BO654"/>
          <cell r="BP654"/>
          <cell r="BQ654"/>
          <cell r="BR654"/>
        </row>
        <row r="655">
          <cell r="V655"/>
          <cell r="BK655"/>
          <cell r="BL655"/>
          <cell r="BM655"/>
          <cell r="BN655"/>
          <cell r="BO655"/>
          <cell r="BP655"/>
          <cell r="BQ655"/>
          <cell r="BR655"/>
        </row>
        <row r="656">
          <cell r="V656"/>
          <cell r="BK656"/>
          <cell r="BL656"/>
          <cell r="BM656"/>
          <cell r="BN656"/>
          <cell r="BO656"/>
          <cell r="BP656"/>
          <cell r="BQ656"/>
          <cell r="BR656"/>
        </row>
        <row r="657">
          <cell r="V657"/>
          <cell r="BK657"/>
          <cell r="BL657"/>
          <cell r="BM657"/>
          <cell r="BN657"/>
          <cell r="BO657"/>
          <cell r="BP657"/>
          <cell r="BQ657"/>
          <cell r="BR657"/>
        </row>
        <row r="658">
          <cell r="V658"/>
          <cell r="BK658"/>
          <cell r="BL658"/>
          <cell r="BM658"/>
          <cell r="BN658"/>
          <cell r="BO658"/>
          <cell r="BP658"/>
          <cell r="BQ658"/>
          <cell r="BR658"/>
        </row>
        <row r="659">
          <cell r="V659"/>
          <cell r="BK659"/>
          <cell r="BL659"/>
          <cell r="BM659"/>
          <cell r="BN659"/>
          <cell r="BO659"/>
          <cell r="BP659"/>
          <cell r="BQ659"/>
          <cell r="BR659"/>
        </row>
        <row r="660">
          <cell r="V660"/>
          <cell r="BK660"/>
          <cell r="BL660"/>
          <cell r="BM660"/>
          <cell r="BN660"/>
          <cell r="BO660"/>
          <cell r="BP660"/>
          <cell r="BQ660"/>
          <cell r="BR660"/>
        </row>
        <row r="661">
          <cell r="V661"/>
          <cell r="BK661"/>
          <cell r="BL661"/>
          <cell r="BM661"/>
          <cell r="BN661"/>
          <cell r="BO661"/>
          <cell r="BP661"/>
          <cell r="BQ661"/>
          <cell r="BR661"/>
        </row>
        <row r="662">
          <cell r="V662"/>
          <cell r="BK662"/>
          <cell r="BL662"/>
          <cell r="BM662"/>
          <cell r="BN662"/>
          <cell r="BO662"/>
          <cell r="BP662"/>
          <cell r="BQ662"/>
          <cell r="BR662"/>
        </row>
        <row r="663">
          <cell r="V663"/>
          <cell r="BK663"/>
          <cell r="BL663"/>
          <cell r="BM663"/>
          <cell r="BN663"/>
          <cell r="BO663"/>
          <cell r="BP663"/>
          <cell r="BQ663"/>
          <cell r="BR663"/>
        </row>
        <row r="664">
          <cell r="V664"/>
          <cell r="BK664"/>
          <cell r="BL664"/>
          <cell r="BM664"/>
          <cell r="BN664"/>
          <cell r="BO664"/>
          <cell r="BP664"/>
          <cell r="BQ664"/>
          <cell r="BR664"/>
        </row>
        <row r="665">
          <cell r="V665"/>
          <cell r="BK665"/>
          <cell r="BL665"/>
          <cell r="BM665"/>
          <cell r="BN665"/>
          <cell r="BO665"/>
          <cell r="BP665"/>
          <cell r="BQ665"/>
          <cell r="BR665"/>
        </row>
        <row r="666">
          <cell r="V666"/>
          <cell r="BK666"/>
          <cell r="BL666"/>
          <cell r="BM666"/>
          <cell r="BN666"/>
          <cell r="BO666"/>
          <cell r="BP666"/>
          <cell r="BQ666"/>
          <cell r="BR666"/>
        </row>
        <row r="667">
          <cell r="V667"/>
          <cell r="BK667"/>
          <cell r="BL667"/>
          <cell r="BM667"/>
          <cell r="BN667"/>
          <cell r="BO667"/>
          <cell r="BP667"/>
          <cell r="BQ667"/>
          <cell r="BR667"/>
        </row>
        <row r="668">
          <cell r="V668"/>
          <cell r="BK668"/>
          <cell r="BL668"/>
          <cell r="BM668"/>
          <cell r="BN668"/>
          <cell r="BO668"/>
          <cell r="BP668"/>
          <cell r="BQ668"/>
          <cell r="BR668"/>
        </row>
        <row r="669">
          <cell r="V669"/>
          <cell r="BK669"/>
          <cell r="BL669"/>
          <cell r="BM669"/>
          <cell r="BN669"/>
          <cell r="BO669"/>
          <cell r="BP669"/>
          <cell r="BQ669"/>
          <cell r="BR669"/>
        </row>
        <row r="670">
          <cell r="V670"/>
          <cell r="BK670"/>
          <cell r="BL670"/>
          <cell r="BM670"/>
          <cell r="BN670"/>
          <cell r="BO670"/>
          <cell r="BP670"/>
          <cell r="BQ670"/>
          <cell r="BR670"/>
        </row>
        <row r="671">
          <cell r="V671"/>
          <cell r="BK671"/>
          <cell r="BL671"/>
          <cell r="BM671"/>
          <cell r="BN671"/>
          <cell r="BO671"/>
          <cell r="BP671"/>
          <cell r="BQ671"/>
          <cell r="BR671"/>
        </row>
        <row r="672">
          <cell r="V672"/>
          <cell r="BK672"/>
          <cell r="BL672"/>
          <cell r="BM672"/>
          <cell r="BN672"/>
          <cell r="BO672"/>
          <cell r="BP672"/>
          <cell r="BQ672"/>
          <cell r="BR672"/>
        </row>
        <row r="673">
          <cell r="V673"/>
          <cell r="BK673"/>
          <cell r="BL673"/>
          <cell r="BM673"/>
          <cell r="BN673"/>
          <cell r="BO673"/>
          <cell r="BP673"/>
          <cell r="BQ673"/>
          <cell r="BR673"/>
        </row>
        <row r="674">
          <cell r="V674"/>
          <cell r="BK674"/>
          <cell r="BL674"/>
          <cell r="BM674"/>
          <cell r="BN674"/>
          <cell r="BO674"/>
          <cell r="BP674"/>
          <cell r="BQ674"/>
          <cell r="BR674"/>
        </row>
        <row r="675">
          <cell r="V675"/>
          <cell r="BK675"/>
          <cell r="BL675"/>
          <cell r="BM675"/>
          <cell r="BN675"/>
          <cell r="BO675"/>
          <cell r="BP675"/>
          <cell r="BQ675"/>
          <cell r="BR675"/>
        </row>
        <row r="676">
          <cell r="V676"/>
          <cell r="BK676"/>
          <cell r="BL676"/>
          <cell r="BM676"/>
          <cell r="BN676"/>
          <cell r="BO676"/>
          <cell r="BP676"/>
          <cell r="BQ676"/>
          <cell r="BR676"/>
        </row>
        <row r="677">
          <cell r="V677"/>
          <cell r="BK677"/>
          <cell r="BL677"/>
          <cell r="BM677"/>
          <cell r="BN677"/>
          <cell r="BO677"/>
          <cell r="BP677"/>
          <cell r="BQ677"/>
          <cell r="BR677"/>
        </row>
        <row r="678">
          <cell r="V678"/>
          <cell r="BK678"/>
          <cell r="BL678"/>
          <cell r="BM678"/>
          <cell r="BN678"/>
          <cell r="BO678"/>
          <cell r="BP678"/>
          <cell r="BQ678"/>
          <cell r="BR678"/>
        </row>
        <row r="679">
          <cell r="V679"/>
          <cell r="BK679"/>
          <cell r="BL679"/>
          <cell r="BM679"/>
          <cell r="BN679"/>
          <cell r="BO679"/>
          <cell r="BP679"/>
          <cell r="BQ679"/>
          <cell r="BR679"/>
        </row>
        <row r="680">
          <cell r="V680"/>
          <cell r="BK680"/>
          <cell r="BL680"/>
          <cell r="BM680"/>
          <cell r="BN680"/>
          <cell r="BO680"/>
          <cell r="BP680"/>
          <cell r="BQ680"/>
          <cell r="BR680"/>
        </row>
        <row r="681">
          <cell r="V681"/>
          <cell r="BK681"/>
          <cell r="BL681"/>
          <cell r="BM681"/>
          <cell r="BN681"/>
          <cell r="BO681"/>
          <cell r="BP681"/>
          <cell r="BQ681"/>
          <cell r="BR681"/>
        </row>
        <row r="686">
          <cell r="V686"/>
          <cell r="EN686"/>
          <cell r="EO686"/>
        </row>
        <row r="687">
          <cell r="EN687"/>
          <cell r="EO687"/>
        </row>
        <row r="688">
          <cell r="V688"/>
          <cell r="EN688"/>
          <cell r="EO688"/>
        </row>
        <row r="689">
          <cell r="V689"/>
          <cell r="EN689"/>
          <cell r="EO689"/>
        </row>
        <row r="690">
          <cell r="B690"/>
          <cell r="C690"/>
          <cell r="D690"/>
          <cell r="E690"/>
          <cell r="F690"/>
          <cell r="G690"/>
          <cell r="H690"/>
          <cell r="I690"/>
          <cell r="J690"/>
          <cell r="K690"/>
          <cell r="L690"/>
          <cell r="M690"/>
          <cell r="N690"/>
          <cell r="O690"/>
          <cell r="P690"/>
          <cell r="Q690"/>
          <cell r="R690"/>
          <cell r="S690"/>
          <cell r="T690"/>
          <cell r="U690"/>
          <cell r="V690"/>
          <cell r="W690"/>
          <cell r="X690"/>
          <cell r="Y690"/>
          <cell r="Z690"/>
          <cell r="AA690"/>
          <cell r="AB690"/>
          <cell r="AC690"/>
          <cell r="AD690"/>
          <cell r="AE690"/>
          <cell r="AF690"/>
          <cell r="AG690"/>
          <cell r="AH690"/>
          <cell r="AI690"/>
          <cell r="AJ690"/>
          <cell r="AK690"/>
          <cell r="AL690"/>
          <cell r="AM690"/>
          <cell r="AN690"/>
          <cell r="AO690"/>
          <cell r="AP690"/>
          <cell r="AQ690"/>
          <cell r="AR690"/>
          <cell r="AS690"/>
          <cell r="AT690"/>
          <cell r="AU690"/>
          <cell r="AV690"/>
          <cell r="AW690"/>
          <cell r="AX690"/>
          <cell r="AY690"/>
          <cell r="AZ690"/>
          <cell r="BA690"/>
          <cell r="BB690"/>
          <cell r="BC690"/>
          <cell r="BD690"/>
          <cell r="BE690"/>
          <cell r="BF690"/>
          <cell r="BG690"/>
          <cell r="BH690"/>
          <cell r="BI690"/>
          <cell r="BJ690"/>
          <cell r="BK690"/>
          <cell r="BL690"/>
          <cell r="BM690"/>
          <cell r="BN690"/>
          <cell r="BO690"/>
          <cell r="BP690"/>
          <cell r="BQ690"/>
          <cell r="BR690"/>
          <cell r="BS690"/>
          <cell r="BT690"/>
          <cell r="BU690"/>
          <cell r="BV690"/>
          <cell r="BW690"/>
          <cell r="BX690"/>
          <cell r="BY690"/>
          <cell r="BZ690"/>
          <cell r="CA690"/>
          <cell r="CB690"/>
          <cell r="CC690"/>
          <cell r="CD690"/>
          <cell r="CE690"/>
          <cell r="CF690"/>
          <cell r="CG690"/>
          <cell r="CH690"/>
          <cell r="CI690"/>
          <cell r="CJ690"/>
          <cell r="CK690"/>
          <cell r="CL690"/>
          <cell r="CM690"/>
          <cell r="CN690"/>
          <cell r="CO690"/>
          <cell r="CP690"/>
          <cell r="CQ690"/>
          <cell r="CR690"/>
          <cell r="CS690"/>
          <cell r="CT690"/>
          <cell r="CU690"/>
          <cell r="CV690"/>
          <cell r="CW690"/>
          <cell r="CX690"/>
          <cell r="CY690"/>
          <cell r="CZ690"/>
          <cell r="DA690"/>
          <cell r="DB690"/>
          <cell r="DC690"/>
          <cell r="DD690"/>
          <cell r="DE690"/>
          <cell r="DF690"/>
          <cell r="DG690"/>
          <cell r="DH690"/>
          <cell r="DI690"/>
          <cell r="DJ690"/>
          <cell r="DK690"/>
          <cell r="DL690"/>
          <cell r="DM690"/>
          <cell r="DN690"/>
          <cell r="DO690"/>
          <cell r="DP690"/>
          <cell r="DQ690"/>
          <cell r="DR690"/>
          <cell r="DS690"/>
          <cell r="DT690"/>
          <cell r="DU690"/>
          <cell r="DV690"/>
          <cell r="DW690"/>
          <cell r="DX690"/>
          <cell r="DY690"/>
          <cell r="DZ690"/>
          <cell r="EA690"/>
          <cell r="EB690"/>
          <cell r="EC690"/>
          <cell r="ED690"/>
          <cell r="EE690"/>
          <cell r="EF690"/>
          <cell r="EG690"/>
          <cell r="EH690"/>
          <cell r="EI690"/>
          <cell r="EJ690"/>
          <cell r="EK690"/>
          <cell r="EL690"/>
          <cell r="EM690"/>
          <cell r="EN690"/>
          <cell r="EO690"/>
          <cell r="EP690"/>
          <cell r="EQ690"/>
          <cell r="ER690"/>
          <cell r="ES690"/>
          <cell r="ET690"/>
          <cell r="EU690"/>
          <cell r="EV690"/>
          <cell r="EW690"/>
          <cell r="EX690"/>
          <cell r="EY690"/>
          <cell r="EZ690"/>
          <cell r="FA690"/>
        </row>
        <row r="691">
          <cell r="B691">
            <v>0</v>
          </cell>
          <cell r="C691">
            <v>0</v>
          </cell>
          <cell r="D691">
            <v>0</v>
          </cell>
          <cell r="E691">
            <v>0</v>
          </cell>
          <cell r="F691">
            <v>0</v>
          </cell>
          <cell r="G691">
            <v>0</v>
          </cell>
          <cell r="H691">
            <v>0</v>
          </cell>
          <cell r="I691">
            <v>0</v>
          </cell>
          <cell r="J691">
            <v>0</v>
          </cell>
          <cell r="K691">
            <v>0</v>
          </cell>
          <cell r="L691">
            <v>0</v>
          </cell>
          <cell r="M691">
            <v>0</v>
          </cell>
          <cell r="N691">
            <v>0</v>
          </cell>
          <cell r="O691">
            <v>0</v>
          </cell>
          <cell r="P691">
            <v>0</v>
          </cell>
          <cell r="Q691">
            <v>0</v>
          </cell>
          <cell r="R691">
            <v>0</v>
          </cell>
          <cell r="S691">
            <v>0</v>
          </cell>
          <cell r="T691">
            <v>0</v>
          </cell>
          <cell r="U691">
            <v>0</v>
          </cell>
          <cell r="V691">
            <v>0</v>
          </cell>
          <cell r="W691">
            <v>0</v>
          </cell>
          <cell r="X691">
            <v>0</v>
          </cell>
          <cell r="Y691">
            <v>0</v>
          </cell>
          <cell r="Z691">
            <v>0</v>
          </cell>
          <cell r="AA691">
            <v>0</v>
          </cell>
          <cell r="AB691">
            <v>0</v>
          </cell>
          <cell r="AC691">
            <v>0</v>
          </cell>
          <cell r="AD691">
            <v>0</v>
          </cell>
          <cell r="AE691">
            <v>0</v>
          </cell>
          <cell r="AF691">
            <v>0</v>
          </cell>
          <cell r="AG691">
            <v>0</v>
          </cell>
          <cell r="AH691">
            <v>0</v>
          </cell>
          <cell r="AI691">
            <v>0</v>
          </cell>
          <cell r="AJ691">
            <v>0</v>
          </cell>
          <cell r="AK691">
            <v>0</v>
          </cell>
          <cell r="AL691">
            <v>0</v>
          </cell>
          <cell r="AM691">
            <v>0</v>
          </cell>
          <cell r="AN691">
            <v>0</v>
          </cell>
          <cell r="AO691">
            <v>0</v>
          </cell>
          <cell r="AP691">
            <v>0</v>
          </cell>
          <cell r="AQ691">
            <v>0</v>
          </cell>
          <cell r="AR691">
            <v>0</v>
          </cell>
          <cell r="AS691">
            <v>0</v>
          </cell>
          <cell r="AT691">
            <v>0</v>
          </cell>
          <cell r="AU691">
            <v>0</v>
          </cell>
          <cell r="AV691">
            <v>0</v>
          </cell>
          <cell r="AW691">
            <v>0</v>
          </cell>
          <cell r="AX691">
            <v>0</v>
          </cell>
          <cell r="AY691">
            <v>0</v>
          </cell>
          <cell r="AZ691">
            <v>0</v>
          </cell>
          <cell r="BA691">
            <v>0</v>
          </cell>
          <cell r="BB691">
            <v>0</v>
          </cell>
          <cell r="BC691">
            <v>0</v>
          </cell>
          <cell r="BD691">
            <v>0</v>
          </cell>
          <cell r="BE691">
            <v>0</v>
          </cell>
          <cell r="BF691">
            <v>0</v>
          </cell>
          <cell r="BG691">
            <v>0</v>
          </cell>
          <cell r="BH691">
            <v>0</v>
          </cell>
          <cell r="BI691">
            <v>0</v>
          </cell>
          <cell r="BJ691">
            <v>0</v>
          </cell>
          <cell r="BK691">
            <v>0</v>
          </cell>
          <cell r="BL691">
            <v>0</v>
          </cell>
          <cell r="BM691">
            <v>0</v>
          </cell>
          <cell r="BN691">
            <v>0</v>
          </cell>
          <cell r="BO691">
            <v>0</v>
          </cell>
          <cell r="BP691">
            <v>0</v>
          </cell>
          <cell r="BQ691">
            <v>0</v>
          </cell>
          <cell r="BR691">
            <v>0</v>
          </cell>
          <cell r="BS691">
            <v>0</v>
          </cell>
          <cell r="BT691">
            <v>0</v>
          </cell>
          <cell r="BU691">
            <v>0</v>
          </cell>
          <cell r="BV691">
            <v>0</v>
          </cell>
          <cell r="BW691">
            <v>0</v>
          </cell>
          <cell r="BX691">
            <v>0</v>
          </cell>
          <cell r="BY691">
            <v>0</v>
          </cell>
          <cell r="BZ691">
            <v>0</v>
          </cell>
          <cell r="CA691">
            <v>0</v>
          </cell>
          <cell r="CB691">
            <v>0</v>
          </cell>
          <cell r="CC691">
            <v>0</v>
          </cell>
          <cell r="CD691">
            <v>0</v>
          </cell>
          <cell r="CE691">
            <v>0</v>
          </cell>
          <cell r="CF691">
            <v>0</v>
          </cell>
          <cell r="CG691">
            <v>0</v>
          </cell>
          <cell r="CH691">
            <v>0</v>
          </cell>
          <cell r="CI691">
            <v>0</v>
          </cell>
          <cell r="CJ691">
            <v>0</v>
          </cell>
          <cell r="CK691">
            <v>0</v>
          </cell>
          <cell r="CL691">
            <v>0</v>
          </cell>
          <cell r="CM691">
            <v>0</v>
          </cell>
          <cell r="CN691">
            <v>0</v>
          </cell>
          <cell r="CO691">
            <v>0</v>
          </cell>
          <cell r="CP691">
            <v>0</v>
          </cell>
          <cell r="CQ691">
            <v>0</v>
          </cell>
          <cell r="CR691">
            <v>0</v>
          </cell>
          <cell r="CS691">
            <v>0</v>
          </cell>
          <cell r="CT691">
            <v>0</v>
          </cell>
          <cell r="CU691">
            <v>0</v>
          </cell>
          <cell r="CV691">
            <v>0</v>
          </cell>
          <cell r="CW691">
            <v>0</v>
          </cell>
          <cell r="CX691">
            <v>0</v>
          </cell>
          <cell r="CY691">
            <v>0</v>
          </cell>
          <cell r="CZ691">
            <v>0</v>
          </cell>
          <cell r="DA691">
            <v>0</v>
          </cell>
          <cell r="DB691">
            <v>0</v>
          </cell>
          <cell r="DC691">
            <v>0</v>
          </cell>
          <cell r="DD691">
            <v>0</v>
          </cell>
          <cell r="DE691">
            <v>0</v>
          </cell>
          <cell r="DF691">
            <v>0</v>
          </cell>
          <cell r="DG691">
            <v>0</v>
          </cell>
          <cell r="DH691">
            <v>0</v>
          </cell>
          <cell r="DI691">
            <v>0</v>
          </cell>
          <cell r="DJ691">
            <v>0</v>
          </cell>
          <cell r="DK691">
            <v>0</v>
          </cell>
          <cell r="DL691">
            <v>0</v>
          </cell>
          <cell r="DM691">
            <v>0</v>
          </cell>
          <cell r="DN691">
            <v>0</v>
          </cell>
          <cell r="DO691">
            <v>0</v>
          </cell>
          <cell r="DP691">
            <v>0</v>
          </cell>
          <cell r="DQ691">
            <v>0</v>
          </cell>
          <cell r="DR691">
            <v>0</v>
          </cell>
          <cell r="DS691">
            <v>0</v>
          </cell>
          <cell r="DT691">
            <v>0</v>
          </cell>
          <cell r="DU691">
            <v>0</v>
          </cell>
          <cell r="DV691">
            <v>0</v>
          </cell>
          <cell r="DW691">
            <v>0</v>
          </cell>
          <cell r="DX691">
            <v>0</v>
          </cell>
          <cell r="DY691">
            <v>0</v>
          </cell>
          <cell r="DZ691">
            <v>0</v>
          </cell>
          <cell r="EA691">
            <v>0</v>
          </cell>
          <cell r="EB691">
            <v>0</v>
          </cell>
          <cell r="EC691">
            <v>0</v>
          </cell>
          <cell r="ED691">
            <v>0</v>
          </cell>
          <cell r="EE691">
            <v>0</v>
          </cell>
          <cell r="EF691">
            <v>0</v>
          </cell>
          <cell r="EG691">
            <v>0</v>
          </cell>
          <cell r="EH691">
            <v>0</v>
          </cell>
          <cell r="EI691">
            <v>0</v>
          </cell>
          <cell r="EJ691">
            <v>0</v>
          </cell>
          <cell r="EK691">
            <v>0</v>
          </cell>
          <cell r="EL691">
            <v>0</v>
          </cell>
          <cell r="EM691">
            <v>0</v>
          </cell>
          <cell r="EN691">
            <v>0</v>
          </cell>
          <cell r="EO691">
            <v>0</v>
          </cell>
          <cell r="EP691">
            <v>0</v>
          </cell>
          <cell r="EQ691">
            <v>0</v>
          </cell>
          <cell r="ER691">
            <v>0</v>
          </cell>
          <cell r="ES691">
            <v>0</v>
          </cell>
          <cell r="ET691">
            <v>0</v>
          </cell>
          <cell r="EU691">
            <v>0</v>
          </cell>
          <cell r="EV691">
            <v>0</v>
          </cell>
          <cell r="EW691">
            <v>0</v>
          </cell>
          <cell r="EX691">
            <v>0</v>
          </cell>
          <cell r="EY691">
            <v>0</v>
          </cell>
          <cell r="EZ691">
            <v>0</v>
          </cell>
          <cell r="FA691">
            <v>0</v>
          </cell>
          <cell r="FC691">
            <v>0</v>
          </cell>
        </row>
        <row r="692">
          <cell r="B692">
            <v>0</v>
          </cell>
          <cell r="C692">
            <v>0</v>
          </cell>
          <cell r="D692">
            <v>0</v>
          </cell>
          <cell r="E692">
            <v>0</v>
          </cell>
          <cell r="F692">
            <v>0</v>
          </cell>
          <cell r="G692">
            <v>0</v>
          </cell>
          <cell r="H692">
            <v>0</v>
          </cell>
          <cell r="I692">
            <v>0</v>
          </cell>
          <cell r="J692">
            <v>0</v>
          </cell>
          <cell r="K692">
            <v>0</v>
          </cell>
          <cell r="L692">
            <v>0</v>
          </cell>
          <cell r="M692">
            <v>0</v>
          </cell>
          <cell r="N692">
            <v>0</v>
          </cell>
          <cell r="O692">
            <v>0</v>
          </cell>
          <cell r="P692">
            <v>0</v>
          </cell>
          <cell r="Q692">
            <v>0</v>
          </cell>
          <cell r="R692">
            <v>0</v>
          </cell>
          <cell r="S692">
            <v>0</v>
          </cell>
          <cell r="T692">
            <v>0</v>
          </cell>
          <cell r="U692">
            <v>0</v>
          </cell>
          <cell r="V692">
            <v>0</v>
          </cell>
          <cell r="W692">
            <v>0</v>
          </cell>
          <cell r="X692">
            <v>0</v>
          </cell>
          <cell r="Y692">
            <v>0</v>
          </cell>
          <cell r="Z692">
            <v>0</v>
          </cell>
          <cell r="AA692">
            <v>0</v>
          </cell>
          <cell r="AB692">
            <v>0</v>
          </cell>
          <cell r="AC692">
            <v>0</v>
          </cell>
          <cell r="AD692">
            <v>0</v>
          </cell>
          <cell r="AE692">
            <v>0</v>
          </cell>
          <cell r="AF692">
            <v>0</v>
          </cell>
          <cell r="AG692">
            <v>0</v>
          </cell>
          <cell r="AH692">
            <v>0</v>
          </cell>
          <cell r="AI692">
            <v>0</v>
          </cell>
          <cell r="AJ692">
            <v>0</v>
          </cell>
          <cell r="AK692">
            <v>0</v>
          </cell>
          <cell r="AL692">
            <v>0</v>
          </cell>
          <cell r="AM692">
            <v>0</v>
          </cell>
          <cell r="AN692">
            <v>0</v>
          </cell>
          <cell r="AO692">
            <v>0</v>
          </cell>
          <cell r="AP692">
            <v>0</v>
          </cell>
          <cell r="AQ692">
            <v>0</v>
          </cell>
          <cell r="AR692">
            <v>0</v>
          </cell>
          <cell r="AS692">
            <v>0</v>
          </cell>
          <cell r="AT692">
            <v>0</v>
          </cell>
          <cell r="AU692">
            <v>0</v>
          </cell>
          <cell r="AV692">
            <v>0</v>
          </cell>
          <cell r="AW692">
            <v>0</v>
          </cell>
          <cell r="AX692">
            <v>0</v>
          </cell>
          <cell r="AY692">
            <v>0</v>
          </cell>
          <cell r="AZ692">
            <v>0</v>
          </cell>
          <cell r="BA692">
            <v>0</v>
          </cell>
          <cell r="BB692">
            <v>0</v>
          </cell>
          <cell r="BC692">
            <v>0</v>
          </cell>
          <cell r="BD692">
            <v>0</v>
          </cell>
          <cell r="BE692">
            <v>0</v>
          </cell>
          <cell r="BF692">
            <v>0</v>
          </cell>
          <cell r="BG692">
            <v>0</v>
          </cell>
          <cell r="BH692">
            <v>0</v>
          </cell>
          <cell r="BI692">
            <v>0</v>
          </cell>
          <cell r="BJ692">
            <v>0</v>
          </cell>
          <cell r="BK692">
            <v>0</v>
          </cell>
          <cell r="BL692">
            <v>0</v>
          </cell>
          <cell r="BM692">
            <v>0</v>
          </cell>
          <cell r="BN692">
            <v>0</v>
          </cell>
          <cell r="BO692">
            <v>0</v>
          </cell>
          <cell r="BP692">
            <v>0</v>
          </cell>
          <cell r="BQ692">
            <v>0</v>
          </cell>
          <cell r="BR692">
            <v>0</v>
          </cell>
          <cell r="BS692">
            <v>0</v>
          </cell>
          <cell r="BT692">
            <v>0</v>
          </cell>
          <cell r="BU692">
            <v>0</v>
          </cell>
          <cell r="BV692">
            <v>0</v>
          </cell>
          <cell r="BW692">
            <v>0</v>
          </cell>
          <cell r="BX692">
            <v>0</v>
          </cell>
          <cell r="BY692">
            <v>0</v>
          </cell>
          <cell r="BZ692">
            <v>0</v>
          </cell>
          <cell r="CA692">
            <v>0</v>
          </cell>
          <cell r="CB692">
            <v>0</v>
          </cell>
          <cell r="CC692">
            <v>0</v>
          </cell>
          <cell r="CD692">
            <v>0</v>
          </cell>
          <cell r="CE692">
            <v>0</v>
          </cell>
          <cell r="CF692">
            <v>0</v>
          </cell>
          <cell r="CG692">
            <v>0</v>
          </cell>
          <cell r="CH692">
            <v>0</v>
          </cell>
          <cell r="CI692">
            <v>0</v>
          </cell>
          <cell r="CJ692">
            <v>0</v>
          </cell>
          <cell r="CK692">
            <v>0</v>
          </cell>
          <cell r="CL692">
            <v>0</v>
          </cell>
          <cell r="CM692">
            <v>0</v>
          </cell>
          <cell r="CN692">
            <v>0</v>
          </cell>
          <cell r="CO692">
            <v>0</v>
          </cell>
          <cell r="CP692">
            <v>0</v>
          </cell>
          <cell r="CQ692">
            <v>0</v>
          </cell>
          <cell r="CR692">
            <v>0</v>
          </cell>
          <cell r="CS692">
            <v>0</v>
          </cell>
          <cell r="CT692">
            <v>0</v>
          </cell>
          <cell r="CU692">
            <v>0</v>
          </cell>
          <cell r="CV692">
            <v>0</v>
          </cell>
          <cell r="CW692">
            <v>0</v>
          </cell>
          <cell r="CX692">
            <v>0</v>
          </cell>
          <cell r="CY692">
            <v>0</v>
          </cell>
          <cell r="CZ692">
            <v>0</v>
          </cell>
          <cell r="DA692">
            <v>0</v>
          </cell>
          <cell r="DB692">
            <v>0</v>
          </cell>
          <cell r="DC692">
            <v>0</v>
          </cell>
          <cell r="DD692">
            <v>0</v>
          </cell>
          <cell r="DE692">
            <v>0</v>
          </cell>
          <cell r="DF692">
            <v>0</v>
          </cell>
          <cell r="DG692">
            <v>0</v>
          </cell>
          <cell r="DH692">
            <v>0</v>
          </cell>
          <cell r="DI692">
            <v>0</v>
          </cell>
          <cell r="DJ692">
            <v>0</v>
          </cell>
          <cell r="DK692">
            <v>0</v>
          </cell>
          <cell r="DL692">
            <v>0</v>
          </cell>
          <cell r="DM692">
            <v>0</v>
          </cell>
          <cell r="DN692">
            <v>0</v>
          </cell>
          <cell r="DO692">
            <v>0</v>
          </cell>
          <cell r="DP692">
            <v>0</v>
          </cell>
          <cell r="DQ692">
            <v>0</v>
          </cell>
          <cell r="DR692">
            <v>0</v>
          </cell>
          <cell r="DS692">
            <v>0</v>
          </cell>
          <cell r="DT692">
            <v>0</v>
          </cell>
          <cell r="DU692">
            <v>0</v>
          </cell>
          <cell r="DV692">
            <v>0</v>
          </cell>
          <cell r="DW692">
            <v>0</v>
          </cell>
          <cell r="DX692">
            <v>0</v>
          </cell>
          <cell r="DY692">
            <v>0</v>
          </cell>
          <cell r="DZ692">
            <v>0</v>
          </cell>
          <cell r="EA692">
            <v>0</v>
          </cell>
          <cell r="EB692">
            <v>0</v>
          </cell>
          <cell r="EC692">
            <v>0</v>
          </cell>
          <cell r="ED692">
            <v>0</v>
          </cell>
          <cell r="EE692">
            <v>0</v>
          </cell>
          <cell r="EF692">
            <v>0</v>
          </cell>
          <cell r="EG692">
            <v>0</v>
          </cell>
          <cell r="EH692">
            <v>0</v>
          </cell>
          <cell r="EI692">
            <v>0</v>
          </cell>
          <cell r="EJ692">
            <v>0</v>
          </cell>
          <cell r="EK692">
            <v>0</v>
          </cell>
          <cell r="EL692">
            <v>0</v>
          </cell>
          <cell r="EM692">
            <v>0</v>
          </cell>
          <cell r="EN692">
            <v>0</v>
          </cell>
          <cell r="EO692">
            <v>0</v>
          </cell>
          <cell r="EP692">
            <v>0</v>
          </cell>
          <cell r="EQ692">
            <v>0</v>
          </cell>
          <cell r="ER692">
            <v>0</v>
          </cell>
          <cell r="ES692">
            <v>0</v>
          </cell>
          <cell r="ET692">
            <v>0</v>
          </cell>
          <cell r="EU692">
            <v>0</v>
          </cell>
          <cell r="EV692">
            <v>0</v>
          </cell>
          <cell r="EW692">
            <v>0</v>
          </cell>
          <cell r="EX692">
            <v>0</v>
          </cell>
          <cell r="EY692">
            <v>0</v>
          </cell>
          <cell r="EZ692">
            <v>0</v>
          </cell>
          <cell r="FA692">
            <v>0</v>
          </cell>
          <cell r="FC692">
            <v>0</v>
          </cell>
        </row>
        <row r="693">
          <cell r="B693">
            <v>0</v>
          </cell>
          <cell r="C693">
            <v>0</v>
          </cell>
          <cell r="D693">
            <v>0</v>
          </cell>
          <cell r="E693">
            <v>0</v>
          </cell>
          <cell r="F693">
            <v>0</v>
          </cell>
          <cell r="G693">
            <v>0</v>
          </cell>
          <cell r="H693">
            <v>0</v>
          </cell>
          <cell r="I693">
            <v>0</v>
          </cell>
          <cell r="J693">
            <v>0</v>
          </cell>
          <cell r="K693">
            <v>0</v>
          </cell>
          <cell r="L693">
            <v>0</v>
          </cell>
          <cell r="M693">
            <v>0</v>
          </cell>
          <cell r="N693">
            <v>0</v>
          </cell>
          <cell r="O693">
            <v>0</v>
          </cell>
          <cell r="P693">
            <v>0</v>
          </cell>
          <cell r="Q693">
            <v>0</v>
          </cell>
          <cell r="R693">
            <v>0</v>
          </cell>
          <cell r="S693">
            <v>0</v>
          </cell>
          <cell r="T693">
            <v>0</v>
          </cell>
          <cell r="U693">
            <v>0</v>
          </cell>
          <cell r="V693">
            <v>0</v>
          </cell>
          <cell r="W693">
            <v>0</v>
          </cell>
          <cell r="X693">
            <v>0</v>
          </cell>
          <cell r="Y693">
            <v>0</v>
          </cell>
          <cell r="Z693">
            <v>0</v>
          </cell>
          <cell r="AA693">
            <v>0</v>
          </cell>
          <cell r="AB693">
            <v>0</v>
          </cell>
          <cell r="AC693">
            <v>0</v>
          </cell>
          <cell r="AD693">
            <v>0</v>
          </cell>
          <cell r="AE693">
            <v>0</v>
          </cell>
          <cell r="AF693">
            <v>0</v>
          </cell>
          <cell r="AG693">
            <v>0</v>
          </cell>
          <cell r="AH693">
            <v>0</v>
          </cell>
          <cell r="AI693">
            <v>0</v>
          </cell>
          <cell r="AJ693">
            <v>0</v>
          </cell>
          <cell r="AK693">
            <v>0</v>
          </cell>
          <cell r="AL693">
            <v>0</v>
          </cell>
          <cell r="AM693">
            <v>0</v>
          </cell>
          <cell r="AN693">
            <v>0</v>
          </cell>
          <cell r="AO693">
            <v>0</v>
          </cell>
          <cell r="AP693">
            <v>0</v>
          </cell>
          <cell r="AQ693">
            <v>0</v>
          </cell>
          <cell r="AR693">
            <v>0</v>
          </cell>
          <cell r="AS693">
            <v>0</v>
          </cell>
          <cell r="AT693">
            <v>0</v>
          </cell>
          <cell r="AU693">
            <v>0</v>
          </cell>
          <cell r="AV693">
            <v>0</v>
          </cell>
          <cell r="AW693">
            <v>0</v>
          </cell>
          <cell r="AX693">
            <v>0</v>
          </cell>
          <cell r="AY693">
            <v>0</v>
          </cell>
          <cell r="AZ693">
            <v>0</v>
          </cell>
          <cell r="BA693">
            <v>0</v>
          </cell>
          <cell r="BB693">
            <v>0</v>
          </cell>
          <cell r="BC693">
            <v>0</v>
          </cell>
          <cell r="BD693">
            <v>0</v>
          </cell>
          <cell r="BE693">
            <v>0</v>
          </cell>
          <cell r="BF693">
            <v>0</v>
          </cell>
          <cell r="BG693">
            <v>0</v>
          </cell>
          <cell r="BH693">
            <v>0</v>
          </cell>
          <cell r="BI693">
            <v>0</v>
          </cell>
          <cell r="BJ693">
            <v>0</v>
          </cell>
          <cell r="BK693">
            <v>0</v>
          </cell>
          <cell r="BL693">
            <v>0</v>
          </cell>
          <cell r="BM693">
            <v>0</v>
          </cell>
          <cell r="BN693">
            <v>0</v>
          </cell>
          <cell r="BO693">
            <v>0</v>
          </cell>
          <cell r="BP693">
            <v>0</v>
          </cell>
          <cell r="BQ693">
            <v>0</v>
          </cell>
          <cell r="BR693">
            <v>0</v>
          </cell>
          <cell r="BS693">
            <v>0</v>
          </cell>
          <cell r="BT693">
            <v>0</v>
          </cell>
          <cell r="BU693">
            <v>0</v>
          </cell>
          <cell r="BV693">
            <v>0</v>
          </cell>
          <cell r="BW693">
            <v>0</v>
          </cell>
          <cell r="BX693">
            <v>0</v>
          </cell>
          <cell r="BY693">
            <v>0</v>
          </cell>
          <cell r="BZ693">
            <v>0</v>
          </cell>
          <cell r="CA693">
            <v>0</v>
          </cell>
          <cell r="CB693">
            <v>0</v>
          </cell>
          <cell r="CC693">
            <v>0</v>
          </cell>
          <cell r="CD693">
            <v>0</v>
          </cell>
          <cell r="CE693">
            <v>0</v>
          </cell>
          <cell r="CF693">
            <v>0</v>
          </cell>
          <cell r="CG693">
            <v>0</v>
          </cell>
          <cell r="CH693">
            <v>0</v>
          </cell>
          <cell r="CI693">
            <v>0</v>
          </cell>
          <cell r="CJ693">
            <v>0</v>
          </cell>
          <cell r="CK693">
            <v>0</v>
          </cell>
          <cell r="CL693">
            <v>0</v>
          </cell>
          <cell r="CM693">
            <v>0</v>
          </cell>
          <cell r="CN693">
            <v>0</v>
          </cell>
          <cell r="CO693">
            <v>0</v>
          </cell>
          <cell r="CP693">
            <v>0</v>
          </cell>
          <cell r="CQ693">
            <v>0</v>
          </cell>
          <cell r="CR693">
            <v>0</v>
          </cell>
          <cell r="CS693">
            <v>0</v>
          </cell>
          <cell r="CT693">
            <v>0</v>
          </cell>
          <cell r="CU693">
            <v>0</v>
          </cell>
          <cell r="CV693">
            <v>0</v>
          </cell>
          <cell r="CW693">
            <v>0</v>
          </cell>
          <cell r="CX693">
            <v>0</v>
          </cell>
          <cell r="CY693">
            <v>0</v>
          </cell>
          <cell r="CZ693">
            <v>0</v>
          </cell>
          <cell r="DA693">
            <v>0</v>
          </cell>
          <cell r="DB693">
            <v>0</v>
          </cell>
          <cell r="DC693">
            <v>0</v>
          </cell>
          <cell r="DD693">
            <v>0</v>
          </cell>
          <cell r="DE693">
            <v>0</v>
          </cell>
          <cell r="DF693">
            <v>0</v>
          </cell>
          <cell r="DG693">
            <v>0</v>
          </cell>
          <cell r="DH693">
            <v>0</v>
          </cell>
          <cell r="DI693">
            <v>0</v>
          </cell>
          <cell r="DJ693">
            <v>0</v>
          </cell>
          <cell r="DK693">
            <v>0</v>
          </cell>
          <cell r="DL693">
            <v>0</v>
          </cell>
          <cell r="DM693">
            <v>0</v>
          </cell>
          <cell r="DN693">
            <v>0</v>
          </cell>
          <cell r="DO693">
            <v>0</v>
          </cell>
          <cell r="DP693">
            <v>0</v>
          </cell>
          <cell r="DQ693">
            <v>0</v>
          </cell>
          <cell r="DR693">
            <v>0</v>
          </cell>
          <cell r="DS693">
            <v>0</v>
          </cell>
          <cell r="DT693">
            <v>0</v>
          </cell>
          <cell r="DU693">
            <v>0</v>
          </cell>
          <cell r="DV693">
            <v>0</v>
          </cell>
          <cell r="DW693">
            <v>0</v>
          </cell>
          <cell r="DX693">
            <v>0</v>
          </cell>
          <cell r="DY693">
            <v>0</v>
          </cell>
          <cell r="DZ693">
            <v>0</v>
          </cell>
          <cell r="EA693">
            <v>0</v>
          </cell>
          <cell r="EB693">
            <v>0</v>
          </cell>
          <cell r="EC693">
            <v>0</v>
          </cell>
          <cell r="ED693">
            <v>0</v>
          </cell>
          <cell r="EE693">
            <v>0</v>
          </cell>
          <cell r="EF693">
            <v>0</v>
          </cell>
          <cell r="EG693">
            <v>0</v>
          </cell>
          <cell r="EH693">
            <v>0</v>
          </cell>
          <cell r="EI693">
            <v>0</v>
          </cell>
          <cell r="EJ693">
            <v>0</v>
          </cell>
          <cell r="EK693">
            <v>0</v>
          </cell>
          <cell r="EL693">
            <v>0</v>
          </cell>
          <cell r="EM693">
            <v>0</v>
          </cell>
          <cell r="EN693">
            <v>0</v>
          </cell>
          <cell r="EO693">
            <v>0</v>
          </cell>
          <cell r="EP693">
            <v>0</v>
          </cell>
          <cell r="EQ693">
            <v>0</v>
          </cell>
          <cell r="ER693">
            <v>0</v>
          </cell>
          <cell r="ES693">
            <v>0</v>
          </cell>
          <cell r="ET693">
            <v>0</v>
          </cell>
          <cell r="EU693">
            <v>0</v>
          </cell>
          <cell r="EV693">
            <v>0</v>
          </cell>
          <cell r="EW693">
            <v>0</v>
          </cell>
          <cell r="EX693">
            <v>0</v>
          </cell>
          <cell r="EY693">
            <v>0</v>
          </cell>
          <cell r="EZ693">
            <v>0</v>
          </cell>
          <cell r="FA693">
            <v>0</v>
          </cell>
          <cell r="FB693"/>
          <cell r="FC693">
            <v>0</v>
          </cell>
          <cell r="FD693"/>
          <cell r="FE693"/>
          <cell r="FF693"/>
          <cell r="FG693"/>
        </row>
        <row r="694">
          <cell r="B694">
            <v>0</v>
          </cell>
          <cell r="C694">
            <v>0</v>
          </cell>
          <cell r="D694">
            <v>0</v>
          </cell>
          <cell r="E694">
            <v>0</v>
          </cell>
          <cell r="F694">
            <v>0</v>
          </cell>
          <cell r="G694">
            <v>0</v>
          </cell>
          <cell r="H694">
            <v>0</v>
          </cell>
          <cell r="I694">
            <v>0</v>
          </cell>
          <cell r="J694">
            <v>0</v>
          </cell>
          <cell r="K694">
            <v>0</v>
          </cell>
          <cell r="L694">
            <v>0</v>
          </cell>
          <cell r="M694">
            <v>0</v>
          </cell>
          <cell r="N694">
            <v>0</v>
          </cell>
          <cell r="O694">
            <v>0</v>
          </cell>
          <cell r="P694">
            <v>0</v>
          </cell>
          <cell r="Q694">
            <v>0</v>
          </cell>
          <cell r="R694">
            <v>0</v>
          </cell>
          <cell r="S694">
            <v>0</v>
          </cell>
          <cell r="T694">
            <v>0</v>
          </cell>
          <cell r="U694">
            <v>0</v>
          </cell>
          <cell r="V694">
            <v>0</v>
          </cell>
          <cell r="W694">
            <v>0</v>
          </cell>
          <cell r="X694">
            <v>0</v>
          </cell>
          <cell r="Y694">
            <v>0</v>
          </cell>
          <cell r="Z694">
            <v>0</v>
          </cell>
          <cell r="AA694">
            <v>0</v>
          </cell>
          <cell r="AB694">
            <v>0</v>
          </cell>
          <cell r="AC694">
            <v>0</v>
          </cell>
          <cell r="AD694">
            <v>0</v>
          </cell>
          <cell r="AE694">
            <v>0</v>
          </cell>
          <cell r="AF694">
            <v>0</v>
          </cell>
          <cell r="AG694">
            <v>0</v>
          </cell>
          <cell r="AH694">
            <v>0</v>
          </cell>
          <cell r="AI694">
            <v>0</v>
          </cell>
          <cell r="AJ694">
            <v>0</v>
          </cell>
          <cell r="AK694">
            <v>0</v>
          </cell>
          <cell r="AL694">
            <v>0</v>
          </cell>
          <cell r="AM694">
            <v>0</v>
          </cell>
          <cell r="AN694">
            <v>0</v>
          </cell>
          <cell r="AO694">
            <v>0</v>
          </cell>
          <cell r="AP694">
            <v>0</v>
          </cell>
          <cell r="AQ694">
            <v>0</v>
          </cell>
          <cell r="AR694">
            <v>0</v>
          </cell>
          <cell r="AS694">
            <v>0</v>
          </cell>
          <cell r="AT694">
            <v>0</v>
          </cell>
          <cell r="AU694">
            <v>0</v>
          </cell>
          <cell r="AV694">
            <v>0</v>
          </cell>
          <cell r="AW694">
            <v>0</v>
          </cell>
          <cell r="AX694">
            <v>0</v>
          </cell>
          <cell r="AY694">
            <v>0</v>
          </cell>
          <cell r="AZ694">
            <v>0</v>
          </cell>
          <cell r="BA694">
            <v>0</v>
          </cell>
          <cell r="BB694">
            <v>0</v>
          </cell>
          <cell r="BC694">
            <v>0</v>
          </cell>
          <cell r="BD694">
            <v>0</v>
          </cell>
          <cell r="BE694">
            <v>0</v>
          </cell>
          <cell r="BF694">
            <v>0</v>
          </cell>
          <cell r="BG694">
            <v>0</v>
          </cell>
          <cell r="BH694">
            <v>0</v>
          </cell>
          <cell r="BI694">
            <v>0</v>
          </cell>
          <cell r="BJ694">
            <v>0</v>
          </cell>
          <cell r="BK694">
            <v>0</v>
          </cell>
          <cell r="BL694">
            <v>0</v>
          </cell>
          <cell r="BM694">
            <v>0</v>
          </cell>
          <cell r="BN694">
            <v>0</v>
          </cell>
          <cell r="BO694">
            <v>0</v>
          </cell>
          <cell r="BP694">
            <v>0</v>
          </cell>
          <cell r="BQ694">
            <v>0</v>
          </cell>
          <cell r="BR694">
            <v>0</v>
          </cell>
          <cell r="BS694">
            <v>0</v>
          </cell>
          <cell r="BT694">
            <v>0</v>
          </cell>
          <cell r="BU694">
            <v>0</v>
          </cell>
          <cell r="BV694">
            <v>0</v>
          </cell>
          <cell r="BW694">
            <v>0</v>
          </cell>
          <cell r="BX694">
            <v>0</v>
          </cell>
          <cell r="BY694">
            <v>0</v>
          </cell>
          <cell r="BZ694">
            <v>0</v>
          </cell>
          <cell r="CA694">
            <v>0</v>
          </cell>
          <cell r="CB694">
            <v>0</v>
          </cell>
          <cell r="CC694">
            <v>0</v>
          </cell>
          <cell r="CD694">
            <v>0</v>
          </cell>
          <cell r="CE694">
            <v>0</v>
          </cell>
          <cell r="CF694">
            <v>0</v>
          </cell>
          <cell r="CG694">
            <v>0</v>
          </cell>
          <cell r="CH694">
            <v>0</v>
          </cell>
          <cell r="CI694">
            <v>0</v>
          </cell>
          <cell r="CJ694">
            <v>0</v>
          </cell>
          <cell r="CK694">
            <v>0</v>
          </cell>
          <cell r="CL694">
            <v>0</v>
          </cell>
          <cell r="CM694">
            <v>0</v>
          </cell>
          <cell r="CN694">
            <v>0</v>
          </cell>
          <cell r="CO694">
            <v>0</v>
          </cell>
          <cell r="CP694">
            <v>0</v>
          </cell>
          <cell r="CQ694">
            <v>0</v>
          </cell>
          <cell r="CR694">
            <v>0</v>
          </cell>
          <cell r="CS694">
            <v>0</v>
          </cell>
          <cell r="CT694">
            <v>0</v>
          </cell>
          <cell r="CU694">
            <v>0</v>
          </cell>
          <cell r="CV694">
            <v>0</v>
          </cell>
          <cell r="CW694">
            <v>0</v>
          </cell>
          <cell r="CX694">
            <v>0</v>
          </cell>
          <cell r="CY694">
            <v>0</v>
          </cell>
          <cell r="CZ694">
            <v>0</v>
          </cell>
          <cell r="DA694">
            <v>0</v>
          </cell>
          <cell r="DB694">
            <v>0</v>
          </cell>
          <cell r="DC694">
            <v>0</v>
          </cell>
          <cell r="DD694">
            <v>0</v>
          </cell>
          <cell r="DE694">
            <v>0</v>
          </cell>
          <cell r="DF694">
            <v>0</v>
          </cell>
          <cell r="DG694">
            <v>0</v>
          </cell>
          <cell r="DH694">
            <v>0</v>
          </cell>
          <cell r="DI694">
            <v>0</v>
          </cell>
          <cell r="DJ694">
            <v>0</v>
          </cell>
          <cell r="DK694">
            <v>0</v>
          </cell>
          <cell r="DL694">
            <v>0</v>
          </cell>
          <cell r="DM694">
            <v>0</v>
          </cell>
          <cell r="DN694">
            <v>0</v>
          </cell>
          <cell r="DO694">
            <v>0</v>
          </cell>
          <cell r="DP694">
            <v>0</v>
          </cell>
          <cell r="DQ694">
            <v>0</v>
          </cell>
          <cell r="DR694">
            <v>0</v>
          </cell>
          <cell r="DS694">
            <v>0</v>
          </cell>
          <cell r="DT694">
            <v>0</v>
          </cell>
          <cell r="DU694">
            <v>0</v>
          </cell>
          <cell r="DV694">
            <v>0</v>
          </cell>
          <cell r="DW694">
            <v>0</v>
          </cell>
          <cell r="DX694">
            <v>0</v>
          </cell>
          <cell r="DY694">
            <v>0</v>
          </cell>
          <cell r="DZ694">
            <v>0</v>
          </cell>
          <cell r="EA694">
            <v>0</v>
          </cell>
          <cell r="EB694">
            <v>0</v>
          </cell>
          <cell r="EC694">
            <v>0</v>
          </cell>
          <cell r="ED694">
            <v>0</v>
          </cell>
          <cell r="EE694">
            <v>0</v>
          </cell>
          <cell r="EF694">
            <v>0</v>
          </cell>
          <cell r="EG694">
            <v>0</v>
          </cell>
          <cell r="EH694">
            <v>0</v>
          </cell>
          <cell r="EI694">
            <v>0</v>
          </cell>
          <cell r="EJ694">
            <v>0</v>
          </cell>
          <cell r="EK694">
            <v>0</v>
          </cell>
          <cell r="EL694">
            <v>0</v>
          </cell>
          <cell r="EM694">
            <v>0</v>
          </cell>
          <cell r="EN694">
            <v>0</v>
          </cell>
          <cell r="EO694">
            <v>0</v>
          </cell>
          <cell r="EP694">
            <v>0</v>
          </cell>
          <cell r="EQ694">
            <v>0</v>
          </cell>
          <cell r="ER694">
            <v>0</v>
          </cell>
          <cell r="ES694">
            <v>0</v>
          </cell>
          <cell r="ET694">
            <v>0</v>
          </cell>
          <cell r="EU694">
            <v>0</v>
          </cell>
          <cell r="EV694">
            <v>0</v>
          </cell>
          <cell r="EW694">
            <v>0</v>
          </cell>
          <cell r="EX694">
            <v>0</v>
          </cell>
          <cell r="EY694">
            <v>0</v>
          </cell>
          <cell r="EZ694">
            <v>0</v>
          </cell>
          <cell r="FA694">
            <v>0</v>
          </cell>
          <cell r="FB694"/>
          <cell r="FC694">
            <v>0</v>
          </cell>
          <cell r="FD694"/>
          <cell r="FE694"/>
          <cell r="FF694"/>
          <cell r="FG694"/>
        </row>
        <row r="695">
          <cell r="B695"/>
          <cell r="C695"/>
          <cell r="D695"/>
          <cell r="E695"/>
          <cell r="F695"/>
          <cell r="G695"/>
          <cell r="H695"/>
          <cell r="I695"/>
          <cell r="J695"/>
          <cell r="K695"/>
          <cell r="L695"/>
          <cell r="M695"/>
          <cell r="N695"/>
          <cell r="O695"/>
          <cell r="P695"/>
          <cell r="Q695"/>
          <cell r="R695"/>
          <cell r="S695"/>
          <cell r="T695"/>
          <cell r="U695"/>
          <cell r="V695"/>
          <cell r="W695"/>
          <cell r="X695"/>
          <cell r="Y695"/>
          <cell r="Z695"/>
          <cell r="AA695"/>
          <cell r="AB695"/>
          <cell r="AC695"/>
          <cell r="AD695"/>
          <cell r="AE695"/>
          <cell r="AF695"/>
          <cell r="AG695"/>
          <cell r="AH695"/>
          <cell r="AI695"/>
          <cell r="AJ695"/>
          <cell r="AK695"/>
          <cell r="AL695"/>
          <cell r="AM695"/>
          <cell r="AN695"/>
          <cell r="AO695"/>
          <cell r="AP695"/>
          <cell r="AQ695"/>
          <cell r="AR695"/>
          <cell r="AS695"/>
          <cell r="AT695"/>
          <cell r="AU695"/>
          <cell r="AV695"/>
          <cell r="AW695"/>
          <cell r="AX695"/>
          <cell r="AY695"/>
          <cell r="AZ695"/>
          <cell r="BA695"/>
          <cell r="BB695"/>
          <cell r="BC695"/>
          <cell r="BD695"/>
          <cell r="BE695"/>
          <cell r="BF695"/>
          <cell r="BG695"/>
          <cell r="BH695"/>
          <cell r="BI695"/>
          <cell r="BJ695"/>
          <cell r="BK695"/>
          <cell r="BL695"/>
          <cell r="BM695"/>
          <cell r="BN695"/>
          <cell r="BO695"/>
          <cell r="BP695"/>
          <cell r="BQ695"/>
          <cell r="BR695"/>
          <cell r="BS695"/>
          <cell r="BT695"/>
          <cell r="BU695"/>
          <cell r="BV695"/>
          <cell r="BW695"/>
          <cell r="BX695"/>
          <cell r="BY695"/>
          <cell r="BZ695"/>
          <cell r="CA695"/>
          <cell r="CB695"/>
          <cell r="CC695"/>
          <cell r="CD695"/>
          <cell r="CE695"/>
          <cell r="CF695"/>
          <cell r="CG695"/>
          <cell r="CH695"/>
          <cell r="CI695"/>
          <cell r="CJ695"/>
          <cell r="CK695"/>
          <cell r="CL695"/>
          <cell r="CM695"/>
          <cell r="CN695"/>
          <cell r="CO695"/>
          <cell r="CP695"/>
          <cell r="CQ695"/>
          <cell r="CR695"/>
          <cell r="CS695"/>
          <cell r="CT695"/>
          <cell r="CU695"/>
          <cell r="CV695"/>
          <cell r="CW695"/>
          <cell r="CX695"/>
          <cell r="CY695"/>
          <cell r="CZ695"/>
          <cell r="DA695"/>
          <cell r="DB695"/>
          <cell r="DC695"/>
          <cell r="DD695"/>
          <cell r="DE695"/>
          <cell r="DF695"/>
          <cell r="DG695"/>
          <cell r="DH695"/>
          <cell r="DI695"/>
          <cell r="DJ695"/>
          <cell r="DK695"/>
          <cell r="DL695"/>
          <cell r="DM695"/>
          <cell r="DN695"/>
          <cell r="DO695"/>
          <cell r="DP695"/>
          <cell r="DQ695"/>
          <cell r="DR695"/>
          <cell r="DS695"/>
          <cell r="DT695"/>
          <cell r="DU695"/>
          <cell r="DV695"/>
          <cell r="DW695"/>
          <cell r="DX695"/>
          <cell r="DY695"/>
          <cell r="DZ695"/>
          <cell r="EA695"/>
          <cell r="EB695"/>
          <cell r="EC695"/>
          <cell r="ED695"/>
          <cell r="EE695"/>
          <cell r="EF695"/>
          <cell r="EG695"/>
          <cell r="EH695"/>
          <cell r="EI695"/>
          <cell r="EJ695"/>
          <cell r="EK695"/>
          <cell r="EL695"/>
          <cell r="EM695"/>
          <cell r="EN695"/>
          <cell r="EO695"/>
          <cell r="EP695"/>
          <cell r="EQ695"/>
          <cell r="ER695"/>
          <cell r="ES695"/>
          <cell r="ET695"/>
          <cell r="EU695"/>
          <cell r="EV695"/>
          <cell r="EW695"/>
          <cell r="EX695"/>
          <cell r="EY695"/>
          <cell r="EZ695"/>
          <cell r="FA695"/>
          <cell r="FB695"/>
          <cell r="FC695"/>
          <cell r="FD695"/>
          <cell r="FE695"/>
          <cell r="FF695"/>
          <cell r="FG695"/>
        </row>
        <row r="696">
          <cell r="B696">
            <v>0</v>
          </cell>
          <cell r="C696">
            <v>0</v>
          </cell>
          <cell r="D696">
            <v>0</v>
          </cell>
          <cell r="E696">
            <v>0</v>
          </cell>
          <cell r="F696">
            <v>0</v>
          </cell>
          <cell r="G696">
            <v>0</v>
          </cell>
          <cell r="H696">
            <v>0</v>
          </cell>
          <cell r="I696">
            <v>0</v>
          </cell>
          <cell r="J696">
            <v>0</v>
          </cell>
          <cell r="K696">
            <v>0</v>
          </cell>
          <cell r="L696">
            <v>0</v>
          </cell>
          <cell r="M696">
            <v>0</v>
          </cell>
          <cell r="N696">
            <v>0</v>
          </cell>
          <cell r="O696">
            <v>0</v>
          </cell>
          <cell r="P696">
            <v>0</v>
          </cell>
          <cell r="Q696">
            <v>0</v>
          </cell>
          <cell r="R696">
            <v>0</v>
          </cell>
          <cell r="S696">
            <v>0</v>
          </cell>
          <cell r="T696">
            <v>0</v>
          </cell>
          <cell r="U696">
            <v>0</v>
          </cell>
          <cell r="V696">
            <v>0</v>
          </cell>
          <cell r="W696">
            <v>0</v>
          </cell>
          <cell r="X696">
            <v>0</v>
          </cell>
          <cell r="Y696">
            <v>0</v>
          </cell>
          <cell r="Z696">
            <v>0</v>
          </cell>
          <cell r="AA696">
            <v>0</v>
          </cell>
          <cell r="AB696">
            <v>0</v>
          </cell>
          <cell r="AC696">
            <v>0</v>
          </cell>
          <cell r="AD696">
            <v>0</v>
          </cell>
          <cell r="AE696">
            <v>0</v>
          </cell>
          <cell r="AF696">
            <v>0</v>
          </cell>
          <cell r="AG696">
            <v>0</v>
          </cell>
          <cell r="AH696">
            <v>0</v>
          </cell>
          <cell r="AI696">
            <v>0</v>
          </cell>
          <cell r="AJ696">
            <v>0</v>
          </cell>
          <cell r="AK696">
            <v>0</v>
          </cell>
          <cell r="AL696">
            <v>0</v>
          </cell>
          <cell r="AM696">
            <v>0</v>
          </cell>
          <cell r="AN696">
            <v>0</v>
          </cell>
          <cell r="AO696">
            <v>0</v>
          </cell>
          <cell r="AP696">
            <v>0</v>
          </cell>
          <cell r="AQ696">
            <v>0</v>
          </cell>
          <cell r="AR696">
            <v>0</v>
          </cell>
          <cell r="AS696">
            <v>0</v>
          </cell>
          <cell r="AT696">
            <v>0</v>
          </cell>
          <cell r="AU696">
            <v>0</v>
          </cell>
          <cell r="AV696">
            <v>0</v>
          </cell>
          <cell r="AW696">
            <v>0</v>
          </cell>
          <cell r="AX696">
            <v>0</v>
          </cell>
          <cell r="AY696">
            <v>0</v>
          </cell>
          <cell r="AZ696">
            <v>0</v>
          </cell>
          <cell r="BA696">
            <v>0</v>
          </cell>
          <cell r="BB696">
            <v>0</v>
          </cell>
          <cell r="BC696">
            <v>0</v>
          </cell>
          <cell r="BD696">
            <v>0</v>
          </cell>
          <cell r="BE696">
            <v>0</v>
          </cell>
          <cell r="BF696">
            <v>0</v>
          </cell>
          <cell r="BG696">
            <v>0</v>
          </cell>
          <cell r="BH696">
            <v>0</v>
          </cell>
          <cell r="BI696">
            <v>0</v>
          </cell>
          <cell r="BJ696">
            <v>0</v>
          </cell>
          <cell r="BK696">
            <v>0</v>
          </cell>
          <cell r="BL696">
            <v>0</v>
          </cell>
          <cell r="BM696">
            <v>0</v>
          </cell>
          <cell r="BN696">
            <v>0</v>
          </cell>
          <cell r="BO696">
            <v>0</v>
          </cell>
          <cell r="BP696">
            <v>0</v>
          </cell>
          <cell r="BQ696">
            <v>0</v>
          </cell>
          <cell r="BR696">
            <v>0</v>
          </cell>
          <cell r="BS696">
            <v>0</v>
          </cell>
          <cell r="BT696">
            <v>0</v>
          </cell>
          <cell r="BU696">
            <v>0</v>
          </cell>
          <cell r="BV696">
            <v>0</v>
          </cell>
          <cell r="BW696">
            <v>0</v>
          </cell>
          <cell r="BX696">
            <v>0</v>
          </cell>
          <cell r="BY696">
            <v>0</v>
          </cell>
          <cell r="BZ696">
            <v>0</v>
          </cell>
          <cell r="CA696">
            <v>0</v>
          </cell>
          <cell r="CB696">
            <v>0</v>
          </cell>
          <cell r="CC696">
            <v>0</v>
          </cell>
          <cell r="CD696">
            <v>0</v>
          </cell>
          <cell r="CE696">
            <v>0</v>
          </cell>
          <cell r="CF696">
            <v>0</v>
          </cell>
          <cell r="CG696">
            <v>0</v>
          </cell>
          <cell r="CH696">
            <v>0</v>
          </cell>
          <cell r="CI696">
            <v>0</v>
          </cell>
          <cell r="CJ696">
            <v>0</v>
          </cell>
          <cell r="CK696">
            <v>0</v>
          </cell>
          <cell r="CL696">
            <v>0</v>
          </cell>
          <cell r="CM696">
            <v>0</v>
          </cell>
          <cell r="CN696">
            <v>0</v>
          </cell>
          <cell r="CO696">
            <v>0</v>
          </cell>
          <cell r="CP696">
            <v>0</v>
          </cell>
          <cell r="CQ696">
            <v>0</v>
          </cell>
          <cell r="CR696">
            <v>0</v>
          </cell>
          <cell r="CS696">
            <v>0</v>
          </cell>
          <cell r="CT696">
            <v>0</v>
          </cell>
          <cell r="CU696">
            <v>0</v>
          </cell>
          <cell r="CV696">
            <v>0</v>
          </cell>
          <cell r="CW696">
            <v>0</v>
          </cell>
          <cell r="CX696">
            <v>0</v>
          </cell>
          <cell r="CY696">
            <v>0</v>
          </cell>
          <cell r="CZ696">
            <v>0</v>
          </cell>
          <cell r="DA696">
            <v>0</v>
          </cell>
          <cell r="DB696">
            <v>0</v>
          </cell>
          <cell r="DC696">
            <v>0</v>
          </cell>
          <cell r="DD696">
            <v>0</v>
          </cell>
          <cell r="DE696">
            <v>0</v>
          </cell>
          <cell r="DF696">
            <v>0</v>
          </cell>
          <cell r="DG696">
            <v>0</v>
          </cell>
          <cell r="DH696">
            <v>0</v>
          </cell>
          <cell r="DI696">
            <v>0</v>
          </cell>
          <cell r="DJ696">
            <v>0</v>
          </cell>
          <cell r="DK696">
            <v>0</v>
          </cell>
          <cell r="DL696">
            <v>0</v>
          </cell>
          <cell r="DM696">
            <v>0</v>
          </cell>
          <cell r="DN696">
            <v>0</v>
          </cell>
          <cell r="DO696">
            <v>0</v>
          </cell>
          <cell r="DP696">
            <v>0</v>
          </cell>
          <cell r="DQ696">
            <v>0</v>
          </cell>
          <cell r="DR696">
            <v>0</v>
          </cell>
          <cell r="DS696">
            <v>0</v>
          </cell>
          <cell r="DT696">
            <v>0</v>
          </cell>
          <cell r="DU696">
            <v>0</v>
          </cell>
          <cell r="DV696">
            <v>0</v>
          </cell>
          <cell r="DW696">
            <v>0</v>
          </cell>
          <cell r="DX696">
            <v>0</v>
          </cell>
          <cell r="DY696">
            <v>0</v>
          </cell>
          <cell r="DZ696">
            <v>0</v>
          </cell>
          <cell r="EA696">
            <v>0</v>
          </cell>
          <cell r="EB696">
            <v>0</v>
          </cell>
          <cell r="EC696">
            <v>0</v>
          </cell>
          <cell r="ED696">
            <v>0</v>
          </cell>
          <cell r="EE696">
            <v>0</v>
          </cell>
          <cell r="EF696">
            <v>0</v>
          </cell>
          <cell r="EG696">
            <v>0</v>
          </cell>
          <cell r="EH696">
            <v>0</v>
          </cell>
          <cell r="EI696">
            <v>0</v>
          </cell>
          <cell r="EJ696">
            <v>0</v>
          </cell>
          <cell r="EK696">
            <v>0</v>
          </cell>
          <cell r="EL696">
            <v>0</v>
          </cell>
          <cell r="EM696">
            <v>0</v>
          </cell>
          <cell r="EN696">
            <v>0</v>
          </cell>
          <cell r="EO696">
            <v>0</v>
          </cell>
          <cell r="EP696">
            <v>0</v>
          </cell>
          <cell r="EQ696">
            <v>0</v>
          </cell>
          <cell r="ER696">
            <v>0</v>
          </cell>
          <cell r="ES696">
            <v>0</v>
          </cell>
          <cell r="ET696">
            <v>0</v>
          </cell>
          <cell r="EU696">
            <v>0</v>
          </cell>
          <cell r="EV696">
            <v>0</v>
          </cell>
          <cell r="EW696">
            <v>0</v>
          </cell>
          <cell r="EX696">
            <v>0</v>
          </cell>
          <cell r="EY696">
            <v>0</v>
          </cell>
          <cell r="EZ696">
            <v>0</v>
          </cell>
          <cell r="FA696">
            <v>0</v>
          </cell>
          <cell r="FB696"/>
          <cell r="FC696">
            <v>0</v>
          </cell>
          <cell r="FD696"/>
          <cell r="FE696"/>
          <cell r="FF696"/>
          <cell r="FG696"/>
        </row>
        <row r="697">
          <cell r="B697">
            <v>0</v>
          </cell>
          <cell r="C697">
            <v>0</v>
          </cell>
          <cell r="D697">
            <v>0</v>
          </cell>
          <cell r="E697">
            <v>0</v>
          </cell>
          <cell r="F697">
            <v>0</v>
          </cell>
          <cell r="G697">
            <v>0</v>
          </cell>
          <cell r="H697">
            <v>0</v>
          </cell>
          <cell r="I697">
            <v>0</v>
          </cell>
          <cell r="J697">
            <v>0</v>
          </cell>
          <cell r="K697">
            <v>0</v>
          </cell>
          <cell r="L697">
            <v>0</v>
          </cell>
          <cell r="M697">
            <v>0</v>
          </cell>
          <cell r="N697">
            <v>0</v>
          </cell>
          <cell r="O697">
            <v>0</v>
          </cell>
          <cell r="P697">
            <v>0</v>
          </cell>
          <cell r="Q697">
            <v>0</v>
          </cell>
          <cell r="R697">
            <v>0</v>
          </cell>
          <cell r="S697">
            <v>0</v>
          </cell>
          <cell r="T697">
            <v>0</v>
          </cell>
          <cell r="U697">
            <v>0</v>
          </cell>
          <cell r="V697">
            <v>0</v>
          </cell>
          <cell r="W697">
            <v>0</v>
          </cell>
          <cell r="X697">
            <v>0</v>
          </cell>
          <cell r="Y697">
            <v>0</v>
          </cell>
          <cell r="Z697">
            <v>0</v>
          </cell>
          <cell r="AA697">
            <v>0</v>
          </cell>
          <cell r="AB697">
            <v>0</v>
          </cell>
          <cell r="AC697">
            <v>0</v>
          </cell>
          <cell r="AD697">
            <v>0</v>
          </cell>
          <cell r="AE697">
            <v>0</v>
          </cell>
          <cell r="AF697">
            <v>0</v>
          </cell>
          <cell r="AG697">
            <v>0</v>
          </cell>
          <cell r="AH697">
            <v>0</v>
          </cell>
          <cell r="AI697">
            <v>0</v>
          </cell>
          <cell r="AJ697">
            <v>0</v>
          </cell>
          <cell r="AK697">
            <v>0</v>
          </cell>
          <cell r="AL697">
            <v>0</v>
          </cell>
          <cell r="AM697">
            <v>0</v>
          </cell>
          <cell r="AN697">
            <v>0</v>
          </cell>
          <cell r="AO697">
            <v>0</v>
          </cell>
          <cell r="AP697">
            <v>0</v>
          </cell>
          <cell r="AQ697">
            <v>0</v>
          </cell>
          <cell r="AR697">
            <v>0</v>
          </cell>
          <cell r="AS697">
            <v>0</v>
          </cell>
          <cell r="AT697">
            <v>0</v>
          </cell>
          <cell r="AU697">
            <v>0</v>
          </cell>
          <cell r="AV697">
            <v>0</v>
          </cell>
          <cell r="AW697">
            <v>0</v>
          </cell>
          <cell r="AX697">
            <v>0</v>
          </cell>
          <cell r="AY697">
            <v>0</v>
          </cell>
          <cell r="AZ697">
            <v>0</v>
          </cell>
          <cell r="BA697">
            <v>0</v>
          </cell>
          <cell r="BB697">
            <v>0</v>
          </cell>
          <cell r="BC697">
            <v>0</v>
          </cell>
          <cell r="BD697">
            <v>0</v>
          </cell>
          <cell r="BE697">
            <v>0</v>
          </cell>
          <cell r="BF697">
            <v>0</v>
          </cell>
          <cell r="BG697">
            <v>0</v>
          </cell>
          <cell r="BH697">
            <v>0</v>
          </cell>
          <cell r="BI697">
            <v>0</v>
          </cell>
          <cell r="BJ697">
            <v>0</v>
          </cell>
          <cell r="BK697">
            <v>0</v>
          </cell>
          <cell r="BL697">
            <v>0</v>
          </cell>
          <cell r="BM697">
            <v>0</v>
          </cell>
          <cell r="BN697">
            <v>0</v>
          </cell>
          <cell r="BO697">
            <v>0</v>
          </cell>
          <cell r="BP697">
            <v>0</v>
          </cell>
          <cell r="BQ697">
            <v>0</v>
          </cell>
          <cell r="BR697">
            <v>0</v>
          </cell>
          <cell r="BS697">
            <v>0</v>
          </cell>
          <cell r="BT697">
            <v>0</v>
          </cell>
          <cell r="BU697">
            <v>0</v>
          </cell>
          <cell r="BV697">
            <v>0</v>
          </cell>
          <cell r="BW697">
            <v>0</v>
          </cell>
          <cell r="BX697">
            <v>0</v>
          </cell>
          <cell r="BY697">
            <v>0</v>
          </cell>
          <cell r="BZ697">
            <v>0</v>
          </cell>
          <cell r="CA697">
            <v>0</v>
          </cell>
          <cell r="CB697">
            <v>0</v>
          </cell>
          <cell r="CC697">
            <v>0</v>
          </cell>
          <cell r="CD697">
            <v>0</v>
          </cell>
          <cell r="CE697">
            <v>0</v>
          </cell>
          <cell r="CF697">
            <v>0</v>
          </cell>
          <cell r="CG697">
            <v>0</v>
          </cell>
          <cell r="CH697">
            <v>0</v>
          </cell>
          <cell r="CI697">
            <v>0</v>
          </cell>
          <cell r="CJ697">
            <v>0</v>
          </cell>
          <cell r="CK697">
            <v>0</v>
          </cell>
          <cell r="CL697">
            <v>0</v>
          </cell>
          <cell r="CM697">
            <v>0</v>
          </cell>
          <cell r="CN697">
            <v>0</v>
          </cell>
          <cell r="CO697">
            <v>0</v>
          </cell>
          <cell r="CP697">
            <v>0</v>
          </cell>
          <cell r="CQ697">
            <v>0</v>
          </cell>
          <cell r="CR697">
            <v>0</v>
          </cell>
          <cell r="CS697">
            <v>0</v>
          </cell>
          <cell r="CT697">
            <v>0</v>
          </cell>
          <cell r="CU697">
            <v>0</v>
          </cell>
          <cell r="CV697">
            <v>0</v>
          </cell>
          <cell r="CW697">
            <v>0</v>
          </cell>
          <cell r="CX697">
            <v>0</v>
          </cell>
          <cell r="CY697">
            <v>0</v>
          </cell>
          <cell r="CZ697">
            <v>0</v>
          </cell>
          <cell r="DA697">
            <v>0</v>
          </cell>
          <cell r="DB697">
            <v>0</v>
          </cell>
          <cell r="DC697">
            <v>0</v>
          </cell>
          <cell r="DD697">
            <v>0</v>
          </cell>
          <cell r="DE697">
            <v>0</v>
          </cell>
          <cell r="DF697">
            <v>0</v>
          </cell>
          <cell r="DG697">
            <v>0</v>
          </cell>
          <cell r="DH697">
            <v>0</v>
          </cell>
          <cell r="DI697">
            <v>0</v>
          </cell>
          <cell r="DJ697">
            <v>0</v>
          </cell>
          <cell r="DK697">
            <v>0</v>
          </cell>
          <cell r="DL697">
            <v>0</v>
          </cell>
          <cell r="DM697">
            <v>0</v>
          </cell>
          <cell r="DN697">
            <v>0</v>
          </cell>
          <cell r="DO697">
            <v>0</v>
          </cell>
          <cell r="DP697">
            <v>0</v>
          </cell>
          <cell r="DQ697">
            <v>0</v>
          </cell>
          <cell r="DR697">
            <v>0</v>
          </cell>
          <cell r="DS697">
            <v>0</v>
          </cell>
          <cell r="DT697">
            <v>0</v>
          </cell>
          <cell r="DU697">
            <v>0</v>
          </cell>
          <cell r="DV697">
            <v>0</v>
          </cell>
          <cell r="DW697">
            <v>0</v>
          </cell>
          <cell r="DX697">
            <v>0</v>
          </cell>
          <cell r="DY697">
            <v>0</v>
          </cell>
          <cell r="DZ697">
            <v>0</v>
          </cell>
          <cell r="EA697">
            <v>0</v>
          </cell>
          <cell r="EB697">
            <v>0</v>
          </cell>
          <cell r="EC697">
            <v>0</v>
          </cell>
          <cell r="ED697">
            <v>0</v>
          </cell>
          <cell r="EE697">
            <v>0</v>
          </cell>
          <cell r="EF697">
            <v>0</v>
          </cell>
          <cell r="EG697">
            <v>0</v>
          </cell>
          <cell r="EH697">
            <v>0</v>
          </cell>
          <cell r="EI697">
            <v>0</v>
          </cell>
          <cell r="EJ697">
            <v>0</v>
          </cell>
          <cell r="EK697">
            <v>0</v>
          </cell>
          <cell r="EL697">
            <v>0</v>
          </cell>
          <cell r="EM697">
            <v>0</v>
          </cell>
          <cell r="EN697">
            <v>0</v>
          </cell>
          <cell r="EO697">
            <v>0</v>
          </cell>
          <cell r="EP697">
            <v>0</v>
          </cell>
          <cell r="EQ697">
            <v>0</v>
          </cell>
          <cell r="ER697">
            <v>0</v>
          </cell>
          <cell r="ES697">
            <v>0</v>
          </cell>
          <cell r="ET697">
            <v>0</v>
          </cell>
          <cell r="EU697">
            <v>0</v>
          </cell>
          <cell r="EV697">
            <v>0</v>
          </cell>
          <cell r="EW697">
            <v>0</v>
          </cell>
          <cell r="EX697">
            <v>0</v>
          </cell>
          <cell r="EY697">
            <v>0</v>
          </cell>
          <cell r="EZ697">
            <v>0</v>
          </cell>
          <cell r="FA697">
            <v>0</v>
          </cell>
          <cell r="FB697"/>
          <cell r="FC697">
            <v>0</v>
          </cell>
          <cell r="FD697"/>
          <cell r="FE697"/>
          <cell r="FF697"/>
          <cell r="FG697"/>
        </row>
        <row r="698">
          <cell r="B698">
            <v>0</v>
          </cell>
          <cell r="C698">
            <v>0</v>
          </cell>
          <cell r="D698">
            <v>0</v>
          </cell>
          <cell r="E698">
            <v>0</v>
          </cell>
          <cell r="F698">
            <v>0</v>
          </cell>
          <cell r="G698">
            <v>0</v>
          </cell>
          <cell r="H698">
            <v>0</v>
          </cell>
          <cell r="I698">
            <v>0</v>
          </cell>
          <cell r="J698">
            <v>0</v>
          </cell>
          <cell r="K698">
            <v>0</v>
          </cell>
          <cell r="L698">
            <v>0</v>
          </cell>
          <cell r="M698">
            <v>0</v>
          </cell>
          <cell r="N698">
            <v>0</v>
          </cell>
          <cell r="O698">
            <v>0</v>
          </cell>
          <cell r="P698">
            <v>0</v>
          </cell>
          <cell r="Q698">
            <v>0</v>
          </cell>
          <cell r="R698">
            <v>0</v>
          </cell>
          <cell r="S698">
            <v>0</v>
          </cell>
          <cell r="T698">
            <v>0</v>
          </cell>
          <cell r="U698">
            <v>0</v>
          </cell>
          <cell r="V698">
            <v>0</v>
          </cell>
          <cell r="W698">
            <v>0</v>
          </cell>
          <cell r="X698">
            <v>0</v>
          </cell>
          <cell r="Y698">
            <v>0</v>
          </cell>
          <cell r="Z698">
            <v>0</v>
          </cell>
          <cell r="AA698">
            <v>0</v>
          </cell>
          <cell r="AB698">
            <v>0</v>
          </cell>
          <cell r="AC698">
            <v>0</v>
          </cell>
          <cell r="AD698">
            <v>0</v>
          </cell>
          <cell r="AE698">
            <v>0</v>
          </cell>
          <cell r="AF698">
            <v>0</v>
          </cell>
          <cell r="AG698">
            <v>0</v>
          </cell>
          <cell r="AH698">
            <v>0</v>
          </cell>
          <cell r="AI698">
            <v>0</v>
          </cell>
          <cell r="AJ698">
            <v>0</v>
          </cell>
          <cell r="AK698">
            <v>0</v>
          </cell>
          <cell r="AL698">
            <v>0</v>
          </cell>
          <cell r="AM698">
            <v>0</v>
          </cell>
          <cell r="AN698">
            <v>0</v>
          </cell>
          <cell r="AO698">
            <v>0</v>
          </cell>
          <cell r="AP698">
            <v>0</v>
          </cell>
          <cell r="AQ698">
            <v>0</v>
          </cell>
          <cell r="AR698">
            <v>0</v>
          </cell>
          <cell r="AS698">
            <v>0</v>
          </cell>
          <cell r="AT698">
            <v>0</v>
          </cell>
          <cell r="AU698">
            <v>0</v>
          </cell>
          <cell r="AV698">
            <v>0</v>
          </cell>
          <cell r="AW698">
            <v>0</v>
          </cell>
          <cell r="AX698">
            <v>0</v>
          </cell>
          <cell r="AY698">
            <v>0</v>
          </cell>
          <cell r="AZ698">
            <v>0</v>
          </cell>
          <cell r="BA698">
            <v>0</v>
          </cell>
          <cell r="BB698">
            <v>0</v>
          </cell>
          <cell r="BC698">
            <v>0</v>
          </cell>
          <cell r="BD698">
            <v>0</v>
          </cell>
          <cell r="BE698">
            <v>0</v>
          </cell>
          <cell r="BF698">
            <v>0</v>
          </cell>
          <cell r="BG698">
            <v>0</v>
          </cell>
          <cell r="BH698">
            <v>0</v>
          </cell>
          <cell r="BI698">
            <v>0</v>
          </cell>
          <cell r="BJ698">
            <v>0</v>
          </cell>
          <cell r="BK698">
            <v>0</v>
          </cell>
          <cell r="BL698">
            <v>0</v>
          </cell>
          <cell r="BM698">
            <v>0</v>
          </cell>
          <cell r="BN698">
            <v>0</v>
          </cell>
          <cell r="BO698">
            <v>0</v>
          </cell>
          <cell r="BP698">
            <v>0</v>
          </cell>
          <cell r="BQ698">
            <v>0</v>
          </cell>
          <cell r="BR698">
            <v>0</v>
          </cell>
          <cell r="BS698">
            <v>0</v>
          </cell>
          <cell r="BT698">
            <v>0</v>
          </cell>
          <cell r="BU698">
            <v>0</v>
          </cell>
          <cell r="BV698">
            <v>0</v>
          </cell>
          <cell r="BW698">
            <v>0</v>
          </cell>
          <cell r="BX698">
            <v>0</v>
          </cell>
          <cell r="BY698">
            <v>0</v>
          </cell>
          <cell r="BZ698">
            <v>0</v>
          </cell>
          <cell r="CA698">
            <v>0</v>
          </cell>
          <cell r="CB698">
            <v>0</v>
          </cell>
          <cell r="CC698">
            <v>0</v>
          </cell>
          <cell r="CD698">
            <v>0</v>
          </cell>
          <cell r="CE698">
            <v>0</v>
          </cell>
          <cell r="CF698">
            <v>0</v>
          </cell>
          <cell r="CG698">
            <v>0</v>
          </cell>
          <cell r="CH698">
            <v>0</v>
          </cell>
          <cell r="CI698">
            <v>0</v>
          </cell>
          <cell r="CJ698">
            <v>0</v>
          </cell>
          <cell r="CK698">
            <v>0</v>
          </cell>
          <cell r="CL698">
            <v>0</v>
          </cell>
          <cell r="CM698">
            <v>0</v>
          </cell>
          <cell r="CN698">
            <v>0</v>
          </cell>
          <cell r="CO698">
            <v>0</v>
          </cell>
          <cell r="CP698">
            <v>0</v>
          </cell>
          <cell r="CQ698">
            <v>0</v>
          </cell>
          <cell r="CR698">
            <v>0</v>
          </cell>
          <cell r="CS698">
            <v>0</v>
          </cell>
          <cell r="CT698">
            <v>0</v>
          </cell>
          <cell r="CU698">
            <v>0</v>
          </cell>
          <cell r="CV698">
            <v>0</v>
          </cell>
          <cell r="CW698">
            <v>0</v>
          </cell>
          <cell r="CX698">
            <v>0</v>
          </cell>
          <cell r="CY698">
            <v>0</v>
          </cell>
          <cell r="CZ698">
            <v>0</v>
          </cell>
          <cell r="DA698">
            <v>0</v>
          </cell>
          <cell r="DB698">
            <v>0</v>
          </cell>
          <cell r="DC698">
            <v>0</v>
          </cell>
          <cell r="DD698">
            <v>0</v>
          </cell>
          <cell r="DE698">
            <v>0</v>
          </cell>
          <cell r="DF698">
            <v>0</v>
          </cell>
          <cell r="DG698">
            <v>0</v>
          </cell>
          <cell r="DH698">
            <v>0</v>
          </cell>
          <cell r="DI698">
            <v>0</v>
          </cell>
          <cell r="DJ698">
            <v>0</v>
          </cell>
          <cell r="DK698">
            <v>0</v>
          </cell>
          <cell r="DL698">
            <v>0</v>
          </cell>
          <cell r="DM698">
            <v>0</v>
          </cell>
          <cell r="DN698">
            <v>0</v>
          </cell>
          <cell r="DO698">
            <v>0</v>
          </cell>
          <cell r="DP698">
            <v>0</v>
          </cell>
          <cell r="DQ698">
            <v>0</v>
          </cell>
          <cell r="DR698">
            <v>0</v>
          </cell>
          <cell r="DS698">
            <v>0</v>
          </cell>
          <cell r="DT698">
            <v>0</v>
          </cell>
          <cell r="DU698">
            <v>0</v>
          </cell>
          <cell r="DV698">
            <v>0</v>
          </cell>
          <cell r="DW698">
            <v>0</v>
          </cell>
          <cell r="DX698">
            <v>0</v>
          </cell>
          <cell r="DY698">
            <v>0</v>
          </cell>
          <cell r="DZ698">
            <v>0</v>
          </cell>
          <cell r="EA698">
            <v>0</v>
          </cell>
          <cell r="EB698">
            <v>0</v>
          </cell>
          <cell r="EC698">
            <v>0</v>
          </cell>
          <cell r="ED698">
            <v>0</v>
          </cell>
          <cell r="EE698">
            <v>0</v>
          </cell>
          <cell r="EF698">
            <v>0</v>
          </cell>
          <cell r="EG698">
            <v>0</v>
          </cell>
          <cell r="EH698">
            <v>0</v>
          </cell>
          <cell r="EI698">
            <v>0</v>
          </cell>
          <cell r="EJ698">
            <v>0</v>
          </cell>
          <cell r="EK698">
            <v>0</v>
          </cell>
          <cell r="EL698">
            <v>0</v>
          </cell>
          <cell r="EM698">
            <v>0</v>
          </cell>
          <cell r="EN698">
            <v>0</v>
          </cell>
          <cell r="EO698">
            <v>0</v>
          </cell>
          <cell r="EP698">
            <v>0</v>
          </cell>
          <cell r="EQ698">
            <v>0</v>
          </cell>
          <cell r="ER698">
            <v>0</v>
          </cell>
          <cell r="ES698">
            <v>0</v>
          </cell>
          <cell r="ET698">
            <v>0</v>
          </cell>
          <cell r="EU698">
            <v>0</v>
          </cell>
          <cell r="EV698">
            <v>0</v>
          </cell>
          <cell r="EW698">
            <v>0</v>
          </cell>
          <cell r="EX698">
            <v>0</v>
          </cell>
          <cell r="EY698">
            <v>0</v>
          </cell>
          <cell r="EZ698">
            <v>0</v>
          </cell>
          <cell r="FA698">
            <v>0</v>
          </cell>
          <cell r="FB698"/>
          <cell r="FC698"/>
          <cell r="FD698"/>
          <cell r="FE698"/>
          <cell r="FF698"/>
          <cell r="FG698"/>
        </row>
        <row r="699">
          <cell r="B699">
            <v>0</v>
          </cell>
          <cell r="C699">
            <v>0</v>
          </cell>
          <cell r="D699">
            <v>0</v>
          </cell>
          <cell r="E699">
            <v>0</v>
          </cell>
          <cell r="F699">
            <v>0</v>
          </cell>
          <cell r="G699">
            <v>0</v>
          </cell>
          <cell r="H699">
            <v>0</v>
          </cell>
          <cell r="I699">
            <v>0</v>
          </cell>
          <cell r="J699">
            <v>0</v>
          </cell>
          <cell r="K699">
            <v>0</v>
          </cell>
          <cell r="L699">
            <v>0</v>
          </cell>
          <cell r="M699">
            <v>0</v>
          </cell>
          <cell r="N699">
            <v>0</v>
          </cell>
          <cell r="O699">
            <v>0</v>
          </cell>
          <cell r="P699">
            <v>0</v>
          </cell>
          <cell r="Q699">
            <v>0</v>
          </cell>
          <cell r="R699">
            <v>0</v>
          </cell>
          <cell r="S699">
            <v>0</v>
          </cell>
          <cell r="T699">
            <v>0</v>
          </cell>
          <cell r="U699">
            <v>0</v>
          </cell>
          <cell r="V699">
            <v>0</v>
          </cell>
          <cell r="W699">
            <v>0</v>
          </cell>
          <cell r="X699">
            <v>0</v>
          </cell>
          <cell r="Y699">
            <v>0</v>
          </cell>
          <cell r="Z699">
            <v>0</v>
          </cell>
          <cell r="AA699">
            <v>0</v>
          </cell>
          <cell r="AB699">
            <v>0</v>
          </cell>
          <cell r="AC699">
            <v>0</v>
          </cell>
          <cell r="AD699">
            <v>0</v>
          </cell>
          <cell r="AE699">
            <v>0</v>
          </cell>
          <cell r="AF699">
            <v>0</v>
          </cell>
          <cell r="AG699">
            <v>0</v>
          </cell>
          <cell r="AH699">
            <v>0</v>
          </cell>
          <cell r="AI699">
            <v>0</v>
          </cell>
          <cell r="AJ699">
            <v>0</v>
          </cell>
          <cell r="AK699">
            <v>0</v>
          </cell>
          <cell r="AL699">
            <v>0</v>
          </cell>
          <cell r="AM699">
            <v>0</v>
          </cell>
          <cell r="AN699">
            <v>0</v>
          </cell>
          <cell r="AO699">
            <v>0</v>
          </cell>
          <cell r="AP699">
            <v>0</v>
          </cell>
          <cell r="AQ699">
            <v>0</v>
          </cell>
          <cell r="AR699">
            <v>0</v>
          </cell>
          <cell r="AS699">
            <v>0</v>
          </cell>
          <cell r="AT699">
            <v>0</v>
          </cell>
          <cell r="AU699">
            <v>0</v>
          </cell>
          <cell r="AV699">
            <v>0</v>
          </cell>
          <cell r="AW699">
            <v>0</v>
          </cell>
          <cell r="AX699">
            <v>0</v>
          </cell>
          <cell r="AY699">
            <v>0</v>
          </cell>
          <cell r="AZ699">
            <v>0</v>
          </cell>
          <cell r="BA699">
            <v>0</v>
          </cell>
          <cell r="BB699">
            <v>0</v>
          </cell>
          <cell r="BC699">
            <v>0</v>
          </cell>
          <cell r="BD699">
            <v>0</v>
          </cell>
          <cell r="BE699">
            <v>0</v>
          </cell>
          <cell r="BF699">
            <v>0</v>
          </cell>
          <cell r="BG699">
            <v>0</v>
          </cell>
          <cell r="BH699">
            <v>0</v>
          </cell>
          <cell r="BI699">
            <v>0</v>
          </cell>
          <cell r="BJ699">
            <v>0</v>
          </cell>
          <cell r="BK699">
            <v>0</v>
          </cell>
          <cell r="BL699">
            <v>0</v>
          </cell>
          <cell r="BM699">
            <v>0</v>
          </cell>
          <cell r="BN699">
            <v>0</v>
          </cell>
          <cell r="BO699">
            <v>0</v>
          </cell>
          <cell r="BP699">
            <v>0</v>
          </cell>
          <cell r="BQ699">
            <v>0</v>
          </cell>
          <cell r="BR699">
            <v>0</v>
          </cell>
          <cell r="BS699">
            <v>0</v>
          </cell>
          <cell r="BT699">
            <v>0</v>
          </cell>
          <cell r="BU699">
            <v>0</v>
          </cell>
          <cell r="BV699">
            <v>0</v>
          </cell>
          <cell r="BW699">
            <v>0</v>
          </cell>
          <cell r="BX699">
            <v>0</v>
          </cell>
          <cell r="BY699">
            <v>0</v>
          </cell>
          <cell r="BZ699">
            <v>0</v>
          </cell>
          <cell r="CA699">
            <v>0</v>
          </cell>
          <cell r="CB699">
            <v>0</v>
          </cell>
          <cell r="CC699">
            <v>0</v>
          </cell>
          <cell r="CD699">
            <v>0</v>
          </cell>
          <cell r="CE699">
            <v>0</v>
          </cell>
          <cell r="CF699">
            <v>0</v>
          </cell>
          <cell r="CG699">
            <v>0</v>
          </cell>
          <cell r="CH699">
            <v>0</v>
          </cell>
          <cell r="CI699">
            <v>0</v>
          </cell>
          <cell r="CJ699">
            <v>0</v>
          </cell>
          <cell r="CK699">
            <v>0</v>
          </cell>
          <cell r="CL699">
            <v>0</v>
          </cell>
          <cell r="CM699">
            <v>0</v>
          </cell>
          <cell r="CN699">
            <v>0</v>
          </cell>
          <cell r="CO699">
            <v>0</v>
          </cell>
          <cell r="CP699">
            <v>0</v>
          </cell>
          <cell r="CQ699">
            <v>0</v>
          </cell>
          <cell r="CR699">
            <v>0</v>
          </cell>
          <cell r="CS699">
            <v>0</v>
          </cell>
          <cell r="CT699">
            <v>0</v>
          </cell>
          <cell r="CU699">
            <v>0</v>
          </cell>
          <cell r="CV699">
            <v>0</v>
          </cell>
          <cell r="CW699">
            <v>0</v>
          </cell>
          <cell r="CX699">
            <v>0</v>
          </cell>
          <cell r="CY699">
            <v>0</v>
          </cell>
          <cell r="CZ699">
            <v>0</v>
          </cell>
          <cell r="DA699">
            <v>0</v>
          </cell>
          <cell r="DB699">
            <v>0</v>
          </cell>
          <cell r="DC699">
            <v>0</v>
          </cell>
          <cell r="DD699">
            <v>0</v>
          </cell>
          <cell r="DE699">
            <v>0</v>
          </cell>
          <cell r="DF699">
            <v>0</v>
          </cell>
          <cell r="DG699">
            <v>0</v>
          </cell>
          <cell r="DH699">
            <v>0</v>
          </cell>
          <cell r="DI699">
            <v>0</v>
          </cell>
          <cell r="DJ699">
            <v>0</v>
          </cell>
          <cell r="DK699">
            <v>0</v>
          </cell>
          <cell r="DL699">
            <v>0</v>
          </cell>
          <cell r="DM699">
            <v>0</v>
          </cell>
          <cell r="DN699">
            <v>0</v>
          </cell>
          <cell r="DO699">
            <v>0</v>
          </cell>
          <cell r="DP699">
            <v>0</v>
          </cell>
          <cell r="DQ699">
            <v>0</v>
          </cell>
          <cell r="DR699">
            <v>0</v>
          </cell>
          <cell r="DS699">
            <v>0</v>
          </cell>
          <cell r="DT699">
            <v>0</v>
          </cell>
          <cell r="DU699">
            <v>0</v>
          </cell>
          <cell r="DV699">
            <v>0</v>
          </cell>
          <cell r="DW699">
            <v>0</v>
          </cell>
          <cell r="DX699">
            <v>0</v>
          </cell>
          <cell r="DY699">
            <v>0</v>
          </cell>
          <cell r="DZ699">
            <v>0</v>
          </cell>
          <cell r="EA699">
            <v>0</v>
          </cell>
          <cell r="EB699">
            <v>0</v>
          </cell>
          <cell r="EC699">
            <v>0</v>
          </cell>
          <cell r="ED699">
            <v>0</v>
          </cell>
          <cell r="EE699">
            <v>0</v>
          </cell>
          <cell r="EF699">
            <v>0</v>
          </cell>
          <cell r="EG699">
            <v>0</v>
          </cell>
          <cell r="EH699">
            <v>0</v>
          </cell>
          <cell r="EI699">
            <v>0</v>
          </cell>
          <cell r="EJ699">
            <v>0</v>
          </cell>
          <cell r="EK699">
            <v>0</v>
          </cell>
          <cell r="EL699">
            <v>0</v>
          </cell>
          <cell r="EM699">
            <v>0</v>
          </cell>
          <cell r="EN699">
            <v>0</v>
          </cell>
          <cell r="EO699">
            <v>0</v>
          </cell>
          <cell r="EP699">
            <v>0</v>
          </cell>
          <cell r="EQ699">
            <v>0</v>
          </cell>
          <cell r="ER699">
            <v>0</v>
          </cell>
          <cell r="ES699">
            <v>0</v>
          </cell>
          <cell r="ET699">
            <v>0</v>
          </cell>
          <cell r="EU699">
            <v>0</v>
          </cell>
          <cell r="EV699">
            <v>0</v>
          </cell>
          <cell r="EW699">
            <v>0</v>
          </cell>
          <cell r="EX699">
            <v>0</v>
          </cell>
          <cell r="EY699">
            <v>0</v>
          </cell>
          <cell r="EZ699">
            <v>0</v>
          </cell>
          <cell r="FA699">
            <v>0</v>
          </cell>
          <cell r="FB699"/>
          <cell r="FC699">
            <v>0</v>
          </cell>
          <cell r="FD699"/>
          <cell r="FE699"/>
          <cell r="FF699"/>
          <cell r="FG699"/>
        </row>
        <row r="700">
          <cell r="B700">
            <v>0</v>
          </cell>
          <cell r="C700">
            <v>0</v>
          </cell>
          <cell r="D700">
            <v>0</v>
          </cell>
          <cell r="E700">
            <v>0</v>
          </cell>
          <cell r="F700">
            <v>0</v>
          </cell>
          <cell r="G700">
            <v>0</v>
          </cell>
          <cell r="H700">
            <v>0</v>
          </cell>
          <cell r="I700">
            <v>0</v>
          </cell>
          <cell r="J700">
            <v>0</v>
          </cell>
          <cell r="K700">
            <v>0</v>
          </cell>
          <cell r="L700">
            <v>0</v>
          </cell>
          <cell r="M700">
            <v>0</v>
          </cell>
          <cell r="N700">
            <v>0</v>
          </cell>
          <cell r="O700">
            <v>0</v>
          </cell>
          <cell r="P700">
            <v>0</v>
          </cell>
          <cell r="Q700">
            <v>0</v>
          </cell>
          <cell r="R700">
            <v>0</v>
          </cell>
          <cell r="S700">
            <v>0</v>
          </cell>
          <cell r="T700">
            <v>0</v>
          </cell>
          <cell r="U700">
            <v>0</v>
          </cell>
          <cell r="V700">
            <v>0</v>
          </cell>
          <cell r="W700">
            <v>0</v>
          </cell>
          <cell r="X700">
            <v>0</v>
          </cell>
          <cell r="Y700">
            <v>0</v>
          </cell>
          <cell r="Z700">
            <v>0</v>
          </cell>
          <cell r="AA700">
            <v>0</v>
          </cell>
          <cell r="AB700">
            <v>0</v>
          </cell>
          <cell r="AC700">
            <v>0</v>
          </cell>
          <cell r="AD700">
            <v>0</v>
          </cell>
          <cell r="AE700">
            <v>0</v>
          </cell>
          <cell r="AF700">
            <v>0</v>
          </cell>
          <cell r="AG700">
            <v>0</v>
          </cell>
          <cell r="AH700">
            <v>0</v>
          </cell>
          <cell r="AI700">
            <v>0</v>
          </cell>
          <cell r="AJ700">
            <v>0</v>
          </cell>
          <cell r="AK700">
            <v>0</v>
          </cell>
          <cell r="AL700">
            <v>0</v>
          </cell>
          <cell r="AM700">
            <v>0</v>
          </cell>
          <cell r="AN700">
            <v>0</v>
          </cell>
          <cell r="AO700">
            <v>0</v>
          </cell>
          <cell r="AP700">
            <v>0</v>
          </cell>
          <cell r="AQ700">
            <v>0</v>
          </cell>
          <cell r="AR700">
            <v>0</v>
          </cell>
          <cell r="AS700">
            <v>0</v>
          </cell>
          <cell r="AT700">
            <v>0</v>
          </cell>
          <cell r="AU700">
            <v>0</v>
          </cell>
          <cell r="AV700">
            <v>0</v>
          </cell>
          <cell r="AW700">
            <v>0</v>
          </cell>
          <cell r="AX700">
            <v>0</v>
          </cell>
          <cell r="AY700">
            <v>0</v>
          </cell>
          <cell r="AZ700">
            <v>0</v>
          </cell>
          <cell r="BA700">
            <v>0</v>
          </cell>
          <cell r="BB700">
            <v>0</v>
          </cell>
          <cell r="BC700">
            <v>0</v>
          </cell>
          <cell r="BD700">
            <v>0</v>
          </cell>
          <cell r="BE700">
            <v>0</v>
          </cell>
          <cell r="BF700">
            <v>0</v>
          </cell>
          <cell r="BG700">
            <v>0</v>
          </cell>
          <cell r="BH700">
            <v>0</v>
          </cell>
          <cell r="BI700">
            <v>0</v>
          </cell>
          <cell r="BJ700">
            <v>0</v>
          </cell>
          <cell r="BK700">
            <v>0</v>
          </cell>
          <cell r="BL700">
            <v>0</v>
          </cell>
          <cell r="BM700">
            <v>0</v>
          </cell>
          <cell r="BN700">
            <v>0</v>
          </cell>
          <cell r="BO700">
            <v>0</v>
          </cell>
          <cell r="BP700">
            <v>0</v>
          </cell>
          <cell r="BQ700">
            <v>0</v>
          </cell>
          <cell r="BR700">
            <v>0</v>
          </cell>
          <cell r="BS700">
            <v>0</v>
          </cell>
          <cell r="BT700">
            <v>0</v>
          </cell>
          <cell r="BU700">
            <v>0</v>
          </cell>
          <cell r="BV700">
            <v>0</v>
          </cell>
          <cell r="BW700">
            <v>0</v>
          </cell>
          <cell r="BX700">
            <v>0</v>
          </cell>
          <cell r="BY700">
            <v>0</v>
          </cell>
          <cell r="BZ700">
            <v>0</v>
          </cell>
          <cell r="CA700">
            <v>0</v>
          </cell>
          <cell r="CB700">
            <v>0</v>
          </cell>
          <cell r="CC700">
            <v>0</v>
          </cell>
          <cell r="CD700">
            <v>0</v>
          </cell>
          <cell r="CE700">
            <v>0</v>
          </cell>
          <cell r="CF700">
            <v>0</v>
          </cell>
          <cell r="CG700">
            <v>0</v>
          </cell>
          <cell r="CH700">
            <v>0</v>
          </cell>
          <cell r="CI700">
            <v>0</v>
          </cell>
          <cell r="CJ700">
            <v>0</v>
          </cell>
          <cell r="CK700">
            <v>0</v>
          </cell>
          <cell r="CL700">
            <v>0</v>
          </cell>
          <cell r="CM700">
            <v>0</v>
          </cell>
          <cell r="CN700">
            <v>0</v>
          </cell>
          <cell r="CO700">
            <v>0</v>
          </cell>
          <cell r="CP700">
            <v>0</v>
          </cell>
          <cell r="CQ700">
            <v>0</v>
          </cell>
          <cell r="CR700">
            <v>0</v>
          </cell>
          <cell r="CS700">
            <v>0</v>
          </cell>
          <cell r="CT700">
            <v>0</v>
          </cell>
          <cell r="CU700">
            <v>0</v>
          </cell>
          <cell r="CV700">
            <v>0</v>
          </cell>
          <cell r="CW700">
            <v>0</v>
          </cell>
          <cell r="CX700">
            <v>0</v>
          </cell>
          <cell r="CY700">
            <v>0</v>
          </cell>
          <cell r="CZ700">
            <v>0</v>
          </cell>
          <cell r="DA700">
            <v>0</v>
          </cell>
          <cell r="DB700">
            <v>0</v>
          </cell>
          <cell r="DC700">
            <v>0</v>
          </cell>
          <cell r="DD700">
            <v>0</v>
          </cell>
          <cell r="DE700">
            <v>0</v>
          </cell>
          <cell r="DF700">
            <v>0</v>
          </cell>
          <cell r="DG700">
            <v>0</v>
          </cell>
          <cell r="DH700">
            <v>0</v>
          </cell>
          <cell r="DI700">
            <v>0</v>
          </cell>
          <cell r="DJ700">
            <v>0</v>
          </cell>
          <cell r="DK700">
            <v>0</v>
          </cell>
          <cell r="DL700">
            <v>0</v>
          </cell>
          <cell r="DM700">
            <v>0</v>
          </cell>
          <cell r="DN700">
            <v>0</v>
          </cell>
          <cell r="DO700">
            <v>0</v>
          </cell>
          <cell r="DP700">
            <v>0</v>
          </cell>
          <cell r="DQ700">
            <v>0</v>
          </cell>
          <cell r="DR700">
            <v>0</v>
          </cell>
          <cell r="DS700">
            <v>0</v>
          </cell>
          <cell r="DT700">
            <v>0</v>
          </cell>
          <cell r="DU700">
            <v>0</v>
          </cell>
          <cell r="DV700">
            <v>0</v>
          </cell>
          <cell r="DW700">
            <v>0</v>
          </cell>
          <cell r="DX700">
            <v>0</v>
          </cell>
          <cell r="DY700">
            <v>0</v>
          </cell>
          <cell r="DZ700">
            <v>0</v>
          </cell>
          <cell r="EA700">
            <v>0</v>
          </cell>
          <cell r="EB700">
            <v>0</v>
          </cell>
          <cell r="EC700">
            <v>0</v>
          </cell>
          <cell r="ED700">
            <v>0</v>
          </cell>
          <cell r="EE700">
            <v>0</v>
          </cell>
          <cell r="EF700">
            <v>0</v>
          </cell>
          <cell r="EG700">
            <v>0</v>
          </cell>
          <cell r="EH700">
            <v>0</v>
          </cell>
          <cell r="EI700">
            <v>0</v>
          </cell>
          <cell r="EJ700">
            <v>0</v>
          </cell>
          <cell r="EK700">
            <v>0</v>
          </cell>
          <cell r="EL700">
            <v>0</v>
          </cell>
          <cell r="EM700">
            <v>0</v>
          </cell>
          <cell r="EN700">
            <v>0</v>
          </cell>
          <cell r="EO700">
            <v>0</v>
          </cell>
          <cell r="EP700">
            <v>0</v>
          </cell>
          <cell r="EQ700">
            <v>0</v>
          </cell>
          <cell r="ER700">
            <v>0</v>
          </cell>
          <cell r="ES700">
            <v>0</v>
          </cell>
          <cell r="ET700">
            <v>0</v>
          </cell>
          <cell r="EU700">
            <v>0</v>
          </cell>
          <cell r="EV700">
            <v>0</v>
          </cell>
          <cell r="EW700">
            <v>0</v>
          </cell>
          <cell r="EX700">
            <v>0</v>
          </cell>
          <cell r="EY700">
            <v>0</v>
          </cell>
          <cell r="EZ700">
            <v>0</v>
          </cell>
          <cell r="FA700">
            <v>0</v>
          </cell>
          <cell r="FB700"/>
          <cell r="FC700">
            <v>0</v>
          </cell>
          <cell r="FD700"/>
          <cell r="FE700"/>
          <cell r="FF700"/>
          <cell r="FG700"/>
        </row>
        <row r="701">
          <cell r="B701"/>
          <cell r="C701"/>
          <cell r="D701"/>
          <cell r="E701"/>
          <cell r="F701"/>
          <cell r="G701"/>
          <cell r="H701"/>
          <cell r="I701"/>
          <cell r="J701"/>
          <cell r="K701"/>
          <cell r="L701"/>
          <cell r="M701"/>
          <cell r="N701"/>
          <cell r="O701"/>
          <cell r="P701"/>
          <cell r="Q701"/>
          <cell r="R701"/>
          <cell r="S701"/>
          <cell r="T701"/>
          <cell r="U701"/>
          <cell r="V701"/>
          <cell r="W701"/>
          <cell r="X701"/>
          <cell r="Y701"/>
          <cell r="Z701"/>
          <cell r="AA701"/>
          <cell r="AB701"/>
          <cell r="AC701"/>
          <cell r="AD701"/>
          <cell r="AE701"/>
          <cell r="AF701"/>
          <cell r="AG701"/>
          <cell r="AH701"/>
          <cell r="AI701"/>
          <cell r="AJ701"/>
          <cell r="AK701"/>
          <cell r="AL701"/>
          <cell r="AM701"/>
          <cell r="AN701"/>
          <cell r="AO701"/>
          <cell r="AP701"/>
          <cell r="AQ701"/>
          <cell r="AR701"/>
          <cell r="AS701"/>
          <cell r="AT701"/>
          <cell r="AU701"/>
          <cell r="AV701"/>
          <cell r="AW701"/>
          <cell r="AX701"/>
          <cell r="AY701"/>
          <cell r="AZ701"/>
          <cell r="BA701"/>
          <cell r="BB701"/>
          <cell r="BC701"/>
          <cell r="BD701"/>
          <cell r="BE701"/>
          <cell r="BF701"/>
          <cell r="BG701"/>
          <cell r="BH701"/>
          <cell r="BI701"/>
          <cell r="BJ701"/>
          <cell r="BK701"/>
          <cell r="BL701"/>
          <cell r="BM701"/>
          <cell r="BN701"/>
          <cell r="BO701"/>
          <cell r="BP701"/>
          <cell r="BQ701"/>
          <cell r="BR701"/>
          <cell r="BS701"/>
          <cell r="BT701"/>
          <cell r="BU701"/>
          <cell r="BV701"/>
          <cell r="BW701"/>
          <cell r="BX701"/>
          <cell r="BY701"/>
          <cell r="BZ701"/>
          <cell r="CA701"/>
          <cell r="CB701"/>
          <cell r="CC701"/>
          <cell r="CD701"/>
          <cell r="CE701"/>
          <cell r="CF701"/>
          <cell r="CG701"/>
          <cell r="CH701"/>
          <cell r="CI701"/>
          <cell r="CJ701"/>
          <cell r="CK701"/>
          <cell r="CL701"/>
          <cell r="CM701"/>
          <cell r="CN701"/>
          <cell r="CO701"/>
          <cell r="CP701"/>
          <cell r="CQ701"/>
          <cell r="CR701"/>
          <cell r="CS701"/>
          <cell r="CT701"/>
          <cell r="CU701"/>
          <cell r="CV701"/>
          <cell r="CW701"/>
          <cell r="CX701"/>
          <cell r="CY701"/>
          <cell r="CZ701"/>
          <cell r="DA701"/>
          <cell r="DB701"/>
          <cell r="DC701"/>
          <cell r="DD701"/>
          <cell r="DE701"/>
          <cell r="DF701"/>
          <cell r="DG701"/>
          <cell r="DH701"/>
          <cell r="DI701"/>
          <cell r="DJ701"/>
          <cell r="DK701"/>
          <cell r="DL701"/>
          <cell r="DM701"/>
          <cell r="DN701"/>
          <cell r="DO701"/>
          <cell r="DP701"/>
          <cell r="DQ701"/>
          <cell r="DR701"/>
          <cell r="DS701"/>
          <cell r="DT701"/>
          <cell r="DU701"/>
          <cell r="DV701"/>
          <cell r="DW701"/>
          <cell r="DX701"/>
          <cell r="DY701"/>
          <cell r="DZ701"/>
          <cell r="EA701"/>
          <cell r="EB701"/>
          <cell r="EC701"/>
          <cell r="ED701"/>
          <cell r="EE701"/>
          <cell r="EF701"/>
          <cell r="EG701"/>
          <cell r="EH701"/>
          <cell r="EI701"/>
          <cell r="EJ701"/>
          <cell r="EK701"/>
          <cell r="EL701"/>
          <cell r="EM701"/>
          <cell r="EN701"/>
          <cell r="EO701"/>
          <cell r="EP701"/>
          <cell r="EQ701"/>
          <cell r="ER701"/>
          <cell r="ES701"/>
          <cell r="ET701"/>
          <cell r="EU701"/>
          <cell r="EV701"/>
          <cell r="EW701"/>
          <cell r="EX701"/>
          <cell r="EY701"/>
          <cell r="EZ701"/>
          <cell r="FA701"/>
          <cell r="FB701"/>
          <cell r="FC701"/>
          <cell r="FD701"/>
          <cell r="FE701"/>
          <cell r="FF701"/>
          <cell r="FG701"/>
        </row>
        <row r="702">
          <cell r="B702">
            <v>0</v>
          </cell>
          <cell r="C702">
            <v>0</v>
          </cell>
          <cell r="D702">
            <v>0</v>
          </cell>
          <cell r="E702">
            <v>0</v>
          </cell>
          <cell r="F702">
            <v>0</v>
          </cell>
          <cell r="G702">
            <v>0</v>
          </cell>
          <cell r="H702">
            <v>0</v>
          </cell>
          <cell r="I702">
            <v>0</v>
          </cell>
          <cell r="J702">
            <v>0</v>
          </cell>
          <cell r="K702">
            <v>0</v>
          </cell>
          <cell r="L702">
            <v>0</v>
          </cell>
          <cell r="M702">
            <v>0</v>
          </cell>
          <cell r="N702">
            <v>0</v>
          </cell>
          <cell r="O702">
            <v>0</v>
          </cell>
          <cell r="P702">
            <v>0</v>
          </cell>
          <cell r="Q702">
            <v>0</v>
          </cell>
          <cell r="R702">
            <v>0</v>
          </cell>
          <cell r="S702">
            <v>0</v>
          </cell>
          <cell r="T702">
            <v>0</v>
          </cell>
          <cell r="U702">
            <v>0</v>
          </cell>
          <cell r="V702">
            <v>0</v>
          </cell>
          <cell r="W702">
            <v>0</v>
          </cell>
          <cell r="X702">
            <v>0</v>
          </cell>
          <cell r="Y702">
            <v>0</v>
          </cell>
          <cell r="Z702">
            <v>0</v>
          </cell>
          <cell r="AA702">
            <v>0</v>
          </cell>
          <cell r="AB702">
            <v>0</v>
          </cell>
          <cell r="AC702">
            <v>0</v>
          </cell>
          <cell r="AD702">
            <v>0</v>
          </cell>
          <cell r="AE702">
            <v>0</v>
          </cell>
          <cell r="AF702">
            <v>0</v>
          </cell>
          <cell r="AG702">
            <v>0</v>
          </cell>
          <cell r="AH702">
            <v>0</v>
          </cell>
          <cell r="AI702">
            <v>0</v>
          </cell>
          <cell r="AJ702">
            <v>0</v>
          </cell>
          <cell r="AK702">
            <v>0</v>
          </cell>
          <cell r="AL702">
            <v>0</v>
          </cell>
          <cell r="AM702">
            <v>0</v>
          </cell>
          <cell r="AN702">
            <v>0</v>
          </cell>
          <cell r="AO702">
            <v>0</v>
          </cell>
          <cell r="AP702">
            <v>0</v>
          </cell>
          <cell r="AQ702">
            <v>0</v>
          </cell>
          <cell r="AR702">
            <v>0</v>
          </cell>
          <cell r="AS702">
            <v>0</v>
          </cell>
          <cell r="AT702">
            <v>0</v>
          </cell>
          <cell r="AU702">
            <v>0</v>
          </cell>
          <cell r="AV702">
            <v>0</v>
          </cell>
          <cell r="AW702">
            <v>0</v>
          </cell>
          <cell r="AX702">
            <v>0</v>
          </cell>
          <cell r="AY702">
            <v>0</v>
          </cell>
          <cell r="AZ702">
            <v>0</v>
          </cell>
          <cell r="BA702">
            <v>0</v>
          </cell>
          <cell r="BB702">
            <v>0</v>
          </cell>
          <cell r="BC702">
            <v>0</v>
          </cell>
          <cell r="BD702">
            <v>0</v>
          </cell>
          <cell r="BE702">
            <v>0</v>
          </cell>
          <cell r="BF702">
            <v>0</v>
          </cell>
          <cell r="BG702">
            <v>0</v>
          </cell>
          <cell r="BH702">
            <v>0</v>
          </cell>
          <cell r="BI702">
            <v>0</v>
          </cell>
          <cell r="BJ702">
            <v>0</v>
          </cell>
          <cell r="BK702">
            <v>0</v>
          </cell>
          <cell r="BL702">
            <v>0</v>
          </cell>
          <cell r="BM702">
            <v>0</v>
          </cell>
          <cell r="BN702">
            <v>0</v>
          </cell>
          <cell r="BO702">
            <v>0</v>
          </cell>
          <cell r="BP702">
            <v>0</v>
          </cell>
          <cell r="BQ702">
            <v>0</v>
          </cell>
          <cell r="BR702">
            <v>0</v>
          </cell>
          <cell r="BS702">
            <v>0</v>
          </cell>
          <cell r="BT702">
            <v>0</v>
          </cell>
          <cell r="BU702">
            <v>0</v>
          </cell>
          <cell r="BV702">
            <v>0</v>
          </cell>
          <cell r="BW702">
            <v>0</v>
          </cell>
          <cell r="BX702">
            <v>0</v>
          </cell>
          <cell r="BY702">
            <v>0</v>
          </cell>
          <cell r="BZ702">
            <v>0</v>
          </cell>
          <cell r="CA702">
            <v>0</v>
          </cell>
          <cell r="CB702">
            <v>0</v>
          </cell>
          <cell r="CC702">
            <v>0</v>
          </cell>
          <cell r="CD702">
            <v>0</v>
          </cell>
          <cell r="CE702">
            <v>0</v>
          </cell>
          <cell r="CF702">
            <v>0</v>
          </cell>
          <cell r="CG702">
            <v>0</v>
          </cell>
          <cell r="CH702">
            <v>0</v>
          </cell>
          <cell r="CI702">
            <v>0</v>
          </cell>
          <cell r="CJ702">
            <v>0</v>
          </cell>
          <cell r="CK702">
            <v>0</v>
          </cell>
          <cell r="CL702">
            <v>0</v>
          </cell>
          <cell r="CM702">
            <v>0</v>
          </cell>
          <cell r="CN702">
            <v>0</v>
          </cell>
          <cell r="CO702">
            <v>0</v>
          </cell>
          <cell r="CP702">
            <v>0</v>
          </cell>
          <cell r="CQ702">
            <v>0</v>
          </cell>
          <cell r="CR702">
            <v>0</v>
          </cell>
          <cell r="CS702">
            <v>0</v>
          </cell>
          <cell r="CT702">
            <v>0</v>
          </cell>
          <cell r="CU702">
            <v>0</v>
          </cell>
          <cell r="CV702">
            <v>0</v>
          </cell>
          <cell r="CW702">
            <v>0</v>
          </cell>
          <cell r="CX702">
            <v>0</v>
          </cell>
          <cell r="CY702">
            <v>0</v>
          </cell>
          <cell r="CZ702">
            <v>0</v>
          </cell>
          <cell r="DA702">
            <v>0</v>
          </cell>
          <cell r="DB702">
            <v>0</v>
          </cell>
          <cell r="DC702">
            <v>0</v>
          </cell>
          <cell r="DD702">
            <v>0</v>
          </cell>
          <cell r="DE702">
            <v>0</v>
          </cell>
          <cell r="DF702">
            <v>0</v>
          </cell>
          <cell r="DG702">
            <v>0</v>
          </cell>
          <cell r="DH702">
            <v>0</v>
          </cell>
          <cell r="DI702">
            <v>0</v>
          </cell>
          <cell r="DJ702">
            <v>0</v>
          </cell>
          <cell r="DK702">
            <v>0</v>
          </cell>
          <cell r="DL702">
            <v>0</v>
          </cell>
          <cell r="DM702">
            <v>0</v>
          </cell>
          <cell r="DN702">
            <v>0</v>
          </cell>
          <cell r="DO702">
            <v>0</v>
          </cell>
          <cell r="DP702">
            <v>0</v>
          </cell>
          <cell r="DQ702">
            <v>0</v>
          </cell>
          <cell r="DR702">
            <v>0</v>
          </cell>
          <cell r="DS702">
            <v>0</v>
          </cell>
          <cell r="DT702">
            <v>0</v>
          </cell>
          <cell r="DU702">
            <v>0</v>
          </cell>
          <cell r="DV702">
            <v>0</v>
          </cell>
          <cell r="DW702">
            <v>0</v>
          </cell>
          <cell r="DX702">
            <v>0</v>
          </cell>
          <cell r="DY702">
            <v>0</v>
          </cell>
          <cell r="DZ702">
            <v>0</v>
          </cell>
          <cell r="EA702">
            <v>0</v>
          </cell>
          <cell r="EB702">
            <v>0</v>
          </cell>
          <cell r="EC702">
            <v>0</v>
          </cell>
          <cell r="ED702">
            <v>0</v>
          </cell>
          <cell r="EE702">
            <v>0</v>
          </cell>
          <cell r="EF702">
            <v>0</v>
          </cell>
          <cell r="EG702">
            <v>0</v>
          </cell>
          <cell r="EH702">
            <v>0</v>
          </cell>
          <cell r="EI702">
            <v>0</v>
          </cell>
          <cell r="EJ702">
            <v>0</v>
          </cell>
          <cell r="EK702">
            <v>0</v>
          </cell>
          <cell r="EL702">
            <v>0</v>
          </cell>
          <cell r="EM702">
            <v>0</v>
          </cell>
          <cell r="EN702">
            <v>0</v>
          </cell>
          <cell r="EO702">
            <v>0</v>
          </cell>
          <cell r="EP702">
            <v>0</v>
          </cell>
          <cell r="EQ702">
            <v>0</v>
          </cell>
          <cell r="ER702">
            <v>0</v>
          </cell>
          <cell r="ES702">
            <v>0</v>
          </cell>
          <cell r="ET702">
            <v>0</v>
          </cell>
          <cell r="EU702">
            <v>0</v>
          </cell>
          <cell r="EV702">
            <v>0</v>
          </cell>
          <cell r="EW702">
            <v>0</v>
          </cell>
          <cell r="EX702">
            <v>0</v>
          </cell>
          <cell r="EY702">
            <v>0</v>
          </cell>
          <cell r="EZ702">
            <v>0</v>
          </cell>
          <cell r="FA702">
            <v>0</v>
          </cell>
          <cell r="FB702"/>
          <cell r="FC702">
            <v>0</v>
          </cell>
          <cell r="FD702"/>
          <cell r="FE702"/>
          <cell r="FF702"/>
          <cell r="FG702"/>
        </row>
        <row r="703">
          <cell r="B703">
            <v>0</v>
          </cell>
          <cell r="C703">
            <v>0</v>
          </cell>
          <cell r="D703">
            <v>0</v>
          </cell>
          <cell r="E703">
            <v>0</v>
          </cell>
          <cell r="F703">
            <v>0</v>
          </cell>
          <cell r="G703">
            <v>0</v>
          </cell>
          <cell r="H703">
            <v>0</v>
          </cell>
          <cell r="I703">
            <v>0</v>
          </cell>
          <cell r="J703">
            <v>0</v>
          </cell>
          <cell r="K703">
            <v>0</v>
          </cell>
          <cell r="L703">
            <v>0</v>
          </cell>
          <cell r="M703">
            <v>0</v>
          </cell>
          <cell r="N703">
            <v>0</v>
          </cell>
          <cell r="O703">
            <v>0</v>
          </cell>
          <cell r="P703">
            <v>0</v>
          </cell>
          <cell r="Q703">
            <v>0</v>
          </cell>
          <cell r="R703">
            <v>0</v>
          </cell>
          <cell r="S703">
            <v>0</v>
          </cell>
          <cell r="T703">
            <v>0</v>
          </cell>
          <cell r="U703">
            <v>0</v>
          </cell>
          <cell r="V703">
            <v>0</v>
          </cell>
          <cell r="W703">
            <v>0</v>
          </cell>
          <cell r="X703">
            <v>0</v>
          </cell>
          <cell r="Y703">
            <v>0</v>
          </cell>
          <cell r="Z703">
            <v>0</v>
          </cell>
          <cell r="AA703">
            <v>0</v>
          </cell>
          <cell r="AB703">
            <v>0</v>
          </cell>
          <cell r="AC703">
            <v>0</v>
          </cell>
          <cell r="AD703">
            <v>0</v>
          </cell>
          <cell r="AE703">
            <v>0</v>
          </cell>
          <cell r="AF703">
            <v>0</v>
          </cell>
          <cell r="AG703">
            <v>0</v>
          </cell>
          <cell r="AH703">
            <v>0</v>
          </cell>
          <cell r="AI703">
            <v>0</v>
          </cell>
          <cell r="AJ703">
            <v>0</v>
          </cell>
          <cell r="AK703">
            <v>0</v>
          </cell>
          <cell r="AL703">
            <v>0</v>
          </cell>
          <cell r="AM703">
            <v>0</v>
          </cell>
          <cell r="AN703">
            <v>0</v>
          </cell>
          <cell r="AO703">
            <v>0</v>
          </cell>
          <cell r="AP703">
            <v>0</v>
          </cell>
          <cell r="AQ703">
            <v>0</v>
          </cell>
          <cell r="AR703">
            <v>0</v>
          </cell>
          <cell r="AS703">
            <v>0</v>
          </cell>
          <cell r="AT703">
            <v>0</v>
          </cell>
          <cell r="AU703">
            <v>0</v>
          </cell>
          <cell r="AV703">
            <v>0</v>
          </cell>
          <cell r="AW703">
            <v>0</v>
          </cell>
          <cell r="AX703">
            <v>0</v>
          </cell>
          <cell r="AY703">
            <v>0</v>
          </cell>
          <cell r="AZ703">
            <v>0</v>
          </cell>
          <cell r="BA703">
            <v>0</v>
          </cell>
          <cell r="BB703">
            <v>0</v>
          </cell>
          <cell r="BC703">
            <v>0</v>
          </cell>
          <cell r="BD703">
            <v>0</v>
          </cell>
          <cell r="BE703">
            <v>0</v>
          </cell>
          <cell r="BF703">
            <v>0</v>
          </cell>
          <cell r="BG703">
            <v>0</v>
          </cell>
          <cell r="BH703">
            <v>0</v>
          </cell>
          <cell r="BI703">
            <v>0</v>
          </cell>
          <cell r="BJ703">
            <v>0</v>
          </cell>
          <cell r="BK703">
            <v>0</v>
          </cell>
          <cell r="BL703">
            <v>0</v>
          </cell>
          <cell r="BM703">
            <v>0</v>
          </cell>
          <cell r="BN703">
            <v>0</v>
          </cell>
          <cell r="BO703">
            <v>0</v>
          </cell>
          <cell r="BP703">
            <v>0</v>
          </cell>
          <cell r="BQ703">
            <v>0</v>
          </cell>
          <cell r="BR703">
            <v>0</v>
          </cell>
          <cell r="BS703">
            <v>0</v>
          </cell>
          <cell r="BT703">
            <v>0</v>
          </cell>
          <cell r="BU703">
            <v>0</v>
          </cell>
          <cell r="BV703">
            <v>0</v>
          </cell>
          <cell r="BW703">
            <v>0</v>
          </cell>
          <cell r="BX703">
            <v>0</v>
          </cell>
          <cell r="BY703">
            <v>0</v>
          </cell>
          <cell r="BZ703">
            <v>0</v>
          </cell>
          <cell r="CA703">
            <v>0</v>
          </cell>
          <cell r="CB703">
            <v>0</v>
          </cell>
          <cell r="CC703">
            <v>0</v>
          </cell>
          <cell r="CD703">
            <v>0</v>
          </cell>
          <cell r="CE703">
            <v>0</v>
          </cell>
          <cell r="CF703">
            <v>0</v>
          </cell>
          <cell r="CG703">
            <v>0</v>
          </cell>
          <cell r="CH703">
            <v>0</v>
          </cell>
          <cell r="CI703">
            <v>0</v>
          </cell>
          <cell r="CJ703">
            <v>0</v>
          </cell>
          <cell r="CK703">
            <v>0</v>
          </cell>
          <cell r="CL703">
            <v>0</v>
          </cell>
          <cell r="CM703">
            <v>0</v>
          </cell>
          <cell r="CN703">
            <v>0</v>
          </cell>
          <cell r="CO703">
            <v>0</v>
          </cell>
          <cell r="CP703">
            <v>0</v>
          </cell>
          <cell r="CQ703">
            <v>0</v>
          </cell>
          <cell r="CR703">
            <v>0</v>
          </cell>
          <cell r="CS703">
            <v>0</v>
          </cell>
          <cell r="CT703">
            <v>0</v>
          </cell>
          <cell r="CU703">
            <v>0</v>
          </cell>
          <cell r="CV703">
            <v>0</v>
          </cell>
          <cell r="CW703">
            <v>0</v>
          </cell>
          <cell r="CX703">
            <v>0</v>
          </cell>
          <cell r="CY703">
            <v>0</v>
          </cell>
          <cell r="CZ703">
            <v>0</v>
          </cell>
          <cell r="DA703">
            <v>0</v>
          </cell>
          <cell r="DB703">
            <v>0</v>
          </cell>
          <cell r="DC703">
            <v>0</v>
          </cell>
          <cell r="DD703">
            <v>0</v>
          </cell>
          <cell r="DE703">
            <v>0</v>
          </cell>
          <cell r="DF703">
            <v>0</v>
          </cell>
          <cell r="DG703">
            <v>0</v>
          </cell>
          <cell r="DH703">
            <v>0</v>
          </cell>
          <cell r="DI703">
            <v>0</v>
          </cell>
          <cell r="DJ703">
            <v>0</v>
          </cell>
          <cell r="DK703">
            <v>0</v>
          </cell>
          <cell r="DL703">
            <v>0</v>
          </cell>
          <cell r="DM703">
            <v>0</v>
          </cell>
          <cell r="DN703">
            <v>0</v>
          </cell>
          <cell r="DO703">
            <v>0</v>
          </cell>
          <cell r="DP703">
            <v>0</v>
          </cell>
          <cell r="DQ703">
            <v>0</v>
          </cell>
          <cell r="DR703">
            <v>0</v>
          </cell>
          <cell r="DS703">
            <v>0</v>
          </cell>
          <cell r="DT703">
            <v>0</v>
          </cell>
          <cell r="DU703">
            <v>0</v>
          </cell>
          <cell r="DV703">
            <v>0</v>
          </cell>
          <cell r="DW703">
            <v>0</v>
          </cell>
          <cell r="DX703">
            <v>0</v>
          </cell>
          <cell r="DY703">
            <v>0</v>
          </cell>
          <cell r="DZ703">
            <v>0</v>
          </cell>
          <cell r="EA703">
            <v>0</v>
          </cell>
          <cell r="EB703">
            <v>0</v>
          </cell>
          <cell r="EC703">
            <v>0</v>
          </cell>
          <cell r="ED703">
            <v>0</v>
          </cell>
          <cell r="EE703">
            <v>0</v>
          </cell>
          <cell r="EF703">
            <v>0</v>
          </cell>
          <cell r="EG703">
            <v>0</v>
          </cell>
          <cell r="EH703">
            <v>0</v>
          </cell>
          <cell r="EI703">
            <v>0</v>
          </cell>
          <cell r="EJ703">
            <v>0</v>
          </cell>
          <cell r="EK703">
            <v>0</v>
          </cell>
          <cell r="EL703">
            <v>0</v>
          </cell>
          <cell r="EM703">
            <v>0</v>
          </cell>
          <cell r="EN703">
            <v>0</v>
          </cell>
          <cell r="EO703">
            <v>0</v>
          </cell>
          <cell r="EP703">
            <v>0</v>
          </cell>
          <cell r="EQ703">
            <v>0</v>
          </cell>
          <cell r="ER703">
            <v>0</v>
          </cell>
          <cell r="ES703">
            <v>0</v>
          </cell>
          <cell r="ET703">
            <v>0</v>
          </cell>
          <cell r="EU703">
            <v>0</v>
          </cell>
          <cell r="EV703">
            <v>0</v>
          </cell>
          <cell r="EW703">
            <v>0</v>
          </cell>
          <cell r="EX703">
            <v>0</v>
          </cell>
          <cell r="EY703">
            <v>0</v>
          </cell>
          <cell r="EZ703">
            <v>0</v>
          </cell>
          <cell r="FA703">
            <v>0</v>
          </cell>
          <cell r="FB703"/>
          <cell r="FC703">
            <v>0</v>
          </cell>
          <cell r="FD703"/>
          <cell r="FE703"/>
          <cell r="FF703"/>
          <cell r="FG703"/>
        </row>
        <row r="704">
          <cell r="B704" t="e">
            <v>#DIV/0!</v>
          </cell>
          <cell r="C704" t="e">
            <v>#DIV/0!</v>
          </cell>
          <cell r="D704" t="e">
            <v>#DIV/0!</v>
          </cell>
          <cell r="E704" t="e">
            <v>#DIV/0!</v>
          </cell>
          <cell r="F704" t="e">
            <v>#DIV/0!</v>
          </cell>
          <cell r="G704" t="e">
            <v>#DIV/0!</v>
          </cell>
          <cell r="H704" t="e">
            <v>#DIV/0!</v>
          </cell>
          <cell r="I704" t="e">
            <v>#DIV/0!</v>
          </cell>
          <cell r="J704" t="e">
            <v>#DIV/0!</v>
          </cell>
          <cell r="K704" t="e">
            <v>#DIV/0!</v>
          </cell>
          <cell r="L704" t="e">
            <v>#DIV/0!</v>
          </cell>
          <cell r="M704" t="e">
            <v>#DIV/0!</v>
          </cell>
          <cell r="N704" t="e">
            <v>#DIV/0!</v>
          </cell>
          <cell r="O704" t="e">
            <v>#DIV/0!</v>
          </cell>
          <cell r="P704" t="e">
            <v>#DIV/0!</v>
          </cell>
          <cell r="Q704" t="e">
            <v>#DIV/0!</v>
          </cell>
          <cell r="R704" t="e">
            <v>#DIV/0!</v>
          </cell>
          <cell r="S704" t="e">
            <v>#DIV/0!</v>
          </cell>
          <cell r="T704" t="e">
            <v>#DIV/0!</v>
          </cell>
          <cell r="U704" t="e">
            <v>#DIV/0!</v>
          </cell>
          <cell r="V704" t="e">
            <v>#DIV/0!</v>
          </cell>
          <cell r="W704" t="e">
            <v>#DIV/0!</v>
          </cell>
          <cell r="X704" t="e">
            <v>#DIV/0!</v>
          </cell>
          <cell r="Y704" t="e">
            <v>#DIV/0!</v>
          </cell>
          <cell r="Z704" t="e">
            <v>#DIV/0!</v>
          </cell>
          <cell r="AA704" t="e">
            <v>#DIV/0!</v>
          </cell>
          <cell r="AB704" t="e">
            <v>#DIV/0!</v>
          </cell>
          <cell r="AC704" t="e">
            <v>#DIV/0!</v>
          </cell>
          <cell r="AD704" t="e">
            <v>#DIV/0!</v>
          </cell>
          <cell r="AE704" t="e">
            <v>#DIV/0!</v>
          </cell>
          <cell r="AF704" t="e">
            <v>#DIV/0!</v>
          </cell>
          <cell r="AG704" t="e">
            <v>#DIV/0!</v>
          </cell>
          <cell r="AH704" t="e">
            <v>#DIV/0!</v>
          </cell>
          <cell r="AI704" t="e">
            <v>#DIV/0!</v>
          </cell>
          <cell r="AJ704" t="e">
            <v>#DIV/0!</v>
          </cell>
          <cell r="AK704" t="e">
            <v>#DIV/0!</v>
          </cell>
          <cell r="AL704" t="e">
            <v>#DIV/0!</v>
          </cell>
          <cell r="AM704" t="e">
            <v>#DIV/0!</v>
          </cell>
          <cell r="AN704" t="e">
            <v>#DIV/0!</v>
          </cell>
          <cell r="AO704" t="e">
            <v>#DIV/0!</v>
          </cell>
          <cell r="AP704" t="e">
            <v>#DIV/0!</v>
          </cell>
          <cell r="AQ704" t="e">
            <v>#DIV/0!</v>
          </cell>
          <cell r="AR704" t="e">
            <v>#DIV/0!</v>
          </cell>
          <cell r="AS704" t="e">
            <v>#DIV/0!</v>
          </cell>
          <cell r="AT704" t="e">
            <v>#DIV/0!</v>
          </cell>
          <cell r="AU704" t="e">
            <v>#DIV/0!</v>
          </cell>
          <cell r="AV704" t="e">
            <v>#DIV/0!</v>
          </cell>
          <cell r="AW704" t="e">
            <v>#DIV/0!</v>
          </cell>
          <cell r="AX704" t="e">
            <v>#DIV/0!</v>
          </cell>
          <cell r="AY704" t="e">
            <v>#DIV/0!</v>
          </cell>
          <cell r="AZ704" t="e">
            <v>#DIV/0!</v>
          </cell>
          <cell r="BA704" t="e">
            <v>#DIV/0!</v>
          </cell>
          <cell r="BB704" t="e">
            <v>#DIV/0!</v>
          </cell>
          <cell r="BC704" t="e">
            <v>#DIV/0!</v>
          </cell>
          <cell r="BD704" t="e">
            <v>#DIV/0!</v>
          </cell>
          <cell r="BE704" t="e">
            <v>#DIV/0!</v>
          </cell>
          <cell r="BF704" t="e">
            <v>#DIV/0!</v>
          </cell>
          <cell r="BG704" t="e">
            <v>#DIV/0!</v>
          </cell>
          <cell r="BH704" t="e">
            <v>#DIV/0!</v>
          </cell>
          <cell r="BI704" t="e">
            <v>#DIV/0!</v>
          </cell>
          <cell r="BJ704" t="e">
            <v>#DIV/0!</v>
          </cell>
          <cell r="BK704" t="e">
            <v>#DIV/0!</v>
          </cell>
          <cell r="BL704" t="e">
            <v>#DIV/0!</v>
          </cell>
          <cell r="BM704" t="e">
            <v>#DIV/0!</v>
          </cell>
          <cell r="BN704" t="e">
            <v>#DIV/0!</v>
          </cell>
          <cell r="BO704" t="e">
            <v>#DIV/0!</v>
          </cell>
          <cell r="BP704" t="e">
            <v>#DIV/0!</v>
          </cell>
          <cell r="BQ704" t="e">
            <v>#DIV/0!</v>
          </cell>
          <cell r="BR704" t="e">
            <v>#DIV/0!</v>
          </cell>
          <cell r="BS704" t="e">
            <v>#DIV/0!</v>
          </cell>
          <cell r="BT704" t="e">
            <v>#DIV/0!</v>
          </cell>
          <cell r="BU704" t="e">
            <v>#DIV/0!</v>
          </cell>
          <cell r="BV704" t="e">
            <v>#DIV/0!</v>
          </cell>
          <cell r="BW704" t="e">
            <v>#DIV/0!</v>
          </cell>
          <cell r="BX704" t="e">
            <v>#DIV/0!</v>
          </cell>
          <cell r="BY704" t="e">
            <v>#DIV/0!</v>
          </cell>
          <cell r="BZ704" t="e">
            <v>#DIV/0!</v>
          </cell>
          <cell r="CA704" t="e">
            <v>#DIV/0!</v>
          </cell>
          <cell r="CB704" t="e">
            <v>#DIV/0!</v>
          </cell>
          <cell r="CC704" t="e">
            <v>#DIV/0!</v>
          </cell>
          <cell r="CD704" t="e">
            <v>#DIV/0!</v>
          </cell>
          <cell r="CE704" t="e">
            <v>#DIV/0!</v>
          </cell>
          <cell r="CF704" t="e">
            <v>#DIV/0!</v>
          </cell>
          <cell r="CG704" t="e">
            <v>#DIV/0!</v>
          </cell>
          <cell r="CH704" t="e">
            <v>#DIV/0!</v>
          </cell>
          <cell r="CI704" t="e">
            <v>#DIV/0!</v>
          </cell>
          <cell r="CJ704" t="e">
            <v>#DIV/0!</v>
          </cell>
          <cell r="CK704" t="e">
            <v>#DIV/0!</v>
          </cell>
          <cell r="CL704" t="e">
            <v>#DIV/0!</v>
          </cell>
          <cell r="CM704" t="e">
            <v>#DIV/0!</v>
          </cell>
          <cell r="CN704" t="e">
            <v>#DIV/0!</v>
          </cell>
          <cell r="CO704" t="e">
            <v>#DIV/0!</v>
          </cell>
          <cell r="CP704" t="e">
            <v>#DIV/0!</v>
          </cell>
          <cell r="CQ704" t="e">
            <v>#DIV/0!</v>
          </cell>
          <cell r="CR704" t="e">
            <v>#DIV/0!</v>
          </cell>
          <cell r="CS704" t="e">
            <v>#DIV/0!</v>
          </cell>
          <cell r="CT704" t="e">
            <v>#DIV/0!</v>
          </cell>
          <cell r="CU704" t="e">
            <v>#DIV/0!</v>
          </cell>
          <cell r="CV704" t="e">
            <v>#DIV/0!</v>
          </cell>
          <cell r="CW704" t="e">
            <v>#DIV/0!</v>
          </cell>
          <cell r="CX704" t="e">
            <v>#DIV/0!</v>
          </cell>
          <cell r="CY704" t="e">
            <v>#DIV/0!</v>
          </cell>
          <cell r="CZ704" t="e">
            <v>#DIV/0!</v>
          </cell>
          <cell r="DA704" t="e">
            <v>#DIV/0!</v>
          </cell>
          <cell r="DB704" t="e">
            <v>#DIV/0!</v>
          </cell>
          <cell r="DC704" t="e">
            <v>#DIV/0!</v>
          </cell>
          <cell r="DD704" t="e">
            <v>#DIV/0!</v>
          </cell>
          <cell r="DE704" t="e">
            <v>#DIV/0!</v>
          </cell>
          <cell r="DF704" t="e">
            <v>#DIV/0!</v>
          </cell>
          <cell r="DG704" t="e">
            <v>#DIV/0!</v>
          </cell>
          <cell r="DH704" t="e">
            <v>#DIV/0!</v>
          </cell>
          <cell r="DI704" t="e">
            <v>#DIV/0!</v>
          </cell>
          <cell r="DJ704" t="e">
            <v>#DIV/0!</v>
          </cell>
          <cell r="DK704" t="e">
            <v>#DIV/0!</v>
          </cell>
          <cell r="DL704" t="e">
            <v>#DIV/0!</v>
          </cell>
          <cell r="DM704" t="e">
            <v>#DIV/0!</v>
          </cell>
          <cell r="DN704" t="e">
            <v>#DIV/0!</v>
          </cell>
          <cell r="DO704" t="e">
            <v>#DIV/0!</v>
          </cell>
          <cell r="DP704" t="e">
            <v>#DIV/0!</v>
          </cell>
          <cell r="DQ704" t="e">
            <v>#DIV/0!</v>
          </cell>
          <cell r="DR704" t="e">
            <v>#DIV/0!</v>
          </cell>
          <cell r="DS704" t="e">
            <v>#DIV/0!</v>
          </cell>
          <cell r="DT704" t="e">
            <v>#DIV/0!</v>
          </cell>
          <cell r="DU704" t="e">
            <v>#DIV/0!</v>
          </cell>
          <cell r="DV704" t="e">
            <v>#DIV/0!</v>
          </cell>
          <cell r="DW704" t="e">
            <v>#DIV/0!</v>
          </cell>
          <cell r="DX704" t="e">
            <v>#DIV/0!</v>
          </cell>
          <cell r="DY704" t="e">
            <v>#DIV/0!</v>
          </cell>
          <cell r="DZ704" t="e">
            <v>#DIV/0!</v>
          </cell>
          <cell r="EA704" t="e">
            <v>#DIV/0!</v>
          </cell>
          <cell r="EB704" t="e">
            <v>#DIV/0!</v>
          </cell>
          <cell r="EC704" t="e">
            <v>#DIV/0!</v>
          </cell>
          <cell r="ED704" t="e">
            <v>#DIV/0!</v>
          </cell>
          <cell r="EE704" t="e">
            <v>#DIV/0!</v>
          </cell>
          <cell r="EF704" t="e">
            <v>#DIV/0!</v>
          </cell>
          <cell r="EG704" t="e">
            <v>#DIV/0!</v>
          </cell>
          <cell r="EH704" t="e">
            <v>#DIV/0!</v>
          </cell>
          <cell r="EI704" t="e">
            <v>#DIV/0!</v>
          </cell>
          <cell r="EJ704" t="e">
            <v>#DIV/0!</v>
          </cell>
          <cell r="EK704" t="e">
            <v>#DIV/0!</v>
          </cell>
          <cell r="EL704" t="e">
            <v>#DIV/0!</v>
          </cell>
          <cell r="EM704" t="e">
            <v>#DIV/0!</v>
          </cell>
          <cell r="EN704" t="e">
            <v>#DIV/0!</v>
          </cell>
          <cell r="EO704" t="e">
            <v>#DIV/0!</v>
          </cell>
          <cell r="EP704" t="e">
            <v>#DIV/0!</v>
          </cell>
          <cell r="EQ704" t="e">
            <v>#DIV/0!</v>
          </cell>
          <cell r="ER704" t="e">
            <v>#DIV/0!</v>
          </cell>
          <cell r="ES704" t="e">
            <v>#DIV/0!</v>
          </cell>
          <cell r="ET704" t="e">
            <v>#DIV/0!</v>
          </cell>
          <cell r="EU704" t="e">
            <v>#DIV/0!</v>
          </cell>
          <cell r="EV704" t="e">
            <v>#DIV/0!</v>
          </cell>
          <cell r="EW704" t="e">
            <v>#DIV/0!</v>
          </cell>
          <cell r="EX704" t="e">
            <v>#DIV/0!</v>
          </cell>
          <cell r="EY704" t="e">
            <v>#DIV/0!</v>
          </cell>
          <cell r="EZ704" t="e">
            <v>#DIV/0!</v>
          </cell>
          <cell r="FA704" t="e">
            <v>#DIV/0!</v>
          </cell>
          <cell r="FB704"/>
          <cell r="FC704"/>
          <cell r="FD704"/>
          <cell r="FE704"/>
          <cell r="FF704"/>
          <cell r="FG704"/>
        </row>
        <row r="705">
          <cell r="B705">
            <v>0</v>
          </cell>
          <cell r="C705">
            <v>0</v>
          </cell>
          <cell r="D705">
            <v>0</v>
          </cell>
          <cell r="E705">
            <v>0</v>
          </cell>
          <cell r="F705">
            <v>0</v>
          </cell>
          <cell r="G705">
            <v>0</v>
          </cell>
          <cell r="H705">
            <v>0</v>
          </cell>
          <cell r="I705">
            <v>0</v>
          </cell>
          <cell r="J705">
            <v>0</v>
          </cell>
          <cell r="K705">
            <v>0</v>
          </cell>
          <cell r="L705">
            <v>0</v>
          </cell>
          <cell r="M705">
            <v>0</v>
          </cell>
          <cell r="N705">
            <v>0</v>
          </cell>
          <cell r="O705">
            <v>0</v>
          </cell>
          <cell r="P705">
            <v>0</v>
          </cell>
          <cell r="Q705">
            <v>0</v>
          </cell>
          <cell r="R705">
            <v>0</v>
          </cell>
          <cell r="S705">
            <v>0</v>
          </cell>
          <cell r="T705">
            <v>0</v>
          </cell>
          <cell r="U705">
            <v>0</v>
          </cell>
          <cell r="V705">
            <v>0</v>
          </cell>
          <cell r="W705">
            <v>0</v>
          </cell>
          <cell r="X705">
            <v>0</v>
          </cell>
          <cell r="Y705">
            <v>0</v>
          </cell>
          <cell r="Z705">
            <v>0</v>
          </cell>
          <cell r="AA705">
            <v>0</v>
          </cell>
          <cell r="AB705">
            <v>0</v>
          </cell>
          <cell r="AC705">
            <v>0</v>
          </cell>
          <cell r="AD705">
            <v>0</v>
          </cell>
          <cell r="AE705">
            <v>0</v>
          </cell>
          <cell r="AF705">
            <v>0</v>
          </cell>
          <cell r="AG705">
            <v>0</v>
          </cell>
          <cell r="AH705">
            <v>0</v>
          </cell>
          <cell r="AI705">
            <v>0</v>
          </cell>
          <cell r="AJ705">
            <v>0</v>
          </cell>
          <cell r="AK705">
            <v>0</v>
          </cell>
          <cell r="AL705">
            <v>0</v>
          </cell>
          <cell r="AM705">
            <v>0</v>
          </cell>
          <cell r="AN705">
            <v>0</v>
          </cell>
          <cell r="AO705">
            <v>0</v>
          </cell>
          <cell r="AP705">
            <v>0</v>
          </cell>
          <cell r="AQ705">
            <v>0</v>
          </cell>
          <cell r="AR705">
            <v>0</v>
          </cell>
          <cell r="AS705">
            <v>0</v>
          </cell>
          <cell r="AT705">
            <v>0</v>
          </cell>
          <cell r="AU705">
            <v>0</v>
          </cell>
          <cell r="AV705">
            <v>0</v>
          </cell>
          <cell r="AW705">
            <v>0</v>
          </cell>
          <cell r="AX705">
            <v>0</v>
          </cell>
          <cell r="AY705">
            <v>0</v>
          </cell>
          <cell r="AZ705">
            <v>0</v>
          </cell>
          <cell r="BA705">
            <v>0</v>
          </cell>
          <cell r="BB705">
            <v>0</v>
          </cell>
          <cell r="BC705">
            <v>0</v>
          </cell>
          <cell r="BD705">
            <v>0</v>
          </cell>
          <cell r="BE705">
            <v>0</v>
          </cell>
          <cell r="BF705">
            <v>0</v>
          </cell>
          <cell r="BG705">
            <v>0</v>
          </cell>
          <cell r="BH705">
            <v>0</v>
          </cell>
          <cell r="BI705">
            <v>0</v>
          </cell>
          <cell r="BJ705">
            <v>0</v>
          </cell>
          <cell r="BK705">
            <v>0</v>
          </cell>
          <cell r="BL705">
            <v>0</v>
          </cell>
          <cell r="BM705">
            <v>0</v>
          </cell>
          <cell r="BN705">
            <v>0</v>
          </cell>
          <cell r="BO705">
            <v>0</v>
          </cell>
          <cell r="BP705">
            <v>0</v>
          </cell>
          <cell r="BQ705">
            <v>0</v>
          </cell>
          <cell r="BR705">
            <v>0</v>
          </cell>
          <cell r="BS705">
            <v>0</v>
          </cell>
          <cell r="BT705">
            <v>0</v>
          </cell>
          <cell r="BU705">
            <v>0</v>
          </cell>
          <cell r="BV705">
            <v>0</v>
          </cell>
          <cell r="BW705">
            <v>0</v>
          </cell>
          <cell r="BX705">
            <v>0</v>
          </cell>
          <cell r="BY705">
            <v>0</v>
          </cell>
          <cell r="BZ705">
            <v>0</v>
          </cell>
          <cell r="CA705">
            <v>0</v>
          </cell>
          <cell r="CB705">
            <v>0</v>
          </cell>
          <cell r="CC705">
            <v>0</v>
          </cell>
          <cell r="CD705">
            <v>0</v>
          </cell>
          <cell r="CE705">
            <v>0</v>
          </cell>
          <cell r="CF705">
            <v>0</v>
          </cell>
          <cell r="CG705">
            <v>0</v>
          </cell>
          <cell r="CH705">
            <v>0</v>
          </cell>
          <cell r="CI705">
            <v>0</v>
          </cell>
          <cell r="CJ705">
            <v>0</v>
          </cell>
          <cell r="CK705">
            <v>0</v>
          </cell>
          <cell r="CL705">
            <v>0</v>
          </cell>
          <cell r="CM705">
            <v>0</v>
          </cell>
          <cell r="CN705">
            <v>0</v>
          </cell>
          <cell r="CO705">
            <v>0</v>
          </cell>
          <cell r="CP705">
            <v>0</v>
          </cell>
          <cell r="CQ705">
            <v>0</v>
          </cell>
          <cell r="CR705">
            <v>0</v>
          </cell>
          <cell r="CS705">
            <v>0</v>
          </cell>
          <cell r="CT705">
            <v>0</v>
          </cell>
          <cell r="CU705">
            <v>0</v>
          </cell>
          <cell r="CV705">
            <v>0</v>
          </cell>
          <cell r="CW705">
            <v>0</v>
          </cell>
          <cell r="CX705">
            <v>0</v>
          </cell>
          <cell r="CY705">
            <v>0</v>
          </cell>
          <cell r="CZ705">
            <v>0</v>
          </cell>
          <cell r="DA705">
            <v>0</v>
          </cell>
          <cell r="DB705">
            <v>0</v>
          </cell>
          <cell r="DC705">
            <v>0</v>
          </cell>
          <cell r="DD705">
            <v>0</v>
          </cell>
          <cell r="DE705">
            <v>0</v>
          </cell>
          <cell r="DF705">
            <v>0</v>
          </cell>
          <cell r="DG705">
            <v>0</v>
          </cell>
          <cell r="DH705">
            <v>0</v>
          </cell>
          <cell r="DI705">
            <v>0</v>
          </cell>
          <cell r="DJ705">
            <v>0</v>
          </cell>
          <cell r="DK705">
            <v>0</v>
          </cell>
          <cell r="DL705">
            <v>0</v>
          </cell>
          <cell r="DM705">
            <v>0</v>
          </cell>
          <cell r="DN705">
            <v>0</v>
          </cell>
          <cell r="DO705">
            <v>0</v>
          </cell>
          <cell r="DP705">
            <v>0</v>
          </cell>
          <cell r="DQ705">
            <v>0</v>
          </cell>
          <cell r="DR705">
            <v>0</v>
          </cell>
          <cell r="DS705">
            <v>0</v>
          </cell>
          <cell r="DT705">
            <v>0</v>
          </cell>
          <cell r="DU705">
            <v>0</v>
          </cell>
          <cell r="DV705">
            <v>0</v>
          </cell>
          <cell r="DW705">
            <v>0</v>
          </cell>
          <cell r="DX705">
            <v>0</v>
          </cell>
          <cell r="DY705">
            <v>0</v>
          </cell>
          <cell r="DZ705">
            <v>0</v>
          </cell>
          <cell r="EA705">
            <v>0</v>
          </cell>
          <cell r="EB705">
            <v>0</v>
          </cell>
          <cell r="EC705">
            <v>0</v>
          </cell>
          <cell r="ED705">
            <v>0</v>
          </cell>
          <cell r="EE705">
            <v>0</v>
          </cell>
          <cell r="EF705">
            <v>0</v>
          </cell>
          <cell r="EG705">
            <v>0</v>
          </cell>
          <cell r="EH705">
            <v>0</v>
          </cell>
          <cell r="EI705">
            <v>0</v>
          </cell>
          <cell r="EJ705">
            <v>0</v>
          </cell>
          <cell r="EK705">
            <v>0</v>
          </cell>
          <cell r="EL705">
            <v>0</v>
          </cell>
          <cell r="EM705">
            <v>0</v>
          </cell>
          <cell r="EN705">
            <v>0</v>
          </cell>
          <cell r="EO705">
            <v>0</v>
          </cell>
          <cell r="EP705">
            <v>0</v>
          </cell>
          <cell r="EQ705">
            <v>0</v>
          </cell>
          <cell r="ER705">
            <v>0</v>
          </cell>
          <cell r="ES705">
            <v>0</v>
          </cell>
          <cell r="ET705">
            <v>0</v>
          </cell>
          <cell r="EU705">
            <v>0</v>
          </cell>
          <cell r="EV705">
            <v>0</v>
          </cell>
          <cell r="EW705">
            <v>0</v>
          </cell>
          <cell r="EX705">
            <v>0</v>
          </cell>
          <cell r="EY705">
            <v>0</v>
          </cell>
          <cell r="EZ705">
            <v>0</v>
          </cell>
          <cell r="FA705">
            <v>0</v>
          </cell>
          <cell r="FB705"/>
          <cell r="FC705">
            <v>0</v>
          </cell>
          <cell r="FD705"/>
          <cell r="FE705"/>
          <cell r="FF705"/>
          <cell r="FG705"/>
        </row>
        <row r="706">
          <cell r="B706">
            <v>0</v>
          </cell>
          <cell r="C706">
            <v>0</v>
          </cell>
          <cell r="D706">
            <v>0</v>
          </cell>
          <cell r="E706">
            <v>0</v>
          </cell>
          <cell r="F706">
            <v>0</v>
          </cell>
          <cell r="G706">
            <v>0</v>
          </cell>
          <cell r="H706">
            <v>0</v>
          </cell>
          <cell r="I706">
            <v>0</v>
          </cell>
          <cell r="J706">
            <v>0</v>
          </cell>
          <cell r="K706">
            <v>0</v>
          </cell>
          <cell r="L706">
            <v>0</v>
          </cell>
          <cell r="M706">
            <v>0</v>
          </cell>
          <cell r="N706">
            <v>0</v>
          </cell>
          <cell r="O706">
            <v>0</v>
          </cell>
          <cell r="P706">
            <v>0</v>
          </cell>
          <cell r="Q706">
            <v>0</v>
          </cell>
          <cell r="R706">
            <v>0</v>
          </cell>
          <cell r="S706">
            <v>0</v>
          </cell>
          <cell r="T706">
            <v>0</v>
          </cell>
          <cell r="U706">
            <v>0</v>
          </cell>
          <cell r="V706">
            <v>0</v>
          </cell>
          <cell r="W706">
            <v>0</v>
          </cell>
          <cell r="X706">
            <v>0</v>
          </cell>
          <cell r="Y706">
            <v>0</v>
          </cell>
          <cell r="Z706">
            <v>0</v>
          </cell>
          <cell r="AA706">
            <v>0</v>
          </cell>
          <cell r="AB706">
            <v>0</v>
          </cell>
          <cell r="AC706">
            <v>0</v>
          </cell>
          <cell r="AD706">
            <v>0</v>
          </cell>
          <cell r="AE706">
            <v>0</v>
          </cell>
          <cell r="AF706">
            <v>0</v>
          </cell>
          <cell r="AG706">
            <v>0</v>
          </cell>
          <cell r="AH706">
            <v>0</v>
          </cell>
          <cell r="AI706">
            <v>0</v>
          </cell>
          <cell r="AJ706">
            <v>0</v>
          </cell>
          <cell r="AK706">
            <v>0</v>
          </cell>
          <cell r="AL706">
            <v>0</v>
          </cell>
          <cell r="AM706">
            <v>0</v>
          </cell>
          <cell r="AN706">
            <v>0</v>
          </cell>
          <cell r="AO706">
            <v>0</v>
          </cell>
          <cell r="AP706">
            <v>0</v>
          </cell>
          <cell r="AQ706">
            <v>0</v>
          </cell>
          <cell r="AR706">
            <v>0</v>
          </cell>
          <cell r="AS706">
            <v>0</v>
          </cell>
          <cell r="AT706">
            <v>0</v>
          </cell>
          <cell r="AU706">
            <v>0</v>
          </cell>
          <cell r="AV706">
            <v>0</v>
          </cell>
          <cell r="AW706">
            <v>0</v>
          </cell>
          <cell r="AX706">
            <v>0</v>
          </cell>
          <cell r="AY706">
            <v>0</v>
          </cell>
          <cell r="AZ706">
            <v>0</v>
          </cell>
          <cell r="BA706">
            <v>0</v>
          </cell>
          <cell r="BB706">
            <v>0</v>
          </cell>
          <cell r="BC706">
            <v>0</v>
          </cell>
          <cell r="BD706">
            <v>0</v>
          </cell>
          <cell r="BE706">
            <v>0</v>
          </cell>
          <cell r="BF706">
            <v>0</v>
          </cell>
          <cell r="BG706">
            <v>0</v>
          </cell>
          <cell r="BH706">
            <v>0</v>
          </cell>
          <cell r="BI706">
            <v>0</v>
          </cell>
          <cell r="BJ706">
            <v>0</v>
          </cell>
          <cell r="BK706">
            <v>0</v>
          </cell>
          <cell r="BL706">
            <v>0</v>
          </cell>
          <cell r="BM706">
            <v>0</v>
          </cell>
          <cell r="BN706">
            <v>0</v>
          </cell>
          <cell r="BO706">
            <v>0</v>
          </cell>
          <cell r="BP706">
            <v>0</v>
          </cell>
          <cell r="BQ706">
            <v>0</v>
          </cell>
          <cell r="BR706">
            <v>0</v>
          </cell>
          <cell r="BS706">
            <v>0</v>
          </cell>
          <cell r="BT706">
            <v>0</v>
          </cell>
          <cell r="BU706">
            <v>0</v>
          </cell>
          <cell r="BV706">
            <v>0</v>
          </cell>
          <cell r="BW706">
            <v>0</v>
          </cell>
          <cell r="BX706">
            <v>0</v>
          </cell>
          <cell r="BY706">
            <v>0</v>
          </cell>
          <cell r="BZ706">
            <v>0</v>
          </cell>
          <cell r="CA706">
            <v>0</v>
          </cell>
          <cell r="CB706">
            <v>0</v>
          </cell>
          <cell r="CC706">
            <v>0</v>
          </cell>
          <cell r="CD706">
            <v>0</v>
          </cell>
          <cell r="CE706">
            <v>0</v>
          </cell>
          <cell r="CF706">
            <v>0</v>
          </cell>
          <cell r="CG706">
            <v>0</v>
          </cell>
          <cell r="CH706">
            <v>0</v>
          </cell>
          <cell r="CI706">
            <v>0</v>
          </cell>
          <cell r="CJ706">
            <v>0</v>
          </cell>
          <cell r="CK706">
            <v>0</v>
          </cell>
          <cell r="CL706">
            <v>0</v>
          </cell>
          <cell r="CM706">
            <v>0</v>
          </cell>
          <cell r="CN706">
            <v>0</v>
          </cell>
          <cell r="CO706">
            <v>0</v>
          </cell>
          <cell r="CP706">
            <v>0</v>
          </cell>
          <cell r="CQ706">
            <v>0</v>
          </cell>
          <cell r="CR706">
            <v>0</v>
          </cell>
          <cell r="CS706">
            <v>0</v>
          </cell>
          <cell r="CT706">
            <v>0</v>
          </cell>
          <cell r="CU706">
            <v>0</v>
          </cell>
          <cell r="CV706">
            <v>0</v>
          </cell>
          <cell r="CW706">
            <v>0</v>
          </cell>
          <cell r="CX706">
            <v>0</v>
          </cell>
          <cell r="CY706">
            <v>0</v>
          </cell>
          <cell r="CZ706">
            <v>0</v>
          </cell>
          <cell r="DA706">
            <v>0</v>
          </cell>
          <cell r="DB706">
            <v>0</v>
          </cell>
          <cell r="DC706">
            <v>0</v>
          </cell>
          <cell r="DD706">
            <v>0</v>
          </cell>
          <cell r="DE706">
            <v>0</v>
          </cell>
          <cell r="DF706">
            <v>0</v>
          </cell>
          <cell r="DG706">
            <v>0</v>
          </cell>
          <cell r="DH706">
            <v>0</v>
          </cell>
          <cell r="DI706">
            <v>0</v>
          </cell>
          <cell r="DJ706">
            <v>0</v>
          </cell>
          <cell r="DK706">
            <v>0</v>
          </cell>
          <cell r="DL706">
            <v>0</v>
          </cell>
          <cell r="DM706">
            <v>0</v>
          </cell>
          <cell r="DN706">
            <v>0</v>
          </cell>
          <cell r="DO706">
            <v>0</v>
          </cell>
          <cell r="DP706">
            <v>0</v>
          </cell>
          <cell r="DQ706">
            <v>0</v>
          </cell>
          <cell r="DR706">
            <v>0</v>
          </cell>
          <cell r="DS706">
            <v>0</v>
          </cell>
          <cell r="DT706">
            <v>0</v>
          </cell>
          <cell r="DU706">
            <v>0</v>
          </cell>
          <cell r="DV706">
            <v>0</v>
          </cell>
          <cell r="DW706">
            <v>0</v>
          </cell>
          <cell r="DX706">
            <v>0</v>
          </cell>
          <cell r="DY706">
            <v>0</v>
          </cell>
          <cell r="DZ706">
            <v>0</v>
          </cell>
          <cell r="EA706">
            <v>0</v>
          </cell>
          <cell r="EB706">
            <v>0</v>
          </cell>
          <cell r="EC706">
            <v>0</v>
          </cell>
          <cell r="ED706">
            <v>0</v>
          </cell>
          <cell r="EE706">
            <v>0</v>
          </cell>
          <cell r="EF706">
            <v>0</v>
          </cell>
          <cell r="EG706">
            <v>0</v>
          </cell>
          <cell r="EH706">
            <v>0</v>
          </cell>
          <cell r="EI706">
            <v>0</v>
          </cell>
          <cell r="EJ706">
            <v>0</v>
          </cell>
          <cell r="EK706">
            <v>0</v>
          </cell>
          <cell r="EL706">
            <v>0</v>
          </cell>
          <cell r="EM706">
            <v>0</v>
          </cell>
          <cell r="EN706">
            <v>0</v>
          </cell>
          <cell r="EO706">
            <v>0</v>
          </cell>
          <cell r="EP706">
            <v>0</v>
          </cell>
          <cell r="EQ706">
            <v>0</v>
          </cell>
          <cell r="ER706">
            <v>0</v>
          </cell>
          <cell r="ES706">
            <v>0</v>
          </cell>
          <cell r="ET706">
            <v>0</v>
          </cell>
          <cell r="EU706">
            <v>0</v>
          </cell>
          <cell r="EV706">
            <v>0</v>
          </cell>
          <cell r="EW706">
            <v>0</v>
          </cell>
          <cell r="EX706">
            <v>0</v>
          </cell>
          <cell r="EY706">
            <v>0</v>
          </cell>
          <cell r="EZ706">
            <v>0</v>
          </cell>
          <cell r="FA706">
            <v>0</v>
          </cell>
          <cell r="FB706"/>
          <cell r="FC706">
            <v>0</v>
          </cell>
          <cell r="FD706"/>
          <cell r="FE706"/>
          <cell r="FF706"/>
          <cell r="FG706"/>
        </row>
        <row r="707">
          <cell r="B707">
            <v>0</v>
          </cell>
          <cell r="C707">
            <v>0</v>
          </cell>
          <cell r="D707">
            <v>0</v>
          </cell>
          <cell r="E707">
            <v>0</v>
          </cell>
          <cell r="F707">
            <v>0</v>
          </cell>
          <cell r="G707">
            <v>0</v>
          </cell>
          <cell r="H707">
            <v>0</v>
          </cell>
          <cell r="I707">
            <v>0</v>
          </cell>
          <cell r="J707">
            <v>0</v>
          </cell>
          <cell r="K707">
            <v>0</v>
          </cell>
          <cell r="L707">
            <v>0</v>
          </cell>
          <cell r="M707">
            <v>0</v>
          </cell>
          <cell r="N707">
            <v>0</v>
          </cell>
          <cell r="O707">
            <v>0</v>
          </cell>
          <cell r="P707">
            <v>0</v>
          </cell>
          <cell r="Q707">
            <v>0</v>
          </cell>
          <cell r="R707">
            <v>0</v>
          </cell>
          <cell r="S707">
            <v>0</v>
          </cell>
          <cell r="T707">
            <v>0</v>
          </cell>
          <cell r="U707">
            <v>0</v>
          </cell>
          <cell r="V707">
            <v>0</v>
          </cell>
          <cell r="W707">
            <v>0</v>
          </cell>
          <cell r="X707">
            <v>0</v>
          </cell>
          <cell r="Y707">
            <v>0</v>
          </cell>
          <cell r="Z707">
            <v>0</v>
          </cell>
          <cell r="AA707">
            <v>0</v>
          </cell>
          <cell r="AB707">
            <v>0</v>
          </cell>
          <cell r="AC707">
            <v>0</v>
          </cell>
          <cell r="AD707">
            <v>0</v>
          </cell>
          <cell r="AE707">
            <v>0</v>
          </cell>
          <cell r="AF707">
            <v>0</v>
          </cell>
          <cell r="AG707">
            <v>0</v>
          </cell>
          <cell r="AH707">
            <v>0</v>
          </cell>
          <cell r="AI707">
            <v>0</v>
          </cell>
          <cell r="AJ707">
            <v>0</v>
          </cell>
          <cell r="AK707">
            <v>0</v>
          </cell>
          <cell r="AL707">
            <v>0</v>
          </cell>
          <cell r="AM707">
            <v>0</v>
          </cell>
          <cell r="AN707">
            <v>0</v>
          </cell>
          <cell r="AO707">
            <v>0</v>
          </cell>
          <cell r="AP707">
            <v>0</v>
          </cell>
          <cell r="AQ707">
            <v>0</v>
          </cell>
          <cell r="AR707">
            <v>0</v>
          </cell>
          <cell r="AS707">
            <v>0</v>
          </cell>
          <cell r="AT707">
            <v>0</v>
          </cell>
          <cell r="AU707">
            <v>0</v>
          </cell>
          <cell r="AV707">
            <v>0</v>
          </cell>
          <cell r="AW707">
            <v>0</v>
          </cell>
          <cell r="AX707">
            <v>0</v>
          </cell>
          <cell r="AY707">
            <v>0</v>
          </cell>
          <cell r="AZ707">
            <v>0</v>
          </cell>
          <cell r="BA707">
            <v>0</v>
          </cell>
          <cell r="BB707">
            <v>0</v>
          </cell>
          <cell r="BC707">
            <v>0</v>
          </cell>
          <cell r="BD707">
            <v>0</v>
          </cell>
          <cell r="BE707">
            <v>0</v>
          </cell>
          <cell r="BF707">
            <v>0</v>
          </cell>
          <cell r="BG707">
            <v>0</v>
          </cell>
          <cell r="BH707">
            <v>0</v>
          </cell>
          <cell r="BI707">
            <v>0</v>
          </cell>
          <cell r="BJ707">
            <v>0</v>
          </cell>
          <cell r="BK707">
            <v>0</v>
          </cell>
          <cell r="BL707">
            <v>0</v>
          </cell>
          <cell r="BM707">
            <v>0</v>
          </cell>
          <cell r="BN707">
            <v>0</v>
          </cell>
          <cell r="BO707">
            <v>0</v>
          </cell>
          <cell r="BP707">
            <v>0</v>
          </cell>
          <cell r="BQ707">
            <v>0</v>
          </cell>
          <cell r="BR707">
            <v>0</v>
          </cell>
          <cell r="BS707">
            <v>0</v>
          </cell>
          <cell r="BT707">
            <v>0</v>
          </cell>
          <cell r="BU707">
            <v>0</v>
          </cell>
          <cell r="BV707">
            <v>0</v>
          </cell>
          <cell r="BW707">
            <v>0</v>
          </cell>
          <cell r="BX707">
            <v>0</v>
          </cell>
          <cell r="BY707">
            <v>0</v>
          </cell>
          <cell r="BZ707">
            <v>0</v>
          </cell>
          <cell r="CA707">
            <v>0</v>
          </cell>
          <cell r="CB707">
            <v>0</v>
          </cell>
          <cell r="CC707">
            <v>0</v>
          </cell>
          <cell r="CD707">
            <v>0</v>
          </cell>
          <cell r="CE707">
            <v>0</v>
          </cell>
          <cell r="CF707">
            <v>0</v>
          </cell>
          <cell r="CG707">
            <v>0</v>
          </cell>
          <cell r="CH707">
            <v>0</v>
          </cell>
          <cell r="CI707">
            <v>0</v>
          </cell>
          <cell r="CJ707">
            <v>0</v>
          </cell>
          <cell r="CK707">
            <v>0</v>
          </cell>
          <cell r="CL707">
            <v>0</v>
          </cell>
          <cell r="CM707">
            <v>0</v>
          </cell>
          <cell r="CN707">
            <v>0</v>
          </cell>
          <cell r="CO707">
            <v>0</v>
          </cell>
          <cell r="CP707">
            <v>0</v>
          </cell>
          <cell r="CQ707">
            <v>0</v>
          </cell>
          <cell r="CR707">
            <v>0</v>
          </cell>
          <cell r="CS707">
            <v>0</v>
          </cell>
          <cell r="CT707">
            <v>0</v>
          </cell>
          <cell r="CU707">
            <v>0</v>
          </cell>
          <cell r="CV707">
            <v>0</v>
          </cell>
          <cell r="CW707">
            <v>0</v>
          </cell>
          <cell r="CX707">
            <v>0</v>
          </cell>
          <cell r="CY707">
            <v>0</v>
          </cell>
          <cell r="CZ707">
            <v>0</v>
          </cell>
          <cell r="DA707">
            <v>0</v>
          </cell>
          <cell r="DB707">
            <v>0</v>
          </cell>
          <cell r="DC707">
            <v>0</v>
          </cell>
          <cell r="DD707">
            <v>0</v>
          </cell>
          <cell r="DE707">
            <v>0</v>
          </cell>
          <cell r="DF707">
            <v>0</v>
          </cell>
          <cell r="DG707">
            <v>0</v>
          </cell>
          <cell r="DH707">
            <v>0</v>
          </cell>
          <cell r="DI707">
            <v>0</v>
          </cell>
          <cell r="DJ707">
            <v>0</v>
          </cell>
          <cell r="DK707">
            <v>0</v>
          </cell>
          <cell r="DL707">
            <v>0</v>
          </cell>
          <cell r="DM707">
            <v>0</v>
          </cell>
          <cell r="DN707">
            <v>0</v>
          </cell>
          <cell r="DO707">
            <v>0</v>
          </cell>
          <cell r="DP707">
            <v>0</v>
          </cell>
          <cell r="DQ707">
            <v>0</v>
          </cell>
          <cell r="DR707">
            <v>0</v>
          </cell>
          <cell r="DS707">
            <v>0</v>
          </cell>
          <cell r="DT707">
            <v>0</v>
          </cell>
          <cell r="DU707">
            <v>0</v>
          </cell>
          <cell r="DV707">
            <v>0</v>
          </cell>
          <cell r="DW707">
            <v>0</v>
          </cell>
          <cell r="DX707">
            <v>0</v>
          </cell>
          <cell r="DY707">
            <v>0</v>
          </cell>
          <cell r="DZ707">
            <v>0</v>
          </cell>
          <cell r="EA707">
            <v>0</v>
          </cell>
          <cell r="EB707">
            <v>0</v>
          </cell>
          <cell r="EC707">
            <v>0</v>
          </cell>
          <cell r="ED707">
            <v>0</v>
          </cell>
          <cell r="EE707">
            <v>0</v>
          </cell>
          <cell r="EF707">
            <v>0</v>
          </cell>
          <cell r="EG707">
            <v>0</v>
          </cell>
          <cell r="EH707">
            <v>0</v>
          </cell>
          <cell r="EI707">
            <v>0</v>
          </cell>
          <cell r="EJ707">
            <v>0</v>
          </cell>
          <cell r="EK707">
            <v>0</v>
          </cell>
          <cell r="EL707">
            <v>0</v>
          </cell>
          <cell r="EM707">
            <v>0</v>
          </cell>
          <cell r="EN707">
            <v>0</v>
          </cell>
          <cell r="EO707">
            <v>0</v>
          </cell>
          <cell r="EP707">
            <v>0</v>
          </cell>
          <cell r="EQ707">
            <v>0</v>
          </cell>
          <cell r="ER707">
            <v>0</v>
          </cell>
          <cell r="ES707">
            <v>0</v>
          </cell>
          <cell r="ET707">
            <v>0</v>
          </cell>
          <cell r="EU707">
            <v>0</v>
          </cell>
          <cell r="EV707">
            <v>0</v>
          </cell>
          <cell r="EW707">
            <v>0</v>
          </cell>
          <cell r="EX707">
            <v>0</v>
          </cell>
          <cell r="EY707">
            <v>0</v>
          </cell>
          <cell r="EZ707">
            <v>0</v>
          </cell>
          <cell r="FA707">
            <v>0</v>
          </cell>
          <cell r="FB707"/>
          <cell r="FC707"/>
          <cell r="FD707"/>
          <cell r="FE707"/>
          <cell r="FF707"/>
          <cell r="FG707"/>
        </row>
        <row r="708">
          <cell r="B708">
            <v>0</v>
          </cell>
          <cell r="C708">
            <v>0</v>
          </cell>
          <cell r="D708">
            <v>0</v>
          </cell>
          <cell r="E708">
            <v>0</v>
          </cell>
          <cell r="F708">
            <v>0</v>
          </cell>
          <cell r="G708">
            <v>0</v>
          </cell>
          <cell r="H708">
            <v>0</v>
          </cell>
          <cell r="I708">
            <v>0</v>
          </cell>
          <cell r="J708">
            <v>0</v>
          </cell>
          <cell r="K708">
            <v>0</v>
          </cell>
          <cell r="L708">
            <v>0</v>
          </cell>
          <cell r="M708">
            <v>0</v>
          </cell>
          <cell r="N708">
            <v>0</v>
          </cell>
          <cell r="O708">
            <v>0</v>
          </cell>
          <cell r="P708">
            <v>0</v>
          </cell>
          <cell r="Q708">
            <v>0</v>
          </cell>
          <cell r="R708">
            <v>0</v>
          </cell>
          <cell r="S708">
            <v>0</v>
          </cell>
          <cell r="T708">
            <v>0</v>
          </cell>
          <cell r="U708">
            <v>0</v>
          </cell>
          <cell r="V708">
            <v>0</v>
          </cell>
          <cell r="W708">
            <v>0</v>
          </cell>
          <cell r="X708">
            <v>0</v>
          </cell>
          <cell r="Y708">
            <v>0</v>
          </cell>
          <cell r="Z708">
            <v>0</v>
          </cell>
          <cell r="AA708">
            <v>0</v>
          </cell>
          <cell r="AB708">
            <v>0</v>
          </cell>
          <cell r="AC708">
            <v>0</v>
          </cell>
          <cell r="AD708">
            <v>0</v>
          </cell>
          <cell r="AE708">
            <v>0</v>
          </cell>
          <cell r="AF708">
            <v>0</v>
          </cell>
          <cell r="AG708">
            <v>0</v>
          </cell>
          <cell r="AH708">
            <v>0</v>
          </cell>
          <cell r="AI708">
            <v>0</v>
          </cell>
          <cell r="AJ708">
            <v>0</v>
          </cell>
          <cell r="AK708">
            <v>0</v>
          </cell>
          <cell r="AL708">
            <v>0</v>
          </cell>
          <cell r="AM708">
            <v>0</v>
          </cell>
          <cell r="AN708">
            <v>0</v>
          </cell>
          <cell r="AO708">
            <v>0</v>
          </cell>
          <cell r="AP708">
            <v>0</v>
          </cell>
          <cell r="AQ708">
            <v>0</v>
          </cell>
          <cell r="AR708">
            <v>0</v>
          </cell>
          <cell r="AS708">
            <v>0</v>
          </cell>
          <cell r="AT708">
            <v>0</v>
          </cell>
          <cell r="AU708">
            <v>0</v>
          </cell>
          <cell r="AV708">
            <v>0</v>
          </cell>
          <cell r="AW708">
            <v>0</v>
          </cell>
          <cell r="AX708">
            <v>0</v>
          </cell>
          <cell r="AY708">
            <v>0</v>
          </cell>
          <cell r="AZ708">
            <v>0</v>
          </cell>
          <cell r="BA708">
            <v>0</v>
          </cell>
          <cell r="BB708">
            <v>0</v>
          </cell>
          <cell r="BC708">
            <v>0</v>
          </cell>
          <cell r="BD708">
            <v>0</v>
          </cell>
          <cell r="BE708">
            <v>0</v>
          </cell>
          <cell r="BF708">
            <v>0</v>
          </cell>
          <cell r="BG708">
            <v>0</v>
          </cell>
          <cell r="BH708">
            <v>0</v>
          </cell>
          <cell r="BI708">
            <v>0</v>
          </cell>
          <cell r="BJ708">
            <v>0</v>
          </cell>
          <cell r="BK708">
            <v>0</v>
          </cell>
          <cell r="BL708">
            <v>0</v>
          </cell>
          <cell r="BM708">
            <v>0</v>
          </cell>
          <cell r="BN708">
            <v>0</v>
          </cell>
          <cell r="BO708">
            <v>0</v>
          </cell>
          <cell r="BP708">
            <v>0</v>
          </cell>
          <cell r="BQ708">
            <v>0</v>
          </cell>
          <cell r="BR708">
            <v>0</v>
          </cell>
          <cell r="BS708">
            <v>0</v>
          </cell>
          <cell r="BT708">
            <v>0</v>
          </cell>
          <cell r="BU708">
            <v>0</v>
          </cell>
          <cell r="BV708">
            <v>0</v>
          </cell>
          <cell r="BW708">
            <v>0</v>
          </cell>
          <cell r="BX708">
            <v>0</v>
          </cell>
          <cell r="BY708">
            <v>0</v>
          </cell>
          <cell r="BZ708">
            <v>0</v>
          </cell>
          <cell r="CA708">
            <v>0</v>
          </cell>
          <cell r="CB708">
            <v>0</v>
          </cell>
          <cell r="CC708">
            <v>0</v>
          </cell>
          <cell r="CD708">
            <v>0</v>
          </cell>
          <cell r="CE708">
            <v>0</v>
          </cell>
          <cell r="CF708">
            <v>0</v>
          </cell>
          <cell r="CG708">
            <v>0</v>
          </cell>
          <cell r="CH708">
            <v>0</v>
          </cell>
          <cell r="CI708">
            <v>0</v>
          </cell>
          <cell r="CJ708">
            <v>0</v>
          </cell>
          <cell r="CK708">
            <v>0</v>
          </cell>
          <cell r="CL708">
            <v>0</v>
          </cell>
          <cell r="CM708">
            <v>0</v>
          </cell>
          <cell r="CN708">
            <v>0</v>
          </cell>
          <cell r="CO708">
            <v>0</v>
          </cell>
          <cell r="CP708">
            <v>0</v>
          </cell>
          <cell r="CQ708">
            <v>0</v>
          </cell>
          <cell r="CR708">
            <v>0</v>
          </cell>
          <cell r="CS708">
            <v>0</v>
          </cell>
          <cell r="CT708">
            <v>0</v>
          </cell>
          <cell r="CU708">
            <v>0</v>
          </cell>
          <cell r="CV708">
            <v>0</v>
          </cell>
          <cell r="CW708">
            <v>0</v>
          </cell>
          <cell r="CX708">
            <v>0</v>
          </cell>
          <cell r="CY708">
            <v>0</v>
          </cell>
          <cell r="CZ708">
            <v>0</v>
          </cell>
          <cell r="DA708">
            <v>0</v>
          </cell>
          <cell r="DB708">
            <v>0</v>
          </cell>
          <cell r="DC708">
            <v>0</v>
          </cell>
          <cell r="DD708">
            <v>0</v>
          </cell>
          <cell r="DE708">
            <v>0</v>
          </cell>
          <cell r="DF708">
            <v>0</v>
          </cell>
          <cell r="DG708">
            <v>0</v>
          </cell>
          <cell r="DH708">
            <v>0</v>
          </cell>
          <cell r="DI708">
            <v>0</v>
          </cell>
          <cell r="DJ708">
            <v>0</v>
          </cell>
          <cell r="DK708">
            <v>0</v>
          </cell>
          <cell r="DL708">
            <v>0</v>
          </cell>
          <cell r="DM708">
            <v>0</v>
          </cell>
          <cell r="DN708">
            <v>0</v>
          </cell>
          <cell r="DO708">
            <v>0</v>
          </cell>
          <cell r="DP708">
            <v>0</v>
          </cell>
          <cell r="DQ708">
            <v>0</v>
          </cell>
          <cell r="DR708">
            <v>0</v>
          </cell>
          <cell r="DS708">
            <v>0</v>
          </cell>
          <cell r="DT708">
            <v>0</v>
          </cell>
          <cell r="DU708">
            <v>0</v>
          </cell>
          <cell r="DV708">
            <v>0</v>
          </cell>
          <cell r="DW708">
            <v>0</v>
          </cell>
          <cell r="DX708">
            <v>0</v>
          </cell>
          <cell r="DY708">
            <v>0</v>
          </cell>
          <cell r="DZ708">
            <v>0</v>
          </cell>
          <cell r="EA708">
            <v>0</v>
          </cell>
          <cell r="EB708">
            <v>0</v>
          </cell>
          <cell r="EC708">
            <v>0</v>
          </cell>
          <cell r="ED708">
            <v>0</v>
          </cell>
          <cell r="EE708">
            <v>0</v>
          </cell>
          <cell r="EF708">
            <v>0</v>
          </cell>
          <cell r="EG708">
            <v>0</v>
          </cell>
          <cell r="EH708">
            <v>0</v>
          </cell>
          <cell r="EI708">
            <v>0</v>
          </cell>
          <cell r="EJ708">
            <v>0</v>
          </cell>
          <cell r="EK708">
            <v>0</v>
          </cell>
          <cell r="EL708">
            <v>0</v>
          </cell>
          <cell r="EM708">
            <v>0</v>
          </cell>
          <cell r="EN708">
            <v>0</v>
          </cell>
          <cell r="EO708">
            <v>0</v>
          </cell>
          <cell r="EP708">
            <v>0</v>
          </cell>
          <cell r="EQ708">
            <v>0</v>
          </cell>
          <cell r="ER708">
            <v>0</v>
          </cell>
          <cell r="ES708">
            <v>0</v>
          </cell>
          <cell r="ET708">
            <v>0</v>
          </cell>
          <cell r="EU708">
            <v>0</v>
          </cell>
          <cell r="EV708">
            <v>0</v>
          </cell>
          <cell r="EW708">
            <v>0</v>
          </cell>
          <cell r="EX708">
            <v>0</v>
          </cell>
          <cell r="EY708">
            <v>0</v>
          </cell>
          <cell r="EZ708">
            <v>0</v>
          </cell>
          <cell r="FA708">
            <v>0</v>
          </cell>
          <cell r="FB708"/>
          <cell r="FC708">
            <v>0</v>
          </cell>
          <cell r="FD708"/>
          <cell r="FE708"/>
          <cell r="FF708"/>
          <cell r="FG708"/>
        </row>
        <row r="709">
          <cell r="B709">
            <v>0</v>
          </cell>
          <cell r="C709">
            <v>0</v>
          </cell>
          <cell r="D709">
            <v>0</v>
          </cell>
          <cell r="E709">
            <v>0</v>
          </cell>
          <cell r="F709">
            <v>0</v>
          </cell>
          <cell r="G709">
            <v>0</v>
          </cell>
          <cell r="H709">
            <v>0</v>
          </cell>
          <cell r="I709">
            <v>0</v>
          </cell>
          <cell r="J709">
            <v>0</v>
          </cell>
          <cell r="K709">
            <v>0</v>
          </cell>
          <cell r="L709">
            <v>0</v>
          </cell>
          <cell r="M709">
            <v>0</v>
          </cell>
          <cell r="N709">
            <v>0</v>
          </cell>
          <cell r="O709">
            <v>0</v>
          </cell>
          <cell r="P709">
            <v>0</v>
          </cell>
          <cell r="Q709">
            <v>0</v>
          </cell>
          <cell r="R709">
            <v>0</v>
          </cell>
          <cell r="S709">
            <v>0</v>
          </cell>
          <cell r="T709">
            <v>0</v>
          </cell>
          <cell r="U709">
            <v>0</v>
          </cell>
          <cell r="V709">
            <v>0</v>
          </cell>
          <cell r="W709">
            <v>0</v>
          </cell>
          <cell r="X709">
            <v>0</v>
          </cell>
          <cell r="Y709">
            <v>0</v>
          </cell>
          <cell r="Z709">
            <v>0</v>
          </cell>
          <cell r="AA709">
            <v>0</v>
          </cell>
          <cell r="AB709">
            <v>0</v>
          </cell>
          <cell r="AC709">
            <v>0</v>
          </cell>
          <cell r="AD709">
            <v>0</v>
          </cell>
          <cell r="AE709">
            <v>0</v>
          </cell>
          <cell r="AF709">
            <v>0</v>
          </cell>
          <cell r="AG709">
            <v>0</v>
          </cell>
          <cell r="AH709">
            <v>0</v>
          </cell>
          <cell r="AI709">
            <v>0</v>
          </cell>
          <cell r="AJ709">
            <v>0</v>
          </cell>
          <cell r="AK709">
            <v>0</v>
          </cell>
          <cell r="AL709">
            <v>0</v>
          </cell>
          <cell r="AM709">
            <v>0</v>
          </cell>
          <cell r="AN709">
            <v>0</v>
          </cell>
          <cell r="AO709">
            <v>0</v>
          </cell>
          <cell r="AP709">
            <v>0</v>
          </cell>
          <cell r="AQ709">
            <v>0</v>
          </cell>
          <cell r="AR709">
            <v>0</v>
          </cell>
          <cell r="AS709">
            <v>0</v>
          </cell>
          <cell r="AT709">
            <v>0</v>
          </cell>
          <cell r="AU709">
            <v>0</v>
          </cell>
          <cell r="AV709">
            <v>0</v>
          </cell>
          <cell r="AW709">
            <v>0</v>
          </cell>
          <cell r="AX709">
            <v>0</v>
          </cell>
          <cell r="AY709">
            <v>0</v>
          </cell>
          <cell r="AZ709">
            <v>0</v>
          </cell>
          <cell r="BA709">
            <v>0</v>
          </cell>
          <cell r="BB709">
            <v>0</v>
          </cell>
          <cell r="BC709">
            <v>0</v>
          </cell>
          <cell r="BD709">
            <v>0</v>
          </cell>
          <cell r="BE709">
            <v>0</v>
          </cell>
          <cell r="BF709">
            <v>0</v>
          </cell>
          <cell r="BG709">
            <v>0</v>
          </cell>
          <cell r="BH709">
            <v>0</v>
          </cell>
          <cell r="BI709">
            <v>0</v>
          </cell>
          <cell r="BJ709">
            <v>0</v>
          </cell>
          <cell r="BK709">
            <v>0</v>
          </cell>
          <cell r="BL709">
            <v>0</v>
          </cell>
          <cell r="BM709">
            <v>0</v>
          </cell>
          <cell r="BN709">
            <v>0</v>
          </cell>
          <cell r="BO709">
            <v>0</v>
          </cell>
          <cell r="BP709">
            <v>0</v>
          </cell>
          <cell r="BQ709">
            <v>0</v>
          </cell>
          <cell r="BR709">
            <v>0</v>
          </cell>
          <cell r="BS709">
            <v>0</v>
          </cell>
          <cell r="BT709">
            <v>0</v>
          </cell>
          <cell r="BU709">
            <v>0</v>
          </cell>
          <cell r="BV709">
            <v>0</v>
          </cell>
          <cell r="BW709">
            <v>0</v>
          </cell>
          <cell r="BX709">
            <v>0</v>
          </cell>
          <cell r="BY709">
            <v>0</v>
          </cell>
          <cell r="BZ709">
            <v>0</v>
          </cell>
          <cell r="CA709">
            <v>0</v>
          </cell>
          <cell r="CB709">
            <v>0</v>
          </cell>
          <cell r="CC709">
            <v>0</v>
          </cell>
          <cell r="CD709">
            <v>0</v>
          </cell>
          <cell r="CE709">
            <v>0</v>
          </cell>
          <cell r="CF709">
            <v>0</v>
          </cell>
          <cell r="CG709">
            <v>0</v>
          </cell>
          <cell r="CH709">
            <v>0</v>
          </cell>
          <cell r="CI709">
            <v>0</v>
          </cell>
          <cell r="CJ709">
            <v>0</v>
          </cell>
          <cell r="CK709">
            <v>0</v>
          </cell>
          <cell r="CL709">
            <v>0</v>
          </cell>
          <cell r="CM709">
            <v>0</v>
          </cell>
          <cell r="CN709">
            <v>0</v>
          </cell>
          <cell r="CO709">
            <v>0</v>
          </cell>
          <cell r="CP709">
            <v>0</v>
          </cell>
          <cell r="CQ709">
            <v>0</v>
          </cell>
          <cell r="CR709">
            <v>0</v>
          </cell>
          <cell r="CS709">
            <v>0</v>
          </cell>
          <cell r="CT709">
            <v>0</v>
          </cell>
          <cell r="CU709">
            <v>0</v>
          </cell>
          <cell r="CV709">
            <v>0</v>
          </cell>
          <cell r="CW709">
            <v>0</v>
          </cell>
          <cell r="CX709">
            <v>0</v>
          </cell>
          <cell r="CY709">
            <v>0</v>
          </cell>
          <cell r="CZ709">
            <v>0</v>
          </cell>
          <cell r="DA709">
            <v>0</v>
          </cell>
          <cell r="DB709">
            <v>0</v>
          </cell>
          <cell r="DC709">
            <v>0</v>
          </cell>
          <cell r="DD709">
            <v>0</v>
          </cell>
          <cell r="DE709">
            <v>0</v>
          </cell>
          <cell r="DF709">
            <v>0</v>
          </cell>
          <cell r="DG709">
            <v>0</v>
          </cell>
          <cell r="DH709">
            <v>0</v>
          </cell>
          <cell r="DI709">
            <v>0</v>
          </cell>
          <cell r="DJ709">
            <v>0</v>
          </cell>
          <cell r="DK709">
            <v>0</v>
          </cell>
          <cell r="DL709">
            <v>0</v>
          </cell>
          <cell r="DM709">
            <v>0</v>
          </cell>
          <cell r="DN709">
            <v>0</v>
          </cell>
          <cell r="DO709">
            <v>0</v>
          </cell>
          <cell r="DP709">
            <v>0</v>
          </cell>
          <cell r="DQ709">
            <v>0</v>
          </cell>
          <cell r="DR709">
            <v>0</v>
          </cell>
          <cell r="DS709">
            <v>0</v>
          </cell>
          <cell r="DT709">
            <v>0</v>
          </cell>
          <cell r="DU709">
            <v>0</v>
          </cell>
          <cell r="DV709">
            <v>0</v>
          </cell>
          <cell r="DW709">
            <v>0</v>
          </cell>
          <cell r="DX709">
            <v>0</v>
          </cell>
          <cell r="DY709">
            <v>0</v>
          </cell>
          <cell r="DZ709">
            <v>0</v>
          </cell>
          <cell r="EA709">
            <v>0</v>
          </cell>
          <cell r="EB709">
            <v>0</v>
          </cell>
          <cell r="EC709">
            <v>0</v>
          </cell>
          <cell r="ED709">
            <v>0</v>
          </cell>
          <cell r="EE709">
            <v>0</v>
          </cell>
          <cell r="EF709">
            <v>0</v>
          </cell>
          <cell r="EG709">
            <v>0</v>
          </cell>
          <cell r="EH709">
            <v>0</v>
          </cell>
          <cell r="EI709">
            <v>0</v>
          </cell>
          <cell r="EJ709">
            <v>0</v>
          </cell>
          <cell r="EK709">
            <v>0</v>
          </cell>
          <cell r="EL709">
            <v>0</v>
          </cell>
          <cell r="EM709">
            <v>0</v>
          </cell>
          <cell r="EN709">
            <v>0</v>
          </cell>
          <cell r="EO709">
            <v>0</v>
          </cell>
          <cell r="EP709">
            <v>0</v>
          </cell>
          <cell r="EQ709">
            <v>0</v>
          </cell>
          <cell r="ER709">
            <v>0</v>
          </cell>
          <cell r="ES709">
            <v>0</v>
          </cell>
          <cell r="ET709">
            <v>0</v>
          </cell>
          <cell r="EU709">
            <v>0</v>
          </cell>
          <cell r="EV709">
            <v>0</v>
          </cell>
          <cell r="EW709">
            <v>0</v>
          </cell>
          <cell r="EX709">
            <v>0</v>
          </cell>
          <cell r="EY709">
            <v>0</v>
          </cell>
          <cell r="EZ709">
            <v>0</v>
          </cell>
          <cell r="FA709">
            <v>0</v>
          </cell>
          <cell r="FB709"/>
          <cell r="FC709">
            <v>0</v>
          </cell>
          <cell r="FD709"/>
          <cell r="FE709"/>
          <cell r="FF709"/>
          <cell r="FG709"/>
        </row>
        <row r="710">
          <cell r="EM710"/>
          <cell r="FB710"/>
          <cell r="FC710"/>
          <cell r="FD710"/>
          <cell r="FE710"/>
          <cell r="FF710"/>
          <cell r="FG710"/>
        </row>
        <row r="711">
          <cell r="EM711"/>
          <cell r="FB711"/>
          <cell r="FC711"/>
          <cell r="FD711"/>
          <cell r="FE711"/>
          <cell r="FF711"/>
          <cell r="FG711"/>
        </row>
        <row r="712">
          <cell r="B712" t="e">
            <v>#N/A</v>
          </cell>
          <cell r="C712" t="e">
            <v>#N/A</v>
          </cell>
          <cell r="D712" t="e">
            <v>#N/A</v>
          </cell>
          <cell r="E712" t="e">
            <v>#N/A</v>
          </cell>
          <cell r="F712" t="e">
            <v>#N/A</v>
          </cell>
          <cell r="G712" t="e">
            <v>#N/A</v>
          </cell>
          <cell r="H712" t="e">
            <v>#N/A</v>
          </cell>
          <cell r="I712" t="e">
            <v>#N/A</v>
          </cell>
          <cell r="J712" t="e">
            <v>#N/A</v>
          </cell>
          <cell r="K712" t="e">
            <v>#N/A</v>
          </cell>
          <cell r="L712" t="e">
            <v>#N/A</v>
          </cell>
          <cell r="M712" t="e">
            <v>#N/A</v>
          </cell>
          <cell r="N712" t="e">
            <v>#N/A</v>
          </cell>
          <cell r="O712" t="e">
            <v>#N/A</v>
          </cell>
          <cell r="P712" t="e">
            <v>#N/A</v>
          </cell>
          <cell r="Q712" t="e">
            <v>#N/A</v>
          </cell>
          <cell r="R712" t="e">
            <v>#N/A</v>
          </cell>
          <cell r="S712" t="e">
            <v>#N/A</v>
          </cell>
          <cell r="T712" t="e">
            <v>#N/A</v>
          </cell>
          <cell r="U712" t="e">
            <v>#N/A</v>
          </cell>
          <cell r="V712" t="e">
            <v>#N/A</v>
          </cell>
          <cell r="W712" t="e">
            <v>#N/A</v>
          </cell>
          <cell r="X712" t="e">
            <v>#N/A</v>
          </cell>
          <cell r="Y712" t="e">
            <v>#N/A</v>
          </cell>
          <cell r="Z712" t="e">
            <v>#N/A</v>
          </cell>
          <cell r="AA712" t="e">
            <v>#N/A</v>
          </cell>
          <cell r="AB712" t="e">
            <v>#N/A</v>
          </cell>
          <cell r="AC712" t="e">
            <v>#N/A</v>
          </cell>
          <cell r="AD712" t="e">
            <v>#N/A</v>
          </cell>
          <cell r="AE712" t="e">
            <v>#N/A</v>
          </cell>
          <cell r="AF712" t="e">
            <v>#N/A</v>
          </cell>
          <cell r="AG712" t="e">
            <v>#N/A</v>
          </cell>
          <cell r="AH712" t="e">
            <v>#N/A</v>
          </cell>
          <cell r="AI712" t="e">
            <v>#N/A</v>
          </cell>
          <cell r="AJ712" t="e">
            <v>#N/A</v>
          </cell>
          <cell r="AK712" t="e">
            <v>#N/A</v>
          </cell>
          <cell r="AL712" t="e">
            <v>#N/A</v>
          </cell>
          <cell r="AM712" t="e">
            <v>#N/A</v>
          </cell>
          <cell r="AN712" t="e">
            <v>#N/A</v>
          </cell>
          <cell r="AO712" t="e">
            <v>#N/A</v>
          </cell>
          <cell r="AP712" t="e">
            <v>#N/A</v>
          </cell>
          <cell r="AQ712" t="e">
            <v>#N/A</v>
          </cell>
          <cell r="AR712" t="e">
            <v>#N/A</v>
          </cell>
          <cell r="AS712" t="e">
            <v>#N/A</v>
          </cell>
          <cell r="AT712" t="e">
            <v>#N/A</v>
          </cell>
          <cell r="AU712" t="e">
            <v>#N/A</v>
          </cell>
          <cell r="AV712" t="e">
            <v>#N/A</v>
          </cell>
          <cell r="AW712" t="e">
            <v>#N/A</v>
          </cell>
          <cell r="AX712" t="e">
            <v>#N/A</v>
          </cell>
          <cell r="AY712" t="e">
            <v>#N/A</v>
          </cell>
          <cell r="AZ712" t="e">
            <v>#N/A</v>
          </cell>
          <cell r="BA712" t="e">
            <v>#N/A</v>
          </cell>
          <cell r="BB712" t="e">
            <v>#N/A</v>
          </cell>
          <cell r="BC712" t="e">
            <v>#N/A</v>
          </cell>
          <cell r="BD712" t="e">
            <v>#N/A</v>
          </cell>
          <cell r="BE712" t="e">
            <v>#N/A</v>
          </cell>
          <cell r="BF712" t="e">
            <v>#N/A</v>
          </cell>
          <cell r="BG712" t="e">
            <v>#N/A</v>
          </cell>
          <cell r="BH712" t="e">
            <v>#N/A</v>
          </cell>
          <cell r="BI712" t="e">
            <v>#N/A</v>
          </cell>
          <cell r="BJ712" t="e">
            <v>#N/A</v>
          </cell>
          <cell r="BK712" t="e">
            <v>#N/A</v>
          </cell>
          <cell r="BL712" t="e">
            <v>#N/A</v>
          </cell>
          <cell r="BM712" t="e">
            <v>#N/A</v>
          </cell>
          <cell r="BN712" t="e">
            <v>#N/A</v>
          </cell>
          <cell r="BO712" t="e">
            <v>#N/A</v>
          </cell>
          <cell r="BP712" t="e">
            <v>#N/A</v>
          </cell>
          <cell r="BQ712" t="e">
            <v>#N/A</v>
          </cell>
          <cell r="BR712" t="e">
            <v>#N/A</v>
          </cell>
          <cell r="BS712" t="e">
            <v>#N/A</v>
          </cell>
          <cell r="BT712" t="e">
            <v>#N/A</v>
          </cell>
          <cell r="BU712" t="e">
            <v>#N/A</v>
          </cell>
          <cell r="BV712" t="e">
            <v>#N/A</v>
          </cell>
          <cell r="BW712" t="e">
            <v>#N/A</v>
          </cell>
          <cell r="BX712" t="e">
            <v>#N/A</v>
          </cell>
          <cell r="BY712" t="e">
            <v>#N/A</v>
          </cell>
          <cell r="BZ712" t="e">
            <v>#N/A</v>
          </cell>
          <cell r="CA712" t="e">
            <v>#N/A</v>
          </cell>
          <cell r="CB712" t="e">
            <v>#N/A</v>
          </cell>
          <cell r="CC712" t="e">
            <v>#N/A</v>
          </cell>
          <cell r="CD712" t="e">
            <v>#N/A</v>
          </cell>
          <cell r="CE712" t="e">
            <v>#N/A</v>
          </cell>
          <cell r="CF712" t="e">
            <v>#N/A</v>
          </cell>
          <cell r="CG712" t="e">
            <v>#N/A</v>
          </cell>
          <cell r="CH712" t="e">
            <v>#N/A</v>
          </cell>
          <cell r="CI712" t="e">
            <v>#N/A</v>
          </cell>
          <cell r="CJ712" t="e">
            <v>#N/A</v>
          </cell>
          <cell r="CK712" t="e">
            <v>#N/A</v>
          </cell>
          <cell r="CL712" t="e">
            <v>#N/A</v>
          </cell>
          <cell r="CM712" t="e">
            <v>#N/A</v>
          </cell>
          <cell r="CN712" t="e">
            <v>#N/A</v>
          </cell>
          <cell r="CO712" t="e">
            <v>#N/A</v>
          </cell>
          <cell r="CP712" t="e">
            <v>#N/A</v>
          </cell>
          <cell r="CQ712" t="e">
            <v>#N/A</v>
          </cell>
          <cell r="CR712" t="e">
            <v>#N/A</v>
          </cell>
          <cell r="CS712" t="e">
            <v>#N/A</v>
          </cell>
          <cell r="CT712" t="e">
            <v>#N/A</v>
          </cell>
          <cell r="CU712" t="e">
            <v>#N/A</v>
          </cell>
          <cell r="CV712" t="e">
            <v>#N/A</v>
          </cell>
          <cell r="CW712" t="e">
            <v>#N/A</v>
          </cell>
          <cell r="CX712" t="e">
            <v>#N/A</v>
          </cell>
          <cell r="CY712" t="e">
            <v>#N/A</v>
          </cell>
          <cell r="CZ712" t="e">
            <v>#N/A</v>
          </cell>
          <cell r="DA712" t="e">
            <v>#N/A</v>
          </cell>
          <cell r="DB712" t="e">
            <v>#N/A</v>
          </cell>
          <cell r="DC712" t="e">
            <v>#N/A</v>
          </cell>
          <cell r="DD712" t="e">
            <v>#N/A</v>
          </cell>
          <cell r="DE712" t="e">
            <v>#N/A</v>
          </cell>
          <cell r="DF712" t="e">
            <v>#N/A</v>
          </cell>
          <cell r="DG712" t="e">
            <v>#N/A</v>
          </cell>
          <cell r="DH712" t="e">
            <v>#N/A</v>
          </cell>
          <cell r="DI712" t="e">
            <v>#N/A</v>
          </cell>
          <cell r="DJ712" t="e">
            <v>#N/A</v>
          </cell>
          <cell r="DK712" t="e">
            <v>#N/A</v>
          </cell>
          <cell r="DL712" t="e">
            <v>#N/A</v>
          </cell>
          <cell r="DM712" t="e">
            <v>#N/A</v>
          </cell>
          <cell r="DN712" t="e">
            <v>#N/A</v>
          </cell>
          <cell r="DO712" t="e">
            <v>#N/A</v>
          </cell>
          <cell r="DP712" t="e">
            <v>#N/A</v>
          </cell>
          <cell r="DQ712" t="e">
            <v>#N/A</v>
          </cell>
          <cell r="DR712" t="e">
            <v>#N/A</v>
          </cell>
          <cell r="DS712" t="e">
            <v>#N/A</v>
          </cell>
          <cell r="DT712" t="e">
            <v>#N/A</v>
          </cell>
          <cell r="DU712" t="e">
            <v>#N/A</v>
          </cell>
          <cell r="DV712" t="e">
            <v>#N/A</v>
          </cell>
          <cell r="DW712" t="e">
            <v>#N/A</v>
          </cell>
          <cell r="DX712" t="e">
            <v>#N/A</v>
          </cell>
          <cell r="DY712" t="e">
            <v>#N/A</v>
          </cell>
          <cell r="DZ712" t="e">
            <v>#N/A</v>
          </cell>
          <cell r="EA712" t="e">
            <v>#N/A</v>
          </cell>
          <cell r="EB712" t="e">
            <v>#N/A</v>
          </cell>
          <cell r="EC712" t="e">
            <v>#N/A</v>
          </cell>
          <cell r="ED712" t="e">
            <v>#N/A</v>
          </cell>
          <cell r="EE712" t="e">
            <v>#N/A</v>
          </cell>
          <cell r="EF712" t="e">
            <v>#N/A</v>
          </cell>
          <cell r="EG712" t="e">
            <v>#N/A</v>
          </cell>
          <cell r="EH712" t="e">
            <v>#N/A</v>
          </cell>
          <cell r="EI712" t="e">
            <v>#N/A</v>
          </cell>
          <cell r="EJ712" t="e">
            <v>#N/A</v>
          </cell>
          <cell r="EK712" t="e">
            <v>#N/A</v>
          </cell>
          <cell r="EL712" t="e">
            <v>#N/A</v>
          </cell>
          <cell r="EM712" t="e">
            <v>#N/A</v>
          </cell>
          <cell r="EN712" t="e">
            <v>#N/A</v>
          </cell>
          <cell r="EO712" t="e">
            <v>#N/A</v>
          </cell>
          <cell r="EP712" t="e">
            <v>#N/A</v>
          </cell>
          <cell r="EQ712" t="e">
            <v>#N/A</v>
          </cell>
          <cell r="ER712" t="e">
            <v>#N/A</v>
          </cell>
          <cell r="ES712" t="e">
            <v>#N/A</v>
          </cell>
          <cell r="ET712" t="e">
            <v>#N/A</v>
          </cell>
          <cell r="EU712" t="e">
            <v>#N/A</v>
          </cell>
          <cell r="EV712" t="e">
            <v>#N/A</v>
          </cell>
          <cell r="EW712" t="e">
            <v>#N/A</v>
          </cell>
          <cell r="EX712" t="e">
            <v>#N/A</v>
          </cell>
          <cell r="EY712" t="e">
            <v>#N/A</v>
          </cell>
          <cell r="EZ712" t="e">
            <v>#N/A</v>
          </cell>
          <cell r="FA712" t="e">
            <v>#N/A</v>
          </cell>
          <cell r="FB712"/>
          <cell r="FC712" t="e">
            <v>#N/A</v>
          </cell>
          <cell r="FD712"/>
          <cell r="FE712"/>
          <cell r="FF712"/>
          <cell r="FG712"/>
        </row>
        <row r="713">
          <cell r="B713" t="e">
            <v>#N/A</v>
          </cell>
          <cell r="C713" t="e">
            <v>#N/A</v>
          </cell>
          <cell r="D713" t="e">
            <v>#N/A</v>
          </cell>
          <cell r="E713" t="e">
            <v>#N/A</v>
          </cell>
          <cell r="F713" t="e">
            <v>#N/A</v>
          </cell>
          <cell r="G713" t="e">
            <v>#N/A</v>
          </cell>
          <cell r="H713" t="e">
            <v>#N/A</v>
          </cell>
          <cell r="I713" t="e">
            <v>#N/A</v>
          </cell>
          <cell r="J713" t="e">
            <v>#N/A</v>
          </cell>
          <cell r="K713" t="e">
            <v>#N/A</v>
          </cell>
          <cell r="L713" t="e">
            <v>#N/A</v>
          </cell>
          <cell r="M713" t="e">
            <v>#N/A</v>
          </cell>
          <cell r="N713" t="e">
            <v>#N/A</v>
          </cell>
          <cell r="O713" t="e">
            <v>#N/A</v>
          </cell>
          <cell r="P713" t="e">
            <v>#N/A</v>
          </cell>
          <cell r="Q713" t="e">
            <v>#N/A</v>
          </cell>
          <cell r="R713" t="e">
            <v>#N/A</v>
          </cell>
          <cell r="S713" t="e">
            <v>#N/A</v>
          </cell>
          <cell r="T713" t="e">
            <v>#N/A</v>
          </cell>
          <cell r="U713" t="e">
            <v>#N/A</v>
          </cell>
          <cell r="V713" t="e">
            <v>#N/A</v>
          </cell>
          <cell r="W713" t="e">
            <v>#N/A</v>
          </cell>
          <cell r="X713" t="e">
            <v>#N/A</v>
          </cell>
          <cell r="Y713" t="e">
            <v>#N/A</v>
          </cell>
          <cell r="Z713" t="e">
            <v>#N/A</v>
          </cell>
          <cell r="AA713" t="e">
            <v>#N/A</v>
          </cell>
          <cell r="AB713" t="e">
            <v>#N/A</v>
          </cell>
          <cell r="AC713" t="e">
            <v>#N/A</v>
          </cell>
          <cell r="AD713" t="e">
            <v>#N/A</v>
          </cell>
          <cell r="AE713" t="e">
            <v>#N/A</v>
          </cell>
          <cell r="AF713" t="e">
            <v>#N/A</v>
          </cell>
          <cell r="AG713" t="e">
            <v>#N/A</v>
          </cell>
          <cell r="AH713" t="e">
            <v>#N/A</v>
          </cell>
          <cell r="AI713" t="e">
            <v>#N/A</v>
          </cell>
          <cell r="AJ713" t="e">
            <v>#N/A</v>
          </cell>
          <cell r="AK713" t="e">
            <v>#N/A</v>
          </cell>
          <cell r="AL713" t="e">
            <v>#N/A</v>
          </cell>
          <cell r="AM713" t="e">
            <v>#N/A</v>
          </cell>
          <cell r="AN713" t="e">
            <v>#N/A</v>
          </cell>
          <cell r="AO713" t="e">
            <v>#N/A</v>
          </cell>
          <cell r="AP713" t="e">
            <v>#N/A</v>
          </cell>
          <cell r="AQ713" t="e">
            <v>#N/A</v>
          </cell>
          <cell r="AR713" t="e">
            <v>#N/A</v>
          </cell>
          <cell r="AS713" t="e">
            <v>#N/A</v>
          </cell>
          <cell r="AT713" t="e">
            <v>#N/A</v>
          </cell>
          <cell r="AU713" t="e">
            <v>#N/A</v>
          </cell>
          <cell r="AV713" t="e">
            <v>#N/A</v>
          </cell>
          <cell r="AW713" t="e">
            <v>#N/A</v>
          </cell>
          <cell r="AX713" t="e">
            <v>#N/A</v>
          </cell>
          <cell r="AY713" t="e">
            <v>#N/A</v>
          </cell>
          <cell r="AZ713" t="e">
            <v>#N/A</v>
          </cell>
          <cell r="BA713" t="e">
            <v>#N/A</v>
          </cell>
          <cell r="BB713" t="e">
            <v>#N/A</v>
          </cell>
          <cell r="BC713" t="e">
            <v>#N/A</v>
          </cell>
          <cell r="BD713" t="e">
            <v>#N/A</v>
          </cell>
          <cell r="BE713" t="e">
            <v>#N/A</v>
          </cell>
          <cell r="BF713" t="e">
            <v>#N/A</v>
          </cell>
          <cell r="BG713" t="e">
            <v>#N/A</v>
          </cell>
          <cell r="BH713" t="e">
            <v>#N/A</v>
          </cell>
          <cell r="BI713" t="e">
            <v>#N/A</v>
          </cell>
          <cell r="BJ713" t="e">
            <v>#N/A</v>
          </cell>
          <cell r="BK713" t="e">
            <v>#N/A</v>
          </cell>
          <cell r="BL713" t="e">
            <v>#N/A</v>
          </cell>
          <cell r="BM713" t="e">
            <v>#N/A</v>
          </cell>
          <cell r="BN713" t="e">
            <v>#N/A</v>
          </cell>
          <cell r="BO713" t="e">
            <v>#N/A</v>
          </cell>
          <cell r="BP713" t="e">
            <v>#N/A</v>
          </cell>
          <cell r="BQ713" t="e">
            <v>#N/A</v>
          </cell>
          <cell r="BR713" t="e">
            <v>#N/A</v>
          </cell>
          <cell r="BS713" t="e">
            <v>#N/A</v>
          </cell>
          <cell r="BT713" t="e">
            <v>#N/A</v>
          </cell>
          <cell r="BU713" t="e">
            <v>#N/A</v>
          </cell>
          <cell r="BV713" t="e">
            <v>#N/A</v>
          </cell>
          <cell r="BW713" t="e">
            <v>#N/A</v>
          </cell>
          <cell r="BX713" t="e">
            <v>#N/A</v>
          </cell>
          <cell r="BY713" t="e">
            <v>#N/A</v>
          </cell>
          <cell r="BZ713" t="e">
            <v>#N/A</v>
          </cell>
          <cell r="CA713" t="e">
            <v>#N/A</v>
          </cell>
          <cell r="CB713" t="e">
            <v>#N/A</v>
          </cell>
          <cell r="CC713" t="e">
            <v>#N/A</v>
          </cell>
          <cell r="CD713" t="e">
            <v>#N/A</v>
          </cell>
          <cell r="CE713" t="e">
            <v>#N/A</v>
          </cell>
          <cell r="CF713" t="e">
            <v>#N/A</v>
          </cell>
          <cell r="CG713" t="e">
            <v>#N/A</v>
          </cell>
          <cell r="CH713" t="e">
            <v>#N/A</v>
          </cell>
          <cell r="CI713" t="e">
            <v>#N/A</v>
          </cell>
          <cell r="CJ713" t="e">
            <v>#N/A</v>
          </cell>
          <cell r="CK713" t="e">
            <v>#N/A</v>
          </cell>
          <cell r="CL713" t="e">
            <v>#N/A</v>
          </cell>
          <cell r="CM713" t="e">
            <v>#N/A</v>
          </cell>
          <cell r="CN713" t="e">
            <v>#N/A</v>
          </cell>
          <cell r="CO713" t="e">
            <v>#N/A</v>
          </cell>
          <cell r="CP713" t="e">
            <v>#N/A</v>
          </cell>
          <cell r="CQ713" t="e">
            <v>#N/A</v>
          </cell>
          <cell r="CR713" t="e">
            <v>#N/A</v>
          </cell>
          <cell r="CS713" t="e">
            <v>#N/A</v>
          </cell>
          <cell r="CT713" t="e">
            <v>#N/A</v>
          </cell>
          <cell r="CU713" t="e">
            <v>#N/A</v>
          </cell>
          <cell r="CV713" t="e">
            <v>#N/A</v>
          </cell>
          <cell r="CW713" t="e">
            <v>#N/A</v>
          </cell>
          <cell r="CX713" t="e">
            <v>#N/A</v>
          </cell>
          <cell r="CY713" t="e">
            <v>#N/A</v>
          </cell>
          <cell r="CZ713" t="e">
            <v>#N/A</v>
          </cell>
          <cell r="DA713" t="e">
            <v>#N/A</v>
          </cell>
          <cell r="DB713" t="e">
            <v>#N/A</v>
          </cell>
          <cell r="DC713" t="e">
            <v>#N/A</v>
          </cell>
          <cell r="DD713" t="e">
            <v>#N/A</v>
          </cell>
          <cell r="DE713" t="e">
            <v>#N/A</v>
          </cell>
          <cell r="DF713" t="e">
            <v>#N/A</v>
          </cell>
          <cell r="DG713" t="e">
            <v>#N/A</v>
          </cell>
          <cell r="DH713" t="e">
            <v>#N/A</v>
          </cell>
          <cell r="DI713" t="e">
            <v>#N/A</v>
          </cell>
          <cell r="DJ713" t="e">
            <v>#N/A</v>
          </cell>
          <cell r="DK713" t="e">
            <v>#N/A</v>
          </cell>
          <cell r="DL713" t="e">
            <v>#N/A</v>
          </cell>
          <cell r="DM713" t="e">
            <v>#N/A</v>
          </cell>
          <cell r="DN713" t="e">
            <v>#N/A</v>
          </cell>
          <cell r="DO713" t="e">
            <v>#N/A</v>
          </cell>
          <cell r="DP713" t="e">
            <v>#N/A</v>
          </cell>
          <cell r="DQ713" t="e">
            <v>#N/A</v>
          </cell>
          <cell r="DR713" t="e">
            <v>#N/A</v>
          </cell>
          <cell r="DS713" t="e">
            <v>#N/A</v>
          </cell>
          <cell r="DT713" t="e">
            <v>#N/A</v>
          </cell>
          <cell r="DU713" t="e">
            <v>#N/A</v>
          </cell>
          <cell r="DV713" t="e">
            <v>#N/A</v>
          </cell>
          <cell r="DW713" t="e">
            <v>#N/A</v>
          </cell>
          <cell r="DX713" t="e">
            <v>#N/A</v>
          </cell>
          <cell r="DY713" t="e">
            <v>#N/A</v>
          </cell>
          <cell r="DZ713" t="e">
            <v>#N/A</v>
          </cell>
          <cell r="EA713" t="e">
            <v>#N/A</v>
          </cell>
          <cell r="EB713" t="e">
            <v>#N/A</v>
          </cell>
          <cell r="EC713" t="e">
            <v>#N/A</v>
          </cell>
          <cell r="ED713" t="e">
            <v>#N/A</v>
          </cell>
          <cell r="EE713" t="e">
            <v>#N/A</v>
          </cell>
          <cell r="EF713" t="e">
            <v>#N/A</v>
          </cell>
          <cell r="EG713" t="e">
            <v>#N/A</v>
          </cell>
          <cell r="EH713" t="e">
            <v>#N/A</v>
          </cell>
          <cell r="EI713" t="e">
            <v>#N/A</v>
          </cell>
          <cell r="EJ713" t="e">
            <v>#N/A</v>
          </cell>
          <cell r="EK713" t="e">
            <v>#N/A</v>
          </cell>
          <cell r="EL713" t="e">
            <v>#N/A</v>
          </cell>
          <cell r="EM713" t="e">
            <v>#N/A</v>
          </cell>
          <cell r="EN713" t="e">
            <v>#N/A</v>
          </cell>
          <cell r="EO713" t="e">
            <v>#N/A</v>
          </cell>
          <cell r="EP713" t="e">
            <v>#N/A</v>
          </cell>
          <cell r="EQ713" t="e">
            <v>#N/A</v>
          </cell>
          <cell r="ER713" t="e">
            <v>#N/A</v>
          </cell>
          <cell r="ES713" t="e">
            <v>#N/A</v>
          </cell>
          <cell r="ET713" t="e">
            <v>#N/A</v>
          </cell>
          <cell r="EU713" t="e">
            <v>#N/A</v>
          </cell>
          <cell r="EV713" t="e">
            <v>#N/A</v>
          </cell>
          <cell r="EW713" t="e">
            <v>#N/A</v>
          </cell>
          <cell r="EX713" t="e">
            <v>#N/A</v>
          </cell>
          <cell r="EY713" t="e">
            <v>#N/A</v>
          </cell>
          <cell r="EZ713" t="e">
            <v>#N/A</v>
          </cell>
          <cell r="FA713" t="e">
            <v>#N/A</v>
          </cell>
          <cell r="FB713"/>
          <cell r="FC713" t="e">
            <v>#N/A</v>
          </cell>
          <cell r="FD713"/>
          <cell r="FE713"/>
          <cell r="FF713"/>
          <cell r="FG713"/>
        </row>
        <row r="714">
          <cell r="B714" t="e">
            <v>#N/A</v>
          </cell>
          <cell r="C714" t="e">
            <v>#N/A</v>
          </cell>
          <cell r="D714" t="e">
            <v>#N/A</v>
          </cell>
          <cell r="E714" t="e">
            <v>#N/A</v>
          </cell>
          <cell r="F714" t="e">
            <v>#N/A</v>
          </cell>
          <cell r="G714" t="e">
            <v>#N/A</v>
          </cell>
          <cell r="H714" t="e">
            <v>#N/A</v>
          </cell>
          <cell r="I714" t="e">
            <v>#N/A</v>
          </cell>
          <cell r="J714" t="e">
            <v>#N/A</v>
          </cell>
          <cell r="K714" t="e">
            <v>#N/A</v>
          </cell>
          <cell r="L714" t="e">
            <v>#N/A</v>
          </cell>
          <cell r="M714" t="e">
            <v>#N/A</v>
          </cell>
          <cell r="N714" t="e">
            <v>#N/A</v>
          </cell>
          <cell r="O714" t="e">
            <v>#N/A</v>
          </cell>
          <cell r="P714" t="e">
            <v>#N/A</v>
          </cell>
          <cell r="Q714" t="e">
            <v>#N/A</v>
          </cell>
          <cell r="R714" t="e">
            <v>#N/A</v>
          </cell>
          <cell r="S714" t="e">
            <v>#N/A</v>
          </cell>
          <cell r="T714" t="e">
            <v>#N/A</v>
          </cell>
          <cell r="U714" t="e">
            <v>#N/A</v>
          </cell>
          <cell r="V714" t="e">
            <v>#N/A</v>
          </cell>
          <cell r="W714" t="e">
            <v>#N/A</v>
          </cell>
          <cell r="X714" t="e">
            <v>#N/A</v>
          </cell>
          <cell r="Y714" t="e">
            <v>#N/A</v>
          </cell>
          <cell r="Z714" t="e">
            <v>#N/A</v>
          </cell>
          <cell r="AA714" t="e">
            <v>#N/A</v>
          </cell>
          <cell r="AB714" t="e">
            <v>#N/A</v>
          </cell>
          <cell r="AC714" t="e">
            <v>#N/A</v>
          </cell>
          <cell r="AD714" t="e">
            <v>#N/A</v>
          </cell>
          <cell r="AE714" t="e">
            <v>#N/A</v>
          </cell>
          <cell r="AF714" t="e">
            <v>#N/A</v>
          </cell>
          <cell r="AG714" t="e">
            <v>#N/A</v>
          </cell>
          <cell r="AH714" t="e">
            <v>#N/A</v>
          </cell>
          <cell r="AI714" t="e">
            <v>#N/A</v>
          </cell>
          <cell r="AJ714" t="e">
            <v>#N/A</v>
          </cell>
          <cell r="AK714" t="e">
            <v>#N/A</v>
          </cell>
          <cell r="AL714" t="e">
            <v>#N/A</v>
          </cell>
          <cell r="AM714" t="e">
            <v>#N/A</v>
          </cell>
          <cell r="AN714" t="e">
            <v>#N/A</v>
          </cell>
          <cell r="AO714" t="e">
            <v>#N/A</v>
          </cell>
          <cell r="AP714" t="e">
            <v>#N/A</v>
          </cell>
          <cell r="AQ714" t="e">
            <v>#N/A</v>
          </cell>
          <cell r="AR714" t="e">
            <v>#N/A</v>
          </cell>
          <cell r="AS714" t="e">
            <v>#N/A</v>
          </cell>
          <cell r="AT714" t="e">
            <v>#N/A</v>
          </cell>
          <cell r="AU714" t="e">
            <v>#N/A</v>
          </cell>
          <cell r="AV714" t="e">
            <v>#N/A</v>
          </cell>
          <cell r="AW714" t="e">
            <v>#N/A</v>
          </cell>
          <cell r="AX714" t="e">
            <v>#N/A</v>
          </cell>
          <cell r="AY714" t="e">
            <v>#N/A</v>
          </cell>
          <cell r="AZ714" t="e">
            <v>#N/A</v>
          </cell>
          <cell r="BA714" t="e">
            <v>#N/A</v>
          </cell>
          <cell r="BB714" t="e">
            <v>#N/A</v>
          </cell>
          <cell r="BC714" t="e">
            <v>#N/A</v>
          </cell>
          <cell r="BD714" t="e">
            <v>#N/A</v>
          </cell>
          <cell r="BE714" t="e">
            <v>#N/A</v>
          </cell>
          <cell r="BF714" t="e">
            <v>#N/A</v>
          </cell>
          <cell r="BG714" t="e">
            <v>#N/A</v>
          </cell>
          <cell r="BH714" t="e">
            <v>#N/A</v>
          </cell>
          <cell r="BI714" t="e">
            <v>#N/A</v>
          </cell>
          <cell r="BJ714" t="e">
            <v>#N/A</v>
          </cell>
          <cell r="BK714" t="e">
            <v>#N/A</v>
          </cell>
          <cell r="BL714" t="e">
            <v>#N/A</v>
          </cell>
          <cell r="BM714" t="e">
            <v>#N/A</v>
          </cell>
          <cell r="BN714" t="e">
            <v>#N/A</v>
          </cell>
          <cell r="BO714" t="e">
            <v>#N/A</v>
          </cell>
          <cell r="BP714" t="e">
            <v>#N/A</v>
          </cell>
          <cell r="BQ714" t="e">
            <v>#N/A</v>
          </cell>
          <cell r="BR714" t="e">
            <v>#N/A</v>
          </cell>
          <cell r="BS714" t="e">
            <v>#N/A</v>
          </cell>
          <cell r="BT714" t="e">
            <v>#N/A</v>
          </cell>
          <cell r="BU714" t="e">
            <v>#N/A</v>
          </cell>
          <cell r="BV714" t="e">
            <v>#N/A</v>
          </cell>
          <cell r="BW714" t="e">
            <v>#N/A</v>
          </cell>
          <cell r="BX714" t="e">
            <v>#N/A</v>
          </cell>
          <cell r="BY714" t="e">
            <v>#N/A</v>
          </cell>
          <cell r="BZ714" t="e">
            <v>#N/A</v>
          </cell>
          <cell r="CA714" t="e">
            <v>#N/A</v>
          </cell>
          <cell r="CB714" t="e">
            <v>#N/A</v>
          </cell>
          <cell r="CC714" t="e">
            <v>#N/A</v>
          </cell>
          <cell r="CD714" t="e">
            <v>#N/A</v>
          </cell>
          <cell r="CE714" t="e">
            <v>#N/A</v>
          </cell>
          <cell r="CF714" t="e">
            <v>#N/A</v>
          </cell>
          <cell r="CG714" t="e">
            <v>#N/A</v>
          </cell>
          <cell r="CH714" t="e">
            <v>#N/A</v>
          </cell>
          <cell r="CI714" t="e">
            <v>#N/A</v>
          </cell>
          <cell r="CJ714" t="e">
            <v>#N/A</v>
          </cell>
          <cell r="CK714" t="e">
            <v>#N/A</v>
          </cell>
          <cell r="CL714" t="e">
            <v>#N/A</v>
          </cell>
          <cell r="CM714" t="e">
            <v>#N/A</v>
          </cell>
          <cell r="CN714" t="e">
            <v>#N/A</v>
          </cell>
          <cell r="CO714" t="e">
            <v>#N/A</v>
          </cell>
          <cell r="CP714" t="e">
            <v>#N/A</v>
          </cell>
          <cell r="CQ714" t="e">
            <v>#N/A</v>
          </cell>
          <cell r="CR714" t="e">
            <v>#N/A</v>
          </cell>
          <cell r="CS714" t="e">
            <v>#N/A</v>
          </cell>
          <cell r="CT714" t="e">
            <v>#N/A</v>
          </cell>
          <cell r="CU714" t="e">
            <v>#N/A</v>
          </cell>
          <cell r="CV714" t="e">
            <v>#N/A</v>
          </cell>
          <cell r="CW714" t="e">
            <v>#N/A</v>
          </cell>
          <cell r="CX714" t="e">
            <v>#N/A</v>
          </cell>
          <cell r="CY714" t="e">
            <v>#N/A</v>
          </cell>
          <cell r="CZ714" t="e">
            <v>#N/A</v>
          </cell>
          <cell r="DA714" t="e">
            <v>#N/A</v>
          </cell>
          <cell r="DB714" t="e">
            <v>#N/A</v>
          </cell>
          <cell r="DC714" t="e">
            <v>#N/A</v>
          </cell>
          <cell r="DD714" t="e">
            <v>#N/A</v>
          </cell>
          <cell r="DE714" t="e">
            <v>#N/A</v>
          </cell>
          <cell r="DF714" t="e">
            <v>#N/A</v>
          </cell>
          <cell r="DG714" t="e">
            <v>#N/A</v>
          </cell>
          <cell r="DH714" t="e">
            <v>#N/A</v>
          </cell>
          <cell r="DI714" t="e">
            <v>#N/A</v>
          </cell>
          <cell r="DJ714" t="e">
            <v>#N/A</v>
          </cell>
          <cell r="DK714" t="e">
            <v>#N/A</v>
          </cell>
          <cell r="DL714" t="e">
            <v>#N/A</v>
          </cell>
          <cell r="DM714" t="e">
            <v>#N/A</v>
          </cell>
          <cell r="DN714" t="e">
            <v>#N/A</v>
          </cell>
          <cell r="DO714" t="e">
            <v>#N/A</v>
          </cell>
          <cell r="DP714" t="e">
            <v>#N/A</v>
          </cell>
          <cell r="DQ714" t="e">
            <v>#N/A</v>
          </cell>
          <cell r="DR714" t="e">
            <v>#N/A</v>
          </cell>
          <cell r="DS714" t="e">
            <v>#N/A</v>
          </cell>
          <cell r="DT714" t="e">
            <v>#N/A</v>
          </cell>
          <cell r="DU714" t="e">
            <v>#N/A</v>
          </cell>
          <cell r="DV714" t="e">
            <v>#N/A</v>
          </cell>
          <cell r="DW714" t="e">
            <v>#N/A</v>
          </cell>
          <cell r="DX714" t="e">
            <v>#N/A</v>
          </cell>
          <cell r="DY714" t="e">
            <v>#N/A</v>
          </cell>
          <cell r="DZ714" t="e">
            <v>#N/A</v>
          </cell>
          <cell r="EA714" t="e">
            <v>#N/A</v>
          </cell>
          <cell r="EB714" t="e">
            <v>#N/A</v>
          </cell>
          <cell r="EC714" t="e">
            <v>#N/A</v>
          </cell>
          <cell r="ED714" t="e">
            <v>#N/A</v>
          </cell>
          <cell r="EE714" t="e">
            <v>#N/A</v>
          </cell>
          <cell r="EF714" t="e">
            <v>#N/A</v>
          </cell>
          <cell r="EG714" t="e">
            <v>#N/A</v>
          </cell>
          <cell r="EH714" t="e">
            <v>#N/A</v>
          </cell>
          <cell r="EI714" t="e">
            <v>#N/A</v>
          </cell>
          <cell r="EJ714" t="e">
            <v>#N/A</v>
          </cell>
          <cell r="EK714" t="e">
            <v>#N/A</v>
          </cell>
          <cell r="EL714" t="e">
            <v>#N/A</v>
          </cell>
          <cell r="EM714" t="e">
            <v>#N/A</v>
          </cell>
          <cell r="EN714" t="e">
            <v>#N/A</v>
          </cell>
          <cell r="EO714" t="e">
            <v>#N/A</v>
          </cell>
          <cell r="EP714" t="e">
            <v>#N/A</v>
          </cell>
          <cell r="EQ714" t="e">
            <v>#N/A</v>
          </cell>
          <cell r="ER714" t="e">
            <v>#N/A</v>
          </cell>
          <cell r="ES714" t="e">
            <v>#N/A</v>
          </cell>
          <cell r="ET714" t="e">
            <v>#N/A</v>
          </cell>
          <cell r="EU714" t="e">
            <v>#N/A</v>
          </cell>
          <cell r="EV714" t="e">
            <v>#N/A</v>
          </cell>
          <cell r="EW714" t="e">
            <v>#N/A</v>
          </cell>
          <cell r="EX714" t="e">
            <v>#N/A</v>
          </cell>
          <cell r="EY714" t="e">
            <v>#N/A</v>
          </cell>
          <cell r="EZ714" t="e">
            <v>#N/A</v>
          </cell>
          <cell r="FA714" t="e">
            <v>#N/A</v>
          </cell>
          <cell r="FB714"/>
          <cell r="FC714" t="e">
            <v>#N/A</v>
          </cell>
          <cell r="FD714"/>
          <cell r="FE714"/>
          <cell r="FF714"/>
          <cell r="FG714"/>
        </row>
        <row r="715">
          <cell r="B715" t="e">
            <v>#N/A</v>
          </cell>
          <cell r="C715" t="e">
            <v>#N/A</v>
          </cell>
          <cell r="D715" t="e">
            <v>#N/A</v>
          </cell>
          <cell r="E715" t="e">
            <v>#N/A</v>
          </cell>
          <cell r="F715" t="e">
            <v>#N/A</v>
          </cell>
          <cell r="G715" t="e">
            <v>#N/A</v>
          </cell>
          <cell r="H715" t="e">
            <v>#N/A</v>
          </cell>
          <cell r="I715" t="e">
            <v>#N/A</v>
          </cell>
          <cell r="J715" t="e">
            <v>#N/A</v>
          </cell>
          <cell r="K715" t="e">
            <v>#N/A</v>
          </cell>
          <cell r="L715" t="e">
            <v>#N/A</v>
          </cell>
          <cell r="M715" t="e">
            <v>#N/A</v>
          </cell>
          <cell r="N715" t="e">
            <v>#N/A</v>
          </cell>
          <cell r="O715" t="e">
            <v>#N/A</v>
          </cell>
          <cell r="P715" t="e">
            <v>#N/A</v>
          </cell>
          <cell r="Q715" t="e">
            <v>#N/A</v>
          </cell>
          <cell r="R715" t="e">
            <v>#N/A</v>
          </cell>
          <cell r="S715" t="e">
            <v>#N/A</v>
          </cell>
          <cell r="T715" t="e">
            <v>#N/A</v>
          </cell>
          <cell r="U715" t="e">
            <v>#N/A</v>
          </cell>
          <cell r="V715" t="e">
            <v>#N/A</v>
          </cell>
          <cell r="W715" t="e">
            <v>#N/A</v>
          </cell>
          <cell r="X715" t="e">
            <v>#N/A</v>
          </cell>
          <cell r="Y715" t="e">
            <v>#N/A</v>
          </cell>
          <cell r="Z715" t="e">
            <v>#N/A</v>
          </cell>
          <cell r="AA715" t="e">
            <v>#N/A</v>
          </cell>
          <cell r="AB715" t="e">
            <v>#N/A</v>
          </cell>
          <cell r="AC715" t="e">
            <v>#N/A</v>
          </cell>
          <cell r="AD715" t="e">
            <v>#N/A</v>
          </cell>
          <cell r="AE715" t="e">
            <v>#N/A</v>
          </cell>
          <cell r="AF715" t="e">
            <v>#N/A</v>
          </cell>
          <cell r="AG715" t="e">
            <v>#N/A</v>
          </cell>
          <cell r="AH715" t="e">
            <v>#N/A</v>
          </cell>
          <cell r="AI715" t="e">
            <v>#N/A</v>
          </cell>
          <cell r="AJ715" t="e">
            <v>#N/A</v>
          </cell>
          <cell r="AK715" t="e">
            <v>#N/A</v>
          </cell>
          <cell r="AL715" t="e">
            <v>#N/A</v>
          </cell>
          <cell r="AM715" t="e">
            <v>#N/A</v>
          </cell>
          <cell r="AN715" t="e">
            <v>#N/A</v>
          </cell>
          <cell r="AO715" t="e">
            <v>#N/A</v>
          </cell>
          <cell r="AP715" t="e">
            <v>#N/A</v>
          </cell>
          <cell r="AQ715" t="e">
            <v>#N/A</v>
          </cell>
          <cell r="AR715" t="e">
            <v>#N/A</v>
          </cell>
          <cell r="AS715" t="e">
            <v>#N/A</v>
          </cell>
          <cell r="AT715" t="e">
            <v>#N/A</v>
          </cell>
          <cell r="AU715" t="e">
            <v>#N/A</v>
          </cell>
          <cell r="AV715" t="e">
            <v>#N/A</v>
          </cell>
          <cell r="AW715" t="e">
            <v>#N/A</v>
          </cell>
          <cell r="AX715" t="e">
            <v>#N/A</v>
          </cell>
          <cell r="AY715" t="e">
            <v>#N/A</v>
          </cell>
          <cell r="AZ715" t="e">
            <v>#N/A</v>
          </cell>
          <cell r="BA715" t="e">
            <v>#N/A</v>
          </cell>
          <cell r="BB715" t="e">
            <v>#N/A</v>
          </cell>
          <cell r="BC715" t="e">
            <v>#N/A</v>
          </cell>
          <cell r="BD715" t="e">
            <v>#N/A</v>
          </cell>
          <cell r="BE715" t="e">
            <v>#N/A</v>
          </cell>
          <cell r="BF715" t="e">
            <v>#N/A</v>
          </cell>
          <cell r="BG715" t="e">
            <v>#N/A</v>
          </cell>
          <cell r="BH715" t="e">
            <v>#N/A</v>
          </cell>
          <cell r="BI715" t="e">
            <v>#N/A</v>
          </cell>
          <cell r="BJ715" t="e">
            <v>#N/A</v>
          </cell>
          <cell r="BK715" t="e">
            <v>#N/A</v>
          </cell>
          <cell r="BL715" t="e">
            <v>#N/A</v>
          </cell>
          <cell r="BM715" t="e">
            <v>#N/A</v>
          </cell>
          <cell r="BN715" t="e">
            <v>#N/A</v>
          </cell>
          <cell r="BO715" t="e">
            <v>#N/A</v>
          </cell>
          <cell r="BP715" t="e">
            <v>#N/A</v>
          </cell>
          <cell r="BQ715" t="e">
            <v>#N/A</v>
          </cell>
          <cell r="BR715" t="e">
            <v>#N/A</v>
          </cell>
          <cell r="BS715" t="e">
            <v>#N/A</v>
          </cell>
          <cell r="BT715" t="e">
            <v>#N/A</v>
          </cell>
          <cell r="BU715" t="e">
            <v>#N/A</v>
          </cell>
          <cell r="BV715" t="e">
            <v>#N/A</v>
          </cell>
          <cell r="BW715" t="e">
            <v>#N/A</v>
          </cell>
          <cell r="BX715" t="e">
            <v>#N/A</v>
          </cell>
          <cell r="BY715" t="e">
            <v>#N/A</v>
          </cell>
          <cell r="BZ715" t="e">
            <v>#N/A</v>
          </cell>
          <cell r="CA715" t="e">
            <v>#N/A</v>
          </cell>
          <cell r="CB715" t="e">
            <v>#N/A</v>
          </cell>
          <cell r="CC715" t="e">
            <v>#N/A</v>
          </cell>
          <cell r="CD715" t="e">
            <v>#N/A</v>
          </cell>
          <cell r="CE715" t="e">
            <v>#N/A</v>
          </cell>
          <cell r="CF715" t="e">
            <v>#N/A</v>
          </cell>
          <cell r="CG715" t="e">
            <v>#N/A</v>
          </cell>
          <cell r="CH715" t="e">
            <v>#N/A</v>
          </cell>
          <cell r="CI715" t="e">
            <v>#N/A</v>
          </cell>
          <cell r="CJ715" t="e">
            <v>#N/A</v>
          </cell>
          <cell r="CK715" t="e">
            <v>#N/A</v>
          </cell>
          <cell r="CL715" t="e">
            <v>#N/A</v>
          </cell>
          <cell r="CM715" t="e">
            <v>#N/A</v>
          </cell>
          <cell r="CN715" t="e">
            <v>#N/A</v>
          </cell>
          <cell r="CO715" t="e">
            <v>#N/A</v>
          </cell>
          <cell r="CP715" t="e">
            <v>#N/A</v>
          </cell>
          <cell r="CQ715" t="e">
            <v>#N/A</v>
          </cell>
          <cell r="CR715" t="e">
            <v>#N/A</v>
          </cell>
          <cell r="CS715" t="e">
            <v>#N/A</v>
          </cell>
          <cell r="CT715" t="e">
            <v>#N/A</v>
          </cell>
          <cell r="CU715" t="e">
            <v>#N/A</v>
          </cell>
          <cell r="CV715" t="e">
            <v>#N/A</v>
          </cell>
          <cell r="CW715" t="e">
            <v>#N/A</v>
          </cell>
          <cell r="CX715" t="e">
            <v>#N/A</v>
          </cell>
          <cell r="CY715" t="e">
            <v>#N/A</v>
          </cell>
          <cell r="CZ715" t="e">
            <v>#N/A</v>
          </cell>
          <cell r="DA715" t="e">
            <v>#N/A</v>
          </cell>
          <cell r="DB715" t="e">
            <v>#N/A</v>
          </cell>
          <cell r="DC715" t="e">
            <v>#N/A</v>
          </cell>
          <cell r="DD715" t="e">
            <v>#N/A</v>
          </cell>
          <cell r="DE715" t="e">
            <v>#N/A</v>
          </cell>
          <cell r="DF715" t="e">
            <v>#N/A</v>
          </cell>
          <cell r="DG715" t="e">
            <v>#N/A</v>
          </cell>
          <cell r="DH715" t="e">
            <v>#N/A</v>
          </cell>
          <cell r="DI715" t="e">
            <v>#N/A</v>
          </cell>
          <cell r="DJ715" t="e">
            <v>#N/A</v>
          </cell>
          <cell r="DK715" t="e">
            <v>#N/A</v>
          </cell>
          <cell r="DL715" t="e">
            <v>#N/A</v>
          </cell>
          <cell r="DM715" t="e">
            <v>#N/A</v>
          </cell>
          <cell r="DN715" t="e">
            <v>#N/A</v>
          </cell>
          <cell r="DO715" t="e">
            <v>#N/A</v>
          </cell>
          <cell r="DP715" t="e">
            <v>#N/A</v>
          </cell>
          <cell r="DQ715" t="e">
            <v>#N/A</v>
          </cell>
          <cell r="DR715" t="e">
            <v>#N/A</v>
          </cell>
          <cell r="DS715" t="e">
            <v>#N/A</v>
          </cell>
          <cell r="DT715" t="e">
            <v>#N/A</v>
          </cell>
          <cell r="DU715" t="e">
            <v>#N/A</v>
          </cell>
          <cell r="DV715" t="e">
            <v>#N/A</v>
          </cell>
          <cell r="DW715" t="e">
            <v>#N/A</v>
          </cell>
          <cell r="DX715" t="e">
            <v>#N/A</v>
          </cell>
          <cell r="DY715" t="e">
            <v>#N/A</v>
          </cell>
          <cell r="DZ715" t="e">
            <v>#N/A</v>
          </cell>
          <cell r="EA715" t="e">
            <v>#N/A</v>
          </cell>
          <cell r="EB715" t="e">
            <v>#N/A</v>
          </cell>
          <cell r="EC715" t="e">
            <v>#N/A</v>
          </cell>
          <cell r="ED715" t="e">
            <v>#N/A</v>
          </cell>
          <cell r="EE715" t="e">
            <v>#N/A</v>
          </cell>
          <cell r="EF715" t="e">
            <v>#N/A</v>
          </cell>
          <cell r="EG715" t="e">
            <v>#N/A</v>
          </cell>
          <cell r="EH715" t="e">
            <v>#N/A</v>
          </cell>
          <cell r="EI715" t="e">
            <v>#N/A</v>
          </cell>
          <cell r="EJ715" t="e">
            <v>#N/A</v>
          </cell>
          <cell r="EK715" t="e">
            <v>#N/A</v>
          </cell>
          <cell r="EL715" t="e">
            <v>#N/A</v>
          </cell>
          <cell r="EM715" t="e">
            <v>#N/A</v>
          </cell>
          <cell r="EN715" t="e">
            <v>#N/A</v>
          </cell>
          <cell r="EO715" t="e">
            <v>#N/A</v>
          </cell>
          <cell r="EP715" t="e">
            <v>#N/A</v>
          </cell>
          <cell r="EQ715" t="e">
            <v>#N/A</v>
          </cell>
          <cell r="ER715" t="e">
            <v>#N/A</v>
          </cell>
          <cell r="ES715" t="e">
            <v>#N/A</v>
          </cell>
          <cell r="ET715" t="e">
            <v>#N/A</v>
          </cell>
          <cell r="EU715" t="e">
            <v>#N/A</v>
          </cell>
          <cell r="EV715" t="e">
            <v>#N/A</v>
          </cell>
          <cell r="EW715" t="e">
            <v>#N/A</v>
          </cell>
          <cell r="EX715" t="e">
            <v>#N/A</v>
          </cell>
          <cell r="EY715" t="e">
            <v>#N/A</v>
          </cell>
          <cell r="EZ715" t="e">
            <v>#N/A</v>
          </cell>
          <cell r="FA715" t="e">
            <v>#N/A</v>
          </cell>
          <cell r="FB715"/>
          <cell r="FC715" t="e">
            <v>#N/A</v>
          </cell>
          <cell r="FD715"/>
          <cell r="FE715"/>
          <cell r="FF715"/>
          <cell r="FG715"/>
        </row>
        <row r="716">
          <cell r="B716"/>
          <cell r="C716"/>
          <cell r="D716"/>
          <cell r="E716"/>
          <cell r="F716"/>
          <cell r="G716"/>
          <cell r="H716"/>
          <cell r="I716"/>
          <cell r="J716"/>
          <cell r="K716"/>
          <cell r="L716"/>
          <cell r="M716"/>
          <cell r="N716"/>
          <cell r="O716"/>
          <cell r="P716"/>
          <cell r="Q716"/>
          <cell r="R716"/>
          <cell r="S716"/>
          <cell r="T716"/>
          <cell r="U716"/>
          <cell r="V716"/>
          <cell r="W716"/>
          <cell r="X716"/>
          <cell r="Y716"/>
          <cell r="Z716"/>
          <cell r="AA716"/>
          <cell r="AB716"/>
          <cell r="AC716"/>
          <cell r="AD716"/>
          <cell r="AE716"/>
          <cell r="AF716"/>
          <cell r="AG716"/>
          <cell r="AH716"/>
          <cell r="AI716"/>
          <cell r="AJ716"/>
          <cell r="AK716"/>
          <cell r="AL716"/>
          <cell r="AM716"/>
          <cell r="AN716"/>
          <cell r="AO716"/>
          <cell r="AP716"/>
          <cell r="AQ716"/>
          <cell r="AR716"/>
          <cell r="AS716"/>
          <cell r="AT716"/>
          <cell r="AU716"/>
          <cell r="AV716"/>
          <cell r="AW716"/>
          <cell r="AX716"/>
          <cell r="AY716"/>
          <cell r="AZ716"/>
          <cell r="BA716"/>
          <cell r="BB716"/>
          <cell r="BC716"/>
          <cell r="BD716"/>
          <cell r="BE716"/>
          <cell r="BF716"/>
          <cell r="BG716"/>
          <cell r="BH716"/>
          <cell r="BI716"/>
          <cell r="BJ716"/>
          <cell r="BK716"/>
          <cell r="BL716"/>
          <cell r="BM716"/>
          <cell r="BN716"/>
          <cell r="BO716"/>
          <cell r="BP716"/>
          <cell r="BQ716"/>
          <cell r="BR716"/>
          <cell r="BS716"/>
          <cell r="BT716"/>
          <cell r="BU716"/>
          <cell r="BV716"/>
          <cell r="BW716"/>
          <cell r="BX716"/>
          <cell r="BY716"/>
          <cell r="BZ716"/>
          <cell r="CA716"/>
          <cell r="CB716"/>
          <cell r="CC716"/>
          <cell r="CD716"/>
          <cell r="CE716"/>
          <cell r="CF716"/>
          <cell r="CG716"/>
          <cell r="CH716"/>
          <cell r="CI716"/>
          <cell r="CJ716"/>
          <cell r="CK716"/>
          <cell r="CL716"/>
          <cell r="CM716"/>
          <cell r="CN716"/>
          <cell r="CO716"/>
          <cell r="CP716"/>
          <cell r="CQ716"/>
          <cell r="CR716"/>
          <cell r="CS716"/>
          <cell r="CT716"/>
          <cell r="CU716"/>
          <cell r="CV716"/>
          <cell r="CW716"/>
          <cell r="CX716"/>
          <cell r="CY716"/>
          <cell r="CZ716"/>
          <cell r="DA716"/>
          <cell r="DB716"/>
          <cell r="DC716"/>
          <cell r="DD716"/>
          <cell r="DE716"/>
          <cell r="DF716"/>
          <cell r="DG716"/>
          <cell r="DH716"/>
          <cell r="DI716"/>
          <cell r="DJ716"/>
          <cell r="DK716"/>
          <cell r="DL716"/>
          <cell r="DM716"/>
          <cell r="DN716"/>
          <cell r="DO716"/>
          <cell r="DP716"/>
          <cell r="DQ716"/>
          <cell r="DR716"/>
          <cell r="DS716"/>
          <cell r="DT716"/>
          <cell r="DU716"/>
          <cell r="DV716"/>
          <cell r="DW716"/>
          <cell r="DX716"/>
          <cell r="DY716"/>
          <cell r="DZ716"/>
          <cell r="EA716"/>
          <cell r="EB716"/>
          <cell r="EC716"/>
          <cell r="ED716"/>
          <cell r="EE716"/>
          <cell r="EF716"/>
          <cell r="EG716"/>
          <cell r="EH716"/>
          <cell r="EI716"/>
          <cell r="EJ716"/>
          <cell r="EK716"/>
          <cell r="EL716"/>
          <cell r="EM716"/>
          <cell r="EN716"/>
          <cell r="EO716"/>
          <cell r="EP716"/>
          <cell r="EQ716"/>
          <cell r="ER716"/>
          <cell r="ES716"/>
          <cell r="ET716"/>
          <cell r="EU716"/>
          <cell r="EV716"/>
          <cell r="EW716"/>
          <cell r="EX716"/>
          <cell r="EY716"/>
          <cell r="EZ716"/>
          <cell r="FA716"/>
          <cell r="FB716"/>
          <cell r="FC716"/>
          <cell r="FD716"/>
          <cell r="FE716"/>
          <cell r="FF716"/>
          <cell r="FG716"/>
        </row>
        <row r="717">
          <cell r="B717" t="e">
            <v>#N/A</v>
          </cell>
          <cell r="C717" t="e">
            <v>#N/A</v>
          </cell>
          <cell r="D717" t="e">
            <v>#N/A</v>
          </cell>
          <cell r="E717" t="e">
            <v>#N/A</v>
          </cell>
          <cell r="F717" t="e">
            <v>#N/A</v>
          </cell>
          <cell r="G717" t="e">
            <v>#N/A</v>
          </cell>
          <cell r="H717" t="e">
            <v>#N/A</v>
          </cell>
          <cell r="I717" t="e">
            <v>#N/A</v>
          </cell>
          <cell r="J717" t="e">
            <v>#N/A</v>
          </cell>
          <cell r="K717" t="e">
            <v>#N/A</v>
          </cell>
          <cell r="L717" t="e">
            <v>#N/A</v>
          </cell>
          <cell r="M717" t="e">
            <v>#N/A</v>
          </cell>
          <cell r="N717" t="e">
            <v>#N/A</v>
          </cell>
          <cell r="O717" t="e">
            <v>#N/A</v>
          </cell>
          <cell r="P717" t="e">
            <v>#N/A</v>
          </cell>
          <cell r="Q717" t="e">
            <v>#N/A</v>
          </cell>
          <cell r="R717" t="e">
            <v>#N/A</v>
          </cell>
          <cell r="S717" t="e">
            <v>#N/A</v>
          </cell>
          <cell r="T717" t="e">
            <v>#N/A</v>
          </cell>
          <cell r="U717" t="e">
            <v>#N/A</v>
          </cell>
          <cell r="V717" t="e">
            <v>#N/A</v>
          </cell>
          <cell r="W717" t="e">
            <v>#N/A</v>
          </cell>
          <cell r="X717" t="e">
            <v>#N/A</v>
          </cell>
          <cell r="Y717" t="e">
            <v>#N/A</v>
          </cell>
          <cell r="Z717" t="e">
            <v>#N/A</v>
          </cell>
          <cell r="AA717" t="e">
            <v>#N/A</v>
          </cell>
          <cell r="AB717" t="e">
            <v>#N/A</v>
          </cell>
          <cell r="AC717" t="e">
            <v>#N/A</v>
          </cell>
          <cell r="AD717" t="e">
            <v>#N/A</v>
          </cell>
          <cell r="AE717" t="e">
            <v>#N/A</v>
          </cell>
          <cell r="AF717" t="e">
            <v>#N/A</v>
          </cell>
          <cell r="AG717" t="e">
            <v>#N/A</v>
          </cell>
          <cell r="AH717" t="e">
            <v>#N/A</v>
          </cell>
          <cell r="AI717" t="e">
            <v>#N/A</v>
          </cell>
          <cell r="AJ717" t="e">
            <v>#N/A</v>
          </cell>
          <cell r="AK717" t="e">
            <v>#N/A</v>
          </cell>
          <cell r="AL717" t="e">
            <v>#N/A</v>
          </cell>
          <cell r="AM717" t="e">
            <v>#N/A</v>
          </cell>
          <cell r="AN717" t="e">
            <v>#N/A</v>
          </cell>
          <cell r="AO717" t="e">
            <v>#N/A</v>
          </cell>
          <cell r="AP717" t="e">
            <v>#N/A</v>
          </cell>
          <cell r="AQ717" t="e">
            <v>#N/A</v>
          </cell>
          <cell r="AR717" t="e">
            <v>#N/A</v>
          </cell>
          <cell r="AS717" t="e">
            <v>#N/A</v>
          </cell>
          <cell r="AT717" t="e">
            <v>#N/A</v>
          </cell>
          <cell r="AU717" t="e">
            <v>#N/A</v>
          </cell>
          <cell r="AV717" t="e">
            <v>#N/A</v>
          </cell>
          <cell r="AW717" t="e">
            <v>#N/A</v>
          </cell>
          <cell r="AX717" t="e">
            <v>#N/A</v>
          </cell>
          <cell r="AY717" t="e">
            <v>#N/A</v>
          </cell>
          <cell r="AZ717" t="e">
            <v>#N/A</v>
          </cell>
          <cell r="BA717" t="e">
            <v>#N/A</v>
          </cell>
          <cell r="BB717" t="e">
            <v>#N/A</v>
          </cell>
          <cell r="BC717" t="e">
            <v>#N/A</v>
          </cell>
          <cell r="BD717" t="e">
            <v>#N/A</v>
          </cell>
          <cell r="BE717" t="e">
            <v>#N/A</v>
          </cell>
          <cell r="BF717" t="e">
            <v>#N/A</v>
          </cell>
          <cell r="BG717" t="e">
            <v>#N/A</v>
          </cell>
          <cell r="BH717" t="e">
            <v>#N/A</v>
          </cell>
          <cell r="BI717" t="e">
            <v>#N/A</v>
          </cell>
          <cell r="BJ717" t="e">
            <v>#N/A</v>
          </cell>
          <cell r="BK717" t="e">
            <v>#N/A</v>
          </cell>
          <cell r="BL717" t="e">
            <v>#N/A</v>
          </cell>
          <cell r="BM717" t="e">
            <v>#N/A</v>
          </cell>
          <cell r="BN717" t="e">
            <v>#N/A</v>
          </cell>
          <cell r="BO717" t="e">
            <v>#N/A</v>
          </cell>
          <cell r="BP717" t="e">
            <v>#N/A</v>
          </cell>
          <cell r="BQ717" t="e">
            <v>#N/A</v>
          </cell>
          <cell r="BR717" t="e">
            <v>#N/A</v>
          </cell>
          <cell r="BS717" t="e">
            <v>#N/A</v>
          </cell>
          <cell r="BT717" t="e">
            <v>#N/A</v>
          </cell>
          <cell r="BU717" t="e">
            <v>#N/A</v>
          </cell>
          <cell r="BV717" t="e">
            <v>#N/A</v>
          </cell>
          <cell r="BW717" t="e">
            <v>#N/A</v>
          </cell>
          <cell r="BX717" t="e">
            <v>#N/A</v>
          </cell>
          <cell r="BY717" t="e">
            <v>#N/A</v>
          </cell>
          <cell r="BZ717" t="e">
            <v>#N/A</v>
          </cell>
          <cell r="CA717" t="e">
            <v>#N/A</v>
          </cell>
          <cell r="CB717" t="e">
            <v>#N/A</v>
          </cell>
          <cell r="CC717" t="e">
            <v>#N/A</v>
          </cell>
          <cell r="CD717" t="e">
            <v>#N/A</v>
          </cell>
          <cell r="CE717" t="e">
            <v>#N/A</v>
          </cell>
          <cell r="CF717" t="e">
            <v>#N/A</v>
          </cell>
          <cell r="CG717" t="e">
            <v>#N/A</v>
          </cell>
          <cell r="CH717" t="e">
            <v>#N/A</v>
          </cell>
          <cell r="CI717" t="e">
            <v>#N/A</v>
          </cell>
          <cell r="CJ717" t="e">
            <v>#N/A</v>
          </cell>
          <cell r="CK717" t="e">
            <v>#N/A</v>
          </cell>
          <cell r="CL717" t="e">
            <v>#N/A</v>
          </cell>
          <cell r="CM717" t="e">
            <v>#N/A</v>
          </cell>
          <cell r="CN717" t="e">
            <v>#N/A</v>
          </cell>
          <cell r="CO717" t="e">
            <v>#N/A</v>
          </cell>
          <cell r="CP717" t="e">
            <v>#N/A</v>
          </cell>
          <cell r="CQ717" t="e">
            <v>#N/A</v>
          </cell>
          <cell r="CR717" t="e">
            <v>#N/A</v>
          </cell>
          <cell r="CS717" t="e">
            <v>#N/A</v>
          </cell>
          <cell r="CT717" t="e">
            <v>#N/A</v>
          </cell>
          <cell r="CU717" t="e">
            <v>#N/A</v>
          </cell>
          <cell r="CV717" t="e">
            <v>#N/A</v>
          </cell>
          <cell r="CW717" t="e">
            <v>#N/A</v>
          </cell>
          <cell r="CX717" t="e">
            <v>#N/A</v>
          </cell>
          <cell r="CY717" t="e">
            <v>#N/A</v>
          </cell>
          <cell r="CZ717" t="e">
            <v>#N/A</v>
          </cell>
          <cell r="DA717" t="e">
            <v>#N/A</v>
          </cell>
          <cell r="DB717" t="e">
            <v>#N/A</v>
          </cell>
          <cell r="DC717" t="e">
            <v>#N/A</v>
          </cell>
          <cell r="DD717" t="e">
            <v>#N/A</v>
          </cell>
          <cell r="DE717" t="e">
            <v>#N/A</v>
          </cell>
          <cell r="DF717" t="e">
            <v>#N/A</v>
          </cell>
          <cell r="DG717" t="e">
            <v>#N/A</v>
          </cell>
          <cell r="DH717" t="e">
            <v>#N/A</v>
          </cell>
          <cell r="DI717" t="e">
            <v>#N/A</v>
          </cell>
          <cell r="DJ717" t="e">
            <v>#N/A</v>
          </cell>
          <cell r="DK717" t="e">
            <v>#N/A</v>
          </cell>
          <cell r="DL717" t="e">
            <v>#N/A</v>
          </cell>
          <cell r="DM717" t="e">
            <v>#N/A</v>
          </cell>
          <cell r="DN717" t="e">
            <v>#N/A</v>
          </cell>
          <cell r="DO717" t="e">
            <v>#N/A</v>
          </cell>
          <cell r="DP717" t="e">
            <v>#N/A</v>
          </cell>
          <cell r="DQ717" t="e">
            <v>#N/A</v>
          </cell>
          <cell r="DR717" t="e">
            <v>#N/A</v>
          </cell>
          <cell r="DS717" t="e">
            <v>#N/A</v>
          </cell>
          <cell r="DT717" t="e">
            <v>#N/A</v>
          </cell>
          <cell r="DU717" t="e">
            <v>#N/A</v>
          </cell>
          <cell r="DV717" t="e">
            <v>#N/A</v>
          </cell>
          <cell r="DW717" t="e">
            <v>#N/A</v>
          </cell>
          <cell r="DX717" t="e">
            <v>#N/A</v>
          </cell>
          <cell r="DY717" t="e">
            <v>#N/A</v>
          </cell>
          <cell r="DZ717" t="e">
            <v>#N/A</v>
          </cell>
          <cell r="EA717" t="e">
            <v>#N/A</v>
          </cell>
          <cell r="EB717" t="e">
            <v>#N/A</v>
          </cell>
          <cell r="EC717" t="e">
            <v>#N/A</v>
          </cell>
          <cell r="ED717" t="e">
            <v>#N/A</v>
          </cell>
          <cell r="EE717" t="e">
            <v>#N/A</v>
          </cell>
          <cell r="EF717" t="e">
            <v>#N/A</v>
          </cell>
          <cell r="EG717" t="e">
            <v>#N/A</v>
          </cell>
          <cell r="EH717" t="e">
            <v>#N/A</v>
          </cell>
          <cell r="EI717" t="e">
            <v>#N/A</v>
          </cell>
          <cell r="EJ717" t="e">
            <v>#N/A</v>
          </cell>
          <cell r="EK717" t="e">
            <v>#N/A</v>
          </cell>
          <cell r="EL717" t="e">
            <v>#N/A</v>
          </cell>
          <cell r="EM717" t="e">
            <v>#N/A</v>
          </cell>
          <cell r="EN717" t="e">
            <v>#N/A</v>
          </cell>
          <cell r="EO717" t="e">
            <v>#N/A</v>
          </cell>
          <cell r="EP717" t="e">
            <v>#N/A</v>
          </cell>
          <cell r="EQ717" t="e">
            <v>#N/A</v>
          </cell>
          <cell r="ER717" t="e">
            <v>#N/A</v>
          </cell>
          <cell r="ES717" t="e">
            <v>#N/A</v>
          </cell>
          <cell r="ET717" t="e">
            <v>#N/A</v>
          </cell>
          <cell r="EU717" t="e">
            <v>#N/A</v>
          </cell>
          <cell r="EV717" t="e">
            <v>#N/A</v>
          </cell>
          <cell r="EW717" t="e">
            <v>#N/A</v>
          </cell>
          <cell r="EX717" t="e">
            <v>#N/A</v>
          </cell>
          <cell r="EY717" t="e">
            <v>#N/A</v>
          </cell>
          <cell r="EZ717" t="e">
            <v>#N/A</v>
          </cell>
          <cell r="FA717" t="e">
            <v>#N/A</v>
          </cell>
          <cell r="FB717"/>
          <cell r="FC717" t="e">
            <v>#N/A</v>
          </cell>
          <cell r="FD717"/>
          <cell r="FE717"/>
          <cell r="FF717"/>
          <cell r="FG717"/>
        </row>
        <row r="718">
          <cell r="B718" t="e">
            <v>#N/A</v>
          </cell>
          <cell r="C718" t="e">
            <v>#N/A</v>
          </cell>
          <cell r="D718" t="e">
            <v>#N/A</v>
          </cell>
          <cell r="E718" t="e">
            <v>#N/A</v>
          </cell>
          <cell r="F718" t="e">
            <v>#N/A</v>
          </cell>
          <cell r="G718" t="e">
            <v>#N/A</v>
          </cell>
          <cell r="H718" t="e">
            <v>#N/A</v>
          </cell>
          <cell r="I718" t="e">
            <v>#N/A</v>
          </cell>
          <cell r="J718" t="e">
            <v>#N/A</v>
          </cell>
          <cell r="K718" t="e">
            <v>#N/A</v>
          </cell>
          <cell r="L718" t="e">
            <v>#N/A</v>
          </cell>
          <cell r="M718" t="e">
            <v>#N/A</v>
          </cell>
          <cell r="N718" t="e">
            <v>#N/A</v>
          </cell>
          <cell r="O718" t="e">
            <v>#N/A</v>
          </cell>
          <cell r="P718" t="e">
            <v>#N/A</v>
          </cell>
          <cell r="Q718" t="e">
            <v>#N/A</v>
          </cell>
          <cell r="R718" t="e">
            <v>#N/A</v>
          </cell>
          <cell r="S718" t="e">
            <v>#N/A</v>
          </cell>
          <cell r="T718" t="e">
            <v>#N/A</v>
          </cell>
          <cell r="U718" t="e">
            <v>#N/A</v>
          </cell>
          <cell r="V718" t="e">
            <v>#N/A</v>
          </cell>
          <cell r="W718" t="e">
            <v>#N/A</v>
          </cell>
          <cell r="X718" t="e">
            <v>#N/A</v>
          </cell>
          <cell r="Y718" t="e">
            <v>#N/A</v>
          </cell>
          <cell r="Z718" t="e">
            <v>#N/A</v>
          </cell>
          <cell r="AA718" t="e">
            <v>#N/A</v>
          </cell>
          <cell r="AB718" t="e">
            <v>#N/A</v>
          </cell>
          <cell r="AC718" t="e">
            <v>#N/A</v>
          </cell>
          <cell r="AD718" t="e">
            <v>#N/A</v>
          </cell>
          <cell r="AE718" t="e">
            <v>#N/A</v>
          </cell>
          <cell r="AF718" t="e">
            <v>#N/A</v>
          </cell>
          <cell r="AG718" t="e">
            <v>#N/A</v>
          </cell>
          <cell r="AH718" t="e">
            <v>#N/A</v>
          </cell>
          <cell r="AI718" t="e">
            <v>#N/A</v>
          </cell>
          <cell r="AJ718" t="e">
            <v>#N/A</v>
          </cell>
          <cell r="AK718" t="e">
            <v>#N/A</v>
          </cell>
          <cell r="AL718" t="e">
            <v>#N/A</v>
          </cell>
          <cell r="AM718" t="e">
            <v>#N/A</v>
          </cell>
          <cell r="AN718" t="e">
            <v>#N/A</v>
          </cell>
          <cell r="AO718" t="e">
            <v>#N/A</v>
          </cell>
          <cell r="AP718" t="e">
            <v>#N/A</v>
          </cell>
          <cell r="AQ718" t="e">
            <v>#N/A</v>
          </cell>
          <cell r="AR718" t="e">
            <v>#N/A</v>
          </cell>
          <cell r="AS718" t="e">
            <v>#N/A</v>
          </cell>
          <cell r="AT718" t="e">
            <v>#N/A</v>
          </cell>
          <cell r="AU718" t="e">
            <v>#N/A</v>
          </cell>
          <cell r="AV718" t="e">
            <v>#N/A</v>
          </cell>
          <cell r="AW718" t="e">
            <v>#N/A</v>
          </cell>
          <cell r="AX718" t="e">
            <v>#N/A</v>
          </cell>
          <cell r="AY718" t="e">
            <v>#N/A</v>
          </cell>
          <cell r="AZ718" t="e">
            <v>#N/A</v>
          </cell>
          <cell r="BA718" t="e">
            <v>#N/A</v>
          </cell>
          <cell r="BB718" t="e">
            <v>#N/A</v>
          </cell>
          <cell r="BC718" t="e">
            <v>#N/A</v>
          </cell>
          <cell r="BD718" t="e">
            <v>#N/A</v>
          </cell>
          <cell r="BE718" t="e">
            <v>#N/A</v>
          </cell>
          <cell r="BF718" t="e">
            <v>#N/A</v>
          </cell>
          <cell r="BG718" t="e">
            <v>#N/A</v>
          </cell>
          <cell r="BH718" t="e">
            <v>#N/A</v>
          </cell>
          <cell r="BI718" t="e">
            <v>#N/A</v>
          </cell>
          <cell r="BJ718" t="e">
            <v>#N/A</v>
          </cell>
          <cell r="BK718" t="e">
            <v>#N/A</v>
          </cell>
          <cell r="BL718" t="e">
            <v>#N/A</v>
          </cell>
          <cell r="BM718" t="e">
            <v>#N/A</v>
          </cell>
          <cell r="BN718" t="e">
            <v>#N/A</v>
          </cell>
          <cell r="BO718" t="e">
            <v>#N/A</v>
          </cell>
          <cell r="BP718" t="e">
            <v>#N/A</v>
          </cell>
          <cell r="BQ718" t="e">
            <v>#N/A</v>
          </cell>
          <cell r="BR718" t="e">
            <v>#N/A</v>
          </cell>
          <cell r="BS718" t="e">
            <v>#N/A</v>
          </cell>
          <cell r="BT718" t="e">
            <v>#N/A</v>
          </cell>
          <cell r="BU718" t="e">
            <v>#N/A</v>
          </cell>
          <cell r="BV718" t="e">
            <v>#N/A</v>
          </cell>
          <cell r="BW718" t="e">
            <v>#N/A</v>
          </cell>
          <cell r="BX718" t="e">
            <v>#N/A</v>
          </cell>
          <cell r="BY718" t="e">
            <v>#N/A</v>
          </cell>
          <cell r="BZ718" t="e">
            <v>#N/A</v>
          </cell>
          <cell r="CA718" t="e">
            <v>#N/A</v>
          </cell>
          <cell r="CB718" t="e">
            <v>#N/A</v>
          </cell>
          <cell r="CC718" t="e">
            <v>#N/A</v>
          </cell>
          <cell r="CD718" t="e">
            <v>#N/A</v>
          </cell>
          <cell r="CE718" t="e">
            <v>#N/A</v>
          </cell>
          <cell r="CF718" t="e">
            <v>#N/A</v>
          </cell>
          <cell r="CG718" t="e">
            <v>#N/A</v>
          </cell>
          <cell r="CH718" t="e">
            <v>#N/A</v>
          </cell>
          <cell r="CI718" t="e">
            <v>#N/A</v>
          </cell>
          <cell r="CJ718" t="e">
            <v>#N/A</v>
          </cell>
          <cell r="CK718" t="e">
            <v>#N/A</v>
          </cell>
          <cell r="CL718" t="e">
            <v>#N/A</v>
          </cell>
          <cell r="CM718" t="e">
            <v>#N/A</v>
          </cell>
          <cell r="CN718" t="e">
            <v>#N/A</v>
          </cell>
          <cell r="CO718" t="e">
            <v>#N/A</v>
          </cell>
          <cell r="CP718" t="e">
            <v>#N/A</v>
          </cell>
          <cell r="CQ718" t="e">
            <v>#N/A</v>
          </cell>
          <cell r="CR718" t="e">
            <v>#N/A</v>
          </cell>
          <cell r="CS718" t="e">
            <v>#N/A</v>
          </cell>
          <cell r="CT718" t="e">
            <v>#N/A</v>
          </cell>
          <cell r="CU718" t="e">
            <v>#N/A</v>
          </cell>
          <cell r="CV718" t="e">
            <v>#N/A</v>
          </cell>
          <cell r="CW718" t="e">
            <v>#N/A</v>
          </cell>
          <cell r="CX718" t="e">
            <v>#N/A</v>
          </cell>
          <cell r="CY718" t="e">
            <v>#N/A</v>
          </cell>
          <cell r="CZ718" t="e">
            <v>#N/A</v>
          </cell>
          <cell r="DA718" t="e">
            <v>#N/A</v>
          </cell>
          <cell r="DB718" t="e">
            <v>#N/A</v>
          </cell>
          <cell r="DC718" t="e">
            <v>#N/A</v>
          </cell>
          <cell r="DD718" t="e">
            <v>#N/A</v>
          </cell>
          <cell r="DE718" t="e">
            <v>#N/A</v>
          </cell>
          <cell r="DF718" t="e">
            <v>#N/A</v>
          </cell>
          <cell r="DG718" t="e">
            <v>#N/A</v>
          </cell>
          <cell r="DH718" t="e">
            <v>#N/A</v>
          </cell>
          <cell r="DI718" t="e">
            <v>#N/A</v>
          </cell>
          <cell r="DJ718" t="e">
            <v>#N/A</v>
          </cell>
          <cell r="DK718" t="e">
            <v>#N/A</v>
          </cell>
          <cell r="DL718" t="e">
            <v>#N/A</v>
          </cell>
          <cell r="DM718" t="e">
            <v>#N/A</v>
          </cell>
          <cell r="DN718" t="e">
            <v>#N/A</v>
          </cell>
          <cell r="DO718" t="e">
            <v>#N/A</v>
          </cell>
          <cell r="DP718" t="e">
            <v>#N/A</v>
          </cell>
          <cell r="DQ718" t="e">
            <v>#N/A</v>
          </cell>
          <cell r="DR718" t="e">
            <v>#N/A</v>
          </cell>
          <cell r="DS718" t="e">
            <v>#N/A</v>
          </cell>
          <cell r="DT718" t="e">
            <v>#N/A</v>
          </cell>
          <cell r="DU718" t="e">
            <v>#N/A</v>
          </cell>
          <cell r="DV718" t="e">
            <v>#N/A</v>
          </cell>
          <cell r="DW718" t="e">
            <v>#N/A</v>
          </cell>
          <cell r="DX718" t="e">
            <v>#N/A</v>
          </cell>
          <cell r="DY718" t="e">
            <v>#N/A</v>
          </cell>
          <cell r="DZ718" t="e">
            <v>#N/A</v>
          </cell>
          <cell r="EA718" t="e">
            <v>#N/A</v>
          </cell>
          <cell r="EB718" t="e">
            <v>#N/A</v>
          </cell>
          <cell r="EC718" t="e">
            <v>#N/A</v>
          </cell>
          <cell r="ED718" t="e">
            <v>#N/A</v>
          </cell>
          <cell r="EE718" t="e">
            <v>#N/A</v>
          </cell>
          <cell r="EF718" t="e">
            <v>#N/A</v>
          </cell>
          <cell r="EG718" t="e">
            <v>#N/A</v>
          </cell>
          <cell r="EH718" t="e">
            <v>#N/A</v>
          </cell>
          <cell r="EI718" t="e">
            <v>#N/A</v>
          </cell>
          <cell r="EJ718" t="e">
            <v>#N/A</v>
          </cell>
          <cell r="EK718" t="e">
            <v>#N/A</v>
          </cell>
          <cell r="EL718" t="e">
            <v>#N/A</v>
          </cell>
          <cell r="EM718" t="e">
            <v>#N/A</v>
          </cell>
          <cell r="EN718" t="e">
            <v>#N/A</v>
          </cell>
          <cell r="EO718" t="e">
            <v>#N/A</v>
          </cell>
          <cell r="EP718" t="e">
            <v>#N/A</v>
          </cell>
          <cell r="EQ718" t="e">
            <v>#N/A</v>
          </cell>
          <cell r="ER718" t="e">
            <v>#N/A</v>
          </cell>
          <cell r="ES718" t="e">
            <v>#N/A</v>
          </cell>
          <cell r="ET718" t="e">
            <v>#N/A</v>
          </cell>
          <cell r="EU718" t="e">
            <v>#N/A</v>
          </cell>
          <cell r="EV718" t="e">
            <v>#N/A</v>
          </cell>
          <cell r="EW718" t="e">
            <v>#N/A</v>
          </cell>
          <cell r="EX718" t="e">
            <v>#N/A</v>
          </cell>
          <cell r="EY718" t="e">
            <v>#N/A</v>
          </cell>
          <cell r="EZ718" t="e">
            <v>#N/A</v>
          </cell>
          <cell r="FA718" t="e">
            <v>#N/A</v>
          </cell>
          <cell r="FB718"/>
          <cell r="FC718" t="e">
            <v>#N/A</v>
          </cell>
          <cell r="FD718"/>
          <cell r="FE718"/>
          <cell r="FF718"/>
          <cell r="FG718"/>
        </row>
        <row r="719">
          <cell r="B719"/>
          <cell r="C719"/>
          <cell r="D719"/>
          <cell r="E719"/>
          <cell r="F719"/>
          <cell r="G719"/>
          <cell r="H719"/>
          <cell r="I719"/>
          <cell r="J719"/>
          <cell r="K719"/>
          <cell r="L719"/>
          <cell r="M719"/>
          <cell r="N719"/>
          <cell r="O719"/>
          <cell r="P719"/>
          <cell r="Q719"/>
          <cell r="R719"/>
          <cell r="S719"/>
          <cell r="T719"/>
          <cell r="U719"/>
          <cell r="V719"/>
          <cell r="W719"/>
          <cell r="X719"/>
          <cell r="Y719"/>
          <cell r="Z719"/>
          <cell r="AA719"/>
          <cell r="AB719"/>
          <cell r="AC719"/>
          <cell r="AD719"/>
          <cell r="AE719"/>
          <cell r="AF719"/>
          <cell r="AG719"/>
          <cell r="AH719"/>
          <cell r="AI719"/>
          <cell r="AJ719"/>
          <cell r="AK719"/>
          <cell r="AL719"/>
          <cell r="AM719"/>
          <cell r="AN719"/>
          <cell r="AO719"/>
          <cell r="AP719"/>
          <cell r="AQ719"/>
          <cell r="AR719"/>
          <cell r="AS719"/>
          <cell r="AT719"/>
          <cell r="AU719"/>
          <cell r="AV719"/>
          <cell r="AW719"/>
          <cell r="AX719"/>
          <cell r="AY719"/>
          <cell r="AZ719"/>
          <cell r="BA719"/>
          <cell r="BB719"/>
          <cell r="BC719"/>
          <cell r="BD719"/>
          <cell r="BE719"/>
          <cell r="BF719"/>
          <cell r="BG719"/>
          <cell r="BH719"/>
          <cell r="BI719"/>
          <cell r="BJ719"/>
          <cell r="BK719"/>
          <cell r="BL719"/>
          <cell r="BM719"/>
          <cell r="BN719"/>
          <cell r="BO719"/>
          <cell r="BP719"/>
          <cell r="BQ719"/>
          <cell r="BR719"/>
          <cell r="BS719"/>
          <cell r="BT719"/>
          <cell r="BU719"/>
          <cell r="BV719"/>
          <cell r="BW719"/>
          <cell r="BX719"/>
          <cell r="BY719"/>
          <cell r="BZ719"/>
          <cell r="CA719"/>
          <cell r="CB719"/>
          <cell r="CC719"/>
          <cell r="CD719"/>
          <cell r="CE719"/>
          <cell r="CF719"/>
          <cell r="CG719"/>
          <cell r="CH719"/>
          <cell r="CI719"/>
          <cell r="CJ719"/>
          <cell r="CK719"/>
          <cell r="CL719"/>
          <cell r="CM719"/>
          <cell r="CN719"/>
          <cell r="CO719"/>
          <cell r="CP719"/>
          <cell r="CQ719"/>
          <cell r="CR719"/>
          <cell r="CS719"/>
          <cell r="CT719"/>
          <cell r="CU719"/>
          <cell r="CV719"/>
          <cell r="CW719"/>
          <cell r="CX719"/>
          <cell r="CY719"/>
          <cell r="CZ719"/>
          <cell r="DA719"/>
          <cell r="DB719"/>
          <cell r="DC719"/>
          <cell r="DD719"/>
          <cell r="DE719"/>
          <cell r="DF719"/>
          <cell r="DG719"/>
          <cell r="DH719"/>
          <cell r="DI719"/>
          <cell r="DJ719"/>
          <cell r="DK719"/>
          <cell r="DL719"/>
          <cell r="DM719"/>
          <cell r="DN719"/>
          <cell r="DO719"/>
          <cell r="DP719"/>
          <cell r="DQ719"/>
          <cell r="DR719"/>
          <cell r="DS719"/>
          <cell r="DT719"/>
          <cell r="DU719"/>
          <cell r="DV719"/>
          <cell r="DW719"/>
          <cell r="DX719"/>
          <cell r="DY719"/>
          <cell r="DZ719"/>
          <cell r="EA719"/>
          <cell r="EB719"/>
          <cell r="EC719"/>
          <cell r="ED719"/>
          <cell r="EE719"/>
          <cell r="EF719"/>
          <cell r="EG719"/>
          <cell r="EH719"/>
          <cell r="EI719"/>
          <cell r="EJ719"/>
          <cell r="EK719"/>
          <cell r="EL719"/>
          <cell r="EM719"/>
          <cell r="EN719"/>
          <cell r="EO719"/>
          <cell r="EP719"/>
          <cell r="EQ719"/>
          <cell r="ER719"/>
          <cell r="ES719"/>
          <cell r="ET719"/>
          <cell r="EU719"/>
          <cell r="EV719"/>
          <cell r="EW719"/>
          <cell r="EX719"/>
          <cell r="EY719"/>
          <cell r="EZ719"/>
          <cell r="FA719"/>
          <cell r="FB719"/>
          <cell r="FC719"/>
          <cell r="FD719"/>
          <cell r="FE719"/>
          <cell r="FF719"/>
          <cell r="FG719"/>
        </row>
        <row r="720">
          <cell r="B720" t="e">
            <v>#N/A</v>
          </cell>
          <cell r="C720" t="e">
            <v>#N/A</v>
          </cell>
          <cell r="D720" t="e">
            <v>#N/A</v>
          </cell>
          <cell r="E720" t="e">
            <v>#N/A</v>
          </cell>
          <cell r="F720" t="e">
            <v>#N/A</v>
          </cell>
          <cell r="G720" t="e">
            <v>#N/A</v>
          </cell>
          <cell r="H720" t="e">
            <v>#N/A</v>
          </cell>
          <cell r="I720" t="e">
            <v>#N/A</v>
          </cell>
          <cell r="J720" t="e">
            <v>#N/A</v>
          </cell>
          <cell r="K720" t="e">
            <v>#N/A</v>
          </cell>
          <cell r="L720" t="e">
            <v>#N/A</v>
          </cell>
          <cell r="M720" t="e">
            <v>#N/A</v>
          </cell>
          <cell r="N720" t="e">
            <v>#N/A</v>
          </cell>
          <cell r="O720" t="e">
            <v>#N/A</v>
          </cell>
          <cell r="P720" t="e">
            <v>#N/A</v>
          </cell>
          <cell r="Q720" t="e">
            <v>#N/A</v>
          </cell>
          <cell r="R720" t="e">
            <v>#N/A</v>
          </cell>
          <cell r="S720" t="e">
            <v>#N/A</v>
          </cell>
          <cell r="T720" t="e">
            <v>#N/A</v>
          </cell>
          <cell r="U720" t="e">
            <v>#N/A</v>
          </cell>
          <cell r="V720" t="e">
            <v>#N/A</v>
          </cell>
          <cell r="W720" t="e">
            <v>#N/A</v>
          </cell>
          <cell r="X720" t="e">
            <v>#N/A</v>
          </cell>
          <cell r="Y720" t="e">
            <v>#N/A</v>
          </cell>
          <cell r="Z720" t="e">
            <v>#N/A</v>
          </cell>
          <cell r="AA720" t="e">
            <v>#N/A</v>
          </cell>
          <cell r="AB720" t="e">
            <v>#N/A</v>
          </cell>
          <cell r="AC720" t="e">
            <v>#N/A</v>
          </cell>
          <cell r="AD720" t="e">
            <v>#N/A</v>
          </cell>
          <cell r="AE720" t="e">
            <v>#N/A</v>
          </cell>
          <cell r="AF720" t="e">
            <v>#N/A</v>
          </cell>
          <cell r="AG720" t="e">
            <v>#N/A</v>
          </cell>
          <cell r="AH720" t="e">
            <v>#N/A</v>
          </cell>
          <cell r="AI720" t="e">
            <v>#N/A</v>
          </cell>
          <cell r="AJ720" t="e">
            <v>#N/A</v>
          </cell>
          <cell r="AK720" t="e">
            <v>#N/A</v>
          </cell>
          <cell r="AL720" t="e">
            <v>#N/A</v>
          </cell>
          <cell r="AM720" t="e">
            <v>#N/A</v>
          </cell>
          <cell r="AN720" t="e">
            <v>#N/A</v>
          </cell>
          <cell r="AO720" t="e">
            <v>#N/A</v>
          </cell>
          <cell r="AP720" t="e">
            <v>#N/A</v>
          </cell>
          <cell r="AQ720" t="e">
            <v>#N/A</v>
          </cell>
          <cell r="AR720" t="e">
            <v>#N/A</v>
          </cell>
          <cell r="AS720" t="e">
            <v>#N/A</v>
          </cell>
          <cell r="AT720" t="e">
            <v>#N/A</v>
          </cell>
          <cell r="AU720" t="e">
            <v>#N/A</v>
          </cell>
          <cell r="AV720" t="e">
            <v>#N/A</v>
          </cell>
          <cell r="AW720" t="e">
            <v>#N/A</v>
          </cell>
          <cell r="AX720" t="e">
            <v>#N/A</v>
          </cell>
          <cell r="AY720" t="e">
            <v>#N/A</v>
          </cell>
          <cell r="AZ720" t="e">
            <v>#N/A</v>
          </cell>
          <cell r="BA720" t="e">
            <v>#N/A</v>
          </cell>
          <cell r="BB720" t="e">
            <v>#N/A</v>
          </cell>
          <cell r="BC720" t="e">
            <v>#N/A</v>
          </cell>
          <cell r="BD720" t="e">
            <v>#N/A</v>
          </cell>
          <cell r="BE720" t="e">
            <v>#N/A</v>
          </cell>
          <cell r="BF720" t="e">
            <v>#N/A</v>
          </cell>
          <cell r="BG720" t="e">
            <v>#N/A</v>
          </cell>
          <cell r="BH720" t="e">
            <v>#N/A</v>
          </cell>
          <cell r="BI720" t="e">
            <v>#N/A</v>
          </cell>
          <cell r="BJ720" t="e">
            <v>#N/A</v>
          </cell>
          <cell r="BK720" t="e">
            <v>#N/A</v>
          </cell>
          <cell r="BL720" t="e">
            <v>#N/A</v>
          </cell>
          <cell r="BM720" t="e">
            <v>#N/A</v>
          </cell>
          <cell r="BN720" t="e">
            <v>#N/A</v>
          </cell>
          <cell r="BO720" t="e">
            <v>#N/A</v>
          </cell>
          <cell r="BP720" t="e">
            <v>#N/A</v>
          </cell>
          <cell r="BQ720" t="e">
            <v>#N/A</v>
          </cell>
          <cell r="BR720" t="e">
            <v>#N/A</v>
          </cell>
          <cell r="BS720" t="e">
            <v>#N/A</v>
          </cell>
          <cell r="BT720" t="e">
            <v>#N/A</v>
          </cell>
          <cell r="BU720" t="e">
            <v>#N/A</v>
          </cell>
          <cell r="BV720" t="e">
            <v>#N/A</v>
          </cell>
          <cell r="BW720" t="e">
            <v>#N/A</v>
          </cell>
          <cell r="BX720" t="e">
            <v>#N/A</v>
          </cell>
          <cell r="BY720" t="e">
            <v>#N/A</v>
          </cell>
          <cell r="BZ720" t="e">
            <v>#N/A</v>
          </cell>
          <cell r="CA720" t="e">
            <v>#N/A</v>
          </cell>
          <cell r="CB720" t="e">
            <v>#N/A</v>
          </cell>
          <cell r="CC720" t="e">
            <v>#N/A</v>
          </cell>
          <cell r="CD720" t="e">
            <v>#N/A</v>
          </cell>
          <cell r="CE720" t="e">
            <v>#N/A</v>
          </cell>
          <cell r="CF720" t="e">
            <v>#N/A</v>
          </cell>
          <cell r="CG720" t="e">
            <v>#N/A</v>
          </cell>
          <cell r="CH720" t="e">
            <v>#N/A</v>
          </cell>
          <cell r="CI720" t="e">
            <v>#N/A</v>
          </cell>
          <cell r="CJ720" t="e">
            <v>#N/A</v>
          </cell>
          <cell r="CK720" t="e">
            <v>#N/A</v>
          </cell>
          <cell r="CL720" t="e">
            <v>#N/A</v>
          </cell>
          <cell r="CM720" t="e">
            <v>#N/A</v>
          </cell>
          <cell r="CN720" t="e">
            <v>#N/A</v>
          </cell>
          <cell r="CO720" t="e">
            <v>#N/A</v>
          </cell>
          <cell r="CP720" t="e">
            <v>#N/A</v>
          </cell>
          <cell r="CQ720" t="e">
            <v>#N/A</v>
          </cell>
          <cell r="CR720" t="e">
            <v>#N/A</v>
          </cell>
          <cell r="CS720" t="e">
            <v>#N/A</v>
          </cell>
          <cell r="CT720" t="e">
            <v>#N/A</v>
          </cell>
          <cell r="CU720" t="e">
            <v>#N/A</v>
          </cell>
          <cell r="CV720" t="e">
            <v>#N/A</v>
          </cell>
          <cell r="CW720" t="e">
            <v>#N/A</v>
          </cell>
          <cell r="CX720" t="e">
            <v>#N/A</v>
          </cell>
          <cell r="CY720" t="e">
            <v>#N/A</v>
          </cell>
          <cell r="CZ720" t="e">
            <v>#N/A</v>
          </cell>
          <cell r="DA720" t="e">
            <v>#N/A</v>
          </cell>
          <cell r="DB720" t="e">
            <v>#N/A</v>
          </cell>
          <cell r="DC720" t="e">
            <v>#N/A</v>
          </cell>
          <cell r="DD720" t="e">
            <v>#N/A</v>
          </cell>
          <cell r="DE720" t="e">
            <v>#N/A</v>
          </cell>
          <cell r="DF720" t="e">
            <v>#N/A</v>
          </cell>
          <cell r="DG720" t="e">
            <v>#N/A</v>
          </cell>
          <cell r="DH720" t="e">
            <v>#N/A</v>
          </cell>
          <cell r="DI720" t="e">
            <v>#N/A</v>
          </cell>
          <cell r="DJ720" t="e">
            <v>#N/A</v>
          </cell>
          <cell r="DK720" t="e">
            <v>#N/A</v>
          </cell>
          <cell r="DL720" t="e">
            <v>#N/A</v>
          </cell>
          <cell r="DM720" t="e">
            <v>#N/A</v>
          </cell>
          <cell r="DN720" t="e">
            <v>#N/A</v>
          </cell>
          <cell r="DO720" t="e">
            <v>#N/A</v>
          </cell>
          <cell r="DP720" t="e">
            <v>#N/A</v>
          </cell>
          <cell r="DQ720" t="e">
            <v>#N/A</v>
          </cell>
          <cell r="DR720" t="e">
            <v>#N/A</v>
          </cell>
          <cell r="DS720" t="e">
            <v>#N/A</v>
          </cell>
          <cell r="DT720" t="e">
            <v>#N/A</v>
          </cell>
          <cell r="DU720" t="e">
            <v>#N/A</v>
          </cell>
          <cell r="DV720" t="e">
            <v>#N/A</v>
          </cell>
          <cell r="DW720" t="e">
            <v>#N/A</v>
          </cell>
          <cell r="DX720" t="e">
            <v>#N/A</v>
          </cell>
          <cell r="DY720" t="e">
            <v>#N/A</v>
          </cell>
          <cell r="DZ720" t="e">
            <v>#N/A</v>
          </cell>
          <cell r="EA720" t="e">
            <v>#N/A</v>
          </cell>
          <cell r="EB720" t="e">
            <v>#N/A</v>
          </cell>
          <cell r="EC720" t="e">
            <v>#N/A</v>
          </cell>
          <cell r="ED720" t="e">
            <v>#N/A</v>
          </cell>
          <cell r="EE720" t="e">
            <v>#N/A</v>
          </cell>
          <cell r="EF720" t="e">
            <v>#N/A</v>
          </cell>
          <cell r="EG720" t="e">
            <v>#N/A</v>
          </cell>
          <cell r="EH720" t="e">
            <v>#N/A</v>
          </cell>
          <cell r="EI720" t="e">
            <v>#N/A</v>
          </cell>
          <cell r="EJ720" t="e">
            <v>#N/A</v>
          </cell>
          <cell r="EK720" t="e">
            <v>#N/A</v>
          </cell>
          <cell r="EL720" t="e">
            <v>#N/A</v>
          </cell>
          <cell r="EM720" t="e">
            <v>#N/A</v>
          </cell>
          <cell r="EN720" t="e">
            <v>#N/A</v>
          </cell>
          <cell r="EO720" t="e">
            <v>#N/A</v>
          </cell>
          <cell r="EP720" t="e">
            <v>#N/A</v>
          </cell>
          <cell r="EQ720" t="e">
            <v>#N/A</v>
          </cell>
          <cell r="ER720" t="e">
            <v>#N/A</v>
          </cell>
          <cell r="ES720" t="e">
            <v>#N/A</v>
          </cell>
          <cell r="ET720" t="e">
            <v>#N/A</v>
          </cell>
          <cell r="EU720" t="e">
            <v>#N/A</v>
          </cell>
          <cell r="EV720" t="e">
            <v>#N/A</v>
          </cell>
          <cell r="EW720" t="e">
            <v>#N/A</v>
          </cell>
          <cell r="EX720" t="e">
            <v>#N/A</v>
          </cell>
          <cell r="EY720" t="e">
            <v>#N/A</v>
          </cell>
          <cell r="EZ720" t="e">
            <v>#N/A</v>
          </cell>
          <cell r="FA720" t="e">
            <v>#N/A</v>
          </cell>
          <cell r="FB720"/>
          <cell r="FC720" t="e">
            <v>#N/A</v>
          </cell>
          <cell r="FD720"/>
          <cell r="FE720"/>
          <cell r="FF720"/>
          <cell r="FG720"/>
        </row>
        <row r="721">
          <cell r="B721" t="e">
            <v>#N/A</v>
          </cell>
          <cell r="C721" t="e">
            <v>#N/A</v>
          </cell>
          <cell r="D721" t="e">
            <v>#N/A</v>
          </cell>
          <cell r="E721" t="e">
            <v>#N/A</v>
          </cell>
          <cell r="F721" t="e">
            <v>#N/A</v>
          </cell>
          <cell r="G721" t="e">
            <v>#N/A</v>
          </cell>
          <cell r="H721" t="e">
            <v>#N/A</v>
          </cell>
          <cell r="I721" t="e">
            <v>#N/A</v>
          </cell>
          <cell r="J721" t="e">
            <v>#N/A</v>
          </cell>
          <cell r="K721" t="e">
            <v>#N/A</v>
          </cell>
          <cell r="L721" t="e">
            <v>#N/A</v>
          </cell>
          <cell r="M721" t="e">
            <v>#N/A</v>
          </cell>
          <cell r="N721" t="e">
            <v>#N/A</v>
          </cell>
          <cell r="O721" t="e">
            <v>#N/A</v>
          </cell>
          <cell r="P721" t="e">
            <v>#N/A</v>
          </cell>
          <cell r="Q721" t="e">
            <v>#N/A</v>
          </cell>
          <cell r="R721" t="e">
            <v>#N/A</v>
          </cell>
          <cell r="S721" t="e">
            <v>#N/A</v>
          </cell>
          <cell r="T721" t="e">
            <v>#N/A</v>
          </cell>
          <cell r="U721" t="e">
            <v>#N/A</v>
          </cell>
          <cell r="V721" t="e">
            <v>#N/A</v>
          </cell>
          <cell r="W721" t="e">
            <v>#N/A</v>
          </cell>
          <cell r="X721" t="e">
            <v>#N/A</v>
          </cell>
          <cell r="Y721" t="e">
            <v>#N/A</v>
          </cell>
          <cell r="Z721" t="e">
            <v>#N/A</v>
          </cell>
          <cell r="AA721" t="e">
            <v>#N/A</v>
          </cell>
          <cell r="AB721" t="e">
            <v>#N/A</v>
          </cell>
          <cell r="AC721" t="e">
            <v>#N/A</v>
          </cell>
          <cell r="AD721" t="e">
            <v>#N/A</v>
          </cell>
          <cell r="AE721" t="e">
            <v>#N/A</v>
          </cell>
          <cell r="AF721" t="e">
            <v>#N/A</v>
          </cell>
          <cell r="AG721" t="e">
            <v>#N/A</v>
          </cell>
          <cell r="AH721" t="e">
            <v>#N/A</v>
          </cell>
          <cell r="AI721" t="e">
            <v>#N/A</v>
          </cell>
          <cell r="AJ721" t="e">
            <v>#N/A</v>
          </cell>
          <cell r="AK721" t="e">
            <v>#N/A</v>
          </cell>
          <cell r="AL721" t="e">
            <v>#N/A</v>
          </cell>
          <cell r="AM721" t="e">
            <v>#N/A</v>
          </cell>
          <cell r="AN721" t="e">
            <v>#N/A</v>
          </cell>
          <cell r="AO721" t="e">
            <v>#N/A</v>
          </cell>
          <cell r="AP721" t="e">
            <v>#N/A</v>
          </cell>
          <cell r="AQ721" t="e">
            <v>#N/A</v>
          </cell>
          <cell r="AR721" t="e">
            <v>#N/A</v>
          </cell>
          <cell r="AS721" t="e">
            <v>#N/A</v>
          </cell>
          <cell r="AT721" t="e">
            <v>#N/A</v>
          </cell>
          <cell r="AU721" t="e">
            <v>#N/A</v>
          </cell>
          <cell r="AV721" t="e">
            <v>#N/A</v>
          </cell>
          <cell r="AW721" t="e">
            <v>#N/A</v>
          </cell>
          <cell r="AX721" t="e">
            <v>#N/A</v>
          </cell>
          <cell r="AY721" t="e">
            <v>#N/A</v>
          </cell>
          <cell r="AZ721" t="e">
            <v>#N/A</v>
          </cell>
          <cell r="BA721" t="e">
            <v>#N/A</v>
          </cell>
          <cell r="BB721" t="e">
            <v>#N/A</v>
          </cell>
          <cell r="BC721" t="e">
            <v>#N/A</v>
          </cell>
          <cell r="BD721" t="e">
            <v>#N/A</v>
          </cell>
          <cell r="BE721" t="e">
            <v>#N/A</v>
          </cell>
          <cell r="BF721" t="e">
            <v>#N/A</v>
          </cell>
          <cell r="BG721" t="e">
            <v>#N/A</v>
          </cell>
          <cell r="BH721" t="e">
            <v>#N/A</v>
          </cell>
          <cell r="BI721" t="e">
            <v>#N/A</v>
          </cell>
          <cell r="BJ721" t="e">
            <v>#N/A</v>
          </cell>
          <cell r="BK721" t="e">
            <v>#N/A</v>
          </cell>
          <cell r="BL721" t="e">
            <v>#N/A</v>
          </cell>
          <cell r="BM721" t="e">
            <v>#N/A</v>
          </cell>
          <cell r="BN721" t="e">
            <v>#N/A</v>
          </cell>
          <cell r="BO721" t="e">
            <v>#N/A</v>
          </cell>
          <cell r="BP721" t="e">
            <v>#N/A</v>
          </cell>
          <cell r="BQ721" t="e">
            <v>#N/A</v>
          </cell>
          <cell r="BR721" t="e">
            <v>#N/A</v>
          </cell>
          <cell r="BS721" t="e">
            <v>#N/A</v>
          </cell>
          <cell r="BT721" t="e">
            <v>#N/A</v>
          </cell>
          <cell r="BU721" t="e">
            <v>#N/A</v>
          </cell>
          <cell r="BV721" t="e">
            <v>#N/A</v>
          </cell>
          <cell r="BW721" t="e">
            <v>#N/A</v>
          </cell>
          <cell r="BX721" t="e">
            <v>#N/A</v>
          </cell>
          <cell r="BY721" t="e">
            <v>#N/A</v>
          </cell>
          <cell r="BZ721" t="e">
            <v>#N/A</v>
          </cell>
          <cell r="CA721" t="e">
            <v>#N/A</v>
          </cell>
          <cell r="CB721" t="e">
            <v>#N/A</v>
          </cell>
          <cell r="CC721" t="e">
            <v>#N/A</v>
          </cell>
          <cell r="CD721" t="e">
            <v>#N/A</v>
          </cell>
          <cell r="CE721" t="e">
            <v>#N/A</v>
          </cell>
          <cell r="CF721" t="e">
            <v>#N/A</v>
          </cell>
          <cell r="CG721" t="e">
            <v>#N/A</v>
          </cell>
          <cell r="CH721" t="e">
            <v>#N/A</v>
          </cell>
          <cell r="CI721" t="e">
            <v>#N/A</v>
          </cell>
          <cell r="CJ721" t="e">
            <v>#N/A</v>
          </cell>
          <cell r="CK721" t="e">
            <v>#N/A</v>
          </cell>
          <cell r="CL721" t="e">
            <v>#N/A</v>
          </cell>
          <cell r="CM721" t="e">
            <v>#N/A</v>
          </cell>
          <cell r="CN721" t="e">
            <v>#N/A</v>
          </cell>
          <cell r="CO721" t="e">
            <v>#N/A</v>
          </cell>
          <cell r="CP721" t="e">
            <v>#N/A</v>
          </cell>
          <cell r="CQ721" t="e">
            <v>#N/A</v>
          </cell>
          <cell r="CR721" t="e">
            <v>#N/A</v>
          </cell>
          <cell r="CS721" t="e">
            <v>#N/A</v>
          </cell>
          <cell r="CT721" t="e">
            <v>#N/A</v>
          </cell>
          <cell r="CU721" t="e">
            <v>#N/A</v>
          </cell>
          <cell r="CV721" t="e">
            <v>#N/A</v>
          </cell>
          <cell r="CW721" t="e">
            <v>#N/A</v>
          </cell>
          <cell r="CX721" t="e">
            <v>#N/A</v>
          </cell>
          <cell r="CY721" t="e">
            <v>#N/A</v>
          </cell>
          <cell r="CZ721" t="e">
            <v>#N/A</v>
          </cell>
          <cell r="DA721" t="e">
            <v>#N/A</v>
          </cell>
          <cell r="DB721" t="e">
            <v>#N/A</v>
          </cell>
          <cell r="DC721" t="e">
            <v>#N/A</v>
          </cell>
          <cell r="DD721" t="e">
            <v>#N/A</v>
          </cell>
          <cell r="DE721" t="e">
            <v>#N/A</v>
          </cell>
          <cell r="DF721" t="e">
            <v>#N/A</v>
          </cell>
          <cell r="DG721" t="e">
            <v>#N/A</v>
          </cell>
          <cell r="DH721" t="e">
            <v>#N/A</v>
          </cell>
          <cell r="DI721" t="e">
            <v>#N/A</v>
          </cell>
          <cell r="DJ721" t="e">
            <v>#N/A</v>
          </cell>
          <cell r="DK721" t="e">
            <v>#N/A</v>
          </cell>
          <cell r="DL721" t="e">
            <v>#N/A</v>
          </cell>
          <cell r="DM721" t="e">
            <v>#N/A</v>
          </cell>
          <cell r="DN721" t="e">
            <v>#N/A</v>
          </cell>
          <cell r="DO721" t="e">
            <v>#N/A</v>
          </cell>
          <cell r="DP721" t="e">
            <v>#N/A</v>
          </cell>
          <cell r="DQ721" t="e">
            <v>#N/A</v>
          </cell>
          <cell r="DR721" t="e">
            <v>#N/A</v>
          </cell>
          <cell r="DS721" t="e">
            <v>#N/A</v>
          </cell>
          <cell r="DT721" t="e">
            <v>#N/A</v>
          </cell>
          <cell r="DU721" t="e">
            <v>#N/A</v>
          </cell>
          <cell r="DV721" t="e">
            <v>#N/A</v>
          </cell>
          <cell r="DW721" t="e">
            <v>#N/A</v>
          </cell>
          <cell r="DX721" t="e">
            <v>#N/A</v>
          </cell>
          <cell r="DY721" t="e">
            <v>#N/A</v>
          </cell>
          <cell r="DZ721" t="e">
            <v>#N/A</v>
          </cell>
          <cell r="EA721" t="e">
            <v>#N/A</v>
          </cell>
          <cell r="EB721" t="e">
            <v>#N/A</v>
          </cell>
          <cell r="EC721" t="e">
            <v>#N/A</v>
          </cell>
          <cell r="ED721" t="e">
            <v>#N/A</v>
          </cell>
          <cell r="EE721" t="e">
            <v>#N/A</v>
          </cell>
          <cell r="EF721" t="e">
            <v>#N/A</v>
          </cell>
          <cell r="EG721" t="e">
            <v>#N/A</v>
          </cell>
          <cell r="EH721" t="e">
            <v>#N/A</v>
          </cell>
          <cell r="EI721" t="e">
            <v>#N/A</v>
          </cell>
          <cell r="EJ721" t="e">
            <v>#N/A</v>
          </cell>
          <cell r="EK721" t="e">
            <v>#N/A</v>
          </cell>
          <cell r="EL721" t="e">
            <v>#N/A</v>
          </cell>
          <cell r="EM721" t="e">
            <v>#N/A</v>
          </cell>
          <cell r="EN721" t="e">
            <v>#N/A</v>
          </cell>
          <cell r="EO721" t="e">
            <v>#N/A</v>
          </cell>
          <cell r="EP721" t="e">
            <v>#N/A</v>
          </cell>
          <cell r="EQ721" t="e">
            <v>#N/A</v>
          </cell>
          <cell r="ER721" t="e">
            <v>#N/A</v>
          </cell>
          <cell r="ES721" t="e">
            <v>#N/A</v>
          </cell>
          <cell r="ET721" t="e">
            <v>#N/A</v>
          </cell>
          <cell r="EU721" t="e">
            <v>#N/A</v>
          </cell>
          <cell r="EV721" t="e">
            <v>#N/A</v>
          </cell>
          <cell r="EW721" t="e">
            <v>#N/A</v>
          </cell>
          <cell r="EX721" t="e">
            <v>#N/A</v>
          </cell>
          <cell r="EY721" t="e">
            <v>#N/A</v>
          </cell>
          <cell r="EZ721" t="e">
            <v>#N/A</v>
          </cell>
          <cell r="FA721" t="e">
            <v>#N/A</v>
          </cell>
          <cell r="FB721"/>
          <cell r="FC721" t="e">
            <v>#N/A</v>
          </cell>
          <cell r="FD721"/>
          <cell r="FE721"/>
          <cell r="FF721"/>
          <cell r="FG721"/>
        </row>
        <row r="722">
          <cell r="B722">
            <v>0</v>
          </cell>
          <cell r="C722">
            <v>0</v>
          </cell>
          <cell r="D722">
            <v>0</v>
          </cell>
          <cell r="E722">
            <v>0</v>
          </cell>
          <cell r="F722">
            <v>0</v>
          </cell>
          <cell r="G722">
            <v>0</v>
          </cell>
          <cell r="H722">
            <v>0</v>
          </cell>
          <cell r="I722">
            <v>0</v>
          </cell>
          <cell r="J722">
            <v>0</v>
          </cell>
          <cell r="K722">
            <v>0</v>
          </cell>
          <cell r="L722">
            <v>0</v>
          </cell>
          <cell r="M722">
            <v>0</v>
          </cell>
          <cell r="N722">
            <v>0</v>
          </cell>
          <cell r="O722">
            <v>0</v>
          </cell>
          <cell r="P722">
            <v>0</v>
          </cell>
          <cell r="Q722">
            <v>0</v>
          </cell>
          <cell r="R722">
            <v>0</v>
          </cell>
          <cell r="S722">
            <v>0</v>
          </cell>
          <cell r="T722">
            <v>0</v>
          </cell>
          <cell r="U722">
            <v>0</v>
          </cell>
          <cell r="V722">
            <v>0</v>
          </cell>
          <cell r="W722">
            <v>0</v>
          </cell>
          <cell r="X722">
            <v>0</v>
          </cell>
          <cell r="Y722">
            <v>0</v>
          </cell>
          <cell r="Z722">
            <v>0</v>
          </cell>
          <cell r="AA722">
            <v>0</v>
          </cell>
          <cell r="AB722">
            <v>0</v>
          </cell>
          <cell r="AC722">
            <v>0</v>
          </cell>
          <cell r="AD722">
            <v>0</v>
          </cell>
          <cell r="AE722">
            <v>0</v>
          </cell>
          <cell r="AF722">
            <v>0</v>
          </cell>
          <cell r="AG722">
            <v>0</v>
          </cell>
          <cell r="AH722">
            <v>0</v>
          </cell>
          <cell r="AI722">
            <v>0</v>
          </cell>
          <cell r="AJ722">
            <v>0</v>
          </cell>
          <cell r="AK722">
            <v>0</v>
          </cell>
          <cell r="AL722">
            <v>0</v>
          </cell>
          <cell r="AM722">
            <v>0</v>
          </cell>
          <cell r="AN722">
            <v>0</v>
          </cell>
          <cell r="AO722">
            <v>0</v>
          </cell>
          <cell r="AP722">
            <v>0</v>
          </cell>
          <cell r="AQ722">
            <v>0</v>
          </cell>
          <cell r="AR722">
            <v>0</v>
          </cell>
          <cell r="AS722">
            <v>0</v>
          </cell>
          <cell r="AT722">
            <v>0</v>
          </cell>
          <cell r="AU722">
            <v>0</v>
          </cell>
          <cell r="AV722">
            <v>0</v>
          </cell>
          <cell r="AW722">
            <v>0</v>
          </cell>
          <cell r="AX722">
            <v>0</v>
          </cell>
          <cell r="AY722">
            <v>0</v>
          </cell>
          <cell r="AZ722">
            <v>0</v>
          </cell>
          <cell r="BA722">
            <v>0</v>
          </cell>
          <cell r="BB722">
            <v>0</v>
          </cell>
          <cell r="BC722">
            <v>0</v>
          </cell>
          <cell r="BD722">
            <v>0</v>
          </cell>
          <cell r="BE722">
            <v>0</v>
          </cell>
          <cell r="BF722">
            <v>0</v>
          </cell>
          <cell r="BG722">
            <v>0</v>
          </cell>
          <cell r="BH722">
            <v>0</v>
          </cell>
          <cell r="BI722">
            <v>0</v>
          </cell>
          <cell r="BJ722">
            <v>0</v>
          </cell>
          <cell r="BK722">
            <v>0</v>
          </cell>
          <cell r="BL722">
            <v>0</v>
          </cell>
          <cell r="BM722">
            <v>0</v>
          </cell>
          <cell r="BN722">
            <v>0</v>
          </cell>
          <cell r="BO722">
            <v>0</v>
          </cell>
          <cell r="BP722">
            <v>0</v>
          </cell>
          <cell r="BQ722">
            <v>0</v>
          </cell>
          <cell r="BR722">
            <v>0</v>
          </cell>
          <cell r="BS722">
            <v>0</v>
          </cell>
          <cell r="BT722">
            <v>0</v>
          </cell>
          <cell r="BU722">
            <v>0</v>
          </cell>
          <cell r="BV722">
            <v>0</v>
          </cell>
          <cell r="BW722">
            <v>0</v>
          </cell>
          <cell r="BX722">
            <v>0</v>
          </cell>
          <cell r="BY722">
            <v>0</v>
          </cell>
          <cell r="BZ722">
            <v>0</v>
          </cell>
          <cell r="CA722">
            <v>0</v>
          </cell>
          <cell r="CB722">
            <v>0</v>
          </cell>
          <cell r="CC722">
            <v>0</v>
          </cell>
          <cell r="CD722">
            <v>0</v>
          </cell>
          <cell r="CE722">
            <v>0</v>
          </cell>
          <cell r="CF722">
            <v>0</v>
          </cell>
          <cell r="CG722">
            <v>0</v>
          </cell>
          <cell r="CH722">
            <v>0</v>
          </cell>
          <cell r="CI722">
            <v>0</v>
          </cell>
          <cell r="CJ722">
            <v>0</v>
          </cell>
          <cell r="CK722">
            <v>0</v>
          </cell>
          <cell r="CL722">
            <v>0</v>
          </cell>
          <cell r="CM722">
            <v>0</v>
          </cell>
          <cell r="CN722">
            <v>0</v>
          </cell>
          <cell r="CO722">
            <v>0</v>
          </cell>
          <cell r="CP722">
            <v>0</v>
          </cell>
          <cell r="CQ722">
            <v>0</v>
          </cell>
          <cell r="CR722">
            <v>0</v>
          </cell>
          <cell r="CS722">
            <v>0</v>
          </cell>
          <cell r="CT722">
            <v>0</v>
          </cell>
          <cell r="CU722">
            <v>0</v>
          </cell>
          <cell r="CV722">
            <v>0</v>
          </cell>
          <cell r="CW722">
            <v>0</v>
          </cell>
          <cell r="CX722">
            <v>0</v>
          </cell>
          <cell r="CY722">
            <v>0</v>
          </cell>
          <cell r="CZ722">
            <v>0</v>
          </cell>
          <cell r="DA722">
            <v>0</v>
          </cell>
          <cell r="DB722">
            <v>0</v>
          </cell>
          <cell r="DC722">
            <v>0</v>
          </cell>
          <cell r="DD722">
            <v>0</v>
          </cell>
          <cell r="DE722">
            <v>0</v>
          </cell>
          <cell r="DF722">
            <v>0</v>
          </cell>
          <cell r="DG722">
            <v>0</v>
          </cell>
          <cell r="DH722">
            <v>0</v>
          </cell>
          <cell r="DI722">
            <v>0</v>
          </cell>
          <cell r="DJ722">
            <v>0</v>
          </cell>
          <cell r="DK722">
            <v>0</v>
          </cell>
          <cell r="DL722">
            <v>0</v>
          </cell>
          <cell r="DM722">
            <v>0</v>
          </cell>
          <cell r="DN722">
            <v>0</v>
          </cell>
          <cell r="DO722">
            <v>0</v>
          </cell>
          <cell r="DP722">
            <v>0</v>
          </cell>
          <cell r="DQ722">
            <v>0</v>
          </cell>
          <cell r="DR722">
            <v>0</v>
          </cell>
          <cell r="DS722">
            <v>0</v>
          </cell>
          <cell r="DT722">
            <v>0</v>
          </cell>
          <cell r="DU722">
            <v>0</v>
          </cell>
          <cell r="DV722">
            <v>0</v>
          </cell>
          <cell r="DW722">
            <v>0</v>
          </cell>
          <cell r="DX722">
            <v>0</v>
          </cell>
          <cell r="DY722">
            <v>0</v>
          </cell>
          <cell r="DZ722">
            <v>0</v>
          </cell>
          <cell r="EA722">
            <v>0</v>
          </cell>
          <cell r="EB722">
            <v>0</v>
          </cell>
          <cell r="EC722">
            <v>0</v>
          </cell>
          <cell r="ED722">
            <v>0</v>
          </cell>
          <cell r="EE722">
            <v>0</v>
          </cell>
          <cell r="EF722">
            <v>0</v>
          </cell>
          <cell r="EG722">
            <v>0</v>
          </cell>
          <cell r="EH722">
            <v>0</v>
          </cell>
          <cell r="EI722">
            <v>0</v>
          </cell>
          <cell r="EJ722">
            <v>0</v>
          </cell>
          <cell r="EK722">
            <v>0</v>
          </cell>
          <cell r="EL722">
            <v>0</v>
          </cell>
          <cell r="EM722">
            <v>0</v>
          </cell>
          <cell r="EN722">
            <v>0</v>
          </cell>
          <cell r="EO722">
            <v>0</v>
          </cell>
          <cell r="EP722">
            <v>0</v>
          </cell>
          <cell r="EQ722">
            <v>0</v>
          </cell>
          <cell r="ER722">
            <v>0</v>
          </cell>
          <cell r="ES722">
            <v>0</v>
          </cell>
          <cell r="ET722">
            <v>0</v>
          </cell>
          <cell r="EU722">
            <v>0</v>
          </cell>
          <cell r="EV722">
            <v>0</v>
          </cell>
          <cell r="EW722">
            <v>0</v>
          </cell>
          <cell r="EX722">
            <v>0</v>
          </cell>
          <cell r="EY722">
            <v>0</v>
          </cell>
          <cell r="EZ722">
            <v>0</v>
          </cell>
          <cell r="FA722">
            <v>0</v>
          </cell>
          <cell r="FB722"/>
          <cell r="FC722"/>
          <cell r="FD722"/>
          <cell r="FE722"/>
          <cell r="FF722"/>
          <cell r="FG722"/>
        </row>
        <row r="723">
          <cell r="B723" t="e">
            <v>#N/A</v>
          </cell>
          <cell r="C723" t="e">
            <v>#N/A</v>
          </cell>
          <cell r="D723" t="e">
            <v>#N/A</v>
          </cell>
          <cell r="E723" t="e">
            <v>#N/A</v>
          </cell>
          <cell r="F723" t="e">
            <v>#N/A</v>
          </cell>
          <cell r="G723" t="e">
            <v>#N/A</v>
          </cell>
          <cell r="H723" t="e">
            <v>#N/A</v>
          </cell>
          <cell r="I723" t="e">
            <v>#N/A</v>
          </cell>
          <cell r="J723" t="e">
            <v>#N/A</v>
          </cell>
          <cell r="K723" t="e">
            <v>#N/A</v>
          </cell>
          <cell r="L723" t="e">
            <v>#N/A</v>
          </cell>
          <cell r="M723" t="e">
            <v>#N/A</v>
          </cell>
          <cell r="N723" t="e">
            <v>#N/A</v>
          </cell>
          <cell r="O723" t="e">
            <v>#N/A</v>
          </cell>
          <cell r="P723" t="e">
            <v>#N/A</v>
          </cell>
          <cell r="Q723" t="e">
            <v>#N/A</v>
          </cell>
          <cell r="R723" t="e">
            <v>#N/A</v>
          </cell>
          <cell r="S723" t="e">
            <v>#N/A</v>
          </cell>
          <cell r="T723" t="e">
            <v>#N/A</v>
          </cell>
          <cell r="U723" t="e">
            <v>#N/A</v>
          </cell>
          <cell r="V723" t="e">
            <v>#N/A</v>
          </cell>
          <cell r="W723" t="e">
            <v>#N/A</v>
          </cell>
          <cell r="X723" t="e">
            <v>#N/A</v>
          </cell>
          <cell r="Y723" t="e">
            <v>#N/A</v>
          </cell>
          <cell r="Z723" t="e">
            <v>#N/A</v>
          </cell>
          <cell r="AA723" t="e">
            <v>#N/A</v>
          </cell>
          <cell r="AB723" t="e">
            <v>#N/A</v>
          </cell>
          <cell r="AC723" t="e">
            <v>#N/A</v>
          </cell>
          <cell r="AD723" t="e">
            <v>#N/A</v>
          </cell>
          <cell r="AE723" t="e">
            <v>#N/A</v>
          </cell>
          <cell r="AF723" t="e">
            <v>#N/A</v>
          </cell>
          <cell r="AG723" t="e">
            <v>#N/A</v>
          </cell>
          <cell r="AH723" t="e">
            <v>#N/A</v>
          </cell>
          <cell r="AI723" t="e">
            <v>#N/A</v>
          </cell>
          <cell r="AJ723" t="e">
            <v>#N/A</v>
          </cell>
          <cell r="AK723" t="e">
            <v>#N/A</v>
          </cell>
          <cell r="AL723" t="e">
            <v>#N/A</v>
          </cell>
          <cell r="AM723" t="e">
            <v>#N/A</v>
          </cell>
          <cell r="AN723" t="e">
            <v>#N/A</v>
          </cell>
          <cell r="AO723" t="e">
            <v>#N/A</v>
          </cell>
          <cell r="AP723" t="e">
            <v>#N/A</v>
          </cell>
          <cell r="AQ723" t="e">
            <v>#N/A</v>
          </cell>
          <cell r="AR723" t="e">
            <v>#N/A</v>
          </cell>
          <cell r="AS723" t="e">
            <v>#N/A</v>
          </cell>
          <cell r="AT723" t="e">
            <v>#N/A</v>
          </cell>
          <cell r="AU723" t="e">
            <v>#N/A</v>
          </cell>
          <cell r="AV723" t="e">
            <v>#N/A</v>
          </cell>
          <cell r="AW723" t="e">
            <v>#N/A</v>
          </cell>
          <cell r="AX723" t="e">
            <v>#N/A</v>
          </cell>
          <cell r="AY723" t="e">
            <v>#N/A</v>
          </cell>
          <cell r="AZ723" t="e">
            <v>#N/A</v>
          </cell>
          <cell r="BA723" t="e">
            <v>#N/A</v>
          </cell>
          <cell r="BB723" t="e">
            <v>#N/A</v>
          </cell>
          <cell r="BC723" t="e">
            <v>#N/A</v>
          </cell>
          <cell r="BD723" t="e">
            <v>#N/A</v>
          </cell>
          <cell r="BE723" t="e">
            <v>#N/A</v>
          </cell>
          <cell r="BF723" t="e">
            <v>#N/A</v>
          </cell>
          <cell r="BG723" t="e">
            <v>#N/A</v>
          </cell>
          <cell r="BH723" t="e">
            <v>#N/A</v>
          </cell>
          <cell r="BI723" t="e">
            <v>#N/A</v>
          </cell>
          <cell r="BJ723" t="e">
            <v>#N/A</v>
          </cell>
          <cell r="BK723" t="e">
            <v>#N/A</v>
          </cell>
          <cell r="BL723" t="e">
            <v>#N/A</v>
          </cell>
          <cell r="BM723" t="e">
            <v>#N/A</v>
          </cell>
          <cell r="BN723" t="e">
            <v>#N/A</v>
          </cell>
          <cell r="BO723" t="e">
            <v>#N/A</v>
          </cell>
          <cell r="BP723" t="e">
            <v>#N/A</v>
          </cell>
          <cell r="BQ723" t="e">
            <v>#N/A</v>
          </cell>
          <cell r="BR723" t="e">
            <v>#N/A</v>
          </cell>
          <cell r="BS723" t="e">
            <v>#N/A</v>
          </cell>
          <cell r="BT723" t="e">
            <v>#N/A</v>
          </cell>
          <cell r="BU723" t="e">
            <v>#N/A</v>
          </cell>
          <cell r="BV723" t="e">
            <v>#N/A</v>
          </cell>
          <cell r="BW723" t="e">
            <v>#N/A</v>
          </cell>
          <cell r="BX723" t="e">
            <v>#N/A</v>
          </cell>
          <cell r="BY723" t="e">
            <v>#N/A</v>
          </cell>
          <cell r="BZ723" t="e">
            <v>#N/A</v>
          </cell>
          <cell r="CA723" t="e">
            <v>#N/A</v>
          </cell>
          <cell r="CB723" t="e">
            <v>#N/A</v>
          </cell>
          <cell r="CC723" t="e">
            <v>#N/A</v>
          </cell>
          <cell r="CD723" t="e">
            <v>#N/A</v>
          </cell>
          <cell r="CE723" t="e">
            <v>#N/A</v>
          </cell>
          <cell r="CF723" t="e">
            <v>#N/A</v>
          </cell>
          <cell r="CG723" t="e">
            <v>#N/A</v>
          </cell>
          <cell r="CH723" t="e">
            <v>#N/A</v>
          </cell>
          <cell r="CI723" t="e">
            <v>#N/A</v>
          </cell>
          <cell r="CJ723" t="e">
            <v>#N/A</v>
          </cell>
          <cell r="CK723" t="e">
            <v>#N/A</v>
          </cell>
          <cell r="CL723" t="e">
            <v>#N/A</v>
          </cell>
          <cell r="CM723" t="e">
            <v>#N/A</v>
          </cell>
          <cell r="CN723" t="e">
            <v>#N/A</v>
          </cell>
          <cell r="CO723" t="e">
            <v>#N/A</v>
          </cell>
          <cell r="CP723" t="e">
            <v>#N/A</v>
          </cell>
          <cell r="CQ723" t="e">
            <v>#N/A</v>
          </cell>
          <cell r="CR723" t="e">
            <v>#N/A</v>
          </cell>
          <cell r="CS723" t="e">
            <v>#N/A</v>
          </cell>
          <cell r="CT723" t="e">
            <v>#N/A</v>
          </cell>
          <cell r="CU723" t="e">
            <v>#N/A</v>
          </cell>
          <cell r="CV723" t="e">
            <v>#N/A</v>
          </cell>
          <cell r="CW723" t="e">
            <v>#N/A</v>
          </cell>
          <cell r="CX723" t="e">
            <v>#N/A</v>
          </cell>
          <cell r="CY723" t="e">
            <v>#N/A</v>
          </cell>
          <cell r="CZ723" t="e">
            <v>#N/A</v>
          </cell>
          <cell r="DA723" t="e">
            <v>#N/A</v>
          </cell>
          <cell r="DB723" t="e">
            <v>#N/A</v>
          </cell>
          <cell r="DC723" t="e">
            <v>#N/A</v>
          </cell>
          <cell r="DD723" t="e">
            <v>#N/A</v>
          </cell>
          <cell r="DE723" t="e">
            <v>#N/A</v>
          </cell>
          <cell r="DF723" t="e">
            <v>#N/A</v>
          </cell>
          <cell r="DG723" t="e">
            <v>#N/A</v>
          </cell>
          <cell r="DH723" t="e">
            <v>#N/A</v>
          </cell>
          <cell r="DI723" t="e">
            <v>#N/A</v>
          </cell>
          <cell r="DJ723" t="e">
            <v>#N/A</v>
          </cell>
          <cell r="DK723" t="e">
            <v>#N/A</v>
          </cell>
          <cell r="DL723" t="e">
            <v>#N/A</v>
          </cell>
          <cell r="DM723" t="e">
            <v>#N/A</v>
          </cell>
          <cell r="DN723" t="e">
            <v>#N/A</v>
          </cell>
          <cell r="DO723" t="e">
            <v>#N/A</v>
          </cell>
          <cell r="DP723" t="e">
            <v>#N/A</v>
          </cell>
          <cell r="DQ723" t="e">
            <v>#N/A</v>
          </cell>
          <cell r="DR723" t="e">
            <v>#N/A</v>
          </cell>
          <cell r="DS723" t="e">
            <v>#N/A</v>
          </cell>
          <cell r="DT723" t="e">
            <v>#N/A</v>
          </cell>
          <cell r="DU723" t="e">
            <v>#N/A</v>
          </cell>
          <cell r="DV723" t="e">
            <v>#N/A</v>
          </cell>
          <cell r="DW723" t="e">
            <v>#N/A</v>
          </cell>
          <cell r="DX723" t="e">
            <v>#N/A</v>
          </cell>
          <cell r="DY723" t="e">
            <v>#N/A</v>
          </cell>
          <cell r="DZ723" t="e">
            <v>#N/A</v>
          </cell>
          <cell r="EA723" t="e">
            <v>#N/A</v>
          </cell>
          <cell r="EB723" t="e">
            <v>#N/A</v>
          </cell>
          <cell r="EC723" t="e">
            <v>#N/A</v>
          </cell>
          <cell r="ED723" t="e">
            <v>#N/A</v>
          </cell>
          <cell r="EE723" t="e">
            <v>#N/A</v>
          </cell>
          <cell r="EF723" t="e">
            <v>#N/A</v>
          </cell>
          <cell r="EG723" t="e">
            <v>#N/A</v>
          </cell>
          <cell r="EH723" t="e">
            <v>#N/A</v>
          </cell>
          <cell r="EI723" t="e">
            <v>#N/A</v>
          </cell>
          <cell r="EJ723" t="e">
            <v>#N/A</v>
          </cell>
          <cell r="EK723" t="e">
            <v>#N/A</v>
          </cell>
          <cell r="EL723" t="e">
            <v>#N/A</v>
          </cell>
          <cell r="EM723" t="e">
            <v>#N/A</v>
          </cell>
          <cell r="EN723" t="e">
            <v>#N/A</v>
          </cell>
          <cell r="EO723" t="e">
            <v>#N/A</v>
          </cell>
          <cell r="EP723" t="e">
            <v>#N/A</v>
          </cell>
          <cell r="EQ723" t="e">
            <v>#N/A</v>
          </cell>
          <cell r="ER723" t="e">
            <v>#N/A</v>
          </cell>
          <cell r="ES723" t="e">
            <v>#N/A</v>
          </cell>
          <cell r="ET723" t="e">
            <v>#N/A</v>
          </cell>
          <cell r="EU723" t="e">
            <v>#N/A</v>
          </cell>
          <cell r="EV723" t="e">
            <v>#N/A</v>
          </cell>
          <cell r="EW723" t="e">
            <v>#N/A</v>
          </cell>
          <cell r="EX723" t="e">
            <v>#N/A</v>
          </cell>
          <cell r="EY723" t="e">
            <v>#N/A</v>
          </cell>
          <cell r="EZ723" t="e">
            <v>#N/A</v>
          </cell>
          <cell r="FA723" t="e">
            <v>#N/A</v>
          </cell>
          <cell r="FB723"/>
          <cell r="FC723" t="e">
            <v>#N/A</v>
          </cell>
          <cell r="FD723"/>
          <cell r="FE723"/>
          <cell r="FF723"/>
          <cell r="FG723"/>
        </row>
        <row r="724">
          <cell r="B724" t="e">
            <v>#N/A</v>
          </cell>
          <cell r="C724" t="e">
            <v>#N/A</v>
          </cell>
          <cell r="D724" t="e">
            <v>#N/A</v>
          </cell>
          <cell r="E724" t="e">
            <v>#N/A</v>
          </cell>
          <cell r="F724" t="e">
            <v>#N/A</v>
          </cell>
          <cell r="G724" t="e">
            <v>#N/A</v>
          </cell>
          <cell r="H724" t="e">
            <v>#N/A</v>
          </cell>
          <cell r="I724" t="e">
            <v>#N/A</v>
          </cell>
          <cell r="J724" t="e">
            <v>#N/A</v>
          </cell>
          <cell r="K724" t="e">
            <v>#N/A</v>
          </cell>
          <cell r="L724" t="e">
            <v>#N/A</v>
          </cell>
          <cell r="M724" t="e">
            <v>#N/A</v>
          </cell>
          <cell r="N724" t="e">
            <v>#N/A</v>
          </cell>
          <cell r="O724" t="e">
            <v>#N/A</v>
          </cell>
          <cell r="P724" t="e">
            <v>#N/A</v>
          </cell>
          <cell r="Q724" t="e">
            <v>#N/A</v>
          </cell>
          <cell r="R724" t="e">
            <v>#N/A</v>
          </cell>
          <cell r="S724" t="e">
            <v>#N/A</v>
          </cell>
          <cell r="T724" t="e">
            <v>#N/A</v>
          </cell>
          <cell r="U724" t="e">
            <v>#N/A</v>
          </cell>
          <cell r="V724" t="e">
            <v>#N/A</v>
          </cell>
          <cell r="W724" t="e">
            <v>#N/A</v>
          </cell>
          <cell r="X724" t="e">
            <v>#N/A</v>
          </cell>
          <cell r="Y724" t="e">
            <v>#N/A</v>
          </cell>
          <cell r="Z724" t="e">
            <v>#N/A</v>
          </cell>
          <cell r="AA724" t="e">
            <v>#N/A</v>
          </cell>
          <cell r="AB724" t="e">
            <v>#N/A</v>
          </cell>
          <cell r="AC724" t="e">
            <v>#N/A</v>
          </cell>
          <cell r="AD724" t="e">
            <v>#N/A</v>
          </cell>
          <cell r="AE724" t="e">
            <v>#N/A</v>
          </cell>
          <cell r="AF724" t="e">
            <v>#N/A</v>
          </cell>
          <cell r="AG724" t="e">
            <v>#N/A</v>
          </cell>
          <cell r="AH724" t="e">
            <v>#N/A</v>
          </cell>
          <cell r="AI724" t="e">
            <v>#N/A</v>
          </cell>
          <cell r="AJ724" t="e">
            <v>#N/A</v>
          </cell>
          <cell r="AK724" t="e">
            <v>#N/A</v>
          </cell>
          <cell r="AL724" t="e">
            <v>#N/A</v>
          </cell>
          <cell r="AM724" t="e">
            <v>#N/A</v>
          </cell>
          <cell r="AN724" t="e">
            <v>#N/A</v>
          </cell>
          <cell r="AO724" t="e">
            <v>#N/A</v>
          </cell>
          <cell r="AP724" t="e">
            <v>#N/A</v>
          </cell>
          <cell r="AQ724" t="e">
            <v>#N/A</v>
          </cell>
          <cell r="AR724" t="e">
            <v>#N/A</v>
          </cell>
          <cell r="AS724" t="e">
            <v>#N/A</v>
          </cell>
          <cell r="AT724" t="e">
            <v>#N/A</v>
          </cell>
          <cell r="AU724" t="e">
            <v>#N/A</v>
          </cell>
          <cell r="AV724" t="e">
            <v>#N/A</v>
          </cell>
          <cell r="AW724" t="e">
            <v>#N/A</v>
          </cell>
          <cell r="AX724" t="e">
            <v>#N/A</v>
          </cell>
          <cell r="AY724" t="e">
            <v>#N/A</v>
          </cell>
          <cell r="AZ724" t="e">
            <v>#N/A</v>
          </cell>
          <cell r="BA724" t="e">
            <v>#N/A</v>
          </cell>
          <cell r="BB724" t="e">
            <v>#N/A</v>
          </cell>
          <cell r="BC724" t="e">
            <v>#N/A</v>
          </cell>
          <cell r="BD724" t="e">
            <v>#N/A</v>
          </cell>
          <cell r="BE724" t="e">
            <v>#N/A</v>
          </cell>
          <cell r="BF724" t="e">
            <v>#N/A</v>
          </cell>
          <cell r="BG724" t="e">
            <v>#N/A</v>
          </cell>
          <cell r="BH724" t="e">
            <v>#N/A</v>
          </cell>
          <cell r="BI724" t="e">
            <v>#N/A</v>
          </cell>
          <cell r="BJ724" t="e">
            <v>#N/A</v>
          </cell>
          <cell r="BK724" t="e">
            <v>#N/A</v>
          </cell>
          <cell r="BL724" t="e">
            <v>#N/A</v>
          </cell>
          <cell r="BM724" t="e">
            <v>#N/A</v>
          </cell>
          <cell r="BN724" t="e">
            <v>#N/A</v>
          </cell>
          <cell r="BO724" t="e">
            <v>#N/A</v>
          </cell>
          <cell r="BP724" t="e">
            <v>#N/A</v>
          </cell>
          <cell r="BQ724" t="e">
            <v>#N/A</v>
          </cell>
          <cell r="BR724" t="e">
            <v>#N/A</v>
          </cell>
          <cell r="BS724" t="e">
            <v>#N/A</v>
          </cell>
          <cell r="BT724" t="e">
            <v>#N/A</v>
          </cell>
          <cell r="BU724" t="e">
            <v>#N/A</v>
          </cell>
          <cell r="BV724" t="e">
            <v>#N/A</v>
          </cell>
          <cell r="BW724" t="e">
            <v>#N/A</v>
          </cell>
          <cell r="BX724" t="e">
            <v>#N/A</v>
          </cell>
          <cell r="BY724" t="e">
            <v>#N/A</v>
          </cell>
          <cell r="BZ724" t="e">
            <v>#N/A</v>
          </cell>
          <cell r="CA724" t="e">
            <v>#N/A</v>
          </cell>
          <cell r="CB724" t="e">
            <v>#N/A</v>
          </cell>
          <cell r="CC724" t="e">
            <v>#N/A</v>
          </cell>
          <cell r="CD724" t="e">
            <v>#N/A</v>
          </cell>
          <cell r="CE724" t="e">
            <v>#N/A</v>
          </cell>
          <cell r="CF724" t="e">
            <v>#N/A</v>
          </cell>
          <cell r="CG724" t="e">
            <v>#N/A</v>
          </cell>
          <cell r="CH724" t="e">
            <v>#N/A</v>
          </cell>
          <cell r="CI724" t="e">
            <v>#N/A</v>
          </cell>
          <cell r="CJ724" t="e">
            <v>#N/A</v>
          </cell>
          <cell r="CK724" t="e">
            <v>#N/A</v>
          </cell>
          <cell r="CL724" t="e">
            <v>#N/A</v>
          </cell>
          <cell r="CM724" t="e">
            <v>#N/A</v>
          </cell>
          <cell r="CN724" t="e">
            <v>#N/A</v>
          </cell>
          <cell r="CO724" t="e">
            <v>#N/A</v>
          </cell>
          <cell r="CP724" t="e">
            <v>#N/A</v>
          </cell>
          <cell r="CQ724" t="e">
            <v>#N/A</v>
          </cell>
          <cell r="CR724" t="e">
            <v>#N/A</v>
          </cell>
          <cell r="CS724" t="e">
            <v>#N/A</v>
          </cell>
          <cell r="CT724" t="e">
            <v>#N/A</v>
          </cell>
          <cell r="CU724" t="e">
            <v>#N/A</v>
          </cell>
          <cell r="CV724" t="e">
            <v>#N/A</v>
          </cell>
          <cell r="CW724" t="e">
            <v>#N/A</v>
          </cell>
          <cell r="CX724" t="e">
            <v>#N/A</v>
          </cell>
          <cell r="CY724" t="e">
            <v>#N/A</v>
          </cell>
          <cell r="CZ724" t="e">
            <v>#N/A</v>
          </cell>
          <cell r="DA724" t="e">
            <v>#N/A</v>
          </cell>
          <cell r="DB724" t="e">
            <v>#N/A</v>
          </cell>
          <cell r="DC724" t="e">
            <v>#N/A</v>
          </cell>
          <cell r="DD724" t="e">
            <v>#N/A</v>
          </cell>
          <cell r="DE724" t="e">
            <v>#N/A</v>
          </cell>
          <cell r="DF724" t="e">
            <v>#N/A</v>
          </cell>
          <cell r="DG724" t="e">
            <v>#N/A</v>
          </cell>
          <cell r="DH724" t="e">
            <v>#N/A</v>
          </cell>
          <cell r="DI724" t="e">
            <v>#N/A</v>
          </cell>
          <cell r="DJ724" t="e">
            <v>#N/A</v>
          </cell>
          <cell r="DK724" t="e">
            <v>#N/A</v>
          </cell>
          <cell r="DL724" t="e">
            <v>#N/A</v>
          </cell>
          <cell r="DM724" t="e">
            <v>#N/A</v>
          </cell>
          <cell r="DN724" t="e">
            <v>#N/A</v>
          </cell>
          <cell r="DO724" t="e">
            <v>#N/A</v>
          </cell>
          <cell r="DP724" t="e">
            <v>#N/A</v>
          </cell>
          <cell r="DQ724" t="e">
            <v>#N/A</v>
          </cell>
          <cell r="DR724" t="e">
            <v>#N/A</v>
          </cell>
          <cell r="DS724" t="e">
            <v>#N/A</v>
          </cell>
          <cell r="DT724" t="e">
            <v>#N/A</v>
          </cell>
          <cell r="DU724" t="e">
            <v>#N/A</v>
          </cell>
          <cell r="DV724" t="e">
            <v>#N/A</v>
          </cell>
          <cell r="DW724" t="e">
            <v>#N/A</v>
          </cell>
          <cell r="DX724" t="e">
            <v>#N/A</v>
          </cell>
          <cell r="DY724" t="e">
            <v>#N/A</v>
          </cell>
          <cell r="DZ724" t="e">
            <v>#N/A</v>
          </cell>
          <cell r="EA724" t="e">
            <v>#N/A</v>
          </cell>
          <cell r="EB724" t="e">
            <v>#N/A</v>
          </cell>
          <cell r="EC724" t="e">
            <v>#N/A</v>
          </cell>
          <cell r="ED724" t="e">
            <v>#N/A</v>
          </cell>
          <cell r="EE724" t="e">
            <v>#N/A</v>
          </cell>
          <cell r="EF724" t="e">
            <v>#N/A</v>
          </cell>
          <cell r="EG724" t="e">
            <v>#N/A</v>
          </cell>
          <cell r="EH724" t="e">
            <v>#N/A</v>
          </cell>
          <cell r="EI724" t="e">
            <v>#N/A</v>
          </cell>
          <cell r="EJ724" t="e">
            <v>#N/A</v>
          </cell>
          <cell r="EK724" t="e">
            <v>#N/A</v>
          </cell>
          <cell r="EL724" t="e">
            <v>#N/A</v>
          </cell>
          <cell r="EM724" t="e">
            <v>#N/A</v>
          </cell>
          <cell r="EN724" t="e">
            <v>#N/A</v>
          </cell>
          <cell r="EO724" t="e">
            <v>#N/A</v>
          </cell>
          <cell r="EP724" t="e">
            <v>#N/A</v>
          </cell>
          <cell r="EQ724" t="e">
            <v>#N/A</v>
          </cell>
          <cell r="ER724" t="e">
            <v>#N/A</v>
          </cell>
          <cell r="ES724" t="e">
            <v>#N/A</v>
          </cell>
          <cell r="ET724" t="e">
            <v>#N/A</v>
          </cell>
          <cell r="EU724" t="e">
            <v>#N/A</v>
          </cell>
          <cell r="EV724" t="e">
            <v>#N/A</v>
          </cell>
          <cell r="EW724" t="e">
            <v>#N/A</v>
          </cell>
          <cell r="EX724" t="e">
            <v>#N/A</v>
          </cell>
          <cell r="EY724" t="e">
            <v>#N/A</v>
          </cell>
          <cell r="EZ724" t="e">
            <v>#N/A</v>
          </cell>
          <cell r="FA724" t="e">
            <v>#N/A</v>
          </cell>
          <cell r="FB724"/>
          <cell r="FC724" t="e">
            <v>#N/A</v>
          </cell>
          <cell r="FD724"/>
          <cell r="FE724"/>
          <cell r="FF724"/>
          <cell r="FG724"/>
        </row>
        <row r="725">
          <cell r="C725"/>
          <cell r="D725"/>
          <cell r="E725"/>
          <cell r="F725"/>
          <cell r="G725"/>
          <cell r="H725"/>
          <cell r="I725"/>
          <cell r="J725"/>
          <cell r="K725"/>
          <cell r="L725"/>
          <cell r="M725"/>
          <cell r="N725"/>
          <cell r="O725"/>
          <cell r="P725"/>
          <cell r="Q725"/>
          <cell r="R725"/>
          <cell r="S725"/>
          <cell r="T725"/>
          <cell r="U725"/>
          <cell r="V725"/>
          <cell r="W725"/>
          <cell r="X725"/>
          <cell r="Y725"/>
          <cell r="Z725"/>
          <cell r="AA725"/>
          <cell r="AB725"/>
          <cell r="AC725"/>
          <cell r="AD725"/>
          <cell r="AE725"/>
          <cell r="AF725"/>
          <cell r="AG725"/>
          <cell r="AH725"/>
          <cell r="AI725"/>
          <cell r="AJ725"/>
          <cell r="AK725"/>
          <cell r="AL725"/>
          <cell r="AM725"/>
          <cell r="AN725"/>
          <cell r="AO725"/>
          <cell r="AP725"/>
          <cell r="AQ725"/>
          <cell r="AR725"/>
          <cell r="AS725"/>
          <cell r="AT725"/>
          <cell r="AU725"/>
          <cell r="AV725"/>
          <cell r="AW725"/>
          <cell r="AX725"/>
          <cell r="AY725"/>
          <cell r="AZ725"/>
          <cell r="BA725"/>
          <cell r="BB725"/>
          <cell r="BC725"/>
          <cell r="BD725"/>
          <cell r="BE725"/>
          <cell r="BF725"/>
          <cell r="BG725"/>
          <cell r="BH725"/>
          <cell r="BI725"/>
          <cell r="BJ725"/>
          <cell r="BK725"/>
          <cell r="BL725"/>
          <cell r="BM725"/>
          <cell r="BN725"/>
          <cell r="BO725"/>
          <cell r="BP725"/>
          <cell r="BQ725"/>
          <cell r="BR725"/>
          <cell r="BS725"/>
          <cell r="BT725"/>
          <cell r="BU725"/>
          <cell r="BV725"/>
          <cell r="BW725"/>
          <cell r="BX725"/>
          <cell r="BY725"/>
          <cell r="BZ725"/>
          <cell r="CA725"/>
          <cell r="CB725"/>
          <cell r="CC725"/>
          <cell r="CD725"/>
          <cell r="CE725"/>
          <cell r="CF725"/>
          <cell r="CG725"/>
          <cell r="CH725"/>
          <cell r="CI725"/>
          <cell r="CJ725"/>
          <cell r="CK725"/>
          <cell r="CL725"/>
          <cell r="CM725"/>
          <cell r="CN725"/>
          <cell r="CO725"/>
          <cell r="CP725"/>
          <cell r="CQ725"/>
          <cell r="CR725"/>
          <cell r="CS725"/>
          <cell r="CT725"/>
          <cell r="CU725"/>
          <cell r="CV725"/>
          <cell r="CW725"/>
          <cell r="CX725"/>
          <cell r="CY725"/>
          <cell r="CZ725"/>
          <cell r="DA725"/>
          <cell r="DB725"/>
          <cell r="DC725"/>
          <cell r="DD725"/>
          <cell r="DE725"/>
          <cell r="DF725"/>
          <cell r="DG725"/>
          <cell r="DH725"/>
          <cell r="DI725"/>
          <cell r="DJ725"/>
          <cell r="DK725"/>
          <cell r="DL725"/>
          <cell r="DM725"/>
          <cell r="DN725"/>
          <cell r="DO725"/>
          <cell r="DP725"/>
          <cell r="DQ725"/>
          <cell r="DR725"/>
          <cell r="DS725"/>
          <cell r="DT725"/>
          <cell r="DU725"/>
          <cell r="DV725"/>
          <cell r="DW725"/>
          <cell r="DX725"/>
          <cell r="DY725"/>
          <cell r="DZ725"/>
          <cell r="EA725"/>
          <cell r="EB725"/>
          <cell r="EC725"/>
          <cell r="ED725"/>
          <cell r="EE725"/>
          <cell r="EF725"/>
          <cell r="EG725"/>
          <cell r="EH725"/>
          <cell r="EI725"/>
          <cell r="EJ725"/>
          <cell r="EK725"/>
          <cell r="EL725"/>
          <cell r="EM725"/>
          <cell r="EN725"/>
          <cell r="EO725"/>
          <cell r="EP725"/>
          <cell r="EQ725"/>
          <cell r="ER725"/>
          <cell r="ES725"/>
          <cell r="ET725"/>
          <cell r="EU725"/>
          <cell r="EV725"/>
          <cell r="EW725"/>
          <cell r="EX725"/>
          <cell r="EY725"/>
          <cell r="EZ725"/>
          <cell r="FA725"/>
          <cell r="FB725"/>
          <cell r="FC725"/>
          <cell r="FD725"/>
          <cell r="FE725"/>
          <cell r="FF725"/>
          <cell r="FG725"/>
        </row>
        <row r="726">
          <cell r="B726" t="e">
            <v>#N/A</v>
          </cell>
          <cell r="C726" t="e">
            <v>#N/A</v>
          </cell>
          <cell r="D726" t="e">
            <v>#N/A</v>
          </cell>
          <cell r="E726" t="e">
            <v>#N/A</v>
          </cell>
          <cell r="F726" t="e">
            <v>#N/A</v>
          </cell>
          <cell r="G726" t="e">
            <v>#N/A</v>
          </cell>
          <cell r="H726" t="e">
            <v>#N/A</v>
          </cell>
          <cell r="I726" t="e">
            <v>#N/A</v>
          </cell>
          <cell r="J726" t="e">
            <v>#N/A</v>
          </cell>
          <cell r="K726" t="e">
            <v>#N/A</v>
          </cell>
          <cell r="L726" t="e">
            <v>#N/A</v>
          </cell>
          <cell r="M726" t="e">
            <v>#N/A</v>
          </cell>
          <cell r="N726" t="e">
            <v>#N/A</v>
          </cell>
          <cell r="O726" t="e">
            <v>#N/A</v>
          </cell>
          <cell r="P726" t="e">
            <v>#N/A</v>
          </cell>
          <cell r="Q726" t="e">
            <v>#N/A</v>
          </cell>
          <cell r="R726" t="e">
            <v>#N/A</v>
          </cell>
          <cell r="S726" t="e">
            <v>#N/A</v>
          </cell>
          <cell r="T726" t="e">
            <v>#N/A</v>
          </cell>
          <cell r="U726" t="e">
            <v>#N/A</v>
          </cell>
          <cell r="V726" t="e">
            <v>#N/A</v>
          </cell>
          <cell r="W726" t="e">
            <v>#N/A</v>
          </cell>
          <cell r="X726" t="e">
            <v>#N/A</v>
          </cell>
          <cell r="Y726" t="e">
            <v>#N/A</v>
          </cell>
          <cell r="Z726" t="e">
            <v>#N/A</v>
          </cell>
          <cell r="AA726" t="e">
            <v>#N/A</v>
          </cell>
          <cell r="AB726" t="e">
            <v>#N/A</v>
          </cell>
          <cell r="AC726" t="e">
            <v>#N/A</v>
          </cell>
          <cell r="AD726" t="e">
            <v>#N/A</v>
          </cell>
          <cell r="AE726" t="e">
            <v>#N/A</v>
          </cell>
          <cell r="AF726" t="e">
            <v>#N/A</v>
          </cell>
          <cell r="AG726" t="e">
            <v>#N/A</v>
          </cell>
          <cell r="AH726" t="e">
            <v>#N/A</v>
          </cell>
          <cell r="AI726" t="e">
            <v>#N/A</v>
          </cell>
          <cell r="AJ726" t="e">
            <v>#N/A</v>
          </cell>
          <cell r="AK726" t="e">
            <v>#N/A</v>
          </cell>
          <cell r="AL726" t="e">
            <v>#N/A</v>
          </cell>
          <cell r="AM726" t="e">
            <v>#N/A</v>
          </cell>
          <cell r="AN726" t="e">
            <v>#N/A</v>
          </cell>
          <cell r="AO726" t="e">
            <v>#N/A</v>
          </cell>
          <cell r="AP726" t="e">
            <v>#N/A</v>
          </cell>
          <cell r="AQ726" t="e">
            <v>#N/A</v>
          </cell>
          <cell r="AR726" t="e">
            <v>#N/A</v>
          </cell>
          <cell r="AS726" t="e">
            <v>#N/A</v>
          </cell>
          <cell r="AT726" t="e">
            <v>#N/A</v>
          </cell>
          <cell r="AU726" t="e">
            <v>#N/A</v>
          </cell>
          <cell r="AV726" t="e">
            <v>#N/A</v>
          </cell>
          <cell r="AW726" t="e">
            <v>#N/A</v>
          </cell>
          <cell r="AX726" t="e">
            <v>#N/A</v>
          </cell>
          <cell r="AY726" t="e">
            <v>#N/A</v>
          </cell>
          <cell r="AZ726" t="e">
            <v>#N/A</v>
          </cell>
          <cell r="BA726" t="e">
            <v>#N/A</v>
          </cell>
          <cell r="BB726" t="e">
            <v>#N/A</v>
          </cell>
          <cell r="BC726" t="e">
            <v>#N/A</v>
          </cell>
          <cell r="BD726" t="e">
            <v>#N/A</v>
          </cell>
          <cell r="BE726" t="e">
            <v>#N/A</v>
          </cell>
          <cell r="BF726" t="e">
            <v>#N/A</v>
          </cell>
          <cell r="BG726" t="e">
            <v>#N/A</v>
          </cell>
          <cell r="BH726" t="e">
            <v>#N/A</v>
          </cell>
          <cell r="BI726" t="e">
            <v>#N/A</v>
          </cell>
          <cell r="BJ726" t="e">
            <v>#N/A</v>
          </cell>
          <cell r="BK726" t="e">
            <v>#N/A</v>
          </cell>
          <cell r="BL726" t="e">
            <v>#N/A</v>
          </cell>
          <cell r="BM726" t="e">
            <v>#N/A</v>
          </cell>
          <cell r="BN726" t="e">
            <v>#N/A</v>
          </cell>
          <cell r="BO726" t="e">
            <v>#N/A</v>
          </cell>
          <cell r="BP726" t="e">
            <v>#N/A</v>
          </cell>
          <cell r="BQ726" t="e">
            <v>#N/A</v>
          </cell>
          <cell r="BR726" t="e">
            <v>#N/A</v>
          </cell>
          <cell r="BS726" t="e">
            <v>#N/A</v>
          </cell>
          <cell r="BT726" t="e">
            <v>#N/A</v>
          </cell>
          <cell r="BU726" t="e">
            <v>#N/A</v>
          </cell>
          <cell r="BV726" t="e">
            <v>#N/A</v>
          </cell>
          <cell r="BW726" t="e">
            <v>#N/A</v>
          </cell>
          <cell r="BX726" t="e">
            <v>#N/A</v>
          </cell>
          <cell r="BY726" t="e">
            <v>#N/A</v>
          </cell>
          <cell r="BZ726" t="e">
            <v>#N/A</v>
          </cell>
          <cell r="CA726" t="e">
            <v>#N/A</v>
          </cell>
          <cell r="CB726" t="e">
            <v>#N/A</v>
          </cell>
          <cell r="CC726" t="e">
            <v>#N/A</v>
          </cell>
          <cell r="CD726" t="e">
            <v>#N/A</v>
          </cell>
          <cell r="CE726" t="e">
            <v>#N/A</v>
          </cell>
          <cell r="CF726" t="e">
            <v>#N/A</v>
          </cell>
          <cell r="CG726" t="e">
            <v>#N/A</v>
          </cell>
          <cell r="CH726" t="e">
            <v>#N/A</v>
          </cell>
          <cell r="CI726" t="e">
            <v>#N/A</v>
          </cell>
          <cell r="CJ726" t="e">
            <v>#N/A</v>
          </cell>
          <cell r="CK726" t="e">
            <v>#N/A</v>
          </cell>
          <cell r="CL726" t="e">
            <v>#N/A</v>
          </cell>
          <cell r="CM726" t="e">
            <v>#N/A</v>
          </cell>
          <cell r="CN726" t="e">
            <v>#N/A</v>
          </cell>
          <cell r="CO726" t="e">
            <v>#N/A</v>
          </cell>
          <cell r="CP726" t="e">
            <v>#N/A</v>
          </cell>
          <cell r="CQ726" t="e">
            <v>#N/A</v>
          </cell>
          <cell r="CR726" t="e">
            <v>#N/A</v>
          </cell>
          <cell r="CS726" t="e">
            <v>#N/A</v>
          </cell>
          <cell r="CT726" t="e">
            <v>#N/A</v>
          </cell>
          <cell r="CU726" t="e">
            <v>#N/A</v>
          </cell>
          <cell r="CV726" t="e">
            <v>#N/A</v>
          </cell>
          <cell r="CW726" t="e">
            <v>#N/A</v>
          </cell>
          <cell r="CX726" t="e">
            <v>#N/A</v>
          </cell>
          <cell r="CY726" t="e">
            <v>#N/A</v>
          </cell>
          <cell r="CZ726" t="e">
            <v>#N/A</v>
          </cell>
          <cell r="DA726" t="e">
            <v>#N/A</v>
          </cell>
          <cell r="DB726" t="e">
            <v>#N/A</v>
          </cell>
          <cell r="DC726" t="e">
            <v>#N/A</v>
          </cell>
          <cell r="DD726" t="e">
            <v>#N/A</v>
          </cell>
          <cell r="DE726" t="e">
            <v>#N/A</v>
          </cell>
          <cell r="DF726" t="e">
            <v>#N/A</v>
          </cell>
          <cell r="DG726" t="e">
            <v>#N/A</v>
          </cell>
          <cell r="DH726" t="e">
            <v>#N/A</v>
          </cell>
          <cell r="DI726" t="e">
            <v>#N/A</v>
          </cell>
          <cell r="DJ726" t="e">
            <v>#N/A</v>
          </cell>
          <cell r="DK726" t="e">
            <v>#N/A</v>
          </cell>
          <cell r="DL726" t="e">
            <v>#N/A</v>
          </cell>
          <cell r="DM726" t="e">
            <v>#N/A</v>
          </cell>
          <cell r="DN726" t="e">
            <v>#N/A</v>
          </cell>
          <cell r="DO726" t="e">
            <v>#N/A</v>
          </cell>
          <cell r="DP726" t="e">
            <v>#N/A</v>
          </cell>
          <cell r="DQ726" t="e">
            <v>#N/A</v>
          </cell>
          <cell r="DR726" t="e">
            <v>#N/A</v>
          </cell>
          <cell r="DS726" t="e">
            <v>#N/A</v>
          </cell>
          <cell r="DT726" t="e">
            <v>#N/A</v>
          </cell>
          <cell r="DU726" t="e">
            <v>#N/A</v>
          </cell>
          <cell r="DV726" t="e">
            <v>#N/A</v>
          </cell>
          <cell r="DW726" t="e">
            <v>#N/A</v>
          </cell>
          <cell r="DX726" t="e">
            <v>#N/A</v>
          </cell>
          <cell r="DY726" t="e">
            <v>#N/A</v>
          </cell>
          <cell r="DZ726" t="e">
            <v>#N/A</v>
          </cell>
          <cell r="EA726" t="e">
            <v>#N/A</v>
          </cell>
          <cell r="EB726" t="e">
            <v>#N/A</v>
          </cell>
          <cell r="EC726" t="e">
            <v>#N/A</v>
          </cell>
          <cell r="ED726" t="e">
            <v>#N/A</v>
          </cell>
          <cell r="EE726" t="e">
            <v>#N/A</v>
          </cell>
          <cell r="EF726" t="e">
            <v>#N/A</v>
          </cell>
          <cell r="EG726" t="e">
            <v>#N/A</v>
          </cell>
          <cell r="EH726" t="e">
            <v>#N/A</v>
          </cell>
          <cell r="EI726" t="e">
            <v>#N/A</v>
          </cell>
          <cell r="EJ726" t="e">
            <v>#N/A</v>
          </cell>
          <cell r="EK726" t="e">
            <v>#N/A</v>
          </cell>
          <cell r="EL726" t="e">
            <v>#N/A</v>
          </cell>
          <cell r="EM726" t="e">
            <v>#N/A</v>
          </cell>
          <cell r="EN726" t="e">
            <v>#N/A</v>
          </cell>
          <cell r="EO726" t="e">
            <v>#N/A</v>
          </cell>
          <cell r="EP726" t="e">
            <v>#N/A</v>
          </cell>
          <cell r="EQ726" t="e">
            <v>#N/A</v>
          </cell>
          <cell r="ER726" t="e">
            <v>#N/A</v>
          </cell>
          <cell r="ES726" t="e">
            <v>#N/A</v>
          </cell>
          <cell r="ET726" t="e">
            <v>#N/A</v>
          </cell>
          <cell r="EU726" t="e">
            <v>#N/A</v>
          </cell>
          <cell r="EV726" t="e">
            <v>#N/A</v>
          </cell>
          <cell r="EW726" t="e">
            <v>#N/A</v>
          </cell>
          <cell r="EX726" t="e">
            <v>#N/A</v>
          </cell>
          <cell r="EY726" t="e">
            <v>#N/A</v>
          </cell>
          <cell r="EZ726" t="e">
            <v>#N/A</v>
          </cell>
          <cell r="FA726" t="e">
            <v>#N/A</v>
          </cell>
          <cell r="FB726"/>
          <cell r="FC726" t="e">
            <v>#N/A</v>
          </cell>
          <cell r="FD726"/>
          <cell r="FE726"/>
          <cell r="FF726"/>
          <cell r="FG726"/>
        </row>
        <row r="727">
          <cell r="B727" t="e">
            <v>#N/A</v>
          </cell>
          <cell r="C727" t="e">
            <v>#N/A</v>
          </cell>
          <cell r="D727" t="e">
            <v>#N/A</v>
          </cell>
          <cell r="E727" t="e">
            <v>#N/A</v>
          </cell>
          <cell r="F727" t="e">
            <v>#N/A</v>
          </cell>
          <cell r="G727" t="e">
            <v>#N/A</v>
          </cell>
          <cell r="H727" t="e">
            <v>#N/A</v>
          </cell>
          <cell r="I727" t="e">
            <v>#N/A</v>
          </cell>
          <cell r="J727" t="e">
            <v>#N/A</v>
          </cell>
          <cell r="K727" t="e">
            <v>#N/A</v>
          </cell>
          <cell r="L727" t="e">
            <v>#N/A</v>
          </cell>
          <cell r="M727" t="e">
            <v>#N/A</v>
          </cell>
          <cell r="N727" t="e">
            <v>#N/A</v>
          </cell>
          <cell r="O727" t="e">
            <v>#N/A</v>
          </cell>
          <cell r="P727" t="e">
            <v>#N/A</v>
          </cell>
          <cell r="Q727" t="e">
            <v>#N/A</v>
          </cell>
          <cell r="R727" t="e">
            <v>#N/A</v>
          </cell>
          <cell r="S727" t="e">
            <v>#N/A</v>
          </cell>
          <cell r="T727" t="e">
            <v>#N/A</v>
          </cell>
          <cell r="U727" t="e">
            <v>#N/A</v>
          </cell>
          <cell r="V727" t="e">
            <v>#N/A</v>
          </cell>
          <cell r="W727" t="e">
            <v>#N/A</v>
          </cell>
          <cell r="X727" t="e">
            <v>#N/A</v>
          </cell>
          <cell r="Y727" t="e">
            <v>#N/A</v>
          </cell>
          <cell r="Z727" t="e">
            <v>#N/A</v>
          </cell>
          <cell r="AA727" t="e">
            <v>#N/A</v>
          </cell>
          <cell r="AB727" t="e">
            <v>#N/A</v>
          </cell>
          <cell r="AC727" t="e">
            <v>#N/A</v>
          </cell>
          <cell r="AD727" t="e">
            <v>#N/A</v>
          </cell>
          <cell r="AE727" t="e">
            <v>#N/A</v>
          </cell>
          <cell r="AF727" t="e">
            <v>#N/A</v>
          </cell>
          <cell r="AG727" t="e">
            <v>#N/A</v>
          </cell>
          <cell r="AH727" t="e">
            <v>#N/A</v>
          </cell>
          <cell r="AI727" t="e">
            <v>#N/A</v>
          </cell>
          <cell r="AJ727" t="e">
            <v>#N/A</v>
          </cell>
          <cell r="AK727" t="e">
            <v>#N/A</v>
          </cell>
          <cell r="AL727" t="e">
            <v>#N/A</v>
          </cell>
          <cell r="AM727" t="e">
            <v>#N/A</v>
          </cell>
          <cell r="AN727" t="e">
            <v>#N/A</v>
          </cell>
          <cell r="AO727" t="e">
            <v>#N/A</v>
          </cell>
          <cell r="AP727" t="e">
            <v>#N/A</v>
          </cell>
          <cell r="AQ727" t="e">
            <v>#N/A</v>
          </cell>
          <cell r="AR727" t="e">
            <v>#N/A</v>
          </cell>
          <cell r="AS727" t="e">
            <v>#N/A</v>
          </cell>
          <cell r="AT727" t="e">
            <v>#N/A</v>
          </cell>
          <cell r="AU727" t="e">
            <v>#N/A</v>
          </cell>
          <cell r="AV727" t="e">
            <v>#N/A</v>
          </cell>
          <cell r="AW727" t="e">
            <v>#N/A</v>
          </cell>
          <cell r="AX727" t="e">
            <v>#N/A</v>
          </cell>
          <cell r="AY727" t="e">
            <v>#N/A</v>
          </cell>
          <cell r="AZ727" t="e">
            <v>#N/A</v>
          </cell>
          <cell r="BA727" t="e">
            <v>#N/A</v>
          </cell>
          <cell r="BB727" t="e">
            <v>#N/A</v>
          </cell>
          <cell r="BC727" t="e">
            <v>#N/A</v>
          </cell>
          <cell r="BD727" t="e">
            <v>#N/A</v>
          </cell>
          <cell r="BE727" t="e">
            <v>#N/A</v>
          </cell>
          <cell r="BF727" t="e">
            <v>#N/A</v>
          </cell>
          <cell r="BG727" t="e">
            <v>#N/A</v>
          </cell>
          <cell r="BH727" t="e">
            <v>#N/A</v>
          </cell>
          <cell r="BI727" t="e">
            <v>#N/A</v>
          </cell>
          <cell r="BJ727" t="e">
            <v>#N/A</v>
          </cell>
          <cell r="BK727" t="e">
            <v>#N/A</v>
          </cell>
          <cell r="BL727" t="e">
            <v>#N/A</v>
          </cell>
          <cell r="BM727" t="e">
            <v>#N/A</v>
          </cell>
          <cell r="BN727" t="e">
            <v>#N/A</v>
          </cell>
          <cell r="BO727" t="e">
            <v>#N/A</v>
          </cell>
          <cell r="BP727" t="e">
            <v>#N/A</v>
          </cell>
          <cell r="BQ727" t="e">
            <v>#N/A</v>
          </cell>
          <cell r="BR727" t="e">
            <v>#N/A</v>
          </cell>
          <cell r="BS727" t="e">
            <v>#N/A</v>
          </cell>
          <cell r="BT727" t="e">
            <v>#N/A</v>
          </cell>
          <cell r="BU727" t="e">
            <v>#N/A</v>
          </cell>
          <cell r="BV727" t="e">
            <v>#N/A</v>
          </cell>
          <cell r="BW727" t="e">
            <v>#N/A</v>
          </cell>
          <cell r="BX727" t="e">
            <v>#N/A</v>
          </cell>
          <cell r="BY727" t="e">
            <v>#N/A</v>
          </cell>
          <cell r="BZ727" t="e">
            <v>#N/A</v>
          </cell>
          <cell r="CA727" t="e">
            <v>#N/A</v>
          </cell>
          <cell r="CB727" t="e">
            <v>#N/A</v>
          </cell>
          <cell r="CC727" t="e">
            <v>#N/A</v>
          </cell>
          <cell r="CD727" t="e">
            <v>#N/A</v>
          </cell>
          <cell r="CE727" t="e">
            <v>#N/A</v>
          </cell>
          <cell r="CF727" t="e">
            <v>#N/A</v>
          </cell>
          <cell r="CG727" t="e">
            <v>#N/A</v>
          </cell>
          <cell r="CH727" t="e">
            <v>#N/A</v>
          </cell>
          <cell r="CI727" t="e">
            <v>#N/A</v>
          </cell>
          <cell r="CJ727" t="e">
            <v>#N/A</v>
          </cell>
          <cell r="CK727" t="e">
            <v>#N/A</v>
          </cell>
          <cell r="CL727" t="e">
            <v>#N/A</v>
          </cell>
          <cell r="CM727" t="e">
            <v>#N/A</v>
          </cell>
          <cell r="CN727" t="e">
            <v>#N/A</v>
          </cell>
          <cell r="CO727" t="e">
            <v>#N/A</v>
          </cell>
          <cell r="CP727" t="e">
            <v>#N/A</v>
          </cell>
          <cell r="CQ727" t="e">
            <v>#N/A</v>
          </cell>
          <cell r="CR727" t="e">
            <v>#N/A</v>
          </cell>
          <cell r="CS727" t="e">
            <v>#N/A</v>
          </cell>
          <cell r="CT727" t="e">
            <v>#N/A</v>
          </cell>
          <cell r="CU727" t="e">
            <v>#N/A</v>
          </cell>
          <cell r="CV727" t="e">
            <v>#N/A</v>
          </cell>
          <cell r="CW727" t="e">
            <v>#N/A</v>
          </cell>
          <cell r="CX727" t="e">
            <v>#N/A</v>
          </cell>
          <cell r="CY727" t="e">
            <v>#N/A</v>
          </cell>
          <cell r="CZ727" t="e">
            <v>#N/A</v>
          </cell>
          <cell r="DA727" t="e">
            <v>#N/A</v>
          </cell>
          <cell r="DB727" t="e">
            <v>#N/A</v>
          </cell>
          <cell r="DC727" t="e">
            <v>#N/A</v>
          </cell>
          <cell r="DD727" t="e">
            <v>#N/A</v>
          </cell>
          <cell r="DE727" t="e">
            <v>#N/A</v>
          </cell>
          <cell r="DF727" t="e">
            <v>#N/A</v>
          </cell>
          <cell r="DG727" t="e">
            <v>#N/A</v>
          </cell>
          <cell r="DH727" t="e">
            <v>#N/A</v>
          </cell>
          <cell r="DI727" t="e">
            <v>#N/A</v>
          </cell>
          <cell r="DJ727" t="e">
            <v>#N/A</v>
          </cell>
          <cell r="DK727" t="e">
            <v>#N/A</v>
          </cell>
          <cell r="DL727" t="e">
            <v>#N/A</v>
          </cell>
          <cell r="DM727" t="e">
            <v>#N/A</v>
          </cell>
          <cell r="DN727" t="e">
            <v>#N/A</v>
          </cell>
          <cell r="DO727" t="e">
            <v>#N/A</v>
          </cell>
          <cell r="DP727" t="e">
            <v>#N/A</v>
          </cell>
          <cell r="DQ727" t="e">
            <v>#N/A</v>
          </cell>
          <cell r="DR727" t="e">
            <v>#N/A</v>
          </cell>
          <cell r="DS727" t="e">
            <v>#N/A</v>
          </cell>
          <cell r="DT727" t="e">
            <v>#N/A</v>
          </cell>
          <cell r="DU727" t="e">
            <v>#N/A</v>
          </cell>
          <cell r="DV727" t="e">
            <v>#N/A</v>
          </cell>
          <cell r="DW727" t="e">
            <v>#N/A</v>
          </cell>
          <cell r="DX727" t="e">
            <v>#N/A</v>
          </cell>
          <cell r="DY727" t="e">
            <v>#N/A</v>
          </cell>
          <cell r="DZ727" t="e">
            <v>#N/A</v>
          </cell>
          <cell r="EA727" t="e">
            <v>#N/A</v>
          </cell>
          <cell r="EB727" t="e">
            <v>#N/A</v>
          </cell>
          <cell r="EC727" t="e">
            <v>#N/A</v>
          </cell>
          <cell r="ED727" t="e">
            <v>#N/A</v>
          </cell>
          <cell r="EE727" t="e">
            <v>#N/A</v>
          </cell>
          <cell r="EF727" t="e">
            <v>#N/A</v>
          </cell>
          <cell r="EG727" t="e">
            <v>#N/A</v>
          </cell>
          <cell r="EH727" t="e">
            <v>#N/A</v>
          </cell>
          <cell r="EI727" t="e">
            <v>#N/A</v>
          </cell>
          <cell r="EJ727" t="e">
            <v>#N/A</v>
          </cell>
          <cell r="EK727" t="e">
            <v>#N/A</v>
          </cell>
          <cell r="EL727" t="e">
            <v>#N/A</v>
          </cell>
          <cell r="EM727" t="e">
            <v>#N/A</v>
          </cell>
          <cell r="EN727" t="e">
            <v>#N/A</v>
          </cell>
          <cell r="EO727" t="e">
            <v>#N/A</v>
          </cell>
          <cell r="EP727" t="e">
            <v>#N/A</v>
          </cell>
          <cell r="EQ727" t="e">
            <v>#N/A</v>
          </cell>
          <cell r="ER727" t="e">
            <v>#N/A</v>
          </cell>
          <cell r="ES727" t="e">
            <v>#N/A</v>
          </cell>
          <cell r="ET727" t="e">
            <v>#N/A</v>
          </cell>
          <cell r="EU727" t="e">
            <v>#N/A</v>
          </cell>
          <cell r="EV727" t="e">
            <v>#N/A</v>
          </cell>
          <cell r="EW727" t="e">
            <v>#N/A</v>
          </cell>
          <cell r="EX727" t="e">
            <v>#N/A</v>
          </cell>
          <cell r="EY727" t="e">
            <v>#N/A</v>
          </cell>
          <cell r="EZ727" t="e">
            <v>#N/A</v>
          </cell>
          <cell r="FA727" t="e">
            <v>#N/A</v>
          </cell>
          <cell r="FB727"/>
          <cell r="FC727" t="e">
            <v>#N/A</v>
          </cell>
          <cell r="FD727"/>
          <cell r="FE727"/>
          <cell r="FF727"/>
          <cell r="FG727"/>
        </row>
        <row r="728">
          <cell r="B728">
            <v>0</v>
          </cell>
          <cell r="C728">
            <v>0</v>
          </cell>
          <cell r="D728">
            <v>0</v>
          </cell>
          <cell r="E728">
            <v>0</v>
          </cell>
          <cell r="F728">
            <v>0</v>
          </cell>
          <cell r="G728">
            <v>0</v>
          </cell>
          <cell r="H728">
            <v>0</v>
          </cell>
          <cell r="I728">
            <v>0</v>
          </cell>
          <cell r="J728">
            <v>0</v>
          </cell>
          <cell r="K728">
            <v>0</v>
          </cell>
          <cell r="L728">
            <v>0</v>
          </cell>
          <cell r="M728">
            <v>0</v>
          </cell>
          <cell r="N728">
            <v>0</v>
          </cell>
          <cell r="O728">
            <v>0</v>
          </cell>
          <cell r="P728">
            <v>0</v>
          </cell>
          <cell r="Q728">
            <v>0</v>
          </cell>
          <cell r="R728">
            <v>0</v>
          </cell>
          <cell r="S728">
            <v>0</v>
          </cell>
          <cell r="T728">
            <v>0</v>
          </cell>
          <cell r="U728">
            <v>0</v>
          </cell>
          <cell r="V728">
            <v>0</v>
          </cell>
          <cell r="W728">
            <v>0</v>
          </cell>
          <cell r="X728">
            <v>0</v>
          </cell>
          <cell r="Y728">
            <v>0</v>
          </cell>
          <cell r="Z728">
            <v>0</v>
          </cell>
          <cell r="AA728">
            <v>0</v>
          </cell>
          <cell r="AB728">
            <v>0</v>
          </cell>
          <cell r="AC728">
            <v>0</v>
          </cell>
          <cell r="AD728">
            <v>0</v>
          </cell>
          <cell r="AE728">
            <v>0</v>
          </cell>
          <cell r="AF728">
            <v>0</v>
          </cell>
          <cell r="AG728">
            <v>0</v>
          </cell>
          <cell r="AH728">
            <v>0</v>
          </cell>
          <cell r="AI728">
            <v>0</v>
          </cell>
          <cell r="AJ728">
            <v>0</v>
          </cell>
          <cell r="AK728">
            <v>0</v>
          </cell>
          <cell r="AL728">
            <v>0</v>
          </cell>
          <cell r="AM728">
            <v>0</v>
          </cell>
          <cell r="AN728">
            <v>0</v>
          </cell>
          <cell r="AO728">
            <v>0</v>
          </cell>
          <cell r="AP728">
            <v>0</v>
          </cell>
          <cell r="AQ728">
            <v>0</v>
          </cell>
          <cell r="AR728">
            <v>0</v>
          </cell>
          <cell r="AS728">
            <v>0</v>
          </cell>
          <cell r="AT728">
            <v>0</v>
          </cell>
          <cell r="AU728">
            <v>0</v>
          </cell>
          <cell r="AV728">
            <v>0</v>
          </cell>
          <cell r="AW728">
            <v>0</v>
          </cell>
          <cell r="AX728">
            <v>0</v>
          </cell>
          <cell r="AY728">
            <v>0</v>
          </cell>
          <cell r="AZ728">
            <v>0</v>
          </cell>
          <cell r="BA728">
            <v>0</v>
          </cell>
          <cell r="BB728">
            <v>0</v>
          </cell>
          <cell r="BC728">
            <v>0</v>
          </cell>
          <cell r="BD728">
            <v>0</v>
          </cell>
          <cell r="BE728">
            <v>0</v>
          </cell>
          <cell r="BF728">
            <v>0</v>
          </cell>
          <cell r="BG728">
            <v>0</v>
          </cell>
          <cell r="BH728">
            <v>0</v>
          </cell>
          <cell r="BI728">
            <v>0</v>
          </cell>
          <cell r="BJ728">
            <v>0</v>
          </cell>
          <cell r="BK728">
            <v>0</v>
          </cell>
          <cell r="BL728">
            <v>0</v>
          </cell>
          <cell r="BM728">
            <v>0</v>
          </cell>
          <cell r="BN728">
            <v>0</v>
          </cell>
          <cell r="BO728">
            <v>0</v>
          </cell>
          <cell r="BP728">
            <v>0</v>
          </cell>
          <cell r="BQ728">
            <v>0</v>
          </cell>
          <cell r="BR728">
            <v>0</v>
          </cell>
          <cell r="BS728">
            <v>0</v>
          </cell>
          <cell r="BT728">
            <v>0</v>
          </cell>
          <cell r="BU728">
            <v>0</v>
          </cell>
          <cell r="BV728">
            <v>0</v>
          </cell>
          <cell r="BW728">
            <v>0</v>
          </cell>
          <cell r="BX728">
            <v>0</v>
          </cell>
          <cell r="BY728">
            <v>0</v>
          </cell>
          <cell r="BZ728">
            <v>0</v>
          </cell>
          <cell r="CA728">
            <v>0</v>
          </cell>
          <cell r="CB728">
            <v>0</v>
          </cell>
          <cell r="CC728">
            <v>0</v>
          </cell>
          <cell r="CD728">
            <v>0</v>
          </cell>
          <cell r="CE728">
            <v>0</v>
          </cell>
          <cell r="CF728">
            <v>0</v>
          </cell>
          <cell r="CG728">
            <v>0</v>
          </cell>
          <cell r="CH728">
            <v>0</v>
          </cell>
          <cell r="CI728">
            <v>0</v>
          </cell>
          <cell r="CJ728">
            <v>0</v>
          </cell>
          <cell r="CK728">
            <v>0</v>
          </cell>
          <cell r="CL728">
            <v>0</v>
          </cell>
          <cell r="CM728">
            <v>0</v>
          </cell>
          <cell r="CN728">
            <v>0</v>
          </cell>
          <cell r="CO728">
            <v>0</v>
          </cell>
          <cell r="CP728">
            <v>0</v>
          </cell>
          <cell r="CQ728">
            <v>0</v>
          </cell>
          <cell r="CR728">
            <v>0</v>
          </cell>
          <cell r="CS728">
            <v>0</v>
          </cell>
          <cell r="CT728">
            <v>0</v>
          </cell>
          <cell r="CU728">
            <v>0</v>
          </cell>
          <cell r="CV728">
            <v>0</v>
          </cell>
          <cell r="CW728">
            <v>0</v>
          </cell>
          <cell r="CX728">
            <v>0</v>
          </cell>
          <cell r="CY728">
            <v>0</v>
          </cell>
          <cell r="CZ728">
            <v>0</v>
          </cell>
          <cell r="DA728">
            <v>0</v>
          </cell>
          <cell r="DB728">
            <v>0</v>
          </cell>
          <cell r="DC728">
            <v>0</v>
          </cell>
          <cell r="DD728">
            <v>0</v>
          </cell>
          <cell r="DE728">
            <v>0</v>
          </cell>
          <cell r="DF728">
            <v>0</v>
          </cell>
          <cell r="DG728">
            <v>0</v>
          </cell>
          <cell r="DH728">
            <v>0</v>
          </cell>
          <cell r="DI728">
            <v>0</v>
          </cell>
          <cell r="DJ728">
            <v>0</v>
          </cell>
          <cell r="DK728">
            <v>0</v>
          </cell>
          <cell r="DL728">
            <v>0</v>
          </cell>
          <cell r="DM728">
            <v>0</v>
          </cell>
          <cell r="DN728">
            <v>0</v>
          </cell>
          <cell r="DO728">
            <v>0</v>
          </cell>
          <cell r="DP728">
            <v>0</v>
          </cell>
          <cell r="DQ728">
            <v>0</v>
          </cell>
          <cell r="DR728">
            <v>0</v>
          </cell>
          <cell r="DS728">
            <v>0</v>
          </cell>
          <cell r="DT728">
            <v>0</v>
          </cell>
          <cell r="DU728">
            <v>0</v>
          </cell>
          <cell r="DV728">
            <v>0</v>
          </cell>
          <cell r="DW728">
            <v>0</v>
          </cell>
          <cell r="DX728">
            <v>0</v>
          </cell>
          <cell r="DY728">
            <v>0</v>
          </cell>
          <cell r="DZ728">
            <v>0</v>
          </cell>
          <cell r="EA728">
            <v>0</v>
          </cell>
          <cell r="EB728">
            <v>0</v>
          </cell>
          <cell r="EC728">
            <v>0</v>
          </cell>
          <cell r="ED728">
            <v>0</v>
          </cell>
          <cell r="EE728">
            <v>0</v>
          </cell>
          <cell r="EF728">
            <v>0</v>
          </cell>
          <cell r="EG728">
            <v>0</v>
          </cell>
          <cell r="EH728">
            <v>0</v>
          </cell>
          <cell r="EI728">
            <v>0</v>
          </cell>
          <cell r="EJ728">
            <v>0</v>
          </cell>
          <cell r="EK728">
            <v>0</v>
          </cell>
          <cell r="EL728">
            <v>0</v>
          </cell>
          <cell r="EM728">
            <v>0</v>
          </cell>
          <cell r="EN728">
            <v>0</v>
          </cell>
          <cell r="EO728">
            <v>0</v>
          </cell>
          <cell r="EP728">
            <v>0</v>
          </cell>
          <cell r="EQ728">
            <v>0</v>
          </cell>
          <cell r="ER728">
            <v>0</v>
          </cell>
          <cell r="ES728">
            <v>0</v>
          </cell>
          <cell r="ET728">
            <v>0</v>
          </cell>
          <cell r="EU728">
            <v>0</v>
          </cell>
          <cell r="EV728">
            <v>0</v>
          </cell>
          <cell r="EW728">
            <v>0</v>
          </cell>
          <cell r="EX728">
            <v>0</v>
          </cell>
          <cell r="EY728">
            <v>0</v>
          </cell>
          <cell r="EZ728">
            <v>0</v>
          </cell>
          <cell r="FA728">
            <v>0</v>
          </cell>
          <cell r="FB728"/>
          <cell r="FC728"/>
          <cell r="FD728"/>
          <cell r="FE728"/>
          <cell r="FF728"/>
          <cell r="FG728"/>
        </row>
        <row r="729">
          <cell r="B729" t="e">
            <v>#N/A</v>
          </cell>
          <cell r="C729" t="e">
            <v>#N/A</v>
          </cell>
          <cell r="D729" t="e">
            <v>#N/A</v>
          </cell>
          <cell r="E729" t="e">
            <v>#N/A</v>
          </cell>
          <cell r="F729" t="e">
            <v>#N/A</v>
          </cell>
          <cell r="G729" t="e">
            <v>#N/A</v>
          </cell>
          <cell r="H729" t="e">
            <v>#N/A</v>
          </cell>
          <cell r="I729" t="e">
            <v>#N/A</v>
          </cell>
          <cell r="J729" t="e">
            <v>#N/A</v>
          </cell>
          <cell r="K729" t="e">
            <v>#N/A</v>
          </cell>
          <cell r="L729" t="e">
            <v>#N/A</v>
          </cell>
          <cell r="M729" t="e">
            <v>#N/A</v>
          </cell>
          <cell r="N729" t="e">
            <v>#N/A</v>
          </cell>
          <cell r="O729" t="e">
            <v>#N/A</v>
          </cell>
          <cell r="P729" t="e">
            <v>#N/A</v>
          </cell>
          <cell r="Q729" t="e">
            <v>#N/A</v>
          </cell>
          <cell r="R729" t="e">
            <v>#N/A</v>
          </cell>
          <cell r="S729" t="e">
            <v>#N/A</v>
          </cell>
          <cell r="T729" t="e">
            <v>#N/A</v>
          </cell>
          <cell r="U729" t="e">
            <v>#N/A</v>
          </cell>
          <cell r="V729" t="e">
            <v>#N/A</v>
          </cell>
          <cell r="W729" t="e">
            <v>#N/A</v>
          </cell>
          <cell r="X729" t="e">
            <v>#N/A</v>
          </cell>
          <cell r="Y729" t="e">
            <v>#N/A</v>
          </cell>
          <cell r="Z729" t="e">
            <v>#N/A</v>
          </cell>
          <cell r="AA729" t="e">
            <v>#N/A</v>
          </cell>
          <cell r="AB729" t="e">
            <v>#N/A</v>
          </cell>
          <cell r="AC729" t="e">
            <v>#N/A</v>
          </cell>
          <cell r="AD729" t="e">
            <v>#N/A</v>
          </cell>
          <cell r="AE729" t="e">
            <v>#N/A</v>
          </cell>
          <cell r="AF729" t="e">
            <v>#N/A</v>
          </cell>
          <cell r="AG729" t="e">
            <v>#N/A</v>
          </cell>
          <cell r="AH729" t="e">
            <v>#N/A</v>
          </cell>
          <cell r="AI729" t="e">
            <v>#N/A</v>
          </cell>
          <cell r="AJ729" t="e">
            <v>#N/A</v>
          </cell>
          <cell r="AK729" t="e">
            <v>#N/A</v>
          </cell>
          <cell r="AL729" t="e">
            <v>#N/A</v>
          </cell>
          <cell r="AM729" t="e">
            <v>#N/A</v>
          </cell>
          <cell r="AN729" t="e">
            <v>#N/A</v>
          </cell>
          <cell r="AO729" t="e">
            <v>#N/A</v>
          </cell>
          <cell r="AP729" t="e">
            <v>#N/A</v>
          </cell>
          <cell r="AQ729" t="e">
            <v>#N/A</v>
          </cell>
          <cell r="AR729" t="e">
            <v>#N/A</v>
          </cell>
          <cell r="AS729" t="e">
            <v>#N/A</v>
          </cell>
          <cell r="AT729" t="e">
            <v>#N/A</v>
          </cell>
          <cell r="AU729" t="e">
            <v>#N/A</v>
          </cell>
          <cell r="AV729" t="e">
            <v>#N/A</v>
          </cell>
          <cell r="AW729" t="e">
            <v>#N/A</v>
          </cell>
          <cell r="AX729" t="e">
            <v>#N/A</v>
          </cell>
          <cell r="AY729" t="e">
            <v>#N/A</v>
          </cell>
          <cell r="AZ729" t="e">
            <v>#N/A</v>
          </cell>
          <cell r="BA729" t="e">
            <v>#N/A</v>
          </cell>
          <cell r="BB729" t="e">
            <v>#N/A</v>
          </cell>
          <cell r="BC729" t="e">
            <v>#N/A</v>
          </cell>
          <cell r="BD729" t="e">
            <v>#N/A</v>
          </cell>
          <cell r="BE729" t="e">
            <v>#N/A</v>
          </cell>
          <cell r="BF729" t="e">
            <v>#N/A</v>
          </cell>
          <cell r="BG729" t="e">
            <v>#N/A</v>
          </cell>
          <cell r="BH729" t="e">
            <v>#N/A</v>
          </cell>
          <cell r="BI729" t="e">
            <v>#N/A</v>
          </cell>
          <cell r="BJ729" t="e">
            <v>#N/A</v>
          </cell>
          <cell r="BK729" t="e">
            <v>#N/A</v>
          </cell>
          <cell r="BL729" t="e">
            <v>#N/A</v>
          </cell>
          <cell r="BM729" t="e">
            <v>#N/A</v>
          </cell>
          <cell r="BN729" t="e">
            <v>#N/A</v>
          </cell>
          <cell r="BO729" t="e">
            <v>#N/A</v>
          </cell>
          <cell r="BP729" t="e">
            <v>#N/A</v>
          </cell>
          <cell r="BQ729" t="e">
            <v>#N/A</v>
          </cell>
          <cell r="BR729" t="e">
            <v>#N/A</v>
          </cell>
          <cell r="BS729" t="e">
            <v>#N/A</v>
          </cell>
          <cell r="BT729" t="e">
            <v>#N/A</v>
          </cell>
          <cell r="BU729" t="e">
            <v>#N/A</v>
          </cell>
          <cell r="BV729" t="e">
            <v>#N/A</v>
          </cell>
          <cell r="BW729" t="e">
            <v>#N/A</v>
          </cell>
          <cell r="BX729" t="e">
            <v>#N/A</v>
          </cell>
          <cell r="BY729" t="e">
            <v>#N/A</v>
          </cell>
          <cell r="BZ729" t="e">
            <v>#N/A</v>
          </cell>
          <cell r="CA729" t="e">
            <v>#N/A</v>
          </cell>
          <cell r="CB729" t="e">
            <v>#N/A</v>
          </cell>
          <cell r="CC729" t="e">
            <v>#N/A</v>
          </cell>
          <cell r="CD729" t="e">
            <v>#N/A</v>
          </cell>
          <cell r="CE729" t="e">
            <v>#N/A</v>
          </cell>
          <cell r="CF729" t="e">
            <v>#N/A</v>
          </cell>
          <cell r="CG729" t="e">
            <v>#N/A</v>
          </cell>
          <cell r="CH729" t="e">
            <v>#N/A</v>
          </cell>
          <cell r="CI729" t="e">
            <v>#N/A</v>
          </cell>
          <cell r="CJ729" t="e">
            <v>#N/A</v>
          </cell>
          <cell r="CK729" t="e">
            <v>#N/A</v>
          </cell>
          <cell r="CL729" t="e">
            <v>#N/A</v>
          </cell>
          <cell r="CM729" t="e">
            <v>#N/A</v>
          </cell>
          <cell r="CN729" t="e">
            <v>#N/A</v>
          </cell>
          <cell r="CO729" t="e">
            <v>#N/A</v>
          </cell>
          <cell r="CP729" t="e">
            <v>#N/A</v>
          </cell>
          <cell r="CQ729" t="e">
            <v>#N/A</v>
          </cell>
          <cell r="CR729" t="e">
            <v>#N/A</v>
          </cell>
          <cell r="CS729" t="e">
            <v>#N/A</v>
          </cell>
          <cell r="CT729" t="e">
            <v>#N/A</v>
          </cell>
          <cell r="CU729" t="e">
            <v>#N/A</v>
          </cell>
          <cell r="CV729" t="e">
            <v>#N/A</v>
          </cell>
          <cell r="CW729" t="e">
            <v>#N/A</v>
          </cell>
          <cell r="CX729" t="e">
            <v>#N/A</v>
          </cell>
          <cell r="CY729" t="e">
            <v>#N/A</v>
          </cell>
          <cell r="CZ729" t="e">
            <v>#N/A</v>
          </cell>
          <cell r="DA729" t="e">
            <v>#N/A</v>
          </cell>
          <cell r="DB729" t="e">
            <v>#N/A</v>
          </cell>
          <cell r="DC729" t="e">
            <v>#N/A</v>
          </cell>
          <cell r="DD729" t="e">
            <v>#N/A</v>
          </cell>
          <cell r="DE729" t="e">
            <v>#N/A</v>
          </cell>
          <cell r="DF729" t="e">
            <v>#N/A</v>
          </cell>
          <cell r="DG729" t="e">
            <v>#N/A</v>
          </cell>
          <cell r="DH729" t="e">
            <v>#N/A</v>
          </cell>
          <cell r="DI729" t="e">
            <v>#N/A</v>
          </cell>
          <cell r="DJ729" t="e">
            <v>#N/A</v>
          </cell>
          <cell r="DK729" t="e">
            <v>#N/A</v>
          </cell>
          <cell r="DL729" t="e">
            <v>#N/A</v>
          </cell>
          <cell r="DM729" t="e">
            <v>#N/A</v>
          </cell>
          <cell r="DN729" t="e">
            <v>#N/A</v>
          </cell>
          <cell r="DO729" t="e">
            <v>#N/A</v>
          </cell>
          <cell r="DP729" t="e">
            <v>#N/A</v>
          </cell>
          <cell r="DQ729" t="e">
            <v>#N/A</v>
          </cell>
          <cell r="DR729" t="e">
            <v>#N/A</v>
          </cell>
          <cell r="DS729" t="e">
            <v>#N/A</v>
          </cell>
          <cell r="DT729" t="e">
            <v>#N/A</v>
          </cell>
          <cell r="DU729" t="e">
            <v>#N/A</v>
          </cell>
          <cell r="DV729" t="e">
            <v>#N/A</v>
          </cell>
          <cell r="DW729" t="e">
            <v>#N/A</v>
          </cell>
          <cell r="DX729" t="e">
            <v>#N/A</v>
          </cell>
          <cell r="DY729" t="e">
            <v>#N/A</v>
          </cell>
          <cell r="DZ729" t="e">
            <v>#N/A</v>
          </cell>
          <cell r="EA729" t="e">
            <v>#N/A</v>
          </cell>
          <cell r="EB729" t="e">
            <v>#N/A</v>
          </cell>
          <cell r="EC729" t="e">
            <v>#N/A</v>
          </cell>
          <cell r="ED729" t="e">
            <v>#N/A</v>
          </cell>
          <cell r="EE729" t="e">
            <v>#N/A</v>
          </cell>
          <cell r="EF729" t="e">
            <v>#N/A</v>
          </cell>
          <cell r="EG729" t="e">
            <v>#N/A</v>
          </cell>
          <cell r="EH729" t="e">
            <v>#N/A</v>
          </cell>
          <cell r="EI729" t="e">
            <v>#N/A</v>
          </cell>
          <cell r="EJ729" t="e">
            <v>#N/A</v>
          </cell>
          <cell r="EK729" t="e">
            <v>#N/A</v>
          </cell>
          <cell r="EL729" t="e">
            <v>#N/A</v>
          </cell>
          <cell r="EM729" t="e">
            <v>#N/A</v>
          </cell>
          <cell r="EN729" t="e">
            <v>#N/A</v>
          </cell>
          <cell r="EO729" t="e">
            <v>#N/A</v>
          </cell>
          <cell r="EP729" t="e">
            <v>#N/A</v>
          </cell>
          <cell r="EQ729" t="e">
            <v>#N/A</v>
          </cell>
          <cell r="ER729" t="e">
            <v>#N/A</v>
          </cell>
          <cell r="ES729" t="e">
            <v>#N/A</v>
          </cell>
          <cell r="ET729" t="e">
            <v>#N/A</v>
          </cell>
          <cell r="EU729" t="e">
            <v>#N/A</v>
          </cell>
          <cell r="EV729" t="e">
            <v>#N/A</v>
          </cell>
          <cell r="EW729" t="e">
            <v>#N/A</v>
          </cell>
          <cell r="EX729" t="e">
            <v>#N/A</v>
          </cell>
          <cell r="EY729" t="e">
            <v>#N/A</v>
          </cell>
          <cell r="EZ729" t="e">
            <v>#N/A</v>
          </cell>
          <cell r="FA729" t="e">
            <v>#N/A</v>
          </cell>
          <cell r="FB729"/>
          <cell r="FC729" t="e">
            <v>#N/A</v>
          </cell>
          <cell r="FD729"/>
          <cell r="FE729"/>
          <cell r="FF729"/>
          <cell r="FG729"/>
        </row>
        <row r="730">
          <cell r="B730" t="e">
            <v>#N/A</v>
          </cell>
          <cell r="C730" t="e">
            <v>#N/A</v>
          </cell>
          <cell r="D730" t="e">
            <v>#N/A</v>
          </cell>
          <cell r="E730" t="e">
            <v>#N/A</v>
          </cell>
          <cell r="F730" t="e">
            <v>#N/A</v>
          </cell>
          <cell r="G730" t="e">
            <v>#N/A</v>
          </cell>
          <cell r="H730" t="e">
            <v>#N/A</v>
          </cell>
          <cell r="I730" t="e">
            <v>#N/A</v>
          </cell>
          <cell r="J730" t="e">
            <v>#N/A</v>
          </cell>
          <cell r="K730" t="e">
            <v>#N/A</v>
          </cell>
          <cell r="L730" t="e">
            <v>#N/A</v>
          </cell>
          <cell r="M730" t="e">
            <v>#N/A</v>
          </cell>
          <cell r="N730" t="e">
            <v>#N/A</v>
          </cell>
          <cell r="O730" t="e">
            <v>#N/A</v>
          </cell>
          <cell r="P730" t="e">
            <v>#N/A</v>
          </cell>
          <cell r="Q730" t="e">
            <v>#N/A</v>
          </cell>
          <cell r="R730" t="e">
            <v>#N/A</v>
          </cell>
          <cell r="S730" t="e">
            <v>#N/A</v>
          </cell>
          <cell r="T730" t="e">
            <v>#N/A</v>
          </cell>
          <cell r="U730" t="e">
            <v>#N/A</v>
          </cell>
          <cell r="V730" t="e">
            <v>#N/A</v>
          </cell>
          <cell r="W730" t="e">
            <v>#N/A</v>
          </cell>
          <cell r="X730" t="e">
            <v>#N/A</v>
          </cell>
          <cell r="Y730" t="e">
            <v>#N/A</v>
          </cell>
          <cell r="Z730" t="e">
            <v>#N/A</v>
          </cell>
          <cell r="AA730" t="e">
            <v>#N/A</v>
          </cell>
          <cell r="AB730" t="e">
            <v>#N/A</v>
          </cell>
          <cell r="AC730" t="e">
            <v>#N/A</v>
          </cell>
          <cell r="AD730" t="e">
            <v>#N/A</v>
          </cell>
          <cell r="AE730" t="e">
            <v>#N/A</v>
          </cell>
          <cell r="AF730" t="e">
            <v>#N/A</v>
          </cell>
          <cell r="AG730" t="e">
            <v>#N/A</v>
          </cell>
          <cell r="AH730" t="e">
            <v>#N/A</v>
          </cell>
          <cell r="AI730" t="e">
            <v>#N/A</v>
          </cell>
          <cell r="AJ730" t="e">
            <v>#N/A</v>
          </cell>
          <cell r="AK730" t="e">
            <v>#N/A</v>
          </cell>
          <cell r="AL730" t="e">
            <v>#N/A</v>
          </cell>
          <cell r="AM730" t="e">
            <v>#N/A</v>
          </cell>
          <cell r="AN730" t="e">
            <v>#N/A</v>
          </cell>
          <cell r="AO730" t="e">
            <v>#N/A</v>
          </cell>
          <cell r="AP730" t="e">
            <v>#N/A</v>
          </cell>
          <cell r="AQ730" t="e">
            <v>#N/A</v>
          </cell>
          <cell r="AR730" t="e">
            <v>#N/A</v>
          </cell>
          <cell r="AS730" t="e">
            <v>#N/A</v>
          </cell>
          <cell r="AT730" t="e">
            <v>#N/A</v>
          </cell>
          <cell r="AU730" t="e">
            <v>#N/A</v>
          </cell>
          <cell r="AV730" t="e">
            <v>#N/A</v>
          </cell>
          <cell r="AW730" t="e">
            <v>#N/A</v>
          </cell>
          <cell r="AX730" t="e">
            <v>#N/A</v>
          </cell>
          <cell r="AY730" t="e">
            <v>#N/A</v>
          </cell>
          <cell r="AZ730" t="e">
            <v>#N/A</v>
          </cell>
          <cell r="BA730" t="e">
            <v>#N/A</v>
          </cell>
          <cell r="BB730" t="e">
            <v>#N/A</v>
          </cell>
          <cell r="BC730" t="e">
            <v>#N/A</v>
          </cell>
          <cell r="BD730" t="e">
            <v>#N/A</v>
          </cell>
          <cell r="BE730" t="e">
            <v>#N/A</v>
          </cell>
          <cell r="BF730" t="e">
            <v>#N/A</v>
          </cell>
          <cell r="BG730" t="e">
            <v>#N/A</v>
          </cell>
          <cell r="BH730" t="e">
            <v>#N/A</v>
          </cell>
          <cell r="BI730" t="e">
            <v>#N/A</v>
          </cell>
          <cell r="BJ730" t="e">
            <v>#N/A</v>
          </cell>
          <cell r="BK730" t="e">
            <v>#N/A</v>
          </cell>
          <cell r="BL730" t="e">
            <v>#N/A</v>
          </cell>
          <cell r="BM730" t="e">
            <v>#N/A</v>
          </cell>
          <cell r="BN730" t="e">
            <v>#N/A</v>
          </cell>
          <cell r="BO730" t="e">
            <v>#N/A</v>
          </cell>
          <cell r="BP730" t="e">
            <v>#N/A</v>
          </cell>
          <cell r="BQ730" t="e">
            <v>#N/A</v>
          </cell>
          <cell r="BR730" t="e">
            <v>#N/A</v>
          </cell>
          <cell r="BS730" t="e">
            <v>#N/A</v>
          </cell>
          <cell r="BT730" t="e">
            <v>#N/A</v>
          </cell>
          <cell r="BU730" t="e">
            <v>#N/A</v>
          </cell>
          <cell r="BV730" t="e">
            <v>#N/A</v>
          </cell>
          <cell r="BW730" t="e">
            <v>#N/A</v>
          </cell>
          <cell r="BX730" t="e">
            <v>#N/A</v>
          </cell>
          <cell r="BY730" t="e">
            <v>#N/A</v>
          </cell>
          <cell r="BZ730" t="e">
            <v>#N/A</v>
          </cell>
          <cell r="CA730" t="e">
            <v>#N/A</v>
          </cell>
          <cell r="CB730" t="e">
            <v>#N/A</v>
          </cell>
          <cell r="CC730" t="e">
            <v>#N/A</v>
          </cell>
          <cell r="CD730" t="e">
            <v>#N/A</v>
          </cell>
          <cell r="CE730" t="e">
            <v>#N/A</v>
          </cell>
          <cell r="CF730" t="e">
            <v>#N/A</v>
          </cell>
          <cell r="CG730" t="e">
            <v>#N/A</v>
          </cell>
          <cell r="CH730" t="e">
            <v>#N/A</v>
          </cell>
          <cell r="CI730" t="e">
            <v>#N/A</v>
          </cell>
          <cell r="CJ730" t="e">
            <v>#N/A</v>
          </cell>
          <cell r="CK730" t="e">
            <v>#N/A</v>
          </cell>
          <cell r="CL730" t="e">
            <v>#N/A</v>
          </cell>
          <cell r="CM730" t="e">
            <v>#N/A</v>
          </cell>
          <cell r="CN730" t="e">
            <v>#N/A</v>
          </cell>
          <cell r="CO730" t="e">
            <v>#N/A</v>
          </cell>
          <cell r="CP730" t="e">
            <v>#N/A</v>
          </cell>
          <cell r="CQ730" t="e">
            <v>#N/A</v>
          </cell>
          <cell r="CR730" t="e">
            <v>#N/A</v>
          </cell>
          <cell r="CS730" t="e">
            <v>#N/A</v>
          </cell>
          <cell r="CT730" t="e">
            <v>#N/A</v>
          </cell>
          <cell r="CU730" t="e">
            <v>#N/A</v>
          </cell>
          <cell r="CV730" t="e">
            <v>#N/A</v>
          </cell>
          <cell r="CW730" t="e">
            <v>#N/A</v>
          </cell>
          <cell r="CX730" t="e">
            <v>#N/A</v>
          </cell>
          <cell r="CY730" t="e">
            <v>#N/A</v>
          </cell>
          <cell r="CZ730" t="e">
            <v>#N/A</v>
          </cell>
          <cell r="DA730" t="e">
            <v>#N/A</v>
          </cell>
          <cell r="DB730" t="e">
            <v>#N/A</v>
          </cell>
          <cell r="DC730" t="e">
            <v>#N/A</v>
          </cell>
          <cell r="DD730" t="e">
            <v>#N/A</v>
          </cell>
          <cell r="DE730" t="e">
            <v>#N/A</v>
          </cell>
          <cell r="DF730" t="e">
            <v>#N/A</v>
          </cell>
          <cell r="DG730" t="e">
            <v>#N/A</v>
          </cell>
          <cell r="DH730" t="e">
            <v>#N/A</v>
          </cell>
          <cell r="DI730" t="e">
            <v>#N/A</v>
          </cell>
          <cell r="DJ730" t="e">
            <v>#N/A</v>
          </cell>
          <cell r="DK730" t="e">
            <v>#N/A</v>
          </cell>
          <cell r="DL730" t="e">
            <v>#N/A</v>
          </cell>
          <cell r="DM730" t="e">
            <v>#N/A</v>
          </cell>
          <cell r="DN730" t="e">
            <v>#N/A</v>
          </cell>
          <cell r="DO730" t="e">
            <v>#N/A</v>
          </cell>
          <cell r="DP730" t="e">
            <v>#N/A</v>
          </cell>
          <cell r="DQ730" t="e">
            <v>#N/A</v>
          </cell>
          <cell r="DR730" t="e">
            <v>#N/A</v>
          </cell>
          <cell r="DS730" t="e">
            <v>#N/A</v>
          </cell>
          <cell r="DT730" t="e">
            <v>#N/A</v>
          </cell>
          <cell r="DU730" t="e">
            <v>#N/A</v>
          </cell>
          <cell r="DV730" t="e">
            <v>#N/A</v>
          </cell>
          <cell r="DW730" t="e">
            <v>#N/A</v>
          </cell>
          <cell r="DX730" t="e">
            <v>#N/A</v>
          </cell>
          <cell r="DY730" t="e">
            <v>#N/A</v>
          </cell>
          <cell r="DZ730" t="e">
            <v>#N/A</v>
          </cell>
          <cell r="EA730" t="e">
            <v>#N/A</v>
          </cell>
          <cell r="EB730" t="e">
            <v>#N/A</v>
          </cell>
          <cell r="EC730" t="e">
            <v>#N/A</v>
          </cell>
          <cell r="ED730" t="e">
            <v>#N/A</v>
          </cell>
          <cell r="EE730" t="e">
            <v>#N/A</v>
          </cell>
          <cell r="EF730" t="e">
            <v>#N/A</v>
          </cell>
          <cell r="EG730" t="e">
            <v>#N/A</v>
          </cell>
          <cell r="EH730" t="e">
            <v>#N/A</v>
          </cell>
          <cell r="EI730" t="e">
            <v>#N/A</v>
          </cell>
          <cell r="EJ730" t="e">
            <v>#N/A</v>
          </cell>
          <cell r="EK730" t="e">
            <v>#N/A</v>
          </cell>
          <cell r="EL730" t="e">
            <v>#N/A</v>
          </cell>
          <cell r="EM730" t="e">
            <v>#N/A</v>
          </cell>
          <cell r="EN730" t="e">
            <v>#N/A</v>
          </cell>
          <cell r="EO730" t="e">
            <v>#N/A</v>
          </cell>
          <cell r="EP730" t="e">
            <v>#N/A</v>
          </cell>
          <cell r="EQ730" t="e">
            <v>#N/A</v>
          </cell>
          <cell r="ER730" t="e">
            <v>#N/A</v>
          </cell>
          <cell r="ES730" t="e">
            <v>#N/A</v>
          </cell>
          <cell r="ET730" t="e">
            <v>#N/A</v>
          </cell>
          <cell r="EU730" t="e">
            <v>#N/A</v>
          </cell>
          <cell r="EV730" t="e">
            <v>#N/A</v>
          </cell>
          <cell r="EW730" t="e">
            <v>#N/A</v>
          </cell>
          <cell r="EX730" t="e">
            <v>#N/A</v>
          </cell>
          <cell r="EY730" t="e">
            <v>#N/A</v>
          </cell>
          <cell r="EZ730" t="e">
            <v>#N/A</v>
          </cell>
          <cell r="FA730" t="e">
            <v>#N/A</v>
          </cell>
          <cell r="FC730" t="e">
            <v>#N/A</v>
          </cell>
        </row>
        <row r="731">
          <cell r="EM731"/>
        </row>
        <row r="732">
          <cell r="EM732"/>
        </row>
        <row r="733">
          <cell r="B733">
            <v>0</v>
          </cell>
          <cell r="C733">
            <v>0</v>
          </cell>
          <cell r="D733">
            <v>0</v>
          </cell>
          <cell r="E733">
            <v>0</v>
          </cell>
          <cell r="F733">
            <v>0</v>
          </cell>
          <cell r="G733">
            <v>0</v>
          </cell>
          <cell r="H733">
            <v>0</v>
          </cell>
          <cell r="I733">
            <v>0</v>
          </cell>
          <cell r="J733">
            <v>0</v>
          </cell>
          <cell r="K733">
            <v>0</v>
          </cell>
          <cell r="L733">
            <v>0</v>
          </cell>
          <cell r="M733">
            <v>0</v>
          </cell>
          <cell r="N733">
            <v>0</v>
          </cell>
          <cell r="O733">
            <v>0</v>
          </cell>
          <cell r="P733">
            <v>0</v>
          </cell>
          <cell r="Q733">
            <v>0</v>
          </cell>
          <cell r="R733">
            <v>0</v>
          </cell>
          <cell r="S733">
            <v>0</v>
          </cell>
          <cell r="T733">
            <v>0</v>
          </cell>
          <cell r="U733">
            <v>0</v>
          </cell>
          <cell r="V733">
            <v>0</v>
          </cell>
          <cell r="W733">
            <v>0</v>
          </cell>
          <cell r="X733">
            <v>0</v>
          </cell>
          <cell r="Y733">
            <v>0</v>
          </cell>
          <cell r="Z733">
            <v>0</v>
          </cell>
          <cell r="AA733">
            <v>0</v>
          </cell>
          <cell r="AB733">
            <v>0</v>
          </cell>
          <cell r="AC733">
            <v>0</v>
          </cell>
          <cell r="AD733">
            <v>0</v>
          </cell>
          <cell r="AE733">
            <v>0</v>
          </cell>
          <cell r="AF733">
            <v>0</v>
          </cell>
          <cell r="AG733">
            <v>0</v>
          </cell>
          <cell r="AH733">
            <v>0</v>
          </cell>
          <cell r="AI733">
            <v>0</v>
          </cell>
          <cell r="AJ733">
            <v>0</v>
          </cell>
          <cell r="AK733">
            <v>0</v>
          </cell>
          <cell r="AL733">
            <v>0</v>
          </cell>
          <cell r="AM733">
            <v>0</v>
          </cell>
          <cell r="AN733">
            <v>0</v>
          </cell>
          <cell r="AO733">
            <v>0</v>
          </cell>
          <cell r="AP733">
            <v>0</v>
          </cell>
          <cell r="AQ733">
            <v>0</v>
          </cell>
          <cell r="AR733">
            <v>0</v>
          </cell>
          <cell r="AS733">
            <v>0</v>
          </cell>
          <cell r="AT733">
            <v>0</v>
          </cell>
          <cell r="AU733">
            <v>0</v>
          </cell>
          <cell r="AV733">
            <v>0</v>
          </cell>
          <cell r="AW733">
            <v>0</v>
          </cell>
          <cell r="AX733">
            <v>0</v>
          </cell>
          <cell r="AY733">
            <v>0</v>
          </cell>
          <cell r="AZ733">
            <v>0</v>
          </cell>
          <cell r="BA733">
            <v>0</v>
          </cell>
          <cell r="BB733">
            <v>0</v>
          </cell>
          <cell r="BC733">
            <v>0</v>
          </cell>
          <cell r="BD733">
            <v>0</v>
          </cell>
          <cell r="BE733">
            <v>0</v>
          </cell>
          <cell r="BF733">
            <v>0</v>
          </cell>
          <cell r="BG733">
            <v>0</v>
          </cell>
          <cell r="BH733">
            <v>0</v>
          </cell>
          <cell r="BI733">
            <v>0</v>
          </cell>
          <cell r="BJ733">
            <v>0</v>
          </cell>
          <cell r="BK733">
            <v>0</v>
          </cell>
          <cell r="BL733">
            <v>0</v>
          </cell>
          <cell r="BM733">
            <v>0</v>
          </cell>
          <cell r="BN733">
            <v>0</v>
          </cell>
          <cell r="BO733">
            <v>0</v>
          </cell>
          <cell r="BP733">
            <v>0</v>
          </cell>
          <cell r="BQ733">
            <v>0</v>
          </cell>
          <cell r="BR733">
            <v>0</v>
          </cell>
          <cell r="BS733">
            <v>0</v>
          </cell>
          <cell r="BT733">
            <v>0</v>
          </cell>
          <cell r="BU733">
            <v>0</v>
          </cell>
          <cell r="BV733">
            <v>0</v>
          </cell>
          <cell r="BW733">
            <v>0</v>
          </cell>
          <cell r="BX733">
            <v>0</v>
          </cell>
          <cell r="BY733">
            <v>0</v>
          </cell>
          <cell r="BZ733">
            <v>0</v>
          </cell>
          <cell r="CA733">
            <v>0</v>
          </cell>
          <cell r="CB733">
            <v>0</v>
          </cell>
          <cell r="CC733">
            <v>0</v>
          </cell>
          <cell r="CD733">
            <v>0</v>
          </cell>
          <cell r="CE733">
            <v>0</v>
          </cell>
          <cell r="CF733">
            <v>0</v>
          </cell>
          <cell r="CG733">
            <v>0</v>
          </cell>
          <cell r="CH733">
            <v>0</v>
          </cell>
          <cell r="CI733">
            <v>0</v>
          </cell>
          <cell r="CJ733">
            <v>0</v>
          </cell>
          <cell r="CK733">
            <v>0</v>
          </cell>
          <cell r="CL733">
            <v>0</v>
          </cell>
          <cell r="CM733">
            <v>0</v>
          </cell>
          <cell r="CN733">
            <v>0</v>
          </cell>
          <cell r="CO733">
            <v>0</v>
          </cell>
          <cell r="CP733">
            <v>0</v>
          </cell>
          <cell r="CQ733">
            <v>0</v>
          </cell>
          <cell r="CR733">
            <v>0</v>
          </cell>
          <cell r="CS733">
            <v>0</v>
          </cell>
          <cell r="CT733">
            <v>0</v>
          </cell>
          <cell r="CU733">
            <v>0</v>
          </cell>
          <cell r="CV733">
            <v>0</v>
          </cell>
          <cell r="CW733">
            <v>0</v>
          </cell>
          <cell r="CX733">
            <v>0</v>
          </cell>
          <cell r="CY733">
            <v>0</v>
          </cell>
          <cell r="CZ733">
            <v>0</v>
          </cell>
          <cell r="DA733">
            <v>0</v>
          </cell>
          <cell r="DB733">
            <v>0</v>
          </cell>
          <cell r="DC733">
            <v>0</v>
          </cell>
          <cell r="DD733">
            <v>0</v>
          </cell>
          <cell r="DE733">
            <v>0</v>
          </cell>
          <cell r="DF733">
            <v>0</v>
          </cell>
          <cell r="DG733">
            <v>0</v>
          </cell>
          <cell r="DH733">
            <v>0</v>
          </cell>
          <cell r="DI733">
            <v>0</v>
          </cell>
          <cell r="DJ733">
            <v>0</v>
          </cell>
          <cell r="DK733">
            <v>0</v>
          </cell>
          <cell r="DL733">
            <v>0</v>
          </cell>
          <cell r="DM733">
            <v>0</v>
          </cell>
          <cell r="DN733">
            <v>0</v>
          </cell>
          <cell r="DO733">
            <v>0</v>
          </cell>
          <cell r="DP733">
            <v>0</v>
          </cell>
          <cell r="DQ733">
            <v>0</v>
          </cell>
          <cell r="DR733">
            <v>0</v>
          </cell>
          <cell r="DS733">
            <v>0</v>
          </cell>
          <cell r="DT733">
            <v>0</v>
          </cell>
          <cell r="DU733">
            <v>0</v>
          </cell>
          <cell r="DV733">
            <v>0</v>
          </cell>
          <cell r="DW733">
            <v>0</v>
          </cell>
          <cell r="DX733">
            <v>0</v>
          </cell>
          <cell r="DY733">
            <v>0</v>
          </cell>
          <cell r="DZ733">
            <v>0</v>
          </cell>
          <cell r="EA733">
            <v>0</v>
          </cell>
          <cell r="EB733">
            <v>0</v>
          </cell>
          <cell r="EC733">
            <v>0</v>
          </cell>
          <cell r="ED733">
            <v>0</v>
          </cell>
          <cell r="EE733">
            <v>0</v>
          </cell>
          <cell r="EF733">
            <v>0</v>
          </cell>
          <cell r="EG733">
            <v>0</v>
          </cell>
          <cell r="EH733">
            <v>0</v>
          </cell>
          <cell r="EI733">
            <v>0</v>
          </cell>
          <cell r="EJ733">
            <v>0</v>
          </cell>
          <cell r="EK733">
            <v>0</v>
          </cell>
          <cell r="EL733">
            <v>0</v>
          </cell>
          <cell r="EM733">
            <v>0</v>
          </cell>
          <cell r="EN733">
            <v>0</v>
          </cell>
          <cell r="EO733">
            <v>0</v>
          </cell>
          <cell r="EP733">
            <v>0</v>
          </cell>
          <cell r="EQ733">
            <v>0</v>
          </cell>
          <cell r="ER733">
            <v>0</v>
          </cell>
          <cell r="ES733">
            <v>0</v>
          </cell>
          <cell r="ET733">
            <v>0</v>
          </cell>
          <cell r="EU733">
            <v>0</v>
          </cell>
          <cell r="EV733">
            <v>0</v>
          </cell>
          <cell r="EW733">
            <v>0</v>
          </cell>
          <cell r="EX733">
            <v>0</v>
          </cell>
          <cell r="EY733">
            <v>0</v>
          </cell>
          <cell r="EZ733">
            <v>0</v>
          </cell>
          <cell r="FA733">
            <v>0</v>
          </cell>
        </row>
        <row r="734">
          <cell r="B734">
            <v>0</v>
          </cell>
          <cell r="C734">
            <v>0</v>
          </cell>
          <cell r="D734">
            <v>0</v>
          </cell>
          <cell r="E734">
            <v>0</v>
          </cell>
          <cell r="F734">
            <v>0</v>
          </cell>
          <cell r="G734">
            <v>0</v>
          </cell>
          <cell r="H734">
            <v>0</v>
          </cell>
          <cell r="I734">
            <v>0</v>
          </cell>
          <cell r="J734">
            <v>0</v>
          </cell>
          <cell r="K734">
            <v>0</v>
          </cell>
          <cell r="L734">
            <v>0</v>
          </cell>
          <cell r="M734">
            <v>0</v>
          </cell>
          <cell r="N734">
            <v>0</v>
          </cell>
          <cell r="O734">
            <v>0</v>
          </cell>
          <cell r="P734">
            <v>0</v>
          </cell>
          <cell r="Q734">
            <v>0</v>
          </cell>
          <cell r="R734">
            <v>0</v>
          </cell>
          <cell r="S734">
            <v>0</v>
          </cell>
          <cell r="T734">
            <v>0</v>
          </cell>
          <cell r="U734">
            <v>0</v>
          </cell>
          <cell r="V734">
            <v>0</v>
          </cell>
          <cell r="W734">
            <v>0</v>
          </cell>
          <cell r="X734">
            <v>0</v>
          </cell>
          <cell r="Y734">
            <v>0</v>
          </cell>
          <cell r="Z734">
            <v>0</v>
          </cell>
          <cell r="AA734">
            <v>0</v>
          </cell>
          <cell r="AB734">
            <v>0</v>
          </cell>
          <cell r="AC734">
            <v>0</v>
          </cell>
          <cell r="AD734">
            <v>0</v>
          </cell>
          <cell r="AE734">
            <v>0</v>
          </cell>
          <cell r="AF734">
            <v>0</v>
          </cell>
          <cell r="AG734">
            <v>0</v>
          </cell>
          <cell r="AH734">
            <v>0</v>
          </cell>
          <cell r="AI734">
            <v>0</v>
          </cell>
          <cell r="AJ734">
            <v>0</v>
          </cell>
          <cell r="AK734">
            <v>0</v>
          </cell>
          <cell r="AL734">
            <v>0</v>
          </cell>
          <cell r="AM734">
            <v>0</v>
          </cell>
          <cell r="AN734">
            <v>0</v>
          </cell>
          <cell r="AO734">
            <v>0</v>
          </cell>
          <cell r="AP734">
            <v>0</v>
          </cell>
          <cell r="AQ734">
            <v>0</v>
          </cell>
          <cell r="AR734">
            <v>0</v>
          </cell>
          <cell r="AS734">
            <v>0</v>
          </cell>
          <cell r="AT734">
            <v>0</v>
          </cell>
          <cell r="AU734">
            <v>0</v>
          </cell>
          <cell r="AV734">
            <v>0</v>
          </cell>
          <cell r="AW734">
            <v>0</v>
          </cell>
          <cell r="AX734">
            <v>0</v>
          </cell>
          <cell r="AY734">
            <v>0</v>
          </cell>
          <cell r="AZ734">
            <v>0</v>
          </cell>
          <cell r="BA734">
            <v>0</v>
          </cell>
          <cell r="BB734">
            <v>0</v>
          </cell>
          <cell r="BC734">
            <v>0</v>
          </cell>
          <cell r="BD734">
            <v>0</v>
          </cell>
          <cell r="BE734">
            <v>0</v>
          </cell>
          <cell r="BF734">
            <v>0</v>
          </cell>
          <cell r="BG734">
            <v>0</v>
          </cell>
          <cell r="BH734">
            <v>0</v>
          </cell>
          <cell r="BI734">
            <v>0</v>
          </cell>
          <cell r="BJ734">
            <v>0</v>
          </cell>
          <cell r="BK734">
            <v>0</v>
          </cell>
          <cell r="BL734">
            <v>0</v>
          </cell>
          <cell r="BM734">
            <v>0</v>
          </cell>
          <cell r="BN734">
            <v>0</v>
          </cell>
          <cell r="BO734">
            <v>0</v>
          </cell>
          <cell r="BP734">
            <v>0</v>
          </cell>
          <cell r="BQ734">
            <v>0</v>
          </cell>
          <cell r="BR734">
            <v>0</v>
          </cell>
          <cell r="BS734">
            <v>0</v>
          </cell>
          <cell r="BT734">
            <v>0</v>
          </cell>
          <cell r="BU734">
            <v>0</v>
          </cell>
          <cell r="BV734">
            <v>0</v>
          </cell>
          <cell r="BW734">
            <v>0</v>
          </cell>
          <cell r="BX734">
            <v>0</v>
          </cell>
          <cell r="BY734">
            <v>0</v>
          </cell>
          <cell r="BZ734">
            <v>0</v>
          </cell>
          <cell r="CA734">
            <v>0</v>
          </cell>
          <cell r="CB734">
            <v>0</v>
          </cell>
          <cell r="CC734">
            <v>0</v>
          </cell>
          <cell r="CD734">
            <v>0</v>
          </cell>
          <cell r="CE734">
            <v>0</v>
          </cell>
          <cell r="CF734">
            <v>0</v>
          </cell>
          <cell r="CG734">
            <v>0</v>
          </cell>
          <cell r="CH734">
            <v>0</v>
          </cell>
          <cell r="CI734">
            <v>0</v>
          </cell>
          <cell r="CJ734">
            <v>0</v>
          </cell>
          <cell r="CK734">
            <v>0</v>
          </cell>
          <cell r="CL734">
            <v>0</v>
          </cell>
          <cell r="CM734">
            <v>0</v>
          </cell>
          <cell r="CN734">
            <v>0</v>
          </cell>
          <cell r="CO734">
            <v>0</v>
          </cell>
          <cell r="CP734">
            <v>0</v>
          </cell>
          <cell r="CQ734">
            <v>0</v>
          </cell>
          <cell r="CR734">
            <v>0</v>
          </cell>
          <cell r="CS734">
            <v>0</v>
          </cell>
          <cell r="CT734">
            <v>0</v>
          </cell>
          <cell r="CU734">
            <v>0</v>
          </cell>
          <cell r="CV734">
            <v>0</v>
          </cell>
          <cell r="CW734">
            <v>0</v>
          </cell>
          <cell r="CX734">
            <v>0</v>
          </cell>
          <cell r="CY734">
            <v>0</v>
          </cell>
          <cell r="CZ734">
            <v>0</v>
          </cell>
          <cell r="DA734">
            <v>0</v>
          </cell>
          <cell r="DB734">
            <v>0</v>
          </cell>
          <cell r="DC734">
            <v>0</v>
          </cell>
          <cell r="DD734">
            <v>0</v>
          </cell>
          <cell r="DE734">
            <v>0</v>
          </cell>
          <cell r="DF734">
            <v>0</v>
          </cell>
          <cell r="DG734">
            <v>0</v>
          </cell>
          <cell r="DH734">
            <v>0</v>
          </cell>
          <cell r="DI734">
            <v>0</v>
          </cell>
          <cell r="DJ734">
            <v>0</v>
          </cell>
          <cell r="DK734">
            <v>0</v>
          </cell>
          <cell r="DL734">
            <v>0</v>
          </cell>
          <cell r="DM734">
            <v>0</v>
          </cell>
          <cell r="DN734">
            <v>0</v>
          </cell>
          <cell r="DO734">
            <v>0</v>
          </cell>
          <cell r="DP734">
            <v>0</v>
          </cell>
          <cell r="DQ734">
            <v>0</v>
          </cell>
          <cell r="DR734">
            <v>0</v>
          </cell>
          <cell r="DS734">
            <v>0</v>
          </cell>
          <cell r="DT734">
            <v>0</v>
          </cell>
          <cell r="DU734">
            <v>0</v>
          </cell>
          <cell r="DV734">
            <v>0</v>
          </cell>
          <cell r="DW734">
            <v>0</v>
          </cell>
          <cell r="DX734">
            <v>0</v>
          </cell>
          <cell r="DY734">
            <v>0</v>
          </cell>
          <cell r="DZ734">
            <v>0</v>
          </cell>
          <cell r="EA734">
            <v>0</v>
          </cell>
          <cell r="EB734">
            <v>0</v>
          </cell>
          <cell r="EC734">
            <v>0</v>
          </cell>
          <cell r="ED734">
            <v>0</v>
          </cell>
          <cell r="EE734">
            <v>0</v>
          </cell>
          <cell r="EF734">
            <v>0</v>
          </cell>
          <cell r="EG734">
            <v>0</v>
          </cell>
          <cell r="EH734">
            <v>0</v>
          </cell>
          <cell r="EI734">
            <v>0</v>
          </cell>
          <cell r="EJ734">
            <v>0</v>
          </cell>
          <cell r="EK734">
            <v>0</v>
          </cell>
          <cell r="EL734">
            <v>0</v>
          </cell>
          <cell r="EM734">
            <v>0</v>
          </cell>
          <cell r="EN734">
            <v>0</v>
          </cell>
          <cell r="EO734">
            <v>0</v>
          </cell>
          <cell r="EP734">
            <v>0</v>
          </cell>
          <cell r="EQ734">
            <v>0</v>
          </cell>
          <cell r="ER734">
            <v>0</v>
          </cell>
          <cell r="ES734">
            <v>0</v>
          </cell>
          <cell r="ET734">
            <v>0</v>
          </cell>
          <cell r="EU734">
            <v>0</v>
          </cell>
          <cell r="EV734">
            <v>0</v>
          </cell>
          <cell r="EW734">
            <v>0</v>
          </cell>
          <cell r="EX734">
            <v>0</v>
          </cell>
          <cell r="EY734">
            <v>0</v>
          </cell>
          <cell r="EZ734">
            <v>0</v>
          </cell>
          <cell r="FA734">
            <v>0</v>
          </cell>
          <cell r="FC734">
            <v>0</v>
          </cell>
        </row>
        <row r="735">
          <cell r="B735">
            <v>0</v>
          </cell>
          <cell r="C735">
            <v>0</v>
          </cell>
          <cell r="D735">
            <v>0</v>
          </cell>
          <cell r="E735">
            <v>0</v>
          </cell>
          <cell r="F735">
            <v>0</v>
          </cell>
          <cell r="G735">
            <v>0</v>
          </cell>
          <cell r="H735">
            <v>0</v>
          </cell>
          <cell r="I735">
            <v>0</v>
          </cell>
          <cell r="J735">
            <v>0</v>
          </cell>
          <cell r="K735">
            <v>0</v>
          </cell>
          <cell r="L735">
            <v>0</v>
          </cell>
          <cell r="M735">
            <v>0</v>
          </cell>
          <cell r="N735">
            <v>0</v>
          </cell>
          <cell r="O735">
            <v>0</v>
          </cell>
          <cell r="P735">
            <v>0</v>
          </cell>
          <cell r="Q735">
            <v>0</v>
          </cell>
          <cell r="R735">
            <v>0</v>
          </cell>
          <cell r="S735">
            <v>0</v>
          </cell>
          <cell r="T735">
            <v>0</v>
          </cell>
          <cell r="U735">
            <v>0</v>
          </cell>
          <cell r="V735">
            <v>0</v>
          </cell>
          <cell r="W735">
            <v>0</v>
          </cell>
          <cell r="X735">
            <v>0</v>
          </cell>
          <cell r="Y735">
            <v>0</v>
          </cell>
          <cell r="Z735">
            <v>0</v>
          </cell>
          <cell r="AA735">
            <v>0</v>
          </cell>
          <cell r="AB735">
            <v>0</v>
          </cell>
          <cell r="AC735">
            <v>0</v>
          </cell>
          <cell r="AD735">
            <v>0</v>
          </cell>
          <cell r="AE735">
            <v>0</v>
          </cell>
          <cell r="AF735">
            <v>0</v>
          </cell>
          <cell r="AG735">
            <v>0</v>
          </cell>
          <cell r="AH735">
            <v>0</v>
          </cell>
          <cell r="AI735">
            <v>0</v>
          </cell>
          <cell r="AJ735">
            <v>0</v>
          </cell>
          <cell r="AK735">
            <v>0</v>
          </cell>
          <cell r="AL735">
            <v>0</v>
          </cell>
          <cell r="AM735">
            <v>0</v>
          </cell>
          <cell r="AN735">
            <v>0</v>
          </cell>
          <cell r="AO735">
            <v>0</v>
          </cell>
          <cell r="AP735">
            <v>0</v>
          </cell>
          <cell r="AQ735">
            <v>0</v>
          </cell>
          <cell r="AR735">
            <v>0</v>
          </cell>
          <cell r="AS735">
            <v>0</v>
          </cell>
          <cell r="AT735">
            <v>0</v>
          </cell>
          <cell r="AU735">
            <v>0</v>
          </cell>
          <cell r="AV735">
            <v>0</v>
          </cell>
          <cell r="AW735">
            <v>0</v>
          </cell>
          <cell r="AX735">
            <v>0</v>
          </cell>
          <cell r="AY735">
            <v>0</v>
          </cell>
          <cell r="AZ735">
            <v>0</v>
          </cell>
          <cell r="BA735">
            <v>0</v>
          </cell>
          <cell r="BB735">
            <v>0</v>
          </cell>
          <cell r="BC735">
            <v>0</v>
          </cell>
          <cell r="BD735">
            <v>0</v>
          </cell>
          <cell r="BE735">
            <v>0</v>
          </cell>
          <cell r="BF735">
            <v>0</v>
          </cell>
          <cell r="BG735">
            <v>0</v>
          </cell>
          <cell r="BH735">
            <v>0</v>
          </cell>
          <cell r="BI735">
            <v>0</v>
          </cell>
          <cell r="BJ735">
            <v>0</v>
          </cell>
          <cell r="BK735">
            <v>0</v>
          </cell>
          <cell r="BL735">
            <v>0</v>
          </cell>
          <cell r="BM735">
            <v>0</v>
          </cell>
          <cell r="BN735">
            <v>0</v>
          </cell>
          <cell r="BO735">
            <v>0</v>
          </cell>
          <cell r="BP735">
            <v>0</v>
          </cell>
          <cell r="BQ735">
            <v>0</v>
          </cell>
          <cell r="BR735">
            <v>0</v>
          </cell>
          <cell r="BS735">
            <v>0</v>
          </cell>
          <cell r="BT735">
            <v>0</v>
          </cell>
          <cell r="BU735">
            <v>0</v>
          </cell>
          <cell r="BV735">
            <v>0</v>
          </cell>
          <cell r="BW735">
            <v>0</v>
          </cell>
          <cell r="BX735">
            <v>0</v>
          </cell>
          <cell r="BY735">
            <v>0</v>
          </cell>
          <cell r="BZ735">
            <v>0</v>
          </cell>
          <cell r="CA735">
            <v>0</v>
          </cell>
          <cell r="CB735">
            <v>0</v>
          </cell>
          <cell r="CC735">
            <v>0</v>
          </cell>
          <cell r="CD735">
            <v>0</v>
          </cell>
          <cell r="CE735">
            <v>0</v>
          </cell>
          <cell r="CF735">
            <v>0</v>
          </cell>
          <cell r="CG735">
            <v>0</v>
          </cell>
          <cell r="CH735">
            <v>0</v>
          </cell>
          <cell r="CI735">
            <v>0</v>
          </cell>
          <cell r="CJ735">
            <v>0</v>
          </cell>
          <cell r="CK735">
            <v>0</v>
          </cell>
          <cell r="CL735">
            <v>0</v>
          </cell>
          <cell r="CM735">
            <v>0</v>
          </cell>
          <cell r="CN735">
            <v>0</v>
          </cell>
          <cell r="CO735">
            <v>0</v>
          </cell>
          <cell r="CP735">
            <v>0</v>
          </cell>
          <cell r="CQ735">
            <v>0</v>
          </cell>
          <cell r="CR735">
            <v>0</v>
          </cell>
          <cell r="CS735">
            <v>0</v>
          </cell>
          <cell r="CT735">
            <v>0</v>
          </cell>
          <cell r="CU735">
            <v>0</v>
          </cell>
          <cell r="CV735">
            <v>0</v>
          </cell>
          <cell r="CW735">
            <v>0</v>
          </cell>
          <cell r="CX735">
            <v>0</v>
          </cell>
          <cell r="CY735">
            <v>0</v>
          </cell>
          <cell r="CZ735">
            <v>0</v>
          </cell>
          <cell r="DA735">
            <v>0</v>
          </cell>
          <cell r="DB735">
            <v>0</v>
          </cell>
          <cell r="DC735">
            <v>0</v>
          </cell>
          <cell r="DD735">
            <v>0</v>
          </cell>
          <cell r="DE735">
            <v>0</v>
          </cell>
          <cell r="DF735">
            <v>0</v>
          </cell>
          <cell r="DG735">
            <v>0</v>
          </cell>
          <cell r="DH735">
            <v>0</v>
          </cell>
          <cell r="DI735">
            <v>0</v>
          </cell>
          <cell r="DJ735">
            <v>0</v>
          </cell>
          <cell r="DK735">
            <v>0</v>
          </cell>
          <cell r="DL735">
            <v>0</v>
          </cell>
          <cell r="DM735">
            <v>0</v>
          </cell>
          <cell r="DN735">
            <v>0</v>
          </cell>
          <cell r="DO735">
            <v>0</v>
          </cell>
          <cell r="DP735">
            <v>0</v>
          </cell>
          <cell r="DQ735">
            <v>0</v>
          </cell>
          <cell r="DR735">
            <v>0</v>
          </cell>
          <cell r="DS735">
            <v>0</v>
          </cell>
          <cell r="DT735">
            <v>0</v>
          </cell>
          <cell r="DU735">
            <v>0</v>
          </cell>
          <cell r="DV735">
            <v>0</v>
          </cell>
          <cell r="DW735">
            <v>0</v>
          </cell>
          <cell r="DX735">
            <v>0</v>
          </cell>
          <cell r="DY735">
            <v>0</v>
          </cell>
          <cell r="DZ735">
            <v>0</v>
          </cell>
          <cell r="EA735">
            <v>0</v>
          </cell>
          <cell r="EB735">
            <v>0</v>
          </cell>
          <cell r="EC735">
            <v>0</v>
          </cell>
          <cell r="ED735">
            <v>0</v>
          </cell>
          <cell r="EE735">
            <v>0</v>
          </cell>
          <cell r="EF735">
            <v>0</v>
          </cell>
          <cell r="EG735">
            <v>0</v>
          </cell>
          <cell r="EH735">
            <v>0</v>
          </cell>
          <cell r="EI735">
            <v>0</v>
          </cell>
          <cell r="EJ735">
            <v>0</v>
          </cell>
          <cell r="EK735">
            <v>0</v>
          </cell>
          <cell r="EL735">
            <v>0</v>
          </cell>
          <cell r="EM735">
            <v>0</v>
          </cell>
          <cell r="EN735">
            <v>0</v>
          </cell>
          <cell r="EO735">
            <v>0</v>
          </cell>
          <cell r="EP735">
            <v>0</v>
          </cell>
          <cell r="EQ735">
            <v>0</v>
          </cell>
          <cell r="ER735">
            <v>0</v>
          </cell>
          <cell r="ES735">
            <v>0</v>
          </cell>
          <cell r="ET735">
            <v>0</v>
          </cell>
          <cell r="EU735">
            <v>0</v>
          </cell>
          <cell r="EV735">
            <v>0</v>
          </cell>
          <cell r="EW735">
            <v>0</v>
          </cell>
          <cell r="EX735">
            <v>0</v>
          </cell>
          <cell r="EY735">
            <v>0</v>
          </cell>
          <cell r="EZ735">
            <v>0</v>
          </cell>
          <cell r="FA735">
            <v>0</v>
          </cell>
          <cell r="FC735">
            <v>0</v>
          </cell>
        </row>
        <row r="736">
          <cell r="B736">
            <v>0</v>
          </cell>
          <cell r="C736">
            <v>0</v>
          </cell>
          <cell r="D736">
            <v>0</v>
          </cell>
          <cell r="E736">
            <v>0</v>
          </cell>
          <cell r="F736">
            <v>0</v>
          </cell>
          <cell r="G736">
            <v>0</v>
          </cell>
          <cell r="H736">
            <v>0</v>
          </cell>
          <cell r="I736">
            <v>0</v>
          </cell>
          <cell r="J736">
            <v>0</v>
          </cell>
          <cell r="K736">
            <v>0</v>
          </cell>
          <cell r="L736">
            <v>0</v>
          </cell>
          <cell r="M736">
            <v>0</v>
          </cell>
          <cell r="N736">
            <v>0</v>
          </cell>
          <cell r="O736">
            <v>0</v>
          </cell>
          <cell r="P736">
            <v>0</v>
          </cell>
          <cell r="Q736">
            <v>0</v>
          </cell>
          <cell r="R736">
            <v>0</v>
          </cell>
          <cell r="S736">
            <v>0</v>
          </cell>
          <cell r="T736">
            <v>0</v>
          </cell>
          <cell r="U736">
            <v>0</v>
          </cell>
          <cell r="V736">
            <v>0</v>
          </cell>
          <cell r="W736">
            <v>0</v>
          </cell>
          <cell r="X736">
            <v>0</v>
          </cell>
          <cell r="Y736">
            <v>0</v>
          </cell>
          <cell r="Z736">
            <v>0</v>
          </cell>
          <cell r="AA736">
            <v>0</v>
          </cell>
          <cell r="AB736">
            <v>0</v>
          </cell>
          <cell r="AC736">
            <v>0</v>
          </cell>
          <cell r="AD736">
            <v>0</v>
          </cell>
          <cell r="AE736">
            <v>0</v>
          </cell>
          <cell r="AF736">
            <v>0</v>
          </cell>
          <cell r="AG736">
            <v>0</v>
          </cell>
          <cell r="AH736">
            <v>0</v>
          </cell>
          <cell r="AI736">
            <v>0</v>
          </cell>
          <cell r="AJ736">
            <v>0</v>
          </cell>
          <cell r="AK736">
            <v>0</v>
          </cell>
          <cell r="AL736">
            <v>0</v>
          </cell>
          <cell r="AM736">
            <v>0</v>
          </cell>
          <cell r="AN736">
            <v>0</v>
          </cell>
          <cell r="AO736">
            <v>0</v>
          </cell>
          <cell r="AP736">
            <v>0</v>
          </cell>
          <cell r="AQ736">
            <v>0</v>
          </cell>
          <cell r="AR736">
            <v>0</v>
          </cell>
          <cell r="AS736">
            <v>0</v>
          </cell>
          <cell r="AT736">
            <v>0</v>
          </cell>
          <cell r="AU736">
            <v>0</v>
          </cell>
          <cell r="AV736">
            <v>0</v>
          </cell>
          <cell r="AW736">
            <v>0</v>
          </cell>
          <cell r="AX736">
            <v>0</v>
          </cell>
          <cell r="AY736">
            <v>0</v>
          </cell>
          <cell r="AZ736">
            <v>0</v>
          </cell>
          <cell r="BA736">
            <v>0</v>
          </cell>
          <cell r="BB736">
            <v>0</v>
          </cell>
          <cell r="BC736">
            <v>0</v>
          </cell>
          <cell r="BD736">
            <v>0</v>
          </cell>
          <cell r="BE736">
            <v>0</v>
          </cell>
          <cell r="BF736">
            <v>0</v>
          </cell>
          <cell r="BG736">
            <v>0</v>
          </cell>
          <cell r="BH736">
            <v>0</v>
          </cell>
          <cell r="BI736">
            <v>0</v>
          </cell>
          <cell r="BJ736">
            <v>0</v>
          </cell>
          <cell r="BK736">
            <v>0</v>
          </cell>
          <cell r="BL736">
            <v>0</v>
          </cell>
          <cell r="BM736">
            <v>0</v>
          </cell>
          <cell r="BN736">
            <v>0</v>
          </cell>
          <cell r="BO736">
            <v>0</v>
          </cell>
          <cell r="BP736">
            <v>0</v>
          </cell>
          <cell r="BQ736">
            <v>0</v>
          </cell>
          <cell r="BR736">
            <v>0</v>
          </cell>
          <cell r="BS736">
            <v>0</v>
          </cell>
          <cell r="BT736">
            <v>0</v>
          </cell>
          <cell r="BU736">
            <v>0</v>
          </cell>
          <cell r="BV736">
            <v>0</v>
          </cell>
          <cell r="BW736">
            <v>0</v>
          </cell>
          <cell r="BX736">
            <v>0</v>
          </cell>
          <cell r="BY736">
            <v>0</v>
          </cell>
          <cell r="BZ736">
            <v>0</v>
          </cell>
          <cell r="CA736">
            <v>0</v>
          </cell>
          <cell r="CB736">
            <v>0</v>
          </cell>
          <cell r="CC736">
            <v>0</v>
          </cell>
          <cell r="CD736">
            <v>0</v>
          </cell>
          <cell r="CE736">
            <v>0</v>
          </cell>
          <cell r="CF736">
            <v>0</v>
          </cell>
          <cell r="CG736">
            <v>0</v>
          </cell>
          <cell r="CH736">
            <v>0</v>
          </cell>
          <cell r="CI736">
            <v>0</v>
          </cell>
          <cell r="CJ736">
            <v>0</v>
          </cell>
          <cell r="CK736">
            <v>0</v>
          </cell>
          <cell r="CL736">
            <v>0</v>
          </cell>
          <cell r="CM736">
            <v>0</v>
          </cell>
          <cell r="CN736">
            <v>0</v>
          </cell>
          <cell r="CO736">
            <v>0</v>
          </cell>
          <cell r="CP736">
            <v>0</v>
          </cell>
          <cell r="CQ736">
            <v>0</v>
          </cell>
          <cell r="CR736">
            <v>0</v>
          </cell>
          <cell r="CS736">
            <v>0</v>
          </cell>
          <cell r="CT736">
            <v>0</v>
          </cell>
          <cell r="CU736">
            <v>0</v>
          </cell>
          <cell r="CV736">
            <v>0</v>
          </cell>
          <cell r="CW736">
            <v>0</v>
          </cell>
          <cell r="CX736">
            <v>0</v>
          </cell>
          <cell r="CY736">
            <v>0</v>
          </cell>
          <cell r="CZ736">
            <v>0</v>
          </cell>
          <cell r="DA736">
            <v>0</v>
          </cell>
          <cell r="DB736">
            <v>0</v>
          </cell>
          <cell r="DC736">
            <v>0</v>
          </cell>
          <cell r="DD736">
            <v>0</v>
          </cell>
          <cell r="DE736">
            <v>0</v>
          </cell>
          <cell r="DF736">
            <v>0</v>
          </cell>
          <cell r="DG736">
            <v>0</v>
          </cell>
          <cell r="DH736">
            <v>0</v>
          </cell>
          <cell r="DI736">
            <v>0</v>
          </cell>
          <cell r="DJ736">
            <v>0</v>
          </cell>
          <cell r="DK736">
            <v>0</v>
          </cell>
          <cell r="DL736">
            <v>0</v>
          </cell>
          <cell r="DM736">
            <v>0</v>
          </cell>
          <cell r="DN736">
            <v>0</v>
          </cell>
          <cell r="DO736">
            <v>0</v>
          </cell>
          <cell r="DP736">
            <v>0</v>
          </cell>
          <cell r="DQ736">
            <v>0</v>
          </cell>
          <cell r="DR736">
            <v>0</v>
          </cell>
          <cell r="DS736">
            <v>0</v>
          </cell>
          <cell r="DT736">
            <v>0</v>
          </cell>
          <cell r="DU736">
            <v>0</v>
          </cell>
          <cell r="DV736">
            <v>0</v>
          </cell>
          <cell r="DW736">
            <v>0</v>
          </cell>
          <cell r="DX736">
            <v>0</v>
          </cell>
          <cell r="DY736">
            <v>0</v>
          </cell>
          <cell r="DZ736">
            <v>0</v>
          </cell>
          <cell r="EA736">
            <v>0</v>
          </cell>
          <cell r="EB736">
            <v>0</v>
          </cell>
          <cell r="EC736">
            <v>0</v>
          </cell>
          <cell r="ED736">
            <v>0</v>
          </cell>
          <cell r="EE736">
            <v>0</v>
          </cell>
          <cell r="EF736">
            <v>0</v>
          </cell>
          <cell r="EG736">
            <v>0</v>
          </cell>
          <cell r="EH736">
            <v>0</v>
          </cell>
          <cell r="EI736">
            <v>0</v>
          </cell>
          <cell r="EJ736">
            <v>0</v>
          </cell>
          <cell r="EK736">
            <v>0</v>
          </cell>
          <cell r="EL736">
            <v>0</v>
          </cell>
          <cell r="EM736">
            <v>0</v>
          </cell>
          <cell r="EN736">
            <v>0</v>
          </cell>
          <cell r="EO736">
            <v>0</v>
          </cell>
          <cell r="EP736">
            <v>0</v>
          </cell>
          <cell r="EQ736">
            <v>0</v>
          </cell>
          <cell r="ER736">
            <v>0</v>
          </cell>
          <cell r="ES736">
            <v>0</v>
          </cell>
          <cell r="ET736">
            <v>0</v>
          </cell>
          <cell r="EU736">
            <v>0</v>
          </cell>
          <cell r="EV736">
            <v>0</v>
          </cell>
          <cell r="EW736">
            <v>0</v>
          </cell>
          <cell r="EX736">
            <v>0</v>
          </cell>
          <cell r="EY736">
            <v>0</v>
          </cell>
          <cell r="EZ736">
            <v>0</v>
          </cell>
          <cell r="FA736">
            <v>0</v>
          </cell>
          <cell r="FC736">
            <v>0</v>
          </cell>
        </row>
      </sheetData>
      <sheetData sheetId="12"/>
      <sheetData sheetId="13"/>
      <sheetData sheetId="14"/>
      <sheetData sheetId="15"/>
      <sheetData sheetId="16"/>
      <sheetData sheetId="17"/>
      <sheetData sheetId="18"/>
      <sheetData sheetId="19"/>
      <sheetData sheetId="20">
        <row r="1">
          <cell r="B1" t="str">
            <v>BIS_0015_1516-Q1</v>
          </cell>
          <cell r="C1" t="str">
            <v>BIS_0014_1415-Q3</v>
          </cell>
          <cell r="D1" t="str">
            <v>BIS_0010_1112-Q4</v>
          </cell>
          <cell r="E1" t="str">
            <v>BIS_0009_1112-Q1</v>
          </cell>
          <cell r="F1" t="str">
            <v>CO_0012_1415-Q4</v>
          </cell>
          <cell r="G1" t="str">
            <v>CO_0013_1516-Q2</v>
          </cell>
          <cell r="H1" t="str">
            <v>CO_0014_1516-Q2</v>
          </cell>
          <cell r="I1" t="str">
            <v>CO_0015_1516-Q2</v>
          </cell>
          <cell r="J1" t="str">
            <v>CO_0011_1415-Q4</v>
          </cell>
          <cell r="K1" t="str">
            <v>CO_0016_1516-Q4</v>
          </cell>
          <cell r="L1" t="str">
            <v>CPS_0001_1314-Q4</v>
          </cell>
          <cell r="M1" t="str">
            <v>DCMS_0008_1516-Q4</v>
          </cell>
          <cell r="N1" t="str">
            <v>DCMS_0001_1112-Q1</v>
          </cell>
          <cell r="O1" t="str">
            <v>DCMS_0004_1112-Q1</v>
          </cell>
          <cell r="P1" t="str">
            <v>DCMS_0009_1516-Q4</v>
          </cell>
          <cell r="Q1" t="str">
            <v>DECC_0012_1213-Q1</v>
          </cell>
          <cell r="R1" t="str">
            <v>DECC_0005_1112-Q1</v>
          </cell>
          <cell r="S1" t="str">
            <v>BEIS_0001_1617-Q2</v>
          </cell>
          <cell r="T1" t="str">
            <v>DECC_0013_1213-Q1</v>
          </cell>
          <cell r="U1" t="str">
            <v>DECC_0017_1516-Q1</v>
          </cell>
          <cell r="V1" t="str">
            <v>DECC_0010_1112-Q1</v>
          </cell>
          <cell r="W1" t="str">
            <v>DEFRA_0001_1112-Q1</v>
          </cell>
          <cell r="X1" t="str">
            <v>DEFRA_0006_1516-Q1</v>
          </cell>
          <cell r="Y1" t="str">
            <v>DEFRA_0004_1112-Q1</v>
          </cell>
          <cell r="Z1" t="str">
            <v>DEFRA_0005_1213-Q3</v>
          </cell>
          <cell r="AA1" t="str">
            <v>DfE_0009_1617-Q2</v>
          </cell>
          <cell r="AB1" t="str">
            <v>BIS_0008_1112-Q1</v>
          </cell>
          <cell r="AC1" t="str">
            <v>DfE_0008_1617-Q1</v>
          </cell>
          <cell r="AD1" t="str">
            <v>DFE_0005_1415-Q2</v>
          </cell>
          <cell r="AE1" t="str">
            <v>DFE_0007_1617-Q1</v>
          </cell>
          <cell r="AF1" t="str">
            <v>DFID_0001_1112-Q1</v>
          </cell>
          <cell r="AG1" t="str">
            <v>DFT_0020_1314-Q2</v>
          </cell>
          <cell r="AH1" t="str">
            <v>DFT_0024_1516-Q4</v>
          </cell>
          <cell r="AI1" t="str">
            <v>DfT_0023_1516-Q3</v>
          </cell>
          <cell r="AJ1" t="str">
            <v>DFT_0001_1112-Q1</v>
          </cell>
          <cell r="AK1" t="str">
            <v>DFT_0025_1617-Q1</v>
          </cell>
          <cell r="AL1" t="str">
            <v>DFT_0026_1617-Q1</v>
          </cell>
          <cell r="AM1" t="str">
            <v>DFT_0004_1112-Q1</v>
          </cell>
          <cell r="AN1" t="str">
            <v>DFT_0005_1112-Q1</v>
          </cell>
          <cell r="AO1" t="str">
            <v>DfT_0022_1415-Q4</v>
          </cell>
          <cell r="AP1" t="str">
            <v>DFT_0030_1617-Q2</v>
          </cell>
          <cell r="AQ1" t="str">
            <v>DFT_0027_1617-Q1</v>
          </cell>
          <cell r="AR1" t="str">
            <v>DFT_0028_1617-Q1</v>
          </cell>
          <cell r="AS1" t="str">
            <v>DFT_0021_1314-Q3</v>
          </cell>
          <cell r="AT1" t="str">
            <v>DFT_0014_1112-Q1</v>
          </cell>
          <cell r="AU1" t="str">
            <v>DFT_0029_1617-Q1</v>
          </cell>
          <cell r="AV1" t="str">
            <v>DFT_0015_1112-Q1</v>
          </cell>
          <cell r="AW1" t="str">
            <v>DFT_0016_1112-Q1</v>
          </cell>
          <cell r="AX1" t="str">
            <v>DOH_0033_1314-Q1</v>
          </cell>
          <cell r="AY1" t="str">
            <v>DOH_0015_1112-Q1</v>
          </cell>
          <cell r="AZ1" t="str">
            <v>DOH_0008_1112-Q1</v>
          </cell>
          <cell r="BA1" t="str">
            <v>DOH_0028_1314-Q1</v>
          </cell>
          <cell r="BB1" t="str">
            <v>DOH_0041_1314-Q2</v>
          </cell>
          <cell r="BC1" t="str">
            <v>DOH_0029_1314-Q1</v>
          </cell>
          <cell r="BD1" t="str">
            <v>DOH_0058_1516-Q4</v>
          </cell>
          <cell r="BE1" t="str">
            <v>DOH_0030_1314-Q1</v>
          </cell>
          <cell r="BF1" t="str">
            <v>DOH_0031_1314-Q1</v>
          </cell>
          <cell r="BG1" t="str">
            <v>DOH_0042_1314-Q3</v>
          </cell>
          <cell r="BH1" t="str">
            <v>DOH_0039_1314-Q2</v>
          </cell>
          <cell r="BI1" t="str">
            <v>DOH_0040_1314-Q2</v>
          </cell>
          <cell r="BJ1" t="str">
            <v>DOH_0043_1314-Q3</v>
          </cell>
          <cell r="BK1" t="str">
            <v>DOH_0060_1617-Q1</v>
          </cell>
          <cell r="BL1" t="str">
            <v>DOH_0017_1112-Q1</v>
          </cell>
          <cell r="BM1" t="str">
            <v>DOH_0059_1617-Q1</v>
          </cell>
          <cell r="BN1" t="str">
            <v>DOH_0056_1415-Q3</v>
          </cell>
          <cell r="BO1" t="str">
            <v>DOH_0048_1415-Q1</v>
          </cell>
          <cell r="BP1" t="str">
            <v>DWP_0025_1516-Q4</v>
          </cell>
          <cell r="BQ1" t="str">
            <v>DWP_0005_1112-Q1</v>
          </cell>
          <cell r="BR1" t="str">
            <v>DWP_0024_1516-Q3</v>
          </cell>
          <cell r="BS1" t="str">
            <v>DWP_0016_1213-Q2</v>
          </cell>
          <cell r="BT1" t="str">
            <v>DWP_0009_1112-Q1</v>
          </cell>
          <cell r="BU1" t="str">
            <v>DWP_0027_1617-Q2</v>
          </cell>
          <cell r="BV1" t="str">
            <v>DWP_0026_1516-Q4</v>
          </cell>
          <cell r="BW1" t="str">
            <v>FCO_0001_1112-Q1</v>
          </cell>
          <cell r="BX1" t="str">
            <v>ECHO 2</v>
          </cell>
          <cell r="BY1" t="str">
            <v>FCO_0009_1516-Q2</v>
          </cell>
          <cell r="BZ1" t="str">
            <v>FCO_0008_1415-Q4</v>
          </cell>
          <cell r="CA1" t="str">
            <v>FCO_0006_1213-Q2</v>
          </cell>
          <cell r="CB1" t="str">
            <v>HMRC_0016_1617-Q2</v>
          </cell>
          <cell r="CC1" t="str">
            <v>HMRC_0015_1617-Q1</v>
          </cell>
          <cell r="CD1" t="str">
            <v>HMRC_0013_1415-Q4</v>
          </cell>
          <cell r="CE1" t="str">
            <v>HMRC_0014_1415-Q4</v>
          </cell>
          <cell r="CF1" t="str">
            <v>HMRC_0017_1617-Q2</v>
          </cell>
          <cell r="CG1" t="str">
            <v>HMRC_0012_1415-Q1</v>
          </cell>
          <cell r="CH1" t="str">
            <v>HO_0012_1112-Q3</v>
          </cell>
          <cell r="CI1" t="str">
            <v>HO_0036_1617-Q2</v>
          </cell>
          <cell r="CJ1" t="str">
            <v>HO_0030_1415-Q1</v>
          </cell>
          <cell r="CK1" t="str">
            <v>HO_0034_1516-Q2</v>
          </cell>
          <cell r="CL1" t="str">
            <v>HO_0011_1112-Q2</v>
          </cell>
          <cell r="CM1" t="str">
            <v>HO_0031_1415-Q1</v>
          </cell>
          <cell r="CN1" t="str">
            <v>HO_0016_1213-Q1</v>
          </cell>
          <cell r="CO1" t="str">
            <v>HO_0033_1415-Q3</v>
          </cell>
          <cell r="CP1" t="str">
            <v>HO_0029_1314-Q4</v>
          </cell>
          <cell r="CQ1" t="str">
            <v>HO_0035_1617-Q1</v>
          </cell>
          <cell r="CR1" t="str">
            <v>HO_0032_1415-Q1</v>
          </cell>
          <cell r="CS1" t="str">
            <v>MOD_0001_1112-Q1</v>
          </cell>
          <cell r="CT1" t="str">
            <v>MOD_0004_1112-Q1</v>
          </cell>
          <cell r="CU1" t="str">
            <v>MoD_0104_1617-Q1</v>
          </cell>
          <cell r="CV1" t="str">
            <v>MOD_0091_1415-Q3</v>
          </cell>
          <cell r="CW1" t="str">
            <v>MOD_0092_1415-Q3</v>
          </cell>
          <cell r="CX1" t="str">
            <v>MOD_0085_1314-Q2</v>
          </cell>
          <cell r="CY1" t="str">
            <v>MOD_0093_1415-Q3</v>
          </cell>
          <cell r="CZ1" t="str">
            <v>MOD_0076_1213-Q1</v>
          </cell>
          <cell r="DA1" t="str">
            <v>MOD_0064_1112-Q2</v>
          </cell>
          <cell r="DB1" t="str">
            <v>MOD_0077_1213-Q1</v>
          </cell>
          <cell r="DC1" t="str">
            <v>MOD_0094_1415-Q3</v>
          </cell>
          <cell r="DD1" t="str">
            <v>MOD_0078_1213-Q1</v>
          </cell>
          <cell r="DE1" t="str">
            <v>MOD_0017_1112-Q1</v>
          </cell>
          <cell r="DF1" t="str">
            <v>MOD_0095_1415-Q2</v>
          </cell>
          <cell r="DG1" t="str">
            <v>MOD_0100_1516-Q1</v>
          </cell>
          <cell r="DH1" t="str">
            <v>MoD_0105_1617-Q1</v>
          </cell>
          <cell r="DI1" t="str">
            <v>MOD_0079_1213-Q1</v>
          </cell>
          <cell r="DJ1" t="str">
            <v>MOD_0069_1112-Q2</v>
          </cell>
          <cell r="DK1" t="str">
            <v>MoD_0106_1617-Q1</v>
          </cell>
          <cell r="DL1" t="str">
            <v>MOD_0036_1112-Q1</v>
          </cell>
          <cell r="DM1" t="str">
            <v>MOD_0033_1112-Q1</v>
          </cell>
          <cell r="DN1" t="str">
            <v>MOD_0070_1112-Q2</v>
          </cell>
          <cell r="DO1" t="str">
            <v>MOD_0101_1516-Q1</v>
          </cell>
          <cell r="DP1" t="str">
            <v>MOD_0102_1516-Q1</v>
          </cell>
          <cell r="DQ1" t="str">
            <v>MOD_0038_1112-Q1</v>
          </cell>
          <cell r="DR1" t="str">
            <v>MoD_0107_1617-Q1</v>
          </cell>
          <cell r="DS1" t="str">
            <v>MOD_0042_1112-Q1</v>
          </cell>
          <cell r="DT1" t="str">
            <v>MOD_0047_1112-Q1</v>
          </cell>
          <cell r="DU1" t="str">
            <v>MOD_0080_1213-Q1</v>
          </cell>
          <cell r="DV1" t="str">
            <v>MOD_0087_1314-Q2</v>
          </cell>
          <cell r="DW1" t="str">
            <v>MOD_0055_1112-Q1</v>
          </cell>
          <cell r="DX1" t="str">
            <v>MOD_0061_1112-Q1</v>
          </cell>
          <cell r="DY1" t="str">
            <v>MOD_0062_1112-Q1</v>
          </cell>
          <cell r="DZ1" t="str">
            <v>MOJ_0023_1314-Q1</v>
          </cell>
          <cell r="EA1" t="str">
            <v>MOJ_0021_1314-Q1</v>
          </cell>
          <cell r="EB1" t="str">
            <v>MOJ_0027_1314-Q2</v>
          </cell>
          <cell r="EC1" t="str">
            <v>MOJ_0003_1112-Q1</v>
          </cell>
          <cell r="ED1" t="str">
            <v>MOJ_0004_1112-Q1</v>
          </cell>
          <cell r="EE1" t="str">
            <v>MOJ_0028_1314-Q2</v>
          </cell>
          <cell r="EF1" t="str">
            <v>MOJ_0006_1112-Q1</v>
          </cell>
          <cell r="EG1" t="str">
            <v>MOJ_0032_1617-Q2</v>
          </cell>
          <cell r="EH1" t="str">
            <v>MOJ_0034_1617-Q2</v>
          </cell>
          <cell r="EI1" t="str">
            <v>MOJ_0015_1112-Q2</v>
          </cell>
          <cell r="EJ1" t="str">
            <v>MOJ_0033_1617-Q2</v>
          </cell>
          <cell r="EK1" t="str">
            <v>MOJ_0008_1112-Q1</v>
          </cell>
          <cell r="EL1" t="str">
            <v>MOJ_0030_1516-Q1</v>
          </cell>
          <cell r="EM1" t="str">
            <v>NCA_0002_1617-Q2</v>
          </cell>
          <cell r="EN1" t="str">
            <v>NCA_0001_1415-Q2</v>
          </cell>
          <cell r="EO1" t="str">
            <v>ONS_0002_1112-Q1</v>
          </cell>
          <cell r="EQ1">
            <v>144</v>
          </cell>
          <cell r="FM1" t="str">
            <v xml:space="preserve"> </v>
          </cell>
        </row>
        <row r="2">
          <cell r="B2" t="str">
            <v xml:space="preserve">Catherine Vaughan - 28/10/16 </v>
          </cell>
          <cell r="C2">
            <v>42656</v>
          </cell>
          <cell r="D2" t="str">
            <v>Justin Manson</v>
          </cell>
          <cell r="E2" t="str">
            <v>Sandy Bulger</v>
          </cell>
          <cell r="F2" t="str">
            <v>Gareth Rhys Williams</v>
          </cell>
          <cell r="G2" t="str">
            <v>Gus Jaspert</v>
          </cell>
          <cell r="H2" t="str">
            <v>Ann Carter-Gray</v>
          </cell>
          <cell r="I2" t="str">
            <v>Chris Ferguson</v>
          </cell>
          <cell r="J2" t="str">
            <v>Andrew Smith</v>
          </cell>
          <cell r="K2" t="str">
            <v>Liz Gill</v>
          </cell>
          <cell r="L2" t="str">
            <v>Paul Staff</v>
          </cell>
          <cell r="M2" t="str">
            <v>David Rossington</v>
          </cell>
          <cell r="N2" t="str">
            <v>Chris Townsend</v>
          </cell>
          <cell r="O2">
            <v>42669</v>
          </cell>
          <cell r="P2" t="str">
            <v>Chris Townsend</v>
          </cell>
          <cell r="Q2" t="str">
            <v>Hugo Robson</v>
          </cell>
          <cell r="R2" t="str">
            <v>Lee McDonough 21 October 2016</v>
          </cell>
          <cell r="S2" t="str">
            <v>Dan Osgood</v>
          </cell>
          <cell r="T2" t="str">
            <v xml:space="preserve">Adrian Simper 17th October 2016 </v>
          </cell>
          <cell r="U2" t="str">
            <v>P Lutwyche  -  17 October 2016</v>
          </cell>
          <cell r="V2">
            <v>42664</v>
          </cell>
          <cell r="W2">
            <v>42677</v>
          </cell>
          <cell r="X2" t="str">
            <v>Chris Howes</v>
          </cell>
          <cell r="Y2" t="str">
            <v>Ken Allison - Director Allocation and Asset Management</v>
          </cell>
          <cell r="Z2" t="str">
            <v>Sarah Hendry on [27/10/16]</v>
          </cell>
          <cell r="AA2" t="str">
            <v>David Hill</v>
          </cell>
          <cell r="AB2">
            <v>42660</v>
          </cell>
          <cell r="AC2" t="str">
            <v>Mike Green</v>
          </cell>
          <cell r="AD2" t="str">
            <v>Mike Green</v>
          </cell>
          <cell r="AE2">
            <v>42669</v>
          </cell>
          <cell r="AF2">
            <v>42671</v>
          </cell>
          <cell r="AG2">
            <v>42667</v>
          </cell>
          <cell r="AH2">
            <v>42667</v>
          </cell>
          <cell r="AI2">
            <v>42663</v>
          </cell>
          <cell r="AJ2">
            <v>42649</v>
          </cell>
          <cell r="AK2" t="str">
            <v>22/07/2016</v>
          </cell>
          <cell r="AL2">
            <v>42657</v>
          </cell>
          <cell r="AM2" t="str">
            <v>David Prout</v>
          </cell>
          <cell r="AN2">
            <v>42649</v>
          </cell>
          <cell r="AO2">
            <v>42664</v>
          </cell>
          <cell r="AP2">
            <v>42664</v>
          </cell>
          <cell r="AQ2">
            <v>42657</v>
          </cell>
          <cell r="AR2">
            <v>42655</v>
          </cell>
          <cell r="AS2">
            <v>42642</v>
          </cell>
          <cell r="AT2">
            <v>42655</v>
          </cell>
          <cell r="AU2" t="str">
            <v>22/07/2016</v>
          </cell>
          <cell r="AV2" t="str">
            <v>Martin Ritchie</v>
          </cell>
          <cell r="AW2">
            <v>42649</v>
          </cell>
          <cell r="AX2">
            <v>42648</v>
          </cell>
          <cell r="AY2">
            <v>42655</v>
          </cell>
          <cell r="AZ2" t="str">
            <v>Keith Farrar</v>
          </cell>
          <cell r="BA2">
            <v>42647</v>
          </cell>
          <cell r="BB2">
            <v>42669</v>
          </cell>
          <cell r="BC2" t="str">
            <v>Roasmond Roughton</v>
          </cell>
          <cell r="BD2">
            <v>42640</v>
          </cell>
          <cell r="BE2" t="str">
            <v>Helen Shirley-Quirk</v>
          </cell>
          <cell r="BF2" t="str">
            <v>Karen Wheeler</v>
          </cell>
          <cell r="BG2" t="str">
            <v>Gavin Larner</v>
          </cell>
          <cell r="BH2">
            <v>42648</v>
          </cell>
          <cell r="BI2" t="str">
            <v>Simon Eccles - 05/10/16</v>
          </cell>
          <cell r="BJ2" t="str">
            <v>Gavin Larner - signed off 03/10/2016</v>
          </cell>
          <cell r="BK2" t="str">
            <v>Juliet Bauer</v>
          </cell>
          <cell r="BL2" t="str">
            <v xml:space="preserve">Richard Gleave </v>
          </cell>
          <cell r="BM2" t="str">
            <v>Jin Sahota</v>
          </cell>
          <cell r="BN2" t="str">
            <v>Charlie Massey</v>
          </cell>
          <cell r="BO2" t="str">
            <v>Nicole Mather</v>
          </cell>
          <cell r="BP2" t="str">
            <v>Simon McKinnon</v>
          </cell>
          <cell r="BQ2" t="str">
            <v>Charlotte Clark 21/10/2016</v>
          </cell>
          <cell r="BR2" t="str">
            <v>Julie Gillis for Karen Gosden</v>
          </cell>
          <cell r="BS2" t="str">
            <v xml:space="preserve"> 20/10/2016</v>
          </cell>
          <cell r="BT2" t="str">
            <v>Neil Couling 21st Ocober 2016</v>
          </cell>
          <cell r="BU2">
            <v>42668</v>
          </cell>
          <cell r="BV2" t="str">
            <v>Juan Villamil</v>
          </cell>
          <cell r="BW2">
            <v>42643</v>
          </cell>
          <cell r="BY2" t="str">
            <v>Anne Sherriff</v>
          </cell>
          <cell r="BZ2">
            <v>42667</v>
          </cell>
          <cell r="CA2">
            <v>42643</v>
          </cell>
          <cell r="CB2" t="str">
            <v>Nick Lodge 17/10/16</v>
          </cell>
          <cell r="CC2" t="str">
            <v>Nick Lodge 14/10/16</v>
          </cell>
          <cell r="CD2" t="str">
            <v>Mike Potter</v>
          </cell>
          <cell r="CE2">
            <v>42660</v>
          </cell>
          <cell r="CF2" t="str">
            <v>Nick Lodge</v>
          </cell>
          <cell r="CG2" t="str">
            <v>Nick Lodge 17/10</v>
          </cell>
          <cell r="CH2" t="str">
            <v>Richard Alcock</v>
          </cell>
          <cell r="CI2">
            <v>42664</v>
          </cell>
          <cell r="CJ2" t="str">
            <v>Richard Hornby</v>
          </cell>
          <cell r="CK2" t="str">
            <v>Lucy Bird</v>
          </cell>
          <cell r="CL2" t="str">
            <v>Adele Downey</v>
          </cell>
          <cell r="CM2" t="str">
            <v>Philip Duffy, SRO, Digital Services at the Border,  27th October 2016</v>
          </cell>
          <cell r="CN2">
            <v>42663</v>
          </cell>
          <cell r="CO2" t="str">
            <v>Yes</v>
          </cell>
          <cell r="CP2">
            <v>42640</v>
          </cell>
          <cell r="CQ2" t="str">
            <v>Fiona Spencer</v>
          </cell>
          <cell r="CR2">
            <v>43039</v>
          </cell>
          <cell r="CS2">
            <v>42670</v>
          </cell>
          <cell r="CT2">
            <v>42670</v>
          </cell>
          <cell r="CV2">
            <v>42670</v>
          </cell>
          <cell r="CW2">
            <v>42670</v>
          </cell>
          <cell r="CX2">
            <v>42670</v>
          </cell>
          <cell r="CY2">
            <v>42670</v>
          </cell>
          <cell r="CZ2">
            <v>42670</v>
          </cell>
          <cell r="DA2">
            <v>42670</v>
          </cell>
          <cell r="DB2">
            <v>42670</v>
          </cell>
          <cell r="DC2">
            <v>42670</v>
          </cell>
          <cell r="DD2">
            <v>42580</v>
          </cell>
          <cell r="DE2">
            <v>42670</v>
          </cell>
          <cell r="DF2">
            <v>42670</v>
          </cell>
          <cell r="DG2">
            <v>42670</v>
          </cell>
          <cell r="DH2">
            <v>42670</v>
          </cell>
          <cell r="DI2">
            <v>42670</v>
          </cell>
          <cell r="DJ2">
            <v>42670</v>
          </cell>
          <cell r="DK2">
            <v>42670</v>
          </cell>
          <cell r="DL2">
            <v>42670</v>
          </cell>
          <cell r="DM2">
            <v>42670</v>
          </cell>
          <cell r="DN2">
            <v>42670</v>
          </cell>
          <cell r="DO2">
            <v>42670</v>
          </cell>
          <cell r="DP2">
            <v>42670</v>
          </cell>
          <cell r="DQ2">
            <v>42670</v>
          </cell>
          <cell r="DR2">
            <v>42670</v>
          </cell>
          <cell r="DS2">
            <v>42670</v>
          </cell>
          <cell r="DT2">
            <v>42670</v>
          </cell>
          <cell r="DU2">
            <v>42670</v>
          </cell>
          <cell r="DV2">
            <v>42670</v>
          </cell>
          <cell r="DW2">
            <v>42670</v>
          </cell>
          <cell r="DX2">
            <v>42670</v>
          </cell>
          <cell r="DY2">
            <v>42670</v>
          </cell>
          <cell r="DZ2">
            <v>42649</v>
          </cell>
          <cell r="EA2">
            <v>42655</v>
          </cell>
          <cell r="EB2">
            <v>42654</v>
          </cell>
          <cell r="EC2" t="str">
            <v>Yes</v>
          </cell>
          <cell r="ED2">
            <v>42650</v>
          </cell>
          <cell r="EE2" t="str">
            <v>Kevin Sadler</v>
          </cell>
          <cell r="EF2" t="str">
            <v>Matthew Coats</v>
          </cell>
          <cell r="EG2" t="str">
            <v>Janet Young</v>
          </cell>
          <cell r="EH2">
            <v>42654</v>
          </cell>
          <cell r="EI2" t="str">
            <v>Laura Morris  (on behalf of Bryan Clark)</v>
          </cell>
          <cell r="EJ2">
            <v>42654</v>
          </cell>
          <cell r="EK2" t="str">
            <v>Mervyn Thomas</v>
          </cell>
          <cell r="EL2" t="str">
            <v>Approved by PD whilst appt of SRO awaited (10 Oct)</v>
          </cell>
          <cell r="EM2" t="str">
            <v>Gerard Cantwell 24/11/2016</v>
          </cell>
          <cell r="EO2">
            <v>42655</v>
          </cell>
          <cell r="FM2" t="str">
            <v xml:space="preserve"> </v>
          </cell>
        </row>
        <row r="3">
          <cell r="B3" t="str">
            <v>Catherine Vaughan - 28/10/16</v>
          </cell>
          <cell r="C3">
            <v>42656</v>
          </cell>
          <cell r="M3" t="str">
            <v>Tim Sparrow</v>
          </cell>
          <cell r="N3" t="str">
            <v>Frances MacLeod</v>
          </cell>
          <cell r="O3" t="str">
            <v>Stephen Wingfield 26-Oct</v>
          </cell>
          <cell r="P3" t="str">
            <v>Frances MacLeod</v>
          </cell>
          <cell r="R3" t="str">
            <v>Susan Neeley 18 October 2016</v>
          </cell>
          <cell r="T3" t="str">
            <v>David Batters 17th October 2016</v>
          </cell>
          <cell r="U3" t="str">
            <v xml:space="preserve">D Batters  -  17 October 2017 </v>
          </cell>
          <cell r="Z3" t="str">
            <v>Graham Campbell  on [17/10/16]</v>
          </cell>
          <cell r="AX3" t="str">
            <v>John Reidy 21 September 2016</v>
          </cell>
          <cell r="AY3" t="str">
            <v>Heather Suckling 18/10/2016</v>
          </cell>
          <cell r="AZ3" t="str">
            <v>Heather Suckling 18/10/2016</v>
          </cell>
          <cell r="BA3" t="str">
            <v>Heather Suckling 18/10/2016</v>
          </cell>
          <cell r="BB3" t="str">
            <v>Heather Suckling 31/10/2016</v>
          </cell>
          <cell r="BC3" t="str">
            <v>Rosamond Roughton</v>
          </cell>
          <cell r="BD3" t="str">
            <v>Heather Suckling 31/10/2016</v>
          </cell>
          <cell r="BE3" t="str">
            <v>John Reidy</v>
          </cell>
          <cell r="BF3" t="str">
            <v>Tara Smith</v>
          </cell>
          <cell r="BG3" t="str">
            <v>Bahar Maxwell</v>
          </cell>
          <cell r="BH3" t="str">
            <v>Heahter Suckling 18/10/2016</v>
          </cell>
          <cell r="BI3" t="str">
            <v>Heather Suckling 18/10/2016</v>
          </cell>
          <cell r="BJ3" t="str">
            <v>Julie Robinson - signed off 12/10/2016</v>
          </cell>
          <cell r="BL3" t="str">
            <v>Kevin Ainge 05/10/2016</v>
          </cell>
          <cell r="BM3" t="str">
            <v>Julie Robinson</v>
          </cell>
          <cell r="BN3" t="str">
            <v>Gulbahar Maxwell</v>
          </cell>
          <cell r="BO3" t="str">
            <v>Noorin Khan</v>
          </cell>
          <cell r="BP3" t="str">
            <v>Steve Buckingham</v>
          </cell>
          <cell r="BQ3" t="str">
            <v>Rachael Wood 21/10/2016</v>
          </cell>
          <cell r="BR3" t="str">
            <v>Peter Schofield</v>
          </cell>
          <cell r="BS3" t="str">
            <v>Sheena Mathers 21/10/2016</v>
          </cell>
          <cell r="BT3" t="str">
            <v>Ian Haworth 19th October 2016</v>
          </cell>
          <cell r="BU3">
            <v>42668</v>
          </cell>
          <cell r="BV3" t="str">
            <v>Steve Buckingham</v>
          </cell>
          <cell r="BW3">
            <v>42643</v>
          </cell>
          <cell r="BY3" t="str">
            <v>Lauren Thomas</v>
          </cell>
          <cell r="CA3">
            <v>42643</v>
          </cell>
          <cell r="CB3" t="str">
            <v xml:space="preserve">Sarah Davies 17/10/16 </v>
          </cell>
          <cell r="CC3" t="str">
            <v>Sarah Davies 13/10/16</v>
          </cell>
          <cell r="CD3" t="str">
            <v>Jane Taylor</v>
          </cell>
          <cell r="CE3" t="str">
            <v>Sarah Davies 17/10/2016</v>
          </cell>
          <cell r="CF3" t="str">
            <v>Sarah Davies</v>
          </cell>
          <cell r="CG3" t="str">
            <v>Sarah Davies 14/10</v>
          </cell>
          <cell r="ED3" t="str">
            <v>Kay Wood</v>
          </cell>
          <cell r="EE3" t="str">
            <v>Lynne Hamilton</v>
          </cell>
          <cell r="EO3">
            <v>42662</v>
          </cell>
          <cell r="FM3"/>
        </row>
        <row r="4">
          <cell r="B4" t="str">
            <v>Richard Lamb</v>
          </cell>
          <cell r="C4" t="str">
            <v>Michelle Dyer</v>
          </cell>
          <cell r="D4" t="str">
            <v>Hamza Elahi</v>
          </cell>
          <cell r="E4" t="str">
            <v>Sandy Bulger</v>
          </cell>
          <cell r="F4" t="str">
            <v>Rajan Khakhar</v>
          </cell>
          <cell r="G4" t="str">
            <v>Felix Clayton</v>
          </cell>
          <cell r="H4" t="str">
            <v>Sue Goldfinch</v>
          </cell>
          <cell r="I4" t="str">
            <v>Richard Higson</v>
          </cell>
          <cell r="J4" t="str">
            <v>Ketan Mevani</v>
          </cell>
          <cell r="K4" t="str">
            <v>Sunil Patel</v>
          </cell>
          <cell r="L4" t="str">
            <v>James Vivyan</v>
          </cell>
          <cell r="M4" t="str">
            <v>Khaysha Patel</v>
          </cell>
          <cell r="N4" t="str">
            <v>Suzanne Morrison</v>
          </cell>
          <cell r="O4" t="str">
            <v>Chris Garner</v>
          </cell>
          <cell r="P4" t="str">
            <v>Chris Handley</v>
          </cell>
          <cell r="Q4" t="str">
            <v>Simon Roberts</v>
          </cell>
          <cell r="R4" t="str">
            <v>Pete Gorman</v>
          </cell>
          <cell r="S4" t="str">
            <v>Giorgia Albieri</v>
          </cell>
          <cell r="T4" t="str">
            <v>Carl Heesom</v>
          </cell>
          <cell r="U4" t="str">
            <v>Mark Armitage</v>
          </cell>
          <cell r="V4" t="str">
            <v>Paul Newman</v>
          </cell>
          <cell r="W4" t="str">
            <v>Guy Allen</v>
          </cell>
          <cell r="X4" t="str">
            <v>Fin O'Neill</v>
          </cell>
          <cell r="Y4" t="str">
            <v>Raahil Javaheri, TEAM2100 Programme Analyst</v>
          </cell>
          <cell r="Z4" t="str">
            <v xml:space="preserve">Karl Hardy </v>
          </cell>
          <cell r="AA4" t="str">
            <v>James Toole</v>
          </cell>
          <cell r="AB4" t="str">
            <v>Laura Killion</v>
          </cell>
          <cell r="AC4" t="str">
            <v xml:space="preserve">Nishant Pandit  </v>
          </cell>
          <cell r="AD4" t="str">
            <v>Ewurasi Nnadozie</v>
          </cell>
          <cell r="AE4" t="str">
            <v>Sarah Dobson</v>
          </cell>
          <cell r="AF4" t="str">
            <v>David Finan</v>
          </cell>
          <cell r="AG4" t="str">
            <v>Michelle Jennings</v>
          </cell>
          <cell r="AH4" t="str">
            <v>Michelle Jennings</v>
          </cell>
          <cell r="AI4" t="str">
            <v>Michelle Jennings</v>
          </cell>
          <cell r="AJ4" t="str">
            <v>Michelle Jennings</v>
          </cell>
          <cell r="AK4" t="str">
            <v>Michelle Jennings</v>
          </cell>
          <cell r="AL4" t="str">
            <v>Michelle Jennings</v>
          </cell>
          <cell r="AM4" t="str">
            <v>Michelle Jennings</v>
          </cell>
          <cell r="AN4" t="str">
            <v>Michelle Jennings</v>
          </cell>
          <cell r="AO4" t="str">
            <v>Michelle Jennings</v>
          </cell>
          <cell r="AP4" t="str">
            <v>Michelle Jennings</v>
          </cell>
          <cell r="AQ4" t="str">
            <v>Michelle Jennings</v>
          </cell>
          <cell r="AR4" t="str">
            <v>Michelle Jennings</v>
          </cell>
          <cell r="AS4" t="str">
            <v>Michelle Jennings</v>
          </cell>
          <cell r="AT4" t="str">
            <v>Michelle Jennings</v>
          </cell>
          <cell r="AU4" t="str">
            <v>Michelle Jennings</v>
          </cell>
          <cell r="AV4" t="str">
            <v>Nunu Bansel-Grant</v>
          </cell>
          <cell r="AW4" t="str">
            <v>Michelle Jennings</v>
          </cell>
          <cell r="AX4" t="str">
            <v>June Jackson</v>
          </cell>
          <cell r="AY4" t="str">
            <v>Michelle Bates</v>
          </cell>
          <cell r="AZ4" t="str">
            <v>Helen Tate</v>
          </cell>
          <cell r="BA4" t="str">
            <v>Dave Jackson</v>
          </cell>
          <cell r="BB4" t="str">
            <v>Timothy Ruff</v>
          </cell>
          <cell r="BC4" t="str">
            <v>Ivan Trethewey</v>
          </cell>
          <cell r="BD4" t="str">
            <v>Liz Way</v>
          </cell>
          <cell r="BE4" t="str">
            <v>Chris Stirling</v>
          </cell>
          <cell r="BF4" t="str">
            <v>Tarlochan Boparai</v>
          </cell>
          <cell r="BG4" t="str">
            <v>Brian Fitzpatrick</v>
          </cell>
          <cell r="BH4" t="str">
            <v>Phil Nixon</v>
          </cell>
          <cell r="BI4" t="str">
            <v>Cleveland Henry</v>
          </cell>
          <cell r="BJ4" t="str">
            <v>Gordon Coyne</v>
          </cell>
          <cell r="BK4" t="str">
            <v>Matthew Higgins</v>
          </cell>
          <cell r="BL4" t="str">
            <v>Tim Harry</v>
          </cell>
          <cell r="BM4" t="str">
            <v>Ed Enabulele</v>
          </cell>
          <cell r="BN4" t="str">
            <v>Bally Jassal-Jones</v>
          </cell>
          <cell r="BO4" t="str">
            <v>Steven Johnson</v>
          </cell>
          <cell r="BP4" t="str">
            <v>Helen Hunt</v>
          </cell>
          <cell r="BQ4" t="str">
            <v>Stephen Wilkinson</v>
          </cell>
          <cell r="BR4" t="str">
            <v>Paul Harrison</v>
          </cell>
          <cell r="BS4" t="str">
            <v xml:space="preserve">Andrew Blackledge </v>
          </cell>
          <cell r="BT4" t="str">
            <v>Tabitha Christoe</v>
          </cell>
          <cell r="BU4" t="str">
            <v>Colin Whaley</v>
          </cell>
          <cell r="BV4" t="str">
            <v>James Wagemakers</v>
          </cell>
          <cell r="BW4" t="str">
            <v>Cathy Arnold</v>
          </cell>
          <cell r="BY4" t="str">
            <v>Lauren Thomas</v>
          </cell>
          <cell r="BZ4" t="str">
            <v>Nigel Taylor</v>
          </cell>
          <cell r="CA4" t="str">
            <v>Cathy Arnold</v>
          </cell>
          <cell r="CB4" t="str">
            <v>Graham Dillon</v>
          </cell>
          <cell r="CC4" t="str">
            <v>Michelle Apedaile</v>
          </cell>
          <cell r="CD4" t="str">
            <v>Lisa McGregor</v>
          </cell>
          <cell r="CE4" t="str">
            <v>Malcolm Kadkol</v>
          </cell>
          <cell r="CF4" t="str">
            <v>David Wind</v>
          </cell>
          <cell r="CG4" t="str">
            <v xml:space="preserve">Paul Rylance </v>
          </cell>
          <cell r="CH4" t="str">
            <v>Dave Myers</v>
          </cell>
          <cell r="CI4" t="str">
            <v>Molly Birtwhistle</v>
          </cell>
          <cell r="CJ4" t="str">
            <v>Jason  Tagoe</v>
          </cell>
          <cell r="CK4" t="str">
            <v>Heidi Weaver</v>
          </cell>
          <cell r="CL4" t="str">
            <v>Sarah Barton</v>
          </cell>
          <cell r="CM4" t="str">
            <v>Steve Jeffrey</v>
          </cell>
          <cell r="CN4" t="str">
            <v>Sonia Adams</v>
          </cell>
          <cell r="CO4" t="str">
            <v>Usman Aslam</v>
          </cell>
          <cell r="CP4" t="str">
            <v>Sajna Talukdar</v>
          </cell>
          <cell r="CQ4" t="str">
            <v>Jonathan Barbour</v>
          </cell>
          <cell r="CR4" t="str">
            <v>David Fielding</v>
          </cell>
          <cell r="CS4" t="str">
            <v>Amanda PUGH</v>
          </cell>
          <cell r="CT4" t="str">
            <v>Michael Whelan</v>
          </cell>
          <cell r="CU4" t="str">
            <v>William Waugh</v>
          </cell>
          <cell r="CV4" t="str">
            <v>Stephen Walters</v>
          </cell>
          <cell r="CW4" t="str">
            <v>Alex Hutton</v>
          </cell>
          <cell r="CX4" t="str">
            <v>Kirsty Adams</v>
          </cell>
          <cell r="CY4" t="str">
            <v>James Phipps</v>
          </cell>
          <cell r="CZ4" t="str">
            <v>Piers Moore</v>
          </cell>
          <cell r="DA4" t="str">
            <v>Alan Hunt</v>
          </cell>
          <cell r="DB4" t="str">
            <v>Elizabeth Hunter</v>
          </cell>
          <cell r="DC4" t="str">
            <v>Julie Doble</v>
          </cell>
          <cell r="DD4" t="str">
            <v>Greg Truelove</v>
          </cell>
          <cell r="DE4" t="str">
            <v>Melanie Sellars</v>
          </cell>
          <cell r="DF4" t="str">
            <v>Clive Davis</v>
          </cell>
          <cell r="DG4" t="str">
            <v>Carole Hornby</v>
          </cell>
          <cell r="DH4" t="str">
            <v>Andy Cheney</v>
          </cell>
          <cell r="DI4" t="str">
            <v>Kelvin Hickton</v>
          </cell>
          <cell r="DJ4" t="str">
            <v>Steve Bawn</v>
          </cell>
          <cell r="DK4" t="str">
            <v>Andrew Bull</v>
          </cell>
          <cell r="DL4" t="str">
            <v>A Pope</v>
          </cell>
          <cell r="DM4" t="str">
            <v>Mike Duffy</v>
          </cell>
          <cell r="DN4" t="str">
            <v>Mr David Walker</v>
          </cell>
          <cell r="DO4" t="str">
            <v>Jane Kidd</v>
          </cell>
          <cell r="DP4" t="str">
            <v>Mark Purves</v>
          </cell>
          <cell r="DQ4" t="str">
            <v>Dr Robin Mukerji</v>
          </cell>
          <cell r="DR4" t="str">
            <v>James Richardson</v>
          </cell>
          <cell r="DS4" t="str">
            <v>Rich Roberts</v>
          </cell>
          <cell r="DT4" t="str">
            <v>Gary Dunn</v>
          </cell>
          <cell r="DU4" t="str">
            <v>Daniel Martyn</v>
          </cell>
          <cell r="DV4" t="str">
            <v>Clive Winter</v>
          </cell>
          <cell r="DW4" t="str">
            <v>Timothy Cryar</v>
          </cell>
          <cell r="DX4" t="str">
            <v>Tony Neylan</v>
          </cell>
          <cell r="DY4" t="str">
            <v>Louise Cross</v>
          </cell>
          <cell r="DZ4" t="str">
            <v>Ayse Ozbal</v>
          </cell>
          <cell r="EA4" t="str">
            <v>Jacqueline Chikezie</v>
          </cell>
          <cell r="EB4" t="str">
            <v>Sandra Glenister</v>
          </cell>
          <cell r="EC4" t="str">
            <v>Lizelle Johnson</v>
          </cell>
          <cell r="ED4" t="str">
            <v>Alice - Nancy Terry</v>
          </cell>
          <cell r="EE4" t="str">
            <v>Sandra Glenister/Mark Jones</v>
          </cell>
          <cell r="EF4" t="str">
            <v>Amy McCaffery</v>
          </cell>
          <cell r="EG4" t="str">
            <v>Paul Turner</v>
          </cell>
          <cell r="EH4" t="str">
            <v>Avi GhoshJohn McKie</v>
          </cell>
          <cell r="EI4" t="str">
            <v>Daniel Sprange</v>
          </cell>
          <cell r="EJ4" t="str">
            <v>Lucy Chappell</v>
          </cell>
          <cell r="EK4" t="str">
            <v>Ceri HartnollBaz Pankhania</v>
          </cell>
          <cell r="EL4" t="str">
            <v>Vilopa Patel</v>
          </cell>
          <cell r="EM4" t="str">
            <v>Stephen Burrell</v>
          </cell>
          <cell r="EN4" t="str">
            <v>Bettina von Hornhardt</v>
          </cell>
          <cell r="EO4" t="str">
            <v>Dave Blythe</v>
          </cell>
        </row>
        <row r="5">
          <cell r="B5" t="str">
            <v>richard.lamb@landregistry.gov.uk</v>
          </cell>
          <cell r="C5" t="str">
            <v>micer@nerc.ac.uk</v>
          </cell>
          <cell r="D5" t="str">
            <v>hamza.elahi@ukgi.gov.uk</v>
          </cell>
          <cell r="E5" t="str">
            <v>sandy.bulger@headoffice.mrc.ac.uk</v>
          </cell>
          <cell r="F5" t="str">
            <v>rajan.khakhar@cabinetoffice.gov.uk</v>
          </cell>
          <cell r="G5" t="str">
            <v>felix.clayton@cabinetoffice.gov.uk</v>
          </cell>
          <cell r="H5" t="str">
            <v>suzanne.goldfinch@cabinetoffice.gov.uk</v>
          </cell>
          <cell r="I5" t="str">
            <v>richard.higson@digital.cabinet-office.gov.uk</v>
          </cell>
          <cell r="J5" t="str">
            <v>ketan.mevani@cabinetoffice.gov.uk</v>
          </cell>
          <cell r="K5" t="str">
            <v>sunil.patel@cabinetoffice.gov.uk</v>
          </cell>
          <cell r="L5" t="str">
            <v>james.vivyan@cps.gsi.gov.uk</v>
          </cell>
          <cell r="M5" t="str">
            <v xml:space="preserve">khaysha.patel@culture.gov.uk </v>
          </cell>
          <cell r="N5" t="str">
            <v>suzanne.morrison@culture.gov.uk</v>
          </cell>
          <cell r="O5" t="str">
            <v>chris.garner@tate.org.uk</v>
          </cell>
          <cell r="P5" t="str">
            <v>chris.handley@culture.gov.uk</v>
          </cell>
          <cell r="Q5" t="str">
            <v>simon.roberts@beis.gov.uk</v>
          </cell>
          <cell r="R5" t="str">
            <v>pete.gorman@beis.gov.uk</v>
          </cell>
          <cell r="S5" t="str">
            <v>giorgia.albieri@beis.gov.uk</v>
          </cell>
          <cell r="T5" t="str">
            <v>carl.heesom@nda.gov.uk</v>
          </cell>
          <cell r="U5" t="str">
            <v>mark.armitage@nda.gov.uk</v>
          </cell>
          <cell r="V5" t="str">
            <v>Paul.newman@beis.gov.uk</v>
          </cell>
          <cell r="W5" t="str">
            <v>guy.allen@rpa.gsi.gov.uk</v>
          </cell>
          <cell r="X5" t="str">
            <v>Fin.ONeill@environment-agency.gov.uk</v>
          </cell>
          <cell r="Y5" t="str">
            <v>raahil.javaheri@environment-agency.gov.uk</v>
          </cell>
          <cell r="Z5" t="str">
            <v>karl.hardy@defra.gsi.gov.uk</v>
          </cell>
          <cell r="AA5" t="str">
            <v>james.toole@bis.gsi.gov.uk</v>
          </cell>
          <cell r="AB5" t="str">
            <v>laura.killion@ukgi.gov.uk</v>
          </cell>
          <cell r="AC5" t="str">
            <v>nishant.pandit@education.gov.uk</v>
          </cell>
          <cell r="AD5" t="str">
            <v>ewurasi.nnadozie@education.gov.uk</v>
          </cell>
          <cell r="AE5" t="str">
            <v>sarah.dobson@education.gsi.gov.uk</v>
          </cell>
          <cell r="AF5" t="str">
            <v>d-finan@dfid.gov.uk</v>
          </cell>
          <cell r="AG5" t="str">
            <v>michelle.jennings@dft.gsi.gov.uk</v>
          </cell>
          <cell r="AH5" t="str">
            <v>michelle.jennings@dft.gsi.gov.uk</v>
          </cell>
          <cell r="AI5" t="str">
            <v>michelle.jennings@dft.gsi.gov.uk</v>
          </cell>
          <cell r="AJ5" t="str">
            <v>michelle.jennings@dft.gsi.gov.uk</v>
          </cell>
          <cell r="AK5" t="str">
            <v>michelle.jennings@dft.gsi.gov.uk</v>
          </cell>
          <cell r="AL5" t="str">
            <v>michelle.jennings@dft.gsi.gov.uk</v>
          </cell>
          <cell r="AM5" t="str">
            <v>michelle.jennings@dft.gsi.gov.uk</v>
          </cell>
          <cell r="AN5" t="str">
            <v>michelle.jennings@dft.gsi.gov.uk</v>
          </cell>
          <cell r="AO5" t="str">
            <v>michelle.jennings@dft.gsi.gov.uk</v>
          </cell>
          <cell r="AP5" t="str">
            <v>michelle.jennings@dft.gsi.gov.uk</v>
          </cell>
          <cell r="AQ5" t="str">
            <v>michelle.jennings@dft.gsi.gov.uk</v>
          </cell>
          <cell r="AR5" t="str">
            <v>michelle.jennings@dft.gsi.gov.uk</v>
          </cell>
          <cell r="AS5" t="str">
            <v>michelle.jennings@dft.gsi.gov.uk</v>
          </cell>
          <cell r="AT5" t="str">
            <v>michelle.jennings@dft.gsi.gov.uk</v>
          </cell>
          <cell r="AU5" t="str">
            <v>michelle.jennings@dft.gsi.gov.uk</v>
          </cell>
          <cell r="AV5" t="str">
            <v>nunu.bansel-grant@dft.gsi.gov.uk</v>
          </cell>
          <cell r="AW5" t="str">
            <v>michelle.jennings@dft.gsi.gov.uk</v>
          </cell>
          <cell r="AX5" t="str">
            <v>June.Jackson@dh.gsi.gov.uk</v>
          </cell>
          <cell r="AY5" t="str">
            <v>michelle.bates@nhs.net</v>
          </cell>
          <cell r="AZ5" t="str">
            <v>helen.tate2@nhs.net</v>
          </cell>
          <cell r="BA5" t="str">
            <v>davidjackson@nhs.net</v>
          </cell>
          <cell r="BB5" t="str">
            <v>timothy.ruff@nhs.net</v>
          </cell>
          <cell r="BC5" t="str">
            <v>i.trethewey@nhs.net</v>
          </cell>
          <cell r="BD5" t="str">
            <v>Liz.Way@nhs.net</v>
          </cell>
          <cell r="BE5" t="str">
            <v>chris.stirling@dh.gsi.gov.uk</v>
          </cell>
          <cell r="BF5" t="str">
            <v>tarlochan.boparai2@nhs.net</v>
          </cell>
          <cell r="BG5" t="str">
            <v>brian.fitzpatrick@nhs.net</v>
          </cell>
          <cell r="BH5" t="str">
            <v>phil.nixon@hscic.gov.uk</v>
          </cell>
          <cell r="BI5" t="str">
            <v>Cleveland.Henry@nhs.net</v>
          </cell>
          <cell r="BJ5" t="str">
            <v>gordon.coyne@nhs.net</v>
          </cell>
          <cell r="BK5" t="str">
            <v>matt.higgins@nhs.net</v>
          </cell>
          <cell r="BL5" t="str">
            <v>tim.harry@phe.gov.uk</v>
          </cell>
          <cell r="BM5" t="str">
            <v>ed.enabulele@dh.gsi.gov.uk</v>
          </cell>
          <cell r="BN5" t="str">
            <v>Balvinder.Jassal-Jones@dh.gsi.gov.uk</v>
          </cell>
          <cell r="BO5" t="str">
            <v>steven.johnson@dh.gsi.gov.uk</v>
          </cell>
          <cell r="BP5" t="str">
            <v>helen.hunt1@dwp.gsi.gov.uk</v>
          </cell>
          <cell r="BQ5" t="str">
            <v>STEPHEN.WILKINSON@DWP.GSI.GOV.UK</v>
          </cell>
          <cell r="BR5" t="str">
            <v>Paul.Harrison2@DWP.GSI.GOV.UK</v>
          </cell>
          <cell r="BS5" t="str">
            <v>andrew.blackledge@dwp.gsi.gov.uk</v>
          </cell>
          <cell r="BT5" t="str">
            <v>tabitha.christoe@dwp.gsi.gov.uk</v>
          </cell>
          <cell r="BU5" t="str">
            <v>Colin.Whaley@dwp.gsi.gov.uk</v>
          </cell>
          <cell r="BV5" t="str">
            <v>james.wagemakers@dwp.gsi.gov.uk</v>
          </cell>
          <cell r="BW5" t="str">
            <v>cathy.arnold@fco.gov.uk</v>
          </cell>
          <cell r="BY5" t="str">
            <v>lauren.thomas@fco.gov.uk</v>
          </cell>
          <cell r="BZ5" t="str">
            <v>Nigel.Taylor@fco.gov.uk</v>
          </cell>
          <cell r="CA5" t="str">
            <v>cathy.arnold@fco.gov.uk</v>
          </cell>
          <cell r="CB5" t="str">
            <v>graham.dillon@hmrc.gsi.gov.uk</v>
          </cell>
          <cell r="CC5" t="str">
            <v>michelle.apedaile@hmrc.gsi.gov.uk</v>
          </cell>
          <cell r="CD5" t="str">
            <v>lisa.mcgregor@hmrc.gsi.gov.uk</v>
          </cell>
          <cell r="CE5" t="str">
            <v>malcolm.kadkol@hmrc.gsi.gov.uk</v>
          </cell>
          <cell r="CF5" t="str">
            <v>david.wind@hmrc.gsi.gov.uk</v>
          </cell>
          <cell r="CG5" t="str">
            <v>Paul.Rylance@hmrc.gsi.gov.uk</v>
          </cell>
          <cell r="CH5" t="str">
            <v>david.myers1@homeoffice.x.gsi.gov.uk</v>
          </cell>
          <cell r="CI5" t="str">
            <v>molly.birtwhistle@homeoffice.gsi.gov.uk</v>
          </cell>
          <cell r="CJ5" t="str">
            <v>Jason.tagoe2@homeoffice.gsi.gov.uk</v>
          </cell>
          <cell r="CK5" t="str">
            <v>heidi.weaver@homeoffice.gsi.gov.uk</v>
          </cell>
          <cell r="CL5" t="str">
            <v>Sarah.Barton@dbs.gsi.gov.uk</v>
          </cell>
          <cell r="CM5" t="str">
            <v>steve.jeffrey@homeoffice.gsi.gov.uk</v>
          </cell>
          <cell r="CN5" t="str">
            <v>Sonia.Adams@homeoffice.gsi.gov.uk</v>
          </cell>
          <cell r="CO5" t="str">
            <v>usman.aslam@homeoffice.gsi.gov.uk</v>
          </cell>
          <cell r="CP5" t="str">
            <v>sajna.talukdar@homeoffice.gsi.gov.uk</v>
          </cell>
          <cell r="CQ5" t="str">
            <v>jonathan.barbour@homeoffice.gsi.gov.uk</v>
          </cell>
          <cell r="CR5" t="str">
            <v>david.fielding@homeoffice.gsi.gov.uk</v>
          </cell>
          <cell r="CS5" t="str">
            <v>Air-Cap-Del-AM-A400M@mod.uk</v>
          </cell>
          <cell r="CT5" t="str">
            <v>Michael.Whelan239@mod.uk</v>
          </cell>
          <cell r="CU5" t="str">
            <v>Army CapCbt-MCC-Armr-SO1@mod.uk</v>
          </cell>
          <cell r="CV5" t="str">
            <v>ArmySpInteg-Cbt-ArmdCav-SO2@mod.uk</v>
          </cell>
          <cell r="CW5" t="str">
            <v>ArmySpInteg-ArmdInf-SO2@mod.uk</v>
          </cell>
          <cell r="CX5" t="str">
            <v>Kirsty.Adams109@mod.uk</v>
          </cell>
          <cell r="CY5" t="str">
            <v>ArmyReserves-Dir-MA@mod.uk</v>
          </cell>
          <cell r="CZ5" t="str">
            <v>FMC-NucCap-FutureSM@mod.uk</v>
          </cell>
          <cell r="DA5" t="str">
            <v>alan.hunt213@mod.uk</v>
          </cell>
          <cell r="DB5" t="str">
            <v>beth.hunter585@mod.uk</v>
          </cell>
          <cell r="DC5" t="str">
            <v>DGFinance-CPF-ProgMgr@mod.uk</v>
          </cell>
          <cell r="DD5" t="str">
            <v>DESSMNP-NRBNNPPI@mod.uk</v>
          </cell>
          <cell r="DE5" t="str">
            <v>NAVY CSAV-MAVPSOMERLINPBM@mod.uk</v>
          </cell>
          <cell r="DF5" t="str">
            <v>Clive.Davis408@mod.gov.uk</v>
          </cell>
          <cell r="DG5" t="str">
            <v>carole.hornby774@mod.gov.uk</v>
          </cell>
          <cell r="DH5" t="str">
            <v>Army Info-Strategy-PSO-SO1@mod.uk</v>
          </cell>
          <cell r="DI5" t="str">
            <v>Air-Cap-PMO-Attack-Hd@mod.uk</v>
          </cell>
          <cell r="DJ5" t="str">
            <v>DESLDChgMgt-PMO@mod.uk</v>
          </cell>
          <cell r="DK5" t="str">
            <v>Air-Cap-Del-ISR-SO1P8Shadow@mod.uk</v>
          </cell>
          <cell r="DL5" t="str">
            <v>Navyafsup-progbusmgr@mod.uk</v>
          </cell>
          <cell r="DM5" t="str">
            <v>Air-Cap-Del-AirC2SO1@mod.uk</v>
          </cell>
          <cell r="DN5" t="str">
            <v> People-Programme-PMO1a@mod.uk</v>
          </cell>
          <cell r="DO5" t="str">
            <v>Jane.Kidd128@mod.gov.u</v>
          </cell>
          <cell r="DP5" t="str">
            <v>JFC-CAP-C4ISR-DEPHDNETS@mod.uk</v>
          </cell>
          <cell r="DQ5" t="str">
            <v>DST-StratTechNWCSPA@mod.uk</v>
          </cell>
          <cell r="DR5" t="str">
            <v>Air-Cap-Del-ISTAR-SO2a@mod.uk</v>
          </cell>
          <cell r="DS5" t="str">
            <v>richard.roberts530@mod.uk</v>
          </cell>
          <cell r="DT5" t="str">
            <v>DES WpnsTTH-ReqMan@mod.uk</v>
          </cell>
          <cell r="DU5" t="str">
            <v>daniel.martyn340@mod.uk</v>
          </cell>
          <cell r="DV5" t="str">
            <v>DESCEO-MatStrat2-DepHd@mod.uk</v>
          </cell>
          <cell r="DW5" t="str">
            <v>NAVYShips-T26PROGDIR@mod.uk</v>
          </cell>
          <cell r="DX5" t="str">
            <v>Army CapCS-LERPAS-SO1@mod.uk</v>
          </cell>
          <cell r="DY5" t="str">
            <v>NAVYCSAV-MAvPSOWCTFASGWPBM@MOD.UK</v>
          </cell>
          <cell r="DZ5" t="str">
            <v>ayse.ozbal@noms.gsi.gov.uk</v>
          </cell>
          <cell r="EA5" t="str">
            <v>Jacqueline.Chikezie@hmcts.net</v>
          </cell>
          <cell r="EB5" t="str">
            <v>sandra.glenister@hmcts.gsi.gov.uk</v>
          </cell>
          <cell r="EC5" t="str">
            <v>lizelle.johnson@hmps.gsi.gov,uk</v>
          </cell>
          <cell r="ED5" t="str">
            <v>Alice-Nancy.Terry@justice.gsi.gov.uk</v>
          </cell>
          <cell r="EE5" t="str">
            <v>HMCTSchangeportfolio@hmcts.gsi.gov.uk</v>
          </cell>
          <cell r="EF5" t="str">
            <v>amy.mccaffery@legalaid.gsi.gov.uk</v>
          </cell>
          <cell r="EG5" t="str">
            <v>Paul.Turner@justice.gsi.gov.uk</v>
          </cell>
          <cell r="EH5" t="str">
            <v>avi.ghosh@noms.gsi.gov.ukjohn.mckie@noms.gsi.gov.uk</v>
          </cell>
          <cell r="EI5" t="str">
            <v>daniel.sprange@justice.gsi.gov.uk</v>
          </cell>
          <cell r="EJ5" t="str">
            <v>lucy.chappell@noms.gsi.gov.uk</v>
          </cell>
          <cell r="EK5" t="str">
            <v>ceri.hartnoll1@justice.gsi.gov.ukbaz.pankhania@justice.gsi.gov.uk</v>
          </cell>
          <cell r="EL5" t="str">
            <v>vilopa.patel@justice.gsi.gov.uk</v>
          </cell>
          <cell r="EM5" t="str">
            <v>stephen.burrell@nca.x.gsi.gov.uk</v>
          </cell>
          <cell r="EN5" t="str">
            <v>Bettina.von-hornhardt@nca.x.gsi.gov.uk</v>
          </cell>
          <cell r="EO5" t="str">
            <v>dave.blythe@ons.gsi.gov.uk</v>
          </cell>
        </row>
        <row r="6">
          <cell r="B6" t="str">
            <v xml:space="preserve">Richard Lamb </v>
          </cell>
          <cell r="C6" t="str">
            <v>Andy Jeffries</v>
          </cell>
          <cell r="D6" t="str">
            <v>Hamza Elahi</v>
          </cell>
          <cell r="E6" t="str">
            <v>Sandy Bulger</v>
          </cell>
          <cell r="F6" t="str">
            <v>Craig Stevens</v>
          </cell>
          <cell r="G6" t="str">
            <v>Craig Stevens</v>
          </cell>
          <cell r="H6" t="str">
            <v>Craig Stevens</v>
          </cell>
          <cell r="I6" t="str">
            <v>Craig Stevens</v>
          </cell>
          <cell r="J6" t="str">
            <v>Craig Stevens</v>
          </cell>
          <cell r="K6" t="str">
            <v>Craig Stevens</v>
          </cell>
          <cell r="L6" t="str">
            <v>James Vivyan</v>
          </cell>
          <cell r="M6" t="str">
            <v>Suzanne Morrison</v>
          </cell>
          <cell r="N6" t="str">
            <v>Suzanne Morrison</v>
          </cell>
          <cell r="O6" t="str">
            <v>Jo Dunnett</v>
          </cell>
          <cell r="P6" t="str">
            <v>Suzanne Morrison</v>
          </cell>
          <cell r="Q6" t="str">
            <v>Gavin Ansdell</v>
          </cell>
          <cell r="R6" t="str">
            <v>Gavin Ansdell</v>
          </cell>
          <cell r="S6" t="str">
            <v>Gavin Ansdell</v>
          </cell>
          <cell r="T6" t="str">
            <v>Gavin Ansdell</v>
          </cell>
          <cell r="U6" t="str">
            <v>Gavin Ansdell</v>
          </cell>
          <cell r="V6" t="str">
            <v>Gavin Ansdell</v>
          </cell>
          <cell r="W6" t="str">
            <v>Ralph Palmer</v>
          </cell>
          <cell r="X6" t="str">
            <v>Fin O'Neill</v>
          </cell>
          <cell r="Y6" t="str">
            <v>Ralph Palmer, Defra</v>
          </cell>
          <cell r="Z6" t="str">
            <v>Karl Hardy</v>
          </cell>
          <cell r="AA6" t="str">
            <v>Sam Bestwick</v>
          </cell>
          <cell r="AB6" t="str">
            <v>Laura Killion</v>
          </cell>
          <cell r="AC6" t="str">
            <v>Robbie Roberts</v>
          </cell>
          <cell r="AD6" t="str">
            <v>Adam Bray</v>
          </cell>
          <cell r="AE6" t="str">
            <v>Adam Bray</v>
          </cell>
          <cell r="AF6" t="str">
            <v>David Finan</v>
          </cell>
          <cell r="AG6" t="str">
            <v>Michelle Jennings</v>
          </cell>
          <cell r="AH6" t="str">
            <v>Michelle Jennings</v>
          </cell>
          <cell r="AI6" t="str">
            <v>Michelle Jennings</v>
          </cell>
          <cell r="AJ6" t="str">
            <v>Michelle Jennings</v>
          </cell>
          <cell r="AK6" t="str">
            <v>Michelle Jennings</v>
          </cell>
          <cell r="AL6" t="str">
            <v>Michelle Jennings</v>
          </cell>
          <cell r="AM6" t="str">
            <v>Michelle Jennings</v>
          </cell>
          <cell r="AN6" t="str">
            <v>Michelle Jennings</v>
          </cell>
          <cell r="AO6" t="str">
            <v>Michelle Jennings</v>
          </cell>
          <cell r="AP6" t="str">
            <v>Michelle Jennings</v>
          </cell>
          <cell r="AQ6" t="str">
            <v>Michelle Jennings</v>
          </cell>
          <cell r="AR6" t="str">
            <v>Michelle Jennings</v>
          </cell>
          <cell r="AS6" t="str">
            <v>Michelle Jennings</v>
          </cell>
          <cell r="AT6" t="str">
            <v>Michelle Jennings</v>
          </cell>
          <cell r="AU6" t="str">
            <v>Michelle Jennings</v>
          </cell>
          <cell r="AV6" t="str">
            <v>Michelle Jennings</v>
          </cell>
          <cell r="AW6" t="str">
            <v>Michelle Jennings</v>
          </cell>
          <cell r="AX6" t="str">
            <v>Ned Carty</v>
          </cell>
          <cell r="AY6" t="str">
            <v>Ned Carty</v>
          </cell>
          <cell r="AZ6" t="str">
            <v>Ned Carty</v>
          </cell>
          <cell r="BA6" t="str">
            <v>Ned Carty</v>
          </cell>
          <cell r="BB6" t="str">
            <v>George Edwards</v>
          </cell>
          <cell r="BC6" t="str">
            <v>Ned Carty</v>
          </cell>
          <cell r="BD6" t="str">
            <v>Ned Carty</v>
          </cell>
          <cell r="BE6" t="str">
            <v>Ned Carty</v>
          </cell>
          <cell r="BF6" t="str">
            <v>Ned Carty</v>
          </cell>
          <cell r="BG6" t="str">
            <v>Ned Carty</v>
          </cell>
          <cell r="BH6" t="str">
            <v>Ned Carty</v>
          </cell>
          <cell r="BI6" t="str">
            <v>Ned Carty</v>
          </cell>
          <cell r="BJ6" t="str">
            <v>Ned Carty</v>
          </cell>
          <cell r="BK6" t="str">
            <v>Ned Carty</v>
          </cell>
          <cell r="BL6" t="str">
            <v>Ned Carty</v>
          </cell>
          <cell r="BM6" t="str">
            <v>Ned Carty</v>
          </cell>
          <cell r="BN6" t="str">
            <v>Ned Carty</v>
          </cell>
          <cell r="BO6" t="str">
            <v>Ned Carty</v>
          </cell>
          <cell r="BP6" t="str">
            <v>Bridget Rogers</v>
          </cell>
          <cell r="BQ6" t="str">
            <v>Bridget Rogers</v>
          </cell>
          <cell r="BR6" t="str">
            <v>Bridget Rogers</v>
          </cell>
          <cell r="BS6" t="str">
            <v>Bridget Rogers</v>
          </cell>
          <cell r="BT6" t="str">
            <v>Bridget Rogers</v>
          </cell>
          <cell r="BU6" t="str">
            <v>Bridget Rogers</v>
          </cell>
          <cell r="BV6" t="str">
            <v>James Barton</v>
          </cell>
          <cell r="BW6" t="str">
            <v>Cathy Arnold</v>
          </cell>
          <cell r="BY6" t="str">
            <v>Cathy Arnold</v>
          </cell>
          <cell r="BZ6" t="str">
            <v>Nigel Taylor</v>
          </cell>
          <cell r="CA6" t="str">
            <v>Cathy Arnold</v>
          </cell>
          <cell r="CB6" t="str">
            <v>Steve Astrop</v>
          </cell>
          <cell r="CC6" t="str">
            <v>Steve Astrop</v>
          </cell>
          <cell r="CD6" t="str">
            <v>Steve Astrop</v>
          </cell>
          <cell r="CE6" t="str">
            <v>Steve Astrop</v>
          </cell>
          <cell r="CF6" t="str">
            <v>Steve Astrop</v>
          </cell>
          <cell r="CG6" t="str">
            <v>Steve Astrop</v>
          </cell>
          <cell r="CH6" t="str">
            <v>James Redman (HO SPOC)</v>
          </cell>
          <cell r="CI6" t="str">
            <v>James Redman</v>
          </cell>
          <cell r="CJ6" t="str">
            <v>James Redman (HO SPOC)</v>
          </cell>
          <cell r="CK6" t="str">
            <v>James Redman (HO SPOC)</v>
          </cell>
          <cell r="CL6" t="str">
            <v>James Redman</v>
          </cell>
          <cell r="CM6" t="str">
            <v>James Redman (SPOC)</v>
          </cell>
          <cell r="CN6" t="str">
            <v>James Redman (HO SPOC)</v>
          </cell>
          <cell r="CO6" t="str">
            <v>James Redman (HO SPOC)</v>
          </cell>
          <cell r="CP6" t="str">
            <v>James Redman (HO SPOC)</v>
          </cell>
          <cell r="CQ6" t="str">
            <v>James Redman (HO SPOC)</v>
          </cell>
          <cell r="CR6" t="str">
            <v>James Redman (HO SPOC)</v>
          </cell>
          <cell r="CS6" t="str">
            <v>Stewart Beekman</v>
          </cell>
          <cell r="CT6" t="str">
            <v>Ciaran Malone</v>
          </cell>
          <cell r="CV6" t="str">
            <v>Charlotte Varty</v>
          </cell>
          <cell r="CW6" t="str">
            <v>Charlotte Varty</v>
          </cell>
          <cell r="CX6" t="str">
            <v>Charlotte Varty</v>
          </cell>
          <cell r="CY6" t="str">
            <v>Charlotte Varty</v>
          </cell>
          <cell r="CZ6" t="str">
            <v>Ciaran Malone</v>
          </cell>
          <cell r="DA6" t="str">
            <v>Ciaran Malone</v>
          </cell>
          <cell r="DB6" t="str">
            <v>Ciaran Malone</v>
          </cell>
          <cell r="DC6" t="str">
            <v>Ciaran Malone</v>
          </cell>
          <cell r="DD6" t="str">
            <v>Ciaran Malone</v>
          </cell>
          <cell r="DE6" t="str">
            <v>Shahen Galichian</v>
          </cell>
          <cell r="DF6" t="str">
            <v>Mohammed Ansar</v>
          </cell>
          <cell r="DG6" t="str">
            <v>Ciaran Malone</v>
          </cell>
          <cell r="DH6" t="str">
            <v>Mohammed Ansar</v>
          </cell>
          <cell r="DI6" t="str">
            <v>Stewart Beekman</v>
          </cell>
          <cell r="DJ6" t="str">
            <v>Ciaran Malone</v>
          </cell>
          <cell r="DK6" t="str">
            <v>Ciaran Malone</v>
          </cell>
          <cell r="DL6" t="str">
            <v>Shahen Galichian</v>
          </cell>
          <cell r="DM6" t="str">
            <v>Stewart Beekman</v>
          </cell>
          <cell r="DN6" t="str">
            <v>Mohammed Ansar</v>
          </cell>
          <cell r="DO6" t="str">
            <v>Ciaran Malone</v>
          </cell>
          <cell r="DP6" t="str">
            <v>Ciaran Malone</v>
          </cell>
          <cell r="DQ6" t="str">
            <v>Ciaran Malone</v>
          </cell>
          <cell r="DR6" t="str">
            <v>Ciaran Malone</v>
          </cell>
          <cell r="DS6" t="str">
            <v>Shahen Galichian</v>
          </cell>
          <cell r="DT6" t="str">
            <v>Shahen Galichian</v>
          </cell>
          <cell r="DU6" t="str">
            <v>Ciaran Malone</v>
          </cell>
          <cell r="DV6" t="str">
            <v>Ciaran Malone</v>
          </cell>
          <cell r="DW6" t="str">
            <v>Shahen Galichian</v>
          </cell>
          <cell r="DX6" t="str">
            <v>Mohammed Ansar</v>
          </cell>
          <cell r="DY6" t="str">
            <v>Shahen Galichian</v>
          </cell>
          <cell r="DZ6" t="str">
            <v>Cyrus Pocha</v>
          </cell>
          <cell r="EA6" t="str">
            <v>Richard Pearce</v>
          </cell>
          <cell r="EB6" t="str">
            <v>Richard Pearce</v>
          </cell>
          <cell r="EC6" t="str">
            <v>Richard Pearce</v>
          </cell>
          <cell r="ED6" t="str">
            <v>Richard Pearce</v>
          </cell>
          <cell r="EE6" t="str">
            <v>Richard Pearce</v>
          </cell>
          <cell r="EF6" t="str">
            <v>Richard Pearce</v>
          </cell>
          <cell r="EG6" t="str">
            <v>Richard Pearce</v>
          </cell>
          <cell r="EH6" t="str">
            <v>Richard Pearce</v>
          </cell>
          <cell r="EI6" t="str">
            <v>Cyrus Pocha</v>
          </cell>
          <cell r="EJ6" t="str">
            <v>Richard Pearce</v>
          </cell>
          <cell r="EK6" t="str">
            <v>Richard Pearce</v>
          </cell>
          <cell r="EL6" t="str">
            <v>Cyrus Pocha</v>
          </cell>
          <cell r="EM6" t="str">
            <v>Alexander Nagle</v>
          </cell>
          <cell r="EN6" t="str">
            <v>Alexander Nagle</v>
          </cell>
          <cell r="EO6" t="str">
            <v>Jacqueline Davy</v>
          </cell>
        </row>
        <row r="7">
          <cell r="B7" t="str">
            <v>richard.lamb@landregistry.gov.uk</v>
          </cell>
          <cell r="C7" t="str">
            <v>anff@bas.ac.uk</v>
          </cell>
          <cell r="D7" t="str">
            <v>hamza.elahi@ukgi.gov.uk</v>
          </cell>
          <cell r="E7" t="str">
            <v>sandy.bulger@headoffice.mrc.ac.uk</v>
          </cell>
          <cell r="F7" t="str">
            <v>craig.stevens@cabinetoffice.gov.uk</v>
          </cell>
          <cell r="G7" t="str">
            <v>craig.stevens@cabinetoffice.gov.uk</v>
          </cell>
          <cell r="H7" t="str">
            <v>craig.stevens@cabinetoffice.gov.uk</v>
          </cell>
          <cell r="I7" t="str">
            <v>craig.stevens@cabinetoffice.gov.uk</v>
          </cell>
          <cell r="J7" t="str">
            <v>craig.stevens@cabinetoffice.gov.uk</v>
          </cell>
          <cell r="K7" t="str">
            <v>craig.stevens@cabinetoffice.gov.uk</v>
          </cell>
          <cell r="L7" t="str">
            <v>james.vivyan@cps.gsi.gov.uk</v>
          </cell>
          <cell r="M7" t="str">
            <v>suzanne.morrison@culture.gov.uk</v>
          </cell>
          <cell r="N7" t="str">
            <v>suzanne.morrison@culture.gov.uk</v>
          </cell>
          <cell r="O7" t="str">
            <v>jo.dunnett@tate.org.uk</v>
          </cell>
          <cell r="P7" t="str">
            <v>suzanne.morrison@culture.gov.uk</v>
          </cell>
          <cell r="Q7" t="str">
            <v>gavin.ansdell@decc.gsi.gov.uk</v>
          </cell>
          <cell r="R7" t="str">
            <v>gavin.ansdell@beis.gov.uk</v>
          </cell>
          <cell r="S7" t="str">
            <v>gavin.ansdell@beis.gov.uk</v>
          </cell>
          <cell r="T7" t="str">
            <v>gavin.ansdell@decc.gsi.gov.uk</v>
          </cell>
          <cell r="U7" t="str">
            <v>gavin.ansdell@decc.gsi.gov.uk</v>
          </cell>
          <cell r="V7" t="str">
            <v>gavin.ansdell@beis.gov.uk</v>
          </cell>
          <cell r="W7" t="str">
            <v>ralph.palmer@defra.gsi.gov.uk</v>
          </cell>
          <cell r="X7" t="str">
            <v>Fin.ONeill@environment-agency.gov.uk</v>
          </cell>
          <cell r="Y7" t="str">
            <v>Ralph.Palmer@defra.gsi.gov.uk</v>
          </cell>
          <cell r="Z7" t="str">
            <v>karl.hardy@defra.gsi.gov.uk</v>
          </cell>
          <cell r="AA7" t="str">
            <v>samantha.bestwick@bis.gsi.gov.uk</v>
          </cell>
          <cell r="AB7" t="str">
            <v>laura.killion@ukgi.gov.uk</v>
          </cell>
          <cell r="AC7" t="str">
            <v>robbie.roberts@education.gov.uk</v>
          </cell>
          <cell r="AD7" t="str">
            <v>adam.bray@education.gsi.gov.uk</v>
          </cell>
          <cell r="AE7" t="str">
            <v>Adam.Bray@education.gsi.gov.uk</v>
          </cell>
          <cell r="AF7" t="str">
            <v>d-finan@dfid.gov.uk</v>
          </cell>
          <cell r="AG7" t="str">
            <v>michelle.jennings@dft.gsi.gov.uk</v>
          </cell>
          <cell r="AH7" t="str">
            <v>michelle.jennings@dft.gsi.gov.uk</v>
          </cell>
          <cell r="AI7" t="str">
            <v>michelle.jennings@dft.gsi.gov.uk</v>
          </cell>
          <cell r="AJ7" t="str">
            <v>michelle.jennings@dft.gsi.gov.uk</v>
          </cell>
          <cell r="AK7" t="str">
            <v>michelle.jennings@dft.gsi.gov.uk</v>
          </cell>
          <cell r="AL7" t="str">
            <v>michelle.jennings@dft.gsi.gov.uk</v>
          </cell>
          <cell r="AM7" t="str">
            <v>michelle.jennings@dft.gsi.gov.uk</v>
          </cell>
          <cell r="AN7" t="str">
            <v>michelle.jennings@dft.gsi.gov.uk</v>
          </cell>
          <cell r="AO7" t="str">
            <v>michelle.jennings@dft.gsi.gov.uk</v>
          </cell>
          <cell r="AP7" t="str">
            <v>michelle.jennings@dft.gsi.gov.uk</v>
          </cell>
          <cell r="AQ7" t="str">
            <v>michelle.jennings@dft.gsi.gov.uk</v>
          </cell>
          <cell r="AR7" t="str">
            <v>michelle.jennings@dft.gsi.gov.uk</v>
          </cell>
          <cell r="AS7" t="str">
            <v>michelle.jennings@dft.gsi.gov.uk</v>
          </cell>
          <cell r="AT7" t="str">
            <v>michelle.jennings@dft.gsi.gov.uk</v>
          </cell>
          <cell r="AU7" t="str">
            <v>michelle.jennings@dft.gsi.gov.uk</v>
          </cell>
          <cell r="AV7" t="str">
            <v>michelle.jennings@dft.gsi.gov.uk</v>
          </cell>
          <cell r="AW7" t="str">
            <v>michelle.jennings@dft.gsi.gov.uk</v>
          </cell>
          <cell r="AX7" t="str">
            <v>projectdeliverycentre@dh.gsi.gov.uk</v>
          </cell>
          <cell r="AY7" t="str">
            <v>projectdeliverycentre@dh.gsi.gov.uk</v>
          </cell>
          <cell r="AZ7" t="str">
            <v>projectdeliverycentre@dh.gsi.gov.uk</v>
          </cell>
          <cell r="BA7" t="str">
            <v>projectdeliverycentre@dh.gsi.gov.uk</v>
          </cell>
          <cell r="BB7" t="str">
            <v xml:space="preserve">george.edwards@dh.gsi.gov.uk </v>
          </cell>
          <cell r="BC7" t="str">
            <v>projectdeliverycentre@dh.gsi.gov.uk</v>
          </cell>
          <cell r="BD7" t="str">
            <v>projectdeliverycentre@dh.gsi.gov.uk</v>
          </cell>
          <cell r="BE7" t="str">
            <v>projectdeliverycentre@dh.gsi.gov.uk</v>
          </cell>
          <cell r="BF7" t="str">
            <v>projectdeliverycentre@dh.gsi.gov.uk</v>
          </cell>
          <cell r="BG7" t="str">
            <v>projectdeliverycentre@dh.gsi.gov.uk</v>
          </cell>
          <cell r="BH7" t="str">
            <v>projectdeliverycentre@dh.gsi.gov.uk</v>
          </cell>
          <cell r="BI7" t="str">
            <v>projectdeliverycentre@dh.gsi.gov.uk</v>
          </cell>
          <cell r="BJ7" t="str">
            <v>projectdeliverycentre@dh.gsi.gov.uk</v>
          </cell>
          <cell r="BK7" t="str">
            <v>projectdeliverycentre@dh.gsi.gov.uk</v>
          </cell>
          <cell r="BL7" t="str">
            <v>projectdeliverycentre@dh.gsi.gov.uk</v>
          </cell>
          <cell r="BM7" t="str">
            <v>ned.carty@dh.gsi.gov.uk</v>
          </cell>
          <cell r="BN7" t="str">
            <v>projectdeliverycentre@dh.gsi.gov.uk</v>
          </cell>
          <cell r="BO7" t="str">
            <v>projectdeliverycentre@dh.gsi.gov.uk</v>
          </cell>
          <cell r="BP7" t="str">
            <v>Bridget.Rogers@dwp.gsi.gov.uk</v>
          </cell>
          <cell r="BQ7" t="str">
            <v>BRIDGET.ROGERS@DWP.GSI.GOV.UK</v>
          </cell>
          <cell r="BR7" t="str">
            <v>Bridget.Rogers@dwp.gsi.gov.uk</v>
          </cell>
          <cell r="BS7" t="str">
            <v>Bridget.Rogers@dwp.gsi.gov.uk</v>
          </cell>
          <cell r="BT7" t="str">
            <v>bridget.rogers@dwp.gsi.gov.uk</v>
          </cell>
          <cell r="BU7" t="str">
            <v>Bridget.Rogers@dwp.gsi.gov.uk</v>
          </cell>
          <cell r="BV7" t="str">
            <v>james.barton@dwp.gsi.gov.uk</v>
          </cell>
          <cell r="BW7" t="str">
            <v>cathy.arnold@fco.gov.uk</v>
          </cell>
          <cell r="BY7" t="str">
            <v>cathy.arnold@fco.gov.uk</v>
          </cell>
          <cell r="BZ7" t="str">
            <v>Nigel.Taylor@fco.gov.uk</v>
          </cell>
          <cell r="CA7" t="str">
            <v>cathy.arnold@fco.gov.uk</v>
          </cell>
          <cell r="CB7" t="str">
            <v>steve.astrop@hmrc.gsi.gov.uk</v>
          </cell>
          <cell r="CC7" t="str">
            <v>steve.astrop@hmrc.gsi.gov.uk</v>
          </cell>
          <cell r="CD7" t="str">
            <v>Steve.astrop@hmrc.gsi.gov.uk</v>
          </cell>
          <cell r="CE7" t="str">
            <v>steve.astrop@hmrc.gsi.gov.uk</v>
          </cell>
          <cell r="CF7" t="str">
            <v>Steve.astrop@hmrc.gsi.gov.uk</v>
          </cell>
          <cell r="CG7" t="str">
            <v>steve.astrop@hmrc.gsi.gov.uk</v>
          </cell>
          <cell r="CH7" t="str">
            <v>james.redman2@homeoffice.gsi.gov.uk</v>
          </cell>
          <cell r="CI7" t="str">
            <v>james.redman2@homeoffice.gsi.gov.uk</v>
          </cell>
          <cell r="CJ7" t="str">
            <v>james.redman2@homeoffice.gsi.gov.uk</v>
          </cell>
          <cell r="CK7" t="str">
            <v>james.redman2@homeoffice.gsi.gov.uk</v>
          </cell>
          <cell r="CL7" t="str">
            <v>james.redman2@homeoffice.gsi.gov.uk</v>
          </cell>
          <cell r="CM7" t="str">
            <v>james.redman2@homeoffice.gsi.gov.uk</v>
          </cell>
          <cell r="CN7" t="str">
            <v>james.redman2@homeoffice.gsi.gov.uk</v>
          </cell>
          <cell r="CO7" t="str">
            <v>james.redman2@homeoffice.gsi.gov.uk</v>
          </cell>
          <cell r="CP7" t="str">
            <v>james.redman2@homeoffice.gsi.gov.uk</v>
          </cell>
          <cell r="CQ7" t="str">
            <v>james.redman2@homeoffice.gsi.gov.uk</v>
          </cell>
          <cell r="CR7" t="str">
            <v>james.redman2@homeoffice.gsi.gov.uk</v>
          </cell>
          <cell r="CS7" t="str">
            <v>DPAS-DMPPAir@mod.uk</v>
          </cell>
          <cell r="CT7" t="str">
            <v>DPAS-DMPPJFCandISS@mod.uk</v>
          </cell>
          <cell r="CV7" t="str">
            <v>DPAS-DMPPArmy@mod.uk</v>
          </cell>
          <cell r="CW7" t="str">
            <v>DPAS-DMPPArmy@mod.uk</v>
          </cell>
          <cell r="CX7" t="str">
            <v>DPAS-DMPPArmy@mod.uk</v>
          </cell>
          <cell r="CY7" t="str">
            <v>DPAS-DMPPArmy@mod.uk</v>
          </cell>
          <cell r="CZ7" t="str">
            <v>DPAS-DMPPJFCandISS@mod.uk</v>
          </cell>
          <cell r="DA7" t="str">
            <v>DPAS-DMPPJFCandISS@mod.uk</v>
          </cell>
          <cell r="DB7" t="str">
            <v>DPAS-DMPPJFCandISS@mod.uk</v>
          </cell>
          <cell r="DC7" t="str">
            <v>DPAS-DMPPJFCandISS@mod.uk</v>
          </cell>
          <cell r="DD7" t="str">
            <v>DPAS-DMPPJFCandISS@mod.uk</v>
          </cell>
          <cell r="DE7" t="str">
            <v>DPAS-DMPPNavy@mod.uk</v>
          </cell>
          <cell r="DF7" t="str">
            <v>DPAS-DMPPJFCandDIO@mod.uk</v>
          </cell>
          <cell r="DG7" t="str">
            <v>DPAS-DMPPJFCandISS@mod.uk</v>
          </cell>
          <cell r="DH7" t="str">
            <v>DPAS-DMPPJFCandDIO@mod.uk</v>
          </cell>
          <cell r="DI7" t="str">
            <v>DPAS-DMPPAir@mod.uk</v>
          </cell>
          <cell r="DJ7" t="str">
            <v>DPAS-DMPPJFCandISS@mod.uk</v>
          </cell>
          <cell r="DK7" t="str">
            <v>DPAS-DMPPJFCandISS@mod.uk</v>
          </cell>
          <cell r="DL7" t="str">
            <v>DPAS-DMPPNavy@mod.uk</v>
          </cell>
          <cell r="DM7" t="str">
            <v>DPAS-DMPPAir@mod.uk</v>
          </cell>
          <cell r="DN7" t="str">
            <v>DPAS-DMPPJFCandDIO@mod.uk</v>
          </cell>
          <cell r="DO7" t="str">
            <v>DPAS-DMPPJFCandISS@mod.uk</v>
          </cell>
          <cell r="DP7" t="str">
            <v>DPAS-DMPPJFCandISS@mod.uk</v>
          </cell>
          <cell r="DQ7" t="str">
            <v>DPAS-DMPPJFCandISS@mod.uk</v>
          </cell>
          <cell r="DR7" t="str">
            <v>DPAS-DMPPJFCandISS@mod.uk</v>
          </cell>
          <cell r="DS7" t="str">
            <v>DPAS-DMPPNavy@mod.uk</v>
          </cell>
          <cell r="DT7" t="str">
            <v>DPAS-DMPPNavy@mod.uk</v>
          </cell>
          <cell r="DU7" t="str">
            <v>DPAS-DMPPJFCandISS@mod.uk</v>
          </cell>
          <cell r="DV7" t="str">
            <v>DPAS-DMPPJFCandISS@mod.uk</v>
          </cell>
          <cell r="DW7" t="str">
            <v>DPAS-DMPPNavy@mod.uk</v>
          </cell>
          <cell r="DX7" t="str">
            <v>DPAS-DMPPJFCandDIO@mod.uk</v>
          </cell>
          <cell r="DY7" t="str">
            <v>DPAS-DMPPNavy@mod.uk</v>
          </cell>
          <cell r="DZ7" t="str">
            <v>cyrus.pocha@justice.gsi.gov.uk</v>
          </cell>
          <cell r="EA7" t="str">
            <v>richard.pearce@justice.gsi.gov.uk</v>
          </cell>
          <cell r="EB7" t="str">
            <v>richard.pearce @justice.gsi.gov.uk</v>
          </cell>
          <cell r="EC7" t="str">
            <v>richard.pearce@justice.gsi.gov.uk</v>
          </cell>
          <cell r="ED7" t="str">
            <v>richard.pearce@justice.gsi.gov.uk</v>
          </cell>
          <cell r="EE7" t="str">
            <v>richard.pearce@justice.gsi.gov.uk</v>
          </cell>
          <cell r="EF7" t="str">
            <v>richard.pearce@justice.gsi.gov.uk</v>
          </cell>
          <cell r="EG7" t="str">
            <v>richard.pearce@justice.gsi.gov.uk</v>
          </cell>
          <cell r="EH7" t="str">
            <v>richard.pearce@justice.gsi.gov.uk</v>
          </cell>
          <cell r="EI7" t="str">
            <v>cyrus.pocha@justice.gsi.gov.uk</v>
          </cell>
          <cell r="EJ7" t="str">
            <v>richard.pearce@justice.gsi.gov.uk</v>
          </cell>
          <cell r="EK7" t="str">
            <v>richard.pearce@justice.gsi.gov.uk</v>
          </cell>
          <cell r="EL7" t="str">
            <v>cyrus.pocha@justice.gsi.gov.uk</v>
          </cell>
          <cell r="EM7" t="str">
            <v>Alexander.Nagle@nca.x.gsi.gov.uk</v>
          </cell>
          <cell r="EN7" t="str">
            <v>Alexander.Nagle@nca.x.gsi.gov.uk</v>
          </cell>
          <cell r="EO7" t="str">
            <v>jacqueline.davy@ons.gsi.gov.uk</v>
          </cell>
        </row>
        <row r="8">
          <cell r="B8">
            <v>42643</v>
          </cell>
          <cell r="C8">
            <v>42643</v>
          </cell>
          <cell r="D8">
            <v>42643</v>
          </cell>
          <cell r="E8">
            <v>42643</v>
          </cell>
          <cell r="F8">
            <v>42643</v>
          </cell>
          <cell r="G8">
            <v>42643</v>
          </cell>
          <cell r="H8">
            <v>42643</v>
          </cell>
          <cell r="I8">
            <v>42643</v>
          </cell>
          <cell r="J8">
            <v>42643</v>
          </cell>
          <cell r="K8">
            <v>42643</v>
          </cell>
          <cell r="L8">
            <v>42643</v>
          </cell>
          <cell r="M8">
            <v>42643</v>
          </cell>
          <cell r="N8">
            <v>42643</v>
          </cell>
          <cell r="O8">
            <v>42643</v>
          </cell>
          <cell r="P8">
            <v>42643</v>
          </cell>
          <cell r="Q8">
            <v>42643</v>
          </cell>
          <cell r="R8">
            <v>42643</v>
          </cell>
          <cell r="S8">
            <v>42643</v>
          </cell>
          <cell r="T8">
            <v>42643</v>
          </cell>
          <cell r="U8">
            <v>42643</v>
          </cell>
          <cell r="V8">
            <v>42643</v>
          </cell>
          <cell r="W8">
            <v>42643</v>
          </cell>
          <cell r="X8">
            <v>42643</v>
          </cell>
          <cell r="Y8">
            <v>42643</v>
          </cell>
          <cell r="Z8">
            <v>42643</v>
          </cell>
          <cell r="AA8">
            <v>42643</v>
          </cell>
          <cell r="AB8">
            <v>42643</v>
          </cell>
          <cell r="AC8">
            <v>42643</v>
          </cell>
          <cell r="AD8">
            <v>42643</v>
          </cell>
          <cell r="AE8">
            <v>42643</v>
          </cell>
          <cell r="AF8">
            <v>42643</v>
          </cell>
          <cell r="AG8">
            <v>42643</v>
          </cell>
          <cell r="AH8">
            <v>42643</v>
          </cell>
          <cell r="AI8">
            <v>42643</v>
          </cell>
          <cell r="AJ8">
            <v>42643</v>
          </cell>
          <cell r="AK8">
            <v>42643</v>
          </cell>
          <cell r="AL8">
            <v>42643</v>
          </cell>
          <cell r="AM8">
            <v>42643</v>
          </cell>
          <cell r="AN8">
            <v>42643</v>
          </cell>
          <cell r="AO8">
            <v>42643</v>
          </cell>
          <cell r="AP8">
            <v>42643</v>
          </cell>
          <cell r="AQ8">
            <v>42643</v>
          </cell>
          <cell r="AR8">
            <v>42643</v>
          </cell>
          <cell r="AS8">
            <v>42643</v>
          </cell>
          <cell r="AT8">
            <v>42643</v>
          </cell>
          <cell r="AU8">
            <v>42643</v>
          </cell>
          <cell r="AV8">
            <v>42643</v>
          </cell>
          <cell r="AW8">
            <v>42643</v>
          </cell>
          <cell r="AX8">
            <v>42643</v>
          </cell>
          <cell r="AY8">
            <v>42643</v>
          </cell>
          <cell r="AZ8">
            <v>42643</v>
          </cell>
          <cell r="BA8">
            <v>42643</v>
          </cell>
          <cell r="BB8">
            <v>42643</v>
          </cell>
          <cell r="BC8">
            <v>42643</v>
          </cell>
          <cell r="BD8">
            <v>42643</v>
          </cell>
          <cell r="BE8">
            <v>42643</v>
          </cell>
          <cell r="BF8">
            <v>42643</v>
          </cell>
          <cell r="BG8">
            <v>42643</v>
          </cell>
          <cell r="BH8">
            <v>42643</v>
          </cell>
          <cell r="BI8">
            <v>42643</v>
          </cell>
          <cell r="BJ8">
            <v>42643</v>
          </cell>
          <cell r="BK8">
            <v>42643</v>
          </cell>
          <cell r="BL8">
            <v>42643</v>
          </cell>
          <cell r="BM8">
            <v>42643</v>
          </cell>
          <cell r="BN8">
            <v>42643</v>
          </cell>
          <cell r="BO8">
            <v>42643</v>
          </cell>
          <cell r="BP8">
            <v>42643</v>
          </cell>
          <cell r="BQ8">
            <v>42643</v>
          </cell>
          <cell r="BR8">
            <v>42643</v>
          </cell>
          <cell r="BS8">
            <v>42643</v>
          </cell>
          <cell r="BT8">
            <v>42643</v>
          </cell>
          <cell r="BU8">
            <v>42643</v>
          </cell>
          <cell r="BV8">
            <v>42643</v>
          </cell>
          <cell r="BW8">
            <v>42643</v>
          </cell>
          <cell r="BY8">
            <v>42643</v>
          </cell>
          <cell r="BZ8">
            <v>42643</v>
          </cell>
          <cell r="CA8">
            <v>42643</v>
          </cell>
          <cell r="CB8">
            <v>42643</v>
          </cell>
          <cell r="CC8">
            <v>42643</v>
          </cell>
          <cell r="CD8">
            <v>42643</v>
          </cell>
          <cell r="CE8">
            <v>42643</v>
          </cell>
          <cell r="CF8">
            <v>42643</v>
          </cell>
          <cell r="CG8">
            <v>42643</v>
          </cell>
          <cell r="CH8">
            <v>42643</v>
          </cell>
          <cell r="CI8">
            <v>42643</v>
          </cell>
          <cell r="CJ8">
            <v>42643</v>
          </cell>
          <cell r="CK8">
            <v>42643</v>
          </cell>
          <cell r="CL8">
            <v>42643</v>
          </cell>
          <cell r="CM8">
            <v>42643</v>
          </cell>
          <cell r="CN8">
            <v>42643</v>
          </cell>
          <cell r="CO8">
            <v>42643</v>
          </cell>
          <cell r="CP8">
            <v>42643</v>
          </cell>
          <cell r="CQ8">
            <v>42643</v>
          </cell>
          <cell r="CR8">
            <v>42643</v>
          </cell>
          <cell r="CS8">
            <v>42643</v>
          </cell>
          <cell r="CT8">
            <v>42643</v>
          </cell>
          <cell r="CU8">
            <v>42643</v>
          </cell>
          <cell r="CV8">
            <v>42643</v>
          </cell>
          <cell r="CW8">
            <v>42643</v>
          </cell>
          <cell r="CX8">
            <v>42643</v>
          </cell>
          <cell r="CY8">
            <v>42643</v>
          </cell>
          <cell r="CZ8">
            <v>42643</v>
          </cell>
          <cell r="DA8">
            <v>42643</v>
          </cell>
          <cell r="DB8">
            <v>42643</v>
          </cell>
          <cell r="DC8">
            <v>42643</v>
          </cell>
          <cell r="DD8">
            <v>42643</v>
          </cell>
          <cell r="DE8">
            <v>42643</v>
          </cell>
          <cell r="DF8">
            <v>42643</v>
          </cell>
          <cell r="DG8">
            <v>42643</v>
          </cell>
          <cell r="DH8">
            <v>42643</v>
          </cell>
          <cell r="DI8">
            <v>42643</v>
          </cell>
          <cell r="DJ8">
            <v>42643</v>
          </cell>
          <cell r="DK8">
            <v>42643</v>
          </cell>
          <cell r="DL8">
            <v>42643</v>
          </cell>
          <cell r="DM8">
            <v>42643</v>
          </cell>
          <cell r="DN8">
            <v>42643</v>
          </cell>
          <cell r="DO8">
            <v>42643</v>
          </cell>
          <cell r="DP8">
            <v>42643</v>
          </cell>
          <cell r="DQ8">
            <v>42643</v>
          </cell>
          <cell r="DR8">
            <v>42643</v>
          </cell>
          <cell r="DS8">
            <v>42643</v>
          </cell>
          <cell r="DT8">
            <v>42643</v>
          </cell>
          <cell r="DU8">
            <v>42643</v>
          </cell>
          <cell r="DV8">
            <v>42643</v>
          </cell>
          <cell r="DW8">
            <v>42643</v>
          </cell>
          <cell r="DX8">
            <v>42643</v>
          </cell>
          <cell r="DY8">
            <v>42643</v>
          </cell>
          <cell r="DZ8">
            <v>42643</v>
          </cell>
          <cell r="EA8">
            <v>42643</v>
          </cell>
          <cell r="EB8">
            <v>42643</v>
          </cell>
          <cell r="EC8">
            <v>42643</v>
          </cell>
          <cell r="ED8">
            <v>42643</v>
          </cell>
          <cell r="EE8">
            <v>42643</v>
          </cell>
          <cell r="EF8">
            <v>42643</v>
          </cell>
          <cell r="EG8">
            <v>42643</v>
          </cell>
          <cell r="EH8">
            <v>42643</v>
          </cell>
          <cell r="EI8">
            <v>42643</v>
          </cell>
          <cell r="EJ8">
            <v>42643</v>
          </cell>
          <cell r="EK8">
            <v>42643</v>
          </cell>
          <cell r="EL8">
            <v>42643</v>
          </cell>
          <cell r="EM8">
            <v>42643</v>
          </cell>
          <cell r="EN8">
            <v>42643</v>
          </cell>
          <cell r="EO8">
            <v>42643</v>
          </cell>
          <cell r="FM8"/>
        </row>
        <row r="9">
          <cell r="B9" t="str">
            <v>Local Land Charges (LLC) Programme</v>
          </cell>
          <cell r="C9" t="str">
            <v>New Polar Research Vessel</v>
          </cell>
          <cell r="D9" t="str">
            <v>Project Eagle (formerly Urenco Future Options)</v>
          </cell>
          <cell r="E9" t="str">
            <v>The Francis Crick Institute</v>
          </cell>
          <cell r="F9" t="str">
            <v>Commercial Capability Programme</v>
          </cell>
          <cell r="G9" t="str">
            <v>Foxhound Programme</v>
          </cell>
          <cell r="H9" t="str">
            <v>Government Hubs Programme</v>
          </cell>
          <cell r="I9" t="str">
            <v>GOV UK Verify</v>
          </cell>
          <cell r="J9" t="str">
            <v>ISSC2</v>
          </cell>
          <cell r="K9" t="str">
            <v xml:space="preserve">16/17 New Property Model Programme </v>
          </cell>
          <cell r="L9" t="str">
            <v>ICT Restructure Programme</v>
          </cell>
          <cell r="M9" t="str">
            <v>Blythe House Programme</v>
          </cell>
          <cell r="N9" t="str">
            <v>Broadband Delivery Programme</v>
          </cell>
          <cell r="O9" t="str">
            <v>The Tate Modern Project</v>
          </cell>
          <cell r="P9" t="str">
            <v>700 MHz Clearance Programme</v>
          </cell>
          <cell r="Q9" t="str">
            <v>FID Enabling for Hinkley Point C</v>
          </cell>
          <cell r="R9" t="str">
            <v>Geological Disposal Facility Programme (GDF)</v>
          </cell>
          <cell r="S9" t="str">
            <v>Heat Networks Investment Project</v>
          </cell>
          <cell r="T9" t="str">
            <v>Magnox &amp; RSRL PBO Competition</v>
          </cell>
          <cell r="U9" t="str">
            <v>Sellafield Model Change  (SMC)</v>
          </cell>
          <cell r="V9" t="str">
            <v>Smart Metering Implementation Programme</v>
          </cell>
          <cell r="W9" t="str">
            <v>CAP Delivery Programme</v>
          </cell>
          <cell r="X9" t="str">
            <v>DEFRA UNITY PROGRAMME</v>
          </cell>
          <cell r="Y9" t="str">
            <v>Thames Estuary Asset Management Programme (TEAM2100)</v>
          </cell>
          <cell r="Z9" t="str">
            <v>Thames Tideway Tunnel</v>
          </cell>
          <cell r="AA9" t="str">
            <v>Apprenticeships Reform Programme</v>
          </cell>
          <cell r="AB9" t="str">
            <v>ICR Student Loans Monetisation</v>
          </cell>
          <cell r="AC9" t="str">
            <v xml:space="preserve">Priority School Building Programme (PSBP) </v>
          </cell>
          <cell r="AD9" t="str">
            <v>PSBP Private Finance</v>
          </cell>
          <cell r="AE9" t="str">
            <v>30 Hrs Free Childcare Project</v>
          </cell>
          <cell r="AF9" t="str">
            <v>St Helena Airport</v>
          </cell>
          <cell r="AG9" t="str">
            <v>A14 Cambridge to Huntingdon Improvement Scheme</v>
          </cell>
          <cell r="AH9" t="str">
            <v>A303 Amesbury to Berwick Down</v>
          </cell>
          <cell r="AI9" t="str">
            <v>Airport Capacity Programme</v>
          </cell>
          <cell r="AJ9" t="str">
            <v>Crossrail Programme</v>
          </cell>
          <cell r="AK9" t="str">
            <v>East West Rail Programme (Western Section)</v>
          </cell>
          <cell r="AL9" t="str">
            <v>Great Western Route Modernisation (GWRM) including electrification</v>
          </cell>
          <cell r="AM9" t="str">
            <v>High Speed Rail Programme (HS2)</v>
          </cell>
          <cell r="AN9" t="str">
            <v>Intercity Express Programme</v>
          </cell>
          <cell r="AO9" t="str">
            <v>Lower Thames Crossing Feasibility</v>
          </cell>
          <cell r="AP9" t="str">
            <v>M20 Lorry Area</v>
          </cell>
          <cell r="AQ9" t="str">
            <v>Midland Main Line Programme</v>
          </cell>
          <cell r="AR9" t="str">
            <v>North of England Programme</v>
          </cell>
          <cell r="AS9" t="str">
            <v>Rail Franchising Programme</v>
          </cell>
          <cell r="AT9" t="str">
            <v>Search and Rescue Helicopters</v>
          </cell>
          <cell r="AU9" t="str">
            <v>South West Route Capacity</v>
          </cell>
          <cell r="AV9" t="str">
            <v>Shared Services Implementation Programme</v>
          </cell>
          <cell r="AW9" t="str">
            <v>Thameslink Programme</v>
          </cell>
          <cell r="AX9" t="str">
            <v>Childhood Flu Immunisation Programme</v>
          </cell>
          <cell r="AY9" t="str">
            <v>CSC Local Service Provider (LSP) Delivery Programme</v>
          </cell>
          <cell r="AZ9" t="str">
            <v>Electronic Transmission of Prescriptions ETP - Electronic Prescription Service (EPS) Release 2</v>
          </cell>
          <cell r="BA9" t="str">
            <v>General Practice System of Choice (GPSoC) Replacement</v>
          </cell>
          <cell r="BB9" t="str">
            <v>Health &amp; Social Care Network</v>
          </cell>
          <cell r="BC9" t="str">
            <v>Liaison and Diversion Programme</v>
          </cell>
          <cell r="BD9" t="str">
            <v>National Data Services Development Programme</v>
          </cell>
          <cell r="BE9" t="str">
            <v>National Pandemic Flu Service</v>
          </cell>
          <cell r="BF9" t="str">
            <v>National Proton Beam Therapy (PBT) Service Development Programme</v>
          </cell>
          <cell r="BG9" t="str">
            <v>NHS Electronic Staff Record Reprocurement Project</v>
          </cell>
          <cell r="BH9" t="str">
            <v>NHS e-Referral Service</v>
          </cell>
          <cell r="BI9" t="str">
            <v>NHSmail 2</v>
          </cell>
          <cell r="BJ9" t="str">
            <v xml:space="preserve">NHS Pension Re-let </v>
          </cell>
          <cell r="BK9" t="str">
            <v>NHS UK</v>
          </cell>
          <cell r="BL9" t="str">
            <v>PHE Science Hub</v>
          </cell>
          <cell r="BM9" t="str">
            <v>Procurement Transformation Programme</v>
          </cell>
          <cell r="BN9" t="str">
            <v>Visitor and Migrant NHS Cost Recovery Programme</v>
          </cell>
          <cell r="BO9" t="str">
            <v>100,000 Genomes Project</v>
          </cell>
          <cell r="BP9" t="str">
            <v>Application Development Maintenance and Support (ADMS)</v>
          </cell>
          <cell r="BQ9" t="str">
            <v>Automatic Enrolment Programme (originally called Enabling Retirement Savings Programme)</v>
          </cell>
          <cell r="BR9" t="str">
            <v>DWP People and Locations Programme</v>
          </cell>
          <cell r="BS9" t="str">
            <v>Fraud, Error and Debt Programme</v>
          </cell>
          <cell r="BT9" t="str">
            <v>Universal Credit Programme</v>
          </cell>
          <cell r="BU9" t="str">
            <v>Work and Health Programme</v>
          </cell>
          <cell r="BV9" t="str">
            <v>Hosting</v>
          </cell>
          <cell r="BW9" t="str">
            <v>ABUJA New Office and Residence</v>
          </cell>
          <cell r="BY9" t="str">
            <v>Movement of Personal Effects Contract</v>
          </cell>
          <cell r="BZ9" t="str">
            <v>Technology Overhaul</v>
          </cell>
          <cell r="CA9" t="str">
            <v>UKERP</v>
          </cell>
          <cell r="CB9" t="str">
            <v>Making Tax Digital for Individuals</v>
          </cell>
          <cell r="CC9" t="str">
            <v xml:space="preserve">Building Our Future Locations Programme </v>
          </cell>
          <cell r="CD9" t="str">
            <v>Columbus (formerly Aspire Replacement Programme)</v>
          </cell>
          <cell r="CE9" t="str">
            <v>CUSTOMS DECLARATION SERVICES (CDS) Programme</v>
          </cell>
          <cell r="CF9" t="str">
            <v>Making Tax Digital for Business</v>
          </cell>
          <cell r="CG9" t="str">
            <v>Tax-Free Childcare</v>
          </cell>
          <cell r="CH9" t="str">
            <v>Communications Capabilities Development Programme</v>
          </cell>
          <cell r="CI9" t="str">
            <v>National Law Enforcement Data Programme</v>
          </cell>
          <cell r="CJ9" t="str">
            <v>Adelphi Modernisation Programme</v>
          </cell>
          <cell r="CK9" t="str">
            <v>Cyclamen Project</v>
          </cell>
          <cell r="CL9" t="str">
            <v>Disclosure and Barring  Service (DBS) Programme</v>
          </cell>
          <cell r="CM9" t="str">
            <v>Digital Services at the Border</v>
          </cell>
          <cell r="CN9" t="str">
            <v>Emergency Services Mobile Communications Programme (ESMCP)</v>
          </cell>
          <cell r="CO9" t="str">
            <v>Home Office Biometrics Programme</v>
          </cell>
          <cell r="CP9" t="str">
            <v>Immigration Platform Technologies (IPT)</v>
          </cell>
          <cell r="CQ9" t="str">
            <v>Smarter Working Programme</v>
          </cell>
          <cell r="CR9" t="str">
            <v>Technology Platforms for Tomorrow</v>
          </cell>
          <cell r="CS9" t="str">
            <v>A400M</v>
          </cell>
          <cell r="CT9" t="str">
            <v>Airseeker</v>
          </cell>
          <cell r="CU9" t="str">
            <v>Armour MBT 2025</v>
          </cell>
          <cell r="CV9" t="str">
            <v>Armoured Cavalry 2025</v>
          </cell>
          <cell r="CW9" t="str">
            <v>Armoured Infantry 2026</v>
          </cell>
          <cell r="CX9" t="str">
            <v>Army Basing Programme</v>
          </cell>
          <cell r="CY9" t="str">
            <v>Army Reserve Development Programme</v>
          </cell>
          <cell r="CZ9" t="str">
            <v>Astute Boats 1-7</v>
          </cell>
          <cell r="DA9" t="str">
            <v>Carrier Enabled Power Projection</v>
          </cell>
          <cell r="DB9" t="str">
            <v>Complex Weapons</v>
          </cell>
          <cell r="DC9" t="str">
            <v>Contracting, Purchasing and Finance</v>
          </cell>
          <cell r="DD9" t="str">
            <v>Core Production Capability</v>
          </cell>
          <cell r="DE9" t="str">
            <v>Crowsnest Programme</v>
          </cell>
          <cell r="DF9" t="str">
            <v>Cryptographic Enabling Services</v>
          </cell>
          <cell r="DG9" t="str">
            <v>Future Beyond Line Of Sight</v>
          </cell>
          <cell r="DH9" t="str">
            <v>Land Environment Tactical Communication  and  Information Systems</v>
          </cell>
          <cell r="DI9" t="str">
            <v>Lightning Programme</v>
          </cell>
          <cell r="DJ9" t="str">
            <v>Logistics Commodities Services Transformation</v>
          </cell>
          <cell r="DK9" t="str">
            <v xml:space="preserve">Maritime Patrol Aircraft </v>
          </cell>
          <cell r="DL9" t="str">
            <v>Maritime Sustainment Programme</v>
          </cell>
          <cell r="DM9" t="str">
            <v>MARSHALL</v>
          </cell>
          <cell r="DN9" t="str">
            <v>New Employment Model</v>
          </cell>
          <cell r="DO9" t="str">
            <v>New Style of Information Technology (Base)</v>
          </cell>
          <cell r="DP9" t="str">
            <v>New Style of Information Technology Deployed</v>
          </cell>
          <cell r="DQ9" t="str">
            <v>Nuclear Warhead Capability Sustainment Programme</v>
          </cell>
          <cell r="DR9" t="str">
            <v>PROTECTOR</v>
          </cell>
          <cell r="DS9" t="str">
            <v>Queen Elizabeth Programme</v>
          </cell>
          <cell r="DT9" t="str">
            <v>Spearfish Upgrade Programme</v>
          </cell>
          <cell r="DU9" t="str">
            <v>Successor SSBN</v>
          </cell>
          <cell r="DV9" t="str">
            <v>The Materiel Strategy</v>
          </cell>
          <cell r="DW9" t="str">
            <v>Type 26 Global Combat Ship Programme</v>
          </cell>
          <cell r="DX9" t="str">
            <v>WATCHKEEPER</v>
          </cell>
          <cell r="DY9" t="str">
            <v>Wildcat Programme</v>
          </cell>
          <cell r="DZ9" t="str">
            <v>Berwyn Programme</v>
          </cell>
          <cell r="EA9" t="str">
            <v>CJS Common Platform</v>
          </cell>
          <cell r="EB9" t="str">
            <v>CJS Efficiency Programme Phase 3</v>
          </cell>
          <cell r="EC9" t="str">
            <v>Electronic Monitoring</v>
          </cell>
          <cell r="ED9" t="str">
            <v>Future IT Sourcing Programme (FITS)</v>
          </cell>
          <cell r="EE9" t="str">
            <v>HMCTS Reform</v>
          </cell>
          <cell r="EF9" t="str">
            <v>Integrated Delivery Programme</v>
          </cell>
          <cell r="EG9" t="str">
            <v xml:space="preserve">MoJ Future FM </v>
          </cell>
          <cell r="EH9" t="str">
            <v>NOMS Digital Transformation Programme</v>
          </cell>
          <cell r="EI9" t="str">
            <v>NOMS ICTS Services (NIS) Programme (formally part of Quantum Re-compete Project)</v>
          </cell>
          <cell r="EJ9" t="str">
            <v>Prison Estate Transformation Programme (PETP)</v>
          </cell>
          <cell r="EK9" t="str">
            <v>Shared Services (ISSC2) Evolve</v>
          </cell>
          <cell r="EL9" t="str">
            <v>Secure Training Centre (STC) Retendering</v>
          </cell>
          <cell r="EM9" t="str">
            <v>IT Transformation Programme</v>
          </cell>
          <cell r="EN9" t="str">
            <v>NCA Transformation Programme</v>
          </cell>
          <cell r="EO9" t="str">
            <v>Census Transformation Programme</v>
          </cell>
          <cell r="EP9"/>
          <cell r="EQ9"/>
          <cell r="ER9"/>
          <cell r="ES9"/>
          <cell r="ET9"/>
          <cell r="EU9"/>
          <cell r="EV9"/>
          <cell r="EW9"/>
          <cell r="EX9"/>
          <cell r="EY9"/>
          <cell r="EZ9"/>
          <cell r="FA9"/>
          <cell r="FB9"/>
          <cell r="FC9"/>
          <cell r="FD9"/>
          <cell r="FE9"/>
          <cell r="FF9"/>
          <cell r="FG9"/>
          <cell r="FH9"/>
          <cell r="FI9"/>
        </row>
        <row r="10">
          <cell r="B10" t="str">
            <v>BIS_0015_1516-Q1</v>
          </cell>
          <cell r="C10" t="str">
            <v>BIS_0014_1415-Q3</v>
          </cell>
          <cell r="D10" t="str">
            <v>BIS_0010_1112-Q4</v>
          </cell>
          <cell r="E10" t="str">
            <v>BIS_0009_1112-Q1</v>
          </cell>
          <cell r="F10" t="str">
            <v>CO_0012_1415-Q4</v>
          </cell>
          <cell r="G10" t="str">
            <v>CO_0013_1516-Q2</v>
          </cell>
          <cell r="H10" t="str">
            <v>CO_0014_1516-Q2</v>
          </cell>
          <cell r="I10" t="str">
            <v>CO_0015_1516-Q2</v>
          </cell>
          <cell r="J10" t="str">
            <v>CO_0011_1415-Q4</v>
          </cell>
          <cell r="K10" t="str">
            <v>CO_0016_1516-Q4</v>
          </cell>
          <cell r="L10" t="str">
            <v>CPS_0001_1314-Q4</v>
          </cell>
          <cell r="M10" t="str">
            <v>DCMS_0008_1516-Q4</v>
          </cell>
          <cell r="N10" t="str">
            <v>DCMS_0001_1112-Q1</v>
          </cell>
          <cell r="O10" t="str">
            <v>DCMS_0004_1112-Q1</v>
          </cell>
          <cell r="P10" t="str">
            <v>DCMS_0009_1516-Q4</v>
          </cell>
          <cell r="Q10" t="str">
            <v>DECC_0012_1213-Q1</v>
          </cell>
          <cell r="R10" t="str">
            <v>DECC_0005_1112-Q1</v>
          </cell>
          <cell r="S10" t="str">
            <v>BEIS_0001_1617-Q2</v>
          </cell>
          <cell r="T10" t="str">
            <v>DECC_0013_1213-Q1</v>
          </cell>
          <cell r="U10" t="str">
            <v>DECC_0017_1516-Q1</v>
          </cell>
          <cell r="V10" t="str">
            <v>DECC_0010_1112-Q1</v>
          </cell>
          <cell r="W10" t="str">
            <v>DEFRA_0001_1112-Q1</v>
          </cell>
          <cell r="X10" t="str">
            <v>DEFRA_0006_1516-Q1</v>
          </cell>
          <cell r="Y10" t="str">
            <v>DEFRA_0004_1112-Q1</v>
          </cell>
          <cell r="Z10" t="str">
            <v>DEFRA_0005_1213-Q3</v>
          </cell>
          <cell r="AA10" t="str">
            <v>DfE_0009_1617-Q2</v>
          </cell>
          <cell r="AB10" t="str">
            <v>BIS_0008_1112-Q1</v>
          </cell>
          <cell r="AC10" t="str">
            <v>DfE_0008_1617-Q1</v>
          </cell>
          <cell r="AD10" t="str">
            <v>DFE_0005_1415-Q2</v>
          </cell>
          <cell r="AE10" t="str">
            <v>DFE_0007_1617-Q1</v>
          </cell>
          <cell r="AF10" t="str">
            <v>DFID_0001_1112-Q1</v>
          </cell>
          <cell r="AG10" t="str">
            <v>DFT_0020_1314-Q2</v>
          </cell>
          <cell r="AH10" t="str">
            <v>DFT_0024_1516-Q4</v>
          </cell>
          <cell r="AI10" t="str">
            <v>DfT_0023_1516-Q3</v>
          </cell>
          <cell r="AJ10" t="str">
            <v>DFT_0001_1112-Q1</v>
          </cell>
          <cell r="AK10" t="str">
            <v>DFT_0025_1617-Q1</v>
          </cell>
          <cell r="AL10" t="str">
            <v>DFT_0026_1617-Q1</v>
          </cell>
          <cell r="AM10" t="str">
            <v>DFT_0004_1112-Q1</v>
          </cell>
          <cell r="AN10" t="str">
            <v>DFT_0005_1112-Q1</v>
          </cell>
          <cell r="AO10" t="str">
            <v>DfT_0022_1415-Q4</v>
          </cell>
          <cell r="AP10" t="str">
            <v>DFT_0030_1617-Q2</v>
          </cell>
          <cell r="AQ10" t="str">
            <v>DFT_0027_1617-Q1</v>
          </cell>
          <cell r="AR10" t="str">
            <v>DFT_0028_1617-Q1</v>
          </cell>
          <cell r="AS10" t="str">
            <v>DFT_0021_1314-Q3</v>
          </cell>
          <cell r="AT10" t="str">
            <v>DFT_0014_1112-Q1</v>
          </cell>
          <cell r="AU10" t="str">
            <v>DFT_0029_1617-Q1</v>
          </cell>
          <cell r="AV10" t="str">
            <v>DFT_0015_1112-Q1</v>
          </cell>
          <cell r="AW10" t="str">
            <v>DFT_0016_1112-Q1</v>
          </cell>
          <cell r="AX10" t="str">
            <v>DOH_0033_1314-Q1</v>
          </cell>
          <cell r="AY10" t="str">
            <v>DOH_0015_1112-Q1</v>
          </cell>
          <cell r="AZ10" t="str">
            <v>DOH_0008_1112-Q1</v>
          </cell>
          <cell r="BA10" t="str">
            <v>DOH_0028_1314-Q1</v>
          </cell>
          <cell r="BB10" t="str">
            <v>DOH_0041_1314-Q2</v>
          </cell>
          <cell r="BC10" t="str">
            <v>DOH_0029_1314-Q1</v>
          </cell>
          <cell r="BD10" t="str">
            <v>DOH_0058_1516-Q4</v>
          </cell>
          <cell r="BE10" t="str">
            <v>DOH_0030_1314-Q1</v>
          </cell>
          <cell r="BF10" t="str">
            <v>DOH_0031_1314-Q1</v>
          </cell>
          <cell r="BG10" t="str">
            <v>DOH_0042_1314-Q3</v>
          </cell>
          <cell r="BH10" t="str">
            <v>DOH_0039_1314-Q2</v>
          </cell>
          <cell r="BI10" t="str">
            <v>DOH_0040_1314-Q2</v>
          </cell>
          <cell r="BJ10" t="str">
            <v>DOH_0043_1314-Q3</v>
          </cell>
          <cell r="BK10" t="str">
            <v>DOH_0060_1617-Q1</v>
          </cell>
          <cell r="BL10" t="str">
            <v>DOH_0017_1112-Q1</v>
          </cell>
          <cell r="BM10" t="str">
            <v>DOH_0059_1617-Q1</v>
          </cell>
          <cell r="BN10" t="str">
            <v>DOH_0056_1415-Q3</v>
          </cell>
          <cell r="BO10" t="str">
            <v>DOH_0048_1415-Q1</v>
          </cell>
          <cell r="BP10" t="str">
            <v>DWP_0025_1516-Q4</v>
          </cell>
          <cell r="BQ10" t="str">
            <v>DWP_0005_1112-Q1</v>
          </cell>
          <cell r="BR10" t="str">
            <v>DWP_0024_1516-Q3</v>
          </cell>
          <cell r="BS10" t="str">
            <v>DWP_0016_1213-Q2</v>
          </cell>
          <cell r="BT10" t="str">
            <v>DWP_0009_1112-Q1</v>
          </cell>
          <cell r="BU10" t="str">
            <v>DWP_0027_1617-Q2</v>
          </cell>
          <cell r="BV10" t="str">
            <v>DWP_0026_1516-Q4</v>
          </cell>
          <cell r="BW10" t="str">
            <v>FCO_0001_1112-Q1</v>
          </cell>
          <cell r="BY10" t="str">
            <v>FCO_0009_1516-Q2</v>
          </cell>
          <cell r="BZ10" t="str">
            <v>FCO_0008_1415-Q4</v>
          </cell>
          <cell r="CA10" t="str">
            <v>FCO_0006_1213-Q2</v>
          </cell>
          <cell r="CB10" t="str">
            <v>HMRC_0016_1617-Q2</v>
          </cell>
          <cell r="CC10" t="str">
            <v>HMRC_0015_1617-Q1</v>
          </cell>
          <cell r="CD10" t="str">
            <v>HMRC_0013_1415-Q4</v>
          </cell>
          <cell r="CE10" t="str">
            <v>HMRC_0014_1415-Q4</v>
          </cell>
          <cell r="CF10" t="str">
            <v>HMRC_0017_1617-Q2</v>
          </cell>
          <cell r="CG10" t="str">
            <v>HMRC_0012_1415-Q1</v>
          </cell>
          <cell r="CH10" t="str">
            <v>HO_0012_1112-Q3</v>
          </cell>
          <cell r="CI10" t="str">
            <v>HO_0036_1617-Q2</v>
          </cell>
          <cell r="CJ10" t="str">
            <v>HO_0030_1415-Q1</v>
          </cell>
          <cell r="CK10" t="str">
            <v>HO_0034_1516-Q2</v>
          </cell>
          <cell r="CL10" t="str">
            <v>HO_0011_1112-Q2</v>
          </cell>
          <cell r="CM10" t="str">
            <v>HO_0031_1415-Q1</v>
          </cell>
          <cell r="CN10" t="str">
            <v>HO_0016_1213-Q1</v>
          </cell>
          <cell r="CO10" t="str">
            <v>HO_0033_1415-Q3</v>
          </cell>
          <cell r="CP10" t="str">
            <v>HO_0029_1314-Q4</v>
          </cell>
          <cell r="CQ10" t="str">
            <v>HO_0035_1617-Q1</v>
          </cell>
          <cell r="CR10" t="str">
            <v>HO_0032_1415-Q1</v>
          </cell>
          <cell r="CS10" t="str">
            <v>MOD_0001_1112-Q1</v>
          </cell>
          <cell r="CT10" t="str">
            <v>MOD_0004_1112-Q1</v>
          </cell>
          <cell r="CU10" t="str">
            <v>MoD_0104_1617-Q1</v>
          </cell>
          <cell r="CV10" t="str">
            <v>MOD_0091_1415-Q3</v>
          </cell>
          <cell r="CW10" t="str">
            <v>MOD_0092_1415-Q3</v>
          </cell>
          <cell r="CX10" t="str">
            <v>MOD_0085_1314-Q2</v>
          </cell>
          <cell r="CY10" t="str">
            <v>MOD_0093_1415-Q3</v>
          </cell>
          <cell r="CZ10" t="str">
            <v>MOD_0076_1213-Q1</v>
          </cell>
          <cell r="DA10" t="str">
            <v>MOD_0064_1112-Q2</v>
          </cell>
          <cell r="DB10" t="str">
            <v>MOD_0077_1213-Q1</v>
          </cell>
          <cell r="DC10" t="str">
            <v>MOD_0094_1415-Q3</v>
          </cell>
          <cell r="DD10" t="str">
            <v>MOD_0078_1213-Q1</v>
          </cell>
          <cell r="DE10" t="str">
            <v>MOD_0017_1112-Q1</v>
          </cell>
          <cell r="DF10" t="str">
            <v>MOD_0095_1415-Q2</v>
          </cell>
          <cell r="DG10" t="str">
            <v>MOD_0100_1516-Q1</v>
          </cell>
          <cell r="DH10" t="str">
            <v>MoD_0105_1617-Q1</v>
          </cell>
          <cell r="DI10" t="str">
            <v>MOD_0079_1213-Q1</v>
          </cell>
          <cell r="DJ10" t="str">
            <v>MOD_0069_1112-Q2</v>
          </cell>
          <cell r="DK10" t="str">
            <v>MoD_0106_1617-Q1</v>
          </cell>
          <cell r="DL10" t="str">
            <v>MOD_0036_1112-Q1</v>
          </cell>
          <cell r="DM10" t="str">
            <v>MOD_0033_1112-Q1</v>
          </cell>
          <cell r="DN10" t="str">
            <v>MOD_0070_1112-Q2</v>
          </cell>
          <cell r="DO10" t="str">
            <v>MOD_0101_1516-Q1</v>
          </cell>
          <cell r="DP10" t="str">
            <v>MOD_0102_1516-Q1</v>
          </cell>
          <cell r="DQ10" t="str">
            <v>MOD_0038_1112-Q1</v>
          </cell>
          <cell r="DR10" t="str">
            <v>MoD_0107_1617-Q1</v>
          </cell>
          <cell r="DS10" t="str">
            <v>MOD_0042_1112-Q1</v>
          </cell>
          <cell r="DT10" t="str">
            <v>MOD_0047_1112-Q1</v>
          </cell>
          <cell r="DU10" t="str">
            <v>MOD_0080_1213-Q1</v>
          </cell>
          <cell r="DV10" t="str">
            <v>MOD_0087_1314-Q2</v>
          </cell>
          <cell r="DW10" t="str">
            <v>MOD_0055_1112-Q1</v>
          </cell>
          <cell r="DX10" t="str">
            <v>MOD_0061_1112-Q1</v>
          </cell>
          <cell r="DY10" t="str">
            <v>MOD_0062_1112-Q1</v>
          </cell>
          <cell r="DZ10" t="str">
            <v>MOJ_0023_1314-Q1</v>
          </cell>
          <cell r="EA10" t="str">
            <v>MOJ_0021_1314-Q1</v>
          </cell>
          <cell r="EB10" t="str">
            <v>MOJ_0027_1314-Q2</v>
          </cell>
          <cell r="EC10" t="str">
            <v>MOJ_0003_1112-Q1</v>
          </cell>
          <cell r="ED10" t="str">
            <v>MOJ_0004_1112-Q1</v>
          </cell>
          <cell r="EE10" t="str">
            <v>MOJ_0028_1314-Q2</v>
          </cell>
          <cell r="EF10" t="str">
            <v>MOJ_0006_1112-Q1</v>
          </cell>
          <cell r="EG10" t="str">
            <v>MOJ_0032_1617-Q2</v>
          </cell>
          <cell r="EH10" t="str">
            <v>MOJ_0034_1617-Q2</v>
          </cell>
          <cell r="EI10" t="str">
            <v>MOJ_0015_1112-Q2</v>
          </cell>
          <cell r="EJ10" t="str">
            <v>MOJ_0033_1617-Q2</v>
          </cell>
          <cell r="EK10" t="str">
            <v>MOJ_0008_1112-Q1</v>
          </cell>
          <cell r="EL10" t="str">
            <v>MOJ_0030_1516-Q1</v>
          </cell>
          <cell r="EM10" t="str">
            <v>NCA_0002_1617-Q2</v>
          </cell>
          <cell r="EN10" t="str">
            <v>NCA_0001_1415-Q2</v>
          </cell>
          <cell r="EO10" t="str">
            <v>ONS_0002_1112-Q1</v>
          </cell>
        </row>
        <row r="11">
          <cell r="B11" t="str">
            <v>Q2 1617</v>
          </cell>
          <cell r="C11" t="str">
            <v>Q2 1617</v>
          </cell>
          <cell r="D11" t="str">
            <v>Q2 1617</v>
          </cell>
          <cell r="E11" t="str">
            <v>Q2 1617</v>
          </cell>
          <cell r="F11" t="str">
            <v>Q2 1617</v>
          </cell>
          <cell r="G11" t="str">
            <v>Q2 1617</v>
          </cell>
          <cell r="H11" t="str">
            <v>Q2 1617</v>
          </cell>
          <cell r="I11" t="str">
            <v>Q2 1617</v>
          </cell>
          <cell r="J11" t="str">
            <v>Q2 1617</v>
          </cell>
          <cell r="K11" t="str">
            <v>Q2 1617</v>
          </cell>
          <cell r="L11" t="str">
            <v>Q2 1617</v>
          </cell>
          <cell r="M11" t="str">
            <v>Q2 1617</v>
          </cell>
          <cell r="N11" t="str">
            <v>Q2 1617</v>
          </cell>
          <cell r="O11" t="str">
            <v>Q2 1617</v>
          </cell>
          <cell r="P11" t="str">
            <v>Q2 1617</v>
          </cell>
          <cell r="Q11" t="str">
            <v>Q2 1617</v>
          </cell>
          <cell r="R11" t="str">
            <v>Q2 1617</v>
          </cell>
          <cell r="S11" t="str">
            <v>Q2 1617</v>
          </cell>
          <cell r="T11" t="str">
            <v>Q2 1617</v>
          </cell>
          <cell r="U11" t="str">
            <v>Q2 1617</v>
          </cell>
          <cell r="V11" t="str">
            <v>Q2 1617</v>
          </cell>
          <cell r="W11" t="str">
            <v>Q2 1617</v>
          </cell>
          <cell r="X11" t="str">
            <v>Q2 1617</v>
          </cell>
          <cell r="Y11" t="str">
            <v>Q2 1617</v>
          </cell>
          <cell r="Z11" t="str">
            <v>Q2 1617</v>
          </cell>
          <cell r="AA11" t="str">
            <v>Q2 1617</v>
          </cell>
          <cell r="AB11" t="str">
            <v>Q2 1617</v>
          </cell>
          <cell r="AC11" t="str">
            <v>Q2 1617</v>
          </cell>
          <cell r="AD11" t="str">
            <v>Q2 1617</v>
          </cell>
          <cell r="AE11" t="str">
            <v>Q2 1617</v>
          </cell>
          <cell r="AF11" t="str">
            <v>Q2 1617</v>
          </cell>
          <cell r="AG11" t="str">
            <v>Q2 1617</v>
          </cell>
          <cell r="AH11" t="str">
            <v>Q2 1617</v>
          </cell>
          <cell r="AI11" t="str">
            <v>Q2 1617</v>
          </cell>
          <cell r="AJ11" t="str">
            <v>Q2 1617</v>
          </cell>
          <cell r="AK11" t="str">
            <v>Q2 1617</v>
          </cell>
          <cell r="AL11" t="str">
            <v>Q2 1617</v>
          </cell>
          <cell r="AM11" t="str">
            <v>Q2 1617</v>
          </cell>
          <cell r="AN11" t="str">
            <v>Q2 1617</v>
          </cell>
          <cell r="AO11" t="str">
            <v>Q2 1617</v>
          </cell>
          <cell r="AP11" t="str">
            <v>Q2 1617</v>
          </cell>
          <cell r="AQ11" t="str">
            <v>Q2 1617</v>
          </cell>
          <cell r="AR11" t="str">
            <v>Q2 1617</v>
          </cell>
          <cell r="AS11" t="str">
            <v>Q2 1617</v>
          </cell>
          <cell r="AT11" t="str">
            <v>Q2 1617</v>
          </cell>
          <cell r="AU11" t="str">
            <v>Q2 1617</v>
          </cell>
          <cell r="AV11" t="str">
            <v>Q2 1617</v>
          </cell>
          <cell r="AW11" t="str">
            <v>Q2 1617</v>
          </cell>
          <cell r="AX11" t="str">
            <v>Q2 1617</v>
          </cell>
          <cell r="AY11" t="str">
            <v>Q2 1617</v>
          </cell>
          <cell r="AZ11" t="str">
            <v>Q2 1617</v>
          </cell>
          <cell r="BA11" t="str">
            <v>Q2 1617</v>
          </cell>
          <cell r="BB11" t="str">
            <v>Q2 1617</v>
          </cell>
          <cell r="BC11" t="str">
            <v>Q2 1617</v>
          </cell>
          <cell r="BD11" t="str">
            <v>Q2 1617</v>
          </cell>
          <cell r="BE11" t="str">
            <v>Q2 1617</v>
          </cell>
          <cell r="BF11" t="str">
            <v>Q2 1617</v>
          </cell>
          <cell r="BG11" t="str">
            <v>Q2 1617</v>
          </cell>
          <cell r="BH11" t="str">
            <v>Q2 1617</v>
          </cell>
          <cell r="BI11" t="str">
            <v>Q2 1617</v>
          </cell>
          <cell r="BJ11" t="str">
            <v>Q2 1617</v>
          </cell>
          <cell r="BK11" t="str">
            <v>Q2 1617</v>
          </cell>
          <cell r="BL11" t="str">
            <v>Q2 1617</v>
          </cell>
          <cell r="BM11" t="str">
            <v>Q2 1617</v>
          </cell>
          <cell r="BN11" t="str">
            <v>Q2 1617</v>
          </cell>
          <cell r="BO11" t="str">
            <v>Q2 1617</v>
          </cell>
          <cell r="BP11" t="str">
            <v>Q2 1617</v>
          </cell>
          <cell r="BQ11" t="str">
            <v>Q2 1617</v>
          </cell>
          <cell r="BR11" t="str">
            <v>Q2 1617</v>
          </cell>
          <cell r="BS11" t="str">
            <v>Q2 1617</v>
          </cell>
          <cell r="BT11" t="str">
            <v>Q2 1617</v>
          </cell>
          <cell r="BU11" t="str">
            <v>Q2 1617</v>
          </cell>
          <cell r="BV11" t="str">
            <v>Q2 1617</v>
          </cell>
          <cell r="BW11" t="str">
            <v>Q2 1617</v>
          </cell>
          <cell r="BY11" t="str">
            <v>Q2 1617</v>
          </cell>
          <cell r="BZ11" t="str">
            <v>Q2 1617</v>
          </cell>
          <cell r="CA11" t="str">
            <v>Q2 1617</v>
          </cell>
          <cell r="CB11" t="str">
            <v>Q2 1617</v>
          </cell>
          <cell r="CC11" t="str">
            <v>Q2 1617</v>
          </cell>
          <cell r="CD11" t="str">
            <v>Q2 1617</v>
          </cell>
          <cell r="CE11" t="str">
            <v>Q2 1617</v>
          </cell>
          <cell r="CF11" t="str">
            <v>Q2 1617</v>
          </cell>
          <cell r="CG11" t="str">
            <v>Q2 1617</v>
          </cell>
          <cell r="CH11" t="str">
            <v>Q2 1617</v>
          </cell>
          <cell r="CI11" t="str">
            <v>Q2 1617</v>
          </cell>
          <cell r="CJ11" t="str">
            <v>Q2 1617</v>
          </cell>
          <cell r="CK11" t="str">
            <v>Q2 1617</v>
          </cell>
          <cell r="CL11" t="str">
            <v>Q2 1617</v>
          </cell>
          <cell r="CM11" t="str">
            <v>Q2 1617</v>
          </cell>
          <cell r="CN11" t="str">
            <v>Q2 1617</v>
          </cell>
          <cell r="CO11" t="str">
            <v>Q2 1617</v>
          </cell>
          <cell r="CP11" t="str">
            <v>Q2 1617</v>
          </cell>
          <cell r="CQ11" t="str">
            <v>Q2 1617</v>
          </cell>
          <cell r="CR11" t="str">
            <v>Q2 1617</v>
          </cell>
          <cell r="CS11" t="str">
            <v>Q2 1617</v>
          </cell>
          <cell r="CT11" t="str">
            <v>Q2 1617</v>
          </cell>
          <cell r="CU11" t="str">
            <v>Q2 1617</v>
          </cell>
          <cell r="CV11" t="str">
            <v>Q2 1617</v>
          </cell>
          <cell r="CW11" t="str">
            <v>Q2 1617</v>
          </cell>
          <cell r="CX11" t="str">
            <v>Q2 1617</v>
          </cell>
          <cell r="CY11" t="str">
            <v>Q2 1617</v>
          </cell>
          <cell r="CZ11" t="str">
            <v>Q2 1617</v>
          </cell>
          <cell r="DA11" t="str">
            <v>Q2 1617</v>
          </cell>
          <cell r="DB11" t="str">
            <v>Q2 1617</v>
          </cell>
          <cell r="DC11" t="str">
            <v>Q2 1617</v>
          </cell>
          <cell r="DD11" t="str">
            <v>Q2 1617</v>
          </cell>
          <cell r="DE11" t="str">
            <v>Q2 1617</v>
          </cell>
          <cell r="DF11" t="str">
            <v>Q2 1617</v>
          </cell>
          <cell r="DG11" t="str">
            <v>Q2 1617</v>
          </cell>
          <cell r="DH11" t="str">
            <v>Q2 1617</v>
          </cell>
          <cell r="DI11" t="str">
            <v>Q2 1617</v>
          </cell>
          <cell r="DJ11" t="str">
            <v>Q2 1617</v>
          </cell>
          <cell r="DK11" t="str">
            <v>Q2 1617</v>
          </cell>
          <cell r="DL11" t="str">
            <v>Q2 1617</v>
          </cell>
          <cell r="DM11" t="str">
            <v>Q2 1617</v>
          </cell>
          <cell r="DN11" t="str">
            <v>Q2 1617</v>
          </cell>
          <cell r="DO11" t="str">
            <v>Q2 1617</v>
          </cell>
          <cell r="DP11" t="str">
            <v>Q2 1617</v>
          </cell>
          <cell r="DQ11" t="str">
            <v>Q2 1617</v>
          </cell>
          <cell r="DR11" t="str">
            <v>Q2 1617</v>
          </cell>
          <cell r="DS11" t="str">
            <v>Q2 1617</v>
          </cell>
          <cell r="DT11" t="str">
            <v>Q2 1617</v>
          </cell>
          <cell r="DU11" t="str">
            <v>Q2 1617</v>
          </cell>
          <cell r="DV11" t="str">
            <v>Q2 1617</v>
          </cell>
          <cell r="DW11" t="str">
            <v>Q2 1617</v>
          </cell>
          <cell r="DX11" t="str">
            <v>Q2 1617</v>
          </cell>
          <cell r="DY11" t="str">
            <v>Q2 1617</v>
          </cell>
          <cell r="DZ11" t="str">
            <v>Q2 1617</v>
          </cell>
          <cell r="EA11" t="str">
            <v>Q2 1617</v>
          </cell>
          <cell r="EB11" t="str">
            <v>Q2 1617</v>
          </cell>
          <cell r="EC11" t="str">
            <v>Q2 1617</v>
          </cell>
          <cell r="ED11" t="str">
            <v>Q2 1617</v>
          </cell>
          <cell r="EE11" t="str">
            <v>Q2 1617</v>
          </cell>
          <cell r="EF11" t="str">
            <v>Q2 1617</v>
          </cell>
          <cell r="EG11" t="str">
            <v>Q2 1617</v>
          </cell>
          <cell r="EH11" t="str">
            <v>Q2 1617</v>
          </cell>
          <cell r="EI11" t="str">
            <v>Q2 1617</v>
          </cell>
          <cell r="EJ11" t="str">
            <v>Q2 1617</v>
          </cell>
          <cell r="EK11" t="str">
            <v>Q2 1617</v>
          </cell>
          <cell r="EL11" t="str">
            <v>Q2 1617</v>
          </cell>
          <cell r="EM11" t="str">
            <v>Q2 1617</v>
          </cell>
          <cell r="EN11" t="str">
            <v>Q2 1617</v>
          </cell>
          <cell r="EO11" t="str">
            <v>Q2 1617</v>
          </cell>
        </row>
        <row r="12">
          <cell r="B12" t="str">
            <v>1516-Q1</v>
          </cell>
          <cell r="C12" t="str">
            <v>1415-Q3</v>
          </cell>
          <cell r="D12" t="str">
            <v>1112-Q4</v>
          </cell>
          <cell r="E12" t="str">
            <v>1112-Q1</v>
          </cell>
          <cell r="F12" t="str">
            <v>1415-Q4</v>
          </cell>
          <cell r="G12" t="str">
            <v>1516-Q2</v>
          </cell>
          <cell r="H12" t="str">
            <v>1516-Q2</v>
          </cell>
          <cell r="I12" t="str">
            <v>1516-Q2</v>
          </cell>
          <cell r="J12" t="str">
            <v>1415-Q4</v>
          </cell>
          <cell r="K12" t="str">
            <v>1516-Q4</v>
          </cell>
          <cell r="L12" t="str">
            <v>1314-Q4</v>
          </cell>
          <cell r="M12" t="str">
            <v>1516_Q4</v>
          </cell>
          <cell r="N12" t="str">
            <v>1112-Q1</v>
          </cell>
          <cell r="O12" t="str">
            <v>1112-Q1</v>
          </cell>
          <cell r="P12" t="str">
            <v>1516-Q4</v>
          </cell>
          <cell r="Q12" t="str">
            <v>1213-Q1</v>
          </cell>
          <cell r="R12" t="str">
            <v>1112-Q1</v>
          </cell>
          <cell r="S12" t="str">
            <v>1617-Q2</v>
          </cell>
          <cell r="T12" t="str">
            <v>1213-Q1</v>
          </cell>
          <cell r="U12" t="str">
            <v>1516-Q1</v>
          </cell>
          <cell r="V12" t="str">
            <v>1112-Q1</v>
          </cell>
          <cell r="W12" t="str">
            <v>1112-Q1</v>
          </cell>
          <cell r="X12" t="str">
            <v>1516-Q1</v>
          </cell>
          <cell r="Y12" t="str">
            <v>1112-Q1</v>
          </cell>
          <cell r="Z12" t="str">
            <v>1213-Q3</v>
          </cell>
          <cell r="AA12" t="str">
            <v>1617-Q2</v>
          </cell>
          <cell r="AB12" t="str">
            <v>1112-Q1</v>
          </cell>
          <cell r="AC12" t="str">
            <v>1617-Q1</v>
          </cell>
          <cell r="AD12" t="str">
            <v>1415-Q2</v>
          </cell>
          <cell r="AE12" t="str">
            <v>1617-Q1</v>
          </cell>
          <cell r="AF12" t="str">
            <v>1112-Q1</v>
          </cell>
          <cell r="AG12" t="str">
            <v>1314-Q2</v>
          </cell>
          <cell r="AH12" t="str">
            <v>1516-Q4</v>
          </cell>
          <cell r="AI12" t="str">
            <v>1516-Q3</v>
          </cell>
          <cell r="AJ12" t="str">
            <v>1112-Q1</v>
          </cell>
          <cell r="AK12" t="str">
            <v>1617-Q1</v>
          </cell>
          <cell r="AL12" t="str">
            <v>1617-Q1</v>
          </cell>
          <cell r="AM12" t="str">
            <v>1112-Q1</v>
          </cell>
          <cell r="AN12" t="str">
            <v>1112-Q1</v>
          </cell>
          <cell r="AO12" t="str">
            <v>1415-Q4</v>
          </cell>
          <cell r="AP12" t="str">
            <v>1617-Q2</v>
          </cell>
          <cell r="AQ12" t="str">
            <v>1617-Q1</v>
          </cell>
          <cell r="AR12" t="str">
            <v>1617-Q1</v>
          </cell>
          <cell r="AS12" t="str">
            <v>1314-Q3</v>
          </cell>
          <cell r="AT12" t="str">
            <v>1112-Q1</v>
          </cell>
          <cell r="AU12" t="str">
            <v>1617-Q1</v>
          </cell>
          <cell r="AV12" t="str">
            <v>1112-Q1</v>
          </cell>
          <cell r="AW12" t="str">
            <v>1112-Q1</v>
          </cell>
          <cell r="AX12" t="str">
            <v>1314-Q1</v>
          </cell>
          <cell r="AY12" t="str">
            <v>1112-Q1</v>
          </cell>
          <cell r="AZ12" t="str">
            <v>1112-Q1</v>
          </cell>
          <cell r="BA12" t="str">
            <v>1314-Q1</v>
          </cell>
          <cell r="BB12" t="str">
            <v>1314-Q2</v>
          </cell>
          <cell r="BC12" t="str">
            <v>1314-Q1</v>
          </cell>
          <cell r="BD12" t="str">
            <v>1516-Q4</v>
          </cell>
          <cell r="BE12" t="str">
            <v>1314-Q1</v>
          </cell>
          <cell r="BF12" t="str">
            <v>1314-Q1</v>
          </cell>
          <cell r="BG12" t="str">
            <v>1314-Q3</v>
          </cell>
          <cell r="BH12" t="str">
            <v>1314-Q2</v>
          </cell>
          <cell r="BI12" t="str">
            <v>1314-Q2</v>
          </cell>
          <cell r="BJ12" t="str">
            <v>1314-Q3</v>
          </cell>
          <cell r="BK12" t="str">
            <v>1617-Q1</v>
          </cell>
          <cell r="BL12" t="str">
            <v>1112-Q1</v>
          </cell>
          <cell r="BM12" t="str">
            <v>1617-Q1</v>
          </cell>
          <cell r="BN12" t="str">
            <v>1415-Q3</v>
          </cell>
          <cell r="BO12" t="str">
            <v>1415-Q1</v>
          </cell>
          <cell r="BP12" t="str">
            <v>1516-Q4</v>
          </cell>
          <cell r="BQ12" t="str">
            <v>1112-Q1</v>
          </cell>
          <cell r="BR12" t="str">
            <v>1516-Q3</v>
          </cell>
          <cell r="BS12" t="str">
            <v>1213-Q2</v>
          </cell>
          <cell r="BT12" t="str">
            <v>1112-Q1</v>
          </cell>
          <cell r="BU12" t="str">
            <v>1617-Q2</v>
          </cell>
          <cell r="BV12" t="str">
            <v>1516-Q4</v>
          </cell>
          <cell r="BW12" t="str">
            <v>1112-Q1</v>
          </cell>
          <cell r="BY12" t="str">
            <v>1516-Q2</v>
          </cell>
          <cell r="BZ12" t="str">
            <v>1415-Q4</v>
          </cell>
          <cell r="CA12" t="str">
            <v>1213-Q2</v>
          </cell>
          <cell r="CB12" t="str">
            <v>1617-Q2</v>
          </cell>
          <cell r="CC12" t="str">
            <v>1617-Q1</v>
          </cell>
          <cell r="CD12" t="str">
            <v>1415-Q4</v>
          </cell>
          <cell r="CE12" t="str">
            <v>1415-Q4</v>
          </cell>
          <cell r="CF12" t="str">
            <v>1617-Q2</v>
          </cell>
          <cell r="CG12" t="str">
            <v>1415-Q1</v>
          </cell>
          <cell r="CH12" t="str">
            <v>1112-Q3</v>
          </cell>
          <cell r="CI12" t="str">
            <v>1617-Q2</v>
          </cell>
          <cell r="CJ12" t="str">
            <v>1415-Q1</v>
          </cell>
          <cell r="CK12" t="str">
            <v>1516-Q2</v>
          </cell>
          <cell r="CL12" t="str">
            <v>1112-Q2</v>
          </cell>
          <cell r="CM12" t="str">
            <v>1415-Q1</v>
          </cell>
          <cell r="CN12" t="str">
            <v>1213-Q1</v>
          </cell>
          <cell r="CO12" t="str">
            <v>1415-Q3</v>
          </cell>
          <cell r="CP12" t="str">
            <v>1314-Q4</v>
          </cell>
          <cell r="CQ12" t="str">
            <v>1617-Q1</v>
          </cell>
          <cell r="CR12" t="str">
            <v>1415-Q1</v>
          </cell>
          <cell r="CT12" t="str">
            <v>1112-Q1</v>
          </cell>
          <cell r="CW12" t="str">
            <v>1415-Q3</v>
          </cell>
          <cell r="CX12" t="str">
            <v>1314-Q2</v>
          </cell>
          <cell r="DA12" t="str">
            <v>1112-Q2</v>
          </cell>
          <cell r="DB12" t="str">
            <v>1213-Q1</v>
          </cell>
          <cell r="DD12" t="str">
            <v>1617-Q1</v>
          </cell>
          <cell r="DE12" t="str">
            <v>1112-Q1</v>
          </cell>
          <cell r="DF12" t="str">
            <v>1415-Q2</v>
          </cell>
          <cell r="DG12" t="str">
            <v>1516-Q1</v>
          </cell>
          <cell r="DH12" t="str">
            <v>1617-Q1</v>
          </cell>
          <cell r="DJ12" t="str">
            <v>1112-Q2</v>
          </cell>
          <cell r="DK12" t="str">
            <v>1617-Q1</v>
          </cell>
          <cell r="DL12" t="str">
            <v>1112-Q1</v>
          </cell>
          <cell r="DM12" t="str">
            <v>1112-Q1</v>
          </cell>
          <cell r="DN12" t="str">
            <v>1112-Q2</v>
          </cell>
          <cell r="DO12" t="str">
            <v>1516-Q1</v>
          </cell>
          <cell r="DQ12" t="str">
            <v>1112-Q1</v>
          </cell>
          <cell r="DR12" t="str">
            <v>1617-Q1</v>
          </cell>
          <cell r="DS12" t="str">
            <v>1112-Q1</v>
          </cell>
          <cell r="DT12" t="str">
            <v>1112-Q1</v>
          </cell>
          <cell r="DU12" t="str">
            <v>1213-Q1</v>
          </cell>
          <cell r="DV12" t="str">
            <v>1314-Q2</v>
          </cell>
          <cell r="DW12" t="str">
            <v>1112-Q1</v>
          </cell>
          <cell r="DY12" t="str">
            <v>1112-Q1</v>
          </cell>
          <cell r="DZ12" t="str">
            <v>1314-Q1</v>
          </cell>
          <cell r="EA12" t="str">
            <v>1314-Q1</v>
          </cell>
          <cell r="EB12" t="str">
            <v>1314-Q2</v>
          </cell>
          <cell r="EC12" t="str">
            <v>1112-Q1</v>
          </cell>
          <cell r="ED12" t="str">
            <v>1112-Q1</v>
          </cell>
          <cell r="EE12" t="str">
            <v>1314-Q2</v>
          </cell>
          <cell r="EF12" t="str">
            <v>1112-Q1</v>
          </cell>
          <cell r="EG12" t="str">
            <v>1617-Q2</v>
          </cell>
          <cell r="EH12" t="str">
            <v>1617-Q2</v>
          </cell>
          <cell r="EI12" t="str">
            <v>1112-Q2</v>
          </cell>
          <cell r="EJ12" t="str">
            <v>1617-Q2</v>
          </cell>
          <cell r="EK12" t="str">
            <v>1112-Q1</v>
          </cell>
          <cell r="EL12" t="str">
            <v>1516-Q1</v>
          </cell>
          <cell r="EM12" t="str">
            <v>1617-Q2</v>
          </cell>
          <cell r="EN12" t="str">
            <v>1415-Q2</v>
          </cell>
          <cell r="EO12" t="str">
            <v>1112-Q1</v>
          </cell>
        </row>
        <row r="13">
          <cell r="B13" t="str">
            <v>BEIS</v>
          </cell>
          <cell r="C13" t="str">
            <v>BEIS</v>
          </cell>
          <cell r="D13" t="str">
            <v>BEIS</v>
          </cell>
          <cell r="E13" t="str">
            <v>BEIS</v>
          </cell>
          <cell r="F13" t="str">
            <v>CO</v>
          </cell>
          <cell r="G13" t="str">
            <v>CO</v>
          </cell>
          <cell r="H13" t="str">
            <v>CO</v>
          </cell>
          <cell r="I13" t="str">
            <v>CO</v>
          </cell>
          <cell r="J13" t="str">
            <v>CO</v>
          </cell>
          <cell r="K13" t="str">
            <v>CO</v>
          </cell>
          <cell r="L13" t="str">
            <v>CPS</v>
          </cell>
          <cell r="M13" t="str">
            <v>DCMS</v>
          </cell>
          <cell r="N13" t="str">
            <v>DCMS</v>
          </cell>
          <cell r="O13" t="str">
            <v>DCMS</v>
          </cell>
          <cell r="P13" t="str">
            <v>DCMS</v>
          </cell>
          <cell r="Q13" t="str">
            <v>BEIS</v>
          </cell>
          <cell r="R13" t="str">
            <v>BEIS</v>
          </cell>
          <cell r="S13" t="str">
            <v>BEIS</v>
          </cell>
          <cell r="T13" t="str">
            <v>BEIS</v>
          </cell>
          <cell r="U13" t="str">
            <v>BEIS</v>
          </cell>
          <cell r="V13" t="str">
            <v>BEIS</v>
          </cell>
          <cell r="W13" t="str">
            <v>DEFRA</v>
          </cell>
          <cell r="X13" t="str">
            <v>DEFRA</v>
          </cell>
          <cell r="Y13" t="str">
            <v>DEFRA</v>
          </cell>
          <cell r="Z13" t="str">
            <v>Defra</v>
          </cell>
          <cell r="AA13" t="str">
            <v>DfE</v>
          </cell>
          <cell r="AB13" t="str">
            <v>DfE</v>
          </cell>
          <cell r="AC13" t="str">
            <v>DfE</v>
          </cell>
          <cell r="AD13" t="str">
            <v>DfE</v>
          </cell>
          <cell r="AE13" t="str">
            <v>DfE</v>
          </cell>
          <cell r="AF13" t="str">
            <v>DfID</v>
          </cell>
          <cell r="AG13" t="str">
            <v>DfT</v>
          </cell>
          <cell r="AH13" t="str">
            <v>DfT</v>
          </cell>
          <cell r="AI13" t="str">
            <v>DfT</v>
          </cell>
          <cell r="AJ13" t="str">
            <v>DfT</v>
          </cell>
          <cell r="AK13" t="str">
            <v>DfT</v>
          </cell>
          <cell r="AL13" t="str">
            <v>DfT</v>
          </cell>
          <cell r="AM13" t="str">
            <v>DfT</v>
          </cell>
          <cell r="AN13" t="str">
            <v>DfT</v>
          </cell>
          <cell r="AO13" t="str">
            <v>DfT</v>
          </cell>
          <cell r="AP13" t="str">
            <v>DfT</v>
          </cell>
          <cell r="AQ13" t="str">
            <v>DfT</v>
          </cell>
          <cell r="AR13" t="str">
            <v>DfT</v>
          </cell>
          <cell r="AS13" t="str">
            <v>DfT</v>
          </cell>
          <cell r="AT13" t="str">
            <v>DfT</v>
          </cell>
          <cell r="AU13" t="str">
            <v>DfT</v>
          </cell>
          <cell r="AV13" t="str">
            <v>DfT</v>
          </cell>
          <cell r="AW13" t="str">
            <v>DfT</v>
          </cell>
          <cell r="AX13" t="str">
            <v>DoH</v>
          </cell>
          <cell r="AY13" t="str">
            <v>DoH</v>
          </cell>
          <cell r="AZ13" t="str">
            <v>DoH</v>
          </cell>
          <cell r="BA13" t="str">
            <v>DoH</v>
          </cell>
          <cell r="BB13" t="str">
            <v>DoH</v>
          </cell>
          <cell r="BC13" t="str">
            <v>DoH</v>
          </cell>
          <cell r="BD13" t="str">
            <v>DoH</v>
          </cell>
          <cell r="BE13" t="str">
            <v>DoH</v>
          </cell>
          <cell r="BF13" t="str">
            <v>DoH</v>
          </cell>
          <cell r="BG13" t="str">
            <v>DoH</v>
          </cell>
          <cell r="BH13" t="str">
            <v>DoH</v>
          </cell>
          <cell r="BI13" t="str">
            <v>DoH</v>
          </cell>
          <cell r="BJ13" t="str">
            <v>DoH</v>
          </cell>
          <cell r="BK13" t="str">
            <v>DoH</v>
          </cell>
          <cell r="BL13" t="str">
            <v>DoH</v>
          </cell>
          <cell r="BM13" t="str">
            <v>DoH</v>
          </cell>
          <cell r="BN13" t="str">
            <v>DoH</v>
          </cell>
          <cell r="BO13" t="str">
            <v>DoH</v>
          </cell>
          <cell r="BP13" t="str">
            <v>DWP</v>
          </cell>
          <cell r="BQ13" t="str">
            <v>DWP</v>
          </cell>
          <cell r="BR13" t="str">
            <v>DWP</v>
          </cell>
          <cell r="BS13" t="str">
            <v>DWP</v>
          </cell>
          <cell r="BT13" t="str">
            <v>DWP</v>
          </cell>
          <cell r="BU13" t="str">
            <v>DWP</v>
          </cell>
          <cell r="BV13" t="str">
            <v>DWP</v>
          </cell>
          <cell r="BW13" t="str">
            <v>FCO</v>
          </cell>
          <cell r="BY13" t="str">
            <v>FCO</v>
          </cell>
          <cell r="BZ13" t="str">
            <v>FCO</v>
          </cell>
          <cell r="CA13" t="str">
            <v>FCO</v>
          </cell>
          <cell r="CB13" t="str">
            <v>HMRC</v>
          </cell>
          <cell r="CC13" t="str">
            <v>HMRC</v>
          </cell>
          <cell r="CD13" t="str">
            <v>HMRC</v>
          </cell>
          <cell r="CE13" t="str">
            <v>HMRC</v>
          </cell>
          <cell r="CF13" t="str">
            <v>HMRC</v>
          </cell>
          <cell r="CG13" t="str">
            <v>HMRC</v>
          </cell>
          <cell r="CH13" t="str">
            <v>HO</v>
          </cell>
          <cell r="CI13" t="str">
            <v>HO</v>
          </cell>
          <cell r="CJ13" t="str">
            <v>HO</v>
          </cell>
          <cell r="CK13" t="str">
            <v>HO</v>
          </cell>
          <cell r="CL13" t="str">
            <v>HO</v>
          </cell>
          <cell r="CM13" t="str">
            <v>HO</v>
          </cell>
          <cell r="CN13" t="str">
            <v>HO</v>
          </cell>
          <cell r="CO13" t="str">
            <v>HO</v>
          </cell>
          <cell r="CP13" t="str">
            <v>HO</v>
          </cell>
          <cell r="CQ13" t="str">
            <v>HO</v>
          </cell>
          <cell r="CR13" t="str">
            <v>HO</v>
          </cell>
          <cell r="CS13" t="str">
            <v>MOD</v>
          </cell>
          <cell r="CT13" t="str">
            <v>MOD</v>
          </cell>
          <cell r="CU13" t="str">
            <v>MOD</v>
          </cell>
          <cell r="CV13" t="str">
            <v>MOD</v>
          </cell>
          <cell r="CW13" t="str">
            <v>MOD</v>
          </cell>
          <cell r="CX13" t="str">
            <v>MOD</v>
          </cell>
          <cell r="CY13" t="str">
            <v>MOD</v>
          </cell>
          <cell r="CZ13" t="str">
            <v>MOD</v>
          </cell>
          <cell r="DA13" t="str">
            <v>MOD</v>
          </cell>
          <cell r="DB13" t="str">
            <v>MOD</v>
          </cell>
          <cell r="DC13" t="str">
            <v>MOD</v>
          </cell>
          <cell r="DD13" t="str">
            <v>MOD</v>
          </cell>
          <cell r="DE13" t="str">
            <v>MOD</v>
          </cell>
          <cell r="DF13" t="str">
            <v>MOD</v>
          </cell>
          <cell r="DG13" t="str">
            <v>MOD</v>
          </cell>
          <cell r="DH13" t="str">
            <v>MOD</v>
          </cell>
          <cell r="DI13" t="str">
            <v>MOD</v>
          </cell>
          <cell r="DJ13" t="str">
            <v>MOD</v>
          </cell>
          <cell r="DK13" t="str">
            <v>MOD</v>
          </cell>
          <cell r="DL13" t="str">
            <v>MOD</v>
          </cell>
          <cell r="DM13" t="str">
            <v>MOD</v>
          </cell>
          <cell r="DN13" t="str">
            <v>MOD</v>
          </cell>
          <cell r="DO13" t="str">
            <v>MOD</v>
          </cell>
          <cell r="DP13" t="str">
            <v>MOD</v>
          </cell>
          <cell r="DQ13" t="str">
            <v>MOD</v>
          </cell>
          <cell r="DR13" t="str">
            <v>MOD</v>
          </cell>
          <cell r="DS13" t="str">
            <v>MOD</v>
          </cell>
          <cell r="DT13" t="str">
            <v>MOD</v>
          </cell>
          <cell r="DU13" t="str">
            <v>MOD</v>
          </cell>
          <cell r="DV13" t="str">
            <v>MOD</v>
          </cell>
          <cell r="DW13" t="str">
            <v>MOD</v>
          </cell>
          <cell r="DX13" t="str">
            <v>MOD</v>
          </cell>
          <cell r="DY13" t="str">
            <v>MOD</v>
          </cell>
          <cell r="DZ13" t="str">
            <v>MoJ</v>
          </cell>
          <cell r="EA13" t="str">
            <v>MoJ</v>
          </cell>
          <cell r="EB13" t="str">
            <v>MoJ</v>
          </cell>
          <cell r="EC13" t="str">
            <v>MoJ</v>
          </cell>
          <cell r="ED13" t="str">
            <v>MoJ</v>
          </cell>
          <cell r="EE13" t="str">
            <v>MoJ</v>
          </cell>
          <cell r="EF13" t="str">
            <v>MoJ</v>
          </cell>
          <cell r="EG13" t="str">
            <v>MoJ</v>
          </cell>
          <cell r="EH13" t="str">
            <v>MoJ</v>
          </cell>
          <cell r="EI13" t="str">
            <v>MoJ</v>
          </cell>
          <cell r="EJ13" t="str">
            <v>MoJ</v>
          </cell>
          <cell r="EK13" t="str">
            <v>MoJ</v>
          </cell>
          <cell r="EL13" t="str">
            <v>MoJ</v>
          </cell>
          <cell r="EM13" t="str">
            <v>NCA</v>
          </cell>
          <cell r="EN13" t="str">
            <v>NCA</v>
          </cell>
          <cell r="EO13" t="str">
            <v>ONS</v>
          </cell>
        </row>
        <row r="14">
          <cell r="E14" t="str">
            <v>The Francis Crick Institute</v>
          </cell>
          <cell r="H14" t="str">
            <v>Government Property Unit</v>
          </cell>
          <cell r="K14" t="str">
            <v>GPU</v>
          </cell>
          <cell r="N14" t="str">
            <v>BDUK</v>
          </cell>
          <cell r="P14" t="str">
            <v>BDUK</v>
          </cell>
          <cell r="U14" t="str">
            <v>NDA</v>
          </cell>
          <cell r="AB14" t="str">
            <v>Higher Education</v>
          </cell>
          <cell r="AX14" t="str">
            <v>DoH General Portfolio</v>
          </cell>
          <cell r="AY14" t="str">
            <v>DoH Informatics</v>
          </cell>
          <cell r="AZ14" t="str">
            <v>DoH Informatics</v>
          </cell>
          <cell r="BA14" t="str">
            <v>DoH Informatics</v>
          </cell>
          <cell r="BB14" t="str">
            <v>DoH Informatics</v>
          </cell>
          <cell r="BC14" t="str">
            <v>DoH General Portfolio</v>
          </cell>
          <cell r="BD14" t="str">
            <v>DoH Informatics</v>
          </cell>
          <cell r="BE14" t="str">
            <v>DOH General Portfolio</v>
          </cell>
          <cell r="BF14" t="str">
            <v>DH General Portfolio</v>
          </cell>
          <cell r="BG14" t="str">
            <v>DoH General Portfolio</v>
          </cell>
          <cell r="BH14" t="str">
            <v>DoH Informatics</v>
          </cell>
          <cell r="BI14" t="str">
            <v>DoH Informatics</v>
          </cell>
          <cell r="BJ14" t="str">
            <v>DoH General Portfolio</v>
          </cell>
          <cell r="BK14" t="str">
            <v>DH Informatics</v>
          </cell>
          <cell r="BL14" t="str">
            <v>DoH General Portfolio</v>
          </cell>
          <cell r="BM14" t="str">
            <v>DoH General Portfolio</v>
          </cell>
          <cell r="BN14" t="str">
            <v>DoH General Portfolio</v>
          </cell>
          <cell r="BO14" t="str">
            <v>DoH General Portfolio</v>
          </cell>
          <cell r="BP14" t="str">
            <v>Digital</v>
          </cell>
          <cell r="BZ14" t="str">
            <v>FCO - Technology Overhaul</v>
          </cell>
          <cell r="CC14" t="str">
            <v>HMRC Transformation Portfolio</v>
          </cell>
          <cell r="CG14" t="str">
            <v>HMRC Transformation Portfolio</v>
          </cell>
          <cell r="CK14" t="str">
            <v>Border Systems Portfolio</v>
          </cell>
          <cell r="CM14" t="str">
            <v>Border Systems Portfolio</v>
          </cell>
          <cell r="CO14" t="str">
            <v>Home Office Technology</v>
          </cell>
          <cell r="CQ14" t="str">
            <v>Capabilities and Resources</v>
          </cell>
          <cell r="DZ14" t="str">
            <v>Transforming Justice</v>
          </cell>
          <cell r="EA14" t="str">
            <v>HMCTS Reform</v>
          </cell>
          <cell r="EF14" t="str">
            <v>Finance and Digital</v>
          </cell>
          <cell r="EK14" t="str">
            <v>ISSC2</v>
          </cell>
          <cell r="EM14" t="str">
            <v>NCA Transformation Programme</v>
          </cell>
        </row>
        <row r="15">
          <cell r="B15" t="str">
            <v>Land Registry</v>
          </cell>
          <cell r="C15" t="str">
            <v>Natural Environment Research Council</v>
          </cell>
          <cell r="D15" t="str">
            <v>United Kingdom Government Investments</v>
          </cell>
          <cell r="E15" t="str">
            <v>The Medical Research Council</v>
          </cell>
          <cell r="I15" t="str">
            <v>Government Digital Service</v>
          </cell>
          <cell r="K15" t="str">
            <v>GPU</v>
          </cell>
          <cell r="O15" t="str">
            <v>Tate</v>
          </cell>
          <cell r="Q15" t="str">
            <v>EDF</v>
          </cell>
          <cell r="R15" t="str">
            <v xml:space="preserve">Radioactive Waste Management Ltd  (RWM) </v>
          </cell>
          <cell r="S15" t="str">
            <v>Salix (for pilot phase), delivery body for Main Scheme to be appointed via open competition.</v>
          </cell>
          <cell r="T15" t="str">
            <v>Nuclear Decommissioning Authority (NDA)</v>
          </cell>
          <cell r="U15" t="str">
            <v xml:space="preserve">Nuclear Decommissioning Authority </v>
          </cell>
          <cell r="V15" t="str">
            <v>BEIS Smart Metering Implementation Programme Team</v>
          </cell>
          <cell r="Y15" t="str">
            <v>Environment Agency</v>
          </cell>
          <cell r="Z15" t="str">
            <v xml:space="preserve">Bazalgette Tunnel Limited, also known as 'Tideway' </v>
          </cell>
          <cell r="AB15" t="str">
            <v>UK Government Investments</v>
          </cell>
          <cell r="AC15" t="str">
            <v>Education Funding Agency</v>
          </cell>
          <cell r="AD15" t="str">
            <v>Education Funding Agency</v>
          </cell>
          <cell r="AG15" t="str">
            <v>Highways England</v>
          </cell>
          <cell r="AH15" t="str">
            <v>Highways England</v>
          </cell>
          <cell r="AJ15" t="str">
            <v>Transport for London</v>
          </cell>
          <cell r="AK15" t="str">
            <v>Network Rail</v>
          </cell>
          <cell r="AL15" t="str">
            <v>Network Rail</v>
          </cell>
          <cell r="AM15" t="str">
            <v>High Speed Rail Ltd</v>
          </cell>
          <cell r="AO15" t="str">
            <v>DfT - Highways England</v>
          </cell>
          <cell r="AP15" t="str">
            <v>Highways England</v>
          </cell>
          <cell r="AQ15" t="str">
            <v>Network Rail</v>
          </cell>
          <cell r="AR15" t="str">
            <v>Network Rail</v>
          </cell>
          <cell r="AT15" t="str">
            <v>Maritime and Coastguard Agency (MCA)</v>
          </cell>
          <cell r="AU15" t="str">
            <v>Network Rail</v>
          </cell>
          <cell r="AX15" t="str">
            <v>NHS England</v>
          </cell>
          <cell r="AY15" t="str">
            <v xml:space="preserve">NHS Digital </v>
          </cell>
          <cell r="AZ15" t="str">
            <v>NHS Digital</v>
          </cell>
          <cell r="BA15" t="str">
            <v>NHS Digital</v>
          </cell>
          <cell r="BB15" t="str">
            <v>NHS Digital</v>
          </cell>
          <cell r="BC15" t="str">
            <v>NHS England</v>
          </cell>
          <cell r="BD15" t="str">
            <v>NHS Digital</v>
          </cell>
          <cell r="BE15" t="str">
            <v>Public Health England</v>
          </cell>
          <cell r="BF15" t="str">
            <v>NHS England</v>
          </cell>
          <cell r="BG15" t="str">
            <v>Department of Health</v>
          </cell>
          <cell r="BH15" t="str">
            <v>NHS Digital</v>
          </cell>
          <cell r="BI15" t="str">
            <v>HSCIC</v>
          </cell>
          <cell r="BJ15" t="str">
            <v>NHS Business Services Authority</v>
          </cell>
          <cell r="BK15" t="str">
            <v>NHS Digital</v>
          </cell>
          <cell r="BL15" t="str">
            <v>Public Health England</v>
          </cell>
          <cell r="BM15" t="str">
            <v>NHS Business Services Authority</v>
          </cell>
          <cell r="BN15" t="str">
            <v>Department of Health</v>
          </cell>
          <cell r="BO15" t="str">
            <v xml:space="preserve">Genomics England </v>
          </cell>
          <cell r="BQ15" t="str">
            <v xml:space="preserve">The Pensions Regulator </v>
          </cell>
          <cell r="BV15" t="str">
            <v>Infrastructure Operations Services</v>
          </cell>
          <cell r="CB15" t="str">
            <v>HMRC Transformation Portfolio</v>
          </cell>
          <cell r="CE15" t="str">
            <v>Customs Transformation</v>
          </cell>
          <cell r="CJ15" t="str">
            <v xml:space="preserve">Home Office </v>
          </cell>
          <cell r="CL15" t="str">
            <v>Disclosure and Barring  Service</v>
          </cell>
          <cell r="DO15" t="str">
            <v>ISS</v>
          </cell>
          <cell r="DZ15" t="str">
            <v>NOMS</v>
          </cell>
          <cell r="EA15" t="str">
            <v xml:space="preserve">HMCTS </v>
          </cell>
          <cell r="EB15" t="str">
            <v>HMCTS</v>
          </cell>
          <cell r="EC15" t="str">
            <v>NOMS</v>
          </cell>
          <cell r="ED15" t="str">
            <v>MoJ Digital &amp; Technology</v>
          </cell>
          <cell r="EE15" t="str">
            <v>HMCTS</v>
          </cell>
          <cell r="EF15" t="str">
            <v>Legal Aid Agency</v>
          </cell>
          <cell r="EH15" t="str">
            <v>NOMS</v>
          </cell>
          <cell r="EI15" t="str">
            <v>NOMS</v>
          </cell>
          <cell r="EJ15" t="str">
            <v>NOMS</v>
          </cell>
          <cell r="EK15" t="str">
            <v xml:space="preserve">MoJ Corporate </v>
          </cell>
          <cell r="EL15" t="str">
            <v>Youth Justice Board</v>
          </cell>
          <cell r="EO15" t="str">
            <v>non ministerial department</v>
          </cell>
        </row>
        <row r="16">
          <cell r="E16" t="str">
            <v>The Francis Crick Institute</v>
          </cell>
          <cell r="Q16" t="str">
            <v>NNBG</v>
          </cell>
          <cell r="U16" t="str">
            <v>Sellafield Limited</v>
          </cell>
          <cell r="V16" t="str">
            <v>Energy Industry</v>
          </cell>
          <cell r="Z16" t="str">
            <v>Thames Water Utility Limited</v>
          </cell>
          <cell r="AD16" t="str">
            <v>Department for Education</v>
          </cell>
          <cell r="AE16" t="str">
            <v>Local Authorities</v>
          </cell>
          <cell r="AX16" t="str">
            <v>Public Health England</v>
          </cell>
          <cell r="BD16" t="str">
            <v>NHS England</v>
          </cell>
          <cell r="BE16" t="str">
            <v>PHE, South Central Ambulance Service &amp; NHS Digital</v>
          </cell>
          <cell r="BF16" t="str">
            <v>The Christie NHS Foundation Trust (The Christie) and University College London Hospitals (UCLH) NHS Foundation Trust</v>
          </cell>
          <cell r="BH16" t="str">
            <v>NHS England</v>
          </cell>
          <cell r="BI16" t="str">
            <v>HSCIC</v>
          </cell>
          <cell r="BN16" t="str">
            <v>NHS England</v>
          </cell>
          <cell r="BO16" t="str">
            <v>NHS England</v>
          </cell>
          <cell r="BQ16" t="str">
            <v>National Employment Savings Trust</v>
          </cell>
          <cell r="CG16" t="str">
            <v>National Savings &amp; Investment (NS&amp;I)</v>
          </cell>
          <cell r="DZ16" t="str">
            <v xml:space="preserve">Berwyn Programme </v>
          </cell>
          <cell r="EA16" t="str">
            <v xml:space="preserve"> CPS</v>
          </cell>
          <cell r="EB16" t="str">
            <v>CPS and Police</v>
          </cell>
          <cell r="EK16" t="str">
            <v>Infrastructure</v>
          </cell>
        </row>
        <row r="17">
          <cell r="B17" t="str">
            <v>Programme</v>
          </cell>
          <cell r="C17" t="str">
            <v>Programme</v>
          </cell>
          <cell r="D17" t="str">
            <v>Project</v>
          </cell>
          <cell r="E17" t="str">
            <v>Project</v>
          </cell>
          <cell r="F17" t="str">
            <v>Programme</v>
          </cell>
          <cell r="G17" t="str">
            <v>Programme</v>
          </cell>
          <cell r="H17" t="str">
            <v>Programme</v>
          </cell>
          <cell r="I17" t="str">
            <v>Programme</v>
          </cell>
          <cell r="J17" t="str">
            <v>Programme</v>
          </cell>
          <cell r="K17" t="str">
            <v>Programme</v>
          </cell>
          <cell r="L17" t="str">
            <v>Programme</v>
          </cell>
          <cell r="M17" t="str">
            <v>Programme</v>
          </cell>
          <cell r="N17" t="str">
            <v>Programme</v>
          </cell>
          <cell r="O17" t="str">
            <v>Project</v>
          </cell>
          <cell r="P17" t="str">
            <v>Programme</v>
          </cell>
          <cell r="Q17" t="str">
            <v>Project</v>
          </cell>
          <cell r="R17" t="str">
            <v>Programme</v>
          </cell>
          <cell r="S17" t="str">
            <v>Project</v>
          </cell>
          <cell r="T17" t="str">
            <v>Programme</v>
          </cell>
          <cell r="U17" t="str">
            <v>Programme</v>
          </cell>
          <cell r="V17" t="str">
            <v>Programme</v>
          </cell>
          <cell r="W17" t="str">
            <v>Programme</v>
          </cell>
          <cell r="X17" t="str">
            <v>Programme</v>
          </cell>
          <cell r="Y17" t="str">
            <v>Programme</v>
          </cell>
          <cell r="Z17" t="str">
            <v>Project</v>
          </cell>
          <cell r="AA17" t="str">
            <v>Programme</v>
          </cell>
          <cell r="AB17" t="str">
            <v>Project</v>
          </cell>
          <cell r="AC17" t="str">
            <v>Programme</v>
          </cell>
          <cell r="AD17" t="str">
            <v>Programme</v>
          </cell>
          <cell r="AE17" t="str">
            <v>Project</v>
          </cell>
          <cell r="AF17" t="str">
            <v>Programme</v>
          </cell>
          <cell r="AG17" t="str">
            <v>Programme</v>
          </cell>
          <cell r="AH17" t="str">
            <v>Project</v>
          </cell>
          <cell r="AI17" t="str">
            <v>Programme</v>
          </cell>
          <cell r="AJ17" t="str">
            <v>Programme</v>
          </cell>
          <cell r="AK17" t="str">
            <v>Programme</v>
          </cell>
          <cell r="AL17" t="str">
            <v>Programme</v>
          </cell>
          <cell r="AM17" t="str">
            <v>Programme</v>
          </cell>
          <cell r="AN17" t="str">
            <v>Programme</v>
          </cell>
          <cell r="AO17" t="str">
            <v>Project</v>
          </cell>
          <cell r="AP17" t="str">
            <v>Programme</v>
          </cell>
          <cell r="AQ17" t="str">
            <v>Programme</v>
          </cell>
          <cell r="AR17" t="str">
            <v>Programme</v>
          </cell>
          <cell r="AS17" t="str">
            <v>Programme</v>
          </cell>
          <cell r="AT17" t="str">
            <v>Programme</v>
          </cell>
          <cell r="AU17" t="str">
            <v>Programme</v>
          </cell>
          <cell r="AV17" t="str">
            <v>Programme</v>
          </cell>
          <cell r="AW17" t="str">
            <v>Project</v>
          </cell>
          <cell r="AX17" t="str">
            <v>Programme</v>
          </cell>
          <cell r="AY17" t="str">
            <v>Programme</v>
          </cell>
          <cell r="AZ17" t="str">
            <v>Programme</v>
          </cell>
          <cell r="BA17" t="str">
            <v>Project</v>
          </cell>
          <cell r="BB17" t="str">
            <v>Programme</v>
          </cell>
          <cell r="BC17" t="str">
            <v>Programme</v>
          </cell>
          <cell r="BD17" t="str">
            <v>Programme</v>
          </cell>
          <cell r="BE17" t="str">
            <v>Project</v>
          </cell>
          <cell r="BF17" t="str">
            <v>Programme</v>
          </cell>
          <cell r="BG17" t="str">
            <v>Programme</v>
          </cell>
          <cell r="BH17" t="str">
            <v>Programme</v>
          </cell>
          <cell r="BI17" t="str">
            <v>Project</v>
          </cell>
          <cell r="BJ17" t="str">
            <v>Programme</v>
          </cell>
          <cell r="BK17" t="str">
            <v>Programme</v>
          </cell>
          <cell r="BL17" t="str">
            <v>Programme</v>
          </cell>
          <cell r="BM17" t="str">
            <v>Programme</v>
          </cell>
          <cell r="BN17" t="str">
            <v>Programme</v>
          </cell>
          <cell r="BO17" t="str">
            <v>Project</v>
          </cell>
          <cell r="BP17" t="str">
            <v>Programme</v>
          </cell>
          <cell r="BQ17" t="str">
            <v>Programme</v>
          </cell>
          <cell r="BR17" t="str">
            <v>Programme</v>
          </cell>
          <cell r="BS17" t="str">
            <v>Programme</v>
          </cell>
          <cell r="BT17" t="str">
            <v>Programme</v>
          </cell>
          <cell r="BU17" t="str">
            <v>Programme</v>
          </cell>
          <cell r="BV17" t="str">
            <v>Programme</v>
          </cell>
          <cell r="BW17" t="str">
            <v>Project</v>
          </cell>
          <cell r="BY17" t="str">
            <v>Project</v>
          </cell>
          <cell r="BZ17" t="str">
            <v>Programme</v>
          </cell>
          <cell r="CA17" t="str">
            <v>Project</v>
          </cell>
          <cell r="CB17" t="str">
            <v>Programme</v>
          </cell>
          <cell r="CC17" t="str">
            <v>Programme</v>
          </cell>
          <cell r="CD17" t="str">
            <v>Programme</v>
          </cell>
          <cell r="CE17" t="str">
            <v>Programme</v>
          </cell>
          <cell r="CF17" t="str">
            <v>Programme</v>
          </cell>
          <cell r="CG17" t="str">
            <v>Programme</v>
          </cell>
          <cell r="CH17" t="str">
            <v>Programme</v>
          </cell>
          <cell r="CI17" t="str">
            <v>Programme</v>
          </cell>
          <cell r="CJ17" t="str">
            <v>Programme</v>
          </cell>
          <cell r="CK17" t="str">
            <v>Programme</v>
          </cell>
          <cell r="CL17" t="str">
            <v>Programme</v>
          </cell>
          <cell r="CM17" t="str">
            <v>Project</v>
          </cell>
          <cell r="CN17" t="str">
            <v>Programme</v>
          </cell>
          <cell r="CO17" t="str">
            <v>Programme</v>
          </cell>
          <cell r="CP17" t="str">
            <v>Programme</v>
          </cell>
          <cell r="CQ17" t="str">
            <v>Programme</v>
          </cell>
          <cell r="CR17" t="str">
            <v>Programme</v>
          </cell>
          <cell r="CS17" t="str">
            <v>Programme</v>
          </cell>
          <cell r="CT17" t="str">
            <v>Programme</v>
          </cell>
          <cell r="CU17" t="str">
            <v>Programme</v>
          </cell>
          <cell r="CV17" t="str">
            <v>Programme</v>
          </cell>
          <cell r="CW17" t="str">
            <v>Programme</v>
          </cell>
          <cell r="CX17" t="str">
            <v>Programme</v>
          </cell>
          <cell r="CY17" t="str">
            <v>Programme</v>
          </cell>
          <cell r="CZ17" t="str">
            <v>Programme</v>
          </cell>
          <cell r="DA17" t="str">
            <v>Programme</v>
          </cell>
          <cell r="DB17" t="str">
            <v>Programme</v>
          </cell>
          <cell r="DC17" t="str">
            <v>Programme</v>
          </cell>
          <cell r="DD17" t="str">
            <v>Programme</v>
          </cell>
          <cell r="DE17" t="str">
            <v>Programme</v>
          </cell>
          <cell r="DF17" t="str">
            <v>Programme</v>
          </cell>
          <cell r="DG17" t="str">
            <v>Programme</v>
          </cell>
          <cell r="DH17" t="str">
            <v>Programme</v>
          </cell>
          <cell r="DI17" t="str">
            <v>Programme</v>
          </cell>
          <cell r="DJ17" t="str">
            <v>Programme</v>
          </cell>
          <cell r="DK17" t="str">
            <v>Programme</v>
          </cell>
          <cell r="DL17" t="str">
            <v>Programme</v>
          </cell>
          <cell r="DM17" t="str">
            <v>Programme</v>
          </cell>
          <cell r="DN17" t="str">
            <v>Programme</v>
          </cell>
          <cell r="DO17" t="str">
            <v>Programme</v>
          </cell>
          <cell r="DP17" t="str">
            <v>Programme</v>
          </cell>
          <cell r="DQ17" t="str">
            <v>Programme</v>
          </cell>
          <cell r="DR17" t="str">
            <v>Programme</v>
          </cell>
          <cell r="DS17" t="str">
            <v>Programme</v>
          </cell>
          <cell r="DT17" t="str">
            <v>Programme</v>
          </cell>
          <cell r="DU17" t="str">
            <v>Programme</v>
          </cell>
          <cell r="DV17" t="str">
            <v>Programme</v>
          </cell>
          <cell r="DW17" t="str">
            <v>Programme</v>
          </cell>
          <cell r="DX17" t="str">
            <v>Programme</v>
          </cell>
          <cell r="DY17" t="str">
            <v>Programme</v>
          </cell>
          <cell r="DZ17" t="str">
            <v>Programme</v>
          </cell>
          <cell r="EA17" t="str">
            <v>Programme</v>
          </cell>
          <cell r="EB17" t="str">
            <v>Programme</v>
          </cell>
          <cell r="EC17" t="str">
            <v>Programme</v>
          </cell>
          <cell r="ED17" t="str">
            <v>Programme</v>
          </cell>
          <cell r="EE17" t="str">
            <v>Programme</v>
          </cell>
          <cell r="EF17" t="str">
            <v>Programme</v>
          </cell>
          <cell r="EG17" t="str">
            <v>Programme</v>
          </cell>
          <cell r="EH17" t="str">
            <v>Programme</v>
          </cell>
          <cell r="EI17" t="str">
            <v>Programme</v>
          </cell>
          <cell r="EJ17" t="str">
            <v>Programme</v>
          </cell>
          <cell r="EK17" t="str">
            <v>Programme</v>
          </cell>
          <cell r="EL17" t="str">
            <v>Project</v>
          </cell>
          <cell r="EM17" t="str">
            <v>Programme</v>
          </cell>
          <cell r="EN17" t="str">
            <v>Programme</v>
          </cell>
          <cell r="EO17" t="str">
            <v>Programme</v>
          </cell>
        </row>
        <row r="18">
          <cell r="BG18" t="str">
            <v>n/a</v>
          </cell>
        </row>
        <row r="19">
          <cell r="B19" t="str">
            <v>Hybrid</v>
          </cell>
          <cell r="C19" t="str">
            <v>Waterfall</v>
          </cell>
          <cell r="D19" t="str">
            <v>Waterfall</v>
          </cell>
          <cell r="E19" t="str">
            <v>Waterfall</v>
          </cell>
          <cell r="F19" t="str">
            <v>Waterfall</v>
          </cell>
          <cell r="G19" t="str">
            <v>Hybrid</v>
          </cell>
          <cell r="H19" t="str">
            <v>Hybrid</v>
          </cell>
          <cell r="I19" t="str">
            <v>Agile</v>
          </cell>
          <cell r="J19" t="str">
            <v>Hybrid</v>
          </cell>
          <cell r="K19" t="str">
            <v>Agile</v>
          </cell>
          <cell r="L19" t="str">
            <v>Agile</v>
          </cell>
          <cell r="M19" t="str">
            <v>Hybrid</v>
          </cell>
          <cell r="N19" t="str">
            <v>Waterfall</v>
          </cell>
          <cell r="O19" t="str">
            <v>Construction</v>
          </cell>
          <cell r="P19" t="str">
            <v>Waterfall</v>
          </cell>
          <cell r="Q19" t="str">
            <v>Waterfall</v>
          </cell>
          <cell r="R19" t="str">
            <v>Waterfall</v>
          </cell>
          <cell r="S19" t="str">
            <v>Waterfall</v>
          </cell>
          <cell r="T19" t="str">
            <v>Hybrid</v>
          </cell>
          <cell r="U19" t="str">
            <v>Hybrid</v>
          </cell>
          <cell r="V19" t="str">
            <v>Hybrid</v>
          </cell>
          <cell r="W19" t="str">
            <v>Hybrid</v>
          </cell>
          <cell r="X19" t="str">
            <v>Hybrid</v>
          </cell>
          <cell r="Y19" t="str">
            <v>Hybrid</v>
          </cell>
          <cell r="Z19" t="str">
            <v>Construction</v>
          </cell>
          <cell r="AA19" t="str">
            <v>Hybrid</v>
          </cell>
          <cell r="AB19" t="str">
            <v>Waterfall</v>
          </cell>
          <cell r="AC19" t="str">
            <v>Waterfall</v>
          </cell>
          <cell r="AD19" t="str">
            <v>Waterfall</v>
          </cell>
          <cell r="AE19" t="str">
            <v>Hybrid</v>
          </cell>
          <cell r="AF19" t="str">
            <v>Waterfall</v>
          </cell>
          <cell r="AG19" t="str">
            <v>Hybrid</v>
          </cell>
          <cell r="AH19" t="str">
            <v>Waterfall</v>
          </cell>
          <cell r="AI19" t="str">
            <v>Waterfall</v>
          </cell>
          <cell r="AJ19" t="str">
            <v>Hybrid</v>
          </cell>
          <cell r="AK19" t="str">
            <v>Waterfall</v>
          </cell>
          <cell r="AL19" t="str">
            <v>Waterfall</v>
          </cell>
          <cell r="AM19" t="str">
            <v>Waterfall</v>
          </cell>
          <cell r="AN19" t="str">
            <v>Waterfall</v>
          </cell>
          <cell r="AO19" t="str">
            <v>Waterfall</v>
          </cell>
          <cell r="AP19" t="str">
            <v>Waterfall</v>
          </cell>
          <cell r="AQ19" t="str">
            <v>Waterfall</v>
          </cell>
          <cell r="AR19" t="str">
            <v>Waterfall</v>
          </cell>
          <cell r="AS19" t="str">
            <v>Waterfall</v>
          </cell>
          <cell r="AT19" t="str">
            <v>Waterfall</v>
          </cell>
          <cell r="AU19" t="str">
            <v>Waterfall</v>
          </cell>
          <cell r="AV19" t="str">
            <v>Waterfall</v>
          </cell>
          <cell r="AW19" t="str">
            <v>Waterfall</v>
          </cell>
          <cell r="AX19" t="str">
            <v>Waterfall</v>
          </cell>
          <cell r="AY19" t="str">
            <v>Waterfall</v>
          </cell>
          <cell r="AZ19" t="str">
            <v>Hybrid</v>
          </cell>
          <cell r="BA19" t="str">
            <v>Hybrid</v>
          </cell>
          <cell r="BB19" t="str">
            <v>Hybrid</v>
          </cell>
          <cell r="BC19" t="str">
            <v>Waterfall</v>
          </cell>
          <cell r="BD19" t="str">
            <v>Hybrid</v>
          </cell>
          <cell r="BE19" t="str">
            <v>Agile</v>
          </cell>
          <cell r="BF19" t="str">
            <v>Waterfall</v>
          </cell>
          <cell r="BG19" t="str">
            <v>Hybrid</v>
          </cell>
          <cell r="BH19" t="str">
            <v>Hybrid</v>
          </cell>
          <cell r="BI19" t="str">
            <v>Waterfall</v>
          </cell>
          <cell r="BJ19" t="str">
            <v>Hybrid</v>
          </cell>
          <cell r="BK19" t="str">
            <v>Agile</v>
          </cell>
          <cell r="BL19" t="str">
            <v>Hybrid</v>
          </cell>
          <cell r="BM19" t="str">
            <v>Hybrid</v>
          </cell>
          <cell r="BN19" t="str">
            <v>Hybrid</v>
          </cell>
          <cell r="BO19" t="str">
            <v>Hybrid</v>
          </cell>
          <cell r="BP19" t="str">
            <v>Hybrid</v>
          </cell>
          <cell r="BQ19" t="str">
            <v>Waterfall</v>
          </cell>
          <cell r="BR19" t="str">
            <v>Waterfall</v>
          </cell>
          <cell r="BS19" t="str">
            <v>Hybrid</v>
          </cell>
          <cell r="BT19" t="str">
            <v>Hybrid</v>
          </cell>
          <cell r="BU19" t="str">
            <v>Waterfall</v>
          </cell>
          <cell r="BV19" t="str">
            <v>Hybrid</v>
          </cell>
          <cell r="BW19" t="str">
            <v>Waterfall</v>
          </cell>
          <cell r="BY19" t="str">
            <v>Waterfall</v>
          </cell>
          <cell r="BZ19" t="str">
            <v>Hybrid</v>
          </cell>
          <cell r="CA19" t="str">
            <v>Waterfall</v>
          </cell>
          <cell r="CB19" t="str">
            <v>Hybrid</v>
          </cell>
          <cell r="CC19" t="str">
            <v>Waterfall</v>
          </cell>
          <cell r="CD19" t="str">
            <v>Hybrid</v>
          </cell>
          <cell r="CE19" t="str">
            <v>Hybrid</v>
          </cell>
          <cell r="CF19" t="str">
            <v>Hybrid</v>
          </cell>
          <cell r="CG19" t="str">
            <v>Hybrid</v>
          </cell>
          <cell r="CH19" t="str">
            <v>Hybrid</v>
          </cell>
          <cell r="CI19" t="str">
            <v>Hybrid</v>
          </cell>
          <cell r="CJ19" t="str">
            <v>Waterfall</v>
          </cell>
          <cell r="CK19" t="str">
            <v>Hybrid</v>
          </cell>
          <cell r="CL19" t="str">
            <v>Hybrid</v>
          </cell>
          <cell r="CM19" t="str">
            <v>Agile</v>
          </cell>
          <cell r="CN19" t="str">
            <v>Waterfall</v>
          </cell>
          <cell r="CO19" t="str">
            <v>Hybrid</v>
          </cell>
          <cell r="CP19" t="str">
            <v>Agile</v>
          </cell>
          <cell r="CQ19" t="str">
            <v>Waterfall</v>
          </cell>
          <cell r="CR19" t="str">
            <v>Hybrid</v>
          </cell>
          <cell r="CS19" t="str">
            <v>Waterfall</v>
          </cell>
          <cell r="CT19" t="str">
            <v>Waterfall</v>
          </cell>
          <cell r="CU19" t="str">
            <v>Waterfall</v>
          </cell>
          <cell r="CV19" t="str">
            <v>Waterfall</v>
          </cell>
          <cell r="CW19" t="str">
            <v>Waterfall</v>
          </cell>
          <cell r="CX19" t="str">
            <v>Waterfall</v>
          </cell>
          <cell r="CY19" t="str">
            <v>Waterfall</v>
          </cell>
          <cell r="CZ19" t="str">
            <v>Waterfall</v>
          </cell>
          <cell r="DA19" t="str">
            <v>Waterfall</v>
          </cell>
          <cell r="DB19" t="str">
            <v>Waterfall</v>
          </cell>
          <cell r="DC19" t="str">
            <v>Waterfall</v>
          </cell>
          <cell r="DD19" t="str">
            <v>Waterfall</v>
          </cell>
          <cell r="DE19" t="str">
            <v>Waterfall</v>
          </cell>
          <cell r="DF19" t="str">
            <v>Waterfall</v>
          </cell>
          <cell r="DG19" t="str">
            <v>Waterfall</v>
          </cell>
          <cell r="DH19" t="str">
            <v>Waterfall</v>
          </cell>
          <cell r="DI19" t="str">
            <v>Waterfall</v>
          </cell>
          <cell r="DJ19" t="str">
            <v>Waterfall</v>
          </cell>
          <cell r="DK19" t="str">
            <v>Waterfall</v>
          </cell>
          <cell r="DL19" t="str">
            <v>Waterfall</v>
          </cell>
          <cell r="DM19" t="str">
            <v>Waterfall</v>
          </cell>
          <cell r="DN19" t="str">
            <v>Waterfall</v>
          </cell>
          <cell r="DO19" t="str">
            <v>Waterfall</v>
          </cell>
          <cell r="DP19" t="str">
            <v>Waterfall</v>
          </cell>
          <cell r="DQ19" t="str">
            <v>Waterfall</v>
          </cell>
          <cell r="DR19" t="str">
            <v>Waterfall</v>
          </cell>
          <cell r="DS19" t="str">
            <v>Waterfall</v>
          </cell>
          <cell r="DT19" t="str">
            <v>Waterfall</v>
          </cell>
          <cell r="DU19" t="str">
            <v>Waterfall</v>
          </cell>
          <cell r="DV19" t="str">
            <v>Waterfall</v>
          </cell>
          <cell r="DW19" t="str">
            <v>Waterfall</v>
          </cell>
          <cell r="DX19" t="str">
            <v>Waterfall</v>
          </cell>
          <cell r="DY19" t="str">
            <v>Waterfall</v>
          </cell>
          <cell r="DZ19" t="str">
            <v>Waterfall</v>
          </cell>
          <cell r="EA19" t="str">
            <v>Agile</v>
          </cell>
          <cell r="EB19" t="str">
            <v>Hybrid</v>
          </cell>
          <cell r="EC19" t="str">
            <v>Hybrid</v>
          </cell>
          <cell r="ED19" t="str">
            <v>Hybrid</v>
          </cell>
          <cell r="EE19" t="str">
            <v>Hybrid</v>
          </cell>
          <cell r="EF19" t="str">
            <v>Hybrid</v>
          </cell>
          <cell r="EG19" t="str">
            <v>Hybrid</v>
          </cell>
          <cell r="EH19" t="str">
            <v>Hybrid</v>
          </cell>
          <cell r="EI19" t="str">
            <v>Waterfall</v>
          </cell>
          <cell r="EJ19" t="str">
            <v>Waterfall</v>
          </cell>
          <cell r="EK19" t="str">
            <v>Hybrid</v>
          </cell>
          <cell r="EL19" t="str">
            <v>Waterfall</v>
          </cell>
          <cell r="EM19" t="str">
            <v>Hybrid</v>
          </cell>
          <cell r="EN19" t="str">
            <v>Waterfall</v>
          </cell>
          <cell r="EO19" t="str">
            <v>Hybrid</v>
          </cell>
        </row>
        <row r="20">
          <cell r="B20" t="str">
            <v>A Local Land Charge (LLC) is a restriction or prohibition on land which binds successive owners and occupiers. The LLC Programme will deliver a single LLC Register Service for England (the inclusion of the LLC Registers in Wales will be subject to a further business case), implementing the powers granted to Land Registry under the Infrastructure Act 2015. The scope of the Programme is to take the 326 English Local Authorities registers and replace them with a single digital register, resulting in Land Registry becoming the sole registering authority and official search provider for LLC.</v>
          </cell>
          <cell r="C20" t="str">
            <v>NERC/British Antarctic Survey has a business need to replace its two aging science/logistics support vessels with a new dual role purpose vessel.   The FBC calculated that the NPV of the option selected as best overall Value For Money, (design, build operate a new dual role science/logistics support vessel)  resulting in a  saving of £102m over a period of 25 years representing the anticipated lifetime of the new asset. The reduction in vessel capacity  and attendant running costs is predicted to deliver significant savings with only a minor impact of delivery of science days at sea. The Specification/Statement Of Requirements for the new vessel was developed in consultation with the key stakeholders including, but not limited to, the scientific user community; logistics support staff within the British Antarctic Survey and the Supply Side. Working with the selected shipyard, Cammell Laird  we are optimising the design and on track to deliver the vessel in Autumn 2018.   Following intensive commissioning and sea trials, the vessel will enter into service in Autumn 2019.NERC is not purchasing any steel. Steel purchased by the main contractor has due regard for the guidance and commercial best practice.</v>
          </cell>
          <cell r="D20" t="str">
            <v xml:space="preserve"> Urenco is a  company which provides enriched uranium to the civil nuclear industry.HMG's objective is to sell HMG's one- third shareholding in Urenco.UKGI is  currently looking at 1. the benefits of transforming the governance to a corporate board structure and  2. the commercial value of creating the optionality to sell. </v>
          </cell>
          <cell r="E20" t="str">
            <v>The Francis Crick Institute  is a joint venture between the UK's largest biomedical research and academic institutions: The Medical Research Council (MRC), Cancer Research UK (CRUK), the Wellcome Trust, University College London,  Kings College, London and Imperial College, London.  A new research Institution will be established involving the construction of a new facility located close to St Pancras station, London.  This facility will accommodate 1,268 scientists when fully operational.  The National Institute for Medical Research (NIMR) will be closed.  The funds from the sale of the former NIMR site at Mill Hill and the former National Temperance Hospital site will be used as part of this project.</v>
          </cell>
          <cell r="F20" t="str">
            <v>The Commercial Capability Programme will deliver a step change in commercial capability by putting in place the key enablers that will lead to a function which is smaller, aligned with the new functional model for Government, and staffed with professionals who are more capable and confident. To do this we will recruit, retain, develop and grow our own best commercial talent, helping to drive commercial common sense.</v>
          </cell>
          <cell r="G20" t="str">
            <v xml:space="preserve">Design, development, build and deployment of an IT Shared Service across Government that enables them to work effectively and securely. </v>
          </cell>
          <cell r="H20" t="str">
            <v>The Hubs programme will consolidate the office estate by creating a network of large, cross-government strategic hubs and supporting estate</v>
          </cell>
          <cell r="I20" t="str">
            <v>GOV.UK Verify is the new way to prove who you are online and for public service providers to be assured you are who you say you are. The programme delivered a live service in May 2016, and implementing it across central government services.</v>
          </cell>
          <cell r="J20" t="str">
            <v>ISSC2 will transform back office operations by consolidating transactional services and by sharing HR, procurement, finance and payroll functions and processes, it will deliver more efficient and cost-effective services.The ethos behind this shared services model is to leverage skills and drive economic efficiency. The strategy is driven by the potential for financial savings in high volume, low risk and low complexity, less regulated work and streamlined systems and processes.The procurement phase of the ISSC2 project was completed on 31 October 2013, with 13 individual clients signing contracts with Shared Services Connected Limited (SSCL).SSCL is a joint venture between Steria (75%) and Government (25%) with a 7 year contract, and a 3 year option to extend. It has an ambitious strategy for growth, and signing contracts with the Ministry of Justice (MoJ) and Home Office (HO) represents a key milestone in its continued expansion to achieve its strategy. MoJ and HO joined as SSCL clients in November 2014.As well as delivering Business Process Services (BPS) to its clients, SSCL is also designing, building and implementing a Single Operating Platform (SOP) to further enable the drive towards standardising services offered by SSCL.</v>
          </cell>
          <cell r="K20" t="str">
            <v>The need to manage assets more commercially and strategically reducing costs through effiecient use of assets with a cross Government perspective.*Incentivising the efficient use of land and property assets*Introducing market rent charges*Providing extra support to departments to help them implement agreed portfolio strategies</v>
          </cell>
          <cell r="L20" t="str">
            <v>Most major ICT contracts for the department expired at the end of November 2015.  This programme has provided for continuity of operations for ICT services for the CPS beyond Nov 2015. Major portions of the main PFI contract with CGI have been extended to end of Mar 2017. The contracts for Print Services and the Networks and Telephony Services have been removed from the PFI deal and procured through relevant frameworks and have commenced on 1 Dec 2015. This programme will manage the necessary procurements, contract agreements, service transitions and transformation.</v>
          </cell>
          <cell r="M20" t="str">
            <v>The Blythe House Programme seeks to unlock national collections that cannot readily be viewed by the public and to care for and preserve them for future generations. The Programme's 3 key objectives:1) To ensure the Blythe House is put to its most efficient and effective use in order to deliver maximum value for money 2) To meet the governments obligation to ensure that the collections currently held at Blythe House are properly stored and cared for 3) To ensure that the Blythe House museums are able to care for their collectionsin the most efficient and effectiveway</v>
          </cell>
          <cell r="N20" t="str">
            <v>Phase 1:  Delivering superfast broadband (24Mbs+) to 90% of UK premises by early 2016 and delivering universal standard broadband (2Mbps).  4.1million superfast premises to be covered under Phase 1, delivered through 44 projects, and a small number of joint Rural Community Broadband Projects with DEFRA.Phase 2:  Delivering superfast broadband (24Mbs+) to 95% of UK premises by December 2017, as a continuation of Phase 1 covering c1 million premises.   Combined investment of £1.7bn central and local Government plus supplier investment.</v>
          </cell>
          <cell r="O20" t="str">
            <v xml:space="preserve">The New Tate Modern will provide London with a unique public space for a rich collection of international art, combined with educational initiatives for diverse audience groups.  The New Tate Modern will significantly enhance the UK's reputation as a major cultural force in the world. </v>
          </cell>
          <cell r="P20" t="str">
            <v>Up to £600m has been made available to make the 700 MHz band available for mobile broadband.  The programme consists of the following projects:1) Infrastructure programme to clear the spectrum – comprising implementing a new transmission frequency plan for Digital Terrestrial Television (DTT) broadcasting, building or modifying broadcast masts and antennas, including over 80 main transmitters, and administering the payment of grants to deliver this infrastructure work.2) Programme Making Special Events (PMSE) -  putting in place alternative spectrum for the PMSE community and delivering a Help Scheme for current PMSE users impacted by the Programme.3) Viewer Support - communicating to DTT viewers if they need to retune their TV equipment, and providing support to affected viewers that may need to repoint or replace their aerials.</v>
          </cell>
          <cell r="Q20" t="str">
            <v>Primary objective is to agree a contract to enable the construction and operation of a new nuclear power plant that achieves a fair deal, represents good value for money, is affordable and is compatible with State aid rules. Secondary objective is to fully explore and understand the issues around a CfD for HPC and make a recommendation to ministers based on this.Procurement Policy on steel in major projects It doesn’t apply as DECC is not procuring HPC.</v>
          </cell>
          <cell r="R20" t="str">
            <v xml:space="preserve">The primary objective of the programme is to site and construct a permanent geological disposal facility (GDF) as the safe, secure and environmentally responsible solution to the long-term management of higher-activity radioactive waste in the UK, excluding Scotland.   The programme also supports the delivery of the UK's nuclear new build programme because before development consents for new nuclear power stations are granted, the Government needs to be satisfied that effective arrangements exist or will exist to manage and dispose of the wastes they will produce. The programme complies with all public procurement policy obligations including the guidance in Procurement Policy Note 16/15. The developer will be able to provide data once we are in the implementation phase of the programme ie we have a designated site and a site specific rather than a generic design.                                                                                                                                                                                                                                                                                               </v>
          </cell>
          <cell r="S20" t="str">
            <v xml:space="preserve">The Heat Network Investment Project (HNIP) consists of project pipeline development and time-limited £320 million capital support to build heat networks in England and Wales.  </v>
          </cell>
          <cell r="T20" t="str">
            <v xml:space="preserve">The objective of the procurement (the Magnox Competition) is the delivery of a series of outputs largely based on the extant baselines of Magnox and RSRL, currently defined as outcomes of the Magnox Optimised Decommissioning Plan (MODP) and Optimised RSRL Baseline (HOP and WOP) at 10% lower cost. The performance obligations associated with delivery of this objective are embodied within a Client Specification which forms the basis of the Site Licence Company Agreement (SLCA) and Parent Body Agreement (PBA). Following the application of competitive tension via the competition process and share transfer to a new PBO, a target cost incentivised contract arrangement is in place for delivery of the performance obligations in the contract. A contract period of 14 years is envisaged in two phases each of circa 7 years. The target cost as bid is £2.4bn for phase 1 and £1.4bn for phase 2. Currently the project is focussed on "Consolidation" of the successful bidders commitments into the SLC Lifetime Performance Plan (LTPP).The SLCA anticipates some change to the Target Cost during the Consolidation phase but the full extent of the change will only be known at the end of May 2016. A key enabler to achieving a lower cost for delivering the programme is the NDA's ability to put in place funding to match the programme established by the contractor in the updated LTPP. Should the updated LTPP prove to be unaffordable a further iteration may be required. </v>
          </cell>
          <cell r="U20" t="str">
            <v xml:space="preserve">Changing the model for engaging the private sector at the Sellafield Site from the current Parent Body Organisation model to a new Market Enhanced Site Licenced Company characterised by public sector retention of the uncertainties intrinsically associated with Sellafield.    </v>
          </cell>
          <cell r="V20" t="str">
            <v xml:space="preserve">The Government's vision is for every home in Great Britain to have smart electricity and gas meters by 2020. Smart Meters will give consumers up-to-date information about how much gas and/or electricity they have used in pounds and pence, as well as units of energy.  Smart meters will have benefits for consumers, suppliers and energy networks. Consumers will have near real-time information about their energy use, enabling them to monitor and manage their energy consumption, save money and reduce carbon emissions.  Switching between suppliers will also be made simpler and faster. Energy suppliers will have access to accurate data for billing and will be able to offer a wider range of services and tariffs.  Energy networks will have better information to manage and plan current activities and support the move towards the development of a smart grid. </v>
          </cell>
          <cell r="W20" t="str">
            <v xml:space="preserve">The primary objective of the Common Agricultural Policy Delivery Programme is to procure a solution for the processing, payment and accounting of claims for funding from all schemes as part of CAP2013. </v>
          </cell>
          <cell r="X20" t="str">
            <v>The Defra UnITy Programme has been established to exploit the opportunity presented from the expiry of its two largest ICT contracts. The programme will run until 06/2018 to develop a delivery mechanism leveraging good outcomes in a multi vendor environment.</v>
          </cell>
          <cell r="Y20" t="str">
            <v>TEAM2100 will further reduce tidal flood risk to the 1.35 million people and £275 billion property in London and the Thames estuary through capital maintenance and refurbishment of tidal flood risk assets. It is the first multi-year programme to be implemented from the government approved TE2100 Plan. TEAM2100 is being delivered through a long-term, collaborative contract between the Environment Agency and the delivery partner, CH2M.(Please note that these figures have been updated from the TE2100 Five Year Review published in October 2016)</v>
          </cell>
          <cell r="Z20" t="str">
            <v xml:space="preserve">The Thames Tideway Tunnel project will protect the River Thames in London from sewage discharges arising from an old and at-capacity  sewerage network.  Bazalgette Tunnel Limited (also known as Tideway) is the Infrastructure Provider appointed to deliver and finance the project, along with enabling and interface works that are being led by Thames Water Utilities Limited. The project has now entered the construction phase. Defra is the lead department that monitors the potential risks to the taxpayer that may arise from the project, including potential calls on the contingent financial support package provided by Government for the project to cover certain remote but high impact risks.Structural Steel declaration.  The project is delivered and financed by the private sector and therefore this falls out of the scope of PNN Action Note 16/15.  Defra has shared the Note with Tideway and explained the Government policy and rationale behind this. </v>
          </cell>
          <cell r="AA20" t="str">
            <v xml:space="preserve">A multifaceted transformation programme, aiming to deliver: - a significant uplift in the quality and quantity of apprenticeships - development and implementation of a new employer levy and funding system - design and implementation of a new online IT system enabling employers to manage their apprenticeship programmes - establishment of a new Institute for Apprenticeships - support for transition from apprenticeship frameworks to new employer designed standards - measures to increase apprenticeships in the public sector  - raise BAME participation rates by 20% </v>
          </cell>
          <cell r="AB20" t="str">
            <v xml:space="preserve">HM Government is  carrying out a programme of asset sales with the purpose of reducing public sector net debt (“PSND”). The Government has announced its intention to sell the pre-Browne Income Contingent Repayment (ICR) student loan book to contribute to this objective and to realise value to the taxpayer.  This loan book will be sold in a series of tranches over a number of years.  </v>
          </cell>
          <cell r="AC20" t="str">
            <v>The Priority School Building Programme is rebuilding and/or refurbishing those school buildings in the very worst condition across the country. There are two phases of the programme, covering a total of 537 schools.:- Under the first phase of the programme, known as PSBP1, 260 whole schools are being rebuilt and/or refurbished. 214 schools through capital grant and 46 using private finance. The vast majority of schools in PSBP1 will be handed over by the end of 2017, two years earlier than originally announced. - Under the second phase, PSBP2, individual blocks of accommodation at 277 schools will be rebuilt and/or refurbished using capital grant. The schools will be handed over by the end of 2021.To ensure value for money for the public sector, schools in both phases of the programme are grouped together to make projects (or batches) that will be commercially attractive and drive strong competition. This grouping of projects also allows us to take advantage of economies in procurement in terms of both time and cost.   The programme has 143 schools worth over £10m of which 75 have their design and build contracts awarded.The future pipeline of projects determining requirements on steel sourcing have been signalled to the market pre-procurement. This gives potential bidders sufficient time to prepare for competitive bidding under EFA frameworks; alternative frameworks and OJEU procurements.</v>
          </cell>
          <cell r="AD20" t="str">
            <v>Delivering 46 schools in the worst and most urgent need of repair using HMT's PF2 approach.</v>
          </cell>
          <cell r="AE20" t="str">
            <v xml:space="preserve">The Government has legislated through the Childcare Act 2016 to introduce an entitlement to 30 hours of free childcare for working parents of 3 and 4 year olds (the extended entitlement).  The extended entitlement will be rolled-out nationally from September 2017 with early implementation in some areas from September 2016 in keeping with commitments made by the Prime Minister.  </v>
          </cell>
          <cell r="AF20" t="str">
            <v>The project aims to establish sustainable air services to St Helena to promote economic development and increased financial self-sufficiency, leading eventually to graduation from UK Government support. This will be done through the construction of an airport and the introduction of scheduled air services.  The project also includes support to the operation of the airport for a period of ten years and the construction of a wharf.  The project will put in place the necessary legal, regulatory and monitoring framework, and includes a series of reforms to be implemented by the St Helena Government to open up the island to inward investment and increased tourism.</v>
          </cell>
          <cell r="AG20" t="str">
            <v>To improve the A14 which is a major national and inter-urban regional transport artery between Cambridge and Huntingdon to relieve congestion and support both national and regional economic growth. Requires steel.</v>
          </cell>
          <cell r="AH20" t="str">
            <v>The RIS states "construction of twin-bored tunnel of at least 1.8 miles as the road passes Stonehenge coupled with a dual carriageway bypass for Winterbourne Stoke to link the existing dual carriageway section around Amesbury with the dual carriageway at Berwick Down".Requires Steel.</v>
          </cell>
          <cell r="AI20" t="str">
            <v>The Airport Capacity Programme's scope encompasses the DfT activities required to enable a decision on preferred scheme for increased airport capacity then DfT's enabling activities that will be needed for delivery of increased capacity.</v>
          </cell>
          <cell r="AJ20" t="str">
            <v>A new high-frequency rail service which will increase rail-based capacity in London by 10% and cut journey times across London and the South East.</v>
          </cell>
          <cell r="AK20" t="str">
            <v>The East West Rail Western Section project will re-construct and upgrade a partly disused railway between Oxford / Princes Risborough and Milton Keynes / Bedford allowing for the introduction of new passenger services improving connectivity and journey times along the corridor to meet transport and economic growth needs.Doesn't require steel.</v>
          </cell>
          <cell r="AL20" t="str">
            <v>The Great Western Route Modernisation is an extensive programme undertaken by Network Rail and other key stakeholders to modernise existing infrastructure on the Great Western mainline - it will create faster more reliable services better stations and increased freight capacity. Modernising the route will improve the experience of everyone who uses it and stimulate economic growth in the south west and beyond.</v>
          </cell>
          <cell r="AM20" t="str">
            <v>A new fully integrated high speed North-South railway. Requires Steel</v>
          </cell>
          <cell r="AN20" t="str">
            <v>Intercity Express Programme (IEP) will renew the UK's high speed train fleet on the Great Western and East Coast. Through franchise competitions IEP is a key means to deliver the passenger benefits from the associated upgrades including more capacity improved reliability reduced journey times and better environmental performance. The order supports a new train factory at Newton Aycliffe which will create 730 new jobs with thousands more in the supply chain. IEP serves London to Bristol Cardiff Swansea Cheltenham &amp; Worcester and London to Leeds Edinburgh &amp; Aberdeen offering through-trains from non-electrified lines without the need to change or attach a locomotive.Doesn't require steel</v>
          </cell>
          <cell r="AO20" t="str">
            <v>The project will identify feasible options for additional river crossing road capacity in the Lower Thames area and assess these against traffic economic and environmental criteria.Requires Steel</v>
          </cell>
          <cell r="AP20" t="str">
            <v>A permanent solution for Operation Stack in Kent.Dosen't require steel.</v>
          </cell>
          <cell r="AQ20" t="str">
            <v>Modernisation of the Midland Main Line Route to provide more passenger capacity reduced journey times into London and between major Midland cities and electrification of main line.Requires Steel</v>
          </cell>
          <cell r="AR20" t="str">
            <v>The North of England Programme will improve the connectivity and capacity of the existing rail network across the north of England.  This will mprove services for passengers and  bring economic benefit to  the region</v>
          </cell>
          <cell r="AS20" t="str">
            <v>To secure the provision of passenger rail services as set out under the Railways Act 1993 (as amended) by letting Rail Franchises.Doesn't require steel</v>
          </cell>
          <cell r="AT20" t="str">
            <v>To manage the delivery of a Search and Rescue Helicopter contract for the provision of search and rescue helicopter services for the UK.Dosen't require steel</v>
          </cell>
          <cell r="AU20" t="str">
            <v>Programme of infrastructure upgrades and new rolling stock to increase passnger capacity. This programme is made up of the Wessex Capacity Programme (WCP) which includes the enhancements works at Waterloo station and the rolling stock procurement. Collectively the whole South West Route Capacity programme is referred to as the Wessex Capacity Improvement Programme  (WCIP) by Network Rail.</v>
          </cell>
          <cell r="AV20" t="str">
            <v>The Independent Shared Service Centre (ISSC1) was created in early 2013 when the DfT shared service centre was divested to arvato. A Framework Agreement based on a new, lower cost Agresso ERP platform was established. DfT transferred the ISSC1 Framework Agreement to Cabinet Office in October 2013 and Cabinet Office became Framework Authority.   In 2013, four other government bodies agreed call-off contracts with arvato under the ISSC1 Framework. These were HM Treasury, DCLG, DCMS and the Civil Nuclear Constabulary.The original plan to migrate parts of the DfT family and OGDs on to the Agresso platform resulted in significant time delays and cost overruns.  The DfT family was scheduled to have migrated by October 2014, followed by the OGDs due to go live by the end of 2015.  By the end of 2015, the Maritime Coastguard Agency (MCA) – an agency of the DfT, had migrated on to Agresso,  In November 2015, arvato approached HMG seeking to renegotiate the terms of their contract. Acting on behalf of the Framework Authority and OGDs, the DfT negotiated exit for the OGDs from their contracts and new Heads of Terms with arvato through which DfT became the sole recipient of services and replaced Cabinet Office as the framework Authority.  The new terms became effective from 18 August 2016.</v>
          </cell>
          <cell r="AW20" t="str">
            <v>A new high-frequency rail service which will increase rail-based capacity in London by 10% and cut journey times across London and the South East.Requires Steel</v>
          </cell>
          <cell r="AX20" t="str">
            <v>To extend the current flu programme to children aged two to less than 17 years as part of DH legal obligations, under the 2010 NHS Constitution.</v>
          </cell>
          <cell r="AY20" t="str">
            <v>The Programme delivers the LSP contract for IT services across health and care organisations in the North, Midlands and East of England including delivery of the strategic electronic patient record system (Lorenzo) and the safe and secure exit of all non-Lorenzo deployed services. There now only remains a small minority of organisations that we are working with to manage a safe and secure exit from the programme. The vast majority exited as planned in July 2016.</v>
          </cell>
          <cell r="AZ20" t="str">
            <v>The Electronic Prescription Service enables prescribers - such as GPs and practice nurses - to send prescriptions electronically to a dispenser (such as a pharmacy) of the patient's choice. This makes the prescribing and dispensing process more efficient and convenient for patients and staff.</v>
          </cell>
          <cell r="BA20" t="str">
            <v>GPSoC Replacement Project: Continued funding for the provision and development of the GP clinical IT systems used in all practices in England by appointing a range of suppliers to a procurement framework, offering GP practices a choice of systems from a diverse market</v>
          </cell>
          <cell r="BB20" t="str">
            <v>The Health and Social Care Network (HSCN) programme will provide the successor to the N3 network and will establish a reliable, safe and efficient way for health and social care organisations to exchange information from 2017 onwards.</v>
          </cell>
          <cell r="BC20" t="str">
            <v>Investing in Liaison and Diversion services to screen, assess and refer offenders at the earliest possible point of the criminal justice system into relevant treatment and support, with information from assessments subsequently fed into the criminal justice process to be used to inform decisions about justice outcomes, charging, prosecution and sentencing.</v>
          </cell>
          <cell r="BD20" t="str">
            <v>The aim of the Programme is to put in place effective services and activities to facilitate clinical professionals, commissioners and researchers’ legitimate need to use patient-level data to inform decision-making and provide insight into the health and care of England’s citizens.</v>
          </cell>
          <cell r="BE20" t="str">
            <v>“To re-procure the National Pandemic Flu Service to ensure that a complementary service to primary care remains ready to be mobilised to enable the rapid distribution of antivirals to symptomatic individuals in the event of a pandemic.</v>
          </cell>
          <cell r="BF20" t="str">
            <v>To develop a full Proton Beam Therapy service in England.</v>
          </cell>
          <cell r="BG20" t="str">
            <v>The NHS Electronic Staff Record (ESR) provides payroll and HR services to all NHS organisations in England and Wales, apart from two English NHS Trusts. The NHS ESR Re-procurement Project was previously established to replace the expiring McKesson UK contract to provide this service. A new contract was awarded to IBM in December 2014. Day-to-day management of the contract and service delivery is undertaken by an NHS Central team, reporting to the SRO.</v>
          </cell>
          <cell r="BH20" t="str">
            <v>Deliver NHS e-Referral Service to support paperless referrals and a paperless NHS by 2018, as a centrepiece of NHS England’s response to the Government’s Digital First and transparency initiatives.</v>
          </cell>
          <cell r="BI20" t="str">
            <v>The NHSmail 2 project will identify a solution and deliver a replacement to the existing NHSmail service.</v>
          </cell>
          <cell r="BJ20" t="str">
            <v>To replace the NHS pension contract that is to expire, ensuring there is no break in the Secretary of State’s ability to meet statutory requirements to offer the NHS Pension scheme.</v>
          </cell>
          <cell r="BK20" t="str">
            <v>The NHS.UK programme is transforming the website NHS Choices, and designing a digital service that better connects patients to the information and services that they need. The user is at the heart of everything that we do.</v>
          </cell>
          <cell r="BL20" t="str">
            <v xml:space="preserve">The Science Hub programme, previously called Chrysalis,  transferred to Public Health England on 31st March 2013. The vision under PHE has continued to develop and builds upon and strengthens the strategic case for an integrated public health service, as well as address the urgent re-provision of facilities currently at Porton. The business case is based on the delivery of a “hub and node” model for public health science through co-location of Porton research, Colindale and London HQ functions onto a site to be purchased from GSK. The requirement for steel for this programme has not yet been decided.  Following the Spending Review, an options analysis is being conducted to accomodate all the staff now in scope at various levels of risk.  This will determine the requirement for construction versus refurbishment and this will determine whether the steel usage will be significant </v>
          </cell>
          <cell r="BM20" t="str">
            <v>NHS Supply Chain - Future Operating Model1. To develop strategic approach to procure services to replace NHS Suply Chain contract2. To design the future operating model (FOM) for NHS Supply Chain services with a view to delviery significant savings to the NHS by acheiving the following  a) Increase compliance of NHS to purchase a standard range of clinically appropriate products  b) Increase uptake/volume of product purchased via NHS Supply Chain  c) Utilise increased buying power to affect purchasing behaviours  d) Lower the cost of product for the NHS 3. To plan and implement the chosen operating model for NHS Supply Chain to ensure delivery of service beyond October 2018</v>
          </cell>
          <cell r="BN20" t="str">
            <v>To improve cost recovery from visitors and migrants (both EEA and non-EEA) in England to ensure that the NHS receives a fair contribution for the cost of the healthcare it provides.</v>
          </cell>
          <cell r="BO20" t="str">
            <v>The primary aim of this programme is to deliver the then Prime Minister , David Cameron's,  commitment to sequence 100,000 whole human genome samples by December 2017. The Project has four specific aims: to bring benefit to patients and create a genomic medicine service for the NHS; to enable new scientific discovery and medical insights; to create an ethical and transparent programme based on consent; to kick start the development of a UK genomics industry.</v>
          </cell>
          <cell r="BP20" t="str">
            <v>ADMS Transformation will transition the full Application Development, Maintenance and Support (ADMS) services currently provided by HPE to DWP Digital in a controlled manner along with establishing a new Resourcing Framework and establishing access to all the relevant development and test tooling, software and processes.  Underpinning this business change will be the insourcing of appropriate HPE staff into a new DWP GovCo organisation enabling a flexible and agile resource pool.  The changes will be delivered between December 2016 and February 2017.</v>
          </cell>
          <cell r="BQ20" t="str">
            <v xml:space="preserve">This programme was set up to implement the Government’s workplace pension reforms. The overarching aim of the reforms is to get more people saving more for their retirement. </v>
          </cell>
          <cell r="BR20" t="str">
            <v xml:space="preserve">Designing and delivering a blueprint of our people; teams and locations in 2018 and beyond while optimising the space we use, as we exit the current estates PRIME contract and take on new contractual arrangements from April 2018.  </v>
          </cell>
          <cell r="BS20" t="str">
            <v>The programme is delivering projects that will transform DWP Operations to prevent fraud and error; detect and correct fraud and error; deliver tough punishments for those who defraud the system; and deter those who would try to abuse the system in future.  The programme will deliver new services that support our customers and improve efficiency.</v>
          </cell>
          <cell r="BT20" t="str">
            <v>Universal Credit replaces six separate benefits and tax credits for working age people, bringing together in and out of work systems into one, to make work pay. When fully rolled out it is expected that up to 7 million households will benefit from Universal Credit. Legislated for in 2012-13, it has now entered implementation phase.</v>
          </cell>
          <cell r="BU20" t="str">
            <v xml:space="preserve">The Work and Health Programme (WHP) will design, procure and implement a new contracted employment provision that from November 2017 will aim to transform the lives of people with health conditions and disabilities and the long term unemployed.  </v>
          </cell>
          <cell r="BV20" t="str">
            <v>To perform the on-going re-fresh of  DWP's ageing infrastructure assets and deliver a modern flexible cloud hosting environment; and to undertake the progressive migration of applications from the Standard Services Business Allocation (SSBA) Hosting Services contract to the new hosting arrangements.</v>
          </cell>
          <cell r="BW20" t="str">
            <v xml:space="preserve">To provide a secure modern fit for purpose HMG office compound for both BHC and DFID in Abuja, Nigeria.  </v>
          </cell>
          <cell r="BY20" t="str">
            <v>Provide the continuation of the Movement of Personal Effects (heavy baggage, car freight, UAF) to HMG staff and their dependents posted overseas from 1 Sept 2016.</v>
          </cell>
          <cell r="BZ20" t="str">
            <v>• Transformation: The FCO has committed through its corporate objectives to: “Transform the FCO’s ‘Official’ technology and deliver the flexible, reliable and modern tools our staff need to do their jobs” whilst “harnessing digital technology to transform the way that they work”. Tech Overhaul is the transformation programme engineered to meet these objectives by:  • Providing reliable, resilient and easy to use technology across our global network  • Enabling mobile and flexible working at ‘Official’ where possible, ‘Official-Sensitive’ where necessary  • Providing customer interaction and service provisions which are digital by default, delivering   information and knowledge management capabilities, encouraging innovation and collaboration</v>
          </cell>
          <cell r="CA20" t="str">
            <v>The FCO wants to maximise the efficiency of its London estate by consolidating its core activities into the Main Building on King Charles Street (KCS). This will support the wider Cabinet Office strategy of consolidating the HMG Estate in Central London. It will free up the Old Admiralty Building (OAB) freehold for other Government Department use. There are savings for the FCO on operating costs and for the wider Government on lease rentals. This UK Estates Reform (UKER) project is a catalyst to provide a more modern working environment for FCO staff, to help deliver Diplomatic Excellence, to embed flexible working, and to drive efficiency across the FCO. The FCO must also introduce a new High Classification IT system by 2014, which will involve making a significant part of the KCS building secure.</v>
          </cell>
          <cell r="CB20" t="str">
            <v xml:space="preserve">Delivery of the Making Tax Digital for Individuals Programme is a key building block in HMRC’s transformation.  It is the biggest change for individual taxpayers in a generation and is a vital part of moving to multi-channel digital delivery, supporting greater real time working and allowing risk and compliance activity to move upstream. It is the vehicle through which much of the Government’s “Making Tax Digital” agenda will be delivered. Ultimately the work of the Programme over this Spending Review period could provide the platform to allow the Personal Tax Account ("PTA") to become the digital front door for Government, opening up a host of opportunities to improve customer experience with Government as a whole through modernised systems and processes supporting the move to real time working and abolish the tax return. </v>
          </cell>
          <cell r="CC20" t="str">
            <v>This Programme by 2020-21 will replace HMRCs current 170 offices with 13 new Regional Centres, 5 transitional sites, 4 Specialist Sites and a London Headquarters serving every part of the UK. This will enable HMRC to create modern, adaptable work spaces that will support the digital infrastructure, staff collaboration and development that HMRC requires to modernise.The Programme will support delivery of future efficiency savings through the extended roll out of the ten-year modernisation programme.This Programme also supports the wider Government agenda to transform the Civil Service estate;  all of our chosen locations for HMRC Regional Centres align with the siting of Government Hubs.</v>
          </cell>
          <cell r="CD20" t="str">
            <v xml:space="preserve">To manage the safe exit of HMRC's ASPIRE IT contract that ends in June 2017. The Programme's Aims and Objectives are: The Programme aim for the scope reflected in the Business Case is to:• achieve a safe transition from the ASPIRE contract to the new HMRC IT operating and sourcing model, enabling HMRC’s digital and data transformation and deliver the benefits of the new model thereafter.The Programme objectives for the scope reflected in the Business Case are to:• Ensure there is continuity of IT supply to the Department and its customers once the current contractual arrangements through the ASPIRE contracts end in June 2017;• Ensure that new sourcing arrangements provide better value for money, drive out savings compared to current baseline and are market aligned and consistent with Government standards for ICT contracts and IT delivery;• Ensure  IT in HMRC is transformed to enable HMRC’s digital and data transformation and to ensure that changes can be made more flexibly and at greater speed through a new target Operating and Commercial Model and re-engineered processes;• Ensure HMRC has the capacity and capability to operate its new IT Operating and Commercial Model on a sustainable basis;• Ensure the transition from ASPIRE contracts to the new Operating Model is as smooth as possible with minimal disruption to service (same or better SLAs) and project delivery (time, cost, quality as agreed for each project) during the transition period.  </v>
          </cell>
          <cell r="CE20" t="str">
            <v xml:space="preserve">HMRC is responsible for delivering an end to end declaration processing service for imports to and exports from the UK.  The current service delivery system is the Customs Handling of Import and Export Freight service (CHIEF).  Each year this business critical service handles c.68 million declarations and collects £34bn revenue, set in a context of an international trade supply chain that is worth £700bn p.a. to the UK economy. This is a business critical declaration processing system handling movements of 3rd country (non-EU) goods. CHIEF operates real time, 24 hours per day, 365 days of the year.The current CHIEF system is more than 23 years old and based on aging Virtual Machine Environment (VME) technology which is becoming difficult to maintain as support skills are difficult to find. The service has reached a point where any changes will be both expensive and technically difficult to implement.  HMRC are seeking to replace CHIEF with a robust, scalable set of import /export services, capable of delivering this critical function into the future.  </v>
          </cell>
          <cell r="CF20" t="str">
            <v>Delivering requirements to modernise IT architecture, bring tax reporting closer to the point of transaction, removing the need for customers to complete tax-specific returns and/or provide information HMRC already holds, enhancing digital services for businesses and agents and delivering a better customer experience.</v>
          </cell>
          <cell r="CG20" t="str">
            <v xml:space="preserve">Under TFC the intention is to provide childcare accounts for all eligible children for which the first £8,000 deposited by parents or others is topped up by government by 20p for every 80p deposited, up to a maximum of £2,000 per child per year. The TFC programme will design and implement the TFC scheme. Accountability for TFC is divided between HMRC and HM Treasury (HMT). HMRC are responsible for TFC delivery and for outcomes on customer service such as correct payments and data security. HMT have responsibility for ensuring the scheme delivers its intended policy outcomes and for advising ministers on any further policy changes needed to ensure the outcomes continue to be achieved. HMRC will also deliver, for DfE who are the accountable Department, the functionality to support the enhanced 30 hours free childcare provision for 3 and 4 year olds. </v>
          </cell>
          <cell r="CH20" t="str">
            <v>In a world of internet enabled communication, ensure that the police, wider law enforcement, security and intelligence agencies can lawfully obtain, manage and use communications data and intercepted content to: detect, prevent and disrupt crime; protect the public and save lives.</v>
          </cell>
          <cell r="CI20" t="str">
            <v>The National Law Enforcement Data Programme (NLEDP) aims to replace the current Police National Computer (PNC) and Police National Database (PND) systems with one modernised solution: the Law Enforcement Data Service (LEDS).</v>
          </cell>
          <cell r="CJ20" t="str">
            <v>It is proposed that the Home Office move to a updated ERP and a common shared service model to provide transactional human resource (HR), finance (including payroll) and procurement  services, in full alignment with the Cabinet Office Next Generation Shared Service strategic plan (NGSS) . THe NGSS plan looks to  operate a Crown Oversight Function that works with departments to deliver improvements in the quality of service and reduction in the operating costs of shared services</v>
          </cell>
          <cell r="CK20" t="str">
            <v xml:space="preserve">Cyclamen equipment provides the capability to detect and intercept, and thereby deter the illcit movement of radiological materials into the United Kingdom.  The Programme will deliver modernised Cyclamen capabilities that continue to safeguard the security of the UK. </v>
          </cell>
          <cell r="CL20" t="str">
            <v>A new modernisation release for Barring and Disclosure that will unify operations, introduce electronic applications and referrals, and enable new services such as Basics.</v>
          </cell>
          <cell r="CM20" t="str">
            <v>To deliver digital services that will provide systems capable of transforming the way that Border Force and its partners operate.</v>
          </cell>
          <cell r="CN20" t="str">
            <v xml:space="preserve">The Programme aims to replace the mobile communications service used by the 3 Emergency Services and other public safety users with an Emergency Services Network (ESN) which is provided on a commercial mobile network enhanced to meet the public safety requirements for coverage, functionality, availability and security. </v>
          </cell>
          <cell r="CO20" t="str">
            <v>Home Office wide convergence programme for biometrics within Government, covering border security, law enforcement and intelligence.</v>
          </cell>
          <cell r="CP20" t="str">
            <v>The Immigration Platform Technologies (IPT) Programme is delivering the technology and information systems to support the immigration service now and in the future.</v>
          </cell>
          <cell r="CQ20" t="str">
            <v>The Smarter Working Programme is enabling new ways of working across the Home Office  through transformation of people, technology and workplace whilst reducing cost to the taxpayer.</v>
          </cell>
          <cell r="CR20" t="str">
            <v>The main IT supply contracts for the Home Office expire in Jan 2017 and the programme is disaggregating the existing IT service provision for the core Home Office taking responsibility for Systems and Service Integration, as well as ownership of other key IT elements, back in house in line with Cabinet Office strategy</v>
          </cell>
          <cell r="CS20" t="str">
            <v>The A400M Programme aim is to ***** supplement ***** the current Tactical AT C130J capability with a worldwide medium lift, Tac AT capability in order to meet the expectations of Defence policy.  It's scope comprises the delivery of: 22 x A400M aircraft; the aircraft's In-Service Support (ISS) solution; and the training solution for aircrew and support personnel.</v>
          </cell>
          <cell r="CT20" t="str">
            <v>P900050600 - AIRSEEKER will sustain the UK's airborne electronic surveillance capability previously provided by the Nimrod R1 aircraft against an evolving and increasingly complex target set up to at least 2035. It will provide a rapidly deployable capability to support operations where it will be able to collect, analyse, fuse and disseminate a coherent and readily interpretable electronic surveillance picture in support of national, joint and coalition operations. This information will support targeting and combat identification. The period between retirement of the Nimrod R1 and introduction of AIRSEEKER was covered through the UK/US Co-manning Memorandum of Understanding (MoU).</v>
          </cell>
          <cell r="CU20" t="str">
            <v>The intent of the programme is to deliver MBT capability out to 2035 and to inform the development of a FGCS beyond 2035.  This will be achieved through a series of projects to extend the life of the current CR2 platform .  These projects will fall under the governance of the overall Armour (MBT) Programme but only the CR2 LEP is currently funded (with the Simulated Training Systems and mobility projects partly funded).  The main project is the CR2 Life Extension Project (LEP), an equipment project to manage the obsolescence of the CR2 platform itself.  CR2 LEP passed IG in Mar 16. It aims to down select to two preferred bidders by 6 Oct 16 and let the Assessment Phase contract on 1 Dec 16.Other projects within the overall Armr (MBT) 2025 Programme address: lethality, survivability, mobility, Human Factor Integration (HFI) aspects of the MBT capability and the extension of current simulated training solutions.  The Future Ground Combat System (FGCS) project will examine the future armr capability requirements beyond 2035. Subordinate workstrands include projects to address: - Improved CR2 Survivability - protection solutions for CR2 - including Passive Modular Armour, Signature Management and Active Integrated Protection System (AIPS).  This was specifically tasked by IAC.- Improved CR2 Lethality - focused on 120mm lethality, including secondary natures but could consider other solutions. It also includes funding from CR2 LEP for bidders to examine options to improve lethality during the CR2 LEP AP.- Improved Human Factor Intgegration (HFI) - focused on integration of the Virtus helmet and Active Noise Reduction headsets for MBT crews. - Improved CR2 Mobility  - an initial study will examine the scope of work required to manage CR2 mobility to the extended OSD.  The project will then apply for funding to complete the required work. - CR2 simulated training equipment - extension of simulated training equipment in line with CR2 platform. Will include management of obsolescence and the any changes required as a result of CR2 LEP.  These projects are currently pre-concept.  The CR2 Survivability, CR2 Lethality, and CR2 Mobility projects have some limited funding for R and E.  The Simulated Training project will be funded from within the LEP for work on PGTE.  Other training aids will need to funded from the in-service equipment support budget or the Army Budgetary Cycle.</v>
          </cell>
          <cell r="CV20" t="str">
            <v>The aim of the Armd Cav 2025 Programme is to deliver an integrated multi-role capability that will include the delivery of AJAX and its training solution into service.</v>
          </cell>
          <cell r="CW20" t="str">
            <v>The intent of this programme is to deliver an upgraded Infantry Fighting Vehicle to enable an enhanced and integrated Armd Inf capability by 2026.</v>
          </cell>
          <cell r="CX20" t="str">
            <v>The aims and scope of the programme were set out in the Ministerial announcement of 5 March 2013. The programme is to coordinate and deliver infrastructure and non-infrastructure requirements to realise the capability and financial benefits: enable the A2020 organisational structure and UK laydown to be achieved, withdrawing MOD Staff and dependants from Germany and delivering reduced costs.</v>
          </cell>
          <cell r="CY20" t="str">
            <v>Stabilisation and betterment. Continuing roll-out of the few remaining White Paper deliverables, including a review of the Bounty (unlikely before FY 2016/17); support to RPP until it reaches FOC (and continuing where required afterwards); and provision of pensions, which is well underway but has not yet been realised. Revised roles. Continuing to support roles where Reservists can bring their KSE to the Army Reserve. Enablement. The Army will continued to encourage Reservists to accept the new terms of service outlined in the DRA, while delegating Employer Engagement down to the tactical level where the majority of effect can be achieved; this is balanced with support the MOD-led Defence Relationship Management organisation. Adjusting the Regular: Reserve Balance. Required growth rates for Reserves will be achieved by a combination of measures to improve inflow (recruitment), both new enlistments and ex-Regulars, and measures to reduce outflow from them (retention). Volunteer Estate. Reserves basing continues to be refined, with an ongoing refreshment based on enabling capability delivery and Reserves output. This is primarily delivered through the Army Basing Programme (ABP) into which the ARDP has influence both through the Defence Nexus of programmes and bilaterally. Force Generation. The ACM will continue to recognise Reservist units while subsequent iterations of the ARO will ensure that greater attention is paid to Reservist readiness requirements. The remaining elements of the enablement and governance recommendations will be continued to be delivered by the FR20 (C) Programme.</v>
          </cell>
          <cell r="CZ20" t="str">
            <v>The original scope of the programme covered the design, development and manufacture of up to 9 Astute class submarines as detailed in the formal Staff Requirement of 1997. Over the course of the programme this was reduced to 7 platforms with the military requirement for 7.8 submarines taken at risk. The requirement for 7 platforms was re-endorsed in the SDSR 10 which required the submarines to perform a wide range of military tasks; demonstrate global reach, endurance, covertness, sustained high speed and the ability to conduct unsupported operations in hostile environments.  SDSR 15 reaffirmed the requirenent for a 7 Boat Programme.</v>
          </cell>
          <cell r="DA20" t="str">
            <v>The scope of the core CEPP Programme is the QEC Carriers, the F-35B Lightning II and the CROWSNEST capability for the Multi-role Merlin. The main focus is the successful delivery of a Carrier Strike capability which is assessed to be the most technically challenging and Force stressing requirement. The other elements of fighting power (amphibious capability and the support shipping) will be managed and delivered by the most appropriate FLC as key dependencies. The aim is to deliver a successful UK Carrier Strike capability by the end of 2020 followed by enabling the broader CEPP capabilities. The QEC, Lightning II and CROWSNEST projects provide separate DMPP returns with the associated financial data.</v>
          </cell>
          <cell r="DB20" t="str">
            <v>The main aim is to realise an improved, affordable  and  dynamically adaptable military Complex Weapons capability which protects sovereignity and assures Operational Advantage. The pipeline provides a new way of working in terms of programmatic approach to acquisition which will enable reuse, commonality and a subsequent reduction in costs.</v>
          </cell>
          <cell r="DC20" t="str">
            <v>The programme will replace the current set of functionally based, disparate and complex business processes with easy, simple, end to end processes enabled by the use of an integrated set of business applications based on best practice throughout industry and public sector. This will enable the delivery of cash benefits from 'striking better deals' based on accurate and complete management information on contract and sourcing activities.</v>
          </cell>
          <cell r="DD20" t="str">
            <v>The phased regeneration of the current nuclear core production facilities on the Rolls-Royce (RR) Site at Raynesway in Derby, the sustainment of the Core Production Capability (CPC) and the production, development and manufacture of the nuclear reactor cores to meet PWR2 and Successor technical specifications.  The pre-CHRAR project approval is until 31st December 2022.CHRaR new scope:The 6th March 2014 decision by the SofS means that an additional Core H is required for HMS Vanguard, whilst maintaining the option to refuel HMS Victorious.  Consequently, the construction of MF2B is to be deferred by five years to allow for parallel working in the new and old ‘clean shops’ to provide the additional capacity required. This therefore defers the project end date until 2028.</v>
          </cell>
          <cell r="DE20" t="str">
            <v>CROWSNEST (CN) is a critical enabler for the strategic Carrier Enabled Power Projection  (CEPP) Programme.  It fulfils the Future Force 2020 (FF20) and Joint Force 2025 (JF25) Maritime Task Group (MTG) requirement for an organic Airborne Surveillance and Control (ASaC) capability to deliver concurrent Land, Sea and Air surveillance for Carrier Strike (CS), Littoral Manoeuvre (LitM) and Land.  Under a PR11 Option, the Department decided this capability should be delivered as role fit to the Merlin Mk2. A single source procurement with Lockheed Martin UK (LM), the Merlin Mk2 Design Organisation (DO), will be used to deliver CN.</v>
          </cell>
          <cell r="DF20" t="str">
            <v>CES was established following the closure of CCP project, which itself followed the closure of the earlier CIPHER project.  The purpose of CES is to sustain MOD cryptographic (crypto) capabilities that protect the most sensitive information at SECRET and Above, in accordance with the Defence Information Strategy.   Successful delivery of CES will ensure the UK’s ability to encrypt and decrypt information remains sustainable until a longer term programme, developed from the Joint MOD/GCHQ Crypt-Key Blueprint/Roadmap, is delivered.   The project includes work streams to replace crypto devices that must be withdrawn from service as determined by its Last Year of Use (LYOU) date; to ensure that the replacement devices can interoperate with crypto devices that are being upgraded by NATO and the US and to sustain crypto key management and distribution capabilities beyond the current OSD.</v>
          </cell>
          <cell r="DG20" t="str">
            <v>SKYNET 6  is a CAT A Project which seeks to replace the IPLC and Core SATCOM services currently provided by the Skynet 5 PFI contract.</v>
          </cell>
          <cell r="DH20" t="str">
            <v>Aims. The Programme aims are divided into the following outcomes:1. A single, comprehensive tactical network capability that enables the delivery of appropriate information services and tools to deployed tactical users operating in the Land Environment allowing timely and effective information exploitation, within a coalition context.2. A scalable and flexible solution that is capable of supporting tactical users across a range of roles, deployments and redeployments from a Simple Intervention to an Enduring Stabilisation including the force driving concurrency set as defined in Defence Strategic Direction.3. A tactical network capability, operating in a Coalition Mission Secret Domain, based on an open architecture and open standards that enables wider use of ‘Commercial off the Shelf’ (COTS) and ‘Military off the Shelf’ (MOTS) technology from varied suppliers.4. A tactical network capability which, by applying a System of Systems Approach (SOSA), forms a seamless part of the Defence Single Information Architecture, allowing the tactical user to search, discover and where appropriate access information from across that single architecture.5. An enduring spiral acquisition system that delivers software, hardware and architecture upgrades to an appropriate planned and funded capability ‘drumbeat’, negating the requirement for ‘big bang’ procurements in the future6. A competitive and flexible supply chain that innovatively and efficiently undertakes through life delivery and support activities</v>
          </cell>
          <cell r="DI20" t="str">
            <v>The intent of the Lightning II Programme is to deliver a deployable capability using the Lockheed Martin F-35 Joint Strike Fighter (JSF) - termed Lightning II (LII) by 31 Dec 2018 and to contribute to the UK’s Carrier Strike capability from 2020.  Lightning will contribute to the Responsive and Adaptive Force, providing approximately 20% of UK Combat Air FE@R from 2023.  As a result of SDSR15, the Lightning Programme will now deliver 2 FL Sqns of 12 ac each by 2023, with the second of these sqns becoming operational by Dec 2023.</v>
          </cell>
          <cell r="DJ20" t="str">
            <v>The rationale for LCS(T) is built around the need for a future operating structure that adopts the core fundamentals;- A first principle of certainty of Military supply and;- A secondary principle of cost minimisationThe scope includes all activity done by the previous LCS OC with the exception of BFPO, DSA, Bulk Fuels, Blood Products and Medical Counter Measures. The activity within scope falls into four broad areas -1. supply chain integration, 2. commodity procurement and inventory management, 3. storage of 'non-explosive' stock items and 4. distribution of all products (inc. munitions).</v>
          </cell>
          <cell r="DK20" t="str">
            <v>The User requires a Maritime Patrol Aircraft (MPA) to provide persistent, responsive, effective and adaptive Military Capabilities in the Under Water, Above Water, Littoral and Land environments.  Capabilities to be applied in Tactical to Strategic levels of operation, in the presence of defined threats, to deliver Intelligence, Surveillance, Target Acquisition, Reconnaissance and Attack effects against sub-surface and surface targets.  These will be delivered through sustained forward presence, assured interoperability and network enabled connectivity.  The MPA will contribute to the Defence of the UK and Overseas Territories, whilst providing wider utility in theatres of operation worldwide.</v>
          </cell>
          <cell r="DL20" t="str">
            <v>The Category A MARS Tanker project makes up the current acquisition element of the Maritime Sustainment Programme. The Military Afloat Reach and Sustainability (MARS) Tankers will replace the current single hulled tankers operated by the Royal Fleet Auxiliary, which are no longer fully compliant with international maritime legislation, with an efficient and cost effective solution providing support for the sustainment of Future Force 2020 (FF2020).  These ships will provide valuable bulk fuels capability in support of the Royal Navy and forces ashore, including the new QE Class Aircraft Carriers (Carrier Enabled Power Projection (CEPP)) and on operations as varied as Littoral Manoeuvre, constabulary and humanitarian relief, through to the 2040s. Four Tide Class ships (RFA TIDESPRING, RFA TIDERACE, RFA TIDESURGE, RFA TIDEFORCE) are under construction at DSME South Korea, to a UK BMT basic design. The ships will travel to the UK for customisation and final trials prior to entering service. A Heavy Replenishment At Sea (HRAS) capability aims to derisk 5 tonne solid transfer at sea for fitting to future solid support shipping. Technology Readiness Level 6 (TRL6) has been achieved and the infrastructure has now been converted to provide the facility for future seamanship training, including replenishment of solids and liquids at sea.</v>
          </cell>
          <cell r="DM20" t="str">
            <v>MARSHALL aims to provide a Terminal Air Traffic Management capability for Defence.  The capability will be delivered by Aquila (the Service Provider) and will be provided at all agreed MOD aerodromes and Air Weapons Ranges.  An agreed level of deployable capability will also be provided and in order to provide efficiencies of scale the programme will supply and support secure Air Defence radios.</v>
          </cell>
          <cell r="DN20" t="str">
            <v>The overall NEM Objective - To design and deliver (FOC FY 20/21) a New Employment Model for Regular and Reserve Service Personnel that supports Operational Capability through a competitive offer which:• is sufficiently Attractive to recruit and retain personnel of the right quality to the point of Service need, • is Affordable within planned resources and better addresses the key drivers of net, long-term cost growth,  • enables Agility through improved organisational efficiency, flexibility and adaptability.  Key features of the NEM include tackling the demand for greater stability, particularly for Service families, the ability to exercise choice in the way that Service personnel and their families live their lives and the need for personnel to take greater responsibility in doing so. These people-focussed aspects are set against the need to support operational capability, whilst delivering from a finite resource pot.The supporting projects have operated within four design workstreams, examining Terms of Service (including career management and structures, and flexible working practices), Value and Reward (including Pay  and  Allowances, taking into account AFPS15 (Armed Forces Pension Scheme 15) which was developed as a separate but closely related project), the future accommodation provision (including both publicly provided accommodation and supporting the aspiration amongst many SP for home purchase), and training and education. In developing NEM components the implications for Reserves continue to be taken into account.</v>
          </cell>
          <cell r="DO20" t="str">
            <v xml:space="preserve">NSoIT (Base) - NSOIT will effectively enable the ‘Defence as a Platform (DaaP)’ strategy, providing high availability, sufficient storage, applications management, realistic and adequate security and mobility that can be leveraged by all parts of MOD, including those that are not currently on DII. This platform approach will enable MOD to consolidate ICT, improve the user experience and lower cost. This is expected to deliver additional, significant financial benefits to the MOD, but the cost/benefit is yet to be fully dimensioned. </v>
          </cell>
          <cell r="DP20" t="str">
            <v>Approved by JROC and subsequently refined and endorsed by PgB in preparation for MG.</v>
          </cell>
          <cell r="DQ20" t="str">
            <v>1. To deliver and sustain the capability to underwrite the UK stockpile now and in the future including transition to Mk4A and to have the capability required for a future warhead if required. 2. To develop and deliver essential science, technology and production capabilities and critical skills to enable AWE to operate, maintain and certify the safety and performance of the Trident Holbrook warhead.3. To develop and deliver the UK stockpile to the Mk4A warhead (production, skills, science) approved design.4. To deliver facilities, skills, production and science capabilities required to maintain the current warheads and support a possible future warhead. 5. To deliver the new hydrodynamics facility – TEUTATES/EPURE</v>
          </cell>
          <cell r="DR20" t="str">
            <v xml:space="preserve">The PROTECTOR Programme will deliver a future UK capability for deep and persistent armed ISTAR collect out to 2035. The Initial Operating Capability (IOC) will deliver one Operational Task Line (TL) providing long range, long loiter, focussed surveillance, and precision strike capabilities, by July 2021. Full Operating Capability (FOC) will deliver 3 Operational TLs (at a maximum of 2 locations) by May 2023.  One TL is defined as 24 hours of continuous coverage over a defined location.  PROTECTOR will be armed with UK weapons (Paveway IV laser/GPS-guided bomb, and Dual Mode Seeker Brimstone (laser/internal radar-guided low-collateral missile)). </v>
          </cell>
          <cell r="DS20" t="str">
            <v>The Programme will deliver 2 x Queen Elizabeth Class aircraft carriers, initially capable of operating Lightning II and Merlin aircraft (Crowsnest), as key elements of the Carrier Enabled Power Projection Programme (CEPP).  HMS Queen Elizabeth (ISD Dec 17) and HMS Prince of Wales (ISD Aug 20 (P70)) will be delivered with the flexibility to operate a broader range of aircraft types in the widest range of roles in the future.</v>
          </cell>
          <cell r="DT20" t="str">
            <v>SFU Project has 4 key outputs:1.  Single Fuel - Create a single fuel weapon to improve intrinsic safety.2.  IM Warhead – Replacement of the current non-compliant warhead with an IM warhead before the existing warheads start to reach their end of life.3.  Digital Weapon - Digitisation of the weapon to deliver the software integrity improvements necessary to comply with the modern standard (Def Stan 00-56) for systematic safety integrity.4.  Fibre Optic Guide-fibre - The replacement guidance link will remove the long communication delays between the platform and the weapon, thereby enabling safety and capability improvements.  In addition, it will remove environmental concerns with the existing Copper/Cadmium (Cu/Cd) wire.</v>
          </cell>
          <cell r="DU20" t="str">
            <v>The scope of the programme covers the design, development and manufacture of 4 Successor SSBN Class submarines, in response to the requirement detailed in the Government White Paper 2006: The Future of the UK's Nuclear Deterrent. The requirement for a class of SSBNs (Successor) to replace the current Vanguard class was subsequently re-endorsed in SDSR 15, which required a force of SSBN submarines to support Continuous at Sea Deterrence (CASD) as delivered under the enduring operation: Op RELENTLESS.</v>
          </cell>
          <cell r="DV20" t="str">
            <v>1.The Materiel Strategy Programme (“the programme”) seeks to design, orchestrate and implement transformational change within Defence Equipment  and  Support (DE and S), the organisation that equips and supports the Armed Forces for current and future operations, in order that it can operate more effectively and efficiently within a simplified and improved Acquisition System. This is being achieved through two parallel strands of activity: a.Establishing DE and S as a bespoke, central government trading entity with the necessary freedoms, flexibilities and governance structures. This has been completed.b.Transforming DE and S under its new status by securing an injection of private sector skills whilst ensuring continuity of outputs to its customers. DE and S to be ‘match fit’ by Apr 17.2.A future competition for establishing a GOCO is out of scope of this programme but may be a separate programme in the future with significant dependencies with the Materiel Strategy.</v>
          </cell>
          <cell r="DW20" t="str">
            <v>T26 Single Statement of User Need is to deliver: An interoperable, survivable, available and adaptable capability that is operable globally within the maritime battle space to contribute to sea control for the Joint Force and contribute to maritime force protection with the flexibility to operate across and within the range and scale of operations.The new planning assumption is that 8 ASW enabled T26 GCS will be procured in order to replace the 8 T23 ASW Frigates on a 1 for 1 basis from 2025 (deterministic) as soon as possible after the first T23 reaches its Out of Service Date (OSD).The extension to the Demonstration Phase will maintain momentum through 2016/17, at the minimum level of commitment, on 4 critical areas (ship design, long lead items, shore testing, shipbuild facilities) to achieve the earliest realistic ISD of ship 1 whilst we prepare a robust MGBC and contract for the Manufacture Phase and to demonstrate improving readiness through 2016/17 for efficient and effective manufacture.</v>
          </cell>
          <cell r="DX20" t="str">
            <v>P9001305, Watchkeeper will provide the tactical commander with a 24 hour, intelligence, surveillance, target acquisition and reconnaissance (ISTAR) capability.  It will provide accurate, timely and high quality imagery to support decision making and targeting.  The system consists of both ground and air elements containing unmanned air vehicles, sensors, data links and ground control stations.  The programme is driving to achieve FOC in April 2017 (50%) and planned to endure to an OSD in 2042, with a MLU planned for 2020-2025.  The programme is mandated to deliver an information collection capability but the further dissemination of this information across the tactical battle space is the responsibility of D Info led CIS programmes including LE TacCIS / FALCON /IEP and JCRVT.</v>
          </cell>
          <cell r="DY20" t="str">
            <v>Wildcat has been developed to meet the twin requirements for a dedicated small helicopter for deployment in the Maritime (Surface Combatant Maritime Rotorcraft), and the Littoral and Land environments (Battlefield Reconnaissance Helicopter).  DE and S is procuring the necessary aircraft to field and support the capability and the capital equipment to support the training service (primarily simulators, training facility and courseware). The remainder of the through life training and support services required are being provided through the related Wildcat Integrated Support and Training (WIST) contract which was let 26 Jan 12.  The infrastructure to support the move of Army Wildcat to RNAS Yeovilton from Germany and Dishforth is being delivered by the Wildcat Infrastructure Project (WINFRA).  FLCs are providing the non-Equipment related DLODs (trained people, tactics and procedures, etc...).</v>
          </cell>
          <cell r="DZ20" t="str">
            <v>The Berwyn Programme aims to build a new prison in Wrexham (North Wales) that will be operational in 2017.Compliance with Steel Guidance: the programme is compliant with PPN Action Note 16/15 and associated guidance.</v>
          </cell>
          <cell r="EA20" t="str">
            <v>The Common Platform Programme aims to deliver a technology platform which supports business transformation across the Crown Prosecution Service and HMCTS</v>
          </cell>
          <cell r="EB20" t="str">
            <v xml:space="preserve">The CJS Efficiency Programme aims to introduce digital working throughout the Criminal Justice System, in particular to deliver the ‘digital courtroom’. </v>
          </cell>
          <cell r="EC20" t="str">
            <v xml:space="preserve">The Electronic Monitoring Programme aims to procure an improved electronic tagging system that exploits the latest technology. </v>
          </cell>
          <cell r="ED20" t="str">
            <v>The FITS programme aims to deliver at least £95m per annum reduction in MoJ ICT operating costs through the design and implementation of a new ICT Operating Model.</v>
          </cell>
          <cell r="EE20" t="str">
            <v xml:space="preserve">The aim of the HMCTS Reform Programme is to: modernise the infrastructure and deliver a better and more flexible service to court users; modernise and transform courts and tribunal service to increase efficiency, improve service quality and reduce the cost to the tax payer. </v>
          </cell>
          <cell r="EF20" t="str">
            <v>The Integrated Delivery Programme aims to improve financial control and service for providers and clients by replacing an ageing case management system.</v>
          </cell>
          <cell r="EG20" t="str">
            <v xml:space="preserve">The Future FM programme is the re-procurement of time expired Total Facilities Management contracts, covering the FM requirements of a number of Government Departments over a five year period, with an value of circa £288 million. The project also includes the reorganisation and improvemnet of the internal FM operational and contract managemnt (client) unit. </v>
          </cell>
          <cell r="EH20" t="str">
            <v>The Digital Transformation programme will shift how technology is used to improve the outcomes of prisoners and performance and safety of prisons. There are three elements: 1) Digital Prison, 2) Enabling Transformation and 3) Operational Transformation.</v>
          </cell>
          <cell r="EI20" t="str">
            <v>The NICTS Programme aims to address the provision of ICT Services under the Quantum contract which expired at the end of  2012. The new ICT Services contract will sustain the National Offender Management Service until the forthcoming Future IT Sourcing contracts are in place and are ready for applicable services to be transitioned.</v>
          </cell>
          <cell r="EJ20" t="str">
            <v>The PETP will change the way the prison population is managed. It will create reception prisons whose function will be to service the courts and manage those on remand. The training estate for sentenced prisoners will be improved and expanded so that the supply of places meets demand. For prisoners nearing the end of their sentence or with a sentence of &lt;12 months there will be enhanced resettlement prisons. PETP will improve how female offenders are managed through the creation of small community prisons.These changes will be delivered through the reconfiguration of the existing custodial estate and the construction of new prisons and smaller houseblock units within existing prisons. The programme's capital value is in excess of £10m and will likely have a steel element within it.</v>
          </cell>
          <cell r="EK20" t="str">
            <v>The MoJ Shared Services Programme’s aim is to deliver transformation in the approach to the provision of back office services in MoJ.</v>
          </cell>
          <cell r="EL20" t="str">
            <v xml:space="preserve">The project is retendering and mobilising a Secure Training Centre (STC) contract.  The project originally started with a retender of 3 contracts for Rainsbrook, Medway and Hassockfield STCs).  During the course of the project however, this was reduced to 1 contract due to a fall in demand resulting in Hassockfield STC being decommissioned and decisions made by the Secretary of State resulting in the National Offender Management Service (NOMS) being asked to take over the running of Medway STC from 1 July 2016.  The remaining STC at Rainsbrook is a site of about 80 places, which accommodates 12-17 year old boys, and girls (including mothers with babies) remanded or sentenced to custody who, because of their complex needs and risks to self and others, are unsuitable for placement in other parts of the youth secure estate. The project is at the stage of transformation of a new contract with a new provider. </v>
          </cell>
          <cell r="EM20" t="str">
            <v xml:space="preserve">IT Transformation is one of three programmes that together comprise NCA Transformation, which seeks to move the Agency from a legacy IT estate to a modern environment that will support the NCA's technology and information needs, realising the vision of the programme - “Create a cutting edge technology and information environment that connects, empowers and enhances our officers’ crime fighting capabilities”.   </v>
          </cell>
          <cell r="EN20" t="str">
            <v>The NCA’s Transformation Programme which will enable the NCA to become an intelligence-led and digitally- driven organisation. Our current capabilities and operating model limit our ability to relentlessly disrupt the changing threats – especially internet - and digitally related threats.The NCA's Transformation Programme will deliver the  culture, capability and capacity to enable the NCA to be a world-class law enforcement agency, leading  the work to cut serious and organise crime.</v>
          </cell>
          <cell r="EO20" t="str">
            <v>The Census Transformation Programme will run from 2015 to 2025 and has been segmented into three clear objectives:- Delivery of the 2021 Census: research, development, implementation and operation of a 2021 online Census.- Integrated population statistics outputs: developing and implementing methods for enhancing 2021 outputs and producing new outputs before 2021.- Beyond 2021: Delivery of a recommendation to produce population, household and characteristic information currently provided by the online Census.The Programme will aim to maximise benefits by delivering benefits to ONS and the wider GSS through re-use of systems and services wherever it makes economic sense.</v>
          </cell>
          <cell r="FM20"/>
        </row>
        <row r="21">
          <cell r="B21" t="str">
            <v xml:space="preserve">Each of the 326 Local Authorities across England currently maintains a register of the existence of the LLCs that affect land and property within their jurisdiction. The Local Authorities have their own processes, service standards and set their own fees (which currently range from £3 to £76 per residential search and to £146 per commercial search). This gives rise to three key drivers for change; a national resilient service, provide consistency of customer experience and provide consistency of fees. </v>
          </cell>
          <cell r="C21" t="str">
            <v>Spend to Save</v>
          </cell>
          <cell r="D21" t="str">
            <v xml:space="preserve">The Government has adopted a policy of asset disposal where there is no longer a good case in public policy terms for continued public ownership. </v>
          </cell>
          <cell r="E21" t="str">
            <v>The project aims are:Sustain UK's position as leader in biomedical research: Engagement with the most challenging research questions; be on a scale to compete with major new overseas developments; Promote the health of the public and wider UK economy; address key concerns of 2006 Cooksey review on publicly-funded healthcare research; Excellent training environment for biomedical research.</v>
          </cell>
          <cell r="F21" t="str">
            <v xml:space="preserve">Ministers have agreed with our proposals to reform the commercial profession and improving commmercial capability is at the heart of Civil Service Reform. This programme is also aligned with the Functional Leadership agenda led by John Manzoni. </v>
          </cell>
          <cell r="G21" t="str">
            <v>To meet current business needs for secure working, fix vulnerabilities in existing systems, reduce the overall costs of Government IT and provide a modern, secure, effective and affordable service for secure working.</v>
          </cell>
          <cell r="H21" t="str">
            <v>To deliver efficiency savings through a more modern, smaller and more intensively used office estate</v>
          </cell>
          <cell r="I21" t="str">
            <v>Digital transformation is a fundamental part of government’s plans to improve services for people and reduce expense and waste in government. Without strong online identity assurance it wouldn’t be possible for departments to deliver their planned transformation programmes.</v>
          </cell>
          <cell r="J21" t="str">
            <v>The policy intent supported by this project is to achieve quality and cost improvements in finance, payroll and human resources services. The Next Generation Shared Services Strategy published in December 2012 outlined the overall approach. Crown Oversight Function (COF) was established in Cabinet Office to ensure the original benefits case is achieved. This includes supporting the transfer of central departments’ HR and financial transactional services into two Independent Shared Service Centres (ISSCs) provided by arvato (ISSC1) and SSCL (ISSC2)</v>
          </cell>
          <cell r="K21" t="str">
            <v>Continue to improve management of the Gov. estate, establishing new central body to take ownership of relevant government land/property, especially offices, and to identify and sell property that government does not need for more productive use</v>
          </cell>
          <cell r="L21" t="str">
            <v>Alignment with Government's Technology Code of PracticeThere is also a strategic aim to utilise/share services with other government departments in the Criminal Justice System.</v>
          </cell>
          <cell r="M21" t="str">
            <v>DCMS Single Departmental Plan Corporate Efficency Objective 7 - Contribute to deficit reduction and implement efficiencies within DCMS and it's arms length bodies and support the government's wider cross-cutting priorities. Work Programme D, Delivery Project I, Blythe House - To dispose of Blythe House by 2023, enabling the building to be put to a more efficient use and securing maximum return on investment</v>
          </cell>
          <cell r="N21" t="str">
            <v>Supports strategic objectives of connecting the UK and continually driving the UK's connectivity, telecommunications and digital sectors.</v>
          </cell>
          <cell r="O21" t="str">
            <v>N/A</v>
          </cell>
          <cell r="P21" t="str">
            <v>Supporting the DCMS Single Departmental Plan objective to "Create value from the release of radio spectrum" in particular through "Clearing the 700MHz band as soon as possible, and before January 2022 at the latest".</v>
          </cell>
          <cell r="Q21" t="str">
            <v>New Nuclear Programme and Electricity Market Reform</v>
          </cell>
          <cell r="R21" t="str">
            <v>Programme directly supports the Government's policy for managing higher activity radioactive waste in the long term through geological disposal.  Geological disposal is a vital part of the Government's policy to deliver its nuclear new build  programme. The Programme also directly supports DECC's (now BEIS) SDP objective of managing the UK's energy legacy safely and responsibly.</v>
          </cell>
          <cell r="S21" t="str">
            <v>The Heat Network Investment Project (HNIP) is driven by the following objectives:1. reduce carbon emissions now and in the future;2. keep energy bills as low as possible for households and businesses;3. help to create a self-sustainable market for heat networks.</v>
          </cell>
          <cell r="T21" t="str">
            <v>Energy Act 2004 - Part 1 - The Civil Nuclear Industry.</v>
          </cell>
          <cell r="U21" t="str">
            <v>Minsterial approval for the programme given in January 2015 by the Secretary of State for Energy and Climate Change.</v>
          </cell>
          <cell r="V21" t="str">
            <v>Smart meters are an important part of the plan to achieve affordable, secure and sustainable energy. Smart meters will also provide a platform to Smart Energy Grids.</v>
          </cell>
          <cell r="W21" t="str">
            <v>Common Agricultural Policy</v>
          </cell>
          <cell r="X21" t="str">
            <v>Technology Code of Practice &amp; Digital by Default initiative</v>
          </cell>
          <cell r="Y21" t="str">
            <v>The Government has given the EA the Strategic Overview role to deliver, with others, the National Flood and Coastal Erosion Risk Management Strategy for England. Successful implementation of the Strategic Overview will ensure that the risk of flooding from all sources and coastal erosion is properly managed by using the full range of options in a co-ordinated way, and achieves the objective of reducing flood risk to over 300,000 homes over the 6 year capital programme to 2021. The TEAM2100 programme aims to fulfil the Government Construction strategy that aims to reduce the cost of Government construction projects by 15-20%.Funding for works within the TEAM2100 programme will use the Government's Flood and Coastal Resillience Partnership Funding policy.</v>
          </cell>
          <cell r="Z21" t="str">
            <v>To secure social, economic and environmental benefits arising from improved river environment. Achieving a sewerage collection system and standard of water quality in the Thames Tideway that is at least as good as that required by compliance with the Urban Waste Water Treatment Directive and Water Framework Directive objectives and as set out in the Thames Tideway Strategic Study 2005.</v>
          </cell>
          <cell r="AA21" t="str">
            <v>The overall driver is to support the Government's objectives to significantly increase the quality and quantity of apprenticeships in England, achieving 3 million starts by 2020, contributing towards higher skills levels, better productivity and better outcomes for individuals. Transferring the control of funding to employers and incentivising them through the levy aims to  match investment in apprenticeships training more closely to the needs of the economy. This should help increase the productivity of the UK workforce, reduce skills gaps in the economy (and increase GDP) and also reduce unemployment. Continuing to move from old-style frameworks to employer designed standards aims to ensure that apprenticeship training better reflects the needs of employers tackling a mismatch between employer needs and current training provision.These drivers link to and support strategic objective 4, 'Apprenticeships and Skills', in the BIS Single Departmental Plan, as well as strategic objective 3, 'Prepared for adult life', in the DfE Single Departmental Plan.</v>
          </cell>
          <cell r="AB21" t="str">
            <v xml:space="preserve">Whilst there is a policy reason for issuing ICR loans to borrowers (enabling access to higher education), there is no policy reason to retain ownership of such loans on the Government’s balance sheet, as long as value can be achieved and borrowers and wider education policy are not impacted negatively. </v>
          </cell>
          <cell r="AC21" t="str">
            <v xml:space="preserve"> - Every child should have a place in a safe and well maintained school. We are making changes to the way we invest and distribute capital funding (money for school buildings and equipment) to make sure that:  - There are enough school places where they are needed; - The maintenance and improvement of school buildings is effective and efficient. </v>
          </cell>
          <cell r="AD21" t="str">
            <v>To rebuild or refurbish the 260 schools in the worst condition across England. 46 schools are being funded through Private Finance and 214 schools through capital grant funding.</v>
          </cell>
          <cell r="AE21" t="str">
            <v xml:space="preserve">The key drivers for the project are reducing the cost of childcare for working families and incentivising/ enabling return to work for parents. The 30 hrs Childcare Project is also contributing to DfE' Single Departmental Plan Objective No 2 - Educational excellence everywhere.  </v>
          </cell>
          <cell r="AF21" t="str">
            <v>The Overseas Territories White Paper - Security, Success and Sustainability</v>
          </cell>
          <cell r="AG21" t="str">
            <v>The A14 Cambridge to Huntingdon Improvement is clearly aligned with the Departments strategic business objectives. It is expected that the scheme will tackle congestion on the roads and improve journey time reliability improve road safety by reducing incident related delays and encourage sustainable local travel by promoting the ethos of the right traffic on the right road</v>
          </cell>
          <cell r="AH21" t="str">
            <v>The scheme supports: i) the Government's pledge to identify present and protect World Heritage Sites for future generations after signing UN's Education Scientific &amp; Cultural Organization (UNESCO) World Heritage Convention; ii) The DfT's Command Paper Action for Roads vision for the road network and transformational investment to support the economy and the environment; iii) the National Policy Statement for National Networks which sets out Government's vision and policy for the future development of nationally significant infrastructure projects including a vision for the strategic road network by 2040; iv) the Road Investment Strategy (2015-2020) period 1 where the scheme has committed funding status with construction to begin within this period.</v>
          </cell>
          <cell r="AI21" t="str">
            <v>Response to the Airports Commission's Final Report.  Government decision to increase airport capacity in south-east England (December 2015).</v>
          </cell>
          <cell r="AJ21" t="str">
            <v>The Crossrail programme supports the achievement of the Department for Transport's key objectives (as summarised in the Crossrail Business Case July 2011):    - Support a transport system that is an engine for economic growth but one that is also greener and safer and improves quality of life in our communities. - Improve the links that help to move goods and people around. - Secure the sustainability of the railway and create capacity for improvement of services. - Continue to invest in Crossrail and London Underground upgrades in the Capital.</v>
          </cell>
          <cell r="AK21" t="str">
            <v>Single Departmental Plan Milestone - Extension of rail services from London Marylebone to Oxford via Oxford Parkway  -   December 2016  The East West Rail programme supports the achievement of key objectives for DfT DCLG and BIS.  The Department for Transport's key objectives are:    - Support a transport system that is an engine for economic growth but one that is also greener and safer and improves quality of life in our communities. - Improve the links that help to move goods and people around. - Secure the sustainability of the railway and create capacity for improvement of services.</v>
          </cell>
          <cell r="AL21" t="str">
            <v>The project fulfils the Secretary of State's rail investment strategy (also known as HLOS) capacity requirement published in 2012 for this area of the network as well as the Manifesto Commitment.  "Between the years 2014 and 2019 over £38 billion will be invested in Britain's rail network across operations maintenance and renewals (OMR) and enhancements (infrastructure upgrades)". The proposal addresses historic under-provision of capacity to meet current demand as well as forecast demand in CP5.  By 2018/19 it is estimated that almost 50% more seats would be needed in the peak morning period into Paddington to accommodate forecast demand (HLOS). Single Departmental Plan 2015-2020 -  Boosting economics growth and opportunity and building a One Nation Briton by delivering rail enhancements and investing in the region to improve connections to the South West.</v>
          </cell>
          <cell r="AM21" t="str">
            <v>The development of High Speed 2 features prominently in manifesto commitments and forms part of the DfT's business plan.</v>
          </cell>
          <cell r="AN21" t="str">
            <v>Increase Connectivity and tackle congestion - IEP will deliver more trains with more seats and faster journeys improving connectivity to and from London and between cities. Support regional economic developments - IEP creates 730 new skilled jobs at Newton Aycliffe in the North East and secures thousands more in the UK supply chain. Make the most of our current infrastructure - IEP uses the electrified railway fully by minimising diesel operation under the wires. The bi-mode capability enables locations off the wires to enjoy the benefits of an electric railway as passengers won't need to change trains and journey times are reduced.</v>
          </cell>
          <cell r="AO21" t="str">
            <v>Following a DfT-led public consultation in 2013 the need for a new road crossing in the Lower Thames region was included in the National Infrastructure Plan in 2014.  In addition to addressing the problems caused by congestion and unreliable journeys improvements in road crossing capacity are also required to support economic growth and improve environmental impacts.</v>
          </cell>
          <cell r="AP21" t="str">
            <v xml:space="preserve">Autumn Budget (27th November 2015) announced a budget of £250 million for an off-road solution to operation stack. This was based on the government's decision to manage disruption in Kent during the use of operation stack which is a mechanism used to queue lorries on the M20 when there are disruptions of service to the Ferry crossings or Eurotunnel. </v>
          </cell>
          <cell r="AQ21" t="str">
            <v>The Midland Main Line programme is a Tier 1 programme that is part of the Government's manifesto commitment to enhance Britain’s rail network.</v>
          </cell>
          <cell r="AR21" t="str">
            <v>Supports the manifesto commitment with respect to the Northern Powerhouse. Support the regional economic developments- improve efficiency spread demand increase standards  in customer services railway performance and station facilities-improve social inclusion accessibility and modern integration.</v>
          </cell>
          <cell r="AS21" t="str">
            <v>Improve the Rail Network and deliver better services to customers by addressing the high running cost of the UK railway compared with other countries; making the most of our current infrastructure; continue to invest in infrastructure such as Crossrail the Intercity Express Programme electrification of the network and tube upgrades and securing improvements to passenger rail services through a programme of rail franchise replacements.</v>
          </cell>
          <cell r="AT21" t="str">
            <v>The provision of this service is a commitment for the UK Government under the 1979 Chicago Convention on International Civil Aviation.  In order to meet this obligation and ensure service continuity DfT has successfully put in place a new service completing the military withdrawal in Jan 2016.</v>
          </cell>
          <cell r="AU21" t="str">
            <v>The programme is part of the manifesto commitment to "Improve connections to the South West with major investment in the M5 A358 A30 A303 and the electrification of the Great Western Main Line and bring in new fast trains on the route". The project together with the related infrastructure works at Waterloo and along the South West Route fulfils the Secretary of State's rail investment strategy (also known as HLOS) capacity requirement published in 2012 for this area of the network. If data is shown in a comparable way these are the most overcrowded train services in Great Britain and are forecast to have continuing high levels of growth. The proposal addresses historic under-provision of capacity to meet current demand as well as forecast demand in CP5.  This is a key concern for SWT.</v>
          </cell>
          <cell r="AV21" t="str">
            <v>• Deliver the required services and maintain acceptable minimum quality levels; • Standard processes and outcomes sought from shared services wherever realistically possible, affordable and cost effective including through minimising and prioritising change requests;• Reduce significantly the management time and attention devoted to, and the need for future up-front capital investment in shared services provision;• Lay the foundation for realising cost savings for the period beyond 2020;  • Minimising the risk to ongoing service delivery;• Future proof DfT in terms of its ability to align / comply with wider government strategy on shared services.</v>
          </cell>
          <cell r="AW21" t="str">
            <v>The Thameslink Programme supports the achievement of the department's key objectives as summarised in the Full Business Case (May 2013):-Tackle capacity constraints grow new markets and support wider housing and economic development plans. Improve efficiency spread demand reduce costs and increase the long term value of the railway - Increase standards in customer services railway performance and station facilities - Improve safety and environmental outcomes - Improve social inclusion accessibility and modal integration.</v>
          </cell>
          <cell r="AX21" t="str">
            <v>The programme is part of the national immunisation programme which covers childhood vaccines such as the MMR vaccine and shingles vaccine for adults.  This programme extension of the existing flu programme for children and adults.  The programme supports the 'Preventing ill health and supporting people to live healthier lives' objective of the Shared delivery plan: 2015-2020, which is the DH Single Departmental Plan.  The milestones match those in the DH operational objectives.</v>
          </cell>
          <cell r="AY21" t="str">
            <v>The NHS Five Year Forward View (FYFV)[i], Personalised Health and Care 2020 [ii], The Health and Social Care (Safety and Quality) Act 2015 [iii][i] The NHS Five Year Forward View; http://www.england.nhs.uk/ourwork/futurenhs/[ii] Personalised Health and Care 2020; https://www.gov.uk/government/publications/personalised-health-and-care-2020[iii] Health and Social Care (Safety and Quality) Act 2015; http://www.legislation.gov.uk/ukpga/2015/28/contents/enacted/data.htm</v>
          </cell>
          <cell r="AZ21" t="str">
            <v>NIB Framework for Action, Paperless2020</v>
          </cell>
          <cell r="BA21" t="str">
            <v>Secretary of State Patient Online delivery targets.Personalised Health and Care 2020 - Patient Access, Data Access and Interoperability.</v>
          </cell>
          <cell r="BB21" t="str">
            <v xml:space="preserve"> 1) The NHS Five Year Forward View (FYFV) published by NHS England highlights the need to break down the barriers in how health and social care is provided, improve the ability to undertake research and apply innovation, and sustain high quality services.2) Personalised Health and Care 2020 has proposed a 'framework for action' to support front-line staff and citizens exploit the use of information technology outlined in FYFV 3) Health and Social Care (Safety and Quality) Act 2015 includes statutory duties requiring health and social care provider organisation such as GP practices and Trusts to share data with other organisations providing a person's own direct care.4) NIB Framework seeks to deliver better use of data and technology to improve health, transform quality and reduce the cost of health and care services.5) Dept. of Health Improvement Plan (2014) includes the goals of integrating health and social care, improving the use of technology, working more efficiently and improving access.</v>
          </cell>
          <cell r="BC21" t="str">
            <v>This programme supports the Mental Health Taskforce, especially the desire to achieve parity of esteem between physical and mental health services; the programme also enables the Secretary of State for Health to achieve the overarching NHS goals of reducing health inequalities; the programme  supports the transforming rehabilitation agenda.</v>
          </cell>
          <cell r="BD21" t="str">
            <v>Personalised Health and Care 2020Secretary of State for Health five key priorities</v>
          </cell>
          <cell r="BE21" t="str">
            <v>The NPFS is an integral part of the UK Influenza Pandemic Preparedness Strategy; the NPFS it is designed to supplement the response provided by primary care for all those with symptoms in order to access antiviral medicines.</v>
          </cell>
          <cell r="BF21" t="str">
            <v xml:space="preserve">Inception for the programme came from the Prime Ministerial commitment to: "Establish two new PBT centres (first by 2018) and continue to fund all clinically appropriate patients for overseas treatment". </v>
          </cell>
          <cell r="BG21" t="str">
            <v>Department of Health Workforce Pay &amp; Pensions Policy</v>
          </cell>
          <cell r="BH21" t="str">
            <v>There are a number of strategic policy drivers, which require or mandate the provision of the NHS e-Referral Service:• Putting Patients first NHS Business Plan 2014/15 – 2016/17• Securing Excellence in GP IT Services - GP IT Operating Model 2014-16• Department of Health – Choice Framework 2015-16• NHS Constitution &amp; Handbook to NHS Constitution• NHS Mandate• NHS Standard Contract 2014/15, 2015/16 and 2016/17• National Information Board (NIB) - Personalised Health and Care 2020• NHS England 5 year View• Use of NHS e-Referral Service in the GP ContractFurther to this, delivery of the NHS e-Referral Service supports the Cabinet Office and Government Digital Service – Digital by Default strategy and standards through increasing the number of digital transactions completed within Government and by citizens.</v>
          </cell>
          <cell r="BI21" t="str">
            <v>• The Department of Health’s information strategy, ‘The power of information’.• Meeting the requirements of the Health &amp; Social Care Act 2012.• Meeting the requirements of the Care Act 2014• Supporting the NHS to achieve efficiencies to meet current and future budget challenges.• Meeting the requirements of the NHS National Informatics Board (NIB) November 2014 Framework for Action – Personalised Health and Care 2020• Meeting the Government’s ICT Strategy.</v>
          </cell>
          <cell r="BJ21" t="str">
            <v>Public Services Pensions Act 2013</v>
          </cell>
          <cell r="BK21" t="str">
            <v xml:space="preserve">Improving services through the use of digital technology, information and transparency; Enabling people and communities to make decisions about their own health and care; </v>
          </cell>
          <cell r="BL21" t="str">
            <v>Responding to the key threats to the public's health, including global health security, supporting SoS's stautory duties on the public's health, advances from technological advances and the ageing state PHE's facilities.</v>
          </cell>
          <cell r="BM21" t="str">
            <v>The following policy objectives and reports form the policy drivers for the Programme: a) The NHS Five Year Forward View;b) Getting it Right First Time;c) Review of Operational Productivity in NHS Providers- Interim Report;d) Operational productivity and performance in English NHS acute hospitals: Unwarranted variations;e) NHS eProcurement Strategy;f) Better Procurement, Better Value, Better Care; andg) Legislative Context for Mandationh) DH Shared Delivery Plan.</v>
          </cell>
          <cell r="BN21" t="str">
            <v>This programme contributes to: *The NHS £22bn efficiency savings programme; *Stated Ministerial ambition to reduce the EEA Healthcare budget; and*As set out in the Shared Delivery Plan - seek to recover the cost of healthcare - up to £500m by the end of 2017/18 from overseas visitors and migrants who use its services</v>
          </cell>
          <cell r="BO21" t="str">
            <v>PM Priority</v>
          </cell>
          <cell r="BP21" t="str">
            <v xml:space="preserve">The key drivers of this programme are to not only manage the exit and transition from the existing contract, but also return direct control and accountability for Digital services to DWP, increase it's capability for flexible and agile resources and reduce the costs of IT operations. </v>
          </cell>
          <cell r="BQ21" t="str">
            <v>Government’s workplace pension reforms.This is linked to Strategic Objective 2 in the Department's Single Departmental Plan</v>
          </cell>
          <cell r="BR21" t="str">
            <v>Delivering efficiently: transforming the way we deliver our services to reduce costs and increase efficiency.  To deliver savings of circa £200m per year from 1 April 2018 on the estates running costs from 1 April 2018; and deliver an estate that meets the Department’s needs for today and in the future, whilst respecting our people, maintaining and improving customer service and performance, protecting the implementation of welfare reforms and supporting transformation.  The achieveable savings will be reviewed as part of the next iteration of the OBC and may be revised.</v>
          </cell>
          <cell r="BS21" t="str">
            <v>FEDP's  key drivers are the DWP 2020 vision and the FED Strategy which includes wider deliverables such as UC.   FEDP activity links to 2 strategic objectives within the Single Departmental Plan:Primarily Objective 5 – ‘Delivering efficiently: transforming the way we deliver our services to reduce costs and increase efficiency’ incorporating the DWP activity to reduce of fraud and error while maximizing debt recovery; and,  Secondly, via the work to improve to digital system activity,  Objective 4: ‘Deliver outstanding services to our customers and claimants’ which includes the requirement to ensure our digital technology and data services are easy to use, stable and secure</v>
          </cell>
          <cell r="BT21" t="str">
            <v>Universal Credit lies at the heart of the Government’s commitment to reform the Welfare State, to make it fairer and more affordable, tackling poverty and welfare dependency whilst supporting the most vulnerable households, ensuring people secure and stay in work and that they are better off in work.</v>
          </cell>
          <cell r="BU21" t="str">
            <v xml:space="preserve">WHP supports strategic Departmental objective 3 which is to create a fair and an affordable welfare system which improves the life chances of children and adults. The DWP is aiming to meet a number of high-level objectives in improving employment support for individuals with health conditions and disabilities and the very long term unemployed, they are: • increasing economic savings, generated by specifically targeting those individuals with health conditions and disabilities, and the very long term unemployed who would be most likely to secure employment as a result of the WHP's support and moving them into sustainable work; • increasing effectiveness by undertaking a robust evaluation of the WHP to support continuing improvements to the Programme design; • increasing the efficiency by ensuring participants referred onto the WHP are those that need the support, achieving this by providing an effective segmentation of claimants to the WHP; • increasing efficiency and effectiveness through the WHP by giving local areas more say in how funding is spent to achieve employment outcomes: • increasing effectiveness by ensuring all participants referred onto the WHP receive at least the minimum levels of support to help them towards securing employment.    </v>
          </cell>
          <cell r="BV21" t="str">
            <v>To refresh the Department's ageing infrastructure to modern flexible cloud hosting.Deliver the on-going refresh of assests now that they have come to the end of their useful economic life.The provision of stable Operational Services delivery and the enablement of the DWP 2020 Vision.Exit the SSBA Hosting Services contract by 23rd February 2018.Delivery of operational savings.</v>
          </cell>
          <cell r="BW21" t="str">
            <v xml:space="preserve">To provide a secure modern fit for purpose HMG office compound for both BHC and DFID in Abuja, Nigeria.  </v>
          </cell>
          <cell r="BY21" t="str">
            <v>On going requirement for the service. Previous contract expired on 31 August 2016. Service could not be delivered 'in house'. The Authority therefore tendered competitively in line with EU Procurement regulations to deliver the service.</v>
          </cell>
          <cell r="BZ21" t="str">
            <v xml:space="preserve"> IT is high-performing and reliable, and meets the needs of 1HMG overseas, thereby enabling staff to do their jobs effectively.  IT allows people to collaborate and deliver shared objectives within the FCO, with PAGs in the UK and overseas, and with others.  The IT estate supports flexible and mobile working, for the majority at Tier 1 Official, but also at higher tiers and where there are more complex security requirements.  The FCO handles and provides information efficiently and transparently, meeting all legal obligations and protecting truly sensitive information.  </v>
          </cell>
          <cell r="CA21" t="str">
            <v>In accordance with GPU Central London accommodation policy providing FCO and wider HMG savings due to reduced rental and running costs</v>
          </cell>
          <cell r="CB21" t="str">
            <v>The Programme is one of the key delivery vehicles for meeting the ambitions set out in "Making Tax Digital".  HMRC's core purpose is to admisister the tax system efficiently and to ensure that customers pay the right tax at the right time.  The Programme is a key transformational reform that will drive efficiencies and customer improvements through innovative digital capabilities.  It will:- Reduce costs through provision of personalised digital tax accounts for all individuals whilst fundamentally transforming business processes to achieve significant resource and IT estate savings;  - Maximise revenue by up-streaming compliance making it simpler for customers to engage and find what they require using data pre-population where possible;- Improve customer service by integrating customer records, enabling individuals to manage their tax affairs in one place with increased personalisation options at a time which suits them</v>
          </cell>
          <cell r="CC21" t="str">
            <v>To support delivery of HMRC’s Transformation and delivery objectivesTo end the STEPS PFI Contract in 2021To support the wider civil service strategy for Government Hubs</v>
          </cell>
          <cell r="CD21" t="str">
            <v>The current IT contract ends in 2017. The Programme supports HMRC and Government's strategic direction, reducing operating costs and enabling digital delivery.</v>
          </cell>
          <cell r="CE21" t="str">
            <v>CDS aligns with key objectives in the HMRC Business Plan and SR15.  • maximise revenues; • improve the service that we give our customers; • make efficiencies through innovation. By adopting an Agile approach to deliver the new service we are putting our customers at the heart of everything we do, helping them get things right first time, reducing cost and waste.  Our new service will be delivered in accordance with the Department’s new strategy for delivery.CDS aligns with HMRC’s digital agenda and will meet the ‘Digital by Default’ agenda.</v>
          </cell>
          <cell r="CF21" t="str">
            <v>MTDfB aligns with key objectives in HMRC 2015/16 Business Plan.  • maximise revenues — which we refer to as ‘bringing in the money’; • improve the service that we give our customers — or, put simply, ‘serving our customers’; • make savings efficiencies and innovation — including ‘improving IT’. MTDfB aligns with HMRC’s digital agenda.  This Programme will also meet HMRC’s KPI to: ‘Improve the resilience of IT and information systems’ and also adheres to the HMRC Vision in that:• we will develop the skills and tools we need to do our jobs well;• we will be driving continuous improvement in everything we do;• we will improve the customer’s experience of on-line IT services;• we will ensure the continuity of key processes.</v>
          </cell>
          <cell r="CG21" t="str">
            <v xml:space="preserve">TFC is a major part of the government's childcare strategy and upholds the priority to support working families and is part of HMRC'S newly formed Transformation Portfolio.  </v>
          </cell>
          <cell r="CH21" t="str">
            <v>Supports delivery of Strategic Defence Securuty Review (SDSR), CONTEST, the government's counter-terrorism strategy and the Serious Organised Crime Strategy</v>
          </cell>
          <cell r="CI21" t="str">
            <v>NLEDP will improve the ability of law enforcement officers and public protection agencies to access the information they need, when they need it in order to provent crime and better safeguard the public. It aims to:• Create a cheaper, more flexible IT infrastructure that will provide better information (including facial images) over a range of devices – including mobile access;• Link more data between law enforcement and public protection agencies than ever before and address constraints to sharing of data where it is appropriate and proportionate to do so to ensure officers have the information they need and the public wants them to have; • Work with the business users to help facilitate the business transformation that is needed to maximise benefits; • Consider the end-to-end solution and thereby minimise the risk of imposing unanticipated costs locally; and• Ensure the secure transition from existing systems without disrupting operational continuity.</v>
          </cell>
          <cell r="CJ21" t="str">
            <v>Alignment with NGSS strategyMigration to a supported Oracle ERP version</v>
          </cell>
          <cell r="CK21" t="str">
            <v>Reduce the risk to the UK and its interest overseas from terrorism, so that people can go about their lives freely and with confidence.</v>
          </cell>
          <cell r="CL21" t="str">
            <v>The Coalition’s programme for Government published in May 2010 included a commitment to scale back the disclosure and barring services then delivered by the CRB and the ISA to “common sense levels”. In fulfilling this commitment, the Government said they would deliver improvements to disclosure and barring services ensuring that they: are efficient and easy to use, removing unnecessary burdens for employers, employees and those who volunteer; are more proportionate and better protect the rights of the individual; and help to safeguard children and vulnerable adults from abuse by those who work with them.</v>
          </cell>
          <cell r="CM21" t="str">
            <v>Securing the Border is fundamental to protecting the public from terrorism, crime, illegal immigration, trafficking and importation of illegal goods and DSAB supports this through the delivery of a modern ICT platform that delivers capability and aligns with Govt ICT and Procurement Strategies.</v>
          </cell>
          <cell r="CN21" t="str">
            <v>HO, DCLG and DH published business case plans that included the following priorities:• Free up the police to fight crime more effectively and efficiently• Protect our citizens from terrorism• Decentralise power as far as possible• Promote better healthcare outcomes, including national health outcome measures, patient reported outcome measures and patient experience measures• Keep communities safe from fire and other emergencies through prevention, protection and response</v>
          </cell>
          <cell r="CO21" t="str">
            <v>• Immigration, terrorism and serious organised crime are major global issues;• Ongoing funding pressures across UK government sector;• Opportunity to reduce costs through convergence of biometrics capabilities;• Improve data sharing across UK and overseas organisations;• Meet legislation requirements for privacy and personal data management;• Maximise potential of new technologies and stimulate SME markets;• Disaggregate existing supply base where value for money is not achieved;• Achieve better value for money.• Re-use of existing IT components where possible.</v>
          </cell>
          <cell r="CP21" t="str">
            <v>The Programme primarily supports the Home Office strategic objectives to reduce immigration and promote growth, and is the primary vehicle to modernise immigration IT. The Programme also supports the GDS strategy of Digital by Default.  Much of the immigration system is still paper based. The five key IT systems that presently underpin the system are ageing and inadequate. IPT aims to ensure the immigration system has functioning IT, takes out paper from the system and helps reduce customer errors.</v>
          </cell>
          <cell r="CQ21" t="str">
            <v>• People – helping people move to new, more flexible ways of working that suit both the individual and the business;• Technology – equipping people with modern IT and communications tools, supporting mobility and collaboration;• Workspace – modernising our workplaces to meet future business needs while reducing cost to the taxpayer.</v>
          </cell>
          <cell r="CR21" t="str">
            <v>Aligns with GDS disaggregation approach plus greater use of SME's</v>
          </cell>
          <cell r="CS21" t="str">
            <v>SDP - Defence Task 8: Support The Efficient Running Of The Department, The Generation Of Military Forces And The Delivery Of Government Commitments</v>
          </cell>
          <cell r="CT21" t="str">
            <v>SDP - Defence Task 8: Support The Efficient Running Of The Department, The Generation Of Military Forces And The Delivery Of Government Commitments</v>
          </cell>
          <cell r="CU21" t="str">
            <v>SDP - Defence Task 8: Support The Efficient Running Of The Department, The Generation Of Military Forces And The Delivery Of Government Commitments</v>
          </cell>
          <cell r="CV21" t="str">
            <v>SDP - Defence Task 8: Support The Efficient Running Of The Department, The Generation Of Military Forces And The Delivery Of Government Commitments</v>
          </cell>
          <cell r="CW21" t="str">
            <v>SDP - Defence Task 8: Support The Efficient Running Of The Department, The Generation Of Military Forces And The Delivery Of Government Commitments</v>
          </cell>
          <cell r="CX21" t="str">
            <v>SDP - Defence Task 8: Support The Efficient Running Of The Department, The Generation Of Military Forces And The Delivery Of Government Commitments</v>
          </cell>
          <cell r="CY21" t="str">
            <v>SDP-Defence Tasks 7&amp;8: Direct The Department And Development And Employment Of The Armed Forces; Support The Efficient Running Of The Department, The Generation Of Military Forces And The Delivery Of Government Commitments</v>
          </cell>
          <cell r="CZ21" t="str">
            <v>SDP - Defence Task 8: Support The Efficient Running Of The Department, The Generation Of Military Forces And The Delivery Of Government Commitments</v>
          </cell>
          <cell r="DA21" t="str">
            <v>SDP - Defence Task 8: Support The Efficient Running Of The Department, The Generation Of Military Forces And The Delivery Of Government Commitments</v>
          </cell>
          <cell r="DB21" t="str">
            <v>SDP - Defence Task 8: Support The Efficient Running Of The Department, The Generation Of Military Forces And The Delivery Of Government Commitments</v>
          </cell>
          <cell r="DC21" t="str">
            <v>SDP - Defence Task 8: Support The Efficient Running Of The Department, The Generation Of Military Forces And The Delivery Of Government Commitments</v>
          </cell>
          <cell r="DD21" t="str">
            <v>SDP - Defence Task 8: Support The Efficient Running Of The Department, The Generation Of Military Forces And The Delivery Of Government Commitments</v>
          </cell>
          <cell r="DE21" t="str">
            <v>SDP - Defence Task 8: Support The Efficient Running Of The Department, The Generation Of Military Forces And The Delivery Of Government Commitments</v>
          </cell>
          <cell r="DF21" t="str">
            <v>SDP - Defence Task 1: Homeland defence, security and resilience</v>
          </cell>
          <cell r="DG21" t="str">
            <v>SDP - Defence Task 8: Support The Efficient Running Of The Department, The Generation Of Military Forces And The Delivery Of Government Commitments</v>
          </cell>
          <cell r="DH21" t="str">
            <v>SDP - Defence Task 8: Support The Efficient Running Of The Department, The Generation Of Military Forces And The Delivery Of Government Commitments</v>
          </cell>
          <cell r="DI21" t="str">
            <v>SDP - Defence Task 8: Support The Efficient Running Of The Department, The Generation Of Military Forces And The Delivery Of Government Commitments</v>
          </cell>
          <cell r="DJ21" t="str">
            <v>SDP - Defence Task 8: Support The Efficient Running Of The Department, The Generation Of Military Forces And The Delivery Of Government Commitments</v>
          </cell>
          <cell r="DK21" t="str">
            <v>SDP - Defence Task 8: Support The Efficient Running Of The Department, The Generation Of Military Forces And The Delivery Of Government Commitments</v>
          </cell>
          <cell r="DL21" t="str">
            <v>SDP - Defence Task 8: Support The Efficient Running Of The Department, The Generation Of Military Forces And The Delivery Of Government Commitments</v>
          </cell>
          <cell r="DM21" t="str">
            <v>SDP - Defence Task 8: Support The Efficient Running Of The Department, The Generation Of Military Forces And The Delivery Of Government Commitments</v>
          </cell>
          <cell r="DN21" t="str">
            <v>SDP - Defence Task 8: Support The Efficient Running Of The Department, The Generation Of Military Forces And The Delivery Of Government Commitments</v>
          </cell>
          <cell r="DO21" t="str">
            <v>SDP - Defence Task 8: Support The Efficient Running Of The Department, The Generation Of Military Forces And The Delivery Of Government Commitments</v>
          </cell>
          <cell r="DP21" t="str">
            <v>SDP - Defence Task 8: Support The Efficient Running Of The Department, The Generation Of Military Forces And The Delivery Of Government Commitments</v>
          </cell>
          <cell r="DQ21" t="str">
            <v>SDP - Defence Task 8: Support The Efficient Running Of The Department, The Generation Of Military Forces And The Delivery Of Government Commitments</v>
          </cell>
          <cell r="DR21" t="str">
            <v>SDP - Defence Task 8: Support The Efficient Running Of The Department, The Generation Of Military Forces And The Delivery Of Government Commitments</v>
          </cell>
          <cell r="DS21" t="str">
            <v>SDP - Defence Task 8: Support The Efficient Running Of The Department, The Generation Of Military Forces And The Delivery Of Government Commitments</v>
          </cell>
          <cell r="DT21" t="str">
            <v>SDP - Defence Task 8: Support The Efficient Running Of The Department, The Generation Of Military Forces And The Delivery Of Government Commitments</v>
          </cell>
          <cell r="DU21" t="str">
            <v>SDP - Defence Task 8: Support The Efficient Running Of The Department, The Generation Of Military Forces And The Delivery Of Government Commitments</v>
          </cell>
          <cell r="DV21" t="str">
            <v>SDP - Defence Task 8: Support The Efficient Running Of The Department, The Generation Of Military Forces And The Delivery Of Government Commitments</v>
          </cell>
          <cell r="DW21" t="str">
            <v>SDP - Defence Task 8: Support The Efficient Running Of The Department, The Generation Of Military Forces And The Delivery Of Government Commitments</v>
          </cell>
          <cell r="DX21" t="str">
            <v>SDP - Defence Task 8: Support The Efficient Running Of The Department, The Generation Of Military Forces And The Delivery Of Government Commitments</v>
          </cell>
          <cell r="DY21" t="str">
            <v>SDP - Defence Task 8: Support The Efficient Running Of The Department, The Generation Of Military Forces And The Delivery Of Government Commitments</v>
          </cell>
          <cell r="DZ21" t="str">
            <v>In January 2013, the (then) Secretary of State, Chris Grayling, announced, as one of five priorities for transforming the justice system, the intent to modernise the prison estate. https://www.gov.uk/government/news/changes-to-the-prison-estate</v>
          </cell>
          <cell r="EA21" t="str">
            <v xml:space="preserve">The Programme is a ministerial priority under the CJS Strategy and Action Plan. It supports the objective of a modern, efficient CJS and is a key workstream within the HMCTS Reform Programme. </v>
          </cell>
          <cell r="EB21" t="str">
            <v>"Swift and Sure Justice: the Government's Plans for Reform of Criminal Justice ” published in July 2012 June and Damian Green, Minister of State for Policing and Criminal Justice announcement in June 2013 that courtrooms will be fully digital by 2016. Programme objectives align with Court Reform and Freeing Up Police Time objectives.</v>
          </cell>
          <cell r="EC21" t="str">
            <v>Use electronic monitoring to: support the completion of the work to revolutionalise the way we manage offenders in the community; harness the latest technology to reduce reoffending; deploy new technology to monitor offenders in the community; support the changes introduced through Transforming Rehabilitation, court reforms and PCCs</v>
          </cell>
          <cell r="ED21" t="str">
            <v>Cost savings and efficiency</v>
          </cell>
          <cell r="EE21" t="str">
            <v>Efficiency &amp; reform</v>
          </cell>
          <cell r="EF21" t="str">
            <v>LAA Strategic objective: Improve casework to reduce cost, enhance control and give better customer service. Redesign transactional services to meet a new Digital by Default Service Standard.</v>
          </cell>
          <cell r="EG21" t="str">
            <v>Improved service performance and value for money and replacement of time expired contracts.</v>
          </cell>
          <cell r="EH21" t="str">
            <v>1) Introduce digital infrastructure throughout the prison estate, network for prisoner use and appropriate end-user devices, deployment of in cell telephony, prisoner Self-Service and digital content.2) Provide better technology for staff, exit existing IT contract, migrate to cloud, create Digital Studio to self manage apps and dev ops capability)3) Digital enhancements of existing systems, to improve decision making based on analytics and development activity, by the digital studio, in response to operational demands</v>
          </cell>
          <cell r="EI21" t="str">
            <v xml:space="preserve">Enabling change and business continuity pending implentation of FITS. </v>
          </cell>
          <cell r="EJ21" t="str">
            <v>Increasing Rehabiliative OutcomesReducing Long Term Operating CostsImproving Decency</v>
          </cell>
          <cell r="EK21" t="str">
            <v>Cost savings and efficiency</v>
          </cell>
          <cell r="EL21" t="str">
            <v xml:space="preserve">STCs form part of the 'business as usual' provision of the youth custodial sector. </v>
          </cell>
          <cell r="EM21" t="str">
            <v>The key drivers set out in the IT Strategy (Case for Change) are:a) Increasing expectations - from the Home Secretary and Home Office, including requirements to increase operational capability in areas such as CEOPb) Respond to emerging threats – Desire from the Home Office for NCA to support delivery of some of the centralised police services rather than allowing large police services (e.g. the Metropolitan Police Service) to start building up overlapping capabilities with NCA’s e.g. a cyber-crime unit c) Budgetary Pressure – Respond to budget challenges generated through the CSR process by leveraging services or capabilities provided by partner organisations. Continuing to deliver existing services (and potential new ones) with lower budgets following the comprehensive spending review (CSR) in the autumnd) Maintain Talent – Maintain the right talent to deliver its services</v>
          </cell>
          <cell r="EN21" t="str">
            <v>Home Secretary priority for the NCA; National Security Strategy, Serious and Organised Crime Strategy</v>
          </cell>
          <cell r="EO21" t="str">
            <v>The recommendation to deliver 3 objectives was endorsed by the Minister for the Cabinet Office in July 2014 in the Government's response to the National Statistician’s March 2014 recommendations on the future if the census.“The Government welcomes the recommendation for a predominantly online census in 2021 supplemented by further use of administrative and survey data. Government recognises the value of the census ... The census provides information on the population that is of fundamental importance to society. ... We welcome the increased use of administrative data in producing the census in 2021 and other population statistics, and to improve statistics between censuses, since this would make the best use of all available data and provide a sound basis for the greater use of administrative data and surveys in the future.” The Government has given a clear mandate for the Census Transformation Programme (CTP).</v>
          </cell>
          <cell r="FM21"/>
        </row>
        <row r="22">
          <cell r="B22" t="str">
            <v>Public Service Delivery Reform (Transformation)</v>
          </cell>
          <cell r="C22" t="str">
            <v>Procurement</v>
          </cell>
          <cell r="D22" t="str">
            <v>Asset Realisation</v>
          </cell>
          <cell r="E22" t="str">
            <v>Infrastructure</v>
          </cell>
          <cell r="F22" t="str">
            <v>Other</v>
          </cell>
          <cell r="G22" t="str">
            <v>Government Operations Reform (Transformation)</v>
          </cell>
          <cell r="H22" t="str">
            <v>Government Operations Reform (Transformation)</v>
          </cell>
          <cell r="I22" t="str">
            <v>Digital</v>
          </cell>
          <cell r="J22" t="str">
            <v>Government Operations Reform (Transformation)</v>
          </cell>
          <cell r="K22" t="str">
            <v>Asset Realisation</v>
          </cell>
          <cell r="L22" t="str">
            <v>Procurement</v>
          </cell>
          <cell r="M22" t="str">
            <v>Other</v>
          </cell>
          <cell r="N22" t="str">
            <v>Infrastructure</v>
          </cell>
          <cell r="O22" t="str">
            <v>Infrastructure</v>
          </cell>
          <cell r="P22" t="str">
            <v>Infrastructure</v>
          </cell>
          <cell r="Q22" t="str">
            <v>Infrastructure</v>
          </cell>
          <cell r="R22" t="str">
            <v>Infrastructure</v>
          </cell>
          <cell r="S22" t="str">
            <v>Other</v>
          </cell>
          <cell r="T22" t="str">
            <v>Procurement</v>
          </cell>
          <cell r="U22" t="str">
            <v>Government Operations Reform (Transformation)</v>
          </cell>
          <cell r="V22" t="str">
            <v>Infrastructure</v>
          </cell>
          <cell r="W22" t="str">
            <v>Digital</v>
          </cell>
          <cell r="X22" t="str">
            <v>ICT Development and Refresh</v>
          </cell>
          <cell r="Y22" t="str">
            <v>Infrastructure</v>
          </cell>
          <cell r="Z22" t="str">
            <v>Infrastructure</v>
          </cell>
          <cell r="AA22" t="str">
            <v>Public Service Delivery Reform (Transformation)</v>
          </cell>
          <cell r="AB22" t="str">
            <v>Asset Realisation</v>
          </cell>
          <cell r="AC22" t="str">
            <v>Infrastructure</v>
          </cell>
          <cell r="AD22" t="str">
            <v>Procurement</v>
          </cell>
          <cell r="AE22" t="str">
            <v>Public Service Delivery Reform (Transformation)</v>
          </cell>
          <cell r="AF22" t="str">
            <v>Infrastructure</v>
          </cell>
          <cell r="AG22" t="str">
            <v>Infrastructure</v>
          </cell>
          <cell r="AH22" t="str">
            <v>Infrastructure</v>
          </cell>
          <cell r="AI22" t="str">
            <v>Infrastructure</v>
          </cell>
          <cell r="AJ22" t="str">
            <v>Infrastructure</v>
          </cell>
          <cell r="AK22" t="str">
            <v>Infrastructure</v>
          </cell>
          <cell r="AL22" t="str">
            <v>Infrastructure</v>
          </cell>
          <cell r="AM22" t="str">
            <v>Infrastructure</v>
          </cell>
          <cell r="AN22" t="str">
            <v>Other</v>
          </cell>
          <cell r="AO22" t="str">
            <v>Infrastructure</v>
          </cell>
          <cell r="AP22" t="str">
            <v>Infrastructure</v>
          </cell>
          <cell r="AQ22" t="str">
            <v>Infrastructure</v>
          </cell>
          <cell r="AR22" t="str">
            <v>Infrastructure</v>
          </cell>
          <cell r="AS22" t="str">
            <v>Procurement</v>
          </cell>
          <cell r="AT22" t="str">
            <v>Public Service Delivery Reform (Transformation)</v>
          </cell>
          <cell r="AU22" t="str">
            <v>Procurement</v>
          </cell>
          <cell r="AV22" t="str">
            <v>Government Operations Reform (Transformation)</v>
          </cell>
          <cell r="AW22" t="str">
            <v>Infrastructure</v>
          </cell>
          <cell r="AX22" t="str">
            <v>Other</v>
          </cell>
          <cell r="AY22" t="str">
            <v>Government Operations Reform (Transformation)</v>
          </cell>
          <cell r="AZ22" t="str">
            <v>ICT Development and Refresh</v>
          </cell>
          <cell r="BA22" t="str">
            <v>ICT Development and Refresh</v>
          </cell>
          <cell r="BB22" t="str">
            <v>ICT Development and Refresh</v>
          </cell>
          <cell r="BC22" t="str">
            <v>Public Service Delivery Reform (Transformation)</v>
          </cell>
          <cell r="BD22" t="str">
            <v>ICT Development and Refresh</v>
          </cell>
          <cell r="BE22" t="str">
            <v>ICT Development and Refresh</v>
          </cell>
          <cell r="BF22" t="str">
            <v>Public Service Delivery Reform (Transformation)</v>
          </cell>
          <cell r="BG22" t="str">
            <v>ICT Development and Refresh</v>
          </cell>
          <cell r="BH22" t="str">
            <v>Digital</v>
          </cell>
          <cell r="BI22" t="str">
            <v>ICT Development and Refresh</v>
          </cell>
          <cell r="BJ22" t="str">
            <v>Procurement</v>
          </cell>
          <cell r="BK22" t="str">
            <v>Public Service Delivery Reform (Transformation)</v>
          </cell>
          <cell r="BL22" t="str">
            <v>Infrastructure</v>
          </cell>
          <cell r="BM22" t="str">
            <v>Procurement</v>
          </cell>
          <cell r="BN22" t="str">
            <v>Public Service Delivery Reform (Transformation)</v>
          </cell>
          <cell r="BO22" t="str">
            <v>Public Service Delivery Reform (Transformation)</v>
          </cell>
          <cell r="BP22" t="str">
            <v>ICT Development and Refresh</v>
          </cell>
          <cell r="BQ22" t="str">
            <v>Public Service Delivery Reform (Transformation)</v>
          </cell>
          <cell r="BR22" t="str">
            <v>Public Service Delivery Reform (Transformation)</v>
          </cell>
          <cell r="BS22" t="str">
            <v>Public Service Delivery Reform (Transformation)</v>
          </cell>
          <cell r="BT22" t="str">
            <v>Public Service Delivery Reform (Transformation)</v>
          </cell>
          <cell r="BU22" t="str">
            <v>Procurement</v>
          </cell>
          <cell r="BV22" t="str">
            <v>ICT Development and Refresh</v>
          </cell>
          <cell r="BW22" t="str">
            <v>Other</v>
          </cell>
          <cell r="BX22"/>
          <cell r="BY22" t="str">
            <v>Procurement</v>
          </cell>
          <cell r="BZ22" t="str">
            <v>ICT Development and Refresh</v>
          </cell>
          <cell r="CA22" t="str">
            <v>Other</v>
          </cell>
          <cell r="CB22" t="str">
            <v>Digital</v>
          </cell>
          <cell r="CC22" t="str">
            <v>Government Operations Reform (Transformation)</v>
          </cell>
          <cell r="CD22" t="str">
            <v>Government Operations Reform (Transformation)</v>
          </cell>
          <cell r="CE22" t="str">
            <v>ICT Development and Refresh</v>
          </cell>
          <cell r="CF22" t="str">
            <v>Digital</v>
          </cell>
          <cell r="CG22" t="str">
            <v>Digital</v>
          </cell>
          <cell r="CH22" t="str">
            <v>Other</v>
          </cell>
          <cell r="CI22" t="str">
            <v>ICT Development and Refresh</v>
          </cell>
          <cell r="CJ22" t="str">
            <v>ICT Development and Refresh</v>
          </cell>
          <cell r="CK22" t="str">
            <v>ICT Development and Refresh</v>
          </cell>
          <cell r="CL22" t="str">
            <v>Public Service Delivery Reform (Transformation)</v>
          </cell>
          <cell r="CM22" t="str">
            <v>ICT Development and Refresh</v>
          </cell>
          <cell r="CN22" t="str">
            <v>Procurement</v>
          </cell>
          <cell r="CO22" t="str">
            <v>ICT Development and Refresh</v>
          </cell>
          <cell r="CP22" t="str">
            <v>ICT Development and Refresh</v>
          </cell>
          <cell r="CQ22" t="str">
            <v>Government Operations Reform (Transformation)</v>
          </cell>
          <cell r="CR22" t="str">
            <v>ICT Development and Refresh</v>
          </cell>
          <cell r="CS22" t="str">
            <v>Military Capability</v>
          </cell>
          <cell r="CT22" t="str">
            <v>Military Capability</v>
          </cell>
          <cell r="CU22" t="str">
            <v>Military Capability</v>
          </cell>
          <cell r="CV22" t="str">
            <v>Military Capability</v>
          </cell>
          <cell r="CW22" t="str">
            <v>Military Capability</v>
          </cell>
          <cell r="CX22" t="str">
            <v>Military Capability</v>
          </cell>
          <cell r="CY22" t="str">
            <v>Military Capability</v>
          </cell>
          <cell r="CZ22" t="str">
            <v>Military Capability</v>
          </cell>
          <cell r="DA22" t="str">
            <v>Military Capability</v>
          </cell>
          <cell r="DB22" t="str">
            <v>Military Capability</v>
          </cell>
          <cell r="DC22" t="str">
            <v>Govt ops reform</v>
          </cell>
          <cell r="DD22" t="str">
            <v>Military Capability</v>
          </cell>
          <cell r="DE22" t="str">
            <v>Military Capability</v>
          </cell>
          <cell r="DF22" t="str">
            <v>ICT dev &amp; refresh</v>
          </cell>
          <cell r="DG22" t="str">
            <v>ICT dev &amp; refresh</v>
          </cell>
          <cell r="DH22" t="str">
            <v>Military Capability</v>
          </cell>
          <cell r="DI22" t="str">
            <v>Military Capability</v>
          </cell>
          <cell r="DJ22" t="str">
            <v>Military Capability</v>
          </cell>
          <cell r="DK22" t="str">
            <v>Military Capability</v>
          </cell>
          <cell r="DL22" t="str">
            <v>Military Capability</v>
          </cell>
          <cell r="DM22" t="str">
            <v>Military Capability</v>
          </cell>
          <cell r="DN22" t="str">
            <v>Govt ops reform</v>
          </cell>
          <cell r="DO22" t="str">
            <v>ICT dev &amp; refresh</v>
          </cell>
          <cell r="DP22" t="str">
            <v>Military Capability</v>
          </cell>
          <cell r="DQ22" t="str">
            <v>Military Capability</v>
          </cell>
          <cell r="DR22" t="str">
            <v>Military Capability</v>
          </cell>
          <cell r="DS22" t="str">
            <v>Military Capability</v>
          </cell>
          <cell r="DT22" t="str">
            <v>Military Capability</v>
          </cell>
          <cell r="DU22" t="str">
            <v>Military Capability</v>
          </cell>
          <cell r="DV22" t="str">
            <v>Military Capability</v>
          </cell>
          <cell r="DW22" t="str">
            <v>Military Capability</v>
          </cell>
          <cell r="DX22" t="str">
            <v>Military Capability</v>
          </cell>
          <cell r="DY22" t="str">
            <v>Military Capability</v>
          </cell>
          <cell r="DZ22" t="str">
            <v>Infrastructure</v>
          </cell>
          <cell r="EA22" t="str">
            <v>Government Operations Reform (Transformation)</v>
          </cell>
          <cell r="EB22" t="str">
            <v>ICT Development and Refresh</v>
          </cell>
          <cell r="EC22" t="str">
            <v>Procurement</v>
          </cell>
          <cell r="ED22" t="str">
            <v>ICT Development and Refresh</v>
          </cell>
          <cell r="EE22" t="str">
            <v>Public Service Delivery Reform (Transformation)</v>
          </cell>
          <cell r="EF22" t="str">
            <v>ICT Development and Refresh</v>
          </cell>
          <cell r="EG22" t="str">
            <v>Procurement</v>
          </cell>
          <cell r="EH22" t="str">
            <v>Digital</v>
          </cell>
          <cell r="EI22" t="str">
            <v>ICT Development and Refresh</v>
          </cell>
          <cell r="EJ22" t="str">
            <v>Infrastructure</v>
          </cell>
          <cell r="EK22" t="str">
            <v>Government Operations Reform (Transformation)</v>
          </cell>
          <cell r="EL22" t="str">
            <v>Procurement</v>
          </cell>
          <cell r="EM22" t="str">
            <v>ICT Development and Refresh</v>
          </cell>
          <cell r="EN22" t="str">
            <v>ICT Development and Refresh</v>
          </cell>
          <cell r="EO22" t="str">
            <v>Other</v>
          </cell>
          <cell r="FM22"/>
        </row>
        <row r="23">
          <cell r="B23" t="str">
            <v>Digital</v>
          </cell>
          <cell r="C23" t="str">
            <v>Infrastructure</v>
          </cell>
          <cell r="D23"/>
          <cell r="E23"/>
          <cell r="F23"/>
          <cell r="G23" t="str">
            <v>ICT Development and Refresh</v>
          </cell>
          <cell r="H23"/>
          <cell r="I23" t="str">
            <v>Public Service Delivery Reform (Transformation)</v>
          </cell>
          <cell r="J23" t="str">
            <v>ICT Development and Refresh</v>
          </cell>
          <cell r="K23" t="str">
            <v>Government Operations reform (Transformation)</v>
          </cell>
          <cell r="L23" t="str">
            <v>ICT Development and Refresh</v>
          </cell>
          <cell r="M23" t="str">
            <v>Asset Realisation</v>
          </cell>
          <cell r="N23" t="str">
            <v>Digital</v>
          </cell>
          <cell r="O23"/>
          <cell r="P23" t="str">
            <v>Digital</v>
          </cell>
          <cell r="Q23"/>
          <cell r="R23"/>
          <cell r="S23" t="str">
            <v>Infrastructure</v>
          </cell>
          <cell r="T23" t="str">
            <v>Decommissioning</v>
          </cell>
          <cell r="U23" t="str">
            <v>Decommissioning</v>
          </cell>
          <cell r="V23"/>
          <cell r="W23" t="str">
            <v>ICT Development and Refresh</v>
          </cell>
          <cell r="X23"/>
          <cell r="Y23"/>
          <cell r="Z23"/>
          <cell r="AA23" t="str">
            <v>Government Operations Reform (Transformation)</v>
          </cell>
          <cell r="AB23"/>
          <cell r="AC23" t="str">
            <v>Procurement</v>
          </cell>
          <cell r="AD23" t="str">
            <v>Infrastructure</v>
          </cell>
          <cell r="AE23" t="str">
            <v>Digital</v>
          </cell>
          <cell r="AF23"/>
          <cell r="AG23"/>
          <cell r="AH23"/>
          <cell r="AI23"/>
          <cell r="AJ23" t="str">
            <v>Public Service Delivery Reform (Transformation)</v>
          </cell>
          <cell r="AK23"/>
          <cell r="AL23"/>
          <cell r="AM23" t="str">
            <v>Transformation Project</v>
          </cell>
          <cell r="AN23" t="str">
            <v>Procurement</v>
          </cell>
          <cell r="AO23"/>
          <cell r="AP23"/>
          <cell r="AQ23"/>
          <cell r="AR23"/>
          <cell r="AS23"/>
          <cell r="AT23" t="str">
            <v>Government Operations Reform (Transformation)</v>
          </cell>
          <cell r="AU23" t="str">
            <v>Infrastructure</v>
          </cell>
          <cell r="AV23"/>
          <cell r="AW23"/>
          <cell r="AX23" t="str">
            <v>Procurement</v>
          </cell>
          <cell r="AY23" t="str">
            <v>ICT Development and Refresh</v>
          </cell>
          <cell r="AZ23" t="str">
            <v>Digital</v>
          </cell>
          <cell r="BA23" t="str">
            <v>Procurement</v>
          </cell>
          <cell r="BB23" t="str">
            <v>Procurement</v>
          </cell>
          <cell r="BC23"/>
          <cell r="BD23"/>
          <cell r="BE23" t="str">
            <v>Other</v>
          </cell>
          <cell r="BF23" t="str">
            <v>Infrastructure</v>
          </cell>
          <cell r="BG23" t="str">
            <v>Digital</v>
          </cell>
          <cell r="BH23" t="str">
            <v>ICT Development and Refresh</v>
          </cell>
          <cell r="BI23" t="str">
            <v>Procurement</v>
          </cell>
          <cell r="BJ23" t="str">
            <v>Public Service Delivery Reform (Transformation)</v>
          </cell>
          <cell r="BK23" t="str">
            <v>Digital</v>
          </cell>
          <cell r="BL23" t="str">
            <v>Other</v>
          </cell>
          <cell r="BM23" t="str">
            <v>Government Operations Reform (Transformation)</v>
          </cell>
          <cell r="BN23" t="str">
            <v>Government Operations Reform (Transformation)</v>
          </cell>
          <cell r="BO23"/>
          <cell r="BP23" t="str">
            <v>Digital</v>
          </cell>
          <cell r="BQ23" t="str">
            <v>Other</v>
          </cell>
          <cell r="BR23" t="str">
            <v>Infrastructure</v>
          </cell>
          <cell r="BS23" t="str">
            <v>ICT Development and Refresh</v>
          </cell>
          <cell r="BT23" t="str">
            <v>ICT Development and Refresh</v>
          </cell>
          <cell r="BU23"/>
          <cell r="BV23" t="str">
            <v>Digital</v>
          </cell>
          <cell r="BW23"/>
          <cell r="BX23"/>
          <cell r="BY23"/>
          <cell r="BZ23" t="str">
            <v>Digital</v>
          </cell>
          <cell r="CA23"/>
          <cell r="CB23" t="str">
            <v>ICT Development and Refresh</v>
          </cell>
          <cell r="CC23" t="str">
            <v>Infrastructure</v>
          </cell>
          <cell r="CD23" t="str">
            <v>Procurement</v>
          </cell>
          <cell r="CE23" t="str">
            <v>Public Service Delivery Reform (Transformation)</v>
          </cell>
          <cell r="CF23" t="str">
            <v>ICT Development and Refresh</v>
          </cell>
          <cell r="CG23" t="str">
            <v>Public Service Delivery Reform (Transformation)</v>
          </cell>
          <cell r="CH23"/>
          <cell r="CI23"/>
          <cell r="CJ23" t="str">
            <v>Government Operations Reform (Transformation)</v>
          </cell>
          <cell r="CK23" t="str">
            <v>Infrastructure</v>
          </cell>
          <cell r="CL23" t="str">
            <v>Digital</v>
          </cell>
          <cell r="CM23" t="str">
            <v>Digital</v>
          </cell>
          <cell r="CN23" t="str">
            <v>Infrastructure</v>
          </cell>
          <cell r="CO23"/>
          <cell r="CP23" t="str">
            <v>Digital</v>
          </cell>
          <cell r="CQ23" t="str">
            <v>Infrastructure</v>
          </cell>
          <cell r="CR23"/>
          <cell r="CS23"/>
          <cell r="CT23"/>
          <cell r="CU23"/>
          <cell r="CV23"/>
          <cell r="CW23"/>
          <cell r="CX23" t="str">
            <v>Infrastructure</v>
          </cell>
          <cell r="CY23" t="str">
            <v>Government Operations Reform (Transformation)</v>
          </cell>
          <cell r="CZ23"/>
          <cell r="DA23"/>
          <cell r="DB23"/>
          <cell r="DC23" t="str">
            <v>ICT dev &amp; refresh</v>
          </cell>
          <cell r="DD23"/>
          <cell r="DE23"/>
          <cell r="DF23" t="str">
            <v>Military Capability</v>
          </cell>
          <cell r="DG23" t="str">
            <v>Military Capability</v>
          </cell>
          <cell r="DH23"/>
          <cell r="DI23"/>
          <cell r="DJ23"/>
          <cell r="DK23"/>
          <cell r="DL23"/>
          <cell r="DM23"/>
          <cell r="DN23" t="str">
            <v>Military Capability</v>
          </cell>
          <cell r="DO23" t="str">
            <v>Govt ops reform</v>
          </cell>
          <cell r="DP23"/>
          <cell r="DQ23"/>
          <cell r="DR23"/>
          <cell r="DS23"/>
          <cell r="DT23"/>
          <cell r="DU23"/>
          <cell r="DV23"/>
          <cell r="DW23"/>
          <cell r="DX23"/>
          <cell r="DY23"/>
          <cell r="DZ23" t="str">
            <v>Government Operations Reform (Transformation)</v>
          </cell>
          <cell r="EA23" t="str">
            <v>Digital</v>
          </cell>
          <cell r="EB23" t="str">
            <v>Government Operations Reform (Transformation)</v>
          </cell>
          <cell r="EC23" t="str">
            <v>ICT Development and Refresh</v>
          </cell>
          <cell r="ED23" t="str">
            <v>Procurement</v>
          </cell>
          <cell r="EE23" t="str">
            <v>Digital</v>
          </cell>
          <cell r="EF23" t="str">
            <v>Digital</v>
          </cell>
          <cell r="EG23"/>
          <cell r="EH23" t="str">
            <v>Infrastructure</v>
          </cell>
          <cell r="EI23"/>
          <cell r="EJ23" t="str">
            <v>Government Operations Reform (Transformation)</v>
          </cell>
          <cell r="EK23" t="str">
            <v>Infrastructure</v>
          </cell>
          <cell r="EL23"/>
          <cell r="EM23" t="str">
            <v>Government Operations Reform (Transformation)</v>
          </cell>
          <cell r="EN23" t="str">
            <v>Government Operations Reform (Transformation)</v>
          </cell>
          <cell r="EO23" t="str">
            <v>Digital</v>
          </cell>
          <cell r="FM23"/>
        </row>
        <row r="24">
          <cell r="B24"/>
          <cell r="C24"/>
          <cell r="D24"/>
          <cell r="E24"/>
          <cell r="F24"/>
          <cell r="G24"/>
          <cell r="H24"/>
          <cell r="I24"/>
          <cell r="J24" t="str">
            <v>Procurement</v>
          </cell>
          <cell r="K24" t="str">
            <v>Infrastructure</v>
          </cell>
          <cell r="L24" t="str">
            <v>Digital</v>
          </cell>
          <cell r="M24"/>
          <cell r="N24"/>
          <cell r="O24"/>
          <cell r="P24"/>
          <cell r="Q24"/>
          <cell r="R24"/>
          <cell r="S24"/>
          <cell r="T24" t="str">
            <v>Infrastructure</v>
          </cell>
          <cell r="U24"/>
          <cell r="V24"/>
          <cell r="W24" t="str">
            <v>Public Service Delivery Reform (Transformation)</v>
          </cell>
          <cell r="X24"/>
          <cell r="Y24"/>
          <cell r="Z24"/>
          <cell r="AA24" t="str">
            <v>Digital</v>
          </cell>
          <cell r="AB24"/>
          <cell r="AC24"/>
          <cell r="AD24"/>
          <cell r="AE24"/>
          <cell r="AF24"/>
          <cell r="AG24"/>
          <cell r="AH24"/>
          <cell r="AI24"/>
          <cell r="AJ24" t="str">
            <v>Procurement</v>
          </cell>
          <cell r="AK24"/>
          <cell r="AL24"/>
          <cell r="AM24"/>
          <cell r="AN24" t="str">
            <v>Infrastructure</v>
          </cell>
          <cell r="AO24"/>
          <cell r="AP24"/>
          <cell r="AQ24"/>
          <cell r="AR24"/>
          <cell r="AS24"/>
          <cell r="AT24"/>
          <cell r="AU24" t="str">
            <v>Other</v>
          </cell>
          <cell r="AV24"/>
          <cell r="AW24"/>
          <cell r="AX24"/>
          <cell r="AY24" t="str">
            <v>Procurement</v>
          </cell>
          <cell r="AZ24" t="str">
            <v>Public Service Delivery Reform (Transformation)</v>
          </cell>
          <cell r="BA24" t="str">
            <v>Digital</v>
          </cell>
          <cell r="BB24"/>
          <cell r="BC24"/>
          <cell r="BD24"/>
          <cell r="BE24" t="str">
            <v>Decommissioning</v>
          </cell>
          <cell r="BF24" t="str">
            <v>Procurement</v>
          </cell>
          <cell r="BG24"/>
          <cell r="BH24"/>
          <cell r="BI24" t="str">
            <v>Infrastructure</v>
          </cell>
          <cell r="BJ24"/>
          <cell r="BK24"/>
          <cell r="BL24"/>
          <cell r="BM24" t="str">
            <v>ICT Development and Refresh</v>
          </cell>
          <cell r="BN24" t="str">
            <v>ICT Development and Refresh</v>
          </cell>
          <cell r="BO24"/>
          <cell r="BP24"/>
          <cell r="BQ24"/>
          <cell r="BR24" t="str">
            <v>Procurement</v>
          </cell>
          <cell r="BS24" t="str">
            <v>Government Operations Reform (Transformation)</v>
          </cell>
          <cell r="BT24" t="str">
            <v>Government Operations Reform (Transformation)</v>
          </cell>
          <cell r="BU24"/>
          <cell r="BV24" t="str">
            <v>Government Operations Reform (Transformation)</v>
          </cell>
          <cell r="BW24"/>
          <cell r="BX24"/>
          <cell r="BY24"/>
          <cell r="BZ24" t="str">
            <v>Procurement</v>
          </cell>
          <cell r="CA24"/>
          <cell r="CB24"/>
          <cell r="CC24"/>
          <cell r="CD24"/>
          <cell r="CE24" t="str">
            <v>Procurement</v>
          </cell>
          <cell r="CF24"/>
          <cell r="CG24" t="str">
            <v>Infrastructure</v>
          </cell>
          <cell r="CH24"/>
          <cell r="CI24"/>
          <cell r="CJ24"/>
          <cell r="CK24" t="str">
            <v>Procurement</v>
          </cell>
          <cell r="CL24"/>
          <cell r="CM24" t="str">
            <v>Government Operations Reform (Transformation)</v>
          </cell>
          <cell r="CN24"/>
          <cell r="CO24"/>
          <cell r="CP24" t="str">
            <v>Public Service Delivery Reform (Transformation)</v>
          </cell>
          <cell r="CQ24" t="str">
            <v>ICT Development and Refresh</v>
          </cell>
          <cell r="CR24"/>
          <cell r="CS24"/>
          <cell r="CT24"/>
          <cell r="CU24"/>
          <cell r="CV24"/>
          <cell r="CW24"/>
          <cell r="CX24"/>
          <cell r="CY24"/>
          <cell r="CZ24"/>
          <cell r="DA24"/>
          <cell r="DB24"/>
          <cell r="DC24"/>
          <cell r="DD24"/>
          <cell r="DE24"/>
          <cell r="DF24"/>
          <cell r="DG24"/>
          <cell r="DH24"/>
          <cell r="DI24"/>
          <cell r="DJ24"/>
          <cell r="DK24"/>
          <cell r="DL24"/>
          <cell r="DM24"/>
          <cell r="DN24"/>
          <cell r="DO24"/>
          <cell r="DP24"/>
          <cell r="DQ24"/>
          <cell r="DR24"/>
          <cell r="DS24"/>
          <cell r="DT24"/>
          <cell r="DU24"/>
          <cell r="DV24"/>
          <cell r="DW24"/>
          <cell r="DX24"/>
          <cell r="DY24"/>
          <cell r="DZ24" t="str">
            <v>Public Service Delivery Reform (Transformation)</v>
          </cell>
          <cell r="EA24" t="str">
            <v>ICT Development and Refresh</v>
          </cell>
          <cell r="EB24" t="str">
            <v>Public Service Delivery Reform (Transformation)</v>
          </cell>
          <cell r="EC24"/>
          <cell r="ED24" t="str">
            <v>Infrastructure</v>
          </cell>
          <cell r="EE24" t="str">
            <v>Infrastructure</v>
          </cell>
          <cell r="EF24"/>
          <cell r="EG24"/>
          <cell r="EH24" t="str">
            <v>ICT Development and Refresh</v>
          </cell>
          <cell r="EI24"/>
          <cell r="EJ24" t="str">
            <v>Decommissioning</v>
          </cell>
          <cell r="EK24"/>
          <cell r="EL24"/>
          <cell r="EM24"/>
          <cell r="EN24"/>
          <cell r="EO24" t="str">
            <v>ICT Development and Refresh</v>
          </cell>
          <cell r="FM24"/>
        </row>
        <row r="25">
          <cell r="F25" t="str">
            <v>An enabling programme to transform the commercial capability of the commercial profession within the Civil Service</v>
          </cell>
          <cell r="G25" t="str">
            <v>Security; transformation including Business Change (ways of working)</v>
          </cell>
          <cell r="M25" t="str">
            <v>Protection of public access to the national museum collections</v>
          </cell>
          <cell r="S25" t="str">
            <v>Financing</v>
          </cell>
          <cell r="T25" t="str">
            <v>Procurement of a contractor to manage a business &amp; complete a programme of work to decommission the Magnox and Research Sites and put them into C&amp;M.</v>
          </cell>
          <cell r="AN25" t="str">
            <v>Transformation</v>
          </cell>
          <cell r="AU25" t="str">
            <v>Rolling Stock</v>
          </cell>
          <cell r="AX25" t="str">
            <v>NHS delivery of a national public health intervention.</v>
          </cell>
          <cell r="BE25" t="str">
            <v>National Emergency Response Capability</v>
          </cell>
          <cell r="BL25" t="str">
            <v>This is a major change programme to create for the first time a national hub for public health science.</v>
          </cell>
          <cell r="BQ25" t="str">
            <v xml:space="preserve">The Programme is seeking to establish pension saving as a new social norm. </v>
          </cell>
          <cell r="BR25" t="str">
            <v>PLP is not a cross department transformation programme. It is an enabler for DWP transformation which, along with technology, Employee Deal and the 4 main change programmes will deliver transformation of DWP through to 2020 and beyond. This is the way the Permanent Secretary has decided to achieve transformation in this Department.</v>
          </cell>
          <cell r="BW25" t="str">
            <v>Real estate</v>
          </cell>
          <cell r="CA25" t="str">
            <v>Real estate</v>
          </cell>
          <cell r="CH25" t="str">
            <v xml:space="preserve">We are providing Operational Capability to Law Enforcement Community and SIA.  Law enforcement are operationally independent to government. </v>
          </cell>
          <cell r="CK25" t="str">
            <v>Business Change</v>
          </cell>
          <cell r="EO25" t="str">
            <v xml:space="preserve">The category 'other' has been used, as the Programme does not fit into the other categories set out in Section 1.07 of the Guidance. The ten yearly Census is a large, complex programme involving every household in England &amp; Wales, that has elements of IT development, statistical research, digital and service procurement but is not 'public service delivery reform.'    </v>
          </cell>
          <cell r="FM25"/>
        </row>
        <row r="26">
          <cell r="B26" t="str">
            <v>Above Dept delegated spend limit &amp;/or novel &amp; contentious</v>
          </cell>
          <cell r="C26" t="str">
            <v>Above Dept delegated spend limit &amp;/or novel &amp; contentious</v>
          </cell>
          <cell r="D26" t="str">
            <v>Above Dept delegated spend limit &amp;/or novel &amp; contentious</v>
          </cell>
          <cell r="E26" t="str">
            <v>Above Dept delegated spend limit &amp;/or novel &amp; contentious</v>
          </cell>
          <cell r="F26" t="str">
            <v>A letter from GCCO to the Chairwoman of the PAC outlined that the delivery of the Commercial Capability Programme, given its status as the trailblazer in the delivery of the CEO CS functional agenda, would be a major project therefore part of the GMPP.</v>
          </cell>
          <cell r="G26" t="str">
            <v>Recommendation of MPA PAR in July 2015</v>
          </cell>
          <cell r="I26" t="str">
            <v>Over delegated expenditure</v>
          </cell>
          <cell r="K26" t="str">
            <v>High Profile programme to implement commitment in Budget 2015</v>
          </cell>
          <cell r="L26" t="str">
            <v>Spend above delegated limits, complex exit arrangements from existing contracts and links to wider CJS reforms</v>
          </cell>
          <cell r="N26" t="str">
            <v>PM Priority and size/complexity</v>
          </cell>
          <cell r="O26" t="str">
            <v>Complexity and requirement for intervention</v>
          </cell>
          <cell r="Q26" t="str">
            <v>High ValueNovel and contentious</v>
          </cell>
          <cell r="R26" t="str">
            <v>High Value.Novel and Contentious.Reputational Risk.</v>
          </cell>
          <cell r="S26" t="str">
            <v>Over threshold</v>
          </cell>
          <cell r="T26" t="str">
            <v>High ValueReputational Risk</v>
          </cell>
          <cell r="U26" t="str">
            <v>High ValueReputational Risk</v>
          </cell>
          <cell r="V26" t="str">
            <v>High ValueComplexNovel and ContentiousReputational Risk</v>
          </cell>
          <cell r="W26" t="str">
            <v>Above Dept delegated spend limit &amp;/or novel &amp; contentious</v>
          </cell>
          <cell r="X26" t="str">
            <v>Above Dept delegated spend limit &amp;/or novel &amp; contentious</v>
          </cell>
          <cell r="Y26" t="str">
            <v>Above Dept delegated spend limit &amp;/or novel &amp; contentious</v>
          </cell>
          <cell r="Z26" t="str">
            <v>Above Dept delegated spend limit &amp;/or novel &amp; contentious</v>
          </cell>
          <cell r="AB26" t="str">
            <v>Above Dept delegated spend limit &amp;/or novel &amp; contentious</v>
          </cell>
          <cell r="AC26" t="str">
            <v>This is a high spend, high risk programme.  The programme is a ministerial priority.  Cabinet Office and HMT have agreed there will be an annual piece of assurance on the Priority School Building Programme overall.</v>
          </cell>
          <cell r="AF26" t="str">
            <v>Was one of the original projects identified and selected for inclusion at the time the GMPP was initiated in 2011.</v>
          </cell>
          <cell r="AG26" t="str">
            <v>High Value                                                                                                                                                                                   Novel</v>
          </cell>
          <cell r="AH26" t="str">
            <v>High Value</v>
          </cell>
          <cell r="AI26" t="str">
            <v>High Value</v>
          </cell>
          <cell r="AJ26" t="str">
            <v>High Value                                                                                                                                                                Novel &amp; Contentious                                                                                                                                              Complex interfaces &amp; Dependents</v>
          </cell>
          <cell r="AK26" t="str">
            <v>High Value</v>
          </cell>
          <cell r="AL26" t="str">
            <v>High Value</v>
          </cell>
          <cell r="AM26" t="str">
            <v xml:space="preserve">High Value                                                                                                                                                                                     Reputational Risk                                                                                                                                                                             Complex (interfaces)                                                                                                                                                                                Novel &amp; Contentious </v>
          </cell>
          <cell r="AN26" t="str">
            <v>High Value                                                                                                                                                                                          Complex (interfaces &amp; dependencies)</v>
          </cell>
          <cell r="AO26" t="str">
            <v>High Level                                                                                                                                                                          Novel &amp; Contentious                                                                                                                                                                               Complex</v>
          </cell>
          <cell r="AQ26" t="str">
            <v>High Value</v>
          </cell>
          <cell r="AR26" t="str">
            <v>High Value</v>
          </cell>
          <cell r="AS26" t="str">
            <v>High Value                                                                                                                                                                                     Reputation                                                                                                                                                                                          Complex Interfaces                                                                                                                                                                                 High Media Exposure</v>
          </cell>
          <cell r="AT26" t="str">
            <v>Necessary Public Service</v>
          </cell>
          <cell r="AU26" t="str">
            <v>High Value</v>
          </cell>
          <cell r="AW26" t="str">
            <v>High Value                                                                                                                                                                                    Complex (interfaces and dependencies)</v>
          </cell>
          <cell r="AX26" t="str">
            <v>High value over full lifecycle and novel method of delivery</v>
          </cell>
          <cell r="AY26" t="str">
            <v>This is a high risk, high spend programme.  It is a successor to the National Programme for IT, which had a troubled delivery background.</v>
          </cell>
          <cell r="AZ26" t="str">
            <v>This is a high risk, high spend project that has a key role in transforming customer journeys.</v>
          </cell>
          <cell r="BA26" t="str">
            <v xml:space="preserve">This is a high spend high risk project, which supports “the Power of Information”, the information strategy published by the DH in May 2012 which sets a ten-year framework for transforming information for the NHS, public health and social care.  </v>
          </cell>
          <cell r="BB26" t="str">
            <v>HSCN is the successor programme to the Public Services for Health Network (PSNH) and N3 programmes, both of which were GMPP programmes.  This is a high risk, high spend programme that has had a difficult delivery background.</v>
          </cell>
          <cell r="BC26" t="str">
            <v>joined the GMPP after it was disaggregated from the Health &amp; Justice Programme (a Coalition Agreement programme). A large and complex programme working across a number of departments and ALBs</v>
          </cell>
          <cell r="BD26" t="str">
            <v>The NDSD Programme is joining at at Q4 2015/16 after substantial work over the previous period with IPA.  The programme has undertaken two reviews, returning an Amber rating in December 2015 and Amber in April 2016.  This is a major, high risk, high spend programme with dependencies across the DH Portfolio.</v>
          </cell>
          <cell r="BE26" t="str">
            <v>The NPFS is of National Importance and forms a key part of the mitigation to address the number one risk on the National Risk Register</v>
          </cell>
          <cell r="BF26" t="str">
            <v>High value &amp; complexity.</v>
          </cell>
          <cell r="BG26" t="str">
            <v>Originally this was part of a larger programme, which then disaggregated. This remained on the GMPP as it is of high value and has a high impact if there is a break in the continuity of the service during the transition phase.</v>
          </cell>
          <cell r="BH26" t="str">
            <v>Choose and Book (CAB) was a national electronic referral and booking service which gives patients, who are being referred for treatment, a choice of place, date and time for their appointment in a hospital or clinic. Patients could book their appointment either at the GP surgery, from home, work or other locations, either by telephone via a National Telephone Appointment Line or over the Internet. The driving force and vision for the Project was to create the new NHS e-Referral System, ensuring continuity of the CAB service, increase utilisation and provide a platform that allows for future development of CAB.eRS is a high risk, high spend ICT programme to replace existing ICT functionality, transform the future system and deliver wider benefits in the NHS.  The programme has been on GMPP since 2013.</v>
          </cell>
          <cell r="BI26" t="str">
            <v>Major project which was high cost and high risk</v>
          </cell>
          <cell r="BJ26" t="str">
            <v>Originally this was part of a larger GMPP programme, which has now been disaggregated. It has remained on the GMPP as it part of the Secretary of State's statutory requirement, and will have high visibility and impact if there is a break in the pension service.</v>
          </cell>
          <cell r="BL26" t="str">
            <v>High value &amp; complexity</v>
          </cell>
          <cell r="BN26" t="str">
            <v>Value of cashable benefit and complexity</v>
          </cell>
          <cell r="BO26" t="str">
            <v>PM priority, size and complexity</v>
          </cell>
          <cell r="BP26" t="str">
            <v>Over delegated limits</v>
          </cell>
          <cell r="BQ26" t="str">
            <v>Programme on the GMPP because the Whole Life Cost is above the department’s delegated financial authority, and the risk/complexity in delivering this ministerial priority makes it of significant interest to HMT and Cabinet Office.</v>
          </cell>
          <cell r="BS26" t="str">
            <v>Programme on the GMPP because the Whole Life Cost is above the department’s delegated financial authority, and the risk/complexity in delivering this ministerial priority makes it of significant interest to HMT and Cabinet Office.</v>
          </cell>
          <cell r="BT26" t="str">
            <v>Programme on the GMPP because the Whole Life Cost is above the department’s delegated financial authority, and the risk/complexity in delivering this ministerial priority makes it of significant interest to HMT and Cabinet Office.</v>
          </cell>
          <cell r="BV26" t="str">
            <v>above delegated limits</v>
          </cell>
          <cell r="BW26" t="str">
            <v>This was one of the original projects selected for inclusion on the first iteration of GMPP.</v>
          </cell>
          <cell r="BY26" t="str">
            <v>Project was above Departmental delegated threshold</v>
          </cell>
          <cell r="BZ26" t="str">
            <v>Programme is above the department's delegated threshold</v>
          </cell>
          <cell r="CA26" t="str">
            <v>Project was above FCO delegated threshold</v>
          </cell>
          <cell r="CB26" t="str">
            <v>Over delegated authority limits</v>
          </cell>
          <cell r="CC26" t="str">
            <v xml:space="preserve">Over delegated authority limits </v>
          </cell>
          <cell r="CD26" t="str">
            <v>Over delegated authority limits / Biggest IT contract in government</v>
          </cell>
          <cell r="CE26" t="str">
            <v>Over delegated authority limits</v>
          </cell>
          <cell r="CF26" t="str">
            <v>above delegated limits</v>
          </cell>
          <cell r="CG26" t="str">
            <v>Over delegated authority limits</v>
          </cell>
          <cell r="CH26" t="str">
            <v>wlc over £100m</v>
          </cell>
          <cell r="CJ26" t="str">
            <v>whole life cost greater than £100m</v>
          </cell>
          <cell r="CK26" t="str">
            <v>Over £100m WLC</v>
          </cell>
          <cell r="CL26" t="str">
            <v>whole life cost greater than £100m</v>
          </cell>
          <cell r="CM26" t="str">
            <v>whole life cost greater than £100m</v>
          </cell>
          <cell r="CN26" t="str">
            <v>whole life cost greater than £100m</v>
          </cell>
          <cell r="CO26" t="str">
            <v>Whole life cost greater than £100m</v>
          </cell>
          <cell r="CP26" t="str">
            <v>whole life cost greater than £100m</v>
          </cell>
          <cell r="CR26" t="str">
            <v>whole life cost greater than £100m</v>
          </cell>
          <cell r="DG26" t="str">
            <v>Category A project significantly above delegated threshold</v>
          </cell>
          <cell r="DJ26" t="str">
            <v>Programme was selected to join the first iteration of GMPP when MPA was formed in 2011.</v>
          </cell>
          <cell r="DK26" t="str">
            <v>Category A MOTS project significantly above delegated threshold.</v>
          </cell>
          <cell r="DM26" t="str">
            <v xml:space="preserve">MARSHALL was selected to be part of the first iteration of GMPP when IPA was formed in 2011. </v>
          </cell>
          <cell r="DO26" t="str">
            <v>Category A project significantly above delegted threshold.</v>
          </cell>
          <cell r="DP26" t="str">
            <v>Category A project significantly above delegated threshold.</v>
          </cell>
          <cell r="DR26" t="str">
            <v>Category A programme that is significantly above delegated threshold.</v>
          </cell>
          <cell r="DZ26" t="str">
            <v xml:space="preserve">Spend over MOJ delegated limits. </v>
          </cell>
          <cell r="EA26" t="str">
            <v>Highly complex programme, major use of agile approach for a project of this magnitude in government, serious earlier problems, spend above delegated limits</v>
          </cell>
          <cell r="EB26" t="str">
            <v>Spend over MOJ delegated limits , key component of CJ reform, challenging and geographically diverse stakeholder community</v>
          </cell>
          <cell r="EC26" t="str">
            <v>This 3rd generation of tagging and support services are being procured for the first time using 4 functional  (services, platform, tags and networks) lots as opposed to a single supplier provider contract that has been used previously. This added complexity together with the value of the contract exceeding MOJ delegated limits requires MPA assurance.</v>
          </cell>
          <cell r="ED26" t="str">
            <v>Complex Procurement and contractual transition; spend over delegated limits, giving significant savings to MOJ</v>
          </cell>
          <cell r="EE26" t="str">
            <v>Major change programme with significant savings envisaged, impacting on all aspects of courts operations. Spend above delegated limits, complex and diverse stakeholder community. Currently MOJ's No1 programme</v>
          </cell>
          <cell r="EF26" t="str">
            <v>Spend above delegated limit, requirement to meet NAO recommendations giving it a high profile for LAA.</v>
          </cell>
          <cell r="EI26" t="str">
            <v>Spend above delgated limits and high dependency of business on maintaining business continuity</v>
          </cell>
          <cell r="EJ26" t="str">
            <v>over delegated limit</v>
          </cell>
          <cell r="EK26" t="str">
            <v xml:space="preserve">The spend for the programme is above MOJ delegated limits.In the early stage of the programme were serious issues so it remains under MPA oversight. It is also linked to the Cabinet office NGSS programme which is also subject to MPA /GMPP monitoring </v>
          </cell>
          <cell r="EL26" t="str">
            <v xml:space="preserve">Spend above delegated limits and sensitive business environment. </v>
          </cell>
          <cell r="EN26" t="str">
            <v>Whole Life Cost greater than £100m.</v>
          </cell>
          <cell r="EO26" t="str">
            <v xml:space="preserve">The census delivers major benefits across central and local government, as well as to businesses, ethnic minority and community groups, academics and the general public. There are significant challenges and major operational and operational risks for the department.     </v>
          </cell>
          <cell r="FM26"/>
        </row>
        <row r="27">
          <cell r="B27" t="str">
            <v>No</v>
          </cell>
          <cell r="C27" t="str">
            <v>No</v>
          </cell>
          <cell r="D27" t="str">
            <v>No</v>
          </cell>
          <cell r="E27" t="str">
            <v>No</v>
          </cell>
          <cell r="F27" t="str">
            <v>No</v>
          </cell>
          <cell r="G27" t="str">
            <v>No</v>
          </cell>
          <cell r="H27" t="str">
            <v>No</v>
          </cell>
          <cell r="I27" t="str">
            <v>No</v>
          </cell>
          <cell r="J27" t="str">
            <v>No</v>
          </cell>
          <cell r="K27" t="str">
            <v>No</v>
          </cell>
          <cell r="L27" t="str">
            <v>No</v>
          </cell>
          <cell r="M27" t="str">
            <v>No</v>
          </cell>
          <cell r="N27" t="str">
            <v>No</v>
          </cell>
          <cell r="O27" t="str">
            <v>No</v>
          </cell>
          <cell r="P27" t="str">
            <v>No</v>
          </cell>
          <cell r="Q27" t="str">
            <v>No</v>
          </cell>
          <cell r="R27" t="str">
            <v>No</v>
          </cell>
          <cell r="S27" t="str">
            <v>No</v>
          </cell>
          <cell r="T27" t="str">
            <v>No</v>
          </cell>
          <cell r="U27" t="str">
            <v>No</v>
          </cell>
          <cell r="V27" t="str">
            <v>No</v>
          </cell>
          <cell r="W27" t="str">
            <v>No</v>
          </cell>
          <cell r="X27" t="str">
            <v>No</v>
          </cell>
          <cell r="Y27" t="str">
            <v>No</v>
          </cell>
          <cell r="Z27" t="str">
            <v>No</v>
          </cell>
          <cell r="AA27" t="str">
            <v>No</v>
          </cell>
          <cell r="AB27" t="str">
            <v>No</v>
          </cell>
          <cell r="AC27" t="str">
            <v>No</v>
          </cell>
          <cell r="AD27" t="str">
            <v>No</v>
          </cell>
          <cell r="AE27" t="str">
            <v>No</v>
          </cell>
          <cell r="AF27" t="str">
            <v>No</v>
          </cell>
          <cell r="AG27" t="str">
            <v>No</v>
          </cell>
          <cell r="AH27" t="str">
            <v>No</v>
          </cell>
          <cell r="AI27" t="str">
            <v>No</v>
          </cell>
          <cell r="AJ27" t="str">
            <v>No</v>
          </cell>
          <cell r="AK27" t="str">
            <v>Decrease</v>
          </cell>
          <cell r="AL27" t="str">
            <v>No</v>
          </cell>
          <cell r="AM27" t="str">
            <v>No</v>
          </cell>
          <cell r="AN27" t="str">
            <v>No</v>
          </cell>
          <cell r="AO27" t="str">
            <v>No</v>
          </cell>
          <cell r="AP27" t="str">
            <v>No</v>
          </cell>
          <cell r="AQ27" t="str">
            <v>No</v>
          </cell>
          <cell r="AR27" t="str">
            <v>No</v>
          </cell>
          <cell r="AS27" t="str">
            <v>No</v>
          </cell>
          <cell r="AT27" t="str">
            <v>No</v>
          </cell>
          <cell r="AU27" t="str">
            <v>Yes</v>
          </cell>
          <cell r="AV27" t="str">
            <v>Decrease</v>
          </cell>
          <cell r="AW27" t="str">
            <v>No</v>
          </cell>
          <cell r="AX27" t="str">
            <v>No</v>
          </cell>
          <cell r="AY27" t="str">
            <v>No</v>
          </cell>
          <cell r="AZ27" t="str">
            <v>No</v>
          </cell>
          <cell r="BA27" t="str">
            <v>No</v>
          </cell>
          <cell r="BB27" t="str">
            <v>No</v>
          </cell>
          <cell r="BC27" t="str">
            <v>No</v>
          </cell>
          <cell r="BD27" t="str">
            <v>No</v>
          </cell>
          <cell r="BE27" t="str">
            <v>No</v>
          </cell>
          <cell r="BF27" t="str">
            <v>No</v>
          </cell>
          <cell r="BG27" t="str">
            <v>No</v>
          </cell>
          <cell r="BH27" t="str">
            <v>No</v>
          </cell>
          <cell r="BI27" t="str">
            <v>No</v>
          </cell>
          <cell r="BJ27" t="str">
            <v>Decrease</v>
          </cell>
          <cell r="BK27" t="str">
            <v>No</v>
          </cell>
          <cell r="BL27" t="str">
            <v>No</v>
          </cell>
          <cell r="BM27" t="str">
            <v>No</v>
          </cell>
          <cell r="BN27" t="str">
            <v>Decrease</v>
          </cell>
          <cell r="BO27" t="str">
            <v>No</v>
          </cell>
          <cell r="BP27" t="str">
            <v>No</v>
          </cell>
          <cell r="BQ27" t="str">
            <v>No</v>
          </cell>
          <cell r="BR27" t="str">
            <v>No</v>
          </cell>
          <cell r="BS27" t="str">
            <v>Increase</v>
          </cell>
          <cell r="BT27" t="str">
            <v>Increase</v>
          </cell>
          <cell r="BU27" t="str">
            <v>No</v>
          </cell>
          <cell r="BV27" t="str">
            <v>No</v>
          </cell>
          <cell r="BW27" t="str">
            <v>No</v>
          </cell>
          <cell r="BY27" t="str">
            <v>No</v>
          </cell>
          <cell r="BZ27" t="str">
            <v>No</v>
          </cell>
          <cell r="CA27" t="str">
            <v>No</v>
          </cell>
          <cell r="CB27" t="str">
            <v>No</v>
          </cell>
          <cell r="CC27" t="str">
            <v>No</v>
          </cell>
          <cell r="CD27" t="str">
            <v>No</v>
          </cell>
          <cell r="CE27" t="str">
            <v>No</v>
          </cell>
          <cell r="CF27" t="str">
            <v>No</v>
          </cell>
          <cell r="CG27" t="str">
            <v>No</v>
          </cell>
          <cell r="CH27" t="str">
            <v>No</v>
          </cell>
          <cell r="CI27" t="str">
            <v>No</v>
          </cell>
          <cell r="CJ27" t="str">
            <v>No</v>
          </cell>
          <cell r="CK27" t="str">
            <v>No</v>
          </cell>
          <cell r="CL27" t="str">
            <v>No</v>
          </cell>
          <cell r="CM27" t="str">
            <v>No</v>
          </cell>
          <cell r="CN27" t="str">
            <v>No</v>
          </cell>
          <cell r="CO27" t="str">
            <v>No</v>
          </cell>
          <cell r="CP27" t="str">
            <v>No</v>
          </cell>
          <cell r="CQ27" t="str">
            <v>No</v>
          </cell>
          <cell r="CR27" t="str">
            <v>No</v>
          </cell>
          <cell r="CS27" t="str">
            <v>No</v>
          </cell>
          <cell r="CT27" t="str">
            <v>No</v>
          </cell>
          <cell r="CU27" t="str">
            <v>No</v>
          </cell>
          <cell r="CV27" t="str">
            <v>No</v>
          </cell>
          <cell r="CW27" t="str">
            <v>No</v>
          </cell>
          <cell r="CX27" t="str">
            <v>No</v>
          </cell>
          <cell r="CY27" t="str">
            <v>No</v>
          </cell>
          <cell r="CZ27" t="str">
            <v>No</v>
          </cell>
          <cell r="DA27" t="str">
            <v>No</v>
          </cell>
          <cell r="DB27" t="str">
            <v>No</v>
          </cell>
          <cell r="DC27" t="str">
            <v>No</v>
          </cell>
          <cell r="DD27" t="str">
            <v>No</v>
          </cell>
          <cell r="DE27" t="str">
            <v>No</v>
          </cell>
          <cell r="DF27" t="str">
            <v>No</v>
          </cell>
          <cell r="DG27" t="str">
            <v>No</v>
          </cell>
          <cell r="DH27" t="str">
            <v>No</v>
          </cell>
          <cell r="DI27" t="str">
            <v>No</v>
          </cell>
          <cell r="DJ27" t="str">
            <v>No</v>
          </cell>
          <cell r="DK27" t="str">
            <v>No</v>
          </cell>
          <cell r="DL27" t="str">
            <v>No</v>
          </cell>
          <cell r="DM27" t="str">
            <v>No</v>
          </cell>
          <cell r="DN27" t="str">
            <v>No</v>
          </cell>
          <cell r="DO27" t="str">
            <v>No</v>
          </cell>
          <cell r="DP27" t="str">
            <v>No</v>
          </cell>
          <cell r="DQ27" t="str">
            <v>No</v>
          </cell>
          <cell r="DR27" t="str">
            <v>No</v>
          </cell>
          <cell r="DS27" t="str">
            <v>No</v>
          </cell>
          <cell r="DT27" t="str">
            <v>No</v>
          </cell>
          <cell r="DU27" t="str">
            <v>No</v>
          </cell>
          <cell r="DV27" t="str">
            <v>No</v>
          </cell>
          <cell r="DW27" t="str">
            <v>Decrease</v>
          </cell>
          <cell r="DX27" t="str">
            <v>No</v>
          </cell>
          <cell r="DY27" t="str">
            <v>No</v>
          </cell>
          <cell r="DZ27" t="str">
            <v>No</v>
          </cell>
          <cell r="EA27" t="str">
            <v>No</v>
          </cell>
          <cell r="EB27" t="str">
            <v>No</v>
          </cell>
          <cell r="EC27" t="str">
            <v>Decrease</v>
          </cell>
          <cell r="ED27" t="str">
            <v>No</v>
          </cell>
          <cell r="EE27" t="str">
            <v>No</v>
          </cell>
          <cell r="EF27" t="str">
            <v>No</v>
          </cell>
          <cell r="EG27" t="str">
            <v>Decrease</v>
          </cell>
          <cell r="EH27" t="str">
            <v>No</v>
          </cell>
          <cell r="EI27" t="str">
            <v>No</v>
          </cell>
          <cell r="EJ27" t="str">
            <v>No</v>
          </cell>
          <cell r="EK27" t="str">
            <v>No</v>
          </cell>
          <cell r="EL27" t="str">
            <v>No</v>
          </cell>
          <cell r="EM27" t="str">
            <v>No</v>
          </cell>
          <cell r="EN27" t="str">
            <v>No</v>
          </cell>
          <cell r="EO27" t="str">
            <v>No</v>
          </cell>
        </row>
        <row r="28">
          <cell r="H28" t="str">
            <v>No change since previous quarter. The programme is being expanded to cover the devolved administrations in addition to England.</v>
          </cell>
          <cell r="J28" t="str">
            <v>Met Police have joined the programme and are using services since 2015.</v>
          </cell>
          <cell r="T28" t="str">
            <v>The answer to 1.10 above remains no, however although the outcome required from the contract has not changed (deliver the Magnox Sites into Care and Maintenance), the consolidation process indicates that the amount of work necessary to deliver the outcome has increased. Given this, the answer to 1.10 could be yes. Please advise.</v>
          </cell>
          <cell r="AF28" t="str">
            <v>Minor Variations Orders have been issued.</v>
          </cell>
          <cell r="AK28" t="str">
            <v>Electrification of Oxford - Bletchley removed from scope owing to number of planned services that would be able to run on electric traction across wider network. Focus will be on delivering the core infrastructure as soon as possible.</v>
          </cell>
          <cell r="AU28" t="str">
            <v>Change control form for the deferral of some elements of project scope in order to offset some increases to CP5 cost forecasts disucssed and approved in Portfolio Board on 31st March 2016. No impact to outputs. This has also been published in the recent Enhancement Delivery Plan (EDP) on the 30th September 2016. Change control form summary below for reference: 1. Defer part of the Woking grade separation development work (Circa - £4m); 2. Defer the work on Waterloo exit 2 to allow further discussions and alignment with the London Underground operational team and the Transport for London development of the Waterloo City Hub to deliver a proposed solution 2019/20. Defer the congestion relief works at Surbiton station to 2019/20 (Circa - £11m);  3. Non-core electrical section work (Circa - £5m); and  4. Reduce CP5 scope for power enhancement works deferring to 2019/2020 (Circa -£33m).</v>
          </cell>
          <cell r="AV28" t="str">
            <v xml:space="preserve">Following successful agreement to exit the OGDs from their commitment to ISSC1, agreement was reached with the supplier to maintain delivery of existing services but not to migrate further members of the DfT family onto a new platform. In November 2015, arvato approached HMG seeking to renegotiate the terms of their contract. Acting on behalf of the Framework Authority and OGDs, the DfT negotiated exit for the OGDs from their contracts and new Heads of Terms with arvato through which DfT became the sole recipient of services and replaced Cabinet Office as the Framework Authority.  The new terms became effective from 18 August 2016. This represents a decrease in scope because DfT is now the only department within remit.Following a meeting with the IPA in October 2016, and a significant decrease in scope, an IPA exit review is being arranged for January 2017 which anticipates this programme being recategorised as Tier Two. </v>
          </cell>
          <cell r="AY28" t="str">
            <v xml:space="preserve">The overall scope is aligned with the approved Revised Project Agreement (RPA) Business Case, supplemented by the approved IPPMA (ePrescribing) business case and RPA Addendum Business Case.  No material scope change since business case approvals. </v>
          </cell>
          <cell r="BB28" t="str">
            <v>N/A</v>
          </cell>
          <cell r="BE28" t="str">
            <v>The project scope has not changed but the approach to delivering it has not been adjusted and it will be delivered in two components:  Stage 1 - Public facing and Stage 2 - Back Office</v>
          </cell>
          <cell r="BG28" t="str">
            <v>n/a</v>
          </cell>
          <cell r="BJ28" t="str">
            <v>On 15/9/2016 Hutton Steering Committee approved plans to deliver the refined Hybrid Model so that the NHSBSA undertake Payroll Administration services as well as Pensioner Administration, insourcing from the EQINITI (EQ) Service Provider with transitional support provided in line with contractual exit provisions.  Procurements continue for Medical Services and ITIS services.</v>
          </cell>
          <cell r="BN28" t="str">
            <v>The Cost Recovery Bill due to be introduced on 6 July has been put on pause following the outcome of the EU Referendum.  The consultation response on extending charging into Primary Care (linked to the Bill measures) also has a Brexit dimension; as a result we are unable to publish the response (in full or in part) until we receive a ministerial steer.</v>
          </cell>
          <cell r="BS28" t="str">
            <v xml:space="preserve">Whilst the FED Programme was originally set up to help the Department implement the Fraud and Error Strategy, the Department’s proactive approach in tackling FED activity is reflected in an evolving Programme scope.  A detailed table is available showing original scope, position at OBC stage and current position. </v>
          </cell>
          <cell r="BT28" t="str">
            <v>Programme scope now includes implementing of welfare reform in Northern Ireland and powers being devolved to Scottish Government for Universal Credit following the Smith Commission announced in July 2015</v>
          </cell>
          <cell r="CB28" t="str">
            <v>This is the first GMPP Report for the Programme.</v>
          </cell>
          <cell r="CP28" t="str">
            <v>As a result of a delivery pace which is slower than originally predicted, a proportion of scope will move into 2018/19. IPT are prioritising achievement of the legacy system decommissioning dates - a strategy which was endorsed by the Programme board in May 2015.</v>
          </cell>
          <cell r="CS28" t="str">
            <v>Milestone 3 was re-baselined from Jun 16 to Oct 16. (20160429-A400M CM3 Update to CAS-OS)  Milestones 5 and 6 were re-baselined from Sep 17 and 18 respectively to Nov 17 and 18 respectively due to late delivery of aircraft (Out Letter: DG Fin 6.3 (286.1</v>
          </cell>
          <cell r="CU28" t="str">
            <v>N/A.</v>
          </cell>
          <cell r="CW28" t="str">
            <v>The initial draft mandate for the Armd Inf 2026 Programme was endorsed at the first Armd Inf 2026 2* PB on 5 Mar 15, but never issued.  The Programme Mandate is currently with the Army Portfolio Office for staffing to CGS for approval.</v>
          </cell>
          <cell r="CZ28" t="str">
            <v xml:space="preserve">Full IAC/HMT Approval for the 7 Boat programme was obtained on 8 Jun 12 with the Boat 4 Main Build contract signed on 1 Nov 12. In accordance with the whole programme approval out letter caveat a Review Note was submitted and approved ahead of the Boat 5 </v>
          </cell>
          <cell r="DA28" t="str">
            <v xml:space="preserve">The CEPP programme scope is set-out in an Annex to the SRO Letter of Appointment from PUS, dated 25 January 2016. The Mandate is updated to reflect SofS’ endorsed Policy Statement of 28 March 2013. A Level 1 Programme Plan and a Programme Management Plan </v>
          </cell>
          <cell r="DB28" t="str">
            <v>Agreed</v>
          </cell>
          <cell r="DC28" t="str">
            <v>The scope of the Programme has not changed.</v>
          </cell>
          <cell r="DE28" t="str">
            <v>Scope and baseline of the D and M Phase was agreed by the IAC in May 2016.</v>
          </cell>
          <cell r="DG28" t="str">
            <v>Aligned to most recent IGBC submission in Jun 16.</v>
          </cell>
          <cell r="DH28" t="str">
            <v>The LE TacCIS Programme does not have a Programme level business case but is made up from its constituent, in-flight projects.  All of these Projects remain within their approved scope.</v>
          </cell>
          <cell r="DI28" t="str">
            <v>SDSR15 has changed the scope of the Lightning Programme and has provided an increse in funds to support the creation of a second Front Line Sqn by 2023, which will be operational by Dec 2023.  This change has been captured in a revised Mandate which is du</v>
          </cell>
          <cell r="DJ28" t="str">
            <v>There has been no change to the scope of the programme. Following the revised IS plan; the review of the IMS and FOE will be complete by the end Nov 16 and, if endorsed, will confirm the completion of the transition period by end 2018.Due to regulator</v>
          </cell>
          <cell r="DL28" t="str">
            <v>N/A</v>
          </cell>
          <cell r="DM28" t="str">
            <v>N/A</v>
          </cell>
          <cell r="DP28" t="str">
            <v>Although not a change in overall scope, funding lines for RNCSS / JOCs have been incorporated earlier than planned.</v>
          </cell>
          <cell r="DQ28" t="str">
            <v xml:space="preserve">NO - however, the URD was reviewed in January 2016 and agreed to be still valid. It has also been updated to provide more detailed guidance and direction. Specifically, two new high level characteristics have been added to the original six to ensure that </v>
          </cell>
          <cell r="DR28" t="str">
            <v>N/A</v>
          </cell>
          <cell r="DS28" t="str">
            <v>Funding for the SDSR Option &amp;quot;&amp;quot;Man and Operate the Second Carrier&amp;quot;&amp;quot; has been transferred to the TLB but not yet to the programme S9 line.  When transferred to the Programme following the formal costing, this will change the Programme sc</v>
          </cell>
          <cell r="DT28" t="str">
            <v>N/A</v>
          </cell>
          <cell r="DU28" t="str">
            <v xml:space="preserve">The Programme Scope hasn't changed, however work continues to understand the impact of the Initial Look Request (ILR) and Options raised, and ongoing affordability issues. IAC, Ministerial and HMT approval for Delivery Phase 1 was granted  to enable main </v>
          </cell>
          <cell r="DV28" t="str">
            <v>N/A</v>
          </cell>
          <cell r="DW28" t="str">
            <v>SDSR 15 has reduced the scope of the T26 Programme to deliver 8 ASW enabled T26 and included 2 additional OPVs as KIC infill (to be taken out of the T26 Programme and transferred into the B2OPV programme). SDSR also announced a concept phase for a new lig</v>
          </cell>
          <cell r="DX28" t="str">
            <v>The SRO has received his mandate for the Programme in the form of a recently signed Direction Note from D Cap (Army HQ).</v>
          </cell>
          <cell r="DY28" t="str">
            <v>The MGBC approved the procurement of 80 aircraft (35 SCMR and 45 BRH).  Subsequent Equipment Examination and Defence Reviews (SDSR) have reduced this number to 62 (28 SCMR and 34 BRH).  This has been reflected in the contract but has not generated a forma</v>
          </cell>
          <cell r="EC28" t="str">
            <v xml:space="preserve"> A Written Ministerial statement was tabled in the House of Commons on 25 Feb 2016 announcing that the Ministry of Justice will terminate the contract to develop a bespoke tagging product with Steatite Limited (Lot 3) and will shortly begin a new procurement process for a commercial off the shelf (COTS) technology already on the market providing geo-location and curfew capability. This procurement is now in progress.</v>
          </cell>
          <cell r="EG28" t="str">
            <v>Circa £100m p.a. of FM Services associated with expiring HMCTS contracts was removed from the project scope in March 2016.  These contracts now form part of a separate project being run by HMCTS.</v>
          </cell>
        </row>
        <row r="29">
          <cell r="B29" t="str">
            <v xml:space="preserve">Implement Legislative changes to the Local Land Charges ACT 1975 to allow Land Registry to become the sole registering authority of Local Land Charge Services. </v>
          </cell>
          <cell r="C29" t="str">
            <v>Spend to Save: Cost avoidance over 25 year operating life of over £100M.</v>
          </cell>
          <cell r="D29" t="str">
            <v>Protect UK nuclear non-proliferation interests and avoid any increase in the risk of nuclear proliferation and protect national secruity interests</v>
          </cell>
          <cell r="E29" t="str">
            <v>Breadth of world class science in a multi-disciplinary institute</v>
          </cell>
          <cell r="F29" t="str">
            <v>Improved delivery confidence: Government has the necessary assured professional capability</v>
          </cell>
          <cell r="G29" t="str">
            <v>1. Secure government against disruptive threats, reducing the vulnerability of information, operations and people, as well protecting the integrity of the most sensitive government policies.</v>
          </cell>
          <cell r="H29" t="str">
            <v>A smaller, better utilised estate by consolidating into a smaller number of Hub centres, drives material savings against the current cost baseline</v>
          </cell>
          <cell r="I29" t="str">
            <v>All the central government services that need to adopt GOV.UK Verify are able to do so</v>
          </cell>
          <cell r="J29" t="str">
            <v>Cost Savings - Difference between what it would cost to provide the service for users in the "as is" model and the price charged by SSCL</v>
          </cell>
          <cell r="K29" t="str">
            <v>A fit-for-purpose estate. Supporting the delivery of departments' operational and business needs</v>
          </cell>
          <cell r="L29" t="str">
            <v>Savings as a result of renegotiation and extension of Compass Contract</v>
          </cell>
          <cell r="M29" t="str">
            <v>Increased access to the collections currently held at Blythe House will enhance the cultural offer the UK can make to visitiors from the UK and overseas</v>
          </cell>
          <cell r="N29" t="str">
            <v>Reducing the digital divide for both households and businesses.</v>
          </cell>
          <cell r="O29" t="str">
            <v xml:space="preserve">Benefits to visitors of the free display space: the value to visitors of engaging with art exhibitions and contemporary performances </v>
          </cell>
          <cell r="P29" t="str">
            <v>Improvement in mobile performance of between £430-£560.  Mobile users should benefit from performance improvements deep indoors.</v>
          </cell>
          <cell r="Q29" t="str">
            <v>Low carbon baseload generation capacity</v>
          </cell>
          <cell r="R29" t="str">
            <v>Relieve future generations of the burden of responsibility for actively managing the costs and the safety and security risks associated with the UK’s legacy waste by providing a permanent disposal solution</v>
          </cell>
          <cell r="S29" t="str">
            <v xml:space="preserve">Actual carbon savings from HNIP-supported heat networks based on initial technologies (2023-32) </v>
          </cell>
          <cell r="T29" t="str">
            <v>A saving of 10% on the extant plans - MODP and RSRL Optimised Plans. (Updated from 5% to 10% by HMT during Spending Review 2013).</v>
          </cell>
          <cell r="U29" t="str">
            <v>Faster progress in decommissioning reduces the time that older facilities present intolerable risks</v>
          </cell>
          <cell r="V29" t="str">
            <v>To promote cost-effective energy savings, enabling all consumers to better manage their energy consumption and expenditure and deliver carbon savings.</v>
          </cell>
          <cell r="W29" t="str">
            <v xml:space="preserve">Reduce as far as possible the total cost of delivering CAP in the future </v>
          </cell>
          <cell r="X29" t="str">
            <v xml:space="preserve">Replace 2 major ICT contracts that are due to expire in 2017 and 2018 and re-procure. </v>
          </cell>
          <cell r="Y29" t="str">
            <v xml:space="preserve">Management of the tidal flood risk in the Thames estuary from Teddington to Sheerness/Shoeburyness through asset refurbishment and replacement.  </v>
          </cell>
          <cell r="Z29" t="str">
            <v xml:space="preserve">To reduce discharges of untreated sewage into the tidal Thames from a frequency of 50 to 60 occurrences now to around 3-4 in a typical year; and overflow volume from around 18 million tonnes to 2.5 million tonnes in a typical year; in a way that secures value for money for customers and the taxpayer, in order to protect the ecology of the Thames, reduce aesthetic pollution, protect river users and to achieve compliance with the Urban Waster Water Directive (UWWTD). </v>
          </cell>
          <cell r="AA29" t="str">
            <v>Improved rates of retention in employment</v>
          </cell>
          <cell r="AB29" t="str">
            <v>The sale results in a reduction in Public Sector Net Debt.</v>
          </cell>
          <cell r="AC29" t="str">
            <v>Preventing poor educational outcomes due to substandard building conditions</v>
          </cell>
          <cell r="AD29" t="str">
            <v xml:space="preserve">Preventing poor educational outcomes due to substandard building conditions. </v>
          </cell>
          <cell r="AE29" t="str">
            <v>Increase in parental employment</v>
          </cell>
          <cell r="AF29" t="str">
            <v>Economic growth through tourism development and expected population increases and reverses the island’s long-term decline and improve the long-term economic and social development prospects.</v>
          </cell>
          <cell r="AG29" t="str">
            <v>Combat Congestion</v>
          </cell>
          <cell r="AH29" t="str">
            <v xml:space="preserve"> Reduce travel time (benefit) and vehicle operating costs (disbenefit)</v>
          </cell>
          <cell r="AI29" t="str">
            <v>For passengers cheaper and more frequent access to flights</v>
          </cell>
          <cell r="AJ29" t="str">
            <v>Reduced cross-city journey times.</v>
          </cell>
          <cell r="AK29" t="str">
            <v>Expected housing &amp; employment growth will lead travel demand</v>
          </cell>
          <cell r="AL29" t="str">
            <v>Increased route capacity for passengers and freight</v>
          </cell>
          <cell r="AM29" t="str">
            <v>Increased capacity to meet long term demand and to improve resilience and reliability across the network</v>
          </cell>
          <cell r="AN29" t="str">
            <v>Quality (Improved train quality - improved ride and refinement)</v>
          </cell>
          <cell r="AO29" t="str">
            <v>Supporting economic growth</v>
          </cell>
          <cell r="AP29" t="str">
            <v>To increase resilience across the Kent highways network</v>
          </cell>
          <cell r="AQ29" t="str">
            <v>Improved journey times between Midlands cities (Sheffield Derby Nottingham) and London</v>
          </cell>
          <cell r="AR29" t="str">
            <v>Journey time benefits: faster service to northern hub destinations</v>
          </cell>
          <cell r="AS29" t="str">
            <v>Supporting the economy by offering competitive rail services between urban centres providing sufficient passenger capacity and expanding rail�s mode share.</v>
          </cell>
          <cell r="AT29" t="str">
            <v>Modernising the service</v>
          </cell>
          <cell r="AU29" t="str">
            <v>Increased capacity on peak services into London Waterloo</v>
          </cell>
          <cell r="AV29" t="str">
            <v xml:space="preserve"> Deliver the required services and maintain acceptable minimum quality levels</v>
          </cell>
          <cell r="AW29" t="str">
            <v>Reduced journey times as a result of reducing the need to interchange between mainline and London underground services</v>
          </cell>
          <cell r="AX29" t="str">
            <v>Reduced likelihood of flu for children, at risk groups and the population as a whole</v>
          </cell>
          <cell r="AY29" t="str">
            <v>Deliver modern IT systems and services to the NHS to enable integrated care</v>
          </cell>
          <cell r="AZ29" t="str">
            <v>Improve quality of prescribing and patient safety and clinical governance</v>
          </cell>
          <cell r="BA29" t="str">
            <v>Ensure on-going provision and evolution of GP clinical IT systems, with transition to new contractual arrangements in advance of the expiry of the GPSoC call offs in March 2014</v>
          </cell>
          <cell r="BB29" t="str">
            <v>Where possible to disaggregate the service to deliver smaller contracts</v>
          </cell>
          <cell r="BC29" t="str">
            <v>Improved access to healthcare and support services for vulnerable individuals through effective liaison with appropriate services and a reduction in health inequalities</v>
          </cell>
          <cell r="BD29" t="str">
            <v xml:space="preserve">To improve the responsiveness to customer needs and reliability of data services. </v>
          </cell>
          <cell r="BE29" t="str">
            <v>Minimise the potential impact of a future UK pandemic</v>
          </cell>
          <cell r="BF29" t="str">
            <v>Clinical &amp; Patients - Improved treatment outcomes by patient groups.</v>
          </cell>
          <cell r="BG29" t="str">
            <v>Transition - DH requires that the successful supplier transfers the service from the current service provider to their own management, in an approach that minimises risk to the on-going service.</v>
          </cell>
          <cell r="BH29" t="str">
            <v>September 2015 – 52% GP to 1st Outpatient referrals through NHS e-RS</v>
          </cell>
          <cell r="BI29" t="str">
            <v>Centrally provided NHSmail implemented in Organisations as the only email service</v>
          </cell>
          <cell r="BJ29" t="str">
            <v>Deliver a compliant NHS Pension Scheme Post-July 2017.</v>
          </cell>
          <cell r="BK29" t="str">
            <v>Channel shift to reduce cost per transaction</v>
          </cell>
          <cell r="BL29" t="str">
            <v>To maximise the contribution of PHE’s national public health science to the UK and globally.</v>
          </cell>
          <cell r="BM29" t="str">
            <v xml:space="preserve">To create a reliable, effective service to Trusts, ensuring continuity of core functions and making it easy for them to be efficient and organised. </v>
          </cell>
          <cell r="BN29" t="str">
            <v>Improve cost recovery in the NHS from visitors and migrants to ensure that it receives a fair contribution for the cost of healthcare it provides</v>
          </cell>
          <cell r="BO29" t="str">
            <v>Bring benefit to NHS patients and create a genomics medicine service for the NHS</v>
          </cell>
          <cell r="BP29" t="str">
            <v>Insource HPE AMS and AD servies into DWP providing a net saving of £213.9M (23%) over 7 years - Ref SIP objective 5 Efficiency portfolio: transforming the way we deliver our services to reduce costs and increase efficiency.</v>
          </cell>
          <cell r="BQ29" t="str">
            <v xml:space="preserve">Deliver Automatic enrolment - a new duty on employers to automatically enrol their eligible workers into a qualifying workplace pension scheme; to increase the incentive to remain saving in a pension scheme there is a mandatory employer contribution. </v>
          </cell>
          <cell r="BR29" t="str">
            <v>To govern estates demand management across the Department and optimise alignment between the strategic workforce plan (Human Resources), affordability (Financial Strategy, Planning and Analysis Directorate (FSPAD)and organisation design (Business Transformation Group) to enable a future workforce of the right size, in the right locations to better meet future business needs</v>
          </cell>
          <cell r="BS29" t="str">
            <v xml:space="preserve">To ensure the Programme is fully aligned to the Department's 2020 vision through the delivery of projects and initiatives that support realisation of the vision. </v>
          </cell>
          <cell r="BT29" t="str">
            <v>Full Employment – Universal Credit will transform the Labour Market by ensuring claimants are always better off in work. A smooth taper, increased incentives and a simple easy to understand benefit will produce up to 250,000 additional entrants in to work</v>
          </cell>
          <cell r="BU29" t="str">
            <v xml:space="preserve">• increasing fiscal and economic savings, generated by specifically targeting those individuals with health conditions and disabilities, and the very long term unemployed who would be most likely secure employment as a result of the WHP and moving them into sustainable work. </v>
          </cell>
          <cell r="BV29" t="str">
            <v>Net Benefits of exiting SSBA Hosting Services contract estimated at £46m over 7 years (operational costs) reference Objective 5 SIP transforming the way we deliver our services to reduce costs and increase efficiency.</v>
          </cell>
          <cell r="BW29" t="str">
            <v>To provide a single secure vfm office environment for HMG personnel and assets</v>
          </cell>
          <cell r="BY29" t="str">
            <v>To provide a single consolidated contract between One HMG partners.</v>
          </cell>
          <cell r="BZ29" t="str">
            <v>Transform the FCO’s ‘Official’ technology and deliver the flexible, reliable and modern tools our staff need to do their jobs” whilst “harnessing digital technology to transform the way that they work"</v>
          </cell>
          <cell r="CA29" t="str">
            <v>To save the FCO £4.9m RDEL per year</v>
          </cell>
          <cell r="CB29" t="str">
            <v>This Programme will deliver paybill efficiencies through increased automation and reduced contact.</v>
          </cell>
          <cell r="CC29" t="str">
            <v>Exit from the existing HMRC estate and contracts - accommodation savings</v>
          </cell>
          <cell r="CD29" t="str">
            <v>IT run costs reduction</v>
          </cell>
          <cell r="CE29" t="str">
            <v xml:space="preserve">Electronic processing of Postal declarations &amp; better risk targetting </v>
          </cell>
          <cell r="CF29" t="str">
            <v>This programme will deliver a reduction in the tax gap caused by error and failure to take reasonable care</v>
          </cell>
          <cell r="CG29" t="str">
            <v xml:space="preserve">Through TFC, the Government will provide 20 per cent of childcare costs for eligible working families, subject to an annual limit of £2,000 contribution from the Government for each child (£4,000 for disabled children).  This is equivalent to basic rate tax relief on childcare costs up to £10,000 (£20,000) a year.  </v>
          </cell>
          <cell r="CH29" t="str">
            <v>People &amp; Ways of Working: Improve the knowledge and skills of the operational community.</v>
          </cell>
          <cell r="CI29" t="str">
            <v>Business Continuity - Ensure there is no disruption to services for operational users.</v>
          </cell>
          <cell r="CJ29" t="str">
            <v>Reduce the total cost of ownership of the Adelphi estate – By adopting cloud services rather than retaining an on premise solution we will eradicate third party hosting and system support costs.</v>
          </cell>
          <cell r="CK29" t="str">
            <v xml:space="preserve">More Stable IT system </v>
          </cell>
          <cell r="CL29" t="str">
            <v>Savings to customer whilst maintaining existing quality of service</v>
          </cell>
          <cell r="CM29" t="str">
            <v xml:space="preserve">Deliver a system that is cheaper to operate (cashable savings and does not form part of economic benefits profile) </v>
          </cell>
          <cell r="CN29" t="str">
            <v>Direct cost savings: The net cash difference between ESN and continuing with Airwave.  This involves comparing the cost of ESN (including dual running, mobilisation costs and all core and non core running costs including devices) with the cost of continuing Airwave (core costs, traffic units and devices as well as the current purchase of 3G functionality from the High Street), highlighting the savings from device rationalisation.</v>
          </cell>
          <cell r="CO29" t="str">
            <v>1. Implement those aspects of the Biometrics Strategy which are in scope for delivery by the HOB programme.</v>
          </cell>
          <cell r="CP29" t="str">
            <v xml:space="preserve">Ability for the UK to continue to operate an immigration system into the 2020s - existing IT is incomplete, obsolete and approaching end of life. The economic dis-benefit of failure to replace is estimated at over £800m. Without this replacement the Home Office will be unable to deliver its transformation plans for 2020 which are predicated on digital by default; differentiation; management of immigration demand and improved use of data. </v>
          </cell>
          <cell r="CQ29" t="str">
            <v>Substantially reduce HO property holding through intensive use of existing strategic propertiesReduced estates costs reduction and VFM relocation by 2020</v>
          </cell>
          <cell r="CR29" t="str">
            <v>further and faster digitisation of operational processes and greater leverage of data insights to shape policy and drive operational decisions</v>
          </cell>
          <cell r="CS29" t="str">
            <v>Sustained provision of Tactical AT aircraft to fulfil DSD concurrency requirements.</v>
          </cell>
          <cell r="CT29" t="str">
            <v>Delivery of a rapidly deployable, airborne SIGINT capability across the spectrum of ops to 2035.</v>
          </cell>
          <cell r="CU29" t="str">
            <v>Armoured Infantry Brigades, with enhanced armoured capability, able to warfight at divisional level</v>
          </cell>
          <cell r="CV29" t="str">
            <v>Increased likelihood of mission success.</v>
          </cell>
          <cell r="CW29" t="str">
            <v>Benefit 1.  Increased likelihood of mission success.</v>
          </cell>
          <cell r="CX29" t="str">
            <v>Reduced operating costs for the Army and DCYP - Locally Employed Civilians' pay, military allowances</v>
          </cell>
          <cell r="CY29" t="str">
            <v>MANNED: A reserve offer and experience which attracts and retains sufficient numbers of motivated and suitable individuals to generate an overall Army Reserve trained strength of 30,000 by April 2019</v>
          </cell>
          <cell r="CZ29" t="str">
            <v>Meet departmental plan of SSNs at Force Elements @ Readiness (FE@R) and maintenance of (CASD).</v>
          </cell>
          <cell r="DA29" t="str">
            <v>The re-generation of Carrier Strike capability with the ability to embark up to 24 F35B LTNG II aircraft on QEC Carriers from 2023</v>
          </cell>
          <cell r="DB29" t="str">
            <v>Savings of circa £1.2Bn (2010-19) that were forecast in the Complex Weapons Interim Main Gate 1 (IMG1) submission in March 2010 delivered through a number of benefit levers</v>
          </cell>
          <cell r="DC29" t="str">
            <v>Visibiltiy of MOD wide requirements to leverage better pricing.</v>
          </cell>
          <cell r="DD29" t="str">
            <v>The CPC Project will provide a modern industrial facility, and sustain the capability to manufacture</v>
          </cell>
          <cell r="DE29" t="str">
            <v>CROWSNEST maintains the operational delivery of mandated Defence Tasks post the Sea King Airborne Surveillance and Control Out of Service Date due to obsolescence.</v>
          </cell>
          <cell r="DF29" t="str">
            <v>Information advantage - Information systems and communications are secure against all  adversaries.</v>
          </cell>
          <cell r="DG29" t="str">
            <v>1. Implement the SKYNET 5 life extension programme by Dec 19, extending the current Out of Service Date to 2025 to meet the PR12 savings measure.</v>
          </cell>
          <cell r="DH29" t="str">
            <v>Reduced Capital Cost</v>
          </cell>
          <cell r="DI29" t="str">
            <v>Increased Op Advantage - Enhanced ability to deliver Combat Air effects within contested airspace.</v>
          </cell>
          <cell r="DJ29" t="str">
            <v>Principal benefit: removal of current high level risk to delivery of support to Front Line Command.</v>
          </cell>
          <cell r="DK29" t="str">
            <v>Able to conduct MPA missions worldwide, in all weathers and in both permissive and contested environ</v>
          </cell>
          <cell r="DL29" t="str">
            <v>Mitigation of the Defence Board Ops risk against ageing Single Hulled Tankers (SHTs)</v>
          </cell>
          <cell r="DM29" t="str">
            <v>Achieve full compliance with the mandated CAA ATM regulations.</v>
          </cell>
          <cell r="DN29" t="str">
            <v>Improved Retention</v>
          </cell>
          <cell r="DO29" t="str">
            <v>Standardisation of technology and components to simplify integration of applications and lower the cost of delivery and support</v>
          </cell>
          <cell r="DP29" t="str">
            <v>Improved Deployability and mobility</v>
          </cell>
          <cell r="DQ29" t="str">
            <v>Design – ensure the capability required for the UK to design and develop physics packages and crucial subsystems</v>
          </cell>
          <cell r="DR29" t="str">
            <v>The ability to conduct 3 Task Lines and operate from 2 deployed locations on a continuous basis.</v>
          </cell>
          <cell r="DS29" t="str">
            <v>Two QEC aircraft carriers to the force structure.Two QEC aircraft carriers to the force structure</v>
          </cell>
          <cell r="DT29" t="str">
            <v>Deliver the long-term plan for residual safety risk reduction to maintain the ALARP status of SF</v>
          </cell>
          <cell r="DU29" t="str">
            <v>To meet the Ministry of Defence's departmental plan to support the maintenance of CASD</v>
          </cell>
          <cell r="DV29" t="str">
            <v>Reduced delay in approved projects - Financial (Non-Cashable)</v>
          </cell>
          <cell r="DW29" t="str">
            <v>The T26 provides enhanced capability by replacing the ageing T23 ASW Frigates.</v>
          </cell>
          <cell r="DX29" t="str">
            <v>Benefit 1: Increased timely, accurate and appropriate information and intelligence to requestors</v>
          </cell>
          <cell r="DY29" t="str">
            <v>Unbroken delivery of aviation capability to the Navy's Committed, Responsive and Augmentation Forces</v>
          </cell>
          <cell r="DZ29" t="str">
            <v>Reconfigure the custodial estate and release savings through the provision of cheaper more efficient prisons</v>
          </cell>
          <cell r="EA29" t="str">
            <v>Reduced manual processing costs</v>
          </cell>
          <cell r="EB29" t="str">
            <v>Introduce into business as usual a streamlined digital file for Police and CPS</v>
          </cell>
          <cell r="EC29" t="str">
            <v>Reducing cost</v>
          </cell>
          <cell r="ED29" t="str">
            <v>Annual cost reduction of at least £95m against the existing ICT baseline spend of £352m per annum</v>
          </cell>
          <cell r="EE29" t="str">
            <v>Civil, Family and Tribunals ICT  (people and process benefits)</v>
          </cell>
          <cell r="EF29" t="str">
            <v xml:space="preserve">Savings associated with assuring Fund spend as a result of the implementation of IDP. </v>
          </cell>
          <cell r="EG29" t="str">
            <v>NPV benefits of £5.9m</v>
          </cell>
          <cell r="EH29" t="str">
            <v>To make prisons safer by reducing deaths, self-harm and assaults in prison custody.</v>
          </cell>
          <cell r="EI29" t="str">
            <v xml:space="preserve">From 1st January 2013 the provision of key IT services to public sector prisons, privately managed prisons and HQ transitioned from the HP managed Quantum services to a new contract with HP (NICTS Contract). </v>
          </cell>
          <cell r="EJ29" t="str">
            <v>Improved Prisoner Rehabilitation - prisoners will be accommodated in prisons that are appropriate to the their sentence and security category allowing targeting rehabilitative activities.</v>
          </cell>
          <cell r="EK29" t="str">
            <v>To contribute savings towards the MoJ SR13 back office savings target</v>
          </cell>
          <cell r="EL29" t="str">
            <v>Achieve contract saving</v>
          </cell>
          <cell r="EM29" t="str">
            <v>Increased IT security and IM compliance across the entire technology estate</v>
          </cell>
          <cell r="EN29" t="str">
            <v>A much better understanding of the threat and how to tackle it.</v>
          </cell>
          <cell r="EO29" t="str">
            <v>Benefit to central government. Valued at £66m annually. For example,  macro-economic policy benefit, allocation of health funds, use in assessing transport schemes plus numerous uses unquantified. For example, use as a denominator in other measures, addressing topical issues such as house prices.</v>
          </cell>
          <cell r="FM29"/>
        </row>
        <row r="30">
          <cell r="B30" t="str">
            <v>Non-Monetised Benefit</v>
          </cell>
          <cell r="C30" t="str">
            <v>Monetised Benefit</v>
          </cell>
          <cell r="D30" t="str">
            <v>Non-Monetised Benefit</v>
          </cell>
          <cell r="E30" t="str">
            <v>Non-Monetised Benefit</v>
          </cell>
          <cell r="F30" t="str">
            <v>Non-Monetised Benefit</v>
          </cell>
          <cell r="G30" t="str">
            <v>Non-Monetised Benefit</v>
          </cell>
          <cell r="H30" t="str">
            <v>Monetised Benefit</v>
          </cell>
          <cell r="I30" t="str">
            <v>N/A</v>
          </cell>
          <cell r="J30" t="str">
            <v>Monetised Benefit</v>
          </cell>
          <cell r="K30" t="str">
            <v>Non-Monetised Benefit</v>
          </cell>
          <cell r="L30" t="str">
            <v>Monetised Benefit</v>
          </cell>
          <cell r="M30" t="str">
            <v>N/A</v>
          </cell>
          <cell r="N30" t="str">
            <v>Non-Monetised Benefit</v>
          </cell>
          <cell r="O30" t="str">
            <v>Monetised Benefit</v>
          </cell>
          <cell r="P30" t="str">
            <v>Monetised Benefit</v>
          </cell>
          <cell r="Q30" t="str">
            <v>Non-Monetised Benefit</v>
          </cell>
          <cell r="R30" t="str">
            <v>Non-Monetised Benefit</v>
          </cell>
          <cell r="S30" t="str">
            <v>Monetised Benefit</v>
          </cell>
          <cell r="T30" t="str">
            <v>Monetised Benefit</v>
          </cell>
          <cell r="U30" t="str">
            <v>Non-Monetised Benefit</v>
          </cell>
          <cell r="V30" t="str">
            <v>Monetised Benefit</v>
          </cell>
          <cell r="W30" t="str">
            <v>Monetised Benefit</v>
          </cell>
          <cell r="X30" t="str">
            <v>Monetised Benefit</v>
          </cell>
          <cell r="Y30" t="str">
            <v>Monetised Benefit</v>
          </cell>
          <cell r="Z30" t="str">
            <v>Monetised Benefit</v>
          </cell>
          <cell r="AA30" t="str">
            <v>Non-Monetised Benefit</v>
          </cell>
          <cell r="AB30" t="str">
            <v>Non-Monetised Benefit</v>
          </cell>
          <cell r="AC30" t="str">
            <v>Monetised Benefit</v>
          </cell>
          <cell r="AD30" t="str">
            <v>Non-Monetised Benefit</v>
          </cell>
          <cell r="AE30" t="str">
            <v>Monetised Benefit</v>
          </cell>
          <cell r="AF30" t="str">
            <v>Non-Monetised Benefit</v>
          </cell>
          <cell r="AG30" t="str">
            <v>Monetised Benefit</v>
          </cell>
          <cell r="AH30" t="str">
            <v>Monetised Benefit</v>
          </cell>
          <cell r="AI30" t="str">
            <v>Monetised Benefit</v>
          </cell>
          <cell r="AJ30" t="str">
            <v>Monetised Benefit</v>
          </cell>
          <cell r="AK30" t="str">
            <v>Monetised</v>
          </cell>
          <cell r="AL30" t="str">
            <v>Monetised</v>
          </cell>
          <cell r="AM30" t="str">
            <v>Monetised Benefit</v>
          </cell>
          <cell r="AN30" t="str">
            <v>Monetised Benefit</v>
          </cell>
          <cell r="AO30" t="str">
            <v>Monetised Benefit</v>
          </cell>
          <cell r="AP30" t="str">
            <v>Non-Monetised Benefit</v>
          </cell>
          <cell r="AQ30" t="str">
            <v>Monetised Benefit</v>
          </cell>
          <cell r="AR30" t="str">
            <v>Monetised</v>
          </cell>
          <cell r="AS30" t="str">
            <v>N/A</v>
          </cell>
          <cell r="AT30" t="str">
            <v>Non-Monetised Benefit</v>
          </cell>
          <cell r="AU30" t="str">
            <v>Non-monetised</v>
          </cell>
          <cell r="AV30" t="str">
            <v>Non-Monetised Benefit</v>
          </cell>
          <cell r="AW30" t="str">
            <v>Monetised Benefit</v>
          </cell>
          <cell r="AX30" t="str">
            <v>Non-Monetised Benefit</v>
          </cell>
          <cell r="AY30" t="str">
            <v>Monetised Benefit</v>
          </cell>
          <cell r="AZ30" t="str">
            <v>Non-Monetised Benefit</v>
          </cell>
          <cell r="BA30" t="str">
            <v>Non-Monetised Benefit</v>
          </cell>
          <cell r="BB30" t="str">
            <v>Non-Monetised Benefit</v>
          </cell>
          <cell r="BC30" t="str">
            <v>Non-Monetised Benefit</v>
          </cell>
          <cell r="BD30" t="str">
            <v>Monetised Benefit</v>
          </cell>
          <cell r="BE30" t="str">
            <v>Non-Monetised Benefit</v>
          </cell>
          <cell r="BF30" t="str">
            <v>Non-Monetised Benefit</v>
          </cell>
          <cell r="BG30" t="str">
            <v>Non-Monetised Benefit</v>
          </cell>
          <cell r="BH30" t="str">
            <v>Monetised Benefit</v>
          </cell>
          <cell r="BI30" t="str">
            <v>Monetised Benefit</v>
          </cell>
          <cell r="BJ30" t="str">
            <v>Non-Monetised Benefit</v>
          </cell>
          <cell r="BK30" t="str">
            <v>Monetised Benefit</v>
          </cell>
          <cell r="BL30" t="str">
            <v>Monetised Benefit</v>
          </cell>
          <cell r="BM30" t="str">
            <v>Non-Monetised Benefit</v>
          </cell>
          <cell r="BN30" t="str">
            <v>Monetised Benefit</v>
          </cell>
          <cell r="BO30" t="str">
            <v>Non-Monetised Benefit</v>
          </cell>
          <cell r="BP30" t="str">
            <v>Monetised Benefit</v>
          </cell>
          <cell r="BQ30" t="str">
            <v>Non-Monetised Benefit</v>
          </cell>
          <cell r="BR30" t="str">
            <v>Monetised Benefit</v>
          </cell>
          <cell r="BS30" t="str">
            <v>Non-Monetised Benefit</v>
          </cell>
          <cell r="BT30" t="str">
            <v>Non-Monetised Benefit</v>
          </cell>
          <cell r="BU30" t="str">
            <v>Monetised Benefit</v>
          </cell>
          <cell r="BV30" t="str">
            <v>Monetised Benefit</v>
          </cell>
          <cell r="BW30" t="str">
            <v>Non-Monetised Benefit</v>
          </cell>
          <cell r="BY30" t="str">
            <v>Non-Monetised Benefit</v>
          </cell>
          <cell r="BZ30" t="str">
            <v>Non-Monetised Benefit</v>
          </cell>
          <cell r="CA30" t="str">
            <v>Monetised Benefit</v>
          </cell>
          <cell r="CB30" t="str">
            <v>Monetised Benefit</v>
          </cell>
          <cell r="CC30" t="str">
            <v>Monetised Benefit</v>
          </cell>
          <cell r="CD30" t="str">
            <v>Monetised Benefit</v>
          </cell>
          <cell r="CE30" t="str">
            <v>Monetised Benefit</v>
          </cell>
          <cell r="CF30" t="str">
            <v>Monetised Benefit</v>
          </cell>
          <cell r="CG30" t="str">
            <v>Non-Monetised Benefit</v>
          </cell>
          <cell r="CH30" t="str">
            <v>Monetised Benefit</v>
          </cell>
          <cell r="CI30" t="str">
            <v>Non-Monetised Benefit</v>
          </cell>
          <cell r="CJ30" t="str">
            <v>Monetised Benefit</v>
          </cell>
          <cell r="CK30" t="str">
            <v>Non-Monetised Benefit</v>
          </cell>
          <cell r="CL30" t="str">
            <v>Monetised Benefit</v>
          </cell>
          <cell r="CM30" t="str">
            <v>Monetised Benefit</v>
          </cell>
          <cell r="CN30" t="str">
            <v>Monetised Benefit</v>
          </cell>
          <cell r="CO30" t="str">
            <v>Monetised Benefit</v>
          </cell>
          <cell r="CP30" t="str">
            <v>Non-Monetised Benefit</v>
          </cell>
          <cell r="CQ30" t="str">
            <v>Monetised Benefit</v>
          </cell>
          <cell r="CR30" t="str">
            <v>Non-Monetised Benefit</v>
          </cell>
          <cell r="CS30" t="str">
            <v>Non-Monetised</v>
          </cell>
          <cell r="CT30" t="str">
            <v>Non-Monetised</v>
          </cell>
          <cell r="CU30" t="str">
            <v>Non-Monetised</v>
          </cell>
          <cell r="CV30" t="str">
            <v>Non-Monetised</v>
          </cell>
          <cell r="CW30" t="str">
            <v>Non-Monetised</v>
          </cell>
          <cell r="CX30" t="str">
            <v>Monetised</v>
          </cell>
          <cell r="CY30" t="str">
            <v>Non-Monetised</v>
          </cell>
          <cell r="CZ30" t="str">
            <v>Non-Monetised</v>
          </cell>
          <cell r="DA30" t="str">
            <v>Non-Monetised</v>
          </cell>
          <cell r="DB30" t="str">
            <v>Monetised</v>
          </cell>
          <cell r="DC30" t="str">
            <v>Monetised</v>
          </cell>
          <cell r="DD30" t="str">
            <v>Non-Monetised</v>
          </cell>
          <cell r="DE30" t="str">
            <v>Non-Monetised</v>
          </cell>
          <cell r="DF30" t="str">
            <v>Non-Monetised</v>
          </cell>
          <cell r="DG30" t="str">
            <v>Non-Monetised</v>
          </cell>
          <cell r="DH30" t="str">
            <v>Monetised</v>
          </cell>
          <cell r="DI30" t="str">
            <v>Non-Monetised</v>
          </cell>
          <cell r="DJ30" t="str">
            <v>Non-Monetised</v>
          </cell>
          <cell r="DK30" t="str">
            <v>Non-Monetised</v>
          </cell>
          <cell r="DL30" t="str">
            <v>Non-Monetised</v>
          </cell>
          <cell r="DM30" t="str">
            <v>Non-Monetised</v>
          </cell>
          <cell r="DN30" t="str">
            <v>Non-Monetised</v>
          </cell>
          <cell r="DO30" t="str">
            <v>Monetised</v>
          </cell>
          <cell r="DP30" t="str">
            <v>Non-Monetised</v>
          </cell>
          <cell r="DQ30" t="str">
            <v>Non-Monetised</v>
          </cell>
          <cell r="DR30" t="str">
            <v>Non-Monetised</v>
          </cell>
          <cell r="DS30" t="str">
            <v>Non-Monetised</v>
          </cell>
          <cell r="DT30" t="str">
            <v>Non-Monetised</v>
          </cell>
          <cell r="DU30" t="str">
            <v>Non-Monetised</v>
          </cell>
          <cell r="DV30" t="str">
            <v>Non-Monetised</v>
          </cell>
          <cell r="DW30" t="str">
            <v>Non-Monetised</v>
          </cell>
          <cell r="DX30" t="str">
            <v>Non-Monetised</v>
          </cell>
          <cell r="DY30" t="str">
            <v>Non-Monetised</v>
          </cell>
          <cell r="DZ30" t="str">
            <v>Monetised Benefit</v>
          </cell>
          <cell r="EA30" t="str">
            <v>Monetised Benefit</v>
          </cell>
          <cell r="EB30" t="str">
            <v>Non-Monetised Benefit</v>
          </cell>
          <cell r="EC30" t="str">
            <v>Monetised Benefit</v>
          </cell>
          <cell r="ED30" t="str">
            <v>Monetised Benefit</v>
          </cell>
          <cell r="EE30" t="str">
            <v>Monetised Benefit</v>
          </cell>
          <cell r="EF30" t="str">
            <v>Monetised Benefit</v>
          </cell>
          <cell r="EG30" t="str">
            <v>Monetised Benefit</v>
          </cell>
          <cell r="EH30" t="str">
            <v>Non-Monetised Benefit</v>
          </cell>
          <cell r="EI30" t="str">
            <v>Monetised Benefit</v>
          </cell>
          <cell r="EJ30" t="str">
            <v>Non-Monetised Benefit</v>
          </cell>
          <cell r="EK30" t="str">
            <v>Monetised Benefit</v>
          </cell>
          <cell r="EL30" t="str">
            <v>Monetised Benefit</v>
          </cell>
          <cell r="EM30" t="str">
            <v>Non-Monetised Benefit</v>
          </cell>
          <cell r="EN30" t="str">
            <v>Non-Monetised Benefit</v>
          </cell>
          <cell r="EO30" t="str">
            <v>Monetised Benefit</v>
          </cell>
        </row>
        <row r="31">
          <cell r="B31" t="str">
            <v>Digitisation of 70% of Local Land Charges data by April 2020, 80% by December 2020, and 100% by November 2023. Improved customer access, experience, service resilience and transformation</v>
          </cell>
          <cell r="C31" t="str">
            <v>Maintain UK presence in Antartica and the South Atlantic.</v>
          </cell>
          <cell r="D31" t="str">
            <v xml:space="preserve">Reduce public sector net debt </v>
          </cell>
          <cell r="E31" t="str">
            <v>development and training of critical mass of basic and clinical researchers</v>
          </cell>
          <cell r="F31" t="str">
            <v>The Function has gravitas, credibility and focuses on areas where greatest value is extracted</v>
          </cell>
          <cell r="G31" t="str">
            <v>2. Provide a modern, usable capability to work at SECRET, in particular providing technology that can create, exchange and store SECRET information securely in a range of environments.</v>
          </cell>
          <cell r="H31" t="str">
            <v>Ownership of freehold properties - Government is building up a portfolio which trhoughout and by end of business case period will have a quantifiable asset value</v>
          </cell>
          <cell r="I31" t="str">
            <v>Demographic coverage: 90% for services using GOV.UK Verify (from est 60% in April 2015 / 78% in June 2015)</v>
          </cell>
          <cell r="J31" t="str">
            <v>Shareholder Benefits - Dividends paid to HMG from profits made in the delivery model where HMG is a shareholder</v>
          </cell>
          <cell r="K31" t="str">
            <v>A more commercial approach - Incentivising the efficient use of departmental land and property assets through knowing and using alternative use values in decision making, and as the basis for economic charging</v>
          </cell>
          <cell r="L31" t="str">
            <v>Savings as a result of re-procurement of Networks and Telephony through CCS approved PSN frameworks</v>
          </cell>
          <cell r="M31" t="str">
            <v>The collections are held in the correct environmental conditions, with the nations assets safeguarded for future generations</v>
          </cell>
          <cell r="N31" t="str">
            <v>Availability and take-up of faster broadband speeds through publicly funded interventions  is estimated to be £6.3 bn p.a by 2024 which is equivalent to an uplift of 0.03 percentage points on the UK's real annual GVA growth.</v>
          </cell>
          <cell r="O31" t="str">
            <v>New investment in the UK: the economy will benefit from private investment attracted to the New Tate Modern from overseas donors.</v>
          </cell>
          <cell r="P31" t="str">
            <v>Network Investment Saved of clearing spectrum between £560m-£940m.  Bringing forward clearance accelerates benefits.</v>
          </cell>
          <cell r="Q31" t="str">
            <v>Reduced cost (inclusive of system cost) of new nuclear as opposed to offshore wind or CCS.</v>
          </cell>
          <cell r="R31" t="str">
            <v>Reduce long term risks associated with surface-level storage of radioactive waste, including vulnerability to environmental impacts, societal and climate change</v>
          </cell>
          <cell r="S31" t="str">
            <v xml:space="preserve">Potential additional future carbon savings (option value)(2033-2046) </v>
          </cell>
          <cell r="T31" t="str">
            <v>Achieve the Milestone dates for Sites into Care and Maintenance (Interim End State) consistent with MODP and RSRL Optimised Plans but at reduced cost.</v>
          </cell>
          <cell r="U31" t="str">
            <v>More efficient delivery of the Sellafield Lifetime Plan (LTP)</v>
          </cell>
          <cell r="V31" t="str">
            <v>To promote cost-effective smoother electricity demand, so as to facilitate anticipated changes in the electricity supply sector and reduce the costs of delivering (generating and distributing) energy</v>
          </cell>
          <cell r="W31" t="str">
            <v>Mitigate risk and reduce cost of disallowance penalties that England may be subject to</v>
          </cell>
          <cell r="X31" t="str">
            <v xml:space="preserve">Reduce running costs of ICT services for DEFRA by 20-25% by 2020 (On a like for like basis) </v>
          </cell>
          <cell r="Y31" t="str">
            <v>To plan and manage the works over the 10 years from 2015 to 2025 optimising the programme to achieve efficiencies of over 20%.</v>
          </cell>
          <cell r="Z31" t="str">
            <v xml:space="preserve">To ensure sufficient strategic sewer capacity and storage to accommodate, in combination with other approaches (e.g SuDS), current and future demand and to prevent lack of capacity being a constraint on London's growth for the next 100 years. The estimated environmental benefits range of outcome 1 and 2 is between £7.4 billion to £12.7 billion in 2014 prices. </v>
          </cell>
          <cell r="AA31" t="str">
            <v>Improved employer perceptions of productivity impact of apprentice</v>
          </cell>
          <cell r="AB31" t="str">
            <v>Sold elements of the loan portfolio are taken off HMG’s balance sheet, reducing the Government’s risk exposure.</v>
          </cell>
          <cell r="AC31" t="str">
            <v>Reduced pressures on the local schools system that would otherwise have been created due to uninhabitable premisses</v>
          </cell>
          <cell r="AD31" t="str">
            <v>Reduced pressures on the local school system that would otherwise have been created due to uninhabitable premises.</v>
          </cell>
          <cell r="AE31" t="str">
            <v>Reduce the cost of child care (to parents)</v>
          </cell>
          <cell r="AF31" t="str">
            <v xml:space="preserve">St Helena's increased financial self-sufficiency, leading eventually to graduation from UK support. </v>
          </cell>
          <cell r="AG31" t="str">
            <v>Unlock Growth</v>
          </cell>
          <cell r="AH31" t="str">
            <v>Improve landscape of the World Heritage Site</v>
          </cell>
          <cell r="AI31" t="str">
            <v>Fall in flight delay times</v>
          </cell>
          <cell r="AJ31" t="str">
            <v>Increased rail network capacity into central London relieving crowding and congestion and congestion.</v>
          </cell>
          <cell r="AK31" t="str">
            <v>Enables faster and more direct east-west services outside London</v>
          </cell>
          <cell r="AL31" t="str">
            <v>Improved journey times for passenger and freight</v>
          </cell>
          <cell r="AM31" t="str">
            <v>Improved connectivity by delivering better journey times and making travel easier</v>
          </cell>
          <cell r="AN31" t="str">
            <v>Noise (Reduced noise on roads as travellers choose rail)</v>
          </cell>
          <cell r="AO31" t="str">
            <v>More free-flowing network</v>
          </cell>
          <cell r="AP31" t="str">
            <v>To improve safety of the travelling public</v>
          </cell>
          <cell r="AQ31" t="str">
            <v>Increased passenger capacity between Midlands cities and London</v>
          </cell>
          <cell r="AR31" t="str">
            <v>Journey quality: improving railway performance and stations</v>
          </cell>
          <cell r="AS31" t="str">
            <v>Delivery of consistent excellent standards in customer service including train and station presentation passenger information and retail facilities</v>
          </cell>
          <cell r="AT31" t="str">
            <v>Protecting the service as the military steps down</v>
          </cell>
          <cell r="AU31" t="str">
            <v>To increase passenger revenue on the South West Trains network</v>
          </cell>
          <cell r="AV31" t="str">
            <v>Standard processes and outcomes sought from shared services wherever realistically possible, affordable and cost effective including through minimising and prioritising change requests;</v>
          </cell>
          <cell r="AW31" t="str">
            <v>Reduced passenger wait time benefits driven by increased service frequency</v>
          </cell>
          <cell r="AX31" t="str">
            <v>Improved health awareness among children</v>
          </cell>
          <cell r="AY31" t="str">
            <v>Transform the way information flows within the health service to improve productivity and efficiency</v>
          </cell>
          <cell r="AZ31" t="str">
            <v>Enhance the patient experience of the prescribing and dispensing process</v>
          </cell>
          <cell r="BA31" t="str">
            <v>Establish commercial and management arrangements for GP IT that facilitate an open and informed market over the life of this investment.</v>
          </cell>
          <cell r="BB31" t="str">
            <v>To start to deliver benefits as soon as possible</v>
          </cell>
          <cell r="BC31" t="str">
            <v>Diversion of individuals, where appropriate, out of the youth and criminal justice systems into health or other supportive services</v>
          </cell>
          <cell r="BD31" t="str">
            <v xml:space="preserve">To maximise the value of every pound spent on data management across the health and social care system. </v>
          </cell>
          <cell r="BE31" t="str">
            <v>Supporting international efforts to detect its emergence, and early assessment of the virus by sharing scientific information</v>
          </cell>
          <cell r="BF31" t="str">
            <v>Clinical &amp; Patients - Decrease in side effects and late secondary malignancy.</v>
          </cell>
          <cell r="BG31" t="str">
            <v xml:space="preserve">Operate - DH requires that, as a minimum, existing service levels are maintained by the supplier. </v>
          </cell>
          <cell r="BH31" t="str">
            <v>September 2016 – 60% GP to 1st Outpatient referrals through NHS e-RS</v>
          </cell>
          <cell r="BI31" t="str">
            <v>Reduced paper correspondence in Health and Care through provision of a secure, hosted email service to approved standards.</v>
          </cell>
          <cell r="BJ31" t="str">
            <v>Deliver customer experience,quality and efficiency transformation.</v>
          </cell>
          <cell r="BK31" t="str">
            <v>Reduction in fraud</v>
          </cell>
          <cell r="BL31" t="str">
            <v>To maintain the continuity of and to maximise PHE’s ability to deliver the control of infectious diseases and environmental hazards and to prepare and respond to emergencies.</v>
          </cell>
          <cell r="BM31" t="str">
            <v>To create economical, and continuously improving prices - providing cost efficiency for Trusts. (To deliver £2.4 billion in cashable savings by 2023.)</v>
          </cell>
          <cell r="BN31" t="str">
            <v>Support fairness of access to the NHS</v>
          </cell>
          <cell r="BO31" t="str">
            <v>Create an ethical and transparent programme based on consent</v>
          </cell>
          <cell r="BP31" t="str">
            <v>To execute DWPs 2020 vision by  regaining direct control and ownership of its application services, achieving greater flexibility and agility in application design, maintenance and change  at a safe rate of change while reducing costs.  Ref Objective 5 SIP.</v>
          </cell>
          <cell r="BQ31" t="str">
            <v xml:space="preserve">Deliver The National Employment Savings Trust - NEST has a public service obligation to accept any employer who wishes to use it to meet their employer duty. It provides a high-quality low-cost pension to individuals on low to moderate earnings. </v>
          </cell>
          <cell r="BR31" t="str">
            <v>Agree and align workforce interventions between the strategic workforce plans (exits, recruitment and redeployment) and estates dates in a cost effective way, to continue to build a skilled, expert and confident workforce which understands its customers and delivers extraordinary business performance and customer service</v>
          </cell>
          <cell r="BS31" t="str">
            <v>To support the Department in the delivery of the Fraud, Error and Debt Strategy to reduce levels of fraud, error and debt across the benefit and tax credit systems up to 2020.</v>
          </cell>
          <cell r="BT31" t="str">
            <v>Improving Efficiency – Universal Credit will remove layers of complexity, promote increased use of digital channels and reduce the cost in the current system</v>
          </cell>
          <cell r="BU31" t="str">
            <v xml:space="preserve">• increasing effectiveness by undertaking a robust evaluation of the WHP to support continuing improvements to the programme design. The evaluation will provide information on the impact of the support as well as the effectiveness of the referral and provider processes. </v>
          </cell>
          <cell r="BV31" t="str">
            <v>The SSBA Hosting Services contract is a non-strategic commercial offering which must be exited to align the Department with current Government strategic commerical offerings such as the Crown Hosting Service (CHS) and Public Services Network (PSN).</v>
          </cell>
          <cell r="BW31" t="str">
            <v>To provide a platform to further HMG interests in Nigeria including but not limited to increasing regional security, doubling UK exports and reducing illegal migration.</v>
          </cell>
          <cell r="BY31" t="str">
            <v>To continue to provide staff and their dependents the services and facilities to move their personal effects between London and posts with minimal disruption.</v>
          </cell>
          <cell r="BZ31" t="str">
            <v>A reduction in the cost of running FCO IT Estate of £9.4m p.a by FY 18/19</v>
          </cell>
          <cell r="CA31" t="str">
            <v>Consolidation of London FCO operations into one refurbished and modernised building with a new electrical and communication 'spine' throughout and completely rewired to modern standards on floors 2 and 3.</v>
          </cell>
          <cell r="CB31" t="str">
            <v>This Programme will deliver an improved customer experience and greater personalisation for individuals via a Personal Tax Account.</v>
          </cell>
          <cell r="CC31" t="str">
            <v>Migrate fewer staff into Regional Centre locations (which includes in the short term Transitional &amp; Stepping Stone sites)</v>
          </cell>
          <cell r="CD31" t="str">
            <v>Resource costs reduction</v>
          </cell>
          <cell r="CE31" t="str">
            <v xml:space="preserve">More efficient processes for customers (trade) </v>
          </cell>
          <cell r="CF31" t="str">
            <v>This programme will deliver an improved experience for our business customers and the agents that represent many of them</v>
          </cell>
          <cell r="CG31" t="str">
            <v xml:space="preserve">Delivery of the TFC scheme will provide access to more affordable childcare for up to 2 million working families when fully up and running. Around 1.3 million of these are likely to have qualifying childcare costs and around 1 million families are likely to be better off under the new scheme. </v>
          </cell>
          <cell r="CH31" t="str">
            <v>Covert Acquisition: Improve lawful intercept and sensitive communications data capabilities.</v>
          </cell>
          <cell r="CI31" t="str">
            <v>Reduced costs - Reduced cost per transaction for current volumes – where appropriate by re-using existing HO capabilities, consistent with HOT and government IT strategy.</v>
          </cell>
          <cell r="CJ31" t="str">
            <v>Provide enhanced functional capabilities – there are a number of HO business areas that require better system capabilities in order to operate more efficiently.</v>
          </cell>
          <cell r="CK31" t="str">
            <v>Networked IT system enables remote repair and maintenance</v>
          </cell>
          <cell r="CL31" t="str">
            <v>Staff cost savings</v>
          </cell>
          <cell r="CM31" t="str">
            <v>Deliver a system that is cheaper and quicker to make changes (cashable savings and does not form part of economic benefits profile)</v>
          </cell>
          <cell r="CN31" t="str">
            <v>Police productivity: The benefits in police time and corporate savings from access to mobile data, over and above assumed current plans.</v>
          </cell>
          <cell r="CO31" t="str">
            <v>2. Ensuring the continuity of current biometric search and match capability as existing contract service agreements come to an end.</v>
          </cell>
          <cell r="CP31" t="str">
            <v xml:space="preserve">IT Cost Avoidance - the IPT System will be cheaper to run.  </v>
          </cell>
          <cell r="CQ31" t="str">
            <v xml:space="preserve">Modern workplaces  and technology that enable productivity and improved business outcomes to deliver productivity benefits from 17/18 </v>
          </cell>
          <cell r="CR31" t="str">
            <v>Improved efficiency of staff through better IT (benefit included in Smarter Working Programme business case)</v>
          </cell>
          <cell r="CS31" t="str">
            <v>Increased Availability of Tactical Air Mobility FE@R in comparison to legacy C130J fleet.</v>
          </cell>
          <cell r="CT31" t="str">
            <v>Generate the ability to fuse/layer ISTAR capabilities across disparate operating environments.</v>
          </cell>
          <cell r="CU31" t="str">
            <v>Reduction in friendly casualties.</v>
          </cell>
          <cell r="CV31" t="str">
            <v>Increased lethality enables Strike operations.</v>
          </cell>
          <cell r="CW31" t="str">
            <v>Benefit 2.  Increased lethality enables greater Armd Inf independence on operations.</v>
          </cell>
          <cell r="CX31" t="str">
            <v>Reduced operating costs for DMS</v>
          </cell>
          <cell r="CY31" t="str">
            <v>CAPABLE: Army reservists and reserve units manned, equipped, trained and sustained at appropriate readiness.</v>
          </cell>
          <cell r="CZ31" t="str">
            <v>Deliver the largest and most advanced attack submarines ever ordered by the Royal Navy.</v>
          </cell>
          <cell r="DA31" t="str">
            <v>The ability to project 5th Generation Combat Aircraft, capable of operating in contested airspace, from the Maritime and Land environments</v>
          </cell>
          <cell r="DB31" t="str">
            <v>commonality, modularity and re-use of requirements, technologies, components, all up missiles and assurance evidence;</v>
          </cell>
          <cell r="DC31" t="str">
            <v>Reverse Auctions</v>
          </cell>
          <cell r="DD31" t="str">
            <v>The ability to provide deep and persistent ISR using on-board sensors.</v>
          </cell>
          <cell r="DE31" t="str">
            <v>Sea King Airborne Surveillance and Control (ASaC) deletion and ASaC insertion to Merlin Mk 2 enables a 25% reduction in aircrew and engineering manpower across ASaC and Anti Submarine Warfare cadres.</v>
          </cell>
          <cell r="DF31" t="str">
            <v>Operational advantage and freedom of action - Control of platforms and systems is under legitimate UK authority without constraint.</v>
          </cell>
          <cell r="DG31" t="str">
            <v>2. Replacement of the SKYNET 5 PFI contract before 31 Aug 22 to ensure capability continuity.</v>
          </cell>
          <cell r="DH31" t="str">
            <v>Reduced system running costs</v>
          </cell>
          <cell r="DI31" t="str">
            <v>Increased LII Freedom of Action.</v>
          </cell>
          <cell r="DJ31" t="str">
            <v>Greater visibility of supply chain costs (enabling improved decision making).</v>
          </cell>
          <cell r="DK31" t="str">
            <v>Protect the deterrent through the conduct of effective and persistent Anti-Submarine Warfare (ASW).</v>
          </cell>
          <cell r="DL31" t="str">
            <v>Provision of fuelling at sea support to the RN in support of FF2020 and out to the 2040's</v>
          </cell>
          <cell r="DM31" t="str">
            <v>Sustained ATM capability meeting national reg standards with increased levels of availability.</v>
          </cell>
          <cell r="DN31" t="str">
            <v>Improved recruitment</v>
          </cell>
          <cell r="DO31" t="str">
            <v>User access to information where and when it is needed from a variety of MOD managed devices</v>
          </cell>
          <cell r="DP31" t="str">
            <v>Seamless connectivity/Single Information Environment</v>
          </cell>
          <cell r="DQ31" t="str">
            <v>Production – ensure the manufacturing capability required to make, support, dismantle and/or dispose of current and future UK warheads.</v>
          </cell>
          <cell r="DR31" t="str">
            <v>The ability to provide deep and persistent ISR using on-board sensors.</v>
          </cell>
          <cell r="DS31" t="str">
            <v>The ability to operate a 5th Generation combat aircraft from the maritime environment.</v>
          </cell>
          <cell r="DT31" t="str">
            <v>Deliver upgraded capability to meet enduring requirement to sustain a credible torpedo capability.</v>
          </cell>
          <cell r="DV31" t="str">
            <v>Increased organisational efficiency - Financial (Cashable)</v>
          </cell>
          <cell r="DW31" t="str">
            <v>Procurement, D and M of T26 contributes to UK economy, employment, export, sustaining build capability.</v>
          </cell>
          <cell r="DX31" t="str">
            <v>Benefit 2: Increased agility in ISTAR collection</v>
          </cell>
          <cell r="DY31" t="str">
            <v>Unbroken delivery of JHC attribution, superceding Lynx Mk7/9A, until 2044.</v>
          </cell>
          <cell r="DZ31" t="str">
            <v>Achieve a low cost per prisoner place</v>
          </cell>
          <cell r="EA31" t="str">
            <v>Enable wider business change by restructuring existing processes</v>
          </cell>
          <cell r="EB31" t="str">
            <v>Deliver full digital working in the magistrates’ courts and Crown Court</v>
          </cell>
          <cell r="EC31" t="str">
            <v>Improvement in the enforcement of Orders</v>
          </cell>
          <cell r="ED31" t="str">
            <v>Reduction in spend on the retained internal ICT organisation</v>
          </cell>
          <cell r="EE31" t="str">
            <v>HQ savings  (people and process benefits)</v>
          </cell>
          <cell r="EF31" t="str">
            <v>Savings which legal aid providers will be able to make as a result of the implementation of IDP - agreed with MOJ these are included in the monetised benefits profile.</v>
          </cell>
          <cell r="EG31" t="str">
            <v>Improved customer service</v>
          </cell>
          <cell r="EH31" t="str">
            <v>To modernise the current legacy ICT estate and to put in place an improvement roadmap to address out-dated and unsupported technology that negatively impacts front-line effectiveness and constrains commercial exit options.</v>
          </cell>
          <cell r="EI31" t="str">
            <v xml:space="preserve">Considerable usability improvements </v>
          </cell>
          <cell r="EJ31" t="str">
            <v>Reduce long term operating costs - closing and replacing a number of existing, ageing and inefficient prisons with new prisons that will be cheaper to operate, and accommodate prisoners in prisons that are appropriate to their sentence length and/or security category.</v>
          </cell>
          <cell r="EK31" t="str">
            <v>To negotiate value for money third party supply contracts for future delivery of shared services to MoJ through exploiting established cross government framework contracts offering scale economies.</v>
          </cell>
          <cell r="EL31" t="str">
            <v>Increase % of Young People leaving an STC having made educational progress</v>
          </cell>
          <cell r="EM31" t="str">
            <v xml:space="preserve">Increased VFM from the IT estate allowing investment in new corporate capability. </v>
          </cell>
          <cell r="EN31" t="str">
            <v>High confidence that operational effort is directed against the highest risks and priorities (NCA and partners); agility in re-directing resources as priorities change.</v>
          </cell>
          <cell r="EO31" t="str">
            <v>Benefit to local government. Valued at £179m (£174m last Qtr return - figures updated, no change to methodology) annually e.g. School planning, local capital schemes plus unquantified uses  e.g. emergency service planning</v>
          </cell>
          <cell r="FM31"/>
        </row>
        <row r="32">
          <cell r="B32" t="str">
            <v>Non-Monetised Benefit</v>
          </cell>
          <cell r="C32" t="str">
            <v>Non-Monetised Benefit</v>
          </cell>
          <cell r="D32" t="str">
            <v>Monetised Benefit</v>
          </cell>
          <cell r="E32" t="str">
            <v>Non-Monetised Benefit</v>
          </cell>
          <cell r="F32" t="str">
            <v>Non-Monetised Benefit</v>
          </cell>
          <cell r="G32" t="str">
            <v>Non-Monetised Benefit</v>
          </cell>
          <cell r="H32" t="str">
            <v>Monetised Benefit</v>
          </cell>
          <cell r="I32" t="str">
            <v>N/A</v>
          </cell>
          <cell r="J32" t="str">
            <v>Monetised Benefit</v>
          </cell>
          <cell r="K32" t="str">
            <v>Monetised Benefit</v>
          </cell>
          <cell r="L32" t="str">
            <v>Monetised Benefit</v>
          </cell>
          <cell r="M32" t="str">
            <v>N/A</v>
          </cell>
          <cell r="N32" t="str">
            <v>Monetised Benefit</v>
          </cell>
          <cell r="O32" t="str">
            <v>Monetised Benefit</v>
          </cell>
          <cell r="P32" t="str">
            <v>Monetised Benefit</v>
          </cell>
          <cell r="Q32" t="str">
            <v>Non-Monetised Benefit</v>
          </cell>
          <cell r="R32" t="str">
            <v>Non-Monetised Benefit</v>
          </cell>
          <cell r="S32" t="str">
            <v>Monetised Benefit</v>
          </cell>
          <cell r="T32" t="str">
            <v>Non-Monetised Benefit</v>
          </cell>
          <cell r="U32" t="str">
            <v>Monetised Benefit</v>
          </cell>
          <cell r="V32" t="str">
            <v>Monetised Benefit</v>
          </cell>
          <cell r="W32" t="str">
            <v>Monetised Benefit</v>
          </cell>
          <cell r="X32" t="str">
            <v>Monetised Benefit</v>
          </cell>
          <cell r="Y32" t="str">
            <v>Monetised Benefit</v>
          </cell>
          <cell r="Z32" t="str">
            <v>Monetised Benefit</v>
          </cell>
          <cell r="AA32" t="str">
            <v>Non-Monetised Benefit</v>
          </cell>
          <cell r="AB32" t="str">
            <v>Non-Monetised Benefit</v>
          </cell>
          <cell r="AC32" t="str">
            <v>Monetised Benefit</v>
          </cell>
          <cell r="AD32" t="str">
            <v>Monetised Benefit</v>
          </cell>
          <cell r="AE32" t="str">
            <v>Monetised Benefit</v>
          </cell>
          <cell r="AF32" t="str">
            <v>Non-Monetised Benefit</v>
          </cell>
          <cell r="AG32" t="str">
            <v>Non-Monetised Benefit</v>
          </cell>
          <cell r="AH32" t="str">
            <v>Non-Monetised Benefit</v>
          </cell>
          <cell r="AI32" t="str">
            <v>Monetised Benefit</v>
          </cell>
          <cell r="AJ32" t="str">
            <v>Monetised Benefit</v>
          </cell>
          <cell r="AK32" t="str">
            <v>Monetised</v>
          </cell>
          <cell r="AL32" t="str">
            <v>Monetised</v>
          </cell>
          <cell r="AM32" t="str">
            <v>Monetised Benefit</v>
          </cell>
          <cell r="AN32" t="str">
            <v>Monetised Benefit</v>
          </cell>
          <cell r="AO32" t="str">
            <v>Monetised Benefit</v>
          </cell>
          <cell r="AP32" t="str">
            <v>Non-Monetised Benefit</v>
          </cell>
          <cell r="AQ32" t="str">
            <v>Monetised Benefit</v>
          </cell>
          <cell r="AR32" t="str">
            <v>Monetised</v>
          </cell>
          <cell r="AS32" t="str">
            <v>N/A</v>
          </cell>
          <cell r="AT32" t="str">
            <v>Non-Monetised Benefit</v>
          </cell>
          <cell r="AU32" t="str">
            <v>Monetised</v>
          </cell>
          <cell r="AV32" t="str">
            <v>N/A</v>
          </cell>
          <cell r="AW32" t="str">
            <v>Monetised Benefit</v>
          </cell>
          <cell r="AX32" t="str">
            <v>Non-Monetised Benefit</v>
          </cell>
          <cell r="AY32" t="str">
            <v>Monetised Benefit</v>
          </cell>
          <cell r="AZ32" t="str">
            <v>Monetised Benefit</v>
          </cell>
          <cell r="BA32" t="str">
            <v>Non-Monetised Benefit</v>
          </cell>
          <cell r="BB32" t="str">
            <v>Non-Monetised Benefit</v>
          </cell>
          <cell r="BC32" t="str">
            <v>Non-Monetised Benefit</v>
          </cell>
          <cell r="BD32" t="str">
            <v>Monetised Benefit</v>
          </cell>
          <cell r="BE32" t="str">
            <v>Non-Monetised Benefit</v>
          </cell>
          <cell r="BF32" t="str">
            <v>Non-Monetised Benefit</v>
          </cell>
          <cell r="BG32" t="str">
            <v>Non-Monetised Benefit</v>
          </cell>
          <cell r="BH32" t="str">
            <v>Monetised Benefit</v>
          </cell>
          <cell r="BI32" t="str">
            <v>Monetised Benefit</v>
          </cell>
          <cell r="BJ32" t="str">
            <v>Monetised Benefit</v>
          </cell>
          <cell r="BK32" t="str">
            <v>Monetised Benefit</v>
          </cell>
          <cell r="BL32" t="str">
            <v>Monetised Benefit</v>
          </cell>
          <cell r="BM32" t="str">
            <v>Monetised Benefit</v>
          </cell>
          <cell r="BN32" t="str">
            <v>Non-Monetised Benefit</v>
          </cell>
          <cell r="BO32" t="str">
            <v>Non-Monetised Benefit</v>
          </cell>
          <cell r="BP32" t="str">
            <v>Monetised Benefit</v>
          </cell>
          <cell r="BQ32" t="str">
            <v>Non-Monetised Benefit</v>
          </cell>
          <cell r="BR32" t="str">
            <v>Non-Monetised Benefit</v>
          </cell>
          <cell r="BS32" t="str">
            <v>Non-Monetised Benefit</v>
          </cell>
          <cell r="BT32" t="str">
            <v>Monetised Benefit</v>
          </cell>
          <cell r="BU32" t="str">
            <v>Non-Monetised Benefit</v>
          </cell>
          <cell r="BV32" t="str">
            <v>Non-Monetised Benefit</v>
          </cell>
          <cell r="BW32" t="str">
            <v>Non-Monetised Benefit</v>
          </cell>
          <cell r="BY32" t="str">
            <v>Non-Monetised Benefit</v>
          </cell>
          <cell r="BZ32" t="str">
            <v>Monetised Benefit</v>
          </cell>
          <cell r="CA32" t="str">
            <v>Non-Monetised Benefit</v>
          </cell>
          <cell r="CB32" t="str">
            <v>Monetised Benefit</v>
          </cell>
          <cell r="CC32" t="str">
            <v>Monetised Benefit</v>
          </cell>
          <cell r="CD32" t="str">
            <v>Monetised Benefit</v>
          </cell>
          <cell r="CE32" t="str">
            <v>Monetised Benefit</v>
          </cell>
          <cell r="CF32" t="str">
            <v>Non-Monetised Benefit</v>
          </cell>
          <cell r="CG32" t="str">
            <v>Non-Monetised Benefit</v>
          </cell>
          <cell r="CH32" t="str">
            <v>Monetised Benefit</v>
          </cell>
          <cell r="CI32" t="str">
            <v>N/A</v>
          </cell>
          <cell r="CJ32" t="str">
            <v>Non-Monetised Benefit</v>
          </cell>
          <cell r="CK32" t="str">
            <v>Non-Monetised Benefit</v>
          </cell>
          <cell r="CL32" t="str">
            <v>Monetised Benefit</v>
          </cell>
          <cell r="CM32" t="str">
            <v>Monetised Benefit</v>
          </cell>
          <cell r="CN32" t="str">
            <v>Monetised Benefit</v>
          </cell>
          <cell r="CO32" t="str">
            <v>Monetised Benefit</v>
          </cell>
          <cell r="CP32" t="str">
            <v>Non-Monetised Benefit</v>
          </cell>
          <cell r="CQ32" t="str">
            <v>Non-Monetised Benefit</v>
          </cell>
          <cell r="CR32" t="str">
            <v>Monetised Benefit</v>
          </cell>
          <cell r="CS32" t="str">
            <v>Non-Monetised</v>
          </cell>
          <cell r="CT32" t="str">
            <v>Non-Monetised</v>
          </cell>
          <cell r="CU32" t="str">
            <v>Non-Monetised</v>
          </cell>
          <cell r="CV32" t="str">
            <v>Non-Monetised</v>
          </cell>
          <cell r="CW32" t="str">
            <v>Non-Monetised</v>
          </cell>
          <cell r="CX32" t="str">
            <v>Monetised</v>
          </cell>
          <cell r="CY32" t="str">
            <v>Non-Monetised</v>
          </cell>
          <cell r="CZ32" t="str">
            <v>Non-Monetised</v>
          </cell>
          <cell r="DA32" t="str">
            <v>Non-Monetised</v>
          </cell>
          <cell r="DB32" t="str">
            <v>Monetised</v>
          </cell>
          <cell r="DC32" t="str">
            <v>Monetised</v>
          </cell>
          <cell r="DD32" t="str">
            <v>Non-Monetised</v>
          </cell>
          <cell r="DE32" t="str">
            <v>Non-Monetised</v>
          </cell>
          <cell r="DF32" t="str">
            <v>Non-Monetised</v>
          </cell>
          <cell r="DG32" t="str">
            <v>Non-Monetised</v>
          </cell>
          <cell r="DH32" t="str">
            <v>Monetised</v>
          </cell>
          <cell r="DI32" t="str">
            <v>Non-Monetised</v>
          </cell>
          <cell r="DJ32" t="str">
            <v>Non-Monetised</v>
          </cell>
          <cell r="DK32" t="str">
            <v>Non-Monetised</v>
          </cell>
          <cell r="DL32" t="str">
            <v>Non-Monetised</v>
          </cell>
          <cell r="DM32" t="str">
            <v>Non-Monetised</v>
          </cell>
          <cell r="DN32" t="str">
            <v>Non-Monetised</v>
          </cell>
          <cell r="DO32" t="str">
            <v>Non-Monetised</v>
          </cell>
          <cell r="DP32" t="str">
            <v>Non-Monetised</v>
          </cell>
          <cell r="DQ32" t="str">
            <v>Non-Monetised</v>
          </cell>
          <cell r="DR32" t="str">
            <v>Non-Monetised</v>
          </cell>
          <cell r="DS32" t="str">
            <v>Non-Monetised</v>
          </cell>
          <cell r="DT32" t="str">
            <v>Non-Monetised</v>
          </cell>
          <cell r="DV32" t="str">
            <v>Non-Monetised</v>
          </cell>
          <cell r="DW32" t="str">
            <v>Monetised</v>
          </cell>
          <cell r="DX32" t="str">
            <v>Non-Monetised</v>
          </cell>
          <cell r="DY32" t="str">
            <v>Non-Monetised</v>
          </cell>
          <cell r="DZ32" t="str">
            <v>Monetised Benefit</v>
          </cell>
          <cell r="EA32" t="str">
            <v>Monetised Benefit</v>
          </cell>
          <cell r="EB32" t="str">
            <v>Monetised Benefit</v>
          </cell>
          <cell r="EC32" t="str">
            <v>Non-Monetised Benefit</v>
          </cell>
          <cell r="ED32" t="str">
            <v>Monetised Benefit</v>
          </cell>
          <cell r="EE32" t="str">
            <v>Monetised Benefit</v>
          </cell>
          <cell r="EF32" t="str">
            <v>Non-Monetised Benefit</v>
          </cell>
          <cell r="EG32" t="str">
            <v>Non-Monetised Benefit</v>
          </cell>
          <cell r="EH32" t="str">
            <v>Monetised Benefit</v>
          </cell>
          <cell r="EI32" t="str">
            <v>Non-Monetised Benefit</v>
          </cell>
          <cell r="EJ32" t="str">
            <v>Monetised Benefit</v>
          </cell>
          <cell r="EK32" t="str">
            <v>Monetised Benefit</v>
          </cell>
          <cell r="EL32" t="str">
            <v>Non-Monetised Benefit</v>
          </cell>
          <cell r="EM32" t="str">
            <v>Monetised Benefit</v>
          </cell>
          <cell r="EN32" t="str">
            <v>Non-Monetised Benefit</v>
          </cell>
          <cell r="EO32" t="str">
            <v>Monetised Benefit</v>
          </cell>
          <cell r="FM32"/>
        </row>
        <row r="33">
          <cell r="B33" t="str">
            <v>Consolidate the Local Land Charges Register into one central digital register and provide electronic searches</v>
          </cell>
          <cell r="C33" t="str">
            <v>Maintain UK 's leading position in Polar science.</v>
          </cell>
          <cell r="D33" t="str">
            <v>Value for Money to the UK taxpayer.  See benefits narrative section at 9.21</v>
          </cell>
          <cell r="E33" t="str">
            <v>Attraction and retention of talent</v>
          </cell>
          <cell r="F33" t="str">
            <v>Talent is deployed where need and value to be extracted is greatest</v>
          </cell>
          <cell r="G33" t="str">
            <v>3. Provide the ability to work collaboratively at SECRET across departmental boundaries. This will improve the efficiency and the effectiveness of cross-Whitehall working.</v>
          </cell>
          <cell r="H33" t="str">
            <v>Standardising the approaches to the provision of common technology, security and building services drives efficiency savings in estate operating costs</v>
          </cell>
          <cell r="I33" t="str">
            <v>Success rate: 90% for services using GOV.UK Verify (from 50% in April 2015)</v>
          </cell>
          <cell r="J33" t="str">
            <v>Terminal Value - Assumed Terminal Value of the SSCL business to HMG on the sale of its shareholding at any point where it decided to exit the joint venture</v>
          </cell>
          <cell r="K33" t="str">
            <v>Cross Government Portfolio Management - Optimising asset utilisation across departments (and potentially the wider public sector) and across the different land and property portfolios</v>
          </cell>
          <cell r="L33" t="str">
            <v>Savings as a result of re-procurement of Print services through CCS approved Print frameworks</v>
          </cell>
          <cell r="M33" t="str">
            <v>Blythe House is released for housing which will contribute to the government's housing targets and drive to release public land for housing</v>
          </cell>
          <cell r="N33" t="str">
            <v>Rise in employment of approximately 20,000 jobs attributable to the publicly funded intervention due to broadband availability and take-up.</v>
          </cell>
          <cell r="O33" t="str">
            <v xml:space="preserve">Education and learning: Tate aims to inspire the public in new ways of learning through art.  </v>
          </cell>
          <cell r="P33" t="str">
            <v xml:space="preserve">Reduced Handset Costs to Consumers as it will be possible for manufacturers to sell a standard product that will work throughout the world. </v>
          </cell>
          <cell r="Q33" t="str">
            <v>Jobs created</v>
          </cell>
          <cell r="R33" t="str">
            <v>Support for the NDA’s mission to decommission existing civil nuclear facilities</v>
          </cell>
          <cell r="S33" t="str">
            <v>Leverage of up to £2bn of local and private investment</v>
          </cell>
          <cell r="T33" t="str">
            <v>Outcome/output benefits as defined in the Client Specification.</v>
          </cell>
          <cell r="V33" t="str">
            <v>To promote effective competition in all relevant markets (energy supply, meter provision and energy services and home automation)</v>
          </cell>
          <cell r="W33" t="str">
            <v>Enhance customer satisfaction on the CAP services provided by DEFRA and the delivery bodies</v>
          </cell>
          <cell r="X33" t="str">
            <v xml:space="preserve">Align with Government digital and technology strategies and facilitate compliance with the Governments' "Digital by Default" initiative. </v>
          </cell>
          <cell r="Y33" t="str">
            <v>To obtain 3rd party contributions to the works wherever possible through negotiations with developers, landowners, riparian owners and Local Authorities.</v>
          </cell>
          <cell r="AA33" t="str">
            <v>Increasing numbers of apprenticeship starts in Food, Farmin g and Agri-Tech sectors</v>
          </cell>
          <cell r="AB33" t="str">
            <v>It is necessary to ensure the proceeds represent VfM for the taxpayer.</v>
          </cell>
          <cell r="AC33" t="str">
            <v>Reducing the maintainance and repair costs to the school estate</v>
          </cell>
          <cell r="AD33" t="str">
            <v>Reduced maintenance costs.</v>
          </cell>
          <cell r="AE33" t="str">
            <v>Increase the availability and flexibility of childcare</v>
          </cell>
          <cell r="AF33" t="str">
            <v>UK Government avoid the cost of replacing the Royal Mail Ship St Helena and the island's Bulk Fuel Installation</v>
          </cell>
          <cell r="AG33" t="str">
            <v>Connect People</v>
          </cell>
          <cell r="AH33" t="str">
            <v>Improve the cultural setting and improve access within the Stonehenge World Heritage Site</v>
          </cell>
          <cell r="AI33" t="str">
            <v>Wider economic impact: (i) agglomeration - formation of economic clusters/agglomerations around airports - knowledge spillovers labour pooling and lower transport costs</v>
          </cell>
          <cell r="AJ33" t="str">
            <v>Enhancing accessibility for those with restricted mobility.</v>
          </cell>
          <cell r="AK33" t="str">
            <v>Providing more capacity for travelling into and out of London</v>
          </cell>
          <cell r="AL33" t="str">
            <v>Improve passenger experience</v>
          </cell>
          <cell r="AM33" t="str">
            <v>Economic growth: Be an engine for growth that will generate jobs rebalance the economy and secure the country's future prosperity</v>
          </cell>
          <cell r="AN33" t="str">
            <v>Local air quality improved as travellers choose rail)</v>
          </cell>
          <cell r="AO33" t="str">
            <v>Accessible and integrated network</v>
          </cell>
          <cell r="AP33" t="str">
            <v>To improve productivity of the local and national economy</v>
          </cell>
          <cell r="AQ33" t="str">
            <v>Reduced costs of operating rolling stock</v>
          </cell>
          <cell r="AR33" t="str">
            <v>Non-Rail user impacts</v>
          </cell>
          <cell r="AS33" t="str">
            <v>Increased capacity and improved demand planning alongside the development of existing markets and the cultivation of new ones.</v>
          </cell>
          <cell r="AT33" t="str">
            <v>Improving average flying speeds</v>
          </cell>
          <cell r="AU33" t="str">
            <v>To improve safety at key stations by reducing crowding</v>
          </cell>
          <cell r="AV33" t="str">
            <v>Reduce significantly the management time and attention devoted to, and the need for future up-front capital investment in shared services provision;</v>
          </cell>
          <cell r="AW33" t="str">
            <v>Better station environment at Blackfriars London Bridge and Farringdon</v>
          </cell>
          <cell r="AX33" t="str">
            <v>Reduced absence from work due to illness or to care for someone with flu</v>
          </cell>
          <cell r="AY33" t="str">
            <v>Provide health professionals and patients with better access to information using secure and up-to-date healthcare records to improve quality and equity of access</v>
          </cell>
          <cell r="AZ33" t="str">
            <v>Improve efficiency and effectiveness of the prescribing and dispensing process</v>
          </cell>
          <cell r="BA33" t="str">
            <v>Support delivery of efficiency savings in General Practice by facilitating better use of existing GP IT and by adopting more mobile working technology and patient facing transactional services over the life of this investment</v>
          </cell>
          <cell r="BB33" t="str">
            <v>By the provision of smaller contracts to enable SME's to deliver some services</v>
          </cell>
          <cell r="BC33" t="str">
            <v>Delivery of efficiencies within the youth and criminal justice systems</v>
          </cell>
          <cell r="BD33" t="str">
            <v>To develop and deliver a service, by March 2017, whereby commissioners are no longer reliant on temporary arrangements and have the right legal basis and access to the level of data necessary to fulfil their statutory duties.</v>
          </cell>
          <cell r="BE33" t="str">
            <v>Ensuring the health and social care systems are ready to provide treatment and support for the large numbers suffering from influenza</v>
          </cell>
          <cell r="BF33" t="str">
            <v>Clinical &amp; Patients - Improved patients’ experience.</v>
          </cell>
          <cell r="BG33" t="str">
            <v>Operate - allowing and incentivising the supplier to make continuous improvement to the current system</v>
          </cell>
          <cell r="BH33" t="str">
            <v>September 2017 – 80% GP to 1st Outpatient referrals through NHS e-RS</v>
          </cell>
          <cell r="BI33" t="str">
            <v>Reduction in staff time through provision of secure services for Instant Messaging, Presence, Document storage, Document and Desktop Sharing and Social Media functionality</v>
          </cell>
          <cell r="BJ33" t="str">
            <v>Deliver agility, flexibility, and incentivisation through the optimum commercial model.</v>
          </cell>
          <cell r="BK33" t="str">
            <v>Reduction in unnecessary appointments</v>
          </cell>
          <cell r="BL33" t="str">
            <v>To facilitate the creation of a more cohesive and productive national public health science function, that adds more value and better supports PHE to deliver its mission.</v>
          </cell>
          <cell r="BM33" t="str">
            <v>To create efficient service operations to minimise costs.</v>
          </cell>
          <cell r="BO33" t="str">
            <v>Enable new scientific discovery and medical insights</v>
          </cell>
          <cell r="BP33" t="str">
            <v>DWP will have an independent common development platform to take control of applications lifecycle management.</v>
          </cell>
          <cell r="BQ33" t="str">
            <v>Deliver a proportionate employer compliance regime - run by the Pension Regulator to support these measures.</v>
          </cell>
          <cell r="BR33" t="str">
            <v>Agree and implement DWP's location strategy, optimising alignment with the DWP organisation design; the cross Government hub strategy and synergy with the Government Procurement Strategy</v>
          </cell>
          <cell r="BS33" t="str">
            <v xml:space="preserve">To deliver systematic controls across the benefit and credit systems, adapting processes and implementing systems to reduce fraud, error and debt by the end of the Programme. </v>
          </cell>
          <cell r="BT33" t="str">
            <v>Preventing Fraud and Error – Universal Credit represents a transformation in our ability to prevent, identify and correct fraud and error at the earliest opportunity</v>
          </cell>
          <cell r="BU33" t="str">
            <v xml:space="preserve">• increasing the efficiency by ensuring participants referred onto the WHP are those that need the support, achieving this by providing an effective segmentation of claimants to the programme. </v>
          </cell>
          <cell r="BV33" t="str">
            <v>Building core infrastructure in CHS first and then refreshing the assets into the new CHS environment provides the safest way to migrate the Department's critical assets with minimal risk.</v>
          </cell>
          <cell r="BW33" t="str">
            <v>To provide an enhanced consular service</v>
          </cell>
          <cell r="BY33" t="str">
            <v>To ensure each One HMG partner is directly responsible for its own movement costs and management fees</v>
          </cell>
          <cell r="BZ33" t="str">
            <v>Greater speed, stability and reliability reducing time lost to IT issues and increasing productivity.</v>
          </cell>
          <cell r="CA33" t="str">
            <v>Creation of modern, robust flexibility better able to adapt to changing operational requirements including a level of open planning and 8:10 flexible working</v>
          </cell>
          <cell r="CB33" t="str">
            <v>This Programme will deliver non pay-bill efficiencies through reductions in print and post.</v>
          </cell>
          <cell r="CC33" t="str">
            <v>Enable the delivery of a digital platform - IT savings</v>
          </cell>
          <cell r="CD33" t="str">
            <v>External CDEL Development costs reduction</v>
          </cell>
          <cell r="CE33" t="str">
            <v xml:space="preserve">FTE Saving (Efficiency saving) </v>
          </cell>
          <cell r="CF33" t="str">
            <v xml:space="preserve">This programme will deliver a reduction in customer costs (admin burden) </v>
          </cell>
          <cell r="CG33" t="str">
            <v>The expected outcome for government is to make affordable childcare available to a greater percentage of the population, reducing the barrier of the high cost of childcare and supporting parents in the decision to go out to work or work more hours if they want to. Further work on detailed outcomes and success measures will be included in the full business case. Further information on critical success factors and measures is included in FBC V2.0.</v>
          </cell>
          <cell r="CH33" t="str">
            <v>Overt Acquisition: Improve automated Communications Data  acquisition capability.</v>
          </cell>
          <cell r="CI33" t="str">
            <v>Improved service - Facilitate more innovative use of the data by users and speed up the delivery of system improvements.</v>
          </cell>
          <cell r="CJ33" t="str">
            <v xml:space="preserve">Support the digital by default agenda – Fusion is intuitive to use and will drive greater self service, reducing reliance on the Shared Service Centre for helpdesk enquiries. It will give easier access to data for digital teams developing solutions to address specific business requirements or for analysts who will be able to combine new data sets to answer increasingly complex and sophisticated questions concerning operational outcomes. </v>
          </cell>
          <cell r="CK33" t="str">
            <v>Scaleable, flexible IT system - future proof</v>
          </cell>
          <cell r="CL33" t="str">
            <v>Supplier cost savings</v>
          </cell>
          <cell r="CM33" t="str">
            <v>Ability to track individuals in and out of the UK, and thus reducing levels of benefit fraud and tax avoidance</v>
          </cell>
          <cell r="CN33" t="str">
            <v>Other user savings: The benefit to other users outside the emergency services arising from the difference between what they would expect to pay for Airwave compared to ESN.</v>
          </cell>
          <cell r="CO33" t="str">
            <v>3. Reduce combined operating costs of IABS and IDENT1 like-for-like service. Ensure there is greater user efficiency and a reduction in costs for users</v>
          </cell>
          <cell r="CP33" t="str">
            <v xml:space="preserve">Reduction in paper handling with intent of digital by default. </v>
          </cell>
          <cell r="CQ33" t="str">
            <v>Improved work life balance / staff wellbeing and increased staff satisfaction / reduced absenteeism</v>
          </cell>
          <cell r="CR33" t="str">
            <v>Key enabler for 'Smarter Working' programme which delivers benfits in excess of £100m</v>
          </cell>
          <cell r="CS33" t="str">
            <v>Sustained capability to perform Primary Specialist Tactical AT tasks.</v>
          </cell>
          <cell r="CT33" t="str">
            <v>Improve Situational Awareness from the Strategic to Tactical operating environment.</v>
          </cell>
          <cell r="CU33" t="str">
            <v>Increase in enemy casualties.</v>
          </cell>
          <cell r="CV33" t="str">
            <v>Increased survivability enables Strike and Find operations.</v>
          </cell>
          <cell r="CW33" t="str">
            <v>Benefit 3.  Increased survivability enables full spectrum operations.</v>
          </cell>
          <cell r="CX33" t="str">
            <v>Reduced operating costs for DIO - utilities, leases for Germany estate, Soft FM and Hard FM</v>
          </cell>
          <cell r="CY33" t="str">
            <v>USEABLE: Army reservists and units available for required contingencies/outputs through the use of flexible, TACOS,  enabled when required by appropriate call out powers and supportive employers and f</v>
          </cell>
          <cell r="CZ33" t="str">
            <v>Improved capability for world-wide ops, greater firepower, better comms, higher standard accom.</v>
          </cell>
          <cell r="DA33" t="str">
            <v>The preservation of an air component of LitM within the MTG.</v>
          </cell>
          <cell r="DB33" t="str">
            <v>stockpile savings through common holdings;</v>
          </cell>
          <cell r="DC33" t="str">
            <v>Faster Payments</v>
          </cell>
          <cell r="DD33" t="str">
            <v>The ability to respond within the activation times directed by Defence Strategic Direction.</v>
          </cell>
          <cell r="DE33" t="str">
            <v>Sea King Airborne Surveillance and Control deletion contributes to a 33% reduction in Fleet Air Arm airframe types and associated reduction in operating and support costs.</v>
          </cell>
          <cell r="DF33" t="str">
            <v>Credibility with international partners - The UK can operate at the leading edge of cyber security and crypt-key.</v>
          </cell>
          <cell r="DG33" t="str">
            <v>3. A sustainment satellite operational by Jun 25 to sustain and extend current capability to 2028.</v>
          </cell>
          <cell r="DH33" t="str">
            <v>Reduced cost of training</v>
          </cell>
          <cell r="DI33" t="str">
            <v>Increased Op Advantage - Carrier Strike Capability Regenerated.</v>
          </cell>
          <cell r="DJ33" t="str">
            <v>Improved performance across the supply chain.</v>
          </cell>
          <cell r="DK33" t="str">
            <v>Protect the UK from sub-surface threats through the conduct of effective and persistent Anti-Surface Warfare (AsuW)</v>
          </cell>
          <cell r="DL33" t="str">
            <v>Fuel efficiency, environmental protection and reduced operating costs of modern tonnage</v>
          </cell>
          <cell r="DM33" t="str">
            <v>Realisation of planned (through life) ATM support cost reductions.</v>
          </cell>
          <cell r="DN33" t="str">
            <v>Greater Responsiveness to change</v>
          </cell>
          <cell r="DO33" t="str">
            <v>Secure ‘cloud’ based applications to support efficient storage of operational and corporate data</v>
          </cell>
          <cell r="DP33" t="str">
            <v>Scalability</v>
          </cell>
          <cell r="DQ33" t="str">
            <v>Systems Engineering – ensure the consideration of all wider nuclear deterrent requirements (i.e. threat reduction, operational analysis).</v>
          </cell>
          <cell r="DR33" t="str">
            <v>The ability to respond within the activation times directed by Defence Strategic Direction.</v>
          </cell>
          <cell r="DS33" t="str">
            <v>The ability to operate the air component of Littoral Manoeuvre.</v>
          </cell>
          <cell r="DT33" t="str">
            <v>Contribute to the Astute Class Programme meeting KURs for Battlespace Dominance and Survivability.</v>
          </cell>
          <cell r="DV33" t="str">
            <v>Cross project efficiencies through maximised scope of activity - Financial (Cashable)</v>
          </cell>
          <cell r="DX33" t="str">
            <v>Benefit 3: Improved management of accurate Joint Effects, both lethal and non-lethal</v>
          </cell>
          <cell r="DY33" t="str">
            <v>Reduced procurement and through life costs through Single Prime, Single Support and Training Solution</v>
          </cell>
          <cell r="DZ33" t="str">
            <v>Be operationally deliverable, providing a safe, secure, and decent prison within the agreed specifications</v>
          </cell>
          <cell r="EA33" t="str">
            <v>Businesses respond flexibly to future IT change without the cost of architecture constraints imposed by existing IT</v>
          </cell>
          <cell r="EB33" t="str">
            <v>Support the defence to work digitally in line with the new LAA contracts</v>
          </cell>
          <cell r="EC33" t="str">
            <v>Reducing environmental impact of the contracts</v>
          </cell>
          <cell r="ED33" t="str">
            <v>A reduction in technology refresh expenditure of up to 80% compared with similar spend in the spending review period prior to SR10</v>
          </cell>
          <cell r="EE33" t="str">
            <v>Estates savings (people and operational cost benefits)</v>
          </cell>
          <cell r="EF33" t="str">
            <v>Cost avoidance associated with replacing the existing CIS IT system - agreed with MoJ these are excluded from the monetised benefits profile as they are non-recurring.</v>
          </cell>
          <cell r="EG33" t="str">
            <v>Improved availability of FM performance and service information enabling efficiency to be driven over the life of the contract.</v>
          </cell>
          <cell r="EH33" t="str">
            <v>To define an exit strategy that supports the Prison Reform Programme and Digital Prisons agenda in improving services delivered to front line staff and prisoners by 31 December 2017.</v>
          </cell>
          <cell r="EI33" t="str">
            <v xml:space="preserve">Refreshed desktop and printer hardware </v>
          </cell>
          <cell r="EJ33" t="str">
            <v>Improvement in local economy - through the investment in infrastrucutre projects creation of local jobs in the construction activity.</v>
          </cell>
          <cell r="EK33" t="str">
            <v xml:space="preserve"> To ensure MoJ client departments and existing external SSO clients continue to have reliable and access to the comprehensive range of supported HR, Finance, Payroll and Procurement transactional back office services that support the efficient running of their priority frontline operations;</v>
          </cell>
          <cell r="EL33" t="str">
            <v>Increase % of Young People in ETE on release from an STC</v>
          </cell>
          <cell r="EM33" t="str">
            <v>Increased access to optimised mobile and agile IT and IM tools, systems and services in support of operational flexibility</v>
          </cell>
          <cell r="EN33" t="str">
            <v>An ability to run intelligence-led operations using a new operating model that integrates intelligence and investigative capability.</v>
          </cell>
          <cell r="EO33" t="str">
            <v>Benefit to wider economy. Valued at £285m annually e.g. Store location planning, market research, financial services plus unquantified e.g. mobile phone service planning.</v>
          </cell>
          <cell r="FM33"/>
        </row>
        <row r="34">
          <cell r="B34" t="str">
            <v>Non-Monetised Benefit</v>
          </cell>
          <cell r="C34" t="str">
            <v>Non-Monetised Benefit</v>
          </cell>
          <cell r="D34" t="str">
            <v>Monetised Benefit</v>
          </cell>
          <cell r="E34" t="str">
            <v>Non-Monetised Benefit</v>
          </cell>
          <cell r="F34" t="str">
            <v>Non-Monetised Benefit</v>
          </cell>
          <cell r="G34" t="str">
            <v>Non-Monetised Benefit</v>
          </cell>
          <cell r="H34" t="str">
            <v>Monetised Benefit</v>
          </cell>
          <cell r="I34" t="str">
            <v>N/A</v>
          </cell>
          <cell r="J34" t="str">
            <v>Monetised Benefit</v>
          </cell>
          <cell r="K34" t="str">
            <v>Monetised Benefit</v>
          </cell>
          <cell r="L34" t="str">
            <v>Monetised Benefit</v>
          </cell>
          <cell r="M34" t="str">
            <v>N/A</v>
          </cell>
          <cell r="N34" t="str">
            <v>Non-Monetised Benefit</v>
          </cell>
          <cell r="O34" t="str">
            <v>Non-Monetised Benefit</v>
          </cell>
          <cell r="P34" t="str">
            <v>Monetised Benefit</v>
          </cell>
          <cell r="Q34" t="str">
            <v>N/A</v>
          </cell>
          <cell r="R34" t="str">
            <v>Non-Monetised Benefit</v>
          </cell>
          <cell r="S34" t="str">
            <v>Non-Monetised Benefit</v>
          </cell>
          <cell r="T34" t="str">
            <v>Non-Monetised Benefit</v>
          </cell>
          <cell r="V34" t="str">
            <v>Non-Monetised Benefit</v>
          </cell>
          <cell r="W34" t="str">
            <v>Non-Monetised Benefit</v>
          </cell>
          <cell r="X34" t="str">
            <v>Non-Monetised Benefit</v>
          </cell>
          <cell r="Y34" t="str">
            <v>Monetised Benefit</v>
          </cell>
          <cell r="AA34" t="str">
            <v>Monetised Benefit</v>
          </cell>
          <cell r="AB34" t="str">
            <v>Non-Monetised Benefit</v>
          </cell>
          <cell r="AC34" t="str">
            <v>Monetised Benefit</v>
          </cell>
          <cell r="AD34" t="str">
            <v>Monetised Benefit</v>
          </cell>
          <cell r="AE34" t="str">
            <v>Non-Monetised Benefit</v>
          </cell>
          <cell r="AF34" t="str">
            <v>Non-Monetised Benefit</v>
          </cell>
          <cell r="AG34" t="str">
            <v>Non-Monetised Benefit</v>
          </cell>
          <cell r="AH34" t="str">
            <v>Non-Monetised Benefit</v>
          </cell>
          <cell r="AI34" t="str">
            <v>Monetised Benefit</v>
          </cell>
          <cell r="AJ34" t="str">
            <v>Non-Monetised Benefit</v>
          </cell>
          <cell r="AK34" t="str">
            <v>Monetised</v>
          </cell>
          <cell r="AL34" t="str">
            <v>Monetised</v>
          </cell>
          <cell r="AM34" t="str">
            <v>Monetised Benefit</v>
          </cell>
          <cell r="AN34" t="str">
            <v>Monetised Benefit</v>
          </cell>
          <cell r="AO34" t="str">
            <v>Non-Monetised Benefit</v>
          </cell>
          <cell r="AP34" t="str">
            <v>Monetised Benefit</v>
          </cell>
          <cell r="AQ34" t="str">
            <v>Monetised Benefit</v>
          </cell>
          <cell r="AR34" t="str">
            <v>Monetised</v>
          </cell>
          <cell r="AS34" t="str">
            <v>N/A</v>
          </cell>
          <cell r="AT34" t="str">
            <v>Non-Monetised Benefit</v>
          </cell>
          <cell r="AU34" t="str">
            <v>Non-monetised</v>
          </cell>
          <cell r="AV34" t="str">
            <v>Non-Monetised Benefit</v>
          </cell>
          <cell r="AW34" t="str">
            <v>Monetised Benefit</v>
          </cell>
          <cell r="AX34" t="str">
            <v>Monetised Benefit</v>
          </cell>
          <cell r="AY34" t="str">
            <v>Non-Monetised Benefit</v>
          </cell>
          <cell r="AZ34" t="str">
            <v>Monetised Benefit</v>
          </cell>
          <cell r="BA34" t="str">
            <v>Non-Monetised Benefit</v>
          </cell>
          <cell r="BB34" t="str">
            <v>Non-Monetised Benefit</v>
          </cell>
          <cell r="BC34" t="str">
            <v>Non-Monetised Benefit</v>
          </cell>
          <cell r="BD34" t="str">
            <v>Monetised Benefit</v>
          </cell>
          <cell r="BE34" t="str">
            <v>Non-Monetised Benefit</v>
          </cell>
          <cell r="BF34" t="str">
            <v>Non-Monetised Benefit</v>
          </cell>
          <cell r="BG34" t="str">
            <v>Non-Monetised Benefit</v>
          </cell>
          <cell r="BH34" t="str">
            <v>Monetised Benefit</v>
          </cell>
          <cell r="BI34" t="str">
            <v>Monetised Benefit</v>
          </cell>
          <cell r="BJ34" t="str">
            <v>Monetised Benefit</v>
          </cell>
          <cell r="BK34" t="str">
            <v>Monetised Benefit</v>
          </cell>
          <cell r="BL34" t="str">
            <v>Monetised Benefit</v>
          </cell>
          <cell r="BM34" t="str">
            <v>Monetised Benefit</v>
          </cell>
          <cell r="BN34" t="str">
            <v>N/A</v>
          </cell>
          <cell r="BO34" t="str">
            <v>Non-Monetised Benefit</v>
          </cell>
          <cell r="BP34" t="str">
            <v>Non-Monetised Benefit</v>
          </cell>
          <cell r="BQ34" t="str">
            <v>Non-Monetised Benefit</v>
          </cell>
          <cell r="BR34" t="str">
            <v>Monetised Benefit</v>
          </cell>
          <cell r="BS34" t="str">
            <v>Non-Monetised Benefit</v>
          </cell>
          <cell r="BT34" t="str">
            <v>Monetised Benefit</v>
          </cell>
          <cell r="BU34" t="str">
            <v>Non-Monetised Benefit</v>
          </cell>
          <cell r="BV34" t="str">
            <v>Non-Monetised Benefit</v>
          </cell>
          <cell r="BW34" t="str">
            <v>Non-Monetised Benefit</v>
          </cell>
          <cell r="BY34" t="str">
            <v>Non-Monetised Benefit</v>
          </cell>
          <cell r="BZ34" t="str">
            <v>Non-Monetised Benefit</v>
          </cell>
          <cell r="CA34" t="str">
            <v>Non-Monetised Benefit</v>
          </cell>
          <cell r="CB34" t="str">
            <v>Monetised Benefit</v>
          </cell>
          <cell r="CC34" t="str">
            <v>Monetised Benefit</v>
          </cell>
          <cell r="CD34" t="str">
            <v>Monetised Benefit</v>
          </cell>
          <cell r="CE34" t="str">
            <v>Monetised Benefit</v>
          </cell>
          <cell r="CF34" t="str">
            <v>Monetised Benefit</v>
          </cell>
          <cell r="CG34" t="str">
            <v>Non-Monetised Benefit</v>
          </cell>
          <cell r="CH34" t="str">
            <v>Monetised Benefit</v>
          </cell>
          <cell r="CI34" t="str">
            <v>Non-Monetised Benefit</v>
          </cell>
          <cell r="CJ34" t="str">
            <v>Non-Monetised Benefit</v>
          </cell>
          <cell r="CK34" t="str">
            <v>Non-Monetised Benefit</v>
          </cell>
          <cell r="CL34" t="str">
            <v>Monetised Benefit</v>
          </cell>
          <cell r="CM34" t="str">
            <v>Monetised Benefit</v>
          </cell>
          <cell r="CN34" t="str">
            <v>Monetised Benefit</v>
          </cell>
          <cell r="CO34" t="str">
            <v>Monetised Benefit</v>
          </cell>
          <cell r="CP34" t="str">
            <v>Non-Monetised Benefit</v>
          </cell>
          <cell r="CQ34" t="str">
            <v>Non-Monetised Benefit</v>
          </cell>
          <cell r="CR34" t="str">
            <v>Non-Monetised Benefit</v>
          </cell>
          <cell r="CS34" t="str">
            <v>Non-Monetised</v>
          </cell>
          <cell r="CT34" t="str">
            <v>Non-Monetised</v>
          </cell>
          <cell r="CU34" t="str">
            <v>Non-Monetised</v>
          </cell>
          <cell r="CV34" t="str">
            <v>Non-Monetised</v>
          </cell>
          <cell r="CW34" t="str">
            <v>Non-Monetised</v>
          </cell>
          <cell r="CX34" t="str">
            <v>Monetised</v>
          </cell>
          <cell r="CY34" t="str">
            <v>Non-Monetised</v>
          </cell>
          <cell r="CZ34" t="str">
            <v>Non-Monetised</v>
          </cell>
          <cell r="DA34" t="str">
            <v>Non-Monetised</v>
          </cell>
          <cell r="DB34" t="str">
            <v>Monetised</v>
          </cell>
          <cell r="DC34" t="str">
            <v>Monetised</v>
          </cell>
          <cell r="DD34" t="str">
            <v>Non-Monetised</v>
          </cell>
          <cell r="DE34" t="str">
            <v>Non-Monetised</v>
          </cell>
          <cell r="DF34" t="str">
            <v>Non-Monetised</v>
          </cell>
          <cell r="DG34" t="str">
            <v>Non-Monetised</v>
          </cell>
          <cell r="DH34" t="str">
            <v>Monetised</v>
          </cell>
          <cell r="DI34" t="str">
            <v>Non-Monetised</v>
          </cell>
          <cell r="DJ34" t="str">
            <v>Non-Monetised</v>
          </cell>
          <cell r="DK34" t="str">
            <v>Non-Monetised</v>
          </cell>
          <cell r="DL34" t="str">
            <v>Monetised</v>
          </cell>
          <cell r="DM34" t="str">
            <v>Non-Monetised</v>
          </cell>
          <cell r="DN34" t="str">
            <v>Non-Monetised</v>
          </cell>
          <cell r="DO34" t="str">
            <v>Non-Monetised</v>
          </cell>
          <cell r="DP34" t="str">
            <v>Non-Monetised</v>
          </cell>
          <cell r="DQ34" t="str">
            <v>Non-Monetised</v>
          </cell>
          <cell r="DR34" t="str">
            <v>Non-Monetised</v>
          </cell>
          <cell r="DS34" t="str">
            <v>Non-Monetised</v>
          </cell>
          <cell r="DT34" t="str">
            <v>Non-Monetised</v>
          </cell>
          <cell r="DV34" t="str">
            <v>Non-Monetised</v>
          </cell>
          <cell r="DX34" t="str">
            <v>Non-Monetised</v>
          </cell>
          <cell r="DY34" t="str">
            <v>Non-Monetised</v>
          </cell>
          <cell r="DZ34" t="str">
            <v>N/A</v>
          </cell>
          <cell r="EA34" t="str">
            <v>Monetised Benefit</v>
          </cell>
          <cell r="EB34" t="str">
            <v>Non-Monetised Benefit</v>
          </cell>
          <cell r="EC34" t="str">
            <v>Non-Monetised Benefit</v>
          </cell>
          <cell r="ED34" t="str">
            <v>Monetised Benefit</v>
          </cell>
          <cell r="EE34" t="str">
            <v>Monetised Benefit</v>
          </cell>
          <cell r="EF34" t="str">
            <v>Non-Monetised Benefit</v>
          </cell>
          <cell r="EG34" t="str">
            <v>Monetised Benefit</v>
          </cell>
          <cell r="EH34" t="str">
            <v>Non-Monetised Benefit</v>
          </cell>
          <cell r="EI34" t="str">
            <v>Non-Monetised Benefit</v>
          </cell>
          <cell r="EJ34" t="str">
            <v>Monetised Benefit</v>
          </cell>
          <cell r="EK34" t="str">
            <v>Non-Monetised Benefit</v>
          </cell>
          <cell r="EL34" t="str">
            <v>Non-Monetised Benefit</v>
          </cell>
          <cell r="EM34" t="str">
            <v>Non-Monetised Benefit</v>
          </cell>
          <cell r="EN34" t="str">
            <v>Non-Monetised Benefit</v>
          </cell>
          <cell r="EO34" t="str">
            <v>Monetised Benefit</v>
          </cell>
          <cell r="FM34"/>
        </row>
        <row r="35">
          <cell r="B35" t="str">
            <v>Creation and publication of a new national LLC dataset</v>
          </cell>
          <cell r="D35" t="str">
            <v>Ensure a transaction does not unacceptably impinge on the company's operations or future growth prospects, and if possible enhance them</v>
          </cell>
          <cell r="E35" t="str">
            <v>new opportunities for translational activities leading to new products and medical devices</v>
          </cell>
          <cell r="F35" t="str">
            <v>Departments operate within clear delegations framework</v>
          </cell>
          <cell r="G35" t="str">
            <v>4. Flexible working will be provided through deployment of a range of end user technologies.</v>
          </cell>
          <cell r="H35" t="str">
            <v>Surplus estates can be released and receipts generated</v>
          </cell>
          <cell r="I35" t="str">
            <v>Everyone can use GOV.UK Verify to access services (even if they can’t verify at Level of Assurance 2 (LOA2))</v>
          </cell>
          <cell r="J35" t="str">
            <v>Notional Growth Benefits - The assumed cost per user savings gained by HMG from the take on of additional public sector clients because SSCL pricing is presumed cheaper</v>
          </cell>
          <cell r="K35" t="str">
            <v>Pursue Asset Disposals - Generating capital receipts; supporting the delivery of policy on economic growth; and delivering land for housing</v>
          </cell>
          <cell r="L35" t="str">
            <v>Continuation of Business Critical Services</v>
          </cell>
          <cell r="M35" t="str">
            <v>Removal of the maintenance obligation on Blythe House where government owns the freehold, with the museums responsible for the upkeep of new facilities, resulting in a more efficient use of public money</v>
          </cell>
          <cell r="N35" t="str">
            <v>Increase in teleworking facilitated by faster broadband will save around 60 million hours of leisure time per annum in the UK by 2024 (of which 10 million hours are attributable to the publicly funded intervention).</v>
          </cell>
          <cell r="O35" t="str">
            <v xml:space="preserve">Local economic activity: the New Tate Modern has played a role in stimulating a secondary wave of regeneration in the local area. </v>
          </cell>
          <cell r="P35" t="str">
            <v>Value of Central Gap Spectrum of between £10m-£100m.  25 MHz gap that will be left could be used as a Supplementary Download Link (SDL) therefore positive value attributed to it.  At lower end this could be used for PMSE and to minimise costs (estimated £10m) and at upper end previous sales have shown c£50m could be achieved.</v>
          </cell>
          <cell r="Q35" t="str">
            <v>UK Supply chain opportunities</v>
          </cell>
          <cell r="R35" t="str">
            <v>Environmental restoration of existing nuclear sites and their release for other uses</v>
          </cell>
          <cell r="S35" t="str">
            <v xml:space="preserve">Contribution to creation of a self-sustaining market </v>
          </cell>
          <cell r="T35" t="str">
            <v>Other outcomes covering Information Governance, Socio Economics and Safety &amp; Environmental Compliance.</v>
          </cell>
          <cell r="V35" t="str">
            <v>To deliver improved customer service by energy suppliers, including easier switching and price transparency, accurate bills and new tariff and payment options</v>
          </cell>
          <cell r="W35" t="str">
            <v>Create flexibility to implement policy changes more efficiently and effectively</v>
          </cell>
          <cell r="X35" t="str">
            <v xml:space="preserve">Improve or standardise the quality of service, and expected availability and reliability  during and after the transition of ICT services. </v>
          </cell>
          <cell r="Y35" t="str">
            <v>To ensure environmental risk is well managed when works are undertaken on assets, environmental improvements are maximised across the programme and TEAM2100 programme is compliant with environmental legislation (e.g. the Water Framework Directive and Habitats Directive).</v>
          </cell>
          <cell r="AA35" t="str">
            <v>Increasing volume of starts</v>
          </cell>
          <cell r="AB35" t="str">
            <v>The monetisation does not significantly impact Public Sector Current Budget (PSCB)</v>
          </cell>
          <cell r="AC35" t="str">
            <v>Reduced carbon emissions</v>
          </cell>
          <cell r="AD35" t="str">
            <v>Reduced carbon emissions.</v>
          </cell>
          <cell r="AE35" t="str">
            <v>Improve life chances for children and parents</v>
          </cell>
          <cell r="AF35" t="str">
            <v>UK Government meets its requirement to maintain reasonable levels of access to St Helena (including obligations under UN Charter Article 73 to meet reasonable assistance need of the Overseas Territories).</v>
          </cell>
          <cell r="AG35" t="str">
            <v>Improve safety</v>
          </cell>
          <cell r="AH35" t="str">
            <v>Reduce Noise on affected communities of Winterbourne Stole and Stonehenge</v>
          </cell>
          <cell r="AI35" t="str">
            <v>Wider economic impact: (ii) Trade - greater access to wider markets leading to increased economies of scale.  Greater competition from importing firms improves efficiency and inputs to supply chain</v>
          </cell>
          <cell r="AJ35" t="str">
            <v>Bring an extra 1.5 million people within 45 minutes of central London.</v>
          </cell>
          <cell r="AK35" t="str">
            <v>Provides rail links between Oxford Bicester Aylesbury Bletchley MK and Bedford</v>
          </cell>
          <cell r="AL35" t="str">
            <v>Improved route performance</v>
          </cell>
          <cell r="AM35" t="str">
            <v>Regeneration: Reshape the country's economic geography connecting people and business and stimulating development and regeneration</v>
          </cell>
          <cell r="AN35" t="str">
            <v>Greenhouse gases reduced - more efficient train/fewer road users</v>
          </cell>
          <cell r="AO35" t="str">
            <v>Improved environment</v>
          </cell>
          <cell r="AP35" t="str">
            <v>Cost and time benefit to road users and business</v>
          </cell>
          <cell r="AQ35" t="str">
            <v>Reduced emissions</v>
          </cell>
          <cell r="AR35" t="str">
            <v>Other Socio- Economic Impacts</v>
          </cell>
          <cell r="AS35" t="str">
            <v>Increased long term value of the railways through investment cost efficiency and improved managemen</v>
          </cell>
          <cell r="AT35" t="str">
            <v>Enhancing safety at sea in the mountains and other areas</v>
          </cell>
          <cell r="AU35" t="str">
            <v>Support economic growth in London</v>
          </cell>
          <cell r="AV35" t="str">
            <v>Minimising the risk to ongoing service delivery</v>
          </cell>
          <cell r="AW35" t="str">
            <v>Provide for the introduction of new journey opportunities</v>
          </cell>
          <cell r="AX35" t="str">
            <v>Scientific reputation of the UK - first country to demonstrate successful implementation of a national programme to interupt the trasmission of flu</v>
          </cell>
          <cell r="AY35" t="str">
            <v>Enhance the quality of clinical information so that decisions about patient care and treatment can be made quickly and efficiently in order to enable better clinical outcomes</v>
          </cell>
          <cell r="AZ35" t="str">
            <v>Reduce costs associated with prescribing and dispensing</v>
          </cell>
          <cell r="BA35" t="str">
            <v xml:space="preserve">Develop new IT functionality that responds to the evolving needs of patients, practices and commissioners and the wider NHS. In particular, develop interoperability to deliver information to point of care, provide data to support commissioning and improve care pathway management.   </v>
          </cell>
          <cell r="BB35" t="str">
            <v>Align to government policy objectives</v>
          </cell>
          <cell r="BC35" t="str">
            <v>The reduction of re-offending</v>
          </cell>
          <cell r="BD35" t="str">
            <v>To collect and link data across care pathways nationally … To make health and care decisions and plans at personal, local, national and policy level, based on a single national view of linked data across the care sectors.</v>
          </cell>
          <cell r="BE35" t="str">
            <v>Minimise the potential impact of a pandemic on society and the economy</v>
          </cell>
          <cell r="BF35" t="str">
            <v>Financial - Increased patient lifetime benefits (Quality of life – QALYs). QALY gains equate to approximately £758.5m over 20 years.</v>
          </cell>
          <cell r="BG35" t="str">
            <v xml:space="preserve">Operate - promotes innovations and efficiencies that the supplier believes can deliver core service improvements, as well as productivity improvement to user base. </v>
          </cell>
          <cell r="BH35" t="str">
            <v>September 2018 – 100% GP to 1st Outpatient referrals through NHS e-RS</v>
          </cell>
          <cell r="BI35" t="str">
            <v>Reduction in bed days due to increased speed of communication between hospitals and community healthcare service through provision of a secure hosted email service to approved standards.</v>
          </cell>
          <cell r="BK35" t="str">
            <v>Informed choice</v>
          </cell>
          <cell r="BL35" t="str">
            <v>To maximise the translation of public health research for the benefit of the public and UK economy, in partnership with academia and industry.</v>
          </cell>
          <cell r="BM35" t="str">
            <v>Commercial arrangements that align incentives and reward increased value to Trusts.</v>
          </cell>
          <cell r="BO35" t="str">
            <v>Kick-start the development of a UK genomics industry</v>
          </cell>
          <cell r="BP35" t="str">
            <v>Provide DWP with the option to place future packages of Applications work across a network of suppliers, covering a diverse range of technologies.</v>
          </cell>
          <cell r="BQ35" t="str">
            <v>Once fully implemented the Department expects to see around 10 million people newly saving or saving more into a workplace pension</v>
          </cell>
          <cell r="BR35" t="str">
            <v>To be an enabler for transformation by delivering people and locations requirements in line with the future DWP blueprint as baselined at SR15</v>
          </cell>
          <cell r="BS35" t="str">
            <v>To optimise the use of HMRC's earnings, employment and pensions data: - For DWP income related legacy benefits in advance of their migration to UC - For legacy benefits not currently within scope of UC and - By sharing details with the wider Department where there is a business need to obtain this data including LA HB initiatives.</v>
          </cell>
          <cell r="BT35" t="str">
            <v xml:space="preserve">Controlling Welfare Cost – Universal Credit controls the overall cost of welfare, increasing the numbers subject to conditionality by up to 1m, focussing financial support </v>
          </cell>
          <cell r="BU35" t="str">
            <v>• increasing efficiency and effectiveness through the WHP by giving local areas more say in how funding is spent to achieve employment outcomes.</v>
          </cell>
          <cell r="BW35" t="str">
            <v>To increase flexibility and functionality by creating open plan working spaces</v>
          </cell>
          <cell r="BZ35" t="str">
            <v>More flexibility and mobility for users, delivering better efficiency and responsiveness.</v>
          </cell>
          <cell r="CA35" t="str">
            <v>To support the diplomatic excellence objective of  'a strong global network with the right estate'</v>
          </cell>
          <cell r="CB35" t="str">
            <v>This Programme will deliver additional yield.</v>
          </cell>
          <cell r="CC35" t="str">
            <v>Environmental/Green savings</v>
          </cell>
          <cell r="CD35" t="str">
            <v>Removal of supplier margin on sub-contracted services following contract novation</v>
          </cell>
          <cell r="CE35" t="str">
            <v>Decomissioning of CHIEF Savings</v>
          </cell>
          <cell r="CF35" t="str">
            <v>This programme will deliver staff cost savings which converts into efficiency savings</v>
          </cell>
          <cell r="CH35" t="str">
            <v>CD Retention &amp; Disclosure: Deliver enhancements to communication service provider systems.</v>
          </cell>
          <cell r="CI35" t="str">
            <v>Flexible architecture - Minimise supplier tie-ins and maximise scope for future competition, choice and innovation in the longer-term.</v>
          </cell>
          <cell r="CJ35" t="str">
            <v>Integrated payroll with three separate payrolls (including FTE savings, time savings, avoidance of double keying, later payroll cut off date and reduction in standalone supplier costs)</v>
          </cell>
          <cell r="CK35" t="str">
            <v>More Secure IT system.</v>
          </cell>
          <cell r="CL35" t="str">
            <v>Improved Customer Experience</v>
          </cell>
          <cell r="CM35" t="str">
            <v>Improved ability to identify threats to the border through better data quality</v>
          </cell>
          <cell r="CN35" t="str">
            <v>Ambulance productivity: Benefits from increased productivity from use of data systems.</v>
          </cell>
          <cell r="CO35" t="str">
            <v>4. Exploit opportunities for convergence across related data sets (e.g. LEDS, IABS, IDENT1, and PND FACEVACS) in order to align with Government and HO digital strategy.</v>
          </cell>
          <cell r="CP35" t="str">
            <v xml:space="preserve">Easier Customer Journey / Application with fewer errors. </v>
          </cell>
          <cell r="CQ35" t="str">
            <v>Less travel time  / cost reduction for staff ]staff will be able to work more flexibly (e.g. through greater use of laptops, touch down space and flexible/home working, video conferencing)</v>
          </cell>
          <cell r="CR35" t="str">
            <v>Transition from existing contract to disaggregated approach giving greater flexibility to change and reduced costs</v>
          </cell>
          <cell r="CS35" t="str">
            <v>Sustained capability to perform Standard AM Task roles with A400M.</v>
          </cell>
          <cell r="CT35" t="str">
            <v>Deliver an informed ability to identify people and areas of interest.</v>
          </cell>
          <cell r="CU35" t="str">
            <v>Increased likelihood of mission success.</v>
          </cell>
          <cell r="CV35" t="str">
            <v>Increased operational and tactical reach for Armd Cav.</v>
          </cell>
          <cell r="CW35" t="str">
            <v>Benefit 4.  Improved sustainability enables greater endurance and autonomy.</v>
          </cell>
          <cell r="CX35" t="str">
            <v>Increased investment in the UK</v>
          </cell>
          <cell r="CY35" t="str">
            <v>INTEGRATED: A reserve component which visibly enables and contributes to delivery of fighting power by the whole force.</v>
          </cell>
          <cell r="CZ35" t="str">
            <v>Deliver a submarine class with advanced stealth technology.</v>
          </cell>
          <cell r="DA35" t="str">
            <v>The preservation of the ability to support SF operation, conduct humanitarian support operations and conduct non-combatant evacuation operations</v>
          </cell>
          <cell r="DB35" t="str">
            <v>common support equipment</v>
          </cell>
          <cell r="DC35" t="str">
            <v>Supplier Performance Management</v>
          </cell>
          <cell r="DD35" t="str">
            <v>The ability to interoperate with equivalent NATO capabilities.</v>
          </cell>
          <cell r="DE35" t="str">
            <v>CROWSNEST technological advances compared to the Sea King Airborne Surveillance and Control platform results in a 7% overall mission system capability enhancement.</v>
          </cell>
          <cell r="DG35" t="str">
            <v>4. SKYNET 6 enhancements operational by 2028+ designed to enable future technology insertion.</v>
          </cell>
          <cell r="DH35" t="str">
            <v>Increased operational tempo</v>
          </cell>
          <cell r="DI35" t="str">
            <v>Increased Op Advantage - Enhanced Interoperability Capabilities.</v>
          </cell>
          <cell r="DJ35" t="str">
            <v>Greater flexibility/agility to respond to customer needs.</v>
          </cell>
          <cell r="DK35" t="str">
            <v>The solution shall be suitably equipped and able to conduct effective Anti-Surface Warfare (ASuW) su</v>
          </cell>
          <cell r="DL35" t="str">
            <v>Requirement for the Department to comply with International MARPOL legislation</v>
          </cell>
          <cell r="DM35" t="str">
            <v>Reduction in MOD manpower required to support ATM capability.</v>
          </cell>
          <cell r="DN35" t="str">
            <v>Improved Internal Agility</v>
          </cell>
          <cell r="DO35" t="str">
            <v>Modern operating system and Office 365 solution enabling single sign-on and improved messaging and collaboration</v>
          </cell>
          <cell r="DP35" t="str">
            <v>Commercial and procurement coherence leading to increased value for money and flexibility.</v>
          </cell>
          <cell r="DQ35" t="str">
            <v>Certification – ensure all necessary activities are undertaken to allow for underwriting the safety and performance of UK nuclear warheads.</v>
          </cell>
          <cell r="DR35" t="str">
            <v>The ability to interoperate with equivalent NATO capabilities.</v>
          </cell>
          <cell r="DS35" t="str">
            <v>The ability to deliver support to SF, humanitarian aid delivery and non-combat evacuation operations</v>
          </cell>
          <cell r="DT35" t="str">
            <v>Contribute to V'guard  and  Successor Programmes ensuring the MoE for Wartime Vulnerability is below ToC</v>
          </cell>
          <cell r="DV35" t="str">
            <v>Reduced delay in approved projects - Financial (Non-Cashable)</v>
          </cell>
          <cell r="DX35" t="str">
            <v>Benefit 4: Reduced unintended effects in conflict</v>
          </cell>
          <cell r="DY35" t="str">
            <v>Reduced departmental fleet of aircraft by improving aircraft availability.</v>
          </cell>
          <cell r="DZ35" t="str">
            <v>Use new investment to contribute to a more geographically and demographically balanced estate with improved functionality to meet policy objectives</v>
          </cell>
          <cell r="EA35" t="str">
            <v>The  ability to respond quickly to external changes and avoid the need for interim workarounds</v>
          </cell>
          <cell r="EB35" t="str">
            <v>Increase the use of video technology and examine new opportunities for video use across the system</v>
          </cell>
          <cell r="EC35" t="str">
            <v>Delivery of a system which meets proposed changes to the current electronic monitoring scope</v>
          </cell>
          <cell r="ED35" t="str">
            <v>To achieve improved and consistent service levels across the Service Towers</v>
          </cell>
          <cell r="EE35" t="str">
            <v>Criminal ICT (people and process benefits)</v>
          </cell>
          <cell r="EF35" t="str">
            <v>Support more efficient ways of working that will be crucial to enabling the LAA to meet challenging SR10 cost reduction targets.</v>
          </cell>
          <cell r="EH35" t="str">
            <v>To reduce reliance on a single prime vendor and develop a self-management ethos and technology eco-system.</v>
          </cell>
          <cell r="EI35" t="str">
            <v xml:space="preserve">Implementation of new operating models bringing business benefit </v>
          </cell>
          <cell r="EL35" t="str">
            <v>Improve number of Young People who are and feel safe</v>
          </cell>
          <cell r="EM35" t="str">
            <v>Increased capability, capacity and performance of the Technology Command and its supply chain</v>
          </cell>
          <cell r="EN35" t="str">
            <v>Significantly reduced information risk.</v>
          </cell>
          <cell r="EO35" t="str">
            <v>Benefit to charities and third sector - in profiling need and planning fundraising (largely unquantified).</v>
          </cell>
          <cell r="FM35"/>
        </row>
        <row r="36">
          <cell r="B36" t="str">
            <v>Non-Monetised Benefit</v>
          </cell>
          <cell r="D36" t="str">
            <v>Non-Monetised Benefit</v>
          </cell>
          <cell r="E36" t="str">
            <v>Non-Monetised Benefit</v>
          </cell>
          <cell r="F36" t="str">
            <v>Non-Monetised Benefit</v>
          </cell>
          <cell r="G36" t="str">
            <v>Non-Monetised Benefit</v>
          </cell>
          <cell r="H36" t="str">
            <v>Monetised Benefit</v>
          </cell>
          <cell r="I36" t="str">
            <v>N/A</v>
          </cell>
          <cell r="J36" t="str">
            <v>Monetised Benefit</v>
          </cell>
          <cell r="K36" t="str">
            <v>Monetised Benefit</v>
          </cell>
          <cell r="L36" t="str">
            <v>Non-Monetised Benefit</v>
          </cell>
          <cell r="M36" t="str">
            <v>N/A</v>
          </cell>
          <cell r="N36" t="str">
            <v>Non-Monetised Benefit</v>
          </cell>
          <cell r="O36" t="str">
            <v>Non-Monetised Benefit</v>
          </cell>
          <cell r="P36" t="str">
            <v>Monetised Benefit</v>
          </cell>
          <cell r="Q36" t="str">
            <v>N/A</v>
          </cell>
          <cell r="R36" t="str">
            <v>Non-Monetised Benefit</v>
          </cell>
          <cell r="S36" t="str">
            <v>Non-Monetised Benefit</v>
          </cell>
          <cell r="T36" t="str">
            <v>Non-Monetised Benefit</v>
          </cell>
          <cell r="V36" t="str">
            <v>Non-Monetised Benefit</v>
          </cell>
          <cell r="W36" t="str">
            <v>Non-Monetised Benefit</v>
          </cell>
          <cell r="X36" t="str">
            <v>Non-Monetised Benefit</v>
          </cell>
          <cell r="Y36" t="str">
            <v>Non-Monetised Benefit</v>
          </cell>
          <cell r="AA36" t="str">
            <v>Monetised Benefit</v>
          </cell>
          <cell r="AB36" t="str">
            <v>Non-Monetised Benefit</v>
          </cell>
          <cell r="AC36" t="str">
            <v>Monetised Benefit</v>
          </cell>
          <cell r="AD36" t="str">
            <v>Monetised Benefit</v>
          </cell>
          <cell r="AE36" t="str">
            <v>Non-Monetised Benefit</v>
          </cell>
          <cell r="AF36" t="str">
            <v>Non-Monetised Benefit</v>
          </cell>
          <cell r="AG36" t="str">
            <v>Monetised Benefit</v>
          </cell>
          <cell r="AH36" t="str">
            <v>Non-Monetised Benefit</v>
          </cell>
          <cell r="AI36" t="str">
            <v>Monetised Benefit</v>
          </cell>
          <cell r="AJ36" t="str">
            <v>Non-Monetised Benefit</v>
          </cell>
          <cell r="AK36" t="str">
            <v>Monetised</v>
          </cell>
          <cell r="AL36" t="str">
            <v>Non-monetised</v>
          </cell>
          <cell r="AM36" t="str">
            <v>Monetised Benefit</v>
          </cell>
          <cell r="AN36" t="str">
            <v>Monetised Benefit</v>
          </cell>
          <cell r="AO36" t="str">
            <v>Monetised Benefit</v>
          </cell>
          <cell r="AP36" t="str">
            <v>Monetised Benefit</v>
          </cell>
          <cell r="AQ36" t="str">
            <v>Monetised Benefit</v>
          </cell>
          <cell r="AR36" t="str">
            <v>Monetised</v>
          </cell>
          <cell r="AS36" t="str">
            <v>N/A</v>
          </cell>
          <cell r="AT36" t="str">
            <v>Non-Monetised Benefit</v>
          </cell>
          <cell r="AU36" t="str">
            <v>Non-monetised</v>
          </cell>
          <cell r="AV36" t="str">
            <v>Non-Monetised Benefit</v>
          </cell>
          <cell r="AW36" t="str">
            <v>Monetised Benefit</v>
          </cell>
          <cell r="AX36" t="str">
            <v>Non-Monetised Benefit</v>
          </cell>
          <cell r="AY36" t="str">
            <v>Non-Monetised Benefit</v>
          </cell>
          <cell r="AZ36" t="str">
            <v>Monetised Benefit</v>
          </cell>
          <cell r="BA36" t="str">
            <v>Non-Monetised Benefit</v>
          </cell>
          <cell r="BB36" t="str">
            <v>Non-Monetised Benefit</v>
          </cell>
          <cell r="BC36" t="str">
            <v>Non-Monetised Benefit</v>
          </cell>
          <cell r="BD36" t="str">
            <v>Monetised Benefit</v>
          </cell>
          <cell r="BE36" t="str">
            <v>Monetised Benefit</v>
          </cell>
          <cell r="BF36" t="str">
            <v>Monetised Benefit</v>
          </cell>
          <cell r="BG36" t="str">
            <v>Monetised Benefit</v>
          </cell>
          <cell r="BH36" t="str">
            <v>Monetised Benefit</v>
          </cell>
          <cell r="BI36" t="str">
            <v>Monetised Benefit</v>
          </cell>
          <cell r="BK36" t="str">
            <v>Non-Monetised Benefit</v>
          </cell>
          <cell r="BL36" t="str">
            <v>Monetised Benefit</v>
          </cell>
          <cell r="BM36" t="str">
            <v>Non-Monetised Benefit</v>
          </cell>
          <cell r="BO36" t="str">
            <v>Monetised Benefit</v>
          </cell>
          <cell r="BP36" t="str">
            <v>Non-Monetised Benefit</v>
          </cell>
          <cell r="BQ36" t="str">
            <v>Non-Monetised Benefit</v>
          </cell>
          <cell r="BR36" t="str">
            <v>Non-Monetised Benefit</v>
          </cell>
          <cell r="BS36" t="str">
            <v>Non-Monetised Benefit</v>
          </cell>
          <cell r="BT36" t="str">
            <v>Non-Monetised Benefit</v>
          </cell>
          <cell r="BU36" t="str">
            <v>Non-Monetised Benefit</v>
          </cell>
          <cell r="BW36" t="str">
            <v>Non-Monetised Benefit</v>
          </cell>
          <cell r="BZ36" t="str">
            <v>Non-Monetised Benefit</v>
          </cell>
          <cell r="CA36" t="str">
            <v>Non-Monetised Benefit</v>
          </cell>
          <cell r="CB36" t="str">
            <v>Monetised Benefit</v>
          </cell>
          <cell r="CC36" t="str">
            <v>Non-Monetised Benefit</v>
          </cell>
          <cell r="CD36" t="str">
            <v>Monetised Benefit</v>
          </cell>
          <cell r="CE36" t="str">
            <v>Monetised Benefit</v>
          </cell>
          <cell r="CF36" t="str">
            <v>Monetised Benefit</v>
          </cell>
          <cell r="CH36" t="str">
            <v>Monetised Benefit</v>
          </cell>
          <cell r="CI36" t="str">
            <v>Non-Monetised Benefit</v>
          </cell>
          <cell r="CJ36" t="str">
            <v>Non-Monetised Benefit</v>
          </cell>
          <cell r="CK36" t="str">
            <v>Non-Monetised Benefit</v>
          </cell>
          <cell r="CL36" t="str">
            <v>Non-Monetised Benefit</v>
          </cell>
          <cell r="CM36" t="str">
            <v>Non-Monetised Benefit</v>
          </cell>
          <cell r="CN36" t="str">
            <v>Monetised Benefit</v>
          </cell>
          <cell r="CO36" t="str">
            <v>Monetised Benefit</v>
          </cell>
          <cell r="CP36" t="str">
            <v>Non-Monetised Benefit</v>
          </cell>
          <cell r="CQ36" t="str">
            <v>Monetised Benefit</v>
          </cell>
          <cell r="CR36" t="str">
            <v>Monetised Benefit</v>
          </cell>
          <cell r="CS36" t="str">
            <v>Non-Monetised</v>
          </cell>
          <cell r="CT36" t="str">
            <v>Non-Monetised</v>
          </cell>
          <cell r="CU36" t="str">
            <v>Non-Monetised</v>
          </cell>
          <cell r="CV36" t="str">
            <v>Non-Monetised</v>
          </cell>
          <cell r="CW36" t="str">
            <v>Monetised</v>
          </cell>
          <cell r="CX36" t="str">
            <v>Monetised</v>
          </cell>
          <cell r="CY36" t="str">
            <v>Non-Monetised</v>
          </cell>
          <cell r="CZ36" t="str">
            <v>Non-Monetised</v>
          </cell>
          <cell r="DA36" t="str">
            <v>Non-Monetised</v>
          </cell>
          <cell r="DB36" t="str">
            <v>Monetised</v>
          </cell>
          <cell r="DC36" t="str">
            <v>Monetised</v>
          </cell>
          <cell r="DD36" t="str">
            <v>Non-Monetised</v>
          </cell>
          <cell r="DE36" t="str">
            <v>Non-Monetised</v>
          </cell>
          <cell r="DG36" t="str">
            <v>Non-Monetised</v>
          </cell>
          <cell r="DH36" t="str">
            <v>Non-Monetised</v>
          </cell>
          <cell r="DI36" t="str">
            <v>Non-Monetised</v>
          </cell>
          <cell r="DJ36" t="str">
            <v>Non-Monetised</v>
          </cell>
          <cell r="DK36" t="str">
            <v>Non-Monetised</v>
          </cell>
          <cell r="DL36" t="str">
            <v>Non-Monetised</v>
          </cell>
          <cell r="DM36" t="str">
            <v>Non-Monetised</v>
          </cell>
          <cell r="DN36" t="str">
            <v>Non-Monetised</v>
          </cell>
          <cell r="DO36" t="str">
            <v>Non-Monetised</v>
          </cell>
          <cell r="DP36" t="str">
            <v>Monetised</v>
          </cell>
          <cell r="DQ36" t="str">
            <v>Non-Monetised</v>
          </cell>
          <cell r="DR36" t="str">
            <v>Non-Monetised</v>
          </cell>
          <cell r="DS36" t="str">
            <v>Non-Monetised</v>
          </cell>
          <cell r="DT36" t="str">
            <v>Non-Monetised</v>
          </cell>
          <cell r="DV36" t="str">
            <v>Non-Monetised</v>
          </cell>
          <cell r="DX36" t="str">
            <v>Non-Monetised</v>
          </cell>
          <cell r="DY36" t="str">
            <v>Non-Monetised</v>
          </cell>
          <cell r="DZ36" t="str">
            <v>N/A</v>
          </cell>
          <cell r="EA36" t="str">
            <v>Non-Monetised Benefit</v>
          </cell>
          <cell r="EB36" t="str">
            <v>Non-Monetised Benefit</v>
          </cell>
          <cell r="EC36" t="str">
            <v>Non-Monetised Benefit</v>
          </cell>
          <cell r="ED36" t="str">
            <v>Non-Monetised Benefit</v>
          </cell>
          <cell r="EE36" t="str">
            <v>Monetised Benefit</v>
          </cell>
          <cell r="EF36" t="str">
            <v>Non-Monetised Benefit</v>
          </cell>
          <cell r="EH36" t="str">
            <v>Non-Monetised Benefit</v>
          </cell>
          <cell r="EI36" t="str">
            <v>Non-Monetised Benefit</v>
          </cell>
          <cell r="EL36" t="str">
            <v>Non-Monetised Benefit</v>
          </cell>
          <cell r="EM36" t="str">
            <v>Non-Monetised Benefit</v>
          </cell>
          <cell r="EN36" t="str">
            <v>Non-Monetised Benefit</v>
          </cell>
          <cell r="EO36" t="str">
            <v>Non-Monetised Benefit</v>
          </cell>
          <cell r="FM36"/>
        </row>
        <row r="37">
          <cell r="B37" t="str">
            <v>Material reduction in the cost of Local Land Charge searches. Price reduction to customers.</v>
          </cell>
          <cell r="E37" t="str">
            <v>Innovation and excellence in research</v>
          </cell>
          <cell r="G37" t="str">
            <v>5. Reduced cost of working above the OFFICIAL level. Two elements of the programme will drive down cost. First, developing a single platform will result in economies of scale; secondly the commercial approach will avoid the high costs associated with completely outsourced IT services.</v>
          </cell>
          <cell r="H37" t="str">
            <v>An energy efficient estate with sustainable buildings improving energy efficiency and environmental performance, saving in utility costs</v>
          </cell>
          <cell r="I37" t="str">
            <v>There is a range of high quality certified companies for people to choose from</v>
          </cell>
          <cell r="J37" t="str">
            <v>Tax &amp; Tax on Growth - New tax revenue streams (Corporation Tax only) that flow to HMG when business is transferred to a commercial entity</v>
          </cell>
          <cell r="K37" t="str">
            <v>Extraction of Enterprise Value - Creating the conditions to enable the extraction of taxpayer value at a later stage</v>
          </cell>
          <cell r="L37" t="str">
            <v>Service Improvements as a result of specialised suppliers directly invovled in the supply chain and renegotiation and extension of the compass contract.</v>
          </cell>
          <cell r="N37" t="str">
            <v>Faster broadband will account for about 1.6 million tonnes of carbon dioxide equivalent (CO2) savings per annum by 2024.  Of these, publicly funded intervention will account for 0.4 million tonnes by 2024.</v>
          </cell>
          <cell r="O37" t="str">
            <v xml:space="preserve">Broader access to art: the New Tate Modern will display art in a range of media that reflects the breadth and diversity of contemporary practice. </v>
          </cell>
          <cell r="P37" t="str">
            <v>Wider Availability of Broadband - faster broadband has shown an average stimulus to GDP of roughly 0.3% per annum in developed countries.  UK GDP expected to materially improve if allocation of 700 MHz leads to wider availability; however this has already been counted in other benefits and so not monetised here.</v>
          </cell>
          <cell r="Q37" t="str">
            <v>Expected Spend with UK suppliers</v>
          </cell>
          <cell r="R37" t="str">
            <v xml:space="preserve">A GDF will bring significant investment to the local area that ultimately hosts the facility including the provision of around 550 jobs over the 100-year lifetime of the facility (with approximately 1,000 jobs during periods of peak construction). </v>
          </cell>
          <cell r="S37" t="str">
            <v>Wider carbon savings from the creation of a self-sustaining market (i.e. from heat networks not supported by HNIP)</v>
          </cell>
          <cell r="V37" t="str">
            <v>To deliver customer support for the Programme based on recognition of the consumer benefits and fairness, and confidence in the arrangements for data protection, access and use</v>
          </cell>
          <cell r="W37" t="str">
            <v>Drive higher environmental value through achieving CAP reform policy objectives</v>
          </cell>
          <cell r="Y37" t="str">
            <v>Transferring knowledge and industry best practice from the delivery partner to the Environment Agency.</v>
          </cell>
          <cell r="AA37" t="str">
            <v>Increasing proportion of achievements</v>
          </cell>
          <cell r="AB37" t="str">
            <v>The terms of the loans sold are not altered to the borrower’s detriment.</v>
          </cell>
          <cell r="AC37" t="str">
            <v>Improved pupils' health &amp; wellbeing</v>
          </cell>
          <cell r="AD37" t="str">
            <v>Improved pupils health and wellbeing</v>
          </cell>
          <cell r="AG37" t="str">
            <v>Create a Positive Legacy</v>
          </cell>
          <cell r="AH37" t="str">
            <v>Improve Air Quality for resident of Winterbourne Stoke</v>
          </cell>
          <cell r="AI37" t="str">
            <v>Wider economic impact: (iii) Increase in output - reduction in inputs costs for businesses - can produce greater output at no additional cost</v>
          </cell>
          <cell r="AJ37" t="str">
            <v>Facilitating employment growth</v>
          </cell>
          <cell r="AK37" t="str">
            <v>Support/enable planned economic growth across the 60-mile route</v>
          </cell>
          <cell r="AL37" t="str">
            <v>High safety standards</v>
          </cell>
          <cell r="AN37" t="str">
            <v>Ambience (crowding reduced by increased seat capacity)</v>
          </cell>
          <cell r="AO37" t="str">
            <v>Safe and serviceable network</v>
          </cell>
          <cell r="AP37" t="str">
            <v>Reduction in costs for policing</v>
          </cell>
          <cell r="AR37" t="str">
            <v>Wider economic impacts</v>
          </cell>
          <cell r="AS37" t="str">
            <v>Improved social and environmental sustainability.</v>
          </cell>
          <cell r="AT37" t="str">
            <v>Supporting maritime and leisure industries</v>
          </cell>
          <cell r="AV37" t="str">
            <v>Future proof DfT in terms of its ability to align / comply with wider government strategy on shared services.</v>
          </cell>
          <cell r="AW37" t="str">
            <v>Road decongestion benefits as a result of greater attractiveness of public transport</v>
          </cell>
          <cell r="AX37" t="str">
            <v>Fewer GP attendance - eases pressure on primary care</v>
          </cell>
          <cell r="AY37" t="str">
            <v>The safe and timely exit of organisations from the CSC LSP contract, and transition to their own, locally sourced arrangements</v>
          </cell>
          <cell r="BA37" t="str">
            <v xml:space="preserve">Improve security of patient data by providing practices with the option to migrate to centrally hosted services over the life of this investment. </v>
          </cell>
          <cell r="BB37" t="str">
            <v>To the maximum extent possible use the internet rather than a private NHS network by April 2020</v>
          </cell>
          <cell r="BD37" t="str">
            <v xml:space="preserve">To maintain business continuity by addressing the requirements of the HSCIC Information &amp; Analytics directorate and ensuring that the Commissioning Data Set (CDS) continues to be collected during the transition from SUS to NTS by March 2018. </v>
          </cell>
          <cell r="BE37" t="str">
            <v>Supporting the continuity of essential services, including the supply of medicines, &amp; protecting critical national infrastructure as far as possible</v>
          </cell>
          <cell r="BF37" t="str">
            <v>Financial - Lower treatment costs per patient (Approximately £75K per patient overseas compared to £38.3K when treatment is delivered in England).</v>
          </cell>
          <cell r="BG37" t="str">
            <v>Enhance - DH requires that the supplier delivers step changes in usability and functionality.</v>
          </cell>
          <cell r="BH37" t="str">
            <v>Improved patient confidence and certainty</v>
          </cell>
          <cell r="BI37" t="str">
            <v xml:space="preserve">Increased efficicency in identifying NHS staff contact details with the provision of an extended directory across the whole health and social care community thus providing functionality. </v>
          </cell>
          <cell r="BL37" t="str">
            <v>To provide facilities that are fit for purpose from which the critical national public health functions currently based at Porton, Colindale and other smaller sites can be sustained for a further 60 years.</v>
          </cell>
          <cell r="BM37" t="str">
            <v xml:space="preserve">Flexibility to respond to changing demands (including policy mandates), market environments and best practice. </v>
          </cell>
          <cell r="BP37" t="str">
            <v>Establishing and developing DWP ADMS capabilities at a rate that best suits the Department.</v>
          </cell>
          <cell r="BQ37" t="str">
            <v>Once fully implemented the Department expects to see workplace pensions savings increase by £17bn every year by 2019/20</v>
          </cell>
          <cell r="BR37" t="str">
            <v>To meet the expiry requirements and achieve a clean exit from the current Telereal Trillium contract</v>
          </cell>
          <cell r="BS37" t="str">
            <v xml:space="preserve">To have a debt and deduction recovery solution in place enabling existing cases of DWP, HMRC, LA, debt and other additional third party deductions to be recovered on migration to UC. Ensure when customers move off  benefit debts are still collectable. </v>
          </cell>
          <cell r="BT37" t="str">
            <v xml:space="preserve">Providing a Safety Net – Universal Credit provides an effective safety net that recognises the different needs of claimants, reduces poverty and ensures fairness. </v>
          </cell>
          <cell r="BU37" t="str">
            <v xml:space="preserve">• increasing effectiveness by ensuring all participants referred onto the WHP receive at least the minimum levels of support to help them towards securing employment. </v>
          </cell>
          <cell r="BW37" t="str">
            <v>To develop a Campus style layout to ensure the FCO programme could continue if other parts of HMG amended their requirements (as happened previously)</v>
          </cell>
          <cell r="BZ37" t="str">
            <v>More collaboration across teams and all of HMG delivering an IT system for all of One HMG Overseas</v>
          </cell>
          <cell r="CC37" t="str">
            <v>Deliver a flexible and professional working environment - Improve staff engagement</v>
          </cell>
          <cell r="CD37" t="str">
            <v>Reduction in vendor / supplier software Licence charges</v>
          </cell>
          <cell r="CF37" t="str">
            <v>This programme will deliver non-paybill savings</v>
          </cell>
          <cell r="CH37" t="str">
            <v>Cross-cutting projects: Ensure that there is continued identification through horizon scanning of future trends and innovations affecting Communications Data  and LI. In line with operational priorities, ensure that projects are commissioned appropriately ready for transition to delivery.</v>
          </cell>
          <cell r="CI37" t="str">
            <v>Appropriate quality -  Set appropriate non-functional requirements in terms of performance to meet business demands and provide best value for money.</v>
          </cell>
          <cell r="CJ37" t="str">
            <v>Drive standardisation  and ensuring scalability - Standard processes both within the Department and across Government are critical to achieving efficiencies and building resilience.</v>
          </cell>
          <cell r="CK37" t="str">
            <v>Faster alarm retrieval and analysis</v>
          </cell>
          <cell r="CL37" t="str">
            <v>Improved Safeguarding &amp; Public Protection</v>
          </cell>
          <cell r="CM37" t="str">
            <v xml:space="preserve">Improved intelligence allowing better targetting of goods and individuals which may present a threat to the UK </v>
          </cell>
          <cell r="CN37" t="str">
            <v xml:space="preserve">Emergency Roadside Telephones: Highways Agency savings through replacing current emergency roadside system with ESN. </v>
          </cell>
          <cell r="CO37" t="str">
            <v>5. Move towards common standards and services across biometric capabilities and provide growth capacity beyond 2016 across HO areas, with a view to providing an extensible and adaptive platform for future capability or as required by changes in policy.</v>
          </cell>
          <cell r="CP37" t="str">
            <v xml:space="preserve">Improved Decision Making </v>
          </cell>
          <cell r="CS37" t="str">
            <v>Sustained capability to perform Secondary Specialist Tactical AT tasks.</v>
          </cell>
          <cell r="CT37" t="str">
            <v>Provide, via linkages to SSB  and  JESC, the ability to burden share with other FLC  and  OGD assets.</v>
          </cell>
          <cell r="CU37" t="str">
            <v>Maintain political reputation.</v>
          </cell>
          <cell r="CV37" t="str">
            <v>Increased strategic options for the Commander across a range of military tasks including Strike and Find.</v>
          </cell>
          <cell r="CW37" t="str">
            <v>Benefit 5.  Increased shared situational awareness enables better informed decision making by commanders at all levels.</v>
          </cell>
          <cell r="CX37" t="str">
            <v>Increased stability and integration into UK society for personnel and families</v>
          </cell>
          <cell r="DA37" t="str">
            <v>The ability to interoperate with and embark USMC aircraft.</v>
          </cell>
          <cell r="DB37" t="str">
            <v>Increased coherence of MoD-Industry effort to support wider prosperity agenda</v>
          </cell>
          <cell r="DC37" t="str">
            <v>Supplier Compliance</v>
          </cell>
          <cell r="DD37" t="str">
            <v>The ability to process, exploit and disseminate intelligence gathered from PROTECTOR sensors.</v>
          </cell>
          <cell r="DG37" t="str">
            <v>5.  Coninuted delivery of the International Privately Leased Circuits throughout service delivery transition.</v>
          </cell>
          <cell r="DH37" t="str">
            <v>Improved Operational agility</v>
          </cell>
          <cell r="DI37" t="str">
            <v>Sustained concurrent Combat Air Operations.</v>
          </cell>
          <cell r="DJ37" t="str">
            <v>Reduced commodity costs.</v>
          </cell>
          <cell r="DK37" t="str">
            <v>Able to support Special Forces (SF) operations.</v>
          </cell>
          <cell r="DL37" t="str">
            <v>Enables the tempo and agility required for CEPP</v>
          </cell>
          <cell r="DM37" t="str">
            <v>Increased ATM training availability and capability.</v>
          </cell>
          <cell r="DN37" t="str">
            <v>Improved Value for Money</v>
          </cell>
          <cell r="DO37" t="str">
            <v>Self-service approach, allowing users to make quick and minor changes themselves</v>
          </cell>
          <cell r="DP37" t="str">
            <v>Reduced system vulnerability</v>
          </cell>
          <cell r="DQ37" t="str">
            <v>Underpinning Support – ensure satisfaction of support requirements necessary to deliver the UK nuclear warhead capability.</v>
          </cell>
          <cell r="DR37" t="str">
            <v>The ability to process, exploit and disseminate intelligence gathered from PROTECTOR sensors.</v>
          </cell>
          <cell r="DV37" t="str">
            <v>Able to drive Industry harder for VfM - Financial (Cashable)</v>
          </cell>
          <cell r="DX37" t="str">
            <v>Benefit 5: Increased access to UA's outputs at tactical levels</v>
          </cell>
          <cell r="DY37" t="str">
            <v>Improved maintainability and reliability reducing Maintenance Man Hours per Flying Hour.</v>
          </cell>
          <cell r="DZ37" t="str">
            <v>Align with the wider strategy to deliver value for money prisons in more suitable operational locations</v>
          </cell>
          <cell r="EA37" t="str">
            <v>Fewer adjourned hearings and ineffective trials</v>
          </cell>
          <cell r="EC37" t="str">
            <v>Improved Service Delivery</v>
          </cell>
          <cell r="ED37" t="str">
            <v>To introduce a flexible charging model to cater for increases and decreases in levels of demand for the services</v>
          </cell>
          <cell r="EE37" t="str">
            <v>New commercial activities - net income (related to use of courts estate for rental commercial activities)</v>
          </cell>
          <cell r="EH37" t="str">
            <v>To successfully exit from the two-year NICTS contract extension with HPE by 31 December 2017.</v>
          </cell>
          <cell r="EI37" t="str">
            <v xml:space="preserve">Reduction of hardware break/ fix times </v>
          </cell>
          <cell r="EL37" t="str">
            <v>Improve family (carer) engagement for Young People in an STC</v>
          </cell>
          <cell r="EN37" t="str">
            <v>New tools, IT and skills to collect, analyse and exploit digital intelligence, keeping abreast of rapidly changing communications technology; new threat-specific skills</v>
          </cell>
          <cell r="EO37" t="str">
            <v>Benefit to society - informing public debate e.g. On health of carers, changes in religious affiliation, migration. (unquantified).</v>
          </cell>
          <cell r="FM37"/>
        </row>
        <row r="38">
          <cell r="B38" t="str">
            <v>Monetised Benefit</v>
          </cell>
          <cell r="E38" t="str">
            <v>Non-Monetised Benefit</v>
          </cell>
          <cell r="G38" t="str">
            <v>Monetised Benefit</v>
          </cell>
          <cell r="H38" t="str">
            <v>Monetised Benefit</v>
          </cell>
          <cell r="I38" t="str">
            <v>N/A</v>
          </cell>
          <cell r="J38" t="str">
            <v>Monetised Benefit</v>
          </cell>
          <cell r="K38" t="str">
            <v>Monetised Benefit</v>
          </cell>
          <cell r="L38" t="str">
            <v>Non-Monetised Benefit</v>
          </cell>
          <cell r="N38" t="str">
            <v>Non-Monetised Benefit</v>
          </cell>
          <cell r="O38" t="str">
            <v>Non-Monetised Benefit</v>
          </cell>
          <cell r="P38" t="str">
            <v>Non-Monetised Benefit</v>
          </cell>
          <cell r="Q38" t="str">
            <v>N/A</v>
          </cell>
          <cell r="R38" t="str">
            <v>Non-Monetised Benefit</v>
          </cell>
          <cell r="S38" t="str">
            <v>Non-Monetised Benefit</v>
          </cell>
          <cell r="V38" t="str">
            <v>Non-Monetised Benefit</v>
          </cell>
          <cell r="W38" t="str">
            <v>Non-Monetised Benefit</v>
          </cell>
          <cell r="Y38" t="str">
            <v>Non-Monetised Benefit</v>
          </cell>
          <cell r="AA38" t="str">
            <v>Monetised Benefit</v>
          </cell>
          <cell r="AB38" t="str">
            <v>Non-Monetised Benefit</v>
          </cell>
          <cell r="AC38" t="str">
            <v>Non-Monetised Benefit</v>
          </cell>
          <cell r="AD38" t="str">
            <v>Non-Monetised Benefit</v>
          </cell>
          <cell r="AG38" t="str">
            <v>Non-Monetised Benefit</v>
          </cell>
          <cell r="AH38" t="str">
            <v>Non-Monetised Benefit</v>
          </cell>
          <cell r="AI38" t="str">
            <v>Monetised Benefit</v>
          </cell>
          <cell r="AJ38" t="str">
            <v>Non-Monetised Benefit</v>
          </cell>
          <cell r="AK38" t="str">
            <v>non-montised benefit</v>
          </cell>
          <cell r="AL38" t="str">
            <v>Non-monetised</v>
          </cell>
          <cell r="AN38" t="str">
            <v>Monetised Benefit</v>
          </cell>
          <cell r="AO38" t="str">
            <v>Non-Monetised Benefit</v>
          </cell>
          <cell r="AP38" t="str">
            <v>Monetised Benefit</v>
          </cell>
          <cell r="AR38" t="str">
            <v>Non-Monetised benefit</v>
          </cell>
          <cell r="AS38" t="str">
            <v>N/A</v>
          </cell>
          <cell r="AT38" t="str">
            <v>Non-Monetised Benefit</v>
          </cell>
          <cell r="AV38" t="str">
            <v>Non-Monetised Benefit</v>
          </cell>
          <cell r="AW38" t="str">
            <v>Monetised Benefit</v>
          </cell>
          <cell r="AX38" t="str">
            <v>Monetised Benefit</v>
          </cell>
          <cell r="AY38" t="str">
            <v>Non-Monetised Benefit</v>
          </cell>
          <cell r="BA38" t="str">
            <v>Non-Monetised Benefit</v>
          </cell>
          <cell r="BB38" t="str">
            <v>Non-Monetised Benefit</v>
          </cell>
          <cell r="BD38" t="str">
            <v>Monetised Benefit</v>
          </cell>
          <cell r="BE38" t="str">
            <v>Non-Monetised Benefit</v>
          </cell>
          <cell r="BF38" t="str">
            <v>Monetised Benefit</v>
          </cell>
          <cell r="BG38" t="str">
            <v>Non-Monetised Benefit</v>
          </cell>
          <cell r="BH38" t="str">
            <v>Monetised Benefit</v>
          </cell>
          <cell r="BI38" t="str">
            <v>Monetised Benefit</v>
          </cell>
          <cell r="BL38" t="str">
            <v>N/A</v>
          </cell>
          <cell r="BM38" t="str">
            <v>Non-Monetised Benefit</v>
          </cell>
          <cell r="BP38" t="str">
            <v>Non-Monetised Benefit</v>
          </cell>
          <cell r="BQ38" t="str">
            <v>Monetised Benefit</v>
          </cell>
          <cell r="BR38" t="str">
            <v>Monetised Benefit</v>
          </cell>
          <cell r="BS38" t="str">
            <v>Monetised Benefit</v>
          </cell>
          <cell r="BT38" t="str">
            <v>Non-Monetised Benefit</v>
          </cell>
          <cell r="BU38" t="str">
            <v>Non-Monetised Benefit</v>
          </cell>
          <cell r="BW38" t="str">
            <v>Non-Monetised Benefit</v>
          </cell>
          <cell r="BZ38" t="str">
            <v>Non-Monetised Benefit</v>
          </cell>
          <cell r="CC38" t="str">
            <v>Non-Monetised Benefit</v>
          </cell>
          <cell r="CD38" t="str">
            <v>Monetised Benefit</v>
          </cell>
          <cell r="CF38" t="str">
            <v>Monetised Benefit</v>
          </cell>
          <cell r="CH38" t="str">
            <v>Monetised Benefit</v>
          </cell>
          <cell r="CI38" t="str">
            <v>Non-Monetised Benefit</v>
          </cell>
          <cell r="CJ38" t="str">
            <v>Non-Monetised Benefit</v>
          </cell>
          <cell r="CK38" t="str">
            <v>Non-Monetised Benefit</v>
          </cell>
          <cell r="CL38" t="str">
            <v>Non-Monetised Benefit</v>
          </cell>
          <cell r="CM38" t="str">
            <v>Non-Monetised Benefit</v>
          </cell>
          <cell r="CN38" t="str">
            <v>Monetised Benefit</v>
          </cell>
          <cell r="CO38" t="str">
            <v>Monetised Benefit</v>
          </cell>
          <cell r="CP38" t="str">
            <v>Non-Monetised Benefit</v>
          </cell>
          <cell r="CS38" t="str">
            <v>Non-Monetised</v>
          </cell>
          <cell r="CT38" t="str">
            <v>Non-Monetised</v>
          </cell>
          <cell r="CU38" t="str">
            <v>Non-Monetised</v>
          </cell>
          <cell r="CV38" t="str">
            <v>Non-Monetised</v>
          </cell>
          <cell r="CW38" t="str">
            <v>Non-Monetised</v>
          </cell>
          <cell r="CX38" t="str">
            <v>Non-Monetised</v>
          </cell>
          <cell r="DA38" t="str">
            <v>Non-Monetised</v>
          </cell>
          <cell r="DB38" t="str">
            <v>Non-Monetised</v>
          </cell>
          <cell r="DC38" t="str">
            <v>Monetised</v>
          </cell>
          <cell r="DD38" t="str">
            <v>Non-Monetised</v>
          </cell>
          <cell r="DG38" t="str">
            <v>Non-Monetised</v>
          </cell>
          <cell r="DH38" t="str">
            <v>Non-Monetised</v>
          </cell>
          <cell r="DI38" t="str">
            <v>Non-Monetised</v>
          </cell>
          <cell r="DJ38" t="str">
            <v>Monetised</v>
          </cell>
          <cell r="DK38" t="str">
            <v>Non-Monetised</v>
          </cell>
          <cell r="DL38" t="str">
            <v>Non-Monetised</v>
          </cell>
          <cell r="DM38" t="str">
            <v>Non-Monetised</v>
          </cell>
          <cell r="DN38" t="str">
            <v>Monetised</v>
          </cell>
          <cell r="DO38" t="str">
            <v>Non-Monetised</v>
          </cell>
          <cell r="DP38" t="str">
            <v>Non-Monetised</v>
          </cell>
          <cell r="DQ38" t="str">
            <v>Non-Monetised</v>
          </cell>
          <cell r="DR38" t="str">
            <v>Non-Monetised</v>
          </cell>
          <cell r="DV38" t="str">
            <v>Monetised</v>
          </cell>
          <cell r="DX38" t="str">
            <v>Non-Monetised</v>
          </cell>
          <cell r="DY38" t="str">
            <v>Non-Monetised</v>
          </cell>
          <cell r="DZ38" t="str">
            <v>N/A</v>
          </cell>
          <cell r="EA38" t="str">
            <v>Non-Monetised Benefit</v>
          </cell>
          <cell r="EC38" t="str">
            <v>Non-Monetised Benefit</v>
          </cell>
          <cell r="ED38" t="str">
            <v>Non-Monetised Benefit</v>
          </cell>
          <cell r="EE38" t="str">
            <v>Monetised Benefit</v>
          </cell>
          <cell r="EH38" t="str">
            <v>Non-Monetised Benefit</v>
          </cell>
          <cell r="EI38" t="str">
            <v>Non-Monetised Benefit</v>
          </cell>
          <cell r="EL38" t="str">
            <v>Non-Monetised Benefit</v>
          </cell>
          <cell r="EN38" t="str">
            <v>Non-Monetised Benefit</v>
          </cell>
          <cell r="EO38" t="str">
            <v>Non-Monetised Benefit</v>
          </cell>
          <cell r="FM38"/>
        </row>
        <row r="39">
          <cell r="B39" t="str">
            <v>National standardisation of service delivery including price, timescales and data format of all migrated authorities. Improved customer experience, consistent request processes and output formats and service resilience.</v>
          </cell>
          <cell r="E39" t="str">
            <v>Contribution to the national research programme</v>
          </cell>
          <cell r="G39" t="str">
            <v>6. More efficient working at SECRET through provision of a shared service to common standards.</v>
          </cell>
          <cell r="H39" t="str">
            <v>Modern offices support new ways of working and drives increased productivity, boosting adaptability for future changes</v>
          </cell>
          <cell r="I39" t="str">
            <v>The product and service are scaled, resilient and operationally ready for operation as a live service</v>
          </cell>
          <cell r="J39" t="str">
            <v>Delivery of Services - Direct improvements in service quality as defined in the Customer Call-Off contracts with defined performance measures and target performance levels</v>
          </cell>
          <cell r="L39" t="str">
            <v>Alignment with MoJ Technology and CPP resulting in a potential for sharing of services</v>
          </cell>
          <cell r="N39" t="str">
            <v>Improved educational attainment and ICT skills can lead to enhanced earnings and more employment opportunities</v>
          </cell>
          <cell r="O39" t="str">
            <v>Tourism spend: the New Tate Modern will enable the UK to maintain and increase the level of incremental visitor spend.</v>
          </cell>
          <cell r="P39" t="str">
            <v>Positive benefits to amenities and environment.  Use of 700 MHz by mobile networks will reduce the number of new sites which have to be built to meet a given level of demand.  As a consequence, negative environmental and amenity impacts likely to be reduced.</v>
          </cell>
          <cell r="Q39" t="str">
            <v>Security of Supply</v>
          </cell>
          <cell r="R39" t="str">
            <v xml:space="preserve">Provision of additional community investment which will positively contribute to the local economy(ies) of those communities who enter the siting process. </v>
          </cell>
          <cell r="S39" t="str">
            <v>Willingness of customers (residential, public and commercial) to connect to the heat networks</v>
          </cell>
          <cell r="V39" t="str">
            <v>To ensure that timely information and suitable functionality is provided through smart meters and the associated communications architecture where cost effective, to support development of smart grids</v>
          </cell>
          <cell r="AA39" t="str">
            <v>Increasing proportion of achievements by under-represented groups</v>
          </cell>
          <cell r="AB39" t="str">
            <v>There is no negative impact on Higher Education operational and policy objectives of providing access to education.</v>
          </cell>
          <cell r="AC39" t="str">
            <v>Improved working conditions for teachers, leading to higher rates of satisfaction and staff retention</v>
          </cell>
          <cell r="AD39" t="str">
            <v xml:space="preserve">Improved working conditions for teachers, leading to higher rates of retention. </v>
          </cell>
          <cell r="AH39" t="str">
            <v>Increase Safety for all road users of the A303 and reduce the amount of rat running on inappropriate local roads and the associated safety benefits</v>
          </cell>
          <cell r="AI39" t="str">
            <v>Quality of life</v>
          </cell>
          <cell r="AJ39" t="str">
            <v>Improved international connectivity</v>
          </cell>
          <cell r="AK39" t="str">
            <v>Improved intercity route connectivity</v>
          </cell>
          <cell r="AL39" t="str">
            <v>Improved environmental performance</v>
          </cell>
          <cell r="AN39" t="str">
            <v>Accidents reduced by mode switch from cars to rail</v>
          </cell>
          <cell r="AP39" t="str">
            <v>Reduction in carbon emissions</v>
          </cell>
          <cell r="AS39" t="str">
            <v>Safer environment for passengers and all those who work on the railway by maintaining and improving health and safety standards.</v>
          </cell>
          <cell r="AT39" t="str">
            <v>Creating UK jobs</v>
          </cell>
          <cell r="AV39" t="str">
            <v>Lay the foundation for realising cost savings for the period beyond 2020</v>
          </cell>
          <cell r="AW39" t="str">
            <v>Wider economic benefits including agglomeration and regeneration</v>
          </cell>
          <cell r="AX39" t="str">
            <v xml:space="preserve">Reduction in A&amp;E admissions </v>
          </cell>
          <cell r="BA39" t="str">
            <v>All GP clinical IT systems offer access to third party functionality allowing greater variety and number of IT products to support patient care</v>
          </cell>
          <cell r="BB39" t="str">
            <v>Ensure stability and continuity of business and clinical services during transition from the current N3 service, closing N3.</v>
          </cell>
          <cell r="BD39" t="str">
            <v>To improve HSCIC’s ability to deliver its statutory responsibility to collect and publish data as the national repository for health, public health and social care data compliance.</v>
          </cell>
          <cell r="BE39" t="str">
            <v>Supporting the continuation of everyday activities as far as practicable</v>
          </cell>
          <cell r="BF39" t="str">
            <v>Research &amp; Development - Opportunity for UK to become world-class centre for PBT services.</v>
          </cell>
          <cell r="BG39" t="str">
            <v>Enhance - The supplier will be incentivised to identify and deliver additional opportunities for improvement.</v>
          </cell>
          <cell r="BH39" t="str">
            <v>Improved patient choice</v>
          </cell>
          <cell r="BI39" t="str">
            <v>Reduction in CO2 emmissions by provision of cloud services.</v>
          </cell>
          <cell r="BL39" t="str">
            <v>To retain, attract, and further develop the excellence of public health science experts.</v>
          </cell>
          <cell r="BM39" t="str">
            <v xml:space="preserve">Supports strong collaborative and partnering relationships across both central and local NHS organisations. </v>
          </cell>
          <cell r="BR39" t="str">
            <v>To identify by January 2017 at the very latest, those buildings we want to retain or divest from 1 April 2018 or to acquire by 1 April 2018</v>
          </cell>
          <cell r="BS39" t="str">
            <v>To deliver the SFIS project to provide cross-government anti-fraud services that are sustainable in the long term and future-proofed.</v>
          </cell>
          <cell r="BZ39" t="str">
            <v>Knowledge &amp; information excellence enabling the FCO to meet its legal obligations and transforming its ability to exploit its knowledge.</v>
          </cell>
          <cell r="CD39" t="str">
            <v>Reduction in supplier hosting charges</v>
          </cell>
          <cell r="CH39" t="str">
            <v>Programme Operations: Incremental implementation of key strategies enabling a sustainable, responsive, agile and affordable organisation effectively aligned with wider digital investigations.</v>
          </cell>
          <cell r="CJ39" t="str">
            <v>Galena (savings generated from reduction in licensing costs, FTE reductions). Potential for Galena decommissioning (savings generated from reduction in licensing costs, FTE reductions) – To be confirmed during detailed discussions with SSCL</v>
          </cell>
          <cell r="CK39" t="str">
            <v>National Operations resource saving.  Remote alarm collation removes need for manual reporting and collation</v>
          </cell>
          <cell r="CL39" t="str">
            <v>Ability to adapt our services</v>
          </cell>
          <cell r="CM39" t="str">
            <v>More efficient front-line processes through the greater availability of data on a single system rather than multiple systems at present</v>
          </cell>
          <cell r="CN39" t="str">
            <v>Local business and communities: Benefit of coverage to general public in current not spot areas which will be covered by ESN (subject to State Aid).</v>
          </cell>
          <cell r="CO39" t="str">
            <v>6. Facilitate greater data sharing capability with foreign nations in order to speed up border management; improve the identification of persons of interest; interdict and disrupt serious organised crime capabilities and protect the public from the harm of terrorism. (Wider Economic Benefit)</v>
          </cell>
          <cell r="CP39" t="str">
            <v>Leveraging value from previous sunk expenditure</v>
          </cell>
          <cell r="CS39" t="str">
            <v>Predictable sustained support costs for A400M.</v>
          </cell>
          <cell r="CU39" t="str">
            <v>Improved soldier confidence in platform and armour capability.</v>
          </cell>
          <cell r="CV39" t="str">
            <v>Reduced logistic need and footprint. (potentially monetised)</v>
          </cell>
          <cell r="CW39" t="str">
            <v>Benefit 6.  Enhanced UK warfighting credibility and status as a reference army.</v>
          </cell>
          <cell r="CX39" t="str">
            <v>Increased centralisation and rationalisation of similar functions</v>
          </cell>
          <cell r="DA39" t="str">
            <v>The preservation of organic Airborne Early Warning and Control to the MTG from rotary wing aircraft.</v>
          </cell>
          <cell r="DB39" t="str">
            <v>coherence of portfolio of programmes placed on industry, improving ability to manage and develop critical skills</v>
          </cell>
          <cell r="DC39" t="str">
            <v>Business Expense Reduction</v>
          </cell>
          <cell r="DH39" t="str">
            <v>Improved Operational effectiveness</v>
          </cell>
          <cell r="DI39" t="str">
            <v>Enhanced UK Industrial Benefit through Participation in Production and Sustainment.</v>
          </cell>
          <cell r="DJ39" t="str">
            <v>Reduced overall operating costs.</v>
          </cell>
          <cell r="DK39" t="str">
            <v>Able to support the recovery of personnel in the Maritime Environment.</v>
          </cell>
          <cell r="DM39" t="str">
            <v>Improved Air Traffic Management Safety through enhanced Aircraft identification capability.</v>
          </cell>
          <cell r="DO39" t="str">
            <v>IT based on the latest generation of technology enabling MOD to become a ‘fast follower’ of technology evolution</v>
          </cell>
          <cell r="DQ39" t="str">
            <v>UK Skills Base - ensure the development/maintenance of key nuclear capability skills</v>
          </cell>
          <cell r="DV39" t="str">
            <v>More reliable delivery of outputs - Non-Financial</v>
          </cell>
          <cell r="DX39" t="str">
            <v>Benefit 6: Support to Wider Govt Aims</v>
          </cell>
          <cell r="DY39" t="str">
            <v>Delivery of Maritime Capability as defined in the SCMR URD (to a minimum of the Threshold level).</v>
          </cell>
          <cell r="DZ39" t="str">
            <v>Align with the Transforming Rehabilitation reforms</v>
          </cell>
          <cell r="EA39" t="str">
            <v>Better business insight and policy making</v>
          </cell>
          <cell r="EC39" t="str">
            <v>Improved ICT secure handling of Resticted data</v>
          </cell>
          <cell r="ED39" t="str">
            <v>To align with and support the implementation of cross-Government ICT Strategy</v>
          </cell>
          <cell r="EE39" t="str">
            <v>Ease of transaction including out of hours customer and staff access to ICT systems</v>
          </cell>
          <cell r="EH39" t="str">
            <v>To establish an in-house digital studio to support legacy applications and to develop new applications for the front line, in support of the Prison Reform Programme.</v>
          </cell>
          <cell r="EI39" t="str">
            <v xml:space="preserve">Savings through reduced energy consumption </v>
          </cell>
          <cell r="EL39" t="str">
            <v>Improve access to healthcare services within an STC</v>
          </cell>
          <cell r="EN39" t="str">
            <v>An underlying IT estate that is a consolidated, modernised and stable; with a more flexible and responsive supply chain</v>
          </cell>
          <cell r="EO39" t="str">
            <v>Improved efficiency across ONS/GSS through re-use of services developed for the Census.</v>
          </cell>
          <cell r="FM39"/>
        </row>
        <row r="40">
          <cell r="B40" t="str">
            <v>Non-Monetised Benefit</v>
          </cell>
          <cell r="E40" t="str">
            <v>Non-Monetised Benefit</v>
          </cell>
          <cell r="G40" t="str">
            <v>Non-Monetised Benefit</v>
          </cell>
          <cell r="H40" t="str">
            <v>Non-Monetised Benefit</v>
          </cell>
          <cell r="I40" t="str">
            <v>N/A</v>
          </cell>
          <cell r="J40" t="str">
            <v>Non-Monetised Benefit</v>
          </cell>
          <cell r="L40" t="str">
            <v>Non-Monetised Benefit</v>
          </cell>
          <cell r="N40" t="str">
            <v>Non-Monetised Benefit</v>
          </cell>
          <cell r="O40" t="str">
            <v>Non-Monetised Benefit</v>
          </cell>
          <cell r="P40" t="str">
            <v>Non-Monetised Benefit</v>
          </cell>
          <cell r="Q40" t="str">
            <v>N/A</v>
          </cell>
          <cell r="R40" t="str">
            <v>Non-Monetised Benefit</v>
          </cell>
          <cell r="S40" t="str">
            <v>Non-Monetised Benefit</v>
          </cell>
          <cell r="V40" t="str">
            <v>Non-Monetised Benefit</v>
          </cell>
          <cell r="AA40" t="str">
            <v>Monetised Benefit</v>
          </cell>
          <cell r="AB40" t="str">
            <v>Non-Monetised Benefit</v>
          </cell>
          <cell r="AC40" t="str">
            <v>Monetised Benefit</v>
          </cell>
          <cell r="AD40" t="str">
            <v>Monetised Benefit</v>
          </cell>
          <cell r="AH40" t="str">
            <v>Monetised Benefit</v>
          </cell>
          <cell r="AI40" t="str">
            <v>Non-Monetised Benefit</v>
          </cell>
          <cell r="AJ40" t="str">
            <v>Non-Monetised Benefit</v>
          </cell>
          <cell r="AK40" t="str">
            <v>non-montised benefit</v>
          </cell>
          <cell r="AL40" t="str">
            <v>Non-monetised</v>
          </cell>
          <cell r="AN40" t="str">
            <v>Monetised Benefit</v>
          </cell>
          <cell r="AP40" t="str">
            <v>Non-Monetised Benefit</v>
          </cell>
          <cell r="AS40" t="str">
            <v>N/A</v>
          </cell>
          <cell r="AT40" t="str">
            <v>Non-Monetised Benefit</v>
          </cell>
          <cell r="AV40" t="str">
            <v>Monetised Benefit</v>
          </cell>
          <cell r="AW40" t="str">
            <v>Monetised Benefit</v>
          </cell>
          <cell r="AX40" t="str">
            <v>Monetised Benefit</v>
          </cell>
          <cell r="BA40" t="str">
            <v>Non-Monetised Benefit</v>
          </cell>
          <cell r="BB40" t="str">
            <v>Non-Monetised Benefit</v>
          </cell>
          <cell r="BD40" t="str">
            <v>Monetised Benefit</v>
          </cell>
          <cell r="BE40" t="str">
            <v>Non-Monetised Benefit</v>
          </cell>
          <cell r="BF40" t="str">
            <v>Non-Monetised Benefit</v>
          </cell>
          <cell r="BG40" t="str">
            <v>Monetised Benefit</v>
          </cell>
          <cell r="BH40" t="str">
            <v>Monetised Benefit</v>
          </cell>
          <cell r="BI40" t="str">
            <v>Monetised Benefit</v>
          </cell>
          <cell r="BL40" t="str">
            <v>Non-Monetised Benefit</v>
          </cell>
          <cell r="BM40" t="str">
            <v>Non-Monetised Benefit</v>
          </cell>
          <cell r="BR40" t="str">
            <v>Monetised Benefit</v>
          </cell>
          <cell r="BS40" t="str">
            <v>Non-Monetised Benefit</v>
          </cell>
          <cell r="BZ40" t="str">
            <v>Non-Monetised Benefit</v>
          </cell>
          <cell r="CD40" t="str">
            <v>Monetised Benefit</v>
          </cell>
          <cell r="CH40" t="str">
            <v>Monetised Benefit</v>
          </cell>
          <cell r="CJ40" t="str">
            <v>Non-Monetised Benefit</v>
          </cell>
          <cell r="CK40" t="str">
            <v>Monetised Benefit</v>
          </cell>
          <cell r="CL40" t="str">
            <v>Non-Monetised Benefit</v>
          </cell>
          <cell r="CM40" t="str">
            <v>Non-Monetised Benefit</v>
          </cell>
          <cell r="CN40" t="str">
            <v>Monetised Benefit</v>
          </cell>
          <cell r="CO40" t="str">
            <v>Non-Monetised Benefit</v>
          </cell>
          <cell r="CP40" t="str">
            <v>Non-Monetised Benefit</v>
          </cell>
          <cell r="CS40" t="str">
            <v>Monetised</v>
          </cell>
          <cell r="CU40" t="str">
            <v>Non-Monetised</v>
          </cell>
          <cell r="CV40" t="str">
            <v>Monetised</v>
          </cell>
          <cell r="CW40" t="str">
            <v>Non-Monetised</v>
          </cell>
          <cell r="CX40" t="str">
            <v>Non-Monetised</v>
          </cell>
          <cell r="DA40" t="str">
            <v>Non-Monetised</v>
          </cell>
          <cell r="DB40" t="str">
            <v>Non-Monetised</v>
          </cell>
          <cell r="DC40" t="str">
            <v>Monetised</v>
          </cell>
          <cell r="DH40" t="str">
            <v>Non-Monetised</v>
          </cell>
          <cell r="DI40" t="str">
            <v>Non-Monetised</v>
          </cell>
          <cell r="DJ40" t="str">
            <v>Monetised</v>
          </cell>
          <cell r="DK40" t="str">
            <v>Non-Monetised</v>
          </cell>
          <cell r="DM40" t="str">
            <v>Non-Monetised</v>
          </cell>
          <cell r="DO40" t="str">
            <v>Non-Monetised</v>
          </cell>
          <cell r="DQ40" t="str">
            <v>Non-Monetised</v>
          </cell>
          <cell r="DV40" t="str">
            <v>Monetised</v>
          </cell>
          <cell r="DX40" t="str">
            <v>Non-Monetised</v>
          </cell>
          <cell r="DY40" t="str">
            <v>Non-Monetised</v>
          </cell>
          <cell r="DZ40" t="str">
            <v>N/A</v>
          </cell>
          <cell r="EA40" t="str">
            <v>Non-Monetised Benefit</v>
          </cell>
          <cell r="EC40" t="str">
            <v>Non-Monetised Benefit</v>
          </cell>
          <cell r="ED40" t="str">
            <v>Non-Monetised Benefit</v>
          </cell>
          <cell r="EE40" t="str">
            <v>Non-Monetised Benefit</v>
          </cell>
          <cell r="EH40" t="str">
            <v>Non-Monetised Benefit</v>
          </cell>
          <cell r="EI40" t="str">
            <v>Non-Monetised Benefit</v>
          </cell>
          <cell r="EL40" t="str">
            <v>Non-Monetised Benefit</v>
          </cell>
          <cell r="EN40" t="str">
            <v>Non-Monetised Benefit</v>
          </cell>
          <cell r="EO40" t="str">
            <v>N/A</v>
          </cell>
          <cell r="FM40"/>
        </row>
        <row r="41">
          <cell r="B41" t="str">
            <v>A 2 day turnaround for Local Land Charge searches for all migrated Local Authorities. Improved and consistent customer experience.</v>
          </cell>
          <cell r="E41" t="str">
            <v>Scope for partnership with other Founders</v>
          </cell>
          <cell r="H41" t="str">
            <v>Co-location of Departments remove barriers and enables greater collaboration and a One Civil Service culture</v>
          </cell>
          <cell r="I41" t="str">
            <v>Reduce the costs of offline identity processes to government by £197m (5 year PV) and identity enabled fraud by £137m (PV). These cost reductions will be realised by departments. The business case also estimates departments will avoid costs of £624m (PV) and there will be wider economic benefits of £156m to users and the private sector (PV).</v>
          </cell>
          <cell r="J41" t="str">
            <v>Transformation of Services - Ability to de-risk and accelerate transformation by drawing on PSP capabilities and assets</v>
          </cell>
          <cell r="N41" t="str">
            <v>Improved home connectivity will help to expand the UK's labour capacity through increased participation of carers and disabled people.</v>
          </cell>
          <cell r="P41" t="str">
            <v>Emergency Services.  700 MHz provides an option for its use in providing a more data intensive service than is currently available for emergency services which will increrase its effectiveness.  Value of this has yet to be investigated therefore not monetised at this stage.</v>
          </cell>
          <cell r="Q41" t="str">
            <v xml:space="preserve">Project Pipeline with other New Nuclear Projects </v>
          </cell>
          <cell r="R41" t="str">
            <v xml:space="preserve">Enable new nuclear.  New stations cannot be consented without confidence that a disposal route will be available for the radioactive waste they produce. </v>
          </cell>
          <cell r="S41" t="str">
            <v>General customers (residential, public and commercial)  bills on HNIP-supported heat networks (lower than counterfactual)</v>
          </cell>
          <cell r="V41" t="str">
            <v>To enable simplification of industry processes and resulting cost savings and service improvements</v>
          </cell>
          <cell r="AA41" t="str">
            <v>Higher % of adult learners progressing to sustained destinations in employment via apprenticeships</v>
          </cell>
          <cell r="AB41" t="str">
            <v>There is a reasonable expectation that future sales of the loan portfolio can be made.</v>
          </cell>
          <cell r="AC41" t="str">
            <v>Wider social benefits that arise from preventing adverse educational outcomes, such as lower crime, truancy and exclusions</v>
          </cell>
          <cell r="AD41" t="str">
            <v>Wider social benefits that arise from preventing adverse educational outcomes, such as lower crime, truancy and exclusions.</v>
          </cell>
          <cell r="AI41" t="str">
            <v>Local economy</v>
          </cell>
          <cell r="AJ41" t="str">
            <v>Building more sustainable transport capacity in London</v>
          </cell>
          <cell r="AN41" t="str">
            <v>Consumers travel time reduced by faster train and timetable change</v>
          </cell>
          <cell r="AP41" t="str">
            <v>Benefit to tourism and associated businesses</v>
          </cell>
          <cell r="AS41" t="str">
            <v>Better simpler door-to-door journeys including through greater interconnectivity between rail and other modes of transpor</v>
          </cell>
          <cell r="AX41" t="str">
            <v xml:space="preserve">Fewer flu outbreaks in care homes </v>
          </cell>
          <cell r="BA41" t="str">
            <v>Government non-cashable benefits  to end of Dec 2016</v>
          </cell>
          <cell r="BB41" t="str">
            <v>Provide gateways to enable wider health and care organisations to access national NHS IT services</v>
          </cell>
          <cell r="BD41" t="str">
            <v>To improve the satisfaction and empowerment of citizens by ensuring that their personal data is protected and they understand how their data is being used for purposes other than direct care.</v>
          </cell>
          <cell r="BE41" t="str">
            <v>Upholding the rule of law and the democratic process</v>
          </cell>
          <cell r="BF41" t="str">
            <v>Socio-economic - Contribution to reputation of health sector (NHS) in England.</v>
          </cell>
          <cell r="BH41" t="str">
            <v>Reduced waiting time for first appointment, and a reduction in the overall treatment time</v>
          </cell>
          <cell r="BI41" t="str">
            <v>Ability to share patient identifiable data securely through use of an email service meeting the secure standard.</v>
          </cell>
          <cell r="BL41" t="str">
            <v>To provide facilities that meet or exceed government targets for sustainability, energy and the environment.</v>
          </cell>
          <cell r="BR41" t="str">
            <v>To enable a managed transition to new commercial arrangements</v>
          </cell>
          <cell r="BS41" t="str">
            <v xml:space="preserve">To provide members of the public with a user–friendly and confidential service to report benefit fraud on-line; ensuring that only quality and useful information is requested and submitted. </v>
          </cell>
          <cell r="CD41" t="str">
            <v>Reduction in Application Support charges</v>
          </cell>
          <cell r="CJ41" t="str">
            <v xml:space="preserve">Reduction in the change budget allocated to service management of the transactional processing </v>
          </cell>
          <cell r="CK41" t="str">
            <v>Evidence for future deployment of enhanced detection technology</v>
          </cell>
          <cell r="CL41" t="str">
            <v>More accurate products &amp; services</v>
          </cell>
          <cell r="CM41" t="str">
            <v>Resource savings resulting from a reduction in the time taken to process transactions at the Primary Control Point (PCP) due to improved data matching and enhanced digital capability</v>
          </cell>
          <cell r="CN41" t="str">
            <v xml:space="preserve">Emergency Spectrum: The release of the Airwave radio spectrum for alternative emergency services usage. </v>
          </cell>
          <cell r="CO41" t="str">
            <v>7. Enhance the biometric capability of the Home Office for the purposes of law enforcement, immigration, passports and asylum management and maintain the security continuum for the UK. (Wider Economic Benefit)</v>
          </cell>
          <cell r="CP41" t="str">
            <v xml:space="preserve">IT capabilities extensible and shared with OGDs. </v>
          </cell>
          <cell r="CS41" t="str">
            <v>Reduction in Military Manpower required to operate and support Tactical AT FE@R.</v>
          </cell>
          <cell r="CV41" t="str">
            <v>Increased shared situational awareness enables improved decision making by Commanders at all levels.</v>
          </cell>
          <cell r="CW41" t="str">
            <v>Benefit 7.  Increased flexibility to deliver future platform improvements.</v>
          </cell>
          <cell r="CX41" t="str">
            <v>Improved quality of infrastructure</v>
          </cell>
          <cell r="DA41" t="str">
            <v>A 15% industrial share of all F-35 Joint Strike-Fighter (JSF) aircraft built. The JSF is the largest single defence programme in the world.</v>
          </cell>
          <cell r="DB41" t="str">
            <v>longer term view of UK requirements, enablling a more effective engagement with international partners and support to export</v>
          </cell>
          <cell r="DC41" t="str">
            <v>Reduction in non-contract spend</v>
          </cell>
          <cell r="DH41" t="str">
            <v>Less Fractricide and/or collateral damage</v>
          </cell>
          <cell r="DI41" t="str">
            <v>Enhanced UK reputation in NATO through demonstrably advanced UK capabilities.</v>
          </cell>
          <cell r="DK41" t="str">
            <v>The capability to interoperate with organisations, platforms, systems and applications in a manner n</v>
          </cell>
          <cell r="DO41" t="str">
            <v>Use of COTS technology and best practice to reduce the initial implementation and ongoing run and support costs</v>
          </cell>
          <cell r="DQ41" t="str">
            <v>Nuclear Threat Reduction - To provide the necessary capabilities to support national nuclear threat reduction activities.</v>
          </cell>
          <cell r="DV41" t="str">
            <v>Reduced late stage cancellations - Financial (Non-Cashable)</v>
          </cell>
          <cell r="DX41" t="str">
            <v>Benefit 7: Improved ability to manage the acquisition of UAS programmes</v>
          </cell>
          <cell r="DY41" t="str">
            <v>Delivery of Land and Littoral Manoeuvre Capability as defined in the BRH URD (to a minimum of the Threshold level).</v>
          </cell>
          <cell r="DZ41" t="str">
            <v>Secure economic growth through infrastructure investment</v>
          </cell>
          <cell r="EA41" t="str">
            <v>Improved operational management</v>
          </cell>
          <cell r="EE41" t="str">
            <v xml:space="preserve">Automation of processes and quicker processing times - including reduced waiting lists </v>
          </cell>
          <cell r="EH41" t="str">
            <v xml:space="preserve">To introduce digital capabilities to the Prison estate, in terms of networking, end-user devices and self-service to enhance prison outcomes.  </v>
          </cell>
          <cell r="EI41" t="str">
            <v xml:space="preserve">Mitigation of risks posed by aging software/ operating systems no longer being supported </v>
          </cell>
          <cell r="EL41" t="str">
            <v>Increase % of Young People completing tailored interventions</v>
          </cell>
          <cell r="EN41" t="str">
            <v>A workforce of similar size but consolidated into half the number of buildings, using modern, mobile IT services.</v>
          </cell>
          <cell r="FM41"/>
        </row>
        <row r="42">
          <cell r="B42" t="str">
            <v>Non-Monetised Benefit</v>
          </cell>
          <cell r="E42" t="str">
            <v>Non-Monetised Benefit</v>
          </cell>
          <cell r="H42" t="str">
            <v>Non-Monetised Benefit</v>
          </cell>
          <cell r="I42" t="str">
            <v>Monetised Benefit</v>
          </cell>
          <cell r="J42" t="str">
            <v>Non-Monetised Benefit</v>
          </cell>
          <cell r="N42" t="str">
            <v>Non-Monetised Benefit</v>
          </cell>
          <cell r="P42" t="str">
            <v>Non-Monetised Benefit</v>
          </cell>
          <cell r="Q42" t="str">
            <v>N/A</v>
          </cell>
          <cell r="R42" t="str">
            <v>Non-Monetised Benefit</v>
          </cell>
          <cell r="S42" t="str">
            <v>Non-Monetised Benefit</v>
          </cell>
          <cell r="V42" t="str">
            <v>Monetised Benefit</v>
          </cell>
          <cell r="AA42" t="str">
            <v>Monetised Benefit</v>
          </cell>
          <cell r="AB42" t="str">
            <v>Non-Monetised Benefit</v>
          </cell>
          <cell r="AC42" t="str">
            <v>Non-Monetised Benefit</v>
          </cell>
          <cell r="AD42" t="str">
            <v>Non-Monetised Benefit</v>
          </cell>
          <cell r="AI42" t="str">
            <v>Non-Monetised Benefit</v>
          </cell>
          <cell r="AJ42" t="str">
            <v>Non-Monetised Benefit</v>
          </cell>
          <cell r="AN42" t="str">
            <v>Monetised Benefit</v>
          </cell>
          <cell r="AP42" t="str">
            <v>Monetised Benefit</v>
          </cell>
          <cell r="AS42" t="str">
            <v>N/A</v>
          </cell>
          <cell r="AX42" t="str">
            <v>Non-Monetised Benefit</v>
          </cell>
          <cell r="BA42" t="str">
            <v>Monetised Benefit</v>
          </cell>
          <cell r="BB42" t="str">
            <v>Non-Monetised Benefit</v>
          </cell>
          <cell r="BD42" t="str">
            <v>Non-Monetised Benefit</v>
          </cell>
          <cell r="BE42" t="str">
            <v>Non-Monetised Benefit</v>
          </cell>
          <cell r="BF42" t="str">
            <v>Non-Monetised Benefit</v>
          </cell>
          <cell r="BH42" t="str">
            <v>Monetised Benefit</v>
          </cell>
          <cell r="BI42" t="str">
            <v>Monetised Benefit</v>
          </cell>
          <cell r="BL42" t="str">
            <v>Monetised Benefit</v>
          </cell>
          <cell r="BR42" t="str">
            <v>Non-Monetised Benefit</v>
          </cell>
          <cell r="BS42" t="str">
            <v>Monetised Benefit</v>
          </cell>
          <cell r="CD42" t="str">
            <v>Monetised Benefit</v>
          </cell>
          <cell r="CJ42" t="str">
            <v>Non-Monetised Benefit</v>
          </cell>
          <cell r="CK42" t="str">
            <v>Non-Monetised Benefit</v>
          </cell>
          <cell r="CL42" t="str">
            <v>Non-Monetised Benefit</v>
          </cell>
          <cell r="CM42" t="str">
            <v>Monetised Benefit</v>
          </cell>
          <cell r="CN42" t="str">
            <v>Monetised Benefit</v>
          </cell>
          <cell r="CO42" t="str">
            <v>Non-Monetised Benefit</v>
          </cell>
          <cell r="CP42" t="str">
            <v>Non-Monetised Benefit</v>
          </cell>
          <cell r="CS42" t="str">
            <v>Non-Monetised</v>
          </cell>
          <cell r="CV42" t="str">
            <v>Non-Monetised</v>
          </cell>
          <cell r="CW42" t="str">
            <v>Non-Monetised</v>
          </cell>
          <cell r="CX42" t="str">
            <v>Non-Monetised</v>
          </cell>
          <cell r="DA42" t="str">
            <v>Monetised</v>
          </cell>
          <cell r="DB42" t="str">
            <v>Non-Monetised</v>
          </cell>
          <cell r="DC42" t="str">
            <v>Monetised</v>
          </cell>
          <cell r="DH42" t="str">
            <v>Non-Monetised</v>
          </cell>
          <cell r="DI42" t="str">
            <v>Non-Monetised</v>
          </cell>
          <cell r="DK42" t="str">
            <v>Non-Monetised</v>
          </cell>
          <cell r="DO42" t="str">
            <v>Monetised</v>
          </cell>
          <cell r="DQ42" t="str">
            <v>Non-Monetised</v>
          </cell>
          <cell r="DV42" t="str">
            <v>Monetised</v>
          </cell>
          <cell r="DX42" t="str">
            <v>Non-Monetised</v>
          </cell>
          <cell r="DY42" t="str">
            <v>Non-Monetised</v>
          </cell>
          <cell r="DZ42" t="str">
            <v>Non-Monetised Benefit</v>
          </cell>
          <cell r="EA42" t="str">
            <v>Non-Monetised Benefit</v>
          </cell>
          <cell r="EE42" t="str">
            <v>Non-Monetised Benefit</v>
          </cell>
          <cell r="EH42" t="str">
            <v>Non-Monetised Benefit</v>
          </cell>
          <cell r="EI42" t="str">
            <v>Non-Monetised Benefit</v>
          </cell>
          <cell r="EL42" t="str">
            <v>Non-Monetised Benefit</v>
          </cell>
          <cell r="EN42" t="str">
            <v>Non-Monetised Benefit</v>
          </cell>
          <cell r="FM42"/>
        </row>
        <row r="43">
          <cell r="H43" t="str">
            <v>Increasing the presence of Government in major conurbations improves the ability of the Civil Service to attract and retain talent</v>
          </cell>
          <cell r="J43" t="str">
            <v>Growth of Services - Evolution of the service offering to better meet client requirements over a wider range of business needs than specified in the "Day 1" service catalogue</v>
          </cell>
          <cell r="P43" t="str">
            <v>Increased competition due to harmonisation of spectrum available to mobile operators - impact likely to be small.</v>
          </cell>
          <cell r="R43" t="str">
            <v>Compliance with EU Directive 2011.70 Euratom.</v>
          </cell>
          <cell r="S43" t="str">
            <v>General customers (residential, public and commercial)  satisfaction of those connected to HNIP-supported networks</v>
          </cell>
          <cell r="V43" t="str">
            <v>To ensure that the dependencies on smart metering of wider areas of potential public policy benefit are identified and included within the strategic business case for the Programme, where they are justified in cost-benefit terms and do not compromise or put at risk other Programme objectives</v>
          </cell>
          <cell r="AA43" t="str">
            <v>Improved earnings outcomes for apprentices</v>
          </cell>
          <cell r="AJ43" t="str">
            <v>Support the regeneration of London and the South East</v>
          </cell>
          <cell r="AN43" t="str">
            <v>Decongestion Performance (Mode switch cars to rail)</v>
          </cell>
          <cell r="AS43" t="str">
            <v>Seamless travel for all through improvements in accessibility.</v>
          </cell>
          <cell r="AX43" t="str">
            <v>Lower likelihood of staff contracting flu and being absent from work</v>
          </cell>
          <cell r="BA43" t="str">
            <v>UK Economic benefits to end of Dec 2016</v>
          </cell>
          <cell r="BB43" t="str">
            <v>Provide demonstrably excellent service which recognises the core healthcare needs of the patient</v>
          </cell>
          <cell r="BD43" t="str">
            <v xml:space="preserve">To support improvements to data quality in the health and care system. </v>
          </cell>
          <cell r="BE43" t="str">
            <v>Preparing to cope with the possibility of significant numbers of additional deaths</v>
          </cell>
          <cell r="BI43" t="str">
            <v>More efficient clinical and business workflows through ability to share calendars, tasks and mailboxes.</v>
          </cell>
          <cell r="BL43" t="str">
            <v>To provide facilities that promote the wellbeing of staff and visitors.</v>
          </cell>
          <cell r="BR43" t="str">
            <v>To identify appropriate opportunities presented through co-locations (inward and outward), to make most cost effective use of public estate and enhance service to customers</v>
          </cell>
          <cell r="BS43" t="str">
            <v xml:space="preserve">To increase emphasis on prevention and improved support for detection and investigative action by delivering a business rules-based routing and management system. </v>
          </cell>
          <cell r="CK43" t="str">
            <v>Border Force resource saving, automated alarm reporting removes need for manual reporting</v>
          </cell>
          <cell r="CL43" t="str">
            <v>Improved access to Update Service for N.I. citizens</v>
          </cell>
          <cell r="CM43" t="str">
            <v>Resource savings accruing to BF beneficiaries working away the front line</v>
          </cell>
          <cell r="CN43" t="str">
            <v xml:space="preserve">Life savings: Lives saved through casualties having the ability to call the emergency savings for help in current not spots.  </v>
          </cell>
          <cell r="CP43" t="str">
            <v>Use of SMEs.  Procurement through G-Cloud or Digital Services Framework.  Use of multiple suppliers and SMEs means the Programme is avoiding reliance on a single larger supplier and promoting market competition.</v>
          </cell>
          <cell r="CV43" t="str">
            <v>Increased interoperability with joint and coalition partners.</v>
          </cell>
          <cell r="CX43" t="str">
            <v>Increased sustainable development</v>
          </cell>
          <cell r="DB43" t="str">
            <v>Focus on the key platform-weapon interface drivers of cost (especially weapon-platform integration) and implementation of core enablers (such as common interfaces) to manage and reduce these costs</v>
          </cell>
          <cell r="DC43" t="str">
            <v>No manual transfer of data between systems</v>
          </cell>
          <cell r="DH43" t="str">
            <v>More efficient force application in a CJIIM context</v>
          </cell>
          <cell r="DK43" t="str">
            <v>Able to process all data collected and received by the MPA.</v>
          </cell>
          <cell r="DO43" t="str">
            <v>‘Cloud’ based delivery models to expedite delivery, enabling savings from the lower cost environment to be realised early on</v>
          </cell>
          <cell r="DQ43" t="str">
            <v>International relationships -To ensure the maintenance of our international relationships with the US and France to support the delivery of the UK nuclear warhead capability: under the 1958 Mutual Def</v>
          </cell>
          <cell r="DV43" t="str">
            <v>Reduced cost increase on approved projects - Financial (Non-Cashable)</v>
          </cell>
          <cell r="DX43" t="str">
            <v>Benefit 8: Improved user confidence in WK capability</v>
          </cell>
          <cell r="EA43" t="str">
            <v>Reduced business risk of running legacy IT</v>
          </cell>
          <cell r="EE43" t="str">
            <v>Improved customer experience including better facilities for witnesses and victims of crime</v>
          </cell>
          <cell r="EH43" t="str">
            <v>Move to a ‘user-centric’ ICT model to enable better focus on, and support of, the front-line business needs generated by the Prison Reform Programme.</v>
          </cell>
          <cell r="EN43" t="str">
            <v>Reduced and sustainable cost base.</v>
          </cell>
          <cell r="FM43"/>
        </row>
        <row r="44">
          <cell r="H44" t="str">
            <v>Non-Monetised Benefit</v>
          </cell>
          <cell r="J44" t="str">
            <v>Non-Monetised Benefit</v>
          </cell>
          <cell r="P44" t="str">
            <v>Non-Monetised Benefit</v>
          </cell>
          <cell r="R44" t="str">
            <v>Non-Monetised Benefit</v>
          </cell>
          <cell r="S44" t="str">
            <v>Non-Monetised Benefit</v>
          </cell>
          <cell r="V44" t="str">
            <v>Non-Monetised Benefit</v>
          </cell>
          <cell r="AA44" t="str">
            <v>Monetised Benefit</v>
          </cell>
          <cell r="AJ44" t="str">
            <v>Non-Monetised Benefit</v>
          </cell>
          <cell r="AN44" t="str">
            <v>Monetised Benefit</v>
          </cell>
          <cell r="AS44" t="str">
            <v>N/A</v>
          </cell>
          <cell r="AX44" t="str">
            <v>Monetised Benefit</v>
          </cell>
          <cell r="BA44" t="str">
            <v>Monetised Benefit</v>
          </cell>
          <cell r="BB44" t="str">
            <v>Non-Monetised Benefit</v>
          </cell>
          <cell r="BD44" t="str">
            <v>Monetised Benefit</v>
          </cell>
          <cell r="BE44" t="str">
            <v>Non-Monetised Benefit</v>
          </cell>
          <cell r="BI44" t="str">
            <v>Monetised Benefit</v>
          </cell>
          <cell r="BL44" t="str">
            <v>Non-Monetised Benefit</v>
          </cell>
          <cell r="BR44" t="str">
            <v>Monetised Benefit</v>
          </cell>
          <cell r="BS44" t="str">
            <v>Non-Monetised Benefit</v>
          </cell>
          <cell r="CK44" t="str">
            <v>Monetised Benefit</v>
          </cell>
          <cell r="CL44" t="str">
            <v>Non-Monetised Benefit</v>
          </cell>
          <cell r="CM44" t="str">
            <v>Monetised Benefit</v>
          </cell>
          <cell r="CN44" t="str">
            <v>Monetised Benefit</v>
          </cell>
          <cell r="CP44" t="str">
            <v>Non-Monetised Benefit</v>
          </cell>
          <cell r="CV44" t="str">
            <v>Non-Monetised</v>
          </cell>
          <cell r="CX44" t="str">
            <v>Non-Monetised</v>
          </cell>
          <cell r="DB44" t="str">
            <v>Non-Monetised</v>
          </cell>
          <cell r="DC44" t="str">
            <v>Non-Monetised</v>
          </cell>
          <cell r="DH44" t="str">
            <v>Non-Monetised</v>
          </cell>
          <cell r="DK44" t="str">
            <v>Non-Monetised</v>
          </cell>
          <cell r="DO44" t="str">
            <v>Monetised</v>
          </cell>
          <cell r="DQ44" t="str">
            <v>Non-Monetised</v>
          </cell>
          <cell r="DV44" t="str">
            <v>Non-Monetised</v>
          </cell>
          <cell r="DX44" t="str">
            <v>Non-Monetised</v>
          </cell>
          <cell r="EA44" t="str">
            <v>Non-Monetised Benefit</v>
          </cell>
          <cell r="EE44" t="str">
            <v>Non-Monetised Benefit</v>
          </cell>
          <cell r="EH44" t="str">
            <v>Non-Monetised Benefit</v>
          </cell>
          <cell r="EN44" t="str">
            <v>Non-Monetised Benefit</v>
          </cell>
          <cell r="FM44"/>
        </row>
        <row r="45">
          <cell r="J45" t="str">
            <v>Employee Incentivisation &amp; Engagement - The opportunity for SSCL to provide improved incentives for staff and driver higher levels of engagement</v>
          </cell>
          <cell r="S45" t="str">
            <v>Potential for Electricity system balancing</v>
          </cell>
          <cell r="V45" t="str">
            <v>To deliver the necessary design requirements, commercial and regulatory framework and supporting activities so as to achieve the timely development and cost-effective implementation of smart metering and meeting Programme milestones</v>
          </cell>
          <cell r="AA45" t="str">
            <v>Increasing proportion of starts by under-represented groups</v>
          </cell>
          <cell r="AX45" t="str">
            <v>Reduced absence from schools for staff and children</v>
          </cell>
          <cell r="BB45" t="str">
            <v>To align with the new National Information Framework</v>
          </cell>
          <cell r="BD45" t="str">
            <v>To develop and deliver a service that supports current and future Natioanl Tariff policy for providers and  commissioners</v>
          </cell>
          <cell r="BE45" t="str">
            <v>Instil and maintain trust and confidence</v>
          </cell>
          <cell r="BR45" t="str">
            <v>To reduce significantly the unit costs, per FTE and per square metre, of running the estate by taking advantage of commercial opportunities and increasing space utilisation through improved working environments</v>
          </cell>
          <cell r="BS45" t="str">
            <v>To develop business and technical solutions to manage debt activity by delivering an online service for the citizen to pro-actively engage with DWP, a solution that will assist in the automation of manual processes and to use advanced analytics to deliver efficiencies in the speed of process and to generate additional debt recoveries.</v>
          </cell>
          <cell r="CK45" t="str">
            <v>Increased confidence that Cyclamen mitigates the RN risks</v>
          </cell>
          <cell r="CL45" t="str">
            <v>Deliver products more quickly</v>
          </cell>
          <cell r="CM45" t="str">
            <v>Resource savings resulting from a reduction in the time taken to process further examinations due to more efficient back office processes</v>
          </cell>
          <cell r="CP45" t="str">
            <v xml:space="preserve">Greater process efficiency. </v>
          </cell>
          <cell r="CV45" t="str">
            <v>Enhanced UK warfighting credibility and status as a reference army.</v>
          </cell>
          <cell r="CX45" t="str">
            <v>Optimised UK Defence estate</v>
          </cell>
          <cell r="DC45" t="str">
            <v>No financial reconciliation between systems</v>
          </cell>
          <cell r="DK45" t="str">
            <v>The means with which to receive and disseminate information and intelligence to military and civilia</v>
          </cell>
          <cell r="DO45" t="str">
            <v>Shorter and smaller procurement cycles, as well as the ability to reach into a pool of smaller suppliers to deliver the individual capabilities.</v>
          </cell>
          <cell r="DV45" t="str">
            <v>Improved reputation inside and outside of Defence - Non-Financial</v>
          </cell>
          <cell r="DX45" t="str">
            <v>Disbenefit 1: WK footprint and training/operational/logistic demand</v>
          </cell>
          <cell r="EA45" t="str">
            <v>Lower security risk and non-compliance of IT systems</v>
          </cell>
          <cell r="EE45" t="str">
            <v>Cross CJS/court user efficiencies (better opportunities for joint working</v>
          </cell>
          <cell r="EH45" t="str">
            <v>Targeted operational savings of at least 10% before FY 2018/2019 while delivering services of a similar scope and performance to those delivered in December 2015. The intention is to reinvest this saving in procuring higher quality ICT services to support the business.</v>
          </cell>
          <cell r="FM45"/>
        </row>
        <row r="46">
          <cell r="J46" t="str">
            <v>Non-Monetised Benefit</v>
          </cell>
          <cell r="S46" t="str">
            <v>Non-Monetised Benefit</v>
          </cell>
          <cell r="V46" t="str">
            <v>Non-Monetised Benefit</v>
          </cell>
          <cell r="AA46" t="str">
            <v>Monetised Benefit</v>
          </cell>
          <cell r="AX46" t="str">
            <v>Monetised Benefit</v>
          </cell>
          <cell r="BB46" t="str">
            <v>Non-Monetised Benefit</v>
          </cell>
          <cell r="BD46" t="str">
            <v>Non-Monetised Benefit</v>
          </cell>
          <cell r="BE46" t="str">
            <v>Non-Monetised Benefit</v>
          </cell>
          <cell r="BR46" t="str">
            <v>Monetised Benefit</v>
          </cell>
          <cell r="BS46" t="str">
            <v>Monetised Benefit</v>
          </cell>
          <cell r="CK46" t="str">
            <v>Non-Monetised Benefit</v>
          </cell>
          <cell r="CL46" t="str">
            <v>Non-Monetised Benefit</v>
          </cell>
          <cell r="CM46" t="str">
            <v>Monetised Benefit</v>
          </cell>
          <cell r="CP46" t="str">
            <v>Non-Monetised Benefit</v>
          </cell>
          <cell r="CV46" t="str">
            <v>Non-Monetised</v>
          </cell>
          <cell r="CX46" t="str">
            <v>Non-Monetised</v>
          </cell>
          <cell r="DC46" t="str">
            <v>Non-Monetised</v>
          </cell>
          <cell r="DK46" t="str">
            <v>Non-Monetised</v>
          </cell>
          <cell r="DO46" t="str">
            <v>Non-Monetised</v>
          </cell>
          <cell r="DV46" t="str">
            <v>Non-Monetised</v>
          </cell>
          <cell r="DX46" t="str">
            <v>Non-Monetised</v>
          </cell>
          <cell r="EA46" t="str">
            <v>Non-Monetised Benefit</v>
          </cell>
          <cell r="EE46" t="str">
            <v>Non-Monetised Benefit</v>
          </cell>
          <cell r="EH46" t="str">
            <v>Monetised Benefit</v>
          </cell>
          <cell r="FM46"/>
        </row>
        <row r="47">
          <cell r="J47" t="str">
            <v>Legal and Risk Allocation - The effective transfer of risk from HMG to SSCL as a supplier</v>
          </cell>
          <cell r="S47" t="str">
            <v>Increase in the volume of heat delivered through HNIP supported schemes</v>
          </cell>
          <cell r="V47" t="str">
            <v>To ensure that the communications infrastructure and the metering and data management arrangements meet national requirements for security and resilience and command the confidence of stakeholders</v>
          </cell>
          <cell r="AX47" t="str">
            <v>Fewer outbreaks of flu in the community - impact on employers and absence of staff</v>
          </cell>
          <cell r="BB47" t="str">
            <v>To ensure that data security and integrity is considered as a high priority and key focus throughout the Programme</v>
          </cell>
          <cell r="BE47" t="str">
            <v>Ensuring that health and other professionals, the public &amp; the media are engaged &amp; well informed in advance &amp; throughout the pandemic period</v>
          </cell>
          <cell r="BR47" t="str">
            <v>By working closely with operations, ensure customer service, performance and people engagement is protected, wherever possible, during implementation</v>
          </cell>
          <cell r="CL47" t="str">
            <v>Reduction in product charge saving for UK Government</v>
          </cell>
          <cell r="CM47" t="str">
            <v>Resource savings enabled as a result of the provision of mobile technology</v>
          </cell>
          <cell r="CV47" t="str">
            <v>Increased flexibility to deliver future platform improvements.</v>
          </cell>
          <cell r="CX47" t="str">
            <v>Improved future infrastructure solutions</v>
          </cell>
          <cell r="DC47" t="str">
            <v>Timely and accurate management information.</v>
          </cell>
          <cell r="DK47" t="str">
            <v>The MPA shall have clear potential to provide the ability to conduct overland Persistent Wide Area S</v>
          </cell>
          <cell r="DV47" t="str">
            <v>Savings on support spend - Financial (Non Cashable)</v>
          </cell>
          <cell r="DX47" t="str">
            <v>Disbenefit 2: UA vulnerability</v>
          </cell>
          <cell r="EA47" t="str">
            <v>More positive experience for victims and witnesses</v>
          </cell>
          <cell r="EE47" t="str">
            <v>Supports HMG 'Digital by Default' approach</v>
          </cell>
          <cell r="EH47" t="str">
            <v>To use Advanced Analytics to exploit NOMS data sources to enhance management information and to increase predictive modelling capabilities and improve the management of incidents in prisons.</v>
          </cell>
          <cell r="FM47"/>
        </row>
        <row r="48">
          <cell r="J48" t="str">
            <v>Non-Monetised Benefit</v>
          </cell>
          <cell r="S48" t="str">
            <v>Non-Monetised Benefit</v>
          </cell>
          <cell r="V48" t="str">
            <v>Non-Monetised Benefit</v>
          </cell>
          <cell r="AX48" t="str">
            <v>Monetised Benefit</v>
          </cell>
          <cell r="BB48" t="str">
            <v>Non-Monetised Benefit</v>
          </cell>
          <cell r="BE48" t="str">
            <v>Non-Monetised Benefit</v>
          </cell>
          <cell r="BR48" t="str">
            <v>Non-Monetised Benefit</v>
          </cell>
          <cell r="CL48" t="str">
            <v>Monetised Benefit</v>
          </cell>
          <cell r="CM48" t="str">
            <v>Monetised Benefit</v>
          </cell>
          <cell r="CV48" t="str">
            <v>Monetised</v>
          </cell>
          <cell r="CX48" t="str">
            <v>Non-Monetised</v>
          </cell>
          <cell r="DC48" t="str">
            <v>Non-Monetised</v>
          </cell>
          <cell r="DK48" t="str">
            <v>Non-Monetised</v>
          </cell>
          <cell r="DV48" t="str">
            <v>Non-Monetised</v>
          </cell>
          <cell r="DX48" t="str">
            <v>Non-Monetised</v>
          </cell>
          <cell r="EA48" t="str">
            <v>Non-Monetised Benefit</v>
          </cell>
          <cell r="EE48" t="str">
            <v>Non-Monetised Benefit</v>
          </cell>
          <cell r="EH48" t="str">
            <v>N/A</v>
          </cell>
          <cell r="FM48"/>
        </row>
        <row r="49">
          <cell r="B49" t="str">
            <v>Medium</v>
          </cell>
          <cell r="C49" t="str">
            <v>Medium</v>
          </cell>
          <cell r="D49" t="str">
            <v>High</v>
          </cell>
          <cell r="E49" t="str">
            <v>High</v>
          </cell>
          <cell r="F49" t="str">
            <v>High</v>
          </cell>
          <cell r="G49" t="str">
            <v>High</v>
          </cell>
          <cell r="H49" t="str">
            <v>Medium</v>
          </cell>
          <cell r="I49" t="str">
            <v>Medium</v>
          </cell>
          <cell r="J49" t="str">
            <v>High</v>
          </cell>
          <cell r="K49" t="str">
            <v>Medium</v>
          </cell>
          <cell r="L49" t="str">
            <v>Low</v>
          </cell>
          <cell r="M49" t="str">
            <v>High</v>
          </cell>
          <cell r="N49" t="str">
            <v>Medium</v>
          </cell>
          <cell r="O49" t="str">
            <v>High</v>
          </cell>
          <cell r="P49" t="str">
            <v>High</v>
          </cell>
          <cell r="Q49" t="str">
            <v>High</v>
          </cell>
          <cell r="R49" t="str">
            <v>High</v>
          </cell>
          <cell r="S49" t="str">
            <v>Medium</v>
          </cell>
          <cell r="T49" t="str">
            <v>Medium</v>
          </cell>
          <cell r="U49" t="str">
            <v>High</v>
          </cell>
          <cell r="V49" t="str">
            <v>High</v>
          </cell>
          <cell r="W49" t="str">
            <v>High</v>
          </cell>
          <cell r="X49" t="str">
            <v>High</v>
          </cell>
          <cell r="Y49" t="str">
            <v>High</v>
          </cell>
          <cell r="Z49" t="str">
            <v>High</v>
          </cell>
          <cell r="AA49" t="str">
            <v>High</v>
          </cell>
          <cell r="AB49" t="str">
            <v>High</v>
          </cell>
          <cell r="AC49" t="str">
            <v>High</v>
          </cell>
          <cell r="AD49" t="str">
            <v>High</v>
          </cell>
          <cell r="AE49" t="str">
            <v>High</v>
          </cell>
          <cell r="AF49" t="str">
            <v>High</v>
          </cell>
          <cell r="AG49" t="str">
            <v>Medium</v>
          </cell>
          <cell r="AH49" t="str">
            <v>High</v>
          </cell>
          <cell r="AI49" t="str">
            <v>High</v>
          </cell>
          <cell r="AJ49" t="str">
            <v>High</v>
          </cell>
          <cell r="AK49" t="str">
            <v>High</v>
          </cell>
          <cell r="AL49" t="str">
            <v>High</v>
          </cell>
          <cell r="AM49" t="str">
            <v>High</v>
          </cell>
          <cell r="AN49" t="str">
            <v>High</v>
          </cell>
          <cell r="AO49" t="str">
            <v>High</v>
          </cell>
          <cell r="AP49" t="str">
            <v>High</v>
          </cell>
          <cell r="AQ49" t="str">
            <v>High</v>
          </cell>
          <cell r="AR49" t="str">
            <v>High</v>
          </cell>
          <cell r="AS49" t="str">
            <v>High</v>
          </cell>
          <cell r="AT49" t="str">
            <v>Medium</v>
          </cell>
          <cell r="AU49" t="str">
            <v>High</v>
          </cell>
          <cell r="AV49" t="str">
            <v>Medium</v>
          </cell>
          <cell r="AW49" t="str">
            <v>High</v>
          </cell>
          <cell r="AX49" t="str">
            <v>High</v>
          </cell>
          <cell r="AY49" t="str">
            <v>High</v>
          </cell>
          <cell r="AZ49" t="str">
            <v>High</v>
          </cell>
          <cell r="BA49" t="str">
            <v>High</v>
          </cell>
          <cell r="BB49" t="str">
            <v>High</v>
          </cell>
          <cell r="BC49" t="str">
            <v>Medium</v>
          </cell>
          <cell r="BD49" t="str">
            <v>High</v>
          </cell>
          <cell r="BE49" t="str">
            <v>High</v>
          </cell>
          <cell r="BF49" t="str">
            <v>High</v>
          </cell>
          <cell r="BG49" t="str">
            <v>Medium</v>
          </cell>
          <cell r="BH49" t="str">
            <v>High</v>
          </cell>
          <cell r="BI49" t="str">
            <v>Medium</v>
          </cell>
          <cell r="BJ49" t="str">
            <v>High</v>
          </cell>
          <cell r="BK49" t="str">
            <v>High</v>
          </cell>
          <cell r="BL49" t="str">
            <v>High</v>
          </cell>
          <cell r="BM49" t="str">
            <v>High</v>
          </cell>
          <cell r="BN49" t="str">
            <v>High</v>
          </cell>
          <cell r="BO49" t="str">
            <v>High</v>
          </cell>
          <cell r="BP49" t="str">
            <v>High</v>
          </cell>
          <cell r="BQ49" t="str">
            <v>High</v>
          </cell>
          <cell r="BR49" t="str">
            <v>High</v>
          </cell>
          <cell r="BS49" t="str">
            <v>High</v>
          </cell>
          <cell r="BT49" t="str">
            <v>High</v>
          </cell>
          <cell r="BU49" t="str">
            <v>High</v>
          </cell>
          <cell r="BV49" t="str">
            <v>High</v>
          </cell>
          <cell r="BW49" t="str">
            <v>Medium</v>
          </cell>
          <cell r="BY49" t="str">
            <v>Medium</v>
          </cell>
          <cell r="BZ49" t="str">
            <v>High</v>
          </cell>
          <cell r="CA49" t="str">
            <v>High</v>
          </cell>
          <cell r="CB49" t="str">
            <v>High</v>
          </cell>
          <cell r="CC49" t="str">
            <v>High</v>
          </cell>
          <cell r="CD49" t="str">
            <v>High</v>
          </cell>
          <cell r="CE49" t="str">
            <v>High</v>
          </cell>
          <cell r="CF49" t="str">
            <v>High</v>
          </cell>
          <cell r="CG49" t="str">
            <v>High</v>
          </cell>
          <cell r="CH49" t="str">
            <v>High</v>
          </cell>
          <cell r="CI49" t="str">
            <v>High</v>
          </cell>
          <cell r="CJ49" t="str">
            <v>High</v>
          </cell>
          <cell r="CK49" t="str">
            <v>High</v>
          </cell>
          <cell r="CL49" t="str">
            <v>High</v>
          </cell>
          <cell r="CM49" t="str">
            <v>High</v>
          </cell>
          <cell r="CN49" t="str">
            <v>High</v>
          </cell>
          <cell r="CO49" t="str">
            <v>High</v>
          </cell>
          <cell r="CP49" t="str">
            <v>High</v>
          </cell>
          <cell r="CQ49" t="str">
            <v>Medium</v>
          </cell>
          <cell r="CR49" t="str">
            <v>High</v>
          </cell>
          <cell r="CS49" t="str">
            <v>Medium</v>
          </cell>
          <cell r="CT49" t="str">
            <v>Medium</v>
          </cell>
          <cell r="CU49" t="str">
            <v>Medium</v>
          </cell>
          <cell r="CV49" t="str">
            <v>High</v>
          </cell>
          <cell r="CW49" t="str">
            <v>High</v>
          </cell>
          <cell r="CX49" t="str">
            <v>High</v>
          </cell>
          <cell r="CY49" t="str">
            <v>Medium</v>
          </cell>
          <cell r="CZ49" t="str">
            <v>High</v>
          </cell>
          <cell r="DA49" t="str">
            <v>High</v>
          </cell>
          <cell r="DB49" t="str">
            <v>High</v>
          </cell>
          <cell r="DD49" t="str">
            <v>High risk</v>
          </cell>
          <cell r="DE49" t="str">
            <v>High</v>
          </cell>
          <cell r="DF49" t="str">
            <v>High</v>
          </cell>
          <cell r="DG49" t="str">
            <v>High</v>
          </cell>
          <cell r="DH49" t="str">
            <v>High</v>
          </cell>
          <cell r="DI49" t="str">
            <v>High</v>
          </cell>
          <cell r="DJ49" t="str">
            <v>High</v>
          </cell>
          <cell r="DK49" t="str">
            <v>Medium</v>
          </cell>
          <cell r="DL49" t="str">
            <v>Low</v>
          </cell>
          <cell r="DM49" t="str">
            <v>High</v>
          </cell>
          <cell r="DN49" t="str">
            <v>Medium</v>
          </cell>
          <cell r="DO49" t="str">
            <v>High</v>
          </cell>
          <cell r="DP49" t="str">
            <v>High</v>
          </cell>
          <cell r="DQ49" t="str">
            <v>High</v>
          </cell>
          <cell r="DR49" t="str">
            <v>High</v>
          </cell>
          <cell r="DS49" t="str">
            <v>High</v>
          </cell>
          <cell r="DT49" t="str">
            <v>Medium</v>
          </cell>
          <cell r="DU49" t="str">
            <v>High</v>
          </cell>
          <cell r="DV49" t="str">
            <v>High</v>
          </cell>
          <cell r="DW49" t="str">
            <v>High</v>
          </cell>
          <cell r="DX49" t="str">
            <v>High</v>
          </cell>
          <cell r="DY49" t="str">
            <v>High</v>
          </cell>
          <cell r="DZ49" t="str">
            <v>Medium</v>
          </cell>
          <cell r="EA49" t="str">
            <v>High</v>
          </cell>
          <cell r="EB49" t="str">
            <v>High</v>
          </cell>
          <cell r="EC49" t="str">
            <v>High</v>
          </cell>
          <cell r="ED49" t="str">
            <v>High</v>
          </cell>
          <cell r="EE49" t="str">
            <v>High</v>
          </cell>
          <cell r="EF49" t="str">
            <v>Medium</v>
          </cell>
          <cell r="EG49" t="str">
            <v>High</v>
          </cell>
          <cell r="EH49" t="str">
            <v>High</v>
          </cell>
          <cell r="EI49" t="str">
            <v>High</v>
          </cell>
          <cell r="EJ49" t="str">
            <v>High</v>
          </cell>
          <cell r="EK49" t="str">
            <v>High</v>
          </cell>
          <cell r="EL49" t="str">
            <v>High</v>
          </cell>
          <cell r="EM49" t="str">
            <v>High</v>
          </cell>
          <cell r="EN49" t="str">
            <v>High</v>
          </cell>
          <cell r="EO49" t="str">
            <v>High</v>
          </cell>
        </row>
        <row r="50">
          <cell r="B50" t="str">
            <v>Amber</v>
          </cell>
          <cell r="C50" t="str">
            <v>Amber/Green</v>
          </cell>
          <cell r="D50" t="str">
            <v>Red</v>
          </cell>
          <cell r="E50" t="str">
            <v>Amber</v>
          </cell>
          <cell r="F50" t="str">
            <v>Amber</v>
          </cell>
          <cell r="G50" t="str">
            <v>Amber</v>
          </cell>
          <cell r="H50" t="str">
            <v>Amber</v>
          </cell>
          <cell r="I50" t="str">
            <v>Amber/Green</v>
          </cell>
          <cell r="J50" t="str">
            <v>Amber</v>
          </cell>
          <cell r="K50" t="str">
            <v>Amber</v>
          </cell>
          <cell r="L50" t="str">
            <v>Amber/Green</v>
          </cell>
          <cell r="M50" t="str">
            <v>Amber/Red</v>
          </cell>
          <cell r="N50" t="str">
            <v>Amber/Green</v>
          </cell>
          <cell r="O50" t="str">
            <v>Green</v>
          </cell>
          <cell r="P50" t="str">
            <v>Amber</v>
          </cell>
          <cell r="Q50" t="str">
            <v>Green</v>
          </cell>
          <cell r="R50" t="str">
            <v>Amber</v>
          </cell>
          <cell r="S50" t="str">
            <v>Amber/Red</v>
          </cell>
          <cell r="T50" t="str">
            <v>Amber</v>
          </cell>
          <cell r="U50" t="str">
            <v>Amber</v>
          </cell>
          <cell r="V50" t="str">
            <v>Amber</v>
          </cell>
          <cell r="W50" t="str">
            <v>Amber</v>
          </cell>
          <cell r="X50" t="str">
            <v>Amber/Red</v>
          </cell>
          <cell r="Y50" t="str">
            <v>Green</v>
          </cell>
          <cell r="Z50" t="str">
            <v>Amber/Green</v>
          </cell>
          <cell r="AA50" t="str">
            <v>Amber/Red</v>
          </cell>
          <cell r="AB50" t="str">
            <v>Amber</v>
          </cell>
          <cell r="AC50" t="str">
            <v>Amber</v>
          </cell>
          <cell r="AD50" t="str">
            <v>Amber/Green</v>
          </cell>
          <cell r="AE50" t="str">
            <v>Amber/Red</v>
          </cell>
          <cell r="AF50" t="str">
            <v>Amber/Red</v>
          </cell>
          <cell r="AG50" t="str">
            <v>Amber</v>
          </cell>
          <cell r="AH50" t="str">
            <v>Amber</v>
          </cell>
          <cell r="AI50" t="str">
            <v>Amber</v>
          </cell>
          <cell r="AJ50" t="str">
            <v>Amber/Green</v>
          </cell>
          <cell r="AK50" t="str">
            <v>Amber/Red</v>
          </cell>
          <cell r="AL50" t="str">
            <v>Amber/Red</v>
          </cell>
          <cell r="AM50" t="str">
            <v>Amber</v>
          </cell>
          <cell r="AN50" t="str">
            <v>Amber</v>
          </cell>
          <cell r="AO50" t="str">
            <v>Amber/Red</v>
          </cell>
          <cell r="AP50" t="str">
            <v>Amber/Red</v>
          </cell>
          <cell r="AQ50" t="str">
            <v>Amber</v>
          </cell>
          <cell r="AR50" t="str">
            <v>Amber/Red</v>
          </cell>
          <cell r="AS50" t="str">
            <v>Amber/Red</v>
          </cell>
          <cell r="AT50" t="str">
            <v>Amber/Green</v>
          </cell>
          <cell r="AU50" t="str">
            <v>Amber</v>
          </cell>
          <cell r="AV50" t="str">
            <v>Amber/Green</v>
          </cell>
          <cell r="AW50" t="str">
            <v>Amber/Green</v>
          </cell>
          <cell r="AX50" t="str">
            <v>Amber/Green</v>
          </cell>
          <cell r="AY50" t="str">
            <v>Amber/Green</v>
          </cell>
          <cell r="AZ50" t="str">
            <v>Amber</v>
          </cell>
          <cell r="BA50" t="str">
            <v>Amber</v>
          </cell>
          <cell r="BB50" t="str">
            <v>Amber/Red</v>
          </cell>
          <cell r="BC50" t="str">
            <v>Amber</v>
          </cell>
          <cell r="BD50" t="str">
            <v>Amber/Red</v>
          </cell>
          <cell r="BE50" t="str">
            <v>Amber/Green</v>
          </cell>
          <cell r="BF50" t="str">
            <v>Amber</v>
          </cell>
          <cell r="BG50" t="str">
            <v>Amber/Green</v>
          </cell>
          <cell r="BH50" t="str">
            <v>Amber</v>
          </cell>
          <cell r="BI50" t="str">
            <v>Amber/Green</v>
          </cell>
          <cell r="BJ50" t="str">
            <v>Amber</v>
          </cell>
          <cell r="BK50" t="str">
            <v>Amber</v>
          </cell>
          <cell r="BL50" t="str">
            <v>Amber</v>
          </cell>
          <cell r="BM50" t="str">
            <v>Amber</v>
          </cell>
          <cell r="BN50" t="str">
            <v>Amber/Red</v>
          </cell>
          <cell r="BO50" t="str">
            <v>Amber/Red</v>
          </cell>
          <cell r="BP50" t="str">
            <v>Amber</v>
          </cell>
          <cell r="BQ50" t="str">
            <v>Amber</v>
          </cell>
          <cell r="BR50" t="str">
            <v>Amber/Red</v>
          </cell>
          <cell r="BS50" t="str">
            <v>Amber/Green</v>
          </cell>
          <cell r="BT50" t="str">
            <v>Amber</v>
          </cell>
          <cell r="BU50" t="str">
            <v>Amber</v>
          </cell>
          <cell r="BV50" t="str">
            <v>Amber</v>
          </cell>
          <cell r="BW50" t="str">
            <v>Amber</v>
          </cell>
          <cell r="BY50" t="str">
            <v>Amber/Green</v>
          </cell>
          <cell r="BZ50" t="str">
            <v>Amber</v>
          </cell>
          <cell r="CA50" t="str">
            <v>Amber</v>
          </cell>
          <cell r="CB50" t="str">
            <v>Amber</v>
          </cell>
          <cell r="CC50" t="str">
            <v>Amber/Red</v>
          </cell>
          <cell r="CD50" t="str">
            <v>Amber</v>
          </cell>
          <cell r="CE50" t="str">
            <v>Amber</v>
          </cell>
          <cell r="CF50" t="str">
            <v>Amber/Red</v>
          </cell>
          <cell r="CG50" t="str">
            <v>Amber</v>
          </cell>
          <cell r="CH50" t="str">
            <v>Amber/Green</v>
          </cell>
          <cell r="CI50" t="str">
            <v>Amber/Red</v>
          </cell>
          <cell r="CJ50" t="str">
            <v>Reset</v>
          </cell>
          <cell r="CK50" t="str">
            <v>Amber/Red</v>
          </cell>
          <cell r="CL50" t="str">
            <v>Amber/Red</v>
          </cell>
          <cell r="CM50" t="str">
            <v>Amber/Red</v>
          </cell>
          <cell r="CN50" t="str">
            <v>Amber</v>
          </cell>
          <cell r="CO50" t="str">
            <v>Amber/Green</v>
          </cell>
          <cell r="CP50" t="str">
            <v>Amber</v>
          </cell>
          <cell r="CQ50" t="str">
            <v>Amber</v>
          </cell>
          <cell r="CR50" t="str">
            <v>Amber</v>
          </cell>
          <cell r="CS50" t="str">
            <v>Amber</v>
          </cell>
          <cell r="CT50" t="str">
            <v>Amber/Green</v>
          </cell>
          <cell r="CU50" t="str">
            <v>Amber</v>
          </cell>
          <cell r="CV50" t="str">
            <v>Amber</v>
          </cell>
          <cell r="CW50" t="str">
            <v>Amber/Red</v>
          </cell>
          <cell r="CX50" t="str">
            <v>Amber</v>
          </cell>
          <cell r="CY50" t="str">
            <v>Amber/Green</v>
          </cell>
          <cell r="CZ50" t="str">
            <v>Amber/Red</v>
          </cell>
          <cell r="DA50" t="str">
            <v>Amber</v>
          </cell>
          <cell r="DB50" t="str">
            <v>Amber</v>
          </cell>
          <cell r="DC50" t="str">
            <v>Amber/Red</v>
          </cell>
          <cell r="DD50" t="str">
            <v>Red</v>
          </cell>
          <cell r="DE50" t="str">
            <v>Amber</v>
          </cell>
          <cell r="DF50" t="str">
            <v>Amber/Green</v>
          </cell>
          <cell r="DG50" t="str">
            <v>Amber</v>
          </cell>
          <cell r="DH50" t="str">
            <v>Amber</v>
          </cell>
          <cell r="DI50" t="str">
            <v>Amber</v>
          </cell>
          <cell r="DJ50" t="str">
            <v>Amber</v>
          </cell>
          <cell r="DK50" t="str">
            <v>Amber</v>
          </cell>
          <cell r="DL50" t="str">
            <v>Amber/Red</v>
          </cell>
          <cell r="DM50" t="str">
            <v>Amber/Red</v>
          </cell>
          <cell r="DN50" t="str">
            <v>Amber/Green</v>
          </cell>
          <cell r="DO50" t="str">
            <v>Amber</v>
          </cell>
          <cell r="DP50" t="str">
            <v>Amber/Green</v>
          </cell>
          <cell r="DQ50" t="str">
            <v>Amber/Red</v>
          </cell>
          <cell r="DR50" t="str">
            <v>Amber</v>
          </cell>
          <cell r="DS50" t="str">
            <v>Amber</v>
          </cell>
          <cell r="DT50" t="str">
            <v>Amber</v>
          </cell>
          <cell r="DU50" t="str">
            <v>Amber/Red</v>
          </cell>
          <cell r="DV50" t="str">
            <v>Amber</v>
          </cell>
          <cell r="DW50" t="str">
            <v>Red</v>
          </cell>
          <cell r="DX50" t="str">
            <v>Amber</v>
          </cell>
          <cell r="DY50" t="str">
            <v>Amber</v>
          </cell>
          <cell r="DZ50" t="str">
            <v>Amber</v>
          </cell>
          <cell r="EA50" t="str">
            <v>Amber</v>
          </cell>
          <cell r="EB50" t="str">
            <v>Green</v>
          </cell>
          <cell r="EC50" t="str">
            <v>Amber/Red</v>
          </cell>
          <cell r="ED50" t="str">
            <v>Amber/Red</v>
          </cell>
          <cell r="EE50" t="str">
            <v>Amber/Red</v>
          </cell>
          <cell r="EF50" t="str">
            <v>Green</v>
          </cell>
          <cell r="EG50" t="str">
            <v>Amber</v>
          </cell>
          <cell r="EH50" t="str">
            <v>Amber</v>
          </cell>
          <cell r="EI50" t="str">
            <v>Green</v>
          </cell>
          <cell r="EJ50" t="str">
            <v>Amber</v>
          </cell>
          <cell r="EK50" t="str">
            <v>Amber/Red</v>
          </cell>
          <cell r="EL50" t="str">
            <v>Amber/Red</v>
          </cell>
          <cell r="EM50" t="str">
            <v>Amber</v>
          </cell>
          <cell r="EN50" t="str">
            <v>Amber</v>
          </cell>
          <cell r="EO50" t="str">
            <v>Amber</v>
          </cell>
          <cell r="EQ50">
            <v>143</v>
          </cell>
          <cell r="FM50" t="str">
            <v xml:space="preserve"> </v>
          </cell>
        </row>
        <row r="51">
          <cell r="B51" t="str">
            <v>The Programme has made good progress this quarter. Key areas to note are:We have appointed our Planning and Delivery Partner - PA Consulting. PA have been contracted to provide additiona insight and capability that Land Registry does not have. PA have been on-boarded and are now integrated. We have agreed our Lotting Stratgey - the approach we will take to lot the 326 English Local Authorities and take them through our Digitisation and Migration Approach.We have defined our Digitisation and Migration Strategy - our approach to securing supplier capability to Digitise and Migrate circa 26 million Land Charges from 326 Local Authorities.We have completed all 15 recommendations from the Gate 0 IPA assessment in August 2015.</v>
          </cell>
          <cell r="C51" t="str">
            <v>The project remains overall on scheduled  with the next key milestone, Keel laying event planned for 17 October 2016 at Cammell Laird. Successful delivery remains probable; ship construction on schedule, ship tests completed and procurement commenced.Progress highlights:• Computer Modelling (CFD) and ice tank testing complete.• All long lead time equipment on order: main engines, winches, cranes, HVAC, electrical systems etc.• Outfitting and electrical sub-contracts placed and detailed engineering advancing.• Four BAS staff seconded to Cammell Laird project office.  Working well together – injecting BAS operational knowledge into the design of the SDA.• Approx. 6000 documents reviewed.• 700 tonnes of Steel Ordered.• Construction started mid-July.   500 tonnes of steel being built in construction hall.• On schedule for Keel laying milestone in October.• First equipment due into the shipyard in January.</v>
          </cell>
          <cell r="D51" t="str">
            <v xml:space="preserve">During Q2, the German Government confirmed their agreement to a corporate structure that enabled protection of security and non-proliferation rights (SANP) and therefore the possibility of shareholder disposal of their shares. However, approval of the new structure is also required from the two German utilities (RWE and E.on) who along with the Dutch and HMG have a one-third shareholding. This has so far not been forthcoming. With the window for submission of the Dutch legislation into the Dutch Parliament rapidly closing (without the Dutch legislation the envisaged re-structure is impossible) their reluctance poses a signficant risk and explains the change from amber-red to red. HMG and the Dutch Government are currently trying to address the German shareholders' concerns.    </v>
          </cell>
          <cell r="E51" t="str">
            <v>On 1st April 2015 the NIMR  transferred to the Francis Crick Institute.  This highly complex transfer included the transfer of 611 former NIMR  staff by TUPE, all NIMR assets and the leasing of the NIMR site.  Construction of the new Francis Crick Institute near  St. Pancras was completed as planned in November 2015.  Practical Completion was delayed due to commissioning issues and was achieved on 12th August 2016..  The delay will not impact on the planned overall end date of the project as staff and equipment occupation plans has been accelerated and it is now about 50% occupied and on track for full operations by December 2016.  The project remains within the budget set in 2010. On 30th June 2015 contracts were exchanged with a Developer to sell the NIMR site at Mill Hill.  The funds from the sale of this site will be sufficient to complete MRC's funding obligations to the Francis Crick Institute.  The sale will be completed  when MRC is in a position to fully vacate the site.  A PAR in May 2016 made the following comments regarding the DCA:Looking at the Crick programme in isolation (including construction, transition and operational aspects), the review team would assign an AMBER / GREEN weighting. However, given the magnitude of the CR2 risk and the fact that as yet it is unclear if effective mitigations are possible or likely to succeed, the overall assessment is AMBER.Note:  CR2 refers to Crossrail 2 railway infrastructure project that is currently planned to be constructed close to the Francis Crick Institute.</v>
          </cell>
          <cell r="F51" t="str">
            <v>Q2 (July-Sept). The Commercial Capability Programme has been increasingly moving from the design and strategy phase into the implementation and operational phase. Highlights include: HMT endorsement on new terms and conditions for commercial professionals. The assessment of over 250 commercial staff against a new set of profressional standards and ongoing design work around central services to recuit, retain and develop staff. Departments are progressing well in developing their Commercial Blueprints, which set out their commercial activity and target operating model for their commercial functions, a number are now moving through final approvals and sign off. Planning around the transition of staff into the GCO is now a major focus. It is anticipated that the first wave of Departments will transition eligible staff early next year. Ongoing departmental engagement and commitment is key to success.</v>
          </cell>
          <cell r="G51" t="str">
            <v>FOXHOUND's mid January go-live date is still on target with roll-out of services to HMRC, DfT and BEIS set to start in February / March 2017. A migration plan is being developed for bringing users of the pilot solution onto Rosa . An MOU with DFID is in place as the operations partner for supporting the ongoing service. The Target Operating Model is being defined for the governance and management structure for the BAU service, including the on-boarding of new partners.</v>
          </cell>
          <cell r="H51" t="str">
            <v>1.  Recruitment was highlighted as an issue in the previous return, and continues to be of concern though capacity (including staff with pending start dates) stood at 70% by 30 September.   The PAR review in May recognised the issue and recommended that the SRO seek dispensation to enhance the terms on offer, as Cabinet Office terms and pay are lower than other Departments.  Whilst pursuing this, we are also considering how we might better attract staff with the right property expertise to serve the programme, including plans to work with HR to structure a package to offer interim consultants to convert them to FTAs.   The structure of the programme and delivery teams is under regular review and final resource bids to HR panel are expected in November.  Alongside this we are making effective use of interim resource, though conscious of the potential impact of this on programme budget, and we are taking a 'flexible pool' approach to using staff with the experience and expertise in drafting business cases and engaging commercially with the market.2.  Progress since the last report includes:  (a) Streamlined approval process agreed through IAC and TAP during September, and we are now re-baselining the programme and developing a revised forward look of business case development and approvals to reflect this  (b) There has been further development and refinement of Hubs policies and standards, approved through NPB and now moving towards live testing in the first Hub projects  (c) Deal signed on the first HMRC-led Hub in Croydon  (d) Now in the late stages of negotiations and expect to sign a deal on the first GPU-led Hub in Canary Wharf, with MCO announcement expected in late October/early November.  (e)  Dedicated Finance Manager and Finance Officer in place, and significant progress in developing processes and reporting tools to track and manage expenditure and commitment  (f) Revised and refined Risk Strategy and Benefit Management Strategy approved at programme level.  Significant work done on developing a RAID log in line with Gateway recommendations, and now beginning to work on replicating this at a regional/project level.  (g) Extensive stakeholder engagement continues, particularly with HMRC and DWP at programme level, and Media Handling, External Affairs pack, Stakeholder Framework and FAQ documentation firmly in place and agreed  (h) Collaborative working with HMRC BoFL programme colleagues continues - particularly around procurement policies and processes.3.  Key risk areas being actively managed include (a) Maintaining commercial confidentiality - mitigation through NDAs with all external professional advisers and interim consultant staff, a refresh of the media handling strategy as a result of an increase in media speculation including engagement of a property media expert, and control of documentation through the use of sensitivity markings and the e-PIMS document hub as a repository  (b)  Timing of decisions to ensure the best commercial deals are achieved - mitgated by close co-operation with agents and a refined and streamlined approval process for business cases  (c)  Stakeholder buy-in - mitigated by the recruitment of three Regional Stakeholder Liaison Managers working closely with departments, revisiting the membership and Terms of Reference of the programme boards and establishing Locality Project Boards to steer the delivery of individual hubs.</v>
          </cell>
          <cell r="I51" t="str">
            <v>GOV.UK Verify sucessfully transitioned from beta to a live service in May 2016.  The top 3 ongoing risks at this point are: 1. Adoption risks - the risk that departments and services do not adopt the service, therefore demand does not grow, undermining the market-based approach which involves suppliers being paid only for successful verifications (mitigation - work towards objectives for improving demographic coverage and success rates, and weekly updates to stakeholders on progress to provide transparency and assurance)  2 - demand risks - the risk that users do not choose to adopt the service and prefer offline channels instead (mitigation - intensive, ongoing user research, analysis of data and feedback, continuous iteration and improvement of the service to increase completion and success rates and remove barriers to successful adoption and completion); 3 - security and resilience risks (mitigation - active and constant management and mitigation, assured through the  pan-government accreditation process)</v>
          </cell>
          <cell r="J51" t="str">
            <v>Defra and its organisations achieved their forecast date of 23rd May ’16 to go-live and is expected to exit Post Go-Live Support by the end of October 2016.The post go-live issues for EA continue to be worked through with progress made in all areas. The Milestone 19 sign off is due in October 2016 and any unresolved items will be dealt with separately to agreed timescales.As a result of a delay in delivering the Portal upgrade the MoJ transformation has been postponed until January 2017. MoJ and SSCL are still working to the agreed November 2016 plan up to the point that cut over and transition would have begun.Although MoJ go-live has postponed to January 2017, the current high-level view is that, through the use of planned contingency, the RM Group go-live of May 2017 should be retained. Progress against the current plan is also on track to achieve this go-live date.Offshoring continues to progress well.  All data fields for the founding orgs and MoJ relating to HR &amp; Payroll and Finance &amp; Procurement processes that are to be viewed by associates in India have now completed their comprehensive risk evaluation and subsequent SIRO sign off thus meeting the commercial obligations of these departments. Transition continues within HR &amp; Payroll resulting in a headcount of 117 operational heads in India to date. Finance and Procurement transition commenced on 17/10 and will see a significant ramp up leading up to Christmas. Ongoing monitoring of quality and customer satisfaction continues and concludes both are tracking to a high standard to date. Senior representatives from MoJ and Cabinet Office visited the offshore sites in Oct and reported very favourably regarding both security and operational delivery  The Metropolitan Police Service programme plan is currently going through a re-planning exercise to take account of programme slippage and additional scope required by MPS. This exercise is due to complete by the end of October</v>
          </cell>
          <cell r="K51" t="str">
            <v>PVR and TAP reviews both reasonabley positive with some concerns and actions, all now completed.  Agreement that timescales for delivery are tight but achievable.  Every confidence that delivery of a fit for purpose Agency will be delivered to maximise benefits within the term of the current Parliament.  Minor delays due to procurement of systems being managed, and overall the programme is remains achievable.   Interim Executive team in place to take Agency forward and to have a hand in the design of the final solution. Amber rating given due to the early stages of the programme and reliance on high performing resources required.</v>
          </cell>
          <cell r="L51" t="str">
            <v>Transformation of the services is continuing to progress well. Under the Print Contract the transformation work is complete. Slight delays have been experienced with the PSN S and PSN C tranformation activity and they are now forecast to be complete by end of October with the remainder of the transformation activity to be handed to the BAU service delivery team.</v>
          </cell>
          <cell r="M51" t="str">
            <v xml:space="preserve">In June 2016 the Programme Business Case was approved for £5.4m of capital release. This capital was to allow the programme's four constiuent projects to progress to a more robust level of detail and analysis in readiness to be presented to TAP in early 2017. The museums and asset disposal OBCs will provide further detail in regards to key investment decisions around the selection of alternative sites and will also detail robust contingeny plans for each option.A 2016/17 plan and detailed 12 week cycle milestone tracker were generated to ensure the programme could achieve OBC approval within the 16/17 financial year, and the FBC to follow in Q3 of 17/18.Partners are working through the governance arrangements for decant coordination and delivery, to ensure vacant possession by March 2023, in line with the programme's objective. </v>
          </cell>
          <cell r="N51" t="str">
            <v xml:space="preserve">90% superfast broadband coverage (at 24Mbps) across the UK has been achieved, with BDUK having delivered coverage to over 4 million homes and businesses up to the end of June 2016.  Focus is now on achieving 95% superfast coverage by the end of 2017 with acknowledgement that some of this is dependent on commercial rollout.An IPA gateway Project Assessment Review is scheduled for November 2016. </v>
          </cell>
          <cell r="O51" t="str">
            <v>At the end of November 2014, Government committed to an uplift in Grant in Aid to run the new Tate Modern.  Further to the last MPA Project Assessment Review (PAR) in October 2015, the amount of additional funding to run the new Tate Modern was confirmed in November 2015.   The business case for the new Tate Modern was presented to DCMS investment committee in February 2015 and following the provision of further information, the capital cost of the project was approved by the DCMS with the recommended further reporting under discussion with Tate.                                                                                                                                                                                                                                      Budget: £271m approved by DCMS in  February 2016.    Anticipated final cost c.£269m at 2016 prices.Fundraising Progress:  £241.6m raised in documented pledges to date and good progress is being made on further commitments with reserves and legacy to cover the total cost of the project.The new Tate Modern opened to the public on 17 June 2016 and is now running business as usual.The Infrastructure and Projects Authority undertook at 3 day PAR from 27-29 September 2016 resulting in RGA status of Green and recommended that this PAR should be considered as completing the final Exit Review requirement and that the Tate Modern Project comes off the IPA GMPP before the Q3 2016/2017 returns.</v>
          </cell>
          <cell r="P51" t="str">
            <v>An IPA  review in June rated the Programme DCA is Amber. Successful delivery of this Programme appears eminently feasible given the skills and experience within the delivery partnership.  There are however a number of urgent recommendations that need to be addressed in order to set the basis for successful delivery. Many of these relate to forming this Programme as a truly collaborative programme in which a common set of objectives is shared. The Review considered that the issues raised in its report are all capable of being resolved if addressed promptly and in the spirit of collaboration. A follow-up AAP review, assessing progress to address these recommendations will take place in October.</v>
          </cell>
          <cell r="Q51" t="str">
            <v>This is a high risk project with multiple interdependencies.  The Contract for Difference (CfD) was signed with NNBG on 29th September 2016 to enable the construction and operation of a new nuclear power plant and the project has moved into project close.</v>
          </cell>
          <cell r="R51" t="str">
            <v xml:space="preserve">This is an expensive and long term programme, (WLC of £12-£14bn undiscounted out to the 2130s) which needs to meet the significant challenges which cover technical, geological, as well as public confidence and community acceptance to host a facility. Despite the long timescales, much has to be done and momentum maintained to support both NDA and MoD planning on legacy waste management and to underpin consents for new nuclear build. There are a number of significant risks to a successful outcome to the Programme including but not limited to the public perception of risks associated with the nuclear industry; the technological challenges of delivering proven solutions for safe disposal of radioactive waste underground; control of costs of large infrastructure projects especially in relation to the nuclear industry; political lobbying; and the willingness of a local community to agree to hosting a geological disposal facility.Governance of the delivery organisation (RWM Ltd) is complex. RWM are a wholly owned subsidiary of the NDA and it is the NDA that provides their corporate governance. The Programme SRO  can therefore only direct RWM on matters of policy. For success of the GDF programme it is crucial that RWM successfully transform into a 'world class developer' ready to successfully engage with communities by the time the siting process is re-launched in 2017. RWM’s transformation was raised as a concern by the Review Team at the PAR in Sept 2015.  SRO has put in place regular meetings with RWM and NDA Directors, and RWM are currently undergoing an ‘organisational readiness review’ provided by the IPA to assess their status, and then set out an ‘Enhancement Plan’ for any changes they need to make. In light of early findings from the review, the SRO has approved a change in the short term governance arrangements designed to improve governance of the Programme to ensure a successful 'end phase review' and subsequent launch of the siting process. This includes a refreshed and streamlined Programme Board and the establishment of a strategic co-ordination group to help ensure successful programme delivery. Alongside this, work on the Initial Actions continues to ensure GDF policy is in place ahead of launch.BEIS will ask IPA to undertake the 'end phase' review (~Q1 2017) to ensure that the Programme is ready to successfully launch the revised siting process in 2017 and move into the formal engagement phase. </v>
          </cell>
          <cell r="S51" t="str">
            <v>Following approval of the strategic business case, a decision was made to divide the Heat Network Investment Project  (HNIP) into two phases (Pilot and Main Scheme), with two separate outline business cases. The Pilot Phase will consist of an initial funding round, which will be delivered through Salix/BEIS and will be utilising funding allocated to 2016/17 as well as some from 2017/18, to test process and project design. The Main Scheme will incorporate learning from the pilot and cover the remaining period of the project which runs to 2021. A delivery body for the Main Scheme  will be procured through open competition. The outline business case for the Pilot Phase was approved by BEIS Investment Committee on 28 September, and was submitted to HMT TAP on 30 September.The status of the project (as on 30 September) is Amber/Red. This reflects the fact that the project timeline for the launch of the Pilot funding round is tight with very limited contingency built in and on 30 September we were still awaiting a clearance decision following HMT TAP, which could have delayed further the planned launch date scheduled for early October. In addition, the timetable to incorporate the learning from the pilot into the design of the Main Scheme was also extremely tight.Several actions have been taken to improve the delivery confidence of this project; additional admin budget has been secured internally to recruit new members of staff and regular discussions were held with HMT to increase the delivery confidence of HNIP by re-profiling the capital spend across years to allow suffcient time to incorporate the learning from the pilot into the design of the Main Scheme.</v>
          </cell>
          <cell r="T51" t="str">
            <v xml:space="preserve">The aim of this procurement is the delivery of the 10 Magnox Reactor Sites and 2 Research Sites into care and maintenance or in the case of Winfrith, its Interim End-state by 2028. The ownership of these sites has been the subject of a major public procurement which has recently been concluded and NDA has entered into a new contract with the Cavendish Fluor Partnership until 2028 which offers the opportunity to realise significant savings against the baseline estimate at the outset of the competition phase of the procurement. The savings target was originally set at 5% but this was subsequently revised to 10% following the 2013 Spending Review. The contract that has been put in place is a target cost incentivised fee arrangement. Following the transfer of shares from Energy Solutions to CFP on September 1st 2014, the procurement is now in the Consolidation (start of delivery) phase.  As part of the contractual arrangements there is a Consolidation phase to allow the contractor to revisit the target cost as bid to take into account that the situation at contract award on 1st September 2014 is different from the assumptions made at the start of the contracting process some 18 months previously. Update - All Consolidation change controls were received by 31st March 2016 and underwent initial review by 31st May 2016. A set of Consolidation close out principles were subsequently agreed between the NDA and the contractor. Following a review of the close out of Consolidation, the NDA concluded that a re-visit of some of the Consolidation process was required. A terms of reference for the Consolidation closeout Group that will carry out this work has been agreed and the scope of the revised Consolidation closure is being prepared. Once the scope of this work has been agreed, a revised schedule and forecast Consolidation closure date will be available. In the interim, decommissioning work on Magnox sites continues, with NDA oversight and assurance being carried out separately by the NDA SLC facing team.  </v>
          </cell>
          <cell r="U51" t="str">
            <v xml:space="preserve">Following the transition to an NDA subsidiary the newly appointed Sellafield Board, Chair and CEO are engaged in setting out the transformation of the business and we continue to work with them to define the transformation journey and the part that strategic partners will play.  We were unrealistic in thinking that this planning might be completed this year, however we remain aligned with the original model change timeline which indicated that this phase would be completed within the 18 month consolidation period which ends October 2017.  This has not prevented early changes being implemented and benefits being realised, an example of which includes the implementation of revised terms and conditions for new starters at Sellafield.   The change programme is a significant undertaking and key elements include: - Mission Change - cessation of reprocessing operations, a shift to Post Operational Clean Out, High Hazard Retrievals and broad front decommissioning activities.  Consideration of resource requirements post reprocessing and skilled workforce to meet future baseline scope demands.Performance – Improve performance; demonstrate improving value for money and consistent delivery of successful outcomes.  Ability to be more agile and flexible to respond to in-year funding adjustments. The programme structure is being organised around 5 high level design groups of People, Value Streams, Enterprise Management, Supply Chain and Leadership.  Good progress is being made on understanding the issues and developing the overall plan for this complex transformation. Driven by the desire to implement a better way to deliver two specific time critical projects, a proposed approach for improving project delivery at Sellafield was brought forward for approval in advance of the wider transformation proposition.   A subsequent IPA review concluded that the fundamental proposition was sound but further work was required on the procurement schedule and the plans to put in place the SL management capabilities required to run the PPP arrangements resulting in a DCA rating for the PPP of Amber/Red. The findings are being addressed and the proposition will be brought back for approval in December.  Other issues under management include the loss of the SL Strategy Director with accountability for the transformation programme who left the business in September; the SL CEO is temporarily undertaking the role on a part time basis and recruitment is underway to fill the position.  In order to maintain confidence in the wider model change, and to build an inclusive and creative delivery environment, NDA and SL are looking to invite IPA to perform an Initiation Routemap exercise.  They will bring their experience to bear by describing the delivery environment we currently have and work with us to establish the delivery environment required for a government sponsored transformation of this magnitude.   Initial meetings with IPA are to take place in October. The Amber DCA at the status date is reflective of the overall programme where successful delivery continues to appear feasible and issues are receiving management attention and are resolvable.   The PPP is one of many key workstreams in the transformation programme and its current DCA should not be seen as a reflection of the wider programme.  Key Risks: - Not yet developed a fully aligned vison for transformation or a strong guiding coalition under the leadership of an SL Transformation Director.  This is being addressed by leadership and engagement from the very top of NDA and SL.  - Potential loss of external stakeholder confidence in the wider mode change programme support impacts on Programme delivery.  Mitigations include establishing key communications interfaces, including the Senior Officials Group to ensure alignment and support at each stage of the programme.    </v>
          </cell>
          <cell r="V51" t="str">
            <v>• Over 4.2 million smart and advanced meters have now been installed under the programme.• Most BEIS commissioned enablers are in place, with good progress on the remainder: including, the Smart Energy Code and work to provide a platform for industry delivery of solutions for the small number of properties unlikely to be served by standard communications. • Focus continues to be on ensuring: o readiness for the start of Data and Communications Company (DCC) live services and the period of early DCC operations; and o readiness among energy suppliers and networks (service users). • The DCC is making progress with final System Integration Testing. Formal user interface testing with suppliers began on 30 August. DCC is now aiming to go live at the end October rather than September. It is important that the DCC demonstrate a robust system before bringing the service live.• Most of the nine relevant large suppliers are judged as well or adequately prepared to start the main installation.  The remainder have feasible plans to engage with the DCC service.• Energy networks are mobilised to support early installations. • The Programme’s delivery confidence rating for 2020 delivery remains at AMBER recognising that some energy suppliers continue to raise concerns about the deliverability of a universal rollout by end 2020. Energy suppliers remain supportive of the Programme as a whole but will continue to lobby new ministers actively against the 2020 deadline and their other regulatory obligations.  • The recent IPA review gave an Amber delivery confidence assessment.</v>
          </cell>
          <cell r="W51" t="str">
            <v>Pillar 1The deadline for making payments that will be funded by the EU to Basic Payment Scheme (BPS) customers for the 2015 scheme year was extended by the European Commission from 30th June 2016 to 15th October.  At the end of Q2, full payment had been made to 99.5% of BPS2015 customers, totalling £1.38bn, and the vast majority of the remaining complex and planned reconciliation cases were on track to be paid by the 15th October deadline; only a small number were expected not to be paid by this deadline, and these would largely be probate cases, fraud cases, and those with missing bank account details.Processing of BPS 2016 claims was well under way at 30th September with a public commitment to pay 90% of claims by the end of December 2016.  This target is much improved since 2015 due to the deployment over the last 12 months of system functionality enabling far greater automation of claims processing, and due to process improvements from lessons learned from 2015.The majority of system functionality providing Minimum Credible Service (MCS) for Pillar 1 had been delivered by the end of Q2, with some minor enhancements scheduled for deployment during Q3.Pillar 2The application window for 2017 Countryside Stewardship (CS) Mid Tier agreements closed on 30th September, at which point 3770 applications had been received, in addition to 954 Higher Tier agreements.Delivery of the majority of Minimum Viable Service capability for CS continued through six system releases during the quarter.  Further releases are scheduled for Q3 which are intended to deploy the remaining in-scope MVS and MCS functionality.  These will finalise the functionality for on-system processing of CS applications that begin on 1st January 2017.  However, these releases are the largest deployments of CS functionality to date and risks remain concerning the Programme’s ability to fully test and deploy this remaining functionality against a challenging  schedule.  This may have an impact on Defra’s ability to issue all agreements ahead of the 1st January 2017 start date for the agreements.  Transition from the Programme to Business As UsualActivities identified for transition of the Programme into BAU are progressing to plan, including post-programme governance arrangements, handover of commercial and financial management and assets, closure or transfer of risks, and post-programme organisational design.  A benefits realisation plan had been approved and measurements agreed, but headcount savings from Countryside Stewardship were still under discussion due to uncertainty caused by the EU Exit (funding of schemes post-exit and unknown take-up of schemes by customers).SummaryThe Programme is now in its final stage having developed nearly all the functionality required for the Minimum Viable Service and the Minimum Credible Service.  Excellent progress has been made in transferring the service into business as usual support in the RPA with a very small team left in the programme.  System development activity was largely complete at the end of September and  the final releases planned for November and December contain the largest amount of CS functionality deployed to date and consequently risk still exists in delivering this as planned given the amount of testing involved.  Any delays could have an impact on the processing of CS applications for 2017 and a knock-on impact for the first “BAU” release in Q4.  Given this last remaining risk, Delivery Confidence has been maintained at AMBER.</v>
          </cell>
          <cell r="X51" t="str">
            <v>The Programme continues to make significant progress towards improving its delivery confidence. The Programme still has significant operational and financial challenges to overcome but does have a clear plan to manage them. A new Programme Director is in post. The main reasons for the Amber-Red rating at the  last IPA review have been addressed: The Target Operating Model has been defined and agreed; the Migration from Sampson House has been planned and delivery confidence increased; Funding issues for Sampson House are resolved.The Programme Business Case has received HM Treasury and Cabinet Office sign off. A contract extension with Capgemini has been negotiated (with immediate savings) and the Service Management and Integration Consultancy Partner has been onboarded.</v>
          </cell>
          <cell r="Y51" t="str">
            <v xml:space="preserve"> The baselines for this return are based on the approved final TEAM2100 full business case (formerly TEP1), approved by HM Treasury on 15 October 2014. Forecast spend and efficiencies are based on the TEAM2100 10 year Contractors Plan, which is the long-term programme of works for delivery by TEAM2100 for the duration of the TEAM2100 Programme.Departmental delivery confidence for the TEAM2100 Programme remains at green. The IPA has also rated the programme as green, following their Gateway 4 review, conducted in November 2015. The final IPA report concluded that “successful delivery of the TEAM2100 Programme to time, cost and quality appears highly likely and there are no major issues that at this stage appear to threaten delivery significantly.” Nine recommendations were made by the IPA and an action plan has been developed to address these. The programme also underwent two further assurance reviews in 2015: a Predictive Project Analytics (PPA) review, conducted by Deloittes on behalf of the Cabinet Office, and an Environment Agency Internal Audit team review. The outcome of both reviews was favourable and positive.Delivery of the first TEAM2100 Annual Plan 15/16 concluded successfully in March 2016. £5.5m of TEAM2100 efficiency savings were accepted by the Cabinet Office in financial year 15/16. The TEAM2100 Integrated Delivery Team are building on the successes of the previous year, and delivery of the 2nd Annual Plan for financial year 2016/2017 continues to progress well.  The Annual Plan forms the basis of works for each financial year, and comprises works at the Thames Barrier and Associated Gates (TBAG), engineering investigations and appraisals for fixed and active assets and asset management projects.The programme is also seeking ISO55000 (Standards for Asset Management) accreditation.</v>
          </cell>
          <cell r="Z51" t="str">
            <v xml:space="preserve">The development, planning and procurement phase of the project was completed in August 2015 with the procurement of Tideway (the private sector organisation set up to finance, deliver and operate the Tunnel), the award of their licence as the Infrastructure Provider by Ofwat and the signing of the Government’s contingent financial support package (GSP). Site works have begun and the project is currently on track and on budget, with no indications of increased risk to Government. Tideway has recently reached agreement with project partners for a revised delivery target 18-24 months earlier than the original regulatory baseline.As this is a private sector project, Government’s interests in the project are to achieve the environmental outcomes, avoid a call on the GSP, achieve value for money for taxpayers and customers, avoid any reputational damage and for the project to remain off the public balance sheet. Defra’s governance and risk management of Government's interests in this project are in place. The project was the subject of an IPA PAR Exit Review in the previous quarter, which concluded that the project had moved to Amber Green, and following the satisfactory implementation of the review team’s recommendations, was likely to move to Green and could then exit the GMPP and move into Defra’s assurance. We are implementing high priority recommendations by the end of October 2016, with medium priority recommendations by end of November 2016. Implementation will be assessed by the SRO, Accounting Officer and IPA prior to exit. </v>
          </cell>
          <cell r="AA51" t="str">
            <v>1. IssuesThis is a complex programme seeking to deliver significant structural reforms to the apprenticeships system, at pace. A key issue is ensuring that employers and providers are ready to respond to a critical milestone, the implementation of the levy, in April 2017. There is considerable pressure from external stakeholders calling for early clarity.Resourcing pressures are an issue for the programme overall, particularly with regard to ongoing organisational restructuring within the Skills Funding Agency. A lack of staff with key skills and overstretched resources potentially threaten communications and stakeholder activity and consequent growth in new apprenticeship starts.2. Progress in the last quarterIn all areas the programme is broadly on track and has achieved key milestones as planned. In more detail:Institute for Apprenticeships: A new shadow chair has been appointed to set the mandate of the Institute. Recruitment for a permanent chair and CEO is currently underway, with the chair expected to be appointed this year and the CEO the next. The Institute board are planned to be appointed by Christmas. Legislative prerequisites for the Institute have been met on time, with the Enterprise Bill (and the relevant clauses within it) now granted Royal Assent.Growth: Forecasted starts for the period May 2015 - July 2016 are slightly ahead of trajectory for 3m starts by 2020 (an overall figure of 634,000 starts for the period, above the 628,200 estimated trajectory), and this trend is replicated for the last quarter. In the same period, starts have risen in almost every age/level banding other than 19-24 intermediate level apprenticeships. Cabinet Office reviewed the causes of this and the programme is keeping performance in this cohort under review.Frameworks/Standards: Work has begun to withdraw apprenticeship frameworks in favour of standards, with the first two batches currently being withdrawn and a plan developed for the eventual withdrawal of all frameworks. However, overall starts on standards comprise only 0.6% of starts reported for the year, which is down on the expected 1% of starts for the period. We are strengthening our resource to work with employers on standards development. Levy: Final funding policy and the funding rates for apprenticeships was confirmed on 24 October. This was a critical milestone in order to give employers and providers certainty to plan for next year. Procurement of provision for non-levey payers was also launched alongside the final funding policy.DAS: The DAS build is on track. We expect delivery of the minimum viable service (MVS) by April 2017. All indicators suggest we will be able to meet the targeted October deadline for a dress rehearsal of the full service. Employer registration for their accounts will begin from January.The HMRC digital team (a blend of BIS and HMRC staff) are building an API that will allow the DAS to 'talk to' back office HMRC systems. This in turn will allow employers to see their declared levy. This piece of work is proceeding well, however the legacy back office work that other HMRC teams (mostly via Cap Gemini) are undertaking is slower and not as visible. This work is being managed by HMRC.3. RisksTop risks to the programme are as follows: • The landscape as described in 2020 is not delivered, e.g. the 3 million starts commitment and underpining published targets. - MITIGATION: Agree appropriate trajectory with ministers following post Brexit steers and develop ‘ripcord’ measures to allow action to be taken to put trajectory back on track. • Apprenticeships reforms result in damage to quality, volumes and/or reputation of apprenticeships. - MITIGATION: Options for changes in funding levels modelled to determine levels that best mitigate impact tested on employers and early communication to sectors. • Introduction of apprenticeships reforms are delayed due to the change in ministers/MOG changes. - MITIGATION: Close co-ordination with ministers on current status of levy reform and earliest announcement of confirmed funding decisions to maintain momentum.Changes to risk exposure will arise from April 2017 and the introduction of the levy, but until then the programme risk picture should be relatively stable. Nevertheless, the multiple system and behaviour change aspects of the Apprenticeships Programme mean that the overall picture remains one of high risk.4 and 5. There are no changes in benefits and cost forecasts as these are just now being defined, and as this is the first GMPP return for the Apprenticeships Reform Programme there are no changes here either.6. The programme has recruited new staff members to run the PMO, which will allow for more accurate programme reporting and greater control of programme delivery. Similarly, a redesign of governance structures has helped to better integate constituent parts of the programme with each other while reducing unnecessary process. The new financial risk management process agreed by ministers will further stabilise the programme and mitigate key risks following the introduction of the levy. The programme is subject to regular reviews (IPA, HMT, Internal Audit) which will also help to guide our progress. Our DCA rating of Amber / Red reflects the most recent IPA assessment of the programme, which returned the same rating.</v>
          </cell>
          <cell r="AB51" t="str">
            <v>The DCA has reduced from Amber/Red to Amber this quarter, reflecting the fact that market testing has now commenced, making delivery of a first sale by the end of 16/17 more likely. The timeline remains challenging and contains no contingency, but the project has made progress from the Q1 status, when it was awaiting a decision on launching market testing. There remain significant risks outside the project's control, including Brexit and the possible effect on markets, and Rating Agencies final feedback, hence the Amber ratingThe market testing exercise with a selected group of investors began w/c 26 September. The aim of the exercise is to test appetite for the asset and obtain feedback on the sale structure, route to market and ideally potential pricing. In advance of this, Rating Agencies have been engaged to carry out an analysis of the asset and have fed back on possible target ratings. Market testing is scheduled to complete on the 18th November, when feedback will be analysed, and a recommendation to Ministers will be provided early December with the aim of obtaining a decision prior to Christmas recess. That would allow a sale process to launch in January 17 and complete by the end of March 17. Other key project risks include volatile market conditions, ensuring stakeholders are able to support the sale process, demonstrating the robustness of the model, and that the Master Servicer processes are sufficiently robust to reassure investors that the servicing of the loans is working. The current 16/17 delivery timetable contains no contingency and the project remains subject to risks outside of its control, therefore the project is likely to remain at Amber or higher until the sale is complete.</v>
          </cell>
          <cell r="AC51" t="str">
            <v>As at 26 September 2016, PSBP Capital 1 had 122 schools open, an increase of 16 from last quarter. A further 26-28 schools are planned to open by the end of January 2017. Contracts have been signed for 194 schools, an increase of 8 from last quarter.PSBP2 Capital now have 159 schools engaged, 4 projects with OBC Approval and 1 project with FBC Approval.A number of external factors continue to impact the programme, the most significant being the recovery of the construction market. Over the last 25 to 27 months we have experienced a lack of interest from contractors in the new batches of schools being released into procurement and experienced contractors seeking additional funding. This has resulted in delays against our internal delivery programmes. However the programme is still going to finish two years earlier than originally planned.We continue to review and adapt our market strategy to identify further opportunities and solutions to drive value for money for the projects remaining in the programme pipeline. PSBP2 is at an early stage of development and the SRO is confident that good progress is being made.  There is growing evidence of cost pressures to deliver the programme to the agreed capital budget.The last IPA AAP review of the programme in March 2016 rated the programme Amber on the basis that there was evidence that the market strategy was yielding the results that we were seeking.</v>
          </cell>
          <cell r="AD51" t="str">
            <v>Delivery confidence remains at amber/green. The programme has now delivered 20 out of a total of 46 schools in the programme. These school buildings have been handed over and are now being occupied by teachers and pupils. A further 8 schools are expected to be delivered by the end of 2016 but progress is being monitored regularly.</v>
          </cell>
          <cell r="AE51" t="str">
            <v>The Delivery Confidence RAG has improved to Amber/Red this quarter.  The risk around delay to the EYNFF funding consultation has diminished following launch on 11th August and the subsequent healthy level of response to the consultation.  The delay does mean however that there is now very little room for slippage in the remaining timetable to conclude consultation activity and lay funding regulations by Jan 2017 and we are managing this timetable very closely.  We are also increasing our effort on supporting LAs to prepare for delivering 30 Hrs childcare, including: awarding a contract to provide support to LAs, and to assess and more closely monitor readiness to deliver; establishing an LA Fieldforce team to challenge and support individual LAs and identify areas of good practice and areas with significant delivery challenges.Early implementation of the 30 Hrs childcare offer commenced in selected areas of the country on 1st September and is beginning to give some early anecdotal evidence and experience of delivering the new entitlement.  We will ensure lessons learned are disseminated to other Local Authorities and providers to support in their preparation for delivering 30 Hrs.</v>
          </cell>
          <cell r="AF51" t="str">
            <v>In the early part of the year a number of test flights experienced severe turbulence and wind shear on the northern approach to the runway. Following a test flight by the contracted air service provider (Comair), they concluded they were unable to operate commercial flights until they had a greater understanding of the nature of the problem and means had been considered by which the impacts could be mitigated.  The project team is considering whether a short term air access solution can be found using the southern approach to the runway, which would require landing with a tailwind; the project team are gathering meteorological data to inform that judgement and discussing with potential air service providers prospects for using the southern approach. In parallel, detailed modelling work on the wind conditions on the northern approach ongoing.  The airport is open and operational - to date 8 flights have landed at the airport , 3 of which were for medical evacuations.</v>
          </cell>
          <cell r="AG51" t="str">
            <v>The Development Consent Order was made by the SoS on 11 March 2016 with the judicial review period passing with no challenges received. Governance papers for full funding have been to and approved by Investment Decision Committee Highways England Board and Board Investment and Commercial Committee. The Ministerial submission has been approved and notification from HMT that funds are available has been received. The full SGAR 5 was held in on 28 June 2016 which achieved a GREEN rating. An Interim SGAR 6 will be held 2017/18 with an interim I&amp;PA Stage 4 review following Interim SGAR (dates for these to be agreed). The project is currently working through a commercial assurance &amp; efficiencies review to identify a baseline and future savings. A mobilisation contract (to undertake seasonal works such as ecological mitigation and enabling works) has been placed with the delivery partners to undertake preparatory works prior to formal Notice to Proceed being issued. The project is well placed to start works before the December 2016 milestone. The main risks to the overall scheme at present are: - H&amp;S risk to workers during construction - Excessive customer delays through road work - Poor weather in key construction phases - Overheating of construction market – lack of skills materials plant- Client capability to lead and manage project- Impact of the UK decision to leave the EU</v>
          </cell>
          <cell r="AH51" t="str">
            <v>The Road Investment Strategy has set a challenging target of starting works within the first Road Investment Period i.e. before April 2020 which can only be achieved if the scheme is publically funded. This is a unique and complex scheme with significant stakeholder interest from heritage organisations as well as regional interest. An Infrastructure and Projects Authority (IPA) Gateway 1 allocated a Red delivery confidence rating and made 11 recommendation which included to review the project schedule on a more realistic timescale for delivery. An follow up Assurance of Action Plan review has been scheduled for October. Access for environmental surreys has been completed by agreement with affected landowners except for agreeing access for archaeological trial pits at the potential eastern portal location. This is likely to have a limiting affect on the information available for the next ICOMOS / UNESCO Advisory Mission that is scheduled for January 2017. The total scheme costs is with indicative budgets but there is pressure within the committed RIS1 budget allocation. The SOBC has been approved by DfT but confirmation from HMT is awaited. The scheme's value for money relies upon the strategic case for the A303/A358 corridor improvement wider economic benefits to the South West Region heritage benefits along with transport benefits. It is unlikely that the value for money statement is going to better low value for money. The scheme remains on target to achieve the RIS target of a start of works by the end of March 2020 subject to project funding</v>
          </cell>
          <cell r="AI51" t="str">
            <v>Government stated in December 2015 there is a need to deliver airport expansion in the South East and requested further work to support Government in identifying a preferred scheme. This work was completed in June 2016 and the planning assumption of an announcement of preferred scheme has been put back to at least October 2016 in line with the SoS’s statement in the House of Commons on 30 June 2016. The programme continued preparatory work throughout the summer and are ready as required by Ministers. The planning route to enable increased airport capacity will be through a National Policy Statement. A generic Airports NPS has been drafted along with a Consultation Strategy in readiness for an announcement of preferred scheme. Assurance on this work was carried through a PAR in June specifically focusing on the challenge of a large-scale consultation on the NPS (Rating – Amber). The scheme planning and construction activities will be delivered by the preferred scheme promoter however DfT will work closely with the promoter to enable the programme and manage dependencies. It is currently presumed that the scheme promoter will fund the scheme and some elements of surface access. No public funding is currently available for direct investment in airports. The key strategic risks are identified as: (a) The impact of Air Quality on the programme and the ability to deliver expansion within legal air quality limits which could result in delayed policy implementation and capacity delivery; (b) Carbon and the ability of the preferred scheme/airport expansion to be delivered due to carbon commitments; (c) Economic regulation framework impacting on the deliverability of any Government decision on expansion; (d) Delivery and funding of planned or assumed surface access proposals which could result in the full anticipated benefits (including release of additional airport capacity) not being realised. Additional risk ACAP019 added in this period covering the potential of civil disobedience slowing programme delivery.  The Airport Capacity Programme is novel and contentious and will be subject to continual political public local national and global media interest as well as ongoing opposition and legal challenge.</v>
          </cell>
          <cell r="AJ51" t="str">
            <v>Overall - Crossrail is now in excess of 77% complete and forecast to be completed on time and within budget although cost pressures particularly in respect of Network Rail’s on-network works remain.Cost - The project is forecast to be completed within budget and cost no more than £14.5bn excluding the rolling stock and depot contract. Within this there are concerns regarding escalating costs particularly on the Network Rail portion of the works. Increased scrutiny and measures to help control costs are being implemented.Schedule - At the end of Period 5 in 2016 Crossrail (CRL) is reporting 77.4% complete against a plan of 79.8% a variance of 2.4%. The Surface Works delivered by Network Rail are 74% complete based on the cumulative cost of work done. The Master Operations Handover Schedule (MOHS) was launched during April 2015 and replaces the Master Control Schedule (MCS) as the primary schedule. This is expected to improve the strategic management and integration of activities necessary to deliver Crossrail as an end-to-end railway. A major blockade at Ilford Depot commenced in August; works here are required as Ilford will be home for some of the new Class 345 trains; including those scheduled to enter service next May. Tunnelling Progress -  Now complete. Stations and tunnels fit-out - The focus continues on the handover to system wide contractors and with this work is underway on the tunnel and station fit out works.Rolling Stock - Progress is on schedule to support the staged openings. Nevertheless the train software programme will remain a critical element until its completion.Key Risks - The cost escalation risk mentioned above can be broken down to the risk that engineering contracts are not in line with Crossrail Ltd forecasts and that escalation of Network Rail costs result in the need for DfT  to provide additional funding. Additional risks include potential impacts to Stage 2 opening from the Judicial Review launched by Heathrow Airport Ltd challenging the ORR's charging decision of May 2016.</v>
          </cell>
          <cell r="AK51" t="str">
            <v>Network Rail is the Government's delivery agent for the East West Rail Programme Overall - Phase 1 extension of services to Oxford from Oxford Parkway expected in December 16. Phase 2 Bicester - Bletchley and Aylesbury - Claydon Junction is expected to complete GRIP 3 (single option selection) in December 16 and GRIP 4 (single option development) by December 19 (as per Hendy Review) with completion in CP6 (next funding period from April 2019).  Cost - Phase 1 Currently tracking against revised budget. Cost risk of c£2m should NR be required to undertake a test of SilentRail in Oxford area. Phase 2 NR are working up GRIP 3 cost estimates for programme antipcated to complete in December 2016. No committed funding beyond GRIP 4 (single option development) in CP5.Key Risks - Phase 1 Network Rail challenging planning conditions that currently requires them to install and test SilentRail which have been shown to offer limited additional benefits to noise mitigation already in place. If not successful additional funding may be required and albiet unlikely could result in a delay to start of services. Phase 2 programme committed however no budget available in CP5 for land blight required as part of TWA application without which the application could be delayed.  Integration of Depots and rolling stock. HS2 integration - EWR may need to be integrated with HS2 to avoid delays owing to HS2 blockade . Planning processes such as public inquiry could face challenge and delay programme</v>
          </cell>
          <cell r="AL51" t="str">
            <v>Network Rail is the Government's delivery agent for the GWRM Programme. This is a high priority programme which was reviewed as part of the Hendy Review. Current progress for this quarter includes successful delivery of the Hinksey works from 30 July to 15 August which involved signalling flood alleviation track renewal and bridge replacement works work towards delivery of the IEP Test Track and the six week blockade of the Severn Tunnel.   Rising costs for works have meant that options for deferral of parts of the programme have been considered which would enable the programme to stay within the CP5 budget.   Through better management and improved governance processes the team is making good progress in the programme. However there are still significant overall concerns over the confirmation of required outputs cost escalation and risks to timely delivery of the electrification programme that the team are currently working to mitigate.A snapshot of key works include:- Electric trains running on the Paddington to Reading and Didcot line- This is due to be completed by December 10th and will lead to a December 2017 timetable change.   - National SCADA programme (Supervisory control and data acquisition) – This should have been in place by now however there have been issues regarding user acceptance.  A mandraulic solution has been used for the short-term and mitigations have been investigated for the longer-term. - Steventon Bridge – Additional work has been commissioned in order to ensure a strong case is submitted to English Heritage in order to gain approval for the removal of Steventon Bridge.  - Severn Tunnel –During the period of distruption rail users have been diverted via Gloucester or used replacement buses.- Goring Gap - NR have worked up 3-4 options for stakeholders to review. A solution is anticipated by the end of the year but it is unclear when possession and workforce will be able to retrofit. - Christmas 2016 works - There are not enough resources equipment or access to complete the Xmas works fully. NR is considering fallback actions including considering alternative means of delivering the scope or bringing forward sections of the work.</v>
          </cell>
          <cell r="AM51" t="str">
            <v>HS2 is a large and complex programme that is still at a relatively early stage. However with the Major Works Civils Contracts (MWCC) ITTs issued in early June 2016 the Enabling Works Contract Award and the Secretary of State's decision on the route of Phase 2b both scheduled for November and the Phase 1 hybrid Bill on track for Royal Assent by end December 2016 or early January 2017 successful delivery of the programme appears feasible. As such the current delivery confidence status is AMBER. PHASE 1: - The hybrid Bill is currently at the House of Lords Select Committee stage with hearings starting on 5 July and Euston petitioners heard following Summer Recess. The committee has confirmed that it will not hear petitions that would require Additional Provisions unless they are explicitly instructed to do so by the House. - A key challenge for the programme is to ensure that Network Rail have the capacity to deliver the enabling works at Euston on time as well as at other key areas such as Crewe and Old Oak Common and that the current Additional Provision 3 scheme for Euston remains deliverable. The programme is looking at how the Euston element of HS2 can be simplified with fewer possessions required and less disruption to other services.  PHASE 2: - Phase 2a Bill preparation is underway and the programme remains on track to deposit a hybrid Bill in July 2017.  - Key Phase 2a consultations were launched in September - the draft Environmental Impact Assessment the draft Equalities Impact Assessment the Scope and Methodology Report and the route refinements for Phase 2a.  - Recommendations on the route through South Yorkshire  were published by Sir David Higgins in July 2016. - ITTs for the Phase 2b Professional Service Consultants were issued in early September 2016 (contract award on track for February 2017).  - IPA PAR undertaken for Phase 2b including a detailed review of the Phase 2b SOBC with an AMBER Delivery Confidence Assessment awarded. MPRG Panel meeting to take place on 20 October.  - Whilst affordability challenges remain on Phase 2 the approach to cost estimation was agreed at BICC on 18 July 2016. A revised cost estimate has been received from HS2 Ltd which incorporates the additional cost saving opportunities identified in the Periodic Update. COMMERCIAL OPERATIONS - The Secretary of State has agreed that development of HS2 should be contingent on the proposed future access charging policy (i.e. it is intended that the Infrastructure Manager will have the ability to charge train operators on HS2 infrastructure an Investment Recovery Charge). - The Rolling Stock and Depots Strategy continues to be developed and will be put to the One Railway Programme Board in December for approval prior to final sign off of the strategy and the PQQs in March 2017. WIDER PROGRAMME: - A PAC hearing on HS2 was held on 11 July and was attended by Philip Rutnam David Prout and Simon Kirby. The PAC report was published on 14 Sept and the programme is in the process of responding to its recommendations.  - Simon Kirby announced in September that he was resigning as CEO of HS2 Ltd. Roy Hill will take over as interim CEO on 1 Nov on secondment from CH2M with a permanent CEO planned to be in place by summer 2017. Sir David Higgins will remain as Chairman until the permanent CEO has been recruited and has settled in and Mel Ewell (previously CEO of Amey) has joined the HS2 Ltd Board as a Non-Executive Director.</v>
          </cell>
          <cell r="AN51" t="str">
            <v>Overall: Train build on schedule. High risk of delayed entry into service due to late delivery of GWL test site but mitigations are being explored and implimented for example securing access as soon as possible to the GWML test site and increased testing on ECML should help reduce the delay risk. Continuing series of meetings between DfT Network Rail and Agility to implement mitigations. Train Build: As planned. 43 of the 57 GWR sets are at various stages of construction and testing. Depots: Works have progressed on schedule. North Pole complete Stoke Gifford (largely complete subject to modifications to accept an all bi-mode fleet) Swansea (complete subject to commissioning to commence 17 October 16 additional works are expected to support an all bi-mode fleet) Doncaster (Construction on schedule to complete December 2016) Testing: Electric and diesel mode testing continuing on ECML. Some successful 125mph electric runs have been conducted on GWML during OLE commissioning. Testing to re-commence early October 2016. Network Rail: Programme of gauge enhancements platform works and power upgrades continue. Communications: Testing prioritised over communications events through summer 2016 which will be reviewed in late 2016.  Finance: Project costs have increased as a result of interventions required to address the delays to the electrification of the Great Western Mainline and the impact this has had on the test schedule for the GWML and ECML Fleets. This has led to expected delays of entry into service as well as significant variations to change the full GWR fleet to bi-mode in order to be able to operate in diesel mode until such time that electrification is delivered. Authority has been provided  to spend up to £130m  to support the change of the GWML IEP fleet to bi-mode but this threshold is now at risk of being breached due to a likely increase in requirements for diesel running.   Finance options for capital costs of contract variations are being explored. Top Project Risks 1. The latest delivery plans indicate that delivery of the GWR and VTEC IEP trains will be circa 100 days late as a result of Network Rail's delayed completion of test track between Reading and Didcot. The impact of NR's failure to complete the Relief Line and control system infrastructure works by the end of September 16 is currently being assessed and mitigations to minimise delays continue to be assessed this could lead to additional delay or costs for mitigation activities. GW Change Team kept informed as existing fleet may need to be kept longer periods than planned. 2.  Industrial relations problems associated with changing work practices. Response lead by TOCs. Keep under review.3. Train design does not meet specification. Managed through monthly Delivery Review with Agility Trains and Hitachi. DfT's specialist technical advisors used for assurance that the train meets our requirements. 4. North Pole and Doncaster depot capacity - Hitachi may have committed additional trains as a result of other AT300 orders. Depot capacity being assessed by Agility Trains.</v>
          </cell>
          <cell r="AO51" t="str">
            <v>After consultation closed in March 2016 the Project assessed the consultation responses and presented a Recommended Preferred Route to the Highways England Board at the end of July 2016.  This was approved and then shared with BICC on 15 August 2016 with a request for the Project to engage with the Secretary of State.  This has now commenced. Most recently the IPA carried out a Project Assessment Review during September 2016 and rated the project Amber/Red. Funding: £29.7m of funding has been approved for FY 16/17 the Project is working within this and confirms that it is sufficient for the remainder of the Options Phase and the initial stage of the Development Phase.   The Technical Partner appointed for the remainder of the Project on 6 May 2016 has mobilised and started work.  Summary : The project is on track to deliver a preferred route recommendation to DfT during Q4 of 2016.  Progress beyond that will depend on the timing of a Preferred Route Announcement by the Secretary of State and is expected to also depend on agreement between DfT and HMT regarding financing. Risks 1. Insufficient political support with the result that the project is not considered to be a priority over other investments.  Mitigation - The Project is working with DfT officials to ensure that benefits are well articulated and understood in both DfT and HM Treasury and clearly described in the Outline Business Case.  2. Objectors to the Project may seek a Judicial Review leading to delays and additional costs.  Mitigation - Our consultation approach and documentation has been reviewed by Queen’s Counsel to test the robustness of our response to legal challenge. No significant issues have been identified. A QC review of our Response to Consultation document will also be undertaken before it is published.  3. The Preferred Route Annoucement could be delayed pending DfT and HMT agreement regarding financing (public v private).  Mitigation - The Project is engaging with the new Secretary of State to build support for the scheme. The Project is supporting DfT in its discussions with HM Treasury and continues to emphasise the impact on the cost and delivery schedule. 4. The value for money offered by the scheme could be reduced because of design changes / commitments arising from consultation and/or to strengthen the DCO application. Mitigation - There are a number of opportunities to improve value for money; these include reducing the cost of the schemes though design improvements and improving the benefits case. Key areas of opportunity are reliability benefits and social and environmental benefits.</v>
          </cell>
          <cell r="AP51" t="str">
            <v>A new Scheme estimate has been produced but not approved for M4 J3 to 12. The Scheme is currently reviewing the estimate and looking at ways of reducing the cost the Scheme. The Estimate has not been approved by HE IDC HE Board or BICC. The Scheme design is progressing and surveys are ongoing on site to inform the design. The DCO decision was received on 02/09/16 and the High Court Challenge period ends on 15/10/16. Current risks are High Court Challenge being received low BCR following new Scheme estimate and the increased cost of the Scheme.</v>
          </cell>
          <cell r="AQ51" t="str">
            <v>Following the pausing and unpausing of the programme and the Hendy review of 2015 the economic case and the assumptions have been refreshed in conjunction with external advisors. A 5 case integrated business case (combined SOBC &amp; OBC) has been developed and submitted to BICC for approval in October 16.Following the reset of the MML programme in Autumn 2015 a revised programme baseline was approved in June 2016.Other current issues that are being resolved are listed below:- The assurance assessment that accompanied the Hendy review shows the MML infrastructure delivery as Red. Detailed replanning of the electrification elements are underway by Network Rail to re-integrate them with other infrastructure works with expected completion by the end of 2016. - Works in Leicester area present delivery risk to electric services in 2023 as anticipated duration of track works lead to a late start of electrification works. - No robust maintenance solution in place for the electric stock to provide 2019 services. Shared usage of Bedford Caudwell depot provisionally agreed.- OLE speed improvement south of Bedford not planned for completion until CP6. Initial electric journey times will be longer than current diesel journey times.Completion of the actions above and resolution of the issues cited are expected to return the programme to Amber-Green status.</v>
          </cell>
          <cell r="AR51" t="str">
            <v>Network Rail is the Government's delivery agent for the North of England Programme.  Evidence for RAG: Whilst there has been some good progress delivery confidence is amber/red due to complexity of aligning Franchise Service proposals and cost escalation.  Progress update/Key Risks and Issues: North of England- The NoE Programme remains challenging.  - Workshops have been held to align the NR programme with franchise proposals with an improving position for electrification between Manchester and Blackpool.This also identified that the Phase 5 works will not be delivered to target date of December 2017. NR and ToC's working on a phased delivery programme.- The next key infrastructure milestone in the North of England (Calder Valley West) was delivered early in September 2016( target date was December 2016). Construction is progressing on key elements of programme: including Ordsall Chord (on time for December 2017) and electrification (Manchester to Blackpool in phases for December 2017/May 2018).  - Some complex issues are outstanding(e.g. power supply); Cost escalation concerns emerging around power supply and new electrification standards.- Waiting for a decision on Transport and Works Act Orders: - Manchester Oxford Road Piccadilly and Hope Valley.- The delay to the electrification could further impact on the availability of cascaded diesel rolling stock to deliver franchise commitments.Transpennine Route Upgrade There has been good progress on the Transpennine Route Upgrade as the Client Development Remit was signed on 8 July 2016.  It establishes the basis for Network Rail development work which should report in December 2017.  A full funding application based on this development work is due to be submitted in early spring 2018 to authorise funding beyond April 2019 to completion.- Emerging concern regarding interaction between Clients ( DfT and Rail North) aspirations for delivery by December 2022 and NR proposed programmeFinance comment:-  Some of these projects are well advanced in their delivery and some are in development. Taken as a whole the wider programme is expected to be in the region of around £5bn.-  No certainty on funding beyond March 2019- We are reconciling our budgeted figures with NR  this process remains challenging.</v>
          </cell>
          <cell r="AS51" t="str">
            <v>Following the successful contract signature on the East Anglia competition in August mobilisation continues with a franchise start date scheduled for Oct 16. Proactive planning is taking place across the programme to manage potential clashes in the Rail Franchising Schedule ensuring optimal market capacity market confidence and programme credibility.West Coast Corridor Partnership (WCCP) proposals (formally Baseline Max) will go to Secretary of State for approval in October and mean incorporating the procurement of a shadow operator for HS2 into the franchise competition. Depending on the outcome of WCCP proposals it is likely the programme will need to adjust key milestones for other projects including East Midlands and South Eastern franchises to address knock on effects on resourcing and market capacity.Work on joined up governance between Passenger Services and High Speed Rail Group is ongoing. The West Midlands ITT was issued on 30 Aug.</v>
          </cell>
          <cell r="AT51" t="str">
            <v>The UK SAR Programme is nearing conclusion of the transition phase. Seven new bases are now in operation. The next bases transitioning to the UK SAR-H contract are existing Coastguard bases at Lee-on-Solent and Sumburgh in April 2017 and the final base Stornoway will go live in July 2017. A new transition transition plan has been agreed with BHL to introduce the 11 contractually committed AW189s to UK SAR over the next two years. All plans are following agreed timelines and within budget.</v>
          </cell>
          <cell r="AU51" t="str">
            <v>Network Rail is the Government's delivery agent for the Wessex Capacity Programme (the infrastructure element of the South West Route Capacity Programme).The contract for rolling stock let and being reported as on time. Infrastructure works are underway launch event was held for the start of works at Waterloo International in March 2016.  Steps have been taken through the programme board and Enhancements Portfolio Board to manage and mitigate some cost escalation (c£90m) reported on this programme in early 2016.  As a result the projected CP5 (2014-2019) cost for the programme has returned to the 2015 Hendy baseline (although the CP6 forecast cost has consequently increased by c.£30M).   The South Western franchise ITT went out on the 30 June 2016 and working closely with the franchise colleagues in monitoring impacts that may rise relating to the infrastructure programme. We are collaboratively working with Network Rail South West Trains and DfT’s Passengers Services with regards to the introduction of the Class 707 rolling stock and the gauging clearance. Site surveys to be completed to determine what works are still required to run the new rolling stock.We are working closely with Network Rail South West Trains (SWT) and the SWT Alliance on Waterloo station’s capacity works for next year August 2017 (including circa 23 day possession). This includes: a media campaign to be launched in August 2016; and the Travel Demand Management work-stream which provides DfT the assurance required in delivering the Waterloo station capacity works and managing the possession effectively. A PAR Review was conducted between the 28th September to 30th September. In summary the infrastructure elements of the programme are on track.  However two issues have been flagged by the PAR Reviewers: the risk to the Waterloo works from the proximity of the start date of the new franchise; and from dependencies with the Waterloo International Terminal (WIT) property programme.</v>
          </cell>
          <cell r="AV51" t="str">
            <v>The negotiated outcome agreed with the supplier in August 2016 saw the programme change in scope from a transformational programme which would migrate services onto a new platform, to a consolidating and stabilising programme.  The scale of change has therefore been reduced significantly and only one DfT agency (DVSA with some c 4,500 users) will now be undergoing a migration (platform change).  As a direct result of this the risk scope of the programme has decreased.  The planned migration of the DVSA has been subject to significant scrutiny at both project and programme level.  In October 2016 the Programme Team and DVSA took a decision to prioritise delivery by September 2017, recognising that the solution scope would then be effectively fixed.  The risk to any delivery delay has therefore been explicitly managed by the Department.  The Department continues to work closely with the supplier to manage emerging risks and issues and drive progress.</v>
          </cell>
          <cell r="AW51" t="str">
            <v>The Thameslink Programme is progressing to time. The key milestones achieved in this period were the successful completion of Hornsey Depot which was declared practically complete on 20 July 2016 and taken into operational use by Govia Thameslink Railway. Both new Thameslink depots (at Hornsey and Three Bridges) have been delivered in just over three years since the contracts were signed in June 2013.On 29 August following a weekend possession and adjacent trackworks Network Rail opened the southern concourse of the new London Bridge station Britain’s 4th busiest station.  The concourse is open to a remodelled St Thomas Street on the south side by passageways to the London Underground station and Tooley Street on the northern side and has step free access to the platforms and Shard concourse (with Southern terminating services) as well as escalators and stairs. The construction of the new London Bridge station represents the single biggest  investment within the Thameslink Programme and the concourse was delivered on time by Network Rail and its contractors. The infrastructure works over the August bank holiday saw the substantial completion of Charing Cross platforms which are now in service. At the end of September 2016 Govia Thameslink Railway was operating seven of the new Class 700 Thameslink trains  on the Bedford to Brighton route.  These are all 12 car trains.  The first 8 car trains are planned to enter service on the Wimbledon Loop Thameslink route from early October 2016.  Following the Anticipated Final Cost increase for KO2 Infrastructure works of £450m (reported in the Hendy Review) improvements to Network Rail's reporting  and assurance procedures have been  implemented by the Thameslink Programme team. The capital value of the Thameslink Programme has increased to circa £7bn. The programme team is closely monitoring the risk to Network Rail Cost Control this is especially important as we approach operational readiness. The programme team are conducting a baseline data study to support monitoring and evaluation of benefits to the programme - due to report in spring 2017.The main challenges/risks facing the programme are recovery of the rolling stock acceptance programme which is subject to delay as a result of delays to completion of the on train software and the level of performance reliability in operation of the new rolling stock which has experienced a high number of incidents.  The DfT programme team is working with Siemens and Govia Thameslink Railway to deliver a performance recovery programme.  The other significant concerns are resolution of depot facilities in the Cambridge area and the development of the operational arrangements to deliver the 24 trains per hour timetable in 2018. These challenges should not prevent the completion of the programme in December 2018 and are being closely monitored by the programme team.</v>
          </cell>
          <cell r="AX51" t="str">
            <v xml:space="preserve">This is now the fourth year of the roll out of childhood flu immunisation.  There was a step change in the programme in 2015 as it was extended to children of school age for the first time. Roll out of the programme continues to progress well with one additional cohort of children being added each year. The programme is therefore moving towards 'Business as Usual'.Processes, governance, assurance and joint working by the Department of Health, Public Health England and NHS England have continued to strengthen and all significant milestones have been met.During autumn 2015 there was a problem with vaccine production process which meant alternative arrangements were needed to assure supply.  Lessons have been learnt from this incident and considered by local providers, commissioners and the national team.  These have been incorporated into local and national communications materials for parents and in planning for delivering the programme.  There have been additional efforts this quarter to work with providers to improve uptake rates in 2016 in both in GP surgeries and in primary schools.  Planning by NHS England and Public Health England for 2016 is complete and assurance has been provided by the Flu Project Board and NHS England at the Seasonal Flu programme Board.  Following the US equivalent of the Joint Committee on Vaccination and Immunisation (JCVI) recommending that the flu vaccine used for children is not offered this season, DH and PHE are continuing to work with the US on developing surveillance systems.  The JCVI have publically endorsed the UK programme.  </v>
          </cell>
          <cell r="AY51" t="str">
            <v xml:space="preserve">The overall delivery confidence changed from Amber to Green/Amber following the IPA Gate 5 Review in July of this year and the successful exit of 2796 (94%) of the 2,966 systems deployed under the CSC LSP contract by the due date of 7th July 2016. Contingency arrangements are in place for those organisations which did  not exit by July and NHS DIgital has engaged with them to provide additional assistance and to arrange transition period service requests where appropriate.  Key areas which require attention are:i) The Programme Team should create a comprehensive Lorenzo plan that identifies all work activities to be delivered before 7th July 2017 and should assure itself on the deliverability and prioritisation of the key activities within the plan.ii) The Programme Team should maintain pressure on the supplier to reduce the Lorenzo live service Problem backlog and improve the quality of the core product.iii) The Programme Team should ensure that CSC and Data Controllers agree and declare an acceptable delivery plan for the repatriation of the remaining legacy data.iv) The governance of the Programme and ongoing activity in the short (next year), medium (next 5 years) and longer terms should be refreshed and restated to reflect the evolution from Programme activity, to business as usual, and onto next generation digital portfolio activityA further Gate Review is planned for July 2017. </v>
          </cell>
          <cell r="AZ51" t="str">
            <v>• The MPA Gateway Review 5a held in December 2015 gave the Programme an overall RAG Rating of Amber. The Review Team acknowledged there had been significant improvements in the team following the April Gateway Review – however given the uncertainty of being able to implement Phase 4 by the end of the Business Case (Dec 2016), the RAG rating was Amber. A subsequent ‘spot check’ (one day) IPA review on 28 April 2016 expressed satisfaction with progress, though the programme retains the Amber status.Activities closed since the last submission:• All recommendations from Gateway Review 5a (7th – 9th December 2015) have been closed achieved. One recommendation remains outstanding from April 2015 around the Service Model Review and is dependent on the Dispensing System Supplier Contract being signed and put in place, currently anticipated October 2016 where standards that have been set by Service Management will have to be met by all dispensing suppliers.There will be ongoing work on: • Increasing GP deployment and utilisation still continues increasing; with 84% of GP Practices currently live with EPSR2.  • Phase 4 – ETP Programme Board decided on 22/09/2016 to progress with plans for the Phase 4 pilot (w/c 17th October 2016), following a number of concerns being raised by DH around consent.   However, on 29/09/2016, the ICO advised that we should not yet proceed with the Phase 4 pilot.  Re-planning is now underway.• Dispensing Systems Supplier Contract negotiations continue (initiated 2015) with a first phase signed contract anticipated to be in place in December 2016.• TER approved 11 Jan 2016 &amp; DH CR approved 13 Jan 2016.  Work continues on refreshing the Addendum R2 Business Case in line with both recently approved TERs, benefits validation and new resource levels.  Work is underway to create a closure report.  It is anticipated that this will be ready by the end of October 2016.• Initial GP Site live testing has commenced for Dispensing Doctors but due to faults found, will resume testing in October when fixes have been applied.• 697 pharmacy training events complete, with 48 events now booked for September 2016• Final reports from the PricewaterhouseCoopers independent study are to be communicated week commencing 3rd October 2016.• A Patient Consultation was conducted earlier this year was undertaken by research agency GfK on behalf of the ETP Programme. The consultation completed its aim of confirming patient approval of the proposed consent model and gaining patient feedback on current and proposed aspects of the Electronic Prescription Service.</v>
          </cell>
          <cell r="BA51" t="str">
            <v>The overall assessment of delivery confidence is AMBER based on the following updates.1. GPSoC Business Case / Extension of Framework – The GPSoC framework  for the next two years has lapsed for the Principal suppliers due to the fact that  the extension issued in March  was contingent on Heads of Terms being signed  for GP Connect. The programme has worked with the suppliers to reach agreements and the Heads of Terms are now being issued for signature.2. PCS Contract Requirements – Delivery baseline CCNa-004 – 1. Baselined dates with CCNa-004 are no longer realistic and cannot be delivered to.  Delivery plans rebaselined with all four suppliers on 4th July 2016 and revised dates published to the groups governing delivery: the GPSoC Advisory Group and NHS England Digital Primary Care Executive board.  Delivery against this rebaselined plan being monitored weekly and any exceptions being discussed through Governance groups.  These dates take into consideration the impact of InPS strategic plans for Vision.3. CDA – Delivery baseline CCNa-004 – 1. Delivery of remaining CDA requirements (receiver and sender) pending confirmation of strategic direction from NHS England.  This is expected mid October 2016.4. IM1 – Delivery – 1. First Bulk pairing with EMIS has been granted Full Rollout Approval (Apollo).  However there is a four month rollout period which could cause an NHS England GP Access Fund Target to be missed.  We are working through options to change the rollout process and/or deliver NHS England the data separately. 2. Capacity issues with EMIS and TPP, subsidiaries are all wanting to pair with these suppliers before any other hence it is causing a back log.  Slots are all blocked by other pairings; three out of five slots are being taken up with PFS suppliers and one is taken up with data extract suppliers.  3. The interface mechanism for PFS from TPP is now available however as this is later than planned it has meant that Subsidiaries were not be able to start development, and dates for an assured PFS Sub service are forecasted as November 2016.  4. The first Patient Facing Service went live with EMIS in July 2016 (Paers). 5. EMIS and TPP have been on many occasions extremely slow in responding to subsidiaries which has elongated assurance.5. Patient Online / Patient Facing Services – 1. EMIS and TPP have delivered an MVS and corresponding IM which has allowed heterogeneous subsidiaries to start development with DevMACs granted to both principals. PAERS have been awarded FRA for pairing with EMIS and are activity promoting their offering.  2. INPS current plans are for a phased delivery of their PPFS requirements, with first delivery should allow pairings being able to start development/assurance in October 2016. 3 discussions ongoing with Microtest around their PPFS/SPFS offerings, assurance due to start November 2016. 4. IPLATO have plans to become compliant with our requirements, with a phased delivery which should allow accreditation Q1 20176. eMED3 – The aim is for all suppliers to be fully live and the project transitioned into service in January 2017. INPS and Microtest are now live with their solution and EMIS have now been awarded Dev MAC. TPP are the only supplier that are yet to be awarded Dev MAC and there are continual delays due to other high priority items taking priority and as a result fixes required are pushed back.7. GP Connect – The key objectives for Sept through to Dec 16 are to run First of Type deployments.  The Spine Secure Proxy service is in place to support this, the resource pack and information relating to the API specifications are in place and suppliers/users are engaged. There is not a CCN in place for the Principal suppliers to deliver the functionality and as such, although they have indicated that they have a service offering, there is nothing in place  contractually to deliver the services.</v>
          </cell>
          <cell r="BB51" t="str">
            <v>The programme underwent an IPA Programme Assurance Review on the 28th June to 1st July 2016 and was assessed as having a delivery confidence of Amber/Red. The review recognised the significant progress made since the previous assurance review and noted that the review would have granted a RAG status of Amber if the timescales for delivery were not as constrained. A total of eleven recommendations were received by the programme, two of which were deemed critical. Critical recommendations within the report were addressed by the programme team as a priority. As of the 30th September 2016 all critical recommendations had been addressed.The Programme has scheduled a Gateway 3 review with the IPA for the 26th to 28th October 2016. This review will provide an up to date view on the current delivery confidence.</v>
          </cell>
          <cell r="BC51" t="str">
            <v>As recommended during the August 2015 Gateway review, the Programme took into account new emerging factors around service integration and market development when finalising the FBC, including planning for a potential change in the scope of the programme to include integration of L&amp;D and Police Custody Healthcare services.  An action plan to address all recommendations was developed, approved by the Programme Board and has now been completed.  On 17 December, the Home Secretary announced that responsibility for commissioning police custody healthcare services after 1st April 2016 would remain with PCCs rather than being transferred to NHS England as anticipated since 2013.  Whilst not preventing the ability to achieve closer alignment between L&amp;D and police custody healthcare services, the realisation of this will be more challenging than would be the case if both were commissioned by NHS England.  Submission of the FBC was delayed due to the need for DH to consider spending in the light of the spending review settlement.  The FBC was formally submitted on 24th March 2016 resulting in the decision to approve the rollout of services for 2016/17, 2017/19, 2018/19 and thereafter, subject to certain conditions being met.   These conditions include a requirement to evidence the impact of L&amp;D services on the criminal justice system, including reoffending, levels of diversion from the Criminal Justice System into treatment, and further savings to the CJS; how the service can be designed to maximise benefits and facilitate integration between the CJS and the health system; and the level of sustained access to mental health treatment, and of recovery, for those referred by L&amp;D services.  Whilst the majority of this evidence will be provided by the longitudinal research to be carried out by RAND Europe, we are working with DH and HMT colleagues to determine the required timetable and format.  A detailed plan will then be drawn up to ensure that requirements are delivered within the agreed timescales.  The delay in submitting the FBC and consequent delayed decision have prevented the commissioning of the next tranche of services by 1st April 2016 as originally planned.  These services are on track to go live by September 2016.   A Gateway review is scheduled to commence on 29th November 2016.</v>
          </cell>
          <cell r="BD51" t="str">
            <v>Delivery confidence is at Amber/Red for the following reasons:• The programme OBC was not approved in the estimated timescales which has resulted in a delay to procurement activity starting. •Detailed procurement planning highlights that procurement and approvals will take longer than initially thought. This will result in the first major release of the Data Services Platform being later than original forecast.• There is a risk around resource especially in the commercial and delivery areas which is putting the procurement activity at risk.Next steps to improve delivery confidence:1.     Establish and maintain engagement with all approving bodies.2.     Prepare all procurement documentation ready to start in November 2016 once the OBC is approved by HMT and GDS3.     Recruit staff to fill resource gaps and embed new staff efficiently.</v>
          </cell>
          <cell r="BE51" t="str">
            <v>Note: - A revised RPA has been undertaken but has not yet been approved.  This revised assessment reduces the overall risk level-  mainly as many of the challenging timeframes and key deliveries have taken place.  For the purpose of this submission however the risk assessment is left at High until the new RPA has been approved.Front Office: Delivery of the Minimum Viable Product (MVP) which would enable service in a pandemic from an offshore hosting platform has previously been achieved.  Currently: - issue affecting the rate of NHS Digital development progress have been addressed and a commercial resolution to outstanding issues with NHS Digital agreed; - substantive development, including transition to onshore platform has been completed; - September testing activities have concluded successfully - whilst there are some further actions required these are relatively minor and less than would be expected for a test of this nature; and - remaining development and test activities (mainly focused on performance enhancement at scale) due to completed by end of November.Back Office: approval to extend the existing immForm service for 6 months has been secured ensuring service continuity to March 2017.   Contract awarded to back office discovery supplier and work has commenced.  The BAU immForm service is increasingly viewed as the favoured delivery mechanism for any changes required.   Procurement for a replacement immForm suppliers has taken place, but the level of market engagement remains disappointing and despite significant actions to improve competition, the process may not be as competitive as desired.Telephony:  2/3 telephony sites tested successfully (sufficient for delivery).  Site that fail is undertaking remedial work and will be retested.Programme general:  beginning to commence preparation for programme closure and transition of remaining work to Business As Usual teams.</v>
          </cell>
          <cell r="BF51" t="str">
            <v>My assessment of the delivery confidence taking into consideration time, costs, quality, risks/mitigation plans has been amended to Amber for the following reasons:                                             1. Timings –  As per Q1 2016/17, the new PBT service will treat its first patient at The Christie in Aug 2018, in accordance with the Prime Ministerial Commitment.   UCLH identified a number of construction issues to the Programme Board on 5 September 2016 which increase the risk of there being slippage to the current timetable.  NHS England is now working closely with UCLH to mitigate any delays in construction, and to minimise the impact on first patient treatment date at UCLH.   The position will be clarified during Q3.2.  Costs - Costs remain within the approved capital limits. Based on current assumptions, existing contingencies are considered adequate, but down side risks remain until the excavation, shell and core are completed.  The current construction issues at UCLH are likely to incur some additional costs.  The quantum and liability for these costs will be handled in accordance with the contractual arrangements and be negotiated during the mitigating actions taken by UCLH during Q3.  3. Quality - The new service will deliver high quality care within a fully integrated clinical environment. Development continues on the "Statement of Readiness" tracker to ensure it is fully functional and effective as a quality assessment tool  to inform the "go live" decisions in 2018/19 and 2019/20. 4. Risks - The Risks and Issues register is actively managed by the PMO. The main risks to the start of the patient service in Aug 2018 are in respect of the timescales and costs of construction, which are being managed by the Trusts and assured by the PMO's subject matter expert. 5. Assurance - Strong leadership and robust management arrangements are in place to manage the contracts, to ensure delivery to time, cost and scope. Good progress is being made in service development, with assurance from clinical, workforce and informatics subject matter experts. 2016/17 assurance requirements are being developed for a HealthCheck to take place in February/March 2017 (dates pending confirmation by DH/IPA).</v>
          </cell>
          <cell r="BG51" t="str">
            <v>AMBER/GREEN RAG overall reflecting Qtr 2 update: Replanning of the enhance project has completed to achieve a baseline plan. Delivery of the plan commenced at IBM' commercial risk (subject to contract), with functionality successfully released in to Service in June and September. The baseline plan will deliver all developments within the revised enhance project plan by August 2017.  Gateway 5 review scheduled to commence 29 Nov 2016.                                                                                                                                                                RAG status unchanged from Qtr 1 return : Amber to Amber/Green following the successful closure of the Transition Project. Operate Service to the NHS continues to be robust and resilient. Challenges with Enhance project remain1. Transition GREEN on delivery of recovery plans 2. Operate GREEN on service being successfully delivered, and IBM having assumed full responsibility for the ESR Service from 1 December 2015.3. Enhance RED subject to a replanning exercise with delivery confidence remaining incomplete and with issues requiring management intervention.                                                 Benefits &amp; CostThe ESR IBM Contract is a fixed price based upon the current set of NHS requirements.Costs are capped at the contracted price including 10% GMPTC and therefore remains in the total budgeted business case envelope of spend. Benefits associated with the early Enhance projects account for 9.3% of the total ESR BC and require reworking to take account of adjusted/delayed timescales.Gateway 5 review of pre-existing benefits planned to be undertaken during November 2016.Risks and MitigationEnhance - IBM have formally confirmed their default in delayed delivery of the Enhance programme of work. Replanning activities are underway, in conjunction with the Authority. TimingIBM provided an outline proposal and plan at the end of June (as agreed). Further work is now underway to add detail to the plan to enable commercial consideration and discussion during Qtr3.</v>
          </cell>
          <cell r="BH51" t="str">
            <v>Project Status is Amber for the following reasons:1. MPA Gate 4 review completed April-15 with Amber/Green rating.2. GDS Digital by Default Service Assessment completed 12 May 2015 resulting in a pass.  3. NHS e-RS go live sucessfully completed 12-15 June 2015.  4. Most NHS e-RS live service issues have now been resolved by a series of releases, up to 5.5 in September 2016.2. MPA Gateway 5 review completed July-16 with Amber rating driven by concerns regarding current utilisation milestones.5. Amber status is driven by progress against utilisation targets. Initial performance issues with NHS e-RS following go live saw a drop in utilisation, which then recovered back to 52% in June 2016 (latest figures). As the service is now stabilised, the focus is now shifting to business change / digital take up activities to drive up usage in line with targets, this is supported by incentives published by NHS England in March 2016.6. Cabinet Office approved the Full Business Case for Support and Development in March 2016. This funds the programme until November 2016.7. Current business case approval for NHS e-RS Live Service and Digital Referrals (2020) to provide cover to March 2018 is underway, required for 30 November 2016.</v>
          </cell>
          <cell r="BI51" t="str">
            <v xml:space="preserve">The programme has continued to progress positively since the last submission and now able to report successful migration of c.1 Millon mailboxes from NHSmail1 to the new NHSmail2 platform which was in the main achieved seamlessly to the users.  New functionality and improved user interface now in live operation.  In addition all technical components of the previous supplier (vodafone) now severed with only final destruction activites to be concluded.  As anticipated previous the delivery confidence has improved to Amber/Green to reflect the sucessful migration the new service and supplier (Accenture).  Work continues to stabilse the new features and service provisions (Service Desk) with the supplier in preparation for introducing the additional features and components to the user base now available with NHSmail 2 </v>
          </cell>
          <cell r="BJ51" t="str">
            <v xml:space="preserve">The OBC Addendum defining the rationale for the revised payroll implementation approach and separating Pensions IT IS from NHSBSA IT IS was formally approved by DH Investment Team in August. Hutton Steering Committee approved delivery plans on 15 September covering the three projects being managed (Operational Readiness, Pensions IT IS and Pensions Digitisation) to deliver the overall programme. A market briefing session was held in August to explain our strategy to insource pensioner payroll and administration services in response to business concerns that splitting pensioner payroll / administration may result in risk to service delivery.  At this juncture the risk of any challenge to our strategy is reduced as it has been over sixty days since we issued the PIN and no adverse feedback was received following the briefing. Operational Readiness - project status is Green. New Property and Facilities Management contracts commenced in July. Medical Services reprocurement is progressing to schedule. The Current State Assessment for the pensions administration and finance functions being brought in house is underway. Initial analysis work has commenced to map legacy data structures with target data model and on Compendia system enhancements. The “pipeline” of work for EQ over the next 12 months has been agreed with the business and shared with EQ.Pensions IT IS – project status is Amber. The Amber status is a reflection of the delay and difficulty in recruiting the specialist IT staff needed. The Professional Services Business Case for recruitment of IT contract staff has now been approved, and roles have been advertised. Initial activity has commenced with the limited resources available.Pensions Digitisation – project status is Amber. Following a delayed start Discovery completed mid August.  Alpha will run through to end of September.  The work stream status remains Amber as there are risks around a shortfall in digital resources, and the ability to connect to EQ systems due to lack of available EQ specialist resource and technical system integration constraints. </v>
          </cell>
          <cell r="BK51" t="str">
            <v>Since the previous update, good progress has been made, both with dealing with the issues described around the availability of appropriate resources and developing the NHS.UK product.There are now 8 symptoms and condition pages in Beta. The first beta page connecting symptoms with appropriate services is due for release at the end of the next sprint.As at the end of September, there had been 50,000 unique visits of the beta pages, with 2.1% (1,052) visitors leaving feedback.At a Programme level, the Programme team has been increased to cover DoH staff returning to their posts.  A Programme Director is now in place, and a business case team procured and their work on the new business case has commenced.The programme have submitted a 2nd Investment Justification for the period of October 2016 to March 2017 to cover the gap between the current investrment justification and the approval of new funding based on the programme brief and business case.Robust delivery plans are being finalised to ensure that commitments for March 2017 are met, and build on the roadmap previously demonstrated.There also is ongoing development of the Digital Resource Pool at NHS Digital which will  help move the balance of permanent versus temporary staff back to the 50/50 maximum that has been stated in earlier returns.The return remains at Amber as there are residual risks around recruitment, both in speed of process and quality of candidate, along with a delayed extension to the current investment justification</v>
          </cell>
          <cell r="BL51" t="str">
            <v xml:space="preserve">There were no risks that became issues  in Q2.  Key challenges include; the addition of 600 National Functions staff to the scope. Requirements/adjancies are being clarified to allow redesign work to commence; greater understanding around CNI assets and their protection; ensuring all outstanding issues for design are satisfactorily resolved to have a stable and robust baseline before full design recommences across the programme; the breadth of stakeholder management, in particular for the Harlow community and the associated town planning application; maturing the business change projects; internal staff engagement and availability of resource to support the programme; development of the SharePoint system which as well as being a document share area will provide the common platform for all the key programme processes and systems. Risk 1: There is a risk around engagement/availability of staff from the business to input in a timely manner due to pressures of BAU and other change programmes such as NIS. This may cause delays or incorrect assumptions. Mitigation: Careful resource requirements planning. Close working with NIS programme to maximise sharing of resources and joint overview on resources. Use of the backfill policy to facilitate resource release. Programme board membership being amended to reflect total breadth of functions in scope to ensure top down accountability for engagement. Revision of timelines to allow for re-design to accommodate the additional 600 staff. Close monitoring of alignment required.  Risk 2: Changes to the scope/design, current assumptions, regulations from PHE and the wider operating environment impacting on time/costs, contingency draw. Mitigation: The readiness plan activities are looking to resolve all known current issues/potential changes before mobilisation. There is a very clear change management/request for change process that must be followed. The SRO has reinforced the absolute need for this requirement.  There is the potential for change to come from both the NIS design programme and the National Functions/HQ/One PHE review. This is in addition to the known change of 600 additional staff. Further clarity is being gained on the scope and activities of the OnePHE review and careful alignment/integration between the review and programme is part of the next planning step. The implications of the scope of CNI assets to be protected are becoming clearer. These are being reviewed and in particular the business continuity/resilience that is/will be in place and the potential impact on the rating and required protectionBlast impact protection is also under careful consideration.  Risk 3: There is a risk that the proposed technical solution for the SharePoint system by PHE ICT will not meet the requirements/specification set out by the programme. This may impact on the schedule with the associated cost implications.  Mitigation: The current solution proposed by PHE ICT has been raised as an issue for escalation. Programme management and PHE ICT management have written a joint paper to set out the areas of disagreement and concern and the alternative solutions. This has been escalated to the Programme Director and PHE Finance and Commercial Director for resolution. An implementation plan has been agreed and progress is being monitored.  The overall balance meant that the RAG status last month remained at GREEN/ AMBER but is verging on AMBER, A new risk had been replaced for that around the Harlow community – the development of the new SharePoint system for the programme. This had been escalated for resolution. There are a number of other uncertainties and risks around timelines, scope/costs and resourcing it is assessed that the overall status should move to AMBER. In particular as a result of the developments around the concept re-design and associated risks and implications and the security requirements. </v>
          </cell>
          <cell r="BM51" t="str">
            <v xml:space="preserve">The Programme is currently assessed as ‘Amber’ for the following reasons:  1. Assurance of Action Plans (AAP) Review held on 8th Sept 2016 by the IPA. The AAP Review Report stated:   a. In the AAP Review Team’s view, the Programme is at a very critical stage. It is on the cusp of setting up for success OR moving to a re-set. The agreement of the PBC next week is crucial as any delay will trigger a full re-set of the Programme.  b. Our view is that the Programme DCA remains at AMBER / RED.c. If the PBC is confirmed then the Programme will rapidly move to an AMBER DCA, however, if the PBC does not gain immediate approval, the DCA would immediately move to RED.2. The overall Programme Business Case (PBC) was approved by DH and the PS(H) Lord Prior on 16th Sept 2016 with a letter sent by the PS(H) to the Chief Secretary to HM Treasury seeking formal approval. HM Treasury are looking to do a joint PBC/OBC Category Towers approval.3. The Programme Team is working to progress the five PBC approval conditions. The two most significant conditions are listed below and the remaining three are part of ongoing Programme activities: a. Funding Flows: the Programme Team to engage NHS England and NHS Improvement to develop options for funding the FOM by Dec 2016.  (Meeting arranged for the Programme to meet with the Chief Finance Officer, NHS England on 5th Oct.)b. Long Term Home for the Future Operating Model (FOM): the Programme Team produced a plan on how to transfer the relevant DH customer functions to the NHS, most likely NHS Improvement and transform the contract management function to NHS BSA into an International Client Coordinator (ICC). 4. Category Towers Outline Business Case (OBC) submitted to the DH Investment Approvals Team. The Programme Team is working to secure approval from DH, HM Treasury and Cabinet Office in time to enable OJEU Notice publication by 17th Oct – this will potentially be delayed by four weeks due to the delayed PBC approval (re-planning in progress). </v>
          </cell>
          <cell r="BN51" t="str">
            <v>The Programme risk status is amber/red.  The programme team are managing a number of risks which may impact our ability to deliver the expected benefits. The most significant are: a) Delivering the overall objective (to recover up to £500m) -  Following the EU Referendum outcome, the Programme continues to have a mandate to meet the £500m target as part of the manifesto commitment and Immigration Task Force actions. The Bill would have provided scope to extend charging and amend Ordinary Residence rules.  Following the decision to indefinitely postpone the Cost Recovery Bill, the Programme is now working with Lawyers to review options for what can be achieved through secondary legislation alone in order to support the achievement of the £500m ambition.  We expect Ministerial steers on the direction of the programme in Sept / Oct 2016.  b) IT Project : SofS has given a clear steer to deliver a technological solution to allow the chargeable status of all patients to be visible on NHS IT systems in primary and secondary care – current option on the table is consideration for an NHS card (or a variant thereof). The required changes to Spine have been completed (launched Aug 2016).  The plan is for these changes to be reflected by 85% of primary care systems (through two suppliers - EMIS Health and TPP) and all secondary care systems in London to be completed by the end of 2016. NHS-D advise us that the latter is unachievable in the absence of contractual levers with secondary care providers and the project is at red risk .  NHS-D are leading this work and we have received approval for the project  to move to the DH Informatics Management Portfolio Board, led by Tim Donohoe.  This work will be rescoped in light of revised Ministerial steers which are expected at the end of Oct 2016.ACTIONS BEING TAKEN FORWARDA revised workplan is now being finalised for Cross Government clearance, to include:• plans to amend the Charging Regulations (allowing for the extension of charging into e.g. A&amp;E and ambulance services) • plans to increase the Immigration Health Surcharge (subject to cross -government clearance)Improving Trust capability:  NHS Improvement are leading work to provide an enhanced support to trusts wilth high potential on cost recovery.  The Cost Recovery Support Team is being re-commissioned by DH to provide the necessary resource.  Pilots will be supported by evaluation and new data sets.  The aim is to embed future support models for trusts in NHSI's operating process from April 2017 onwards.</v>
          </cell>
          <cell r="BO51" t="str">
            <v xml:space="preserve">Delivering the 100,000  Genomes Project  commitment remains a challenge due to the nature of the Project. We are trialling cutting-edge processes that haven't been implemented anywhere else in the world such as extracting cancer DNA for whole genome sequencing at scale, embedding genomics medicine into a national healthcare service and combining phenotypic and genotypic data at scale with the appropriate informatics architecture to support this. In January 2016, the SRO decided to change the internal Delivery Confidence Rating to Red based on progress against the 100,000 genome target against the original project end date of 31 December 2017. Since then Genomics England / NHS England report rare disease element of the project is back on track following actions taken as a result of deep dive to improve sample flow.  There is also ministerial agreement in principle that the project end date will need to be re-profiled. Delivery of the cancer element of the project remains challenging however.Because of the improvements with rare disease and agreement in principle  that the project end date will need to be re-profiled, the SRO has agreed the Delivery Confidence Rating should change to Amber/Red. </v>
          </cell>
          <cell r="BP51" t="str">
            <v>There are some near term challenges on milestones relating to Gov Co external approvals,  spend approval items and procurement exercises which generate the Amber status however, as a programme we still remain on track to exit services from HPE by February 2017.</v>
          </cell>
          <cell r="BQ51" t="str">
            <v xml:space="preserve">The Programme's amber assessment has been  driven by both the sheer scale of the reforms and the degrees of uncertainty around how employers would engage with them. However, as implementation has progressed we have observed employers complying with their duties at levels that have exceeded our expectations. In addition, we have seen opt out levels amongst individuals remaining much lower than we expected. Aginst this success, the Programme must balance the significant challenges that we face over the 2017-19 period, principally the increases in contribution rates to pension schemes that will be introduced in April 2018 and April 2019. We are now working through the implementation challenge this poses; and ways in which we can better understand and manage the behaviours that these increases may drive in both employers and individuals. It is this uncertainty that is now driving our Amber assessment.      </v>
          </cell>
          <cell r="BR51" t="str">
            <v>Overall, the programme continues to be assessed as Amber/Red. The programme remains focussed on successful delivery to ensure that it meets the ET ask of delivering a “right sized” estate whilst protecting customer service, protecting welfare reform, minimising the impact on our people and delivering cost efficiencies.. Good progress has been made on securing Heads of Terms (HoTs) despite the challenges of dealing with multiple landlords and the complexity of the negotiations, linked to the Telereal Trillium (TT) Freehold Property deal. The programme expects to secure HoTs for all the properties it requires by the end of January 2017. As was anticipated, the programme will not be able to secure all of the properties on its original “wish list”  by April 2018. To reduce the risk of impacting on service delivery, a series of contingencies have been invoked. These include deferring a small number of  acquisitions (large and complex) and co-locations; finding alternative sites; and retaining sites we originally planned to divest. The final list of sites for delivery within the scope of the programme will be agreed by the beginning of December. Arrangements for delivering sites that fall outside the scope of the programme are being planned as part of the new DWP Estates Strategy. Deliverability is assessed monthly at programme board and, as timescales become compressed, further opportunities for acceleration are being considered in collaboration with delivery partners. None of these options are without risk but they may serve to compress activity sufficiently to deliver the impacted sites in time.The procurement of an Estates Services Integrator has received Cabinet Office and HMT approval to proceed to market. Contract award is expected mid 2017. The business cases to proceed to market for Facilities Management and Security providers are being submitted for approval with procurement starting at the beginning of next year. The remaining components will follow.A refreshed Outline Business Case (OBC), based upon early rental data and bottom up costings, will be signed off by Programme Board on 13th October 2017. The Programme plan has also been refreshed and re-baselined.The programme is subject to a further review by the Infrastructure Projects Authority (IPA) between 18 -20 November 2016; and a subsequent MPRG 09 November 2016. This assessment will be reviewed thereafter.  National Audit Office (NAO) will conduct a value for money examination in late 2016 involving a comparative analysis of how DWP and HMRC plan to transform their estate. The outcomes of these reviews will be reported in the Q3 GMPP return.</v>
          </cell>
          <cell r="BS51" t="str">
            <v xml:space="preserve">The Fraud, Error and Debt Programme (FEDP) continues to deliver complex projects and initiatives. External endorsements and relationships continue to receive positive feedback and we continue to work across government.  The Programme's focus remains on supporting and enabling the delivery of the major components of the government welfare reform agenda. FEDP has continued to make good progress on delivery, with Single Fraud Investigation Service roll-out complete and Payment Deduction Project in the final stages of handover. Appropriate governance reviews are scheduled for both projects. The programme continues to make excellent progress on developing digital services which exploit HMRC RTI to reduce fraud &amp; error and generate significant savings for government. We are also exploring initiatives to support the AS16 submission. We continue to progress projects that seek to deliver digital services to transform DWP Fraud &amp; Error and Debt operations.  Assurance reviews are held at both project and programme level and receive positive feedback.    </v>
          </cell>
          <cell r="BT51" t="str">
            <v>Overall status remains AMBER, in line with the Infrastructure and Projects Authority (IPA) delivery confidence assessment. We have approval of the UC Outline Business Case and funding drawdown through to September 2017. Following high-level impacting work to take into account Welfare Reform scope changes we have now announced a reshaped roll-out plan enabling the programme to deliver the Summer Budget changes to the required timetable.  To enable this the programme will continue its gradual, safe and secure delivery approach of rolling out 5 jobcentres per month through to June 2017, building up to 30 jobcentres in July 2017 then scaling up from October 2017 and completing rollout in September 2018. Following advice from the Public Accounts Committee for the first time contingency is being built into the plan, this means migration of claimants from legacy benefits will commence in July 2019 and complete in March 2022. The reshaped plan was assessed in terms of delivery confidence as Amber at the IPA health check review in September 2016 Universal Credit is now available in every Jobcentre and Local Authority across Great Britain and commenced Transition to the full Universal Credit service for all claimant types as planned on 25 May. As of 19 October 29 jobcentres are now delivering this full service and by the end of this calendar year 43 jobcentres will be live. The programme has now published details of all the sites which will roll-out in 2016/17 and in November this year we will publish the final phases of the rollout schedule.‬ Furthermore the Programme has announced, in conjunction with HMRC, a high level view of plans to transfer buildings and people across to DWP in line with planned replacement of tax credits through to 2022. All Critical Milestones continue to be delivered on time.‬</v>
          </cell>
          <cell r="BU51" t="str">
            <v>Programme StatusThe Delivery Confidence Assessment (DCA) is currently rated as Amber reflecting current challenges in securing the agreement of Devolution arrangements for the Programme as per policy intent, and compression in the overall delivery plan with very limited contingency.Top 3 Risks1. Insufficient skilled and experienced resource assigned to the Programme. This has been escalated within DWP and the Change Pool to identify additional resources.2. Not all Memorandum of Understandings (MOUs) are agreed with Devolved Devolution Areas (DDA) which increases the risk of reputational damage to the Department. WHP are advising the Minister for Disabled Persons (MfDP) of the risks. We are continuing to work with DDAs to expedite agreements.3. Delays in finalising agreements with DDAs impacts the ability to deliver a National Programme by November 2017. Agreement with Tier 1 areas not yet secured. Agreement with the majority of Tier 2 areas to sign MOUs. Handling of non-signatories areed.Progressed achieved in last Quarter.  1. Official Journal of the European Union (OJEU) Prior Information Notice (PIN) for the provision of Employment and Health Related Services (UAEHRS) published 06/10/2016.2. Framework Umbrella Agreement for the provision of Employment and Health Related Services (UAEHRS) Published and Bids Sought 7/10/16.3. Minister has approved of the Overarching Programme Design.</v>
          </cell>
          <cell r="BV51" t="str">
            <v>Overview:The Programme continues to progress working closely with combined delivery partners in IBM and HPE who are undertaking activities around data centre build out, application migration and defining/establishing what the future operate organisation will look like. In parallel to this DWP are leading engagement with Crown Hosting Services around the core data centre build activities in each of the 4 rooms in Corsham and Farnborough.(1) A risk that has become an issue is that dates have not been provided by BT for links, BT are taking this up with OpenReach. Since this progressed from a risk to an issue (07/09/16), BT have provided dates for the East/West, North/South links between the 4 data centres (E/W 13/10, N/S 20/10). However further dates are required in relation the 10g MPLS link. (2) Progress achieved in last quarter vs. progress planned:High Level Designs Complete - 08/08/2016 - Actually Completed - 26/09/2016Low Level Designs Complete - 15/08/2016 - Due to Complete 09/02/2016The Original milestone dates were in place as placeholders, once the programme was re-baselined during Quarter 1 it was realised that some Low Level Designs (LLDs) will not be required until later on in the programme as the activities won't commence until 17/18. This allows the later LLDs to incorporate lessons learnt and best practice from its predecessors. The plans have also incorporated a priority order. In order finalise plans there remains a lot of supplier engagement which link to migration waves of the applications.(3) Risks: There is a risk that there will be unacceptable levels of WAN latency between the 4 datacentres. This is caused by the geographical separation of the 4 data centres (Doxford, Wynyard, Corsham and Farnborough). The effect this may have is a decrease in user satisfaction with application performance and a potentially ineffective operational service. BT (OpenReach) have provided latency estimates that appear to be within an acceptable tolerance, however these can only be estimates until data migrations start (05/01/17). There is a risk that the supply chain lead times will cause a delay in the availability of consumables at the CHS datacentres and therefore impact the readiness of the data centre especially achievement of milestone Datacentre cabling complete - 02/11/16. To mitigate this Data Centre build teams are working closely with ARK/CHS to manage and mitigate. (4) The only change in benefits is an improved Net Present Value, which will provide greater monetary savings to the department.(5) One key change from the last update is that the Planning and Control in the programme is moving from PwC to DWP. A PwC team and a DWP is in place and a full handover of responsibilities will be completed by 30/10/16. This will provide senior stakeholders greater confidence in the programmes progress as well as ensuring that all procedures are in line with departmental and governmental standards. (6) Included in cell C123</v>
          </cell>
          <cell r="BW51" t="str">
            <v>The Amber rating continues to reflect the general difficulty in working in Nigeria ranging from sourcing materials locally, importing via freight from Lagos or air, quality of labour available, localised fuel shortages, security concerns, weather cycles etc. The project progresses well even though the programme continues to slip as the contractor struggles to meet the contracted quality levels and we have 2 full time client Clerk of Works on site to protect our interests. We have now agreed with Bouygues Nigeria that additional ex-pat supervision and resources come to site to work on quality and delivery issues. This is being funded by Bouygues Nigeria. In August 2016, the SRO called the CEO of the parent company BBI to a meeting at the FCO and a further meeting on 29th September 2016, to agree how BBI can support BCNL to complete by end of November. A memorandum of understanding has been reached with additinoal BBI/BCNL resource at no extra cost to the FCO to ensure completion in November. The SRO leaves the FCO on 30th September and the Proejct Director and FCO Estates Director will oversee the final stages of the project to completion. The SRO will return for an interview as part of the Gate 4 review when required.</v>
          </cell>
          <cell r="BY51" t="str">
            <v>Many of the previous risks have fallen away since the contract was signed on time on 17 Aug, and went live on 1 September.  IPA Gateway 4 review was largely positive with an amber-green assessment.  Remaining risks are relatively low.  Early response to the contract from users and service provider are positive. Early role out of the contract has been smooth. Departmental project board engagement continues. Focus on benefits realisation and lessons learned.</v>
          </cell>
          <cell r="BZ51" t="str">
            <v xml:space="preserve">Amber DCA is appropriate at this time, in line with the March I&amp;PA Gate Review. Part 1 of the Programme Full Business Case approved by HMT/CO.  Device deployment approach agreed with key suppliers, Computacenter and FCO Services.  Renewed focus on business transformation to ensure that the Programme delivers the business need of embedded and enduring cultural and behavioural change, including strengthened resources for Learning and Development, Engagement and Communications teams.Pilots underway include Smartphone, the new learning management app (FCOGLO giving staff access to L&amp;D content from their own devices) and Desktop devices. There is positive and encouraging feedback across the pilots.KCS Wi-Fi rollout nearing completion and managed FCO Wi-Fi is live at 8 Posts overseas.Ministerial Launch of the “Tech Bar” - a walk in help desk service providing trouble shooting on IT problems, and hints and tips on getting the best from IT. Over 200 visitors since the soft launch in July.   We are working to mitigate our top risks that relate to delivering the business need of enduring cultural and behavioural change, overall affordability of the Programme, potential postponement of software deployment caused by delays to required IT infrastructure changes, commercial risk and management, and  the delivery complexity of the Devices project and its effect on timelines.  As the programme progresses into delivery mode some of the costed risk has been absorbed into the baseline spend profile; the programme is confident that the balance of risk funding is sufficient to cover the remaining risks. </v>
          </cell>
          <cell r="CA51" t="str">
            <v xml:space="preserve">The project remains marginally under budget however a serious error by the contractor has meant that a large area of one floor required demolition and rebuilding which has severly impacted the programme. The programme timeline fell outside of that required for the FCO exit of OAB, so the FCO had to spend its own funds to facilitate handing over OAB on time.  The project team revereted to the pre-mitigation already in place, that being the Quad already placed in KCS. Strong governance already in place for the project and this is being reinforced as required due to the more litigous nature of the contractor. OAB was handed to GPU on programme and all staff are now in KCS, however, the contractor was a year late with one section of the construction works causing the overall construction works to be nine months late. The delay has cost the FCO over £2 million that cannot be recovered under the NEC3 form of contract. Damages have been deducted as contractually possible and the final payment has now been made to the contract, who does not agree that it has been paid enough. Prior to the SRO leaving the FCO, she has spoken to the main contractor to advise that the FCO will not be paying any further funds to them. The FCO Estates Director will become the point of contact for the UKER project and will respond to any further correspondence from the main contractor, escalating to the COO as required. Final moves are being managed by the FCO summer/autumn 2016 and coordinated with work to accommodate the two new Ministerial Departments. </v>
          </cell>
          <cell r="CB51" t="str">
            <v>The delivery confidence assessment for the Programme is Amber.  This reflects the delivery confidence assessment made by IPA at the July 2016 Programme Validation Review.  The Programme uses a suite of Key Performance Indicators across a range of disciplines to assess delivery confidence on a monthly basis. The Programme have taken steps to ensure it has sufficient capacity and capability to deliver its Business Case.</v>
          </cell>
          <cell r="CC51" t="str">
            <v>Key Factors in Delivery Confidence Assessment:• The Programme is complex with a very challenging schedule involving the creation of 13 regional centres and the migration of 40,000 staff over 5 years.  • In September 2016, the Programme Board reviewed a refreshed SOC, which recommended the re-baselining of cost, schedule and benefits reflecting changes to initial forecasts. The Board provided guidance and work is underway to update the SOC for submission to Investment Committee in October 2016.                       • Work is in hand to assess the impact of the revised schedule on business outputs and our people. • Risk mitigation and cost reduction work is in hand to mitigate major programme risks and to address affordability concerns</v>
          </cell>
          <cell r="CD51" t="str">
            <v xml:space="preserve">The Programme is reporting an overall DCA of Amber for this quarter.  This is based on the fact that the Programme has successfully put controls in place and progressed actions to mitigate and reduce the RAG status of Programme risks throughout the quarter.The Chancellor approved the Programme's Business Case in early February 2016 and consequently the Programme was able to sign exit contracts with the main Aspire suppliers on 29th March 2016.  The Programme therefore submits a continuing DCA of Amber for the quarter.  This is supported by the Programme being externally assessed by Infrastructure &amp; Projects Authority (IPA) in early September 2016 ahead of the Wave 2 insource.  The IPA assessment concluded with an Amber/Green rating for Wave 2.  Columbus Programme Board has endorsed this latest IPA delivery assessment. </v>
          </cell>
          <cell r="CE51" t="str">
            <v>Successful delivery of CDS appears feasible, subject to continued management of key risks and issues.   We are using an agile methodology (scaled Agile framework) to incrementally develop system functionality. The third delivery increment, excluding the Customs Declaration Processing (CDP) component, will have completed on 5th October.  There are risks to the CDS delivery schedule due to the delay in the CDP contract award, caused by necessary due diligence and seeking Ministerial approval following the outcome of the EU referendum. The contract was awarded on 29th September.   As the timeline and UK negotiating position begins to emerge, we are continuing to assess the impact of the referendum decision on the programme deliverables and timescales.</v>
          </cell>
          <cell r="CF51" t="str">
            <v>The delivery confidence assessment for the Programme is AMBER/RED.  This RAG status is determined by Programme Board and reflects a number of the Programme's key performance indicators and constituent projects together with: The overall number and complex dependencies of the constituent parts; challenges in agreeing a design which meets both customer needs and legal requirements effectively; and the scale of the challenge in managing stakeholder reactions and successfully landing the required legislation in Finance Bill  2017.</v>
          </cell>
          <cell r="CG51" t="str">
            <v>The SRO's delivery confidence is Amber. Since the last quarter the IPA undertook a Critical Friend Review (CFR) in July 2016. The Review concluded that significant progress had been made against the recommendations made by the Major Projects Review Group panel following the previous IPA review.  The CFR gave the panel the necessary reassurance to recommend the full approval of the FBC, this approval has now been agreed by the Chief Secretary to the Treasury (CST) who has subsequently given full approval of the Tax-Free Childcare FBC.  The overall TFC Programme status was agreed by TFC Programme Board in July 2016. Furthermore, and to strengthen the Amber status, Phase 0 (Childcare Provider Service) was successfully launched on 1st September following success of Controlled Go-Live activities.  The window for integration, system and end to end testing prior to the Phase 1 private beta Trial is being squeezed as the Programme finds and fixes defects in the new IT build. However, as reducing defects should help to reduce the time needed for end to end testing, and because the Programme has a plan keeping the Trial on track for a November 2016 launch, the Programme Board decided to keep the DCA at Amber, pending a further review as the Trial launch approaches.</v>
          </cell>
          <cell r="CH51" t="str">
            <v>The programme was reviewed by the IPA in September 2016 who have rated delivery confidence of the programme as Amber Green. This reflects robust planning activity across the programme, including 'Day One' roadmap delivery plans for implementing the possible outcomes of the Steve, • It’s an assessment of the IAAP, 2nd tab, the guidance reads - SRO narrative (Cell C2) – The SRO will need to provide a very short narrative around the IAAP, explaining their thoughts about the suitability of the AAP. Judicial Review.The  Digital and Covert Exploitation project is at an early stage, but is proceeding well.  Following the Policy, Delivery and Investment board and Professional Oversight Board  meetings at the end of September,  the decision was taken to pause the CD Operating Model Project given that (i) the Communications Data  community was already facing considerable and higher priority business change associated with Data Retention Investigatory Powers Act JR and IP Bill and Communications Data Assistant replacement, and (ii) further work is required around costs and benefits to ensure tdifferent approaches adopted by different forces to certain elements (e.g. training) is accounted for.In Overt Acquisition, Automated Acquisition design work has been completed however costs received from BAE for transition capability (RDHI back conversion)  are higher than expected, driving the need for further work on alternate options.  Project time line is under increasing pressure as alternative options are explored and there are delays in standing up the new CDIB. On Internet Protocol Address Resolutions, three of the four Mobile Network Operator (MNOs) are progressing initial access and retention IPAR capabilities using off-switch solution in their live networks. Within Data Retention and Disclosure , a new system has now gone live at two CSPs which is a significant milestone achieved. A new portal has gone live at another CSP as well.In the Covert area, NTAC have now delivered Torinar but integration with Agency receiving systems continues..The risk to sustainment delivery remains minimal. The outcome of the NCA due diligence is due to be published in October. The inaugral Threat Board took place on 29 September and the formal governance boards have now been set up with the CMG having met twice, the first LI Integration Board met in September and the first CD Integration Board will meet in November..</v>
          </cell>
          <cell r="CI51" t="str">
            <v>Given the complexity the programme face, detailed planning is still ongoing meaning scope remains fluid. NLEDP has an extensive stakeholder group and there is significant work still to do to build on user confidence on transitioning from both PNC and PND. Until plans and scope are baselined the team won't be able to progress developing the new platform to achieve the objectives of the programme.Facilities are in place now to walk stakeholders through the full programme approach building confidence and support. Whilst work is still progressing to ensure a robust delivery pipeline is developed.An Action Plan is in place to address the following recommendations coming out of the IPA Gate 0 Review:1. The programme should more clearly state what the relative priorities of its three main objectives are;2. The draft business case should be revised to better demonstrate the full range of costs and benefits of the delivery options identified within it3. The options appraisal should be revised to demonstrate better why those options discounted have been found lacking4. The like for like costs and additional benefits envisaged for partners and users need to be identified and quantified,5. The rationale for the exclusion of ANPR should be better set out and addressed explicitly,6. Engagement efforts with LEAs and Police in particular should be increased at senior level and centre on the explanation of the points above initially,7. The relationship and dependencies between capabilities across the Police Technology landscape including NLEDS / HOB / ESMCP / Common data platform should be made more explicit.Work is already underway to address these actions through submission of the business case and continued work on programme plans, processes and benefits. Progress against these recommendations will be reviewed with the IPA in February 2017 against the AAP.</v>
          </cell>
          <cell r="CJ51" t="str">
            <v xml:space="preserve">A settlement agreement for the ISSC2 Programme has  been reached  between SSCL and government departments completing  reset activity for the programme. As part of the settlement, it was agreed there would be no further obligations for SSCL or HO in respect of the Single Operating Platform; however SSCL would continue to provide BPO services for HO and work with the programme where their input is required to implement a new ERP system. The programme is therefore clear to proceed with alternative plans.A new outline business case was drafted and presented to the HO Portfolio Investment Committee (PIC) on 18/08/16. PIC agreed the strategic approach and initial funding to undertake due diligence (starting this October for 12 weeks) ahead of submission of a full business case.  It was recognised that the new approach carries risk because, with it using relatively new technology, there are few reference sites from which to learn lessons. To reduce the risk to delivery the due diligence phase will be led by a third party supplier to refine and ratify our approach as well as helping to strengthen the evidence concerning the benefits profile. After this phase  of work and approval of an FBC the programme will then sign contracts with an implementation partner and begin on design work for the system.  </v>
          </cell>
          <cell r="CK51" t="str">
            <v xml:space="preserve">The Programme has successfully delivered against a number of the key Ministerial/National Security Council (Nuclear subcommittee) requirements to enhance the existing Cyclamen capability and prepare for the future. Headline achievements in this quarter include:- New IT Platform commercial arrangement in place and supplier on boarded. - Essential Corona updates now made and Networking project complete.- PIC and Cabinet Office approval received for the case to extend the two main service and maintenance contracts for the Cyclamen detectors.  - Internal reuse and market assessment for the strategic Cyclamen Business Application completed. A number of candidate applications identified.The Programme remains at Amber/Red because although the issue previously reported with the IT Platform supplier has now been resolved further issues are emerging affecting, or with the potential to affect, other major projects.  These are:- Requirement to have strategic service model in place by March 2017, in support of IT Platform- Work to deploy further Corona installations to Mode B sites before the end of 2016 is at significant risk due to issues with delays to  site surveys being carried out at ports.Both these issues have been escalated by the SRO.Update: Good progress has been made on mitigating these two issues since submitting this report and the Programme is reporting Amber for their October Programme Board.  The programme is also reviewing the benefits case to establish what, if any, impact the delays experienced have had.  Early indications are that the economic benefits will still be realisable in the timeframe and the benefits of risk reduction will also be realised.  The programme will also attempt to quantify the costs avoided to the public purse (eg public health) by the interception of eg contaminated metals </v>
          </cell>
          <cell r="CL51" t="str">
            <v>The SRO's view is that the overall programme status is Amber/Red as Ministers have approved revised delivery dates to allow the project to build in risk mitigation activities, increase the number of testing cycles and increase business readiness activities to ensure a safe implementation in 2017. While moving the go live dates is disappointing, this has to be balanced off against the significant financial &amp; safeguarding expected benefits of R1 which are such that the programme remains absolutely viable. DBS is engaging with Home Office, GDS and Verify to support delivery, focusing on Basic Service and the portal, alligned with DBS strategic objectives. DBS will develop the application front end for the Basic Service "in house", removing the responsibility from TCS and de-risking delivery. DBS is creating a Digital team with support from HODDaT and GDS.  The Amber/Red rating may be improved once DBS has a baselined, revised delivery plan. Discussions are under way with suppliers (TCS/HP) and stakeholders to manage expectations and ensure the revised plan is workable from all parties' perspectives.  DBS Board and Home Office stakeholders are briefed and engaged</v>
          </cell>
          <cell r="CM51" t="str">
            <v xml:space="preserve">Border Crossing (BX): The Border Crossing Pilot (release 0.1A) went live in Southampton on 28 July. Users commented positively on the new features in the system and on the more modern look and feel. During the first month of operating, over 17,000 passengers had been processed through the new system. Weekly analysis of transactions, including re-running searches against the current WI, has shown no missed matches, and passenger match rates lower than the WI. This confirms the BX service is reducing the amount of ‘noise’ that BFOs have to work through. The second feature release (0.1B) went live on 09/09/16, but was removed from live use 12/09/16 following the identification of a fault in the delta ingest process into the BDRM Search engine, which risks BX going out of sync with the master WI.  The BX system continues running and syncing with the WI, but we will not resume re-use until we have confidence that the data interface to the WI is working correctly. At that point, users in Southampton will operate the service off 2 PCPs. The project is preparing to extend the pilot to two additional ports – now confirmed as Southend and Liverpool - and final arrangements are being made to establish go-live dates.  An Outcomes release (R0.2), targeted for early November, is subject to change depending on the timescales for resolution of the Wiingest issue.  This release will require more thought and preparation in the training and business change aspects as it is our first ‘jump’ to new capabilities at the PCP. A communications plan for feedback and messages from the pilot trials is being developed by the team. Although implementation timescales have slipped slightly the rollout of Border Crossing will occur over a compressed timeframe which mitigates the impact on benefits and we are working with operational stakeholders to ensure sign up to benefits realisation plans.Hosting: Build designs to meet the DSAB requirements are expected to be completed during October and DDaT's Platforms project for building out the data centres is flagged as Amber.  Advanced Freight Targeting Capability (AFTC): AFTC releases were temporarily put on hold to allow  DevOps resources to be diverted to Border Crossing to support the commencement of the July pilot in Southampton.  Following the commencement of the pilot, a number of those resources returned to the team and a release was planned for October, dependent on the AFTC system and data being relocated on AWS cloud infrastructure (initially in the Republic of Ireland). A recommendation to that effect was submitted to the SIRO but required further work and the release was delayed. SIRO, SRO and Programme Board approval has now been given and the team are working towards a December release. Trials are underway to ingest data from a major Fast Parcels operator and good progress on data ingest from Royal Mail. The functional mapping of ASNs to HMRC and Border Force requirements is being undertaken by a joint AFTC &amp; HMRC team.The project has been working hard with Subject Matter Experts to review priorities and the order in which elements of the solution are delivered so that benefit can be unlocked as early as possible.Advanced Border Control (ABC): The completed discovery report was presented at the DSAB delivery and stakeholder boards in July where it was well received. A Change Request (CR) to commence the Design phase in conjunction with Border Systems Technical Projects, who support and maintain Semaphore was approved by the DSAB Delivery Board in September; it is awaiting the BSTP reallocation of funding. The ABC Design phase proposal was presented to the 12/10/16 DSAB Programme Board and approved.(Programme) Approvals &amp; Assurance: HMT colleagues have advised that they will defer formal approval of the 2016/17 business case until after the MPRG, on 11/10/16. Work has continued in respect of developing benefits profiles and associated briefing to regional directors for Border Crossing; this will be reviewed by the Service Director prior to wider circulation. We are developing plans to review, validate and baseline benefits that will accrue from AFTC; a cost review has been initiated to support future development of the business case. We plan to submit an update to the Portfolio Investment Committee (PIC) by 20/10/16 for formal consideration at its 17/11 meeting. Timings for the submission of the 2017/18 business case for formal approval to PIC in March 2017 still to be agreed. </v>
          </cell>
          <cell r="CN51" t="str">
            <v xml:space="preserve">The Programme is included in GMPP as the whole life cost is c£5bn. The Programme is confident but significant challenges remain.  The RAG rating reflects: the pan-government complexity of ESMCP with a broad stakeholder and user community and the need to move to a new technology on a commercial network at a time of significant restructuring among the commercial providers. The Full Business Case (FBC) received cross government approval in November and the Programme successfully awarded contracts on the main procurements on 8 December 2015. The Programme has now moved into the mobilisation phase. KBR and EE have both met some of their deliverables and have been issued with Milestone Achievement Certificates for Effective Dates (ED) + 5 and 8 months. Steps are being taken to better understand our suppliers’ detailed plans for the testing of ESN. We have been holding workshops with EE and Motorola to understand the impacts of Motorola’s plan for delivering ESN functionality. The balance of functionality originally planned to be delivered at ED+8 will now be moved to ED +10, 12, 14 or 16. The Programme is putting in place appropriate commercial mechanisms to ensure that Motorola is incentivised to deliver at these milestones. The impact of this change is being worked through in detail with EE and the related projects that the Programme is delivering. User representatives will be involved in that review process and the Programme will also carry out an impact assessment on the user organisations’ transition plans. Change Request CR110 is progressing and we will see additional milestones put in place to reflect Motorolas revised plan for delivering ESN functionality. As a result of ongoing discussions we now consider that more time is needed to complete system, performance and integration testing before the network goes live to support trials.  As part of the ongoing exercise to realign deliverables, the Programme and our main suppliers are establishing how much to extend the test phase by, and to produce an achievable Programme Plan. Transition to the ESN Service is due to be completed by 31 December 2019. </v>
          </cell>
          <cell r="CO51" t="str">
            <v xml:space="preserve">The Delivery Partner has been appointed and is providing additional resource and expertise for key strategic project delivery. The Application Development procurement is coming to a close with the successful supplier expected to start in early October 2016.  The HOB Programme Board met on 21 September  and agreed a position on strategic mobile as well as approving the new operating model for fingerprint bureaux under the new platform. This will be presented to the Police Chiefs Council to secure their endorsement of the proposed operating model.IABS Release 9 was completed over the 24/25 September weekend. This important release will provide functionality for BSG into IABS and will be followed by a release from NG (October 16th 2016), ahead of BSG go live at the beginning of November 2016. HMPO Facial Matching Phase 1 has gone live this month with 1:1 and 1:WL functionality being introduced for passport cases processed by the Glasgow office.  This is a major milestone in the HOB delivery plan.The Programme has a clear set of deliverables which are described in the business case and it remains on track to deliver. These deliverables will assist the transformation for other Home Office business areas, as well as other parts of the law enforcement community. The internal programme governance boards (e.g. PAIB) manage the scope and programme road map to support strategic delivery for the SR period.  Brexit is not expected to have a major impact on the Programme apart from the Prum projects. The Home Secretary has agreed  to go ahead with a Prum fingerprint pilot between UK and Germany and to make progress with connecting the UK to Europe.HOB have recently amended the Strategy following additional input from the Security Intelligence Agencies and Home Office Legal Advisers. The intention is to put the Strategy to Ministers and publish in the Autumn. </v>
          </cell>
          <cell r="CP51" t="str">
            <v>The RAG status of Amber reflects the overall delivery confidence in relation to time, cost and quality following the revision of the programme schedule and subsequent external reviews. Delivery progress has been a mixed bag. Roll-out of further online services has progressed well. On the other hand slippage has been reported on the move to AWS and on the first live deployment of Atlas. Deliverables for 16/17 have been agreed by the IPT Programme board and are set out in the Programme Business Case and revised delivery plan. In re-planning the remaining IPT delivery timeline the Programme have added contingency to mitigate delivery risks, and the Programme has added a quarter of contingency from the end of 2018 which has been separately called out in the business case. The move to AWS is very important to unblocking other releases such as PCV. Oct Programme Board was informed of a delay to end January 2017. IPT closed on budget for 15/16. 16/17 budget is £54.9m (£16.1m RDEL and £38.8m CDEL). This is within agreed SR figures. However, the programme has called out a £6m pressure of which £3.5m relates to VAT from use of disaggregated suppliers and £2.5m relating to the additional costs of migrating to the AWS hosting platform. Additional funding has been requested for 17/18 and 18/19 in light of the revised plan. A revised Programme Busines Case was approved by PIC on 28 July 2016.  A Treasury Approval Panel (TAP) took place on 27 September 2016 and the outcome is being awaited.All deliveries to date have been well received by the business and external customers. Following the serious and persistent Skyscape outages that have impacted the programme's delivery timetable, the programme is awaiting imminent approval to move to Amazon. Preparatory work to deliver this is underway and the revised planned completion date is end of January 2017. In line with the agile method, releases are iteratively improved in light of business/customer feedback where it is VfM to do so. The Programme is reporting no material changes to overall scope. However, there is now a requirement to support Irish Visas as a priority that is not currently included within the scope of the programme.</v>
          </cell>
          <cell r="CQ51" t="str">
            <v xml:space="preserve">A number of early deliverables have been delivered successfully over the last quarter, including Manchester Soapworks, Croydon Metro Point and wifi projects, and there is continuing progress against waves 1 and 2.  However, uncertainty about the impact of Brexit on future requirements and workforce plans means that there has been less progress on planning for wave 3. There have also been some cost increases against forecast, due to the higher than expected cost of refurbishment in Croydon, and a reduction in direct cashable benefits due to delays in finding an additional tenant for 2MS, although this is more than offset by a significant increase in forecast efficiency benefits following further work on productivity gains from smarter working.  Overall, therefore, programme delivery confidence is currently set at Amber.                                                                                                                                                                                                                                                          The Programme remains on track to deliver short term deliverables. Current risks to delivery include: critical dependencies on the rollout of enabling technology through the TPT programme; securing another long term tenant for 2MS; and funding pressures in 2017/18.  These risks are being actively managed, jointly with colleagues in Home Office Digital, Data and Technology, Finance and the Government Property Unit. Initial long term SR savings targets have now been recognised as very ambitious and potentially at risk, given uncertainty about future workforce and location requirements and building exit timescales. It has been agreed that these need to be reviewed against changing assumptions as part of developing the full business case for the programme. Further work to confirm assumptions and targets will be taken forward over the next six months: once the longer term deliverables have been confirmed, delivery confidence can be expected to improve. Achieving the necessary staff engagement and sustainable culture change needed to realise the expected productivity gains from smarter working is also a recognised long term risk.  An agreed communications and engagement strategy has been put in place and an organisation-wide change network established over the last quarter which will help drive new ways of working.  The positive response to smarter working arrangements in Metro Point and Soapworks, and to the design for other buildings in Croydon, are helping to increase confidence but this will need continued attention to achieve sustainable culture change.                                                                        </v>
          </cell>
          <cell r="CR51" t="str">
            <v>The programme has a delivery confidence of Amber from the last review. Key drivers of the improvement in DCA include an updated Business Case that shows greater clarity of the scope of the programme (and the interdependency with Smarter Working), along with improved plans, risks, issues and dependency management and a stronger emphasis on business change and communications. It is, however, recognised that the Programme continues to face challenging delivery objectives.Networks, including WAN and LAN, Warnings Index, Document Centre Services and Managed Voice have all now been transitioned and associated TUPE implications managed successfully. Other Fujitsu Service Lines (including AD/Exchange) are on track to transition out of the IT2K contract during calendar Q3 2016, whilst the first of the Application Group decommissioning events under the Contain contract with Atos has also now completed. Service Integration is on track to have transitioned before January 2017 and the new Strategic Service Desk is being transitioned to the new supplier.Decommissioning End User Device service lines will not deliver by January 2017 as the new device rollout will not now complete until late 2017, so a new commercial vehicle has been negotiated with Fujitsu to allow for them to supply the reduced services and this has moved some programme costs out in to 2017/18 .  The new End User Devices delivery is being driven by procurements which are in process and the programme is working with the Smarter Working Programme to determine the rollout schedule</v>
          </cell>
          <cell r="CS51" t="str">
            <v>My overall delivery confidence in meeting the time, cost and quality parameters of the Programme to FOC remains AMBER.  Although I assess that there is low risk associated with meeting time and cost parameters of FOC, the AMBER assessment refers to sub-optimal performance standards for several capabilities that have yet to be resolved by Airbus Defence and Space (ADS).  I do believe that the A400M will deliver all the capabilities required, which include significant enhancements, particularly in speed, reach and carrying capacity, compared with C130J.  However ADS have still to demonstrate a viable solution to the parachuting cross-over issue, which currently precludes simultaneous dispatch from both of the aircraft’s parachute doors, and test/certify the final production re-designed Propeller Gear Box (PGB).  These are being addressed by ADS and I expect resolution, but until ADS produce a viable solution I will maintain the AMBER assessment as a marker.***A further deterioration of the PGB issue has seen a marked reduction in A400M availability over the last 2 months.  Over a period of less than one week in Sep 16, the three aircraft in use to deliver crew training were all declared unserviceable following PGB inspection.  As these aircraft were lost to front line use before the first two aircraft to emerge from truncated pinion plug fitment were available, this caused an almost complete cessation of non-T and E A400M flying.  This event was closely followed by the PGB inspection regime being reduced to 50 hours following a failure of a PGB on a French aircraft below the 100 hrs point.  Combined, this has impacted training markedly; delaying crew build-up by circa 2 months.  The first two UK aircraft fitted with truncated pinion plugs, which removes the susceptible component pending a more comprehensive modification programme, commenced unrestricted flying on 8 Oct 16.  This now provides the basis for sustainable training.  Through unceasing pressure from 3* level down, the UK has been granted accelerated PGB allocation and the plan for PGB integration across the remainder of the year has significantly improved.  This includes two complete sets not previously assigned to the UK, which will be used to bring two of the unserviceable ac back on line far earlier than expected.  The introduction of a second line to conduct PGB changes at Brize Norton is planned to be delivered by the end of Oct 16, despite an initial ADS plan to divert the equipment required to support it to a multi-national line at Seville.  This success is critical to our PGB recovery plan.  The new hangar at Brize Norton is ready for fit out and should be available to service ac in the New Year, with the first bay being made available for maintenance by mid Nov 16.  As the supply of modified PGBs ramps up, the on-wing PGB change validation, developed by Rolls Royce UK to significantly reduce the time taken to change the PGBs, has also gone well.  I now forecast to have all RAF Brize Norton based ac upgraded with truncated pinion plugs by Feb 17; ADS have committed to include truncated pinion plugs on all UK ac deliveries from that point onwards.  The recovery of the in service fleets is being prioritised over the production of new ac until those ac that are unserviceable with damaged PGBs are fitted with the modified ones. UK and FR are impacted the most due to their high flying rates and their delivered fleet sizes.  The UK fleet is forecast to be sufficiently recovered to meet the required availability by Dec 17.In Apr 16, and again in Jul 16, I wrote to outline a retrofit integration issue that caused a slip to the restricted (2 aircraft) declaration of CM3 (Strategic AT, Non-benign Operations) to the end of Oct 16.  Although the mandated work to achieve CM3 parameters will have been completed by Oct 16, non-CM3 related engineering requirements (fitment of modified PGBs, a bleed air leak detection check arising from a quality control failing at ADS, and accidental damage of a CM3 aircraft propeller whilst undergoing retrofit at Madrid) have materialised that result in the risk to an Oct 16 restricted CM3 declaration growing to the point where I consider it unlikely to be deliverable before mid Nov 16.  Full declaration (4 aircraft) is likely mid Dec 16.Work has progressed since the previously reported performance and reliability question regarding the LAIRCM. It has been demonstrated that the vibration at two specific frequencies is marginally outside the envelope previously tested by Northrop Grumman for the LAIRCM equipment; although initial tests have demonstrated that performance is not affected and there is no evidence that there is any long term reduction in serviceability.  In order to confirm that the vibration spikes do not pose a long term concern it would be necessary for Northrop Grumman to perform additional testing to expand their original test envelope.  Discussion with Northrop Grumman is on-going as whilst the testing may fall within budget, we need to ensure that testing would not require us to give up LAIRCM heads in order for them to be tested to destruction.  In the meantime, we will gather empirical data on LAIRCM Mean Time Before Failure (MBTF) rates in order to assess if there are any discerable failure trends that may be associated with vibration.  I do not assess that this will impact CM3 declaration, or that the ODH will be carrying a significant operational risk in the interim.  In context it should be recognised that LAIRCM is successfully operated on a number of AM platforms, none of which have been subjected to the same test scrutiny as A400M. I remain confident that the Programme will meet CM4 to time, cost performance. The last Quarter has seen the delivery an additional 2 aircraft, including the first of the Batch 3 standard aircraft that are capable of air drop.  This has allowed for the commencement of T and E, albeit some 12 months later than originally planned, in support of the tactical capabilities that underpin CMs 5 and 6.  However, the late delivery of this aircraft, and reduced training availability due to PGB issues, will now delay delivery of all tactical capabilities by varying amounts making the current timelines for CM5 and CM6 no longer achievable by some 2-5 months.  Opportunities to regain time are being implemented wherever possible, for example by moving Automatic Identification System (an Objective requirement for support to the Falkland Islands) to later in the Programme.  Additionally, trials pressure has been reduced by offering UK equipment and facilities to ADS to use within their core trials programme.  The natural surface trials conducted in Aug 16 at Woodbridge airfield were a great success and demonstrated an unprepared surface capability in excess of that of the C130J.  The successful use of UK flares as part of an ADS trials programme has enabled their clearance activities to progress on schedule and de-risked the UK’s operational clearance for CM4 next year.  Similarly, use of the UK Low Level Parachute (LLP) during ADS trials in Oct 16 will de-risk UK capability delivery and will support single side door clearance of between 30 to 58 parachutists using LLP.  Finally, the feedback from 206 Sqn on the ac performance during the recent low-level trials is very positive indeed.  The effect of all of these mitigation measures are currently being analysed and I will write in the coming months to provide an accurate delivery forecast for a revised CM 5 and 6. Contract agreement for the Medium Term Contract (MTC) has been delayed by 2 months, but mitigated by a corresponding extension of the Stepping Stone Contract.  The late provision of full scope contract proposals and supporting evidence by ADS for both Global Support and the legally mandated UK detailed Single Source Contract Regulations (SSCR) pricing information, has delayed the negotiations such that the contracts will not be let before the end of Nov 16.  An extension to the FR/UK SSE initial support contract provides the risk reduction measure to facilitate the robust completion of final negotiations and award of the MTC and Global Support contracts.  Whilst it is challenging to complete the negotiations and award the contracts before 1 Dec 16, it is achievable and essential to meet FR internal financial approvals – a further extension beyond 2 months is not possible for FR.A new risk has developed over personnel as it transpired that Strategic Manning and Air Resources and Plans had taken a saving of 100 engineering personnel against the A400M Programme in SDSR 15 without SRO consultation.  These posts were considered a dormant savings opportunity within the A400M programme pending post-CM4 demonstration of the validity of the minimal deployed engineering footprint claimed for A400M.  If the claim cannot be substantiated then the posts are required in order to deliver the enduring deployed output within Harmony. My team are conducting a full analysis of all posts. I will then discuss these with ACOS Manning to ensure that the liability is not removed until the validity of the claim can be proved in mid 2017.  There is a risk if the manpower is taken before the claim has been demonstrated to be valid, that the engineering support to operations will not be compliant with Harmony guidelines and that the ability to sustain deployed operations may be compromised. As always, there have been some significant achievements in the Programme.  A commercial hiatus to the acceptance of the second flight simulator was aggressively pursued by the FsAST PT, resulting in a commercial position that is beneficial to the programme in both financial and capability terms and which has permitted transfer of title and fleet utilisation much earlier than was previously expected.  UK flares testing is progressing well and the A400M became the first Air Mobility aircraft to successfully passed TEMPEST testing with no restrictions.  The A400M programme has suffered considerable setbacks this quarter due to equipment failure and Industry induced delays.  Despite this, robust management action has reduced the impact of these set-backs to minimise CM delays.  The UK has now taken delivery of 11 A400M ac, two of which are Batch 3 (aerial delivery capable), vital for progression of capability enhancements for the Fleet.  Moreover, the majority of the Fleet is due to have modified PGBs fitted over the next 2 months giving rise to a rapid increase in planned availability by the end of the calendar year.***</v>
          </cell>
          <cell r="CT51" t="str">
            <v>The AIRSEEKER programme provides a Signals Intelligence capability that is globally deployable and fully integrated and interoperable with the US and where appropriate, NATO. It is provided via 3 RIVET JOINT (modified KC-135) aircraft and associated ground facilities. The procurement is via an FMS arrangement with the US and the capability commenced delivery significantly ahead of schedule in Nov 13 and achieved IOC on schedule in Dec 14, following an operational deployment. Following delivery of the third aircraft in mid-17, FOC will be reached once the Integrated Test Evaluation and Acceptance Plan activity is complete. Last report I outlined how a the numbers of linguists would be a limitation at FOC.  This period, the User has revised his position on the acceptability of declaring FOC without the full complement hence the reductionin delivery confidence.  I have been engaged in and support this change of position and accordingly, will hold off on seeking GMPP graduation until it is resolved.  The paucity of linguists is the subject of ongoing targeted work and may well require the current construct to be challenged.  Given the reducing risk elsewhere in the programme, this element will attract the combined focus of management attention from a number of areas and I will report progress accordingly.  For now, the situation remains stretching but achievable but retention as well as recruitment, will be key.</v>
          </cell>
          <cell r="CU51" t="str">
            <v>BLUF.  Delivery Confidence in the Armour (Main Battle Tank) 2025 (Armr (MBT) 2025) Programme is graded Amber.This is the third Armr (MBT) 2025 Programme PMRS return.  Although the programme is delivering more than just an extension to the Challenger 2 out of service date, the Challenger 2 Life Extension Project (CR2 LEP) is now making good progress with six viable bids received in mid Aug as part of the competitive assessment phase.  The Tender Assessment Panel (TAP) convened on 6 Oct to down-select to two preferred bidders, using the AWARD software.  An Information Note (IN) will be staffed in order to meet the target of awarding contracts for the remainder of the Assessment Phase to the two preferred bidders by 1 Dec 16.  This is in accordance with the Project Plan to reach Main Gate (MG) in Q2 19.  Noting that the Armr (MBT) 2025 Programme involves much more than solely the CR2 LEP Equipment Project, the Programme delivers a wide set of 8 x cross-DLOD outputs to deliver a coherent and comprehensive Armr capability into service as well as examining further improvements in lethality, survivability and mobility and laying the foundations for the next generation capability in 2035.  Thus, the Red Amber Green (RAG) gradings in this report relate to the overall programme and not specifically the CR2 LEP Project.  As well as the positive response to the ITT of 6 x viable bids, Q2 has seen significant engagement with HMT including members of the IPA and HMT attending the TAP on 6 Oct in an observer role.Under the new operating model, the Armr (MBT) 2025 Programme has been successfully transferred to D Sp, as the new SRO, in the delivery space.  The delivery of CR2 LEP, the mobility project and the simulated training equipment project have also transitioned to D Sp's area.  In parallel, projects examining survivability, lethality, human factor integration, and the Future Ground Combat System (FGCS - post 2035 MBT replacement) will be retained within the Capability Directorate.  Since the last report LETacCIS has been added as a critical dependency Project supporting the Programme.  An AH level deep dive took place on 29 Sep 16 to cohere the programme campaign plan and ensure a logical path to MG in Q2 19 is identified and tracked.  This included scrutineers and representation from the IPA.  The revised Campaign Plan and Programme structure will be subject to external Programme Validation Review (PVR) in late Nov prior to PB approval.   All projects remain accountable to the Armr (MBT) 2025 Programme Director through the CIWG and SRO through the PB.  The programme artefacts were endorsed at the 1* PB on 10 May 16.  They are being staffed through the chain of command to CGS and Head Office.  Both the SRO letter and mandate have been refined to reflect the requirements of the IAC Initial Gate outletter.  The Risks, Assumptions, Issues, Dependencies and Opportunities (RAIDO) continue to be refined and are mature.  The SRO letter is being staffed through the Treasury and MoD centre now, and the mandate will have final amendments applied after the Armour 2025 MBT Programme Setting meeting (18 Oct 16). In establishing a baseline for the Delivery Confidence RAG gradings above, I have sought to reflect the relatively early stage in the broader programme’s lifecycle.  Specific commentary is provided against each factor in Section 2.  I also account for the additional workstreams that will need to be developed within the programme but sit outside the CR2 LEP Equipment Project.  Focus over the coming months will centre on a revised Campaign Plan as well as contract placement for the remainder of the Assessment Phase of the two preferred bidders.</v>
          </cell>
          <cell r="CV51" t="str">
            <v>This Q2 16/17 return is the fourth submitted by me as SRO.  The new team are actively managing the programme, in accordance with the programme mandate issued on 26 July 2016, and addressing the recommendations of May’s PAR.  They have updated the schedule, following a Cabinet Office assisted Critical Path Analysis, and will shortly be in a position to issue my orders to the DLoDs: this work will firmly establish the governance and enable effective change control.   I recently held a day-long delivery “rehearsal” with all the key stakeholders, including General Dynamics, to ensure we have fully captured all the dependencies, risks, issues, and associated fallback plans; this was a powerful mechanism and, whilst there are significant delivery challenges, I am confident we are comprehensively addressing them.  I will repeat this for Armd Inf 2026 and establish this method as best practice for the programmes for which I am SRO.The Programme requires the delivery of a wide set of cross-DLoD outputs to deliver a coherent and comprehensive Armd Cav capability into service; it is not just delivering the AJAX equipment project.  It particularly focuses on the supporting Infrastructure, Doctrine, Training, and Information requirements.  Thus the Red Amber Green (RAG) gradings in this report relate to the overall programme and not specifically the AJAX Project.I changed the delivery confidence to Amber as a result of the PAR.  It should be noted that this does not reflect a reduction in my confidence in achieving IOC or FOC; I expect to be able to raise the delivery confidence back to Amber/ Green in the next three months providing we make progress with contracting for the cannon integration.  The recommended governance structures are now mostly in place; Army 2020 Refine and a re-cast of the AJAX equipment contract will allow me to close with the remaining recommendations.Changes to previous report: - Aims and Scope at Amber/Green from Amber.  Formal endorsement of the programme mandate has allowed me to improve the assessment.  - Processes at Amber/Green from Amber.  The introduction of an integrated programme schedule has improved the way we monitor and control the programme.- Progress on last review recommendations at Amber/Green from Amber.  We are making good progress against the action plan to respond to the recommendations from the Project Assurance Review (PAR), (10 - 13 May 16).  I await the outcomes of the Army 2020 Refine study in order to be able to close with the remaining issues and am proactively working with the Army staff accordingly.  The resourcing of programme staff in Army HQ is progressing.  I briefed the Executive Committee of the Army Board on the issue.  The board was supportive and the Army Personnel Centre has now been directed to prioritise posts.  I expect to have a clearer prognosis by the end of November 2016 once I know more regarding the the arrival dates of those posted in.  I will continue to monitor closely to ensure that the delivery of the programme is not put at risk through a lack of resource.  In the short term I have a KPMG contractor, on loan from the Army Portfolio office, working with the team and a Civil Service fast streamer.  On a more positive note the C1 Programme Office support position has been agreed and is being advertised.Financial resourcing of the programme has remained steady despite the pressures both in year and the future.  Key to this is that the AJAX Equipment Project is through MG2 (and under contract for manufacture) and is already conducting the concurrent Demonstration and Manufacture phases.  Cannon integration and communication upgrades threaten increased cost but are being negotiated hard.Army 2020 Refine.  SDSR 15 confirmed the creation of two new Strike Brigades for the Army, of which the AJAX platform will be a key component.  This necessitates a broadening of its role from a reconnaissance-focused vehicle to having additional utility as a direct fire 'medium armour' platform - providing intimate support to mechanised infantry troops.  Army 2020 Refine will establish the future shape and structure of the Army to fit the SDSR 15 proposition.  While the outputs are becoming clearer, they are not yet published.  I am conducting a thorough review of the Army 2020 Refine outputs in order to understand the impact on the programme.  Importantly the Army is creating a STRIKE Experimentation Group to develop doctrine as we start to utilise this transformational platform.Risks:#1  Alignment with LETacCIS.  We have reported for several quarters the critical dependency with the LETacCIS programme in order to exploit fully the capability of the AJAX platform.  D Info (SRO LETacCIS) and I have been in high level discussions with DE and S and GD on how we can optimise this key interface - potentially by seeking AJAX to be delivered with BCIP 5.6 rather than 5.5.  We received GD UK’s assessment of the impact on their delivery of AJAX; from 2020 all AJAX could be fitted with BCIP 5.6, thus allowing us to achieve IOC with BCIP 5.6 enabled AJAX.  This work comes at a price and will be considered by Army balance of investment and the recast of the contract.  The likely outcome is that the first 3 batches of AJAX (approximately 150 vehicles) will need retrofitting to BCIP 5.6.#2.  Schedule Risk.  While GD UK continues to act as a good delivery partner, there is continuing concern that there could be a schedule delay to the AJAX equipment project due to cannon integration challenges.  IOC will not currently be affected and remains Q2 2020.  Start dates for elements of the trials are delayed and GD UK are not where they should be in the trials schedule.  Part of this is as a result of running a concurrent Demonstration and Manufacture Phase - which was always likely to be challenging.  Schedule Delay continues to be tracked as the second most important risk at programme level.  There will be a recast of the contract in Dec 16 (reflecting a new build standard of cannon and, we intend, BCIP 5.6 integration) to ensure that the contract and delivery schedule remain aligned.  This is being managed actively with engagement at the highest levels.  My 2* PB will continue to drive this.#5.  Funding for 40mm Ammunition.  There is a significant risk associated with the costs of building a contingent stock of 40mm ammunition.  Training stocks are funded but contingent stocks are not.  We have established the demand, assured costing is ongoing, and an option for funding will be considered via Army balance of investment.  This risk is common to the Armd Inf 2026 programme.</v>
          </cell>
          <cell r="CW51" t="str">
            <v>This Q2 16/17 return is my fourth as SRO.  As I have reported previously, the scope of the Armoured Infantry 2026 (Armd Inf 26) Programme is to integrate delivery of the upgraded Warrior platforms with training, personnel, information, doctrine, infrastructure and logistic requirements as well as delivering training simulators and Warrior Support Vehicles.  Thus the Red Amber Green (RAG) gradings in this report relate to the overall programme and not specifically the Warrior Capability Sustainment Project (WCSP).My team is actively managing the programme, in accordance with the draft programme mandate (which I have agreed but is yet to be formally issued to me by the Army Portfolio Office) and is working to address the recommendations made by the Performance Assessment Review (PAR) on 26-29 Jul 16. The Pg continues to experience a number of challenges, centred on the drive to stabilise the Demonstration Phase for WCSP.  The Project Team are about to enter a period of negotiations with the prime contractor, Lockheed Martin UK (LMUK), aimed at reaching agreement on changes to the Demonstration contract – this is due to be briefed to the CEO of DE and S and CGS on 30 Nov 16, with the aim of signing a contract amendment once approved via a RN.  Once the Demonstration Phase is stabilised we can turn to negotiating the Manufacture Phase contract.In parallel with this work, the programme plan and higher level programme schedule is under review and I have put in place a series of workshops throughout Oct and Nov culminating with a session with key stakeholders including LMUK, currently planned for Jan 17.  This will allow me to understand the critical path and capture all of the key dependencies, update risks and issues and implement more effective programme management.The PAR confirmed my assessment that the delivery confidence should remain at Amber/Red for now.  I shall review this in the next three months - the outcome of the negotiation with LMUK to reset the demonstration phase for WCSP will have a strong bearing on my ability raise delivery confidence.  SDSR 15 confirmed the reduction from 3 to 2 Armd Infantry brigades for the Army, each consisting of 2 Armd Inf Battalions.  When the A2020 Refine paper is published I will conduct a review of the outputs in order to understand the impact on the programme; the expectation is that the impact will be low but the need to retain the IOC as 2020 will remain high en route to returning to Divisional Warfighting in 2025.There is a key dependency with the LETacCIS programme in order to exploit fully the Armoured Infantry capability: shared situational awareness, particularly target information, is key to realising the programme benefits as well as improved decision making, increased tempo and reduced fratricide.  Work is now in hand to overlay the LETacCIS programme onto WCSP; delivery timelines mean that the platform should be fitted with a more capable communications and information system (BCIP 5.6) which will provide improved performance and allow it to interoperate with AJAX and other platforms.  We expect the majority of costs associated with this change to fall to the LE TacCIS Pg.  My team are working closely with Director Information / SRO LETacCIS Maj Gen Richard Semple’s team to deliver this key outcome.</v>
          </cell>
          <cell r="CX51" t="str">
            <v>The Programme continues to make good progress and to adapt to external pressures arising from emerging Estate Optimisation and Army 2020 (Refine) workstrands. In August a preferred bidder was appointed to work with us to develop the necessary pre-contract works and MGBC (target date Spring 2017) for the delivery of 917 new Service Families Accommodation (SFA) on MOD-owned land at three sites on Salisbury Plain Training Area (SPTA) in readiness for the return of the final units from Germany in 2019. In parallel, a great deal of work has been undertaken on the ABP Project Allenby Connaught (PAC) contract amendment. DIO Commercial staff are working closely with the contractor, Aspire Defence Limited (ADL), to finalise the commercial deal. For their part, ADL have been closing off issues raised by their supply chain and their funders during their own due diligence review. This work is nearing completion and we expect the contract amendment to be formally signed by the end of October. As stated in the last report, a forward commitment was issued as a package of work to enable delivery to commence and no delays have resulted as a consequence of this detailed commercial activity.We continue to work very closely with those engaged on Estate Optimisation and Army 2020 (Refine) workstrands to understand the emerging impacts on ABP projects and at ABP sites. Where necessary, we have slowed some of our procurement activity in order to ensure value for money solutions across wider MOD considerations, and in a few cases ceased our procurement competitions at sites which have been announced for early disposal, or are likely to be announced for disposal. We have engaged closely with the DIGA IAC Chair to ensure that understanding of emerging impacts are understood and to agree pragmatic and timely solutions at affected sites that balance the need to meet operational and personnel imperatives against delivering longer-term departmental objectives.Despite the need to adapt to these external pressures we remain on track to spend all of our in-year money this year. The Programme Director has led a significant piece of work that realigns our funding profile to take account of in-year CIP deferral, Estate Optimisation and Army 2020 (Refine) impacts on the Programme and this work will be finalised and presented once the full ramifications of both of these dependencies are announced or clarified. In terms of the former we are anticipating an announcement at the end of October/early November and I am intent on ensuring that the announcement is consistent with Army 2020 (Refine) proposals, and does not undermine CGS' intent to roll-out Army structural changes in a controlled way. In terms of the relocation or reorganisation of units, our 2016 activity is almost complete. Four units have relocated to the UK from Germany and these have been completed seamlessly. Two further units have moved within the UK and two others have reorganised in situ. We also continue to move more projects into delivery with recent Main Gate or Review Note approvals for infrastructure works at York, Dishforth, South Cerney, Leuchars Station, Thorney Island and Bulford Tracked Vehicle Access.I was due to leave my post at the end of October but my replacement cannot assume his new role until December and will therefore remain in post until then. Consequently this will, therefore, still be my last DMPP commentary and I would like to take this opportunity to thank the Programme Director and his teams for all their hard work in turning this Programme around to a point where it is now highly regarded across the Department and for adapting so quickly to pressures and delays imposed upon our delivery efforts. The Estate Optimisation and Army 2020 (Refine) announcements over the coming months will present considerable challenge but I am confident that the necessary checks and balances are in place to ensure that the operational and infrastructure needs of our Army units, Service personnel and their families are properly accounted for when weighed against the need for further efficiencies and economies.</v>
          </cell>
          <cell r="CY51" t="str">
            <v>1.  This quarter has seen the programme team working towards setting the necessary conditions for a transition to Benefit Realisation within normal Army Business. This will in turn enable and allow programme closure (with IPA approval) during 2017. The centre of gravity for this effort is a properly staffed and enabled Reserves Directorate within Army Headquarters which will oversee the programme benefit realisation plan out to 2020 and beyond.  D Reserves team is now established and at Initial Operating Capability. By the end of 2016 key additional staff will be in place or nominated and the directorates  battle rhythm will be established ready for Full Operating Capability on 31 Jan 17.2.  Work to develop an enduring Benefits Realisation process continues with a refined set of strategic Benefits (Manned, Capable, Useable, Integrated) which can be clearly traced back to the original FR20 intent but reflects current priorities and conditions post SDSR 15. The next step is to present a revised Benefits Management Strategy and Plan to the Programme Steering Group for approval.  Once this is completed the programme and subsequently the Reserves Directorate will engage with the relevant Army Commands to agree ownership of specific outcomes and the process to track and measure progress towards realisation on an enduring basis.   The D Reserves Directorate structure has now been approved and provides the focus for realisation of benefits on an enduring basis and delivery of the “new normal” going forward.  This and the establishment of a supporting 2* Governance that will last beyond the end of the Programme driving and focusing the Army on benefits realisation is a positive step forward.3.  The programme continues to address the actions identified by the IPA during the Review in May, the responses having either been addressed fully or at a mature stage.  The intent is to write to the IPA in the next quarter to show the actions taken in response to the review and to invite a further review in early 2017 to identify the glide path and steps to formal Programme closure.4.  Manning (Suppliers). As at 1 Sept 16 the Army Reserve trained strength population is 23,750, 2425 above the WMS target of 21,325. Under performance in new entrant inflow and training success rate targets leads to a continued AMBER rating although this is mitigated by over performance in trained entrants joining and retention (lower than planned voluntary outflow). The change to Trained Strength definition, announced on the 29 June, is expected to improve the overall Trained Strength figure and reporting focus will shift from new/trained entrant recruitment performance to entrants to the Trained Strength. Although the revised targets based upon the revised definition have yet to formally be released, we are shadow tracking performance against the revised definition.  The indications from this shadow tracking are positive.  There is continuing pace or priority applied to Army Reserve recruiting with the Field Army continuing to support the Programme under Op Fortify and with the Recruitment Partnering Project (RPP) having been set challenging but realistic targets for new entrant recruitment this year.5.  Given the level of sustained progress, a Reserves Directorate moving towards FOC and an experienced programme team actively planning for closure I am confident to attribute an improved Delivery confidence of Amber-Green.</v>
          </cell>
          <cell r="CZ51" t="str">
            <v>Delivery Confidence of this Programme remains at Amber/Red, based upon industrial performance and affordability as agreed with the MOD teams at my Astute SRO Board in July.  This assessment is put into perspective by the difficulties the MOD is facing in ongoing negotiations with BAES.  To quote an extract from the brief to S of S prior to his recent meeting with the BAES Chairman:“Remain extremely concerned about performance on the Astute programme.  Current performance levels are completely unacceptable and we expect BAES to commit to improving their performance.  Concrete measures must be taken to address Boat 6 and 7 risk and these must be reflected in contract schedules and price being negotiated now……….……… This experience has cemented MOD view that project controls capability within the shipyard is lamentable and must be addressed.  Our programmes are not being adequately controlled.  MOD is concerned that the quality of data, particularly cost estimating is insufficient to support effective cost control.  The MOD expects to see improvement in these controls as part of pricing activity this year and a clear forward action plan to improve further over the next eighteen months to support any future Successor commitment.”Following shortfalls in the quality of pricing information provided by BAES boats 6 and 7, the team have implemented an intensive “Sprint “ activity aimed at identifying agreed costs by the end of Oct, and in parallel BAES are developing a proposal for a revised approach to approvals in order to hit the Contract Signature target of Dec 16; notwithstanding this activity, affordability is expected to be an issue which may be difficult to resolve.  The negotiation difficulties for boats 6 and 7 are exacerbated by RR’s position regarding the referral to, and acceptance of determinations made by the SSRA over allowable costs and profit margins, and I suspect this issue will rise to the very highest levels in Government before any solution is agreed, and thus has the potential to add additional delay to achieving whole boat contracts.Planning within the shipyard, project controls and performance were discussed in detail both with the forward located DES team and with BAES staff during my SRO visit to Barrow in July and remains concerning.  The initiatives being driven forward by our enhanced MOD team (who are doing everything in their power to drive better behaviours and performance into the Programme) are clearly having a positive effect on the shipyard (despite the SMP team still being 18% understrength overall and 26% understrength in commercial officers) and for the second quarter build schedules have largely been maintained, but it will take much greater effort from both RR and BAES if any of the plethora of previous schedule slippages are to be recovered.HMS Artful remains on target to be Ready for Operations in Q1 2017.  Boat 4 (Audacious) commenced Core Load in July and proactive management by all parties exercising the new Joint Reactor Team structure is driving for completion in Oct 2016; with exit DDH (launch) due in May 17.   Since the Nov 15 placement of the whole boat contract for Boat 5 (Anson) the build continues to hold key milestones against the schedule.  Threats due to volume of work and RR supply of components are being managed to prevent schedule slippage, but I am not confident that we will get to the end of the next quarter without further schedule issues and some slippage.</v>
          </cell>
          <cell r="DA51" t="str">
            <v>Delivery of the programme remains challenging and the aggregated short term implications and effort of getting each delegated project to IOC needs to be understood widely across Defence, including extant cost pressure issues which were reported last quarter.  The reality of sea trials for QNLZ, early in 2017 will foretell subsequent progress.  Programme delivery confidence remains Amber and will probably remain so until at least the middle of next year. The Department will need to be wary of increasing delivery risk by adding activity to an already tight schedule or by imposing short-term savings measures that affect the programme. Management, control and mitigation of the top 10 CEPP Risks forms the basis of the CEPP PMO approach, challenging the individual programmes to help improve the aggregate CEPP risk and thus drive an improvement in delivery confidence. The current top 4 CEPP risks are: Insufficient Trained People; Key Unfunded Dependencies; 2017-20 Schedule Achievability and Early Demand.  In addition, delivering the required infrastructure for QEC at Portsmouth and for LII at Marham, whilst establishing robust support solutions, will require leadership focus and strong management action. CROWSNEST has had a difficult quarter: it failed to go to contract as scheduled at the end of August after problems emerged with the specification of the requirement and with profiling of the funding.  DE and S and industry remain confident that these can be resolved, however, and have reassured CEPP that programme milestones can still be achieved.  Negotiations are proceeding positively and they expect to go to contract before the end of the year.Work during the Autumn will be focused on providing a common headmark for the Department to work towards by inserting CEPP into the Defence Plan.  Work is due to reach fruition this quarter to:-Revise the CEPP Policy Statement, and subsequently the CONEMP, to reflect SDSR 15 outcomes.  This will refresh sections on overarching policy and the war-fighting requirement, and outline the routine employment of the capabilities (see below);-Complete CEPP Routine Operating Model (ROM) collaborative analysis.  Following senior stakeholder review, the output will recommend a departmental planning assumption for how CEPP will be employed outside contingent operations.  Together with elements of policy statement, this will then be inserted into DP17; -Understand work on the first operational deployment of QNLZ.  This analysis has been progressed under the title of a National Command Estimate.  In parallel, and in response to SofS’ invitation to the US Sec Def for USMC F-35B participation in the first deployment, we are conducting analysis and planning under the governance of the UK/US Statement of Intent on Carrier Cooperation to capture the interoperability issues associated with progressing a combined deployment.CROWSNEST has had a difficult quarter: it failed to go to contract as scheduled at the end of August after problems emerged with the specification of the requirement and with profiling of the funding.  DE and S and industry remain confident that these can be resolved, however, and have reassured CEPP that programme milestones can still be achieved.  Negotiations are proceeding positively and they expect to go to contract before the end of the year.Work during the Autumn will be focused on providing a common headmark for the Department to work towards by inserting CEPP into the Defence Plan.  Work is due to reach fruition this quarter to:-Revise the CEPP Policy Statement, and subsequently the CONEMP, to reflect SDSR 15 outcomes.  This will refresh sections on overarching policy and the war-fighting requirement, and outline the routine employment of the capabilities (see below);-Complete CEPP Routine Operating Model (ROM) collaborative analysis.  Following senior stakeholder review, the output will recommend a departmental planning assumption for how CEPP will be employed outside contingent operations.  Together with elements of policy statement, this will then be inserted into DP17; -Understand work on the first operational deployment of QNLZ.  This analysis has been progressed under the title of a National Command Estimate.  In parallel, and in response to SofS’ invitation to the US Sec Def for USMC F-35B participation in the first deployment, we are conducting analysis and planning under the governance of the UK/US Statement of Intent on Carrier Cooperation to capture the interoperability issues associated with a combined deployment.</v>
          </cell>
          <cell r="DB51" t="str">
            <v>The significant change in the Portfolio that SDSR mandated continues to be implemented.  However, some significant changes in cost forecasts in component programmes continue to be identified. Some of these adjustments are attributable to the resource pressure in DE and S, which has the effect of protracting the time taken to establish accurate costs with industry; others are linked to platform programmes and increases in the forecast cost of platform integration.  In the case of Lightning 2, where the CWP is responsible for the integration of both ASRAAM and Meteor, these integration costs are largely set by the US Programme Office - so UK MOD has little ability to control them.Financial pressure is a significant risk to Delivery.  The savings predicted from adopting the Portfolio Management Agreement with MBDA were taken at the pipelines inception and work in SDSR tailored the pipeline to the resulting 10-year profile.  However, Departmental efficiency targets arising from ABC16 have exerted more pressure on the pipeline, especially in the early years.  These efficiency measures effectively triple-count those already assumed in the pipeline, and I assess that there is very little scope indeed to absorb these pressures. Options against one or more major Programme may be necessary to achieve the savings required.The Portfolio’s critical dependence on DE and S Weapons OC Project Resource to support BC preparation and Project Delivery, and Front Line Commands (FLCs) to support requirements development continues.  Yet again, delayed delivery of BCs and other work this quarter is evidence that the significant rolling staff and SQEP shortages continue, despite efforts to improve manpower resource and relieve potential future resource pressures. My feeling is that the effects of work to increase SQEP, particularly in DE and S, are unlikely to have a substantive effect until late FY 17/18 at the earliest and so manpower resource remains a significant risk to Portfolio delivery.We retain the financial reporting changes in section 4, which has been re-cast to cover the whole pipeline, rather than just the post 'Main Gate' component.  This gives a far more accurate view of the pipeline, but presents a significant, but artificial, delta at the change point.With the Delivery of Brimstone 2 IOC in May, the CWP has passed something of a watershed, moving from a Portfolio of Programmes largely in the Assessment and Development phases to one with increasing levels of Manufacture and In-Service.  This transition point is the one where technical risks are both most likely to become manifest and where they have the greatest likelihood of impacting upon PASE.  In the last Quarter a number of Programmes are showing sign of maturing risk that could affect timely ISD, including technical issues with rocket motors and readiness for Qualification Firings. MBDA resource shortages are also putting pressure on its ability to keep major development programmes moving to plan.  Furthermore, the ‘paring-to-the-bone’ of support infrastructure within the CWP, and in wider Defence, has manifested itself in growing risk to stockpile sustainment which is faster than previously assessed.  Although none of these risks to capability is critical, I will be paying particularly close attention to delivery of Portfolio delivery in the coming months.</v>
          </cell>
          <cell r="DC51" t="str">
            <v>The last quarter return reported the potential for a delay to the Release 2 (Initial Opperating Capability) go live. This has now materialised with the Release 2 go live now planned for 18 November. Whilst significant progress has been made in many work-streams, e.g. user accpetance testing, user training and the first data migration dry run, there has been more work than anticipated to resolve a number of technical issues. These have included issues with the operation of the MOD Enterprise Gateway Service, a government furnished item, more complexity (varieties) in the message types with suppliers and migrating contract and finance data from two systems.  This delay in Release 2 has also had an impact on the Release 3 (Full Operating Capability). The delay to the full capability  Release 3 is also impacted by the technical design challenge that relates to system connectivity challenges resulting from MOD's security requirements. Currently planning is ongoing to determine the timeframe for the delivery of Release 3 which is now being split into two phases, where the programme is seeking to balance cost, time, performance, and benefits delivery. This may also mean financial challanges will need to be addressed and we will re-engage with the Cabinet Office. The delayed R2/R3 timescales and the split of the R3 delivery will in turn impact on the realisation of programme benefits which is now reflected in this return.  Given the delays and the impact on benefits realisation overall delivery confidence has decreased and now judged as Red/Amber.</v>
          </cell>
          <cell r="DD51" t="str">
            <v>The primary benefit of the Core Production Capability project is to deliver reactor cores to the submarine programme to meet defence outputs. The secondary key benefit is the delivery of a modern manufacturing capability, which is scheduled to enable the primary benefit.This Report (16/17Q2)1. The ABC17 QPRC2 declares a forecast for the current approved D and M Scope of Work that is £214.009M above the combined Main Gate and CHRaR approval.2. Review Note (RN) approval was granted in August 2016 to proceed with the majority of the CHRaR requirement, which includes core H13, and does not preclude core H14. The placement of the CHRaR contract amendment is imminent. The approval endorsed the examination of a full range of options to Re-Baseline the CPC programme of work, principally to address cost. Cost analysis of the current scope of work will inform ABC18 QRPC1. This will underpin a Re-Baselining RN being submitted to the IAC by mid-2017.3. The deterministic forecasts for the delivery of H cores for the HMS Vanguard Long Overhaul Period (Refuel), and the Astute Class boat build programme, provide confidence that these requirements will be met.4. There is significant risk in CPC’s ability to deliver core J1 in line with the current requirement set by the Successor Integrated Master Schedule (IMS7). There are technical and programme opportunities currently being implemented to improve this situation.5. Good progress has been achieved in addressing the recommendations arising from the November 2015 OGC Gateway™ Level 0 Process Review (Strategic Assessment of a Programme). A full re-baselining of the CPC programme of work is being undertaken, with the involvement of Rolls-Royce, to inform a Review Note mid-2017. The role of Senior Responsible Owner (SRO) is to transfer to the maturing DG Nuclear organisation, within MoD Head Office, during the course of 2017. The CPC Project Team has been boosted with the addition of four posts (2 now in post, 2 being actively recruited); and a new Deputy Head within Nuclear Propulsion is now bringing additional oversight and leadership to the CPC Project Team, with a specific responsibility for re-baselining.Previous History Notes1. The Secretary of State (SofS) announced on 6th March 2014 the intent to refuel HMS Vanguard, and to maintain options to refuel HMS Victorious, following a Fuel Element Breach (FEB) in the prototype core at NRTE Vulcan. The decision impacted upon nine projects including CPC, which has the largest impact of these projects, given the requirement to manufacture one additional Core H, and preparation to make a second additional Core H. This has consequently extended the scope approved at Main Gate in 2011. The time and cost impact was included in the Core H Refuel and Resilience (CHRAR) Review Note which was approved by the IAC in March 2015, and is reflected in this report.2. FOC: The CHRaR approved date of June 2026 is due to the deferment of the second phase of construction by five years in order to manufacture the additional Cores H. This date is five years and one month later than the date of May 2021 approved at Main Gate in 2011. This does not impact the Astute and Successor core delivery programmes.3. During September 2015 a 'third party' review of the Rolls-Royce J core development and manufacturing plan took place. The review report concluded that the extant schedule was optimistic. On implementing a more realistic assessment of programme risk, there is now reduced confidence in the ability of Rolls-Royce to deliver against the required timescales. Work is being conducted to fully assess and quantify the impacts on the whole programme.4. In accordance with MPA requirements, an OGC Gateway Level 0 review took place during late November 2015. Recognising the emerging conclusions of paragraph 3 above, and the consequences of a mid-year cost and programme review, the CPC project has been assessed as Delivery Confidence 'Red' (successful delivery of the project/programme appears to be unachievable), with several critical (immediate) recommendations made, including:a. Re-baselining the programme aligned to any revised 'Required In-Yard Dates' (RIYD) for Successor, following the SDSR;b. Refreshing the costs and management reserves, associated with any revised RIYDs;c. Clarifying the role of the CPC Project Team, and boosting resources accordingly;d. Putting the contract back on a firm footing with a Contract Amendment properly reflecting the new scope, schedule, and cost growth effects.</v>
          </cell>
          <cell r="DE51" t="str">
            <v>Delivery confidence reduced to AMBER due to the delay to contract award and concomitant increased risk to milestone delivery. Milestones remain achievable.The CROWSNEST Main Gate Business Case was submitted to the Investment Approvals Committee (IAC) in Apr 16 and approved on 6 May 16.  At that point industry’s inability to meet Single Source Contract Regulation (SSCR) and alterations to the D and M proposal necessary to resolve baseline shortcomings delayed full D and M contract award. DE and S Commercial issued an Instruction to Proceed (ITP) to Lockheed Martin on 9 May 16 to sustain programme momentum, maintain industry Suitably Qualified and Experienced Personnel and ensure time critical supply chains.  The plan to achieve a D and M contract award by end Sep 16 was not achieved due to D and M proposal unaffordability, technical uncertainty and industry’s overall risk position.  Senior engagement is underway (COM(JE), Stephanie Hill (Lockheed Martin VP) and Victor Chavez (Thales CEO)) to remove the remaining barriers to contract award.  DE and S now anticipate contract award by end Nov 16. HMRC are unlikely to rule on VAT liability prior to contract award; however based on expert advice I expect the programme to be zero rated.  Some provision has been included within programme RiC, covering the equipment supply portion of the programme should this not be the case.</v>
          </cell>
          <cell r="DF51" t="str">
            <v>Following IAC approval of the CES IGBC on the 31 Mar 16 and subsequent Ministerial and HMT endorsement, the project is in Assessment Phase. To date, assessment activity is on schedule and aligned to a plan for a Main Gate submission by Jun 17. A series of technical demonstrations have taken place for high technical readiness options for sustaining key and key distribution (SKKD) which has  helped to inform the viability of the requirements for sustaining key distribution services. Invitations To Tender have been issued for proposals for key sustainment services with responses due in Nov 16. A baseline has been established for the needs and numbers for additional End Crypto Units required and this baseline is now being validated with DE and S platform delivery teams and Front Line Commands. A concept demonstration has been completed for a solution to improve asset and configuration management for cryptographic equipment. The associated business change that is required to deliver those improvements is now being assessed. The IGBC out letter included a requirement to provide the IAC with an update on progress six months into the assessment phase and Information Note will be issued to the IAC in Oct 16  accordingly.At QRPC 1/17 a revised profile has been forecast for the demonstration and manufacture phase. This revised profile reflects realism in the ramp up of expenditure post-MG approval (Jun 17). This has not changed overall programme costs; however, activity will continue to reduce uncertainty and mature costs in preparation for MG submission. The most significant area of uncertainty pertains to the integration and installation of new End Crypto Units onto (primarily Air) platforms. The Assessment Phase includes activities to capture these costs.An Information Note was issued to the IAC in Jul 16 that proposed the initiation of a new Defence Crypt Key programme to deliver the outcomes defined in a joint MOD/GCHQ Blueprint for cryptographic capability required by 2025. The recommendation to initiate this programme and associated approvals strategy was endorsed by the IAC. CES will deliver or contribute to a number of the Blueprint outcomes and the intention is that governance for the new Crypto Key programme will include the CES project. New joint MOD/GCHQ governance boards at both 2* and 1* have been stood up, replacing the previous 1/2* CES Project Boards.  There is a need to consider whether, or not, the Crypt Key programme will be governed as part of the DMPP and hence subsume reporting of the CES project.</v>
          </cell>
          <cell r="DG51" t="str">
            <v>The SKYNET 6 team received approval to proceed beyond Initial Gate on 5 Aug 16.   Two of the three work streams have now transitioned into Assessment Phase (AP) (initial satellite procurement (SKYNET 6A) and Service Delivery Wrap (SDW)).  The third and longer term work stream (SKYNET Enduring Capability (EC)), which is scheduled to deliver capability beyond 2028, is scheduled to remain in Concept Phase until 2019.  On 22 Sep 16, a Cabinet Office Assurance of Action Plan review assessed the Programme Delivery Confidence Assessment as AMBER, with the main recommendations centred on: alignment between SKYNET 5 and SKYNET 6 governance mechanisms to enable effective transition;  timely recruitment of additional Senior Responsible Owner support staff and the proposed Acquisition partner; maturation of the Commercial strategy, particularly for SKYNET 6A; and potential support from the Infrastructure and Projects Authority to aid the programme to navigate its way through emergent Cabinet Office Commercial Policy Controls.    Recruitment of additional Delivery Team (DT) resource remains on the critical path and is being driven through the ISS Programme Management Office as a priority (25 posts already submitted for recruitment action) with a resource plan to recruit additional staff on an incremental basis through to Jun 17; ISS is on schedule to on-board resources commensurate with the programme plan.   The DT has also commenced contracting work for Acquisition Partner and Technical Support in addition to addressing the long lead delivery requirements for a Secure Telemetry, Tracking and Control (TT and C) system to enable the timely deployment of SKYNET 6A.  This coming quarter will see the Delivery Team’s Main Effort being focussed on detailed industrial engagement in order to assess industry’s ability to deliver the sovereign requirements anticipated of SKYNET 6A.  This focus might dictate that potential collaborative activities and opportunities, including engagement with the US Department of Defense on their Analysis of Alternatives for their future wideband satellite communications programme, might go unsupported – prioritisation of taut personnel resource will undoubtedly be key.  Further, I intend to execute a Deep Dive into the SDW work stream prior to the next Programme Board; in terms of time and complexity, I perceive the transition of the SDW from the current to the future service provider(s) to be extremely challenging and I wish to avow myself of the challenges ahead.  Looking ahead, priorities for the first half of 2017 will include a detailed review of programme dependencies and engagement with the other front line commands to develop a more accurate understanding of SKYNET 6’s ability to meet the demands of Joint Force 2025 – this work will need to be responsive to the findings of MOD’s Annual Budgetary Cycle 2017 and its success will be reliant on the recruitment of suitably qualified and experienced personnel, both in Corsham and at Northwood.  Consequently, in line with the findings of the recent Review, I assess a current programme rating of Amber.</v>
          </cell>
          <cell r="DH51" t="str">
            <v>The overall delivery confidence has not changed and reflects the continual Amber/Red assessment from the Gateway 0 AAP conducted in Apr 16. The reason for this centres on governance, with the Review concluding that the SRO has accountability but only partial authority for the programme. More positively, progress has been made in a number of the projects; Legacy Systems Update (now BCIP 5.6) is on track to deliver on schedule as contracted; the Land Deployable Gateway (LDG) has recently been declared at IOC; Falcon EXPLOIT Theatre Network and Service Management (TNSM) is at IOC and the Joint Common Remote Viewing Terminal (JCRVT) achieved Main Gate approval on 19 Sep 16 and is now on contract.MORPHEUS remains as the largest and most complex project in the LE TacCIS Programme, and work continues as we move towards contract award and the establishment of a baseline through ‘Evolve to Open (EvO)’ from which we can spirally evolve in the future.  Review Note 2 was submitted to the IAC in Sep with a further review note (seeking approval for contract award and the move into the Design and Develop phase) planned for later this FY.  As part of the supporting activity towards MORPHEUS contract award, an OGC Gateway Review 2 was undertaken in Sep 16. The Review Team has determined a Amber/Red category in its delivery confidence level.  The most significant risk to delivery remains with the ability of the MOD to take the responsibilities as the “pseudo prime” for MORPHEUS and increasingly for LE TacCIS more widely in the future.</v>
          </cell>
          <cell r="DI51" t="str">
            <v>My assessment is that delivery of the LII Programme remains at AMBER; however, due to a series of failed ABC16 Options, there remains a very significant risk against IOC (details are at higher classification).  This includes the manpower issues as previously reported.  Additionally, I consider the delivery of IOC to be at significant risk due to a shortfall in the recruitment of SQEP at the LPT.  If the LPT are unable to recruit, and the re-submitted ABC options are unsuccessful once again, I anticipate a reduction in my overall delivery confidence.The F-35's operational effectiveness is heavily reliant on a National reprogramming capability.  The AUS CAN UK Reprogramming Laboratory (ACURL) will not be operational in time to train personnel to produce Mission Data Files; mitigations to this late delivery are being put in place, one of which is the early provision of personnel to the ACURL, to conduct pre-training and toolset familiarity so that once the equipment arrives, work can begin quickly. A manpower bid to establish these posts was unsuccessful, and was re-submitted as part of ABC 16; it was again unsuccessful.  Without trained reprogramming pers in place, in time, the declaration of IOC will be at significant risk.  Following my further action, HQ Air Command have met this additional manpower requirement from within existing resource; however, HQ Navy Command have chosen not to provide personnel until the funding issue has been resolved.  I am actively challenging this stance as it is placing excessive risk to overall Programme delivery.The risk management process within the Programme continues to improve and the programme level risks, as contained in this report, are the outcome of increasingly thorough risk management strategies. I have, where appropriate, consolidated a variety of risks into a single risk report for PMRS in order to provide a more comprehensive view of the risk profile.  The lack of key personnel in the Lightning Project Team continue to affect DE and S' ability to provide the necessary output to the Programme and remains a major threat to delivery of IOC.  I am engaging to determine where we might offer temporary resource.Finally, my team are in the process of redefining key programme milestones, that I will submit for Sponsor and DPAS approval that reflect more closely the SDSR 15 outcomes.</v>
          </cell>
          <cell r="DJ51" t="str">
            <v>As at Oct 16 we are 16 months into the contract. My analysis is that Leidos are successfully delivering improved commodity provision, have improved storage and movement processes and are on track to deliver the new Fulfilment Centre build at Donnington. They have underestimated the complexity of integrating OTS warehousing systems into the MODs bespoke systems and I judge they did not estimate operating costs effectively in their bid. Op benefits delivered: reduction in the size of the commodity inventory to the value of £35m, improved outload capability in support of the UK’s high readiness operational commitments and recently seen during Op GOODSOME.This last reporting period has seen two key developments:• Firstly, the CMO rejected the last iteration of the Delivery Partner’s (DP) Forecast of Expenditure (FE) as the CMO was not able to understand the reasons behind the variations to the MGBC Year 2 baseline. Although the quality of the DP’s FE had improved, it was still not at the required quality. The DP is now reviewing its financial approach (people, process and systems) with the intent of reaching agreement with the CMO by the end of Nov 16 on the approach that will be used for the remainder of the 13 year contract. For the remainder of FY2 (16/17), the CMO is using the MGBC Yr 2 baseline plus agreed variations; this is working and the CMO is confident the DP will deliver Yr 2 output within the funded line. On a positive note, the variations in the FE have reduced considerably from the DP’s initial submissions and the CMO is confident the cost base will remain close to the MGBC, less any allowable variations due to increases or decreases in volumes caused by changing customer demand.• Secondly, the IT project timelines have slipped due to Leidos’ and BDUK’s inability to maintain the timelines agreed with SCIS, the CMO and DP; this has generated Lessons Identified for the MOD.. This is largely due to an unexpected level of technical complexity and all stakeholders have worked well together to produce a revised plan that is considered detailed and robust, with adequate contingency included. The deterministic delivery schedule for completion of the rollout of SCIP 1.1 and 1.2 is July 17 with 30 Oct 17 at 90% confidence. The implications of this delay from Feb 17 are now being worked through by the DP and CMO, with every effort being made to reduce the impact. A key focus is how the Defence Fulfilment Centre (DFC) will be enabled following the completion of the build in Nov 16. In advance of the full rollout of the JDA warehouse management solution  plans are being developed to exploit the DFC capability to ensure other elements of transition: notable the stock transition programme, remain as close to the original milestones as possible. This reflects the fact that Stock transition underpins many of the early benefits of the programme. A much more detailed impact assessment of the IT slippage on the programme and benefit delivery will be available for the next DMPP report.Both the IPA and DMPP have conducted recent reviews and are aware of the content above. The last DMPP review took place on 26 Sep 16 and the next IPA review will take place before the end of Nov 16. The fourth LCS(T) Strategic Board took place on 20 Jul 16. I chair the Board, with the CEO of Leidos, Mr Roger Krone. The next Strategic Board will take place on 26th Oct at Abbey Wood.In addition to the savings identified in the LCS(T) MGBC, further benefits have been identified by expanding the deployment of the  LCS(T) capability. Both the MOD and Leidos have invested further resources to explore these additional benefits and I have has written to DE and S Executive Committee members to outline his strategy for one of these opportunities to widen the scope of commodity acquisition and inventory management that sits within the LCS(T) contract. This work is being managed by LDOC Hd Strat, reporting directly to DLD.With the revised IT project timelines, I am positive the programme will deliver the benefits identified in the Main Gate Business Case (MGBC), albeit it to a slightly revised profile. The DP is working through the implications of delay to enable me to clarify my confidence in benefits delivery. I am confident that an agreed position on the FE will be reached in adequate time to deliver an FE for Yr 3 (17/18) and that the cost base will remain close to MGBC. Despite the unwelcome delay to the IT stream of the progarmme, there are many positive results being delivered. These include process improvements that deliver a better service to the FLCs, improving data quality that enables real action on optimising inventory holding levels, improvements in safety performance and an improved outload capability up from  x TEU to y TEU. LCS(T) is a powerful agent for change in the Defence supply chain and provides the foundation for further change in the way support is delivered. DSN(T) will be the follow on programme that will lead on these next stages of business transformation and LCS(T) is working closely at the heart of this. Whilst we have issues with our plan I am confident that the team are on top of the mitigations and driving the DP as hard as can be done without impacting on performance to the Commands.  In summary, LCST remains a real opportunity to deliver wider benefits to Defence (financial and non financial) and is the most radical transformation of the Defence Supply Chain for many years. There are risks and complexity but ultimately, as the contract beds in, it will deliver a much more modern and efficient supply chain that can be exploited across Defence.In summary, LCST remains a real opportunity to deliver wider benefits to Defence (financial and non financial) and is the most radical transformation of the Defence Supply Chain for many years. There are risks and complexity but ultimately, as the contract beds in, it will deliver a much more modern and efficient supply chain that can be exploited across Defence. Although my overall assessment is that the project is AMBER, the planned visit from the IPA team scheduled in late Nov, continued engagement with stakeholders over the implementation of IT systems and the opening of the DFC all suggest an upward trend which I hope will be reflected in the next report.</v>
          </cell>
          <cell r="DK51" t="str">
            <v>An SDSR 2015 outcome, this Programme will deliver a new long-range maritime patrol capability, primarily in support of the Continuous At Sea Deterrent. The delivery of the first UK P-8A POSEIDON aircraft (initiallybased in the US to capitalise on into-Service opportunities) is plannned for April 2019 and a UK-based Initial Operating Capability (IOC) of a single aircraft is planned in April 2020 (50%). Subsequent growth to a FullOperating Capability (FOC) will rely on a number of dependencies, primarily personnel and training, for a target date of April 2024 (the total fleet size of 9 aircraft should be delivered to the RAF by April 2022).Frenetic activity since Main Gate approval in June 2016 and Prime Ministerial announcement in July has seen the informal handover of SRO from Joint Forces Command to the Royal Air Force (this is my first report in thatrole), significant progress on improving understanding in critical areas of the Programme (such as airworthiness) and several strategic opportunities arise that may improve collaboration and reduce cost or risk.The Letters of Offer  and  Acceptance with the US Government have been completed in respect of the aircraft procurement, initial support, mission planning, initial training and UK training devices. I am in discussions with theUS Navy regarding the possibility of an investment into RAF Lossiemouth to the mutual benefit of both countries. Negotiations to determine the future arrangements for training and maintenance of the fleet are pointingtowards further opportunity to reduce costs through innovative approaches. Finally, I am working with another partner nation to determine if a deeper collaboration may yield operational and financial benefits.I agree the last SRO's delivery confidence of Amber; although staff levels are now rising, work is behind schedule on a number of programme management areas, the Programme still has a number of unknowns to resolveand there are specific threats, outlined below.</v>
          </cell>
          <cell r="DL51" t="str">
            <v>All four of the MARS Tankers, constituting the primary project within this programme, are now in production with DSME in South Korea. Ship 1 (TIDESPRING) successfully completed the majority of Contractor Sea Trials during April - June 16, Ship 2 (TIDERACE) was launched in Nov 15, Ship 3 (TIDESURGE) was launched in Jun 16 and Keel Lay for Ship 4 (TIDEFORCE) was achieved in Jul 16 and is now undergoing outfit in the dock. Planning for delivery, customisation and operations phases continues. The ship builder has had delays in production due to late design completion and additional systems complexities, in particular electrical, radar and platform management systems. The Integrated Logistic Support (ILS) solution is maturing but continues to require attention.  The latest programme schedule from DSME confirms delayed ship delivery for all four vessels, hence the project is seeking a revised ISD (via a RN), as the orignal ISD of Ship 1 (Oct 16) cannot be achieved. Work remains ongoing to optimise the UK Customisation and Trials element. CSS are working with DSME to provide solutions to mitigate delays.  While Ships 3  and  4 will have progessively smaller delays, there remains risk that passive fire protection for cable transists will not be accepted for Ships 1  and  2 which have a different system to 3  and  4. Recent commitment and activity by DSME to resolve these issues has been good and therefore gives confidence that the latest schedule for Ship 1 looks achieveable. Despite improvements in DSME behaviour and levels of engagement project confidence remains at Amber/Red to reflect the ongoing delays to the delivery schedule. The likelihood of Full Operating Capability - when Ship 4 enters service - remains at 2018.   The Training Needs Analysis (TNA) was essential to deliver the overall capability and has now been completed. This has allowed a full analysis of the training gap and associated risk. A number of training solutions have been recommended but many of these are currently unfunded requiring a phased approach to the implementation of the steady state solution. The delivery of the Heavy Replenishment at Sea (HRAS) trials have completed, achieving TRL6, and the project has proven the 5 tonne replenishment at sea capability can be delivered. The facility has now been converted to provide the future RAS training system (which is not part of the Maritime Sustainment Programme) with formal handover to FOST and the opening took place 24 Sep 14 prior to the existing trainer retired, in Oct 14.  This facility is now at Full Operating capability.</v>
          </cell>
          <cell r="DM51" t="str">
            <v>MARSHALL provides military terminal Air Traffic Control facilities in the UK and abroad.  This is achieved through a service provision contract with Aquila, which also involves a significant update of obsolete equipment at a large number of sites.MARSHALL combines some 70+ previous equipment and support contracts into a single service delivery arrangement for the provision of military terminal air traffic management worldwide.  It is delivered through 15 technical services and replaces previous arrangements with a regionalised support model, supporting hub and spoke geographically clustered services.  It provides cost and manpower savings, significant equipment upgrades and complies with the latest civil and military aviation regulation requirements.  Technical Services transferred successfully to Aquila in Apr 15 (and are performing above target); IOC is due in Feb 17 and FOC in Mar 21.My last report outlined the worsening delivery confidence due to the inability to secure a credible schedule.  The Jun 16 schedule re-issue marked a significant slip and left the Programme with no float to IOC.  Unfortunately, this period has been characterised by that momentum continuing and I am therefore forced to reduce my delivery confidence further to AMBER / RED and have submitted an Information Note to the Investment Appraisals Committee to alert them to a forthcoming approvals breach; a Review Note will be submitted in due course.Despite considerable attention, including at 2 and 3 star level, it has not been possible to arrest what is manifestly an inability to resource and co-ordinate multiple simultaneous activities in the Equipment Defence Line of Development.  Worryingly, there is question over the quality of the data being presented to the DE and S team and on to the Programme.  Aquila is due to present a progress review to Chief of Material (Joint Enablers) and I during Oct 16 and this is likely to show that only 2 of the intended 5 clusters will be Mode S capable by Feb 17.There is no Risk to Life associated with the provision of Mode S capability and the Civil Aviation Authority has informally agreed to extend the MOD’s waiver to Jun 17.  Going forward, a root and branch review of the Programme arrangements, including looking deep into the Aquila project delivery space and consideration of some fundamental changes, will take place.</v>
          </cell>
          <cell r="DN51" t="str">
            <v>This period has focused on primarily on review activity to ensure the embedding of policy changes, and planning for programme closure.Post Implementation reviews have been conducted for Pay 16, CAAS SFA (UK) and Forces Help to Buy (FHtB). These components are now established and are operating as expected, so will now close.Work continues to deliver the following components;- Officers' Talent Management - Readiness for Go-Live Review completed, on track for IOC in Dec 16, with FOC Dec 17- Manpower Control Measures - Revised go-live date is still to be confirmed pending outcome of HMT wider public sector compensation reforms. Legislation will be required when agreement is reached- CAAS SFA Overseas - CAAS SFA was delivered in Apr 16, however some issues were identified with survey data for a number of overseas locations. DIO have produced a recovery plan and are now revisiting all overseas sites to re-assure the survey data. Confirmation of final CAAS bands due to SP no later than end Dec.- CAAS SLA - Work is underway to develop the methodology and plan for the Nov 16 PSB.The Nov 16 PSB will consider our response to the actions arising from the Apr 16 IPA Exit Review along with plans for NEM closure (including the approach to benefits realisation and communications). A Graduation Report has been drafted for submission to DP and AS to facilitate NEM's exit from the GMPP/DMPP which is expected to take place following the Nov 16 PSB. My assessment of delivery confidence as SRO remains Green/Amber, as the Exit Review noted that component delivery was now fairly secure. The programme continues to deliver to plan and planning for programme closure is well advanced.</v>
          </cell>
          <cell r="DO51" t="str">
            <v>Beta testing and migration continues and will introduce a worldwide first – a private instance of Office 365 using sovereign data centres – on a population of 5,000 users. Currently, over three thousand users have been migrated to Beta. The plan is to have a stable Beta for four weeks before we transition to First User Live by the end of the year, from which point user migration will begin ramping up significantly.  I am maintaining an Amber Delivery Confidence Assessment overall until we fully understand the stability of Beta and the on-going sustainability of the current live roll-out plans at the intended pace and volumes. And to note that we still have to overcome the challenge of providing new SharePoint services.  Dependencies between Base and other projects, notably IUS, continue to be managed, strategically, at my weekly Advisory Call.</v>
          </cell>
          <cell r="DP51" t="str">
            <v>The NSoIT(D) Main Gate Business Case (MGBC) was presented to the MOD Investment Approvals Committee (IAC) on 19 Sep 16.  Approval was sought to: acquire Mission Configurable Information Communications Technology (ICT) capability to enable contingent, coalition operations; extend the support package for current operational ICT capabilities (RNCSS/JOCS); and to de-risk the development of future deployable ICT capabilities at OFFICIAL and SECRET classification levels.  The IAC hearing was positive albeit formal approval remains subject to Ministerial and HM Treasury scrutiny.  The assured programme delivery dates continue to assume approvals to proceed by 20 Oct.  A future Main Gate investment decision to enable the acquisition of deployable OFFICIAL and SECRET ICT capabilities is scheduled for 2018.  My confidence in the ability to deliver this programme has grown significantly in light of the additional evidence produced during the preparation of the MGBC and which continues to mature.  In particular, the external scrutiny applied to the evidence prior MG demonstrated an increasingly strong foundation upon which the Programme should build and the NSoIT(D) community has wholeheartedly supported the revised governance structures intended to ensure coherent exploitation of previous work executed by the JACKDAW project.  Despite the significant progress made during the period of this report, risks remain, primarily as a consequence of military and civil servant personnel shortages pan-Defence and the need to recruit suitably qualified and experienced personnel (SQEP) to execute pan-DLOD activities.  As an example, it is likely that I will have to go to the market in 2017 to secure expertise to perform Training Requirements Authority and Training Needs Analysis duties which might result in a reduced equipment acquisition.  I have also directed additional work be executed in order to develop the programme risks in consultation with a broader stakeholder community and I intend to execute a deep dive into our ability to deliver the Maritime requirement prior to the next Programme Board.  Notwithstanding, I assess that the Main Effort over the next year will continue to be the rollout of Mission Configurable ICT capabilities whilst de-risking future OFFICIAL and SECRET ICT capabilities for exploitation by all environments.  As is usual during the MOD Annual Budgetary Cycle, detailed work is ongoing to assess the potential impact of funding reductions in order to inform in-year MOD balance of investment decisions.  I am confident that we will be able to both articulate the impacts and respond to potential reductions in delegated funding and if necessary, my priority would be to continue to de-risk the development of deployable ICT capabilities across all classifications whilst prioritising equipment acquisition to meet the needs of high readiness forces.As SRO, I continue to be challenged by the demands on my time caused by the need to engage across the entirety of my C4ISR portfolio but I have been exceptionally well supported by the NSoIT(D) community.  I also sense that the advent of a Programme Management Office in early 2017 will further mitigate the impact of this issue. Personnel turbulence in ISS will also require careful management over the next 6 months as this period has seen the departure of a very able project manager – albeit replaced by a very capable incumbent - and the Delivery Team leader will change in early 2017.  Although I will have no say in the recruitment process, I am confident that his replacement will be skilled in acquisition and particularly, legal and commercial matters in order to offset my limited but rapidly-improving understanding of these areas.In sum, this has been a very positive quarter and although the post-MG approvals process is still in train, I am confident of a positive outcome.  Challenges still remain but as a consequence of the team’s endeavours over the past 6 months in particular, my overall assessment of delivery confidence has increased from Amber to Amber/Green.</v>
          </cell>
          <cell r="DQ51" t="str">
            <v>Delivery confidence remains at Amber/Red with plans in place to improve delivery and increase our confidence going forward. The IPA conducted a PAR during July 2016 which informed me that the plans I have in place, if delivered will improve programme delivery confidence. If my plan is followed through to complete NP1.0 and other activities to address the challenges, delivery confidence could be improved to Amber by end of 2017:• In March 2016, a revised contract was signed with AWE ML under Single Source Regulation Office (SSRO) regulations. The AWE ML shareholding has changed (Lockheed Martin now holding a 51% stake against 24.5% for Jacobs and SERCO respectively) and an independent chair of AWE ML (Ian Tyler) appointed. The new arrangements and performance of AWE are subject to six monthly independent review, to ensure delivery of commitments made by AWE ML to improve performance and culture/behaviour. The first review was carried out in September 2016. The proof of the new contract will be in looking at the performance once NP1.0 and a new set of incentives are agreed, which will test the new contract's effectiveness.AWE remain committed to change including deferring to the MOD for decisions: MOD needs to step-up to our side of the changes with SQEP personnel and formation of DG Nuclear. • Programmatically AWE has aligned their business around five pillars (Warhead, Nuclear Threat Reduction, Capital projects, Site and Leadership  and  Integration) managing 25 Control Accounts and Earned Value Management has been introduced in some areas of the business, work continues to apply this to areas where EVM adds value. Improved reporting and transparency of management information with a developing restructured Governance process with decision making being moved away from AWE to MOD. Changes introduced to the incentivisation structure will enable the SRO to direct the programme of work and priorities going forward.These changes have allowed in-year savings to be delivered with options developed with better understanding of both short- and long-term capability impacts;• The MOD working with AWE has introduced Acquisition System Authority policy to the programme. A capability management plan (CMP) to 2060, Systems Requirement Document (SRD), Third Order Assumptions and Strategic Risk Management process are being introduced to shape the forward programme and are being progressively rolled out through autumn 2016. This will allow me to ensure the programme of work is aligned to capability needs. Specific areas that are being covered include:1. MENSA and Enriched Uranium options: Development of costed options to deliver the warhead assembly/disassembly capability and options for the provision of enriched uranium capability going forwards;2. Warhead production that is aligned to operational needs and clear requirements for the AWE capability;3. Costed programme of work delivering the SRO’s mid-term review findings of increased working with the US (Joint Technology Demonstrator) and innovations including running the site more efficiently and delivering work outside of AWE;4. TEUTATES, the joint UK-FR hydrodynamic facility, a revised programme that should deliver the critical trials to meet our technical needs and Cabinet Office direction.It is planned to take the CMP and Programme of work to the JROC and IAC respectively and place the revised programme on contract in April 2017 as part of Rolling Wave 2 under the new contract. In mid-2017 capability will be assessed against the CMP and NWCSP business case to assess if we have the right capabilities in place to:1. Delivery against the NWCSP high-level characteristics.2. Support in-service warhead and production/transition to Mk4A until the OSD,3. Provide the evidence to support a future warhead decision and capabilities to align to any US future warhead decisions• Overall affordability remains a challenge. The CMP coupled against a costed programme of work will enable the SRO to baseline the funding profile going forwards. I remain concerned about affordability over FY 17/18 and 18/19 due to completion of work on MENSA, delivery of TEUTATES and continued production and transition to Mk 4a including addressing potential issues over RNAD Coulport resilience; I am also concerned about potential cost increases in PRS2 from the Gravel Gerties and the cost growth in Teutates.• Establishment of DG Nuc and my full time appointment as Director Warhead has strengthened the MOD customer function and programme governance.Skills remain a key weakness particularly in MOD, it is important we have the correct skills in place to act as the intelligent customer, to respond to the changes we have implemented in AWE. Changes in governance and organisational design introduce short-term risk especially if commercial/consultant support cannot be secured. Having the skills within MOD to inform future warhead decisions remains challenging and options for ensuring these skills are being considered. Nuclear and programme SQEP remains an on-going issue. The SRO, Programme Director and Programme Manager have or are completing MPLA and NSQEP status and other key staff are being put through PLP/MSP and NSQEP as appropriate.</v>
          </cell>
          <cell r="DR51" t="str">
            <v>PROTECTOR, replacing REAPER, will provide a certified, armed ISTAR capability with an IOC (1 Op Task Line (TL)) of Jul 2021 and FOC (3 Op TL) of May 2023.  Each TL is defined as 24-hour coverage over a defined location and the current approved fleet size is 16 aircraft; a Joint Forces Command approval will be sought in 2017 to procure additional aircraft and capabilities.Significant progress has been made following Main Gate approval and I assess we are on track to sign the contract for the Direct Commercial Sales element in Nov 16 as planned, with some Foreign Military Sales agreements due soon afterwards.  A previous roadblock regarding US export regulations has been overcome thanks to a pragmatic approach both from DE and S and the Vendor.  But due to the early stage of the delivery programme, the remaining number of uncertainties and some specific issues, I assess the delivery confidence as AMBER.Last period I highlighted the risk to this programme from insufficient manpower.  This has crystallised and a greater understanding now allows more effective communication and treatment of the position but on current data, there will be insufficient manpower in a number of areas to achieve timely IOC.  I will report on the effectiveness of mitigation activity as it delivers, but the greatest step forward has been in identifying and codifying the issue in detail.  REAPER crew growth, as well as PROTECTOR recruitment and training remain critical to success.  In programme management terms, although staff numbers are now slowly increasing, the inbuilt effects of systemic under manning have created deficiencies in key tasks including management information, risk, issue and dependency management and stakeholder engagement.  The provision of a weapons capability in time for IOC is jeopardised by difficulties in the training area; it is possible that significant gains may be possible through simplifying US process and a recent ‘unblocking’ visit by Hd Unmanned Air Systems and I to the System Programme Office has already yielded progress in this area so I hope to report a similar breakthrough by next report.Following informal transfer of SRO in June 2016, the on-going absence of a Letter of Delegation or programme Mandate causes friction and distraction.  This manifests particularly in the infrastructure and finance areas of the Programme, where there is a lack of a defined baseline along with clarity over elements of funding delegation and attribution.  It has also prevented the commencement of the formal Due Diligence work.</v>
          </cell>
          <cell r="DS51" t="str">
            <v>My delivery confidence remains Amber, a rating agreed by the IPA which has just reviewed the Programme (26 Sep).  The IPA Review team describes seeing much progress since the last PAR and recommends the following areas are addressed: managing expectations around and de-risking First Entry Portsmouth (FEP), establishing greater cost clarity of capability, raising awareness of manning requirements to run both carriers, timely submission of the Common Support Model business case and evaluating at anchor support at Portsmouth.  However the IPA team recognise that many challenges now lie outside the Programme.  I address the IPA recommendations below and provide updates on the schedule and infrastructure.  In my additional comments I also describe the 2017 to 2020 plan for generating Carrier Enabled Power Projection (CEPP), culminating in IOC(Carrier Strike) in Dec 2020.FEP.  Although ACNS(Pol) has the lead for planning the event, preparing for FEP within Portsmouth Naval Base and by QNLZ ship’s company is well under way.  I agree with the IPA’s comments on expectation management to avoid misinterpretations of FEP as a capability milestone.  Stakeholder engagement has started, including with the media, Portsmouth City Council and other harbour users and practice berthings are being considered during the sea trials period.  I have also engaged with ACNS(Pol) about establishing alternative, later dates to de-risk the event and the existing schedule.Cost.Navy Command (NC) has recognised within its control total an additional £125M for the 10-year (VHR/ER) support budget. The Build EAC 2/16 P70 Cost Out-turn increase remains at £71m, the MoD half of which is part of the c. £100M anticipated build cost growth.  This figure also includes £21M Customer Funded Change (Thermal Metal Spray (TMS)  and  Delegated Design Authority for PWLS), plus £30M – £40M ROC.  A ‘bottom-up’ costing review has been initiated, which concentrates only on the ‘scope to go’.  This will happen by the end of the year and the general feeling is that EAC costs could rise or fall by up to £30M.  The IAC approvals strategy is to submit a Review Note (RN) for Customer Funded Change at the end of this year and a RN for the EAC cost growth at the end of 2017 following the bottom up EAC3 exercise.  The Programme is required to take its share of TLB cost pressures.  In-year savings measures risk delaying the second QEC berth, potentially reducing support to PWLS and making it unable to berth both QEC simultaneously from PWLS FEP (deterministically Sep 18) until Q2 2019.  5% savings measures risk deferring by 2 years the planned QEC ammunitioning capability at Glen Mallen; QEC would be unable to ammunition alongside until 2021, until FSS ISD in 2026 ammunitioning by RAS would be from a single platform (RFA Fort Victoria) using the legacy 2T system.  Also at risk of delay are the Bedford Array, which brings QNLZ up to class standard of a gyro-stabilised landing aid for SRVL and Joint Precision Approach (JPALS) (providing precision approach and landing cues common with the US) landing aids, and TMS on PWLS (risking a MOD-induced and therefore cost-liable delay to the PWLS programme).  The costs of secondary aircraft clearances for LPH capability are becoming clearer, albeit that initial figures for AH Mks1 and 2 and, to a lesser extent, CH47 are much higher than forecast.  Work is on-going to reduce the cost cognisant that this could also reduce operational flexibility.  As SRO I am working to protect the Carrier Strike capability requirements, but the figures for rotary wing clearances for LPH present Defence with significant cost versus capability choices. Manning.  Prioritisation of manpower to the programme continues, QNLZ manning is at 89% of profile (her company is currently 627) and planned to rise to 95% by the end of the year, PWLS is at 82% of profile (with a company of 88 including testing and commissioning personnel) and is planned to rise to 88%.  Confirmation of HMS OCEAN’s out of service date in 2018 supports the transfer of manning to PWLS.  We plan to review PWLS manning in March 17 to ensure it continues to match build progress. Considering the UEL in the longer term, we continue to gather evidence against which to assess the requirement for an uplift in engineering and maintenance to ensure long term sustainability.Support.  We anticipate the fully analysed support solution costs for running both ships from DE and S in early Nov 16 and continue to plan the Common Support Model (CSM) QEC Support Composite RN submission in Dec 16, aiming for approval not later than Feb 17.  This will allow the Strategic Class Authority (SCA) to award platform support contracts via the existing Maritime Support Delivery Framework (MSDF) and allow the disaggregation of funding to DE and S procurement teams to enable them to award equipment contracts, for delivery to QEC by June 17. Work is on-going to ensure that as SRO I am able to reconcile QEC support funding within the CSM.  More immediately, DE and S resource is impacting progress on support and I have written to DShipsAcq expressing my concerns over the rate of spares and training contract letting.  I am expecting the results of a review into Support at Anchor imminently, and anticipate that solutions are likely to focus on the transfer of personnel, priority stores and engineering capability.ScheduleThe EAC 2/16 P70 VAD for QNLZ remains Oct 17.  The near-term schedule challenge remains achieving Ships Staff Live on Board (SSLOB) on 9 Jan 17 and Ready for Sea Date (RFSD) on 10 March 17.  Progress on the Fixed Fire fighting (FF) System, DII installation, flight deck, the Heating Ventilation Air Conditioning (HVAC) System, CCIs and Safety Certification all present risk to SSLOB and RFSD, programme compression between SSLOB and RFSD would reduce the opportunity for the Naval crew to build the necessary level of experience prior to Sea Trials.  The  Ships Company and ACA are working closely to manage these serials, currently SSLOB and RFSD are both achievable but tight and we will know by Christmas whether these risks to the currently planned RFSD have been contained.  The PWLS schedule, with further to run, is less risky.  Current indications are that it may make sense to pace out her progress from the early schedule gains she made as the second of class.  This is largely an ACA decision in which, as SRO, I hold few levers, but it remains key to managing the increased pressures of generating 2 ships across a number of lines of development and I intend to work this through Enterprise arrangements.  As an Enterprise we are analysing the ACA’s proposal to bring forward VAD, which implies a different acceptance process.  However, the data from the ACA and assessment from MCTA on CCIs – we have yet to see an upturn in the rate - the Fixed Fire fighting system and DII imply an early acceptance will be challenging and it is crucial that we continue to hold the ACA to account for quality until we are satisfied the build is to an acceptable standard and the Defect and Deficiencies Database (D3b)  is containable.  Having support in place is crucial to the Navy being able to accept QNLZ earlier than planned; the current focus of our analysis of the ACA’s proposal is assessing levels of support available at potential early VAD dates.Infrastructure.  In the face of the Glen Mallen cost saving measure my CDT is leading a re-analysis of the QEC ammunitioning requirement, early indications are that the requirement remains valid and cost savings are minimal.  More pressing is the second QEC berth where the cost saving measure risks the plan for the contractor working on the first jetty to transition smoothly onto the second jetty, we are managing this as a matter of priority.  We have received Treasury approval to fund the additional costs of the Portsmouth dredge.  Surveys suggest the berth pocket will be more challenging than the harbour approach, the recent discovery of a large WWII UXO bears this out and schedule risk remains, which is being closely managed with alternative technical methods under consideration.</v>
          </cell>
          <cell r="DT51" t="str">
            <v>The SFU D and M contract was signed on 10 Dec 14.The major gates towards IOC and FOC are:1.  First Fibre dispensing de-risking trial (SET1) completed in Feb 16.2.  Second Fibre dispensing de-risking trial planned for Q4 163.  First Mod 1 submarine-launch trial (TS2) in Q4 16.4.  Deep water trial (AUTEC) TS5 in Q2/Q3 185.  Contract acceptance trial (CAT) in Q2/Q3 19.The Combat System ‘Weapon Thread’ (WT) work-stream remains the most significant dependency for the delivery of the Capability of SFU at IOC.  Work has continued to address the findings of the Joint Safety Study (JSS) and Combat Systems Group have developed a plan to achieve a Minimum Operating Capability (MOC), which is challenging but should coincide with SFU IOC. A full JSS-compliant  Weapon Thread solution will be delivered for SFU FOC.  Whilst MOC should support the delivery of the Capability at IOC in accordance with my direction at the last Programme Board it will require careful asset management for the IOC-FOC period.The issue with the Rear Door Cable (RDC) reported at the last Quarter has been addressed and the second Short Endurance Trial (SET2) has been re-planned and still allows for the conduct of TS2 (the first firing of the Mod 1 vehicle from a submarine) before the end of 2016.Because of the dependency on the Weapon Thread Project for the delivery of SFU Capability I am revising my delivery Confidence for this report to AMBER.</v>
          </cell>
          <cell r="DU51" t="str">
            <v>SRO out and unable to sign off - PP DSMADelivery Phase 1 (DP1) commenced as planned on 12 Sep 16 with the start of manufacture.  My overall assessment of delivery confidence of the entire programme continues at Amber/Red based on:My concern that the internal capacity to control and develop the programme as we move towards DP2 remains fragile (FSM Project Team vacancy rate 42%) exacerbated by the current restrictions on the use of PSS;and:The SDSR outcome and cost growth in facilities and Primary work may not provide the early years funding required to proceed at the quickest achievable rate, injecting long term risk into CASD.  FSM current modeling indicates that with funding constrained to (ABC 15) CT for 10 years the Successor 1 build programme exceeds the 121 month deterministic and 140 month 50% probabilistic schedules.  The impacts on not achieving the above schedules are:    a.  If Successor 1 build duration goes beyond 121 months + 27 months trials and commissioning (T and C) period it will exceed HMS VANGUARD’s current Future Non-Operational Date (FNOD).    b.  If Successor 1 enters service at 171 months (140 months build + 31 months T and C) an additional 34 months availability from Vanguard Class submarines is required to maintain tolerable levels of 2 Boat Availability (BA) during Successor transition.There are currently 2 work strands to fully address this, firstly an investigation of the increased level of CT required in conjunction with any assumption of performance improvement as a result of Project ADVANCE.  Secondly the Vanguard Class Availability Sustainment (VCAS) programme is assessing the financial impact of extending the Vanguard Class further, though this could still involve operational risk to CASD with potential for reduced platform availability. 2. Project ADVANCE, designed to treat the issues of supplier performance and programme capacity, continues with a cross-Whitehall Senior Offiicial Group, chaired by PUS, currently reviewing Project ADVANCE's findings. 3. Manpower remains a critical issue and is receiving focused attention by Navy Command. The decision by Navy Command to identify CASD as the top priority brings additional impetus to manpower recovery, but the situation is predicted to deteriorate further before recovery, as the range of initiatives in place deliver improvement.  DGNuc will now be represented on Navy Command's Personnel Recovery Programme Board recognising that Successor is a key dependency on the success of this initiative.</v>
          </cell>
          <cell r="DV51" t="str">
            <v>The Materiel Strategy Programme aims to address deep-rooted problems within DE and S and across its interfaces with the wider MOD acquisition system.  Following the statement from the Defence Secretary on 10 Dec 13, cancelling the competition for a GOCO organisation, the programme was re-aligned to deliver the transition of DE and S to Bespoke Central Government Trading Entity status and accompanying transformation activities that will enable DE and S to be 'match fit' in 2017.The first phase of the re-aligned programme has been successfully delivered with the launch of DE and S as a Bespoke Central Government Trading Entity in Apr 14 and the completion of the transition activities in Apr 15.The second phase of the programme is the design and implementation of Transformation supported by Managed Service Providers (MSPs) from the Private Sector.  The MSPs responsible for Project Delivery (Work Package 1) and HR (Work Package 3) were onboarded in November 2014 and, between January and July 2015, delivered a sequence of milestones baselining DE and S’s current capabilities and setting out the high level design and implementation plans for Transformation.  The Transformation Implementation Plan was approved by the DE and S Executive in Sep 15. The programme comprises 43 inter-related projects which are now being progressed and are subject to agreed governance arrangements. The new ways of working arising from the Transformation Plan are being embeddeded across DE and S delivery areas through a phased approach called Spirals. Three Spirals are planned, each with increasing scope and maturity. Spiral 3 has now commenced following successful completion of Spiral 2 on 28 Sep 16. In parallel the 11 DE and S Functions are also being established in three phases: Basic, Developed and Advanced. The third phase - Advanced Operating Capability commences on 3 Oct 16 and will further develop the people management capability to enable the commencement of flexible deployment and rollout of common processes. Whilst the overall delivery confidence remains at Amber, based on the programme traffic light assessment, the Transformation Programme remains on plan.</v>
          </cell>
          <cell r="DW51" t="str">
            <v>The Type 26 (T26) Global Combat Ship (GCS) Programme consists of P9 line P900005700 T26 GCS which contains equipment funding for the Maritime Indirect Fires System (MIFS) which provides the Medium Calibre Gun. An earlier P9 line P900275700 specifically for MIFS is now archived. The T26 GCS S9 line S900005700 includes forecast current costs up to the end of the Manufacture Phase (2033/34).The implementation of SDSR 15 decisions affecting T26 has continued throughout Q1 16/17.  The Type 26 Global Combat Ship (T26 GCS) will be a single class of 8 Anti-Submarine Warfare optimised ships, planned to consist of two batches; the first being of 3 vessels.  The T26 GCS will be an Anti-Submarine Warfare capable warship designed for joint and multinational operations across the full spectrum of warfare, including complex combat operations, counter piracy, humanitarian and disaster relief work.  It will be capable of operating independently for significant periods, or as part of a task group. The Planned Assumption Service Entry (PASE) date is being reassessed as part of the post 2015 SDSR changes.The work to rebaseline and stabilise the programme continues and is on track. However, although there is risk I assess that the planned manufacturing Main Gate submission in Mar 17 remains tenable.  I continue to work to secure resource for the Type 26 PMO with some success and I will continue to use the ASP arrangement to up skill my staff and increase their capacity. In the project team the decision to delay the novation of MIFS to BAES and manage that element of the procurement internally has created an immediate demand for additional resource set alongside pinch points in commercial and support areas.  These will be managed through contract support, pending the results of ongoing recruitment.An agreement has been reached with the IPA and HMT to conduct a single comprehensive assurance process which will meet the requirements of both the IAC and MPRG.  This Independent Readiness Review commenced on 3 Oct and is being chaired by Sir Robert Walmsley. Progress will be monitored by a steering committee comprising SRO, DE and S, IPA and HMT.Elements of the National Shipbuilding Strategy remain key to the future of the Type 26 programme, in particular work on the strategic organisation and the position of the General Purpose Light Frigate announced in SDSR 15.  However, the requirement for T26 to support CASD and Carrier Strike and the need to take the programme forward should serve to cement the T26 Programme as a central plank of the strategy.  In addition, the National Shipbuilding Strategy will seek to benchmark the optimum approach for the provision and management of risk and contingency and will provide much needed direction and context in the approach being developed for T26.  I continue to assess Delivery Confidence as RED pending completion of the rebaselining exercise by the 2016/17 Q3 report, but as agreed with IPA the revised/re-baselined programme will be assessed against revised milestones and updated delivery confidence going forward post Dec 16.Next Steps:Q3 16       Manufacturing Phase programme delivery and commercial proposition to be developed.Q4 16       Independent Readiness ReviewMar 17      Manufacturing Phase IAC submission / Main GateApr 17      MPRGJul 17       Commence Manufacturing PhaseNLT Dec 17     Cut Steel T26 hull 1</v>
          </cell>
          <cell r="DX51" t="str">
            <v>The key to this reporting period has been the strong progress that has been made in setting ourselves for the multitude of challenges of the next 6 months which will lead to the achievement of FOC 1 in Apr 17; this is the next key milestone for this programme.  Progress has been significant and my judgement is that the programme is in good shape, balanced, and well set to absorb the inevitable challenges and trip hazards that will emerge as we move towards FOC 1.  But there is a huge amount to do, and there remains significant risk in a schedule with very little float to absorb delays and emerging issues; so there is absolutely no place or space for complacency; I judge the next 6 months to be the most demanding for the programme across my 20 months as SRO; and maintaining continuity of leadership, staff effort and staff capacity is fundamental in giving the programme the best opportunity of successful achievement of FOC 1.       In the close battle of generating WK capacity, the programme has continued to make good progress, with Ascension Island delivering the right levels of flying opportunities.  But it is taking longer than I would like and this has been mainly caused by poor equipment reliability and serviceability.  I continue to press DE and S and Thales/ UTACS to improve the current situation, but with the Equipment Standard 2 (ES2) build standard just around the corner and rightly attracting the majority of technical focus, I remain frustrated that progress towards resolving the on island issues is very slow.  The transfer of the C2 of the WK force to Joint Helicopter Command from the ISR Bde has provided increased capacity and focus on a single Regiment and capability area.   In programme terms the arrival of additional scheduling and programming expertise has been of real benefit and allowed a very high quality Programme level schedule to be completed and endorsed by all stakeholders.  This single version of the truth is critical in ensuring that all efforts are aligned across the complex run in to FOC 1.  I am pleased to report that we have now achieved a stakeholder endorsed 'route to market' for the Release to Service of WK ES2 involving an interim RTS in Apr 17 with an aiming point of a full RTS by Q4 17 - clearly this is wholly dependent on the provision of the evidence needed to underwrite these declarations.  And lastly I am heartened by the engagement of 1* DLOD owners within Army HQ to the plan for capability acceptance - a complex process that will require their personal involvement through DLOD assurance panels. So this has been a good period for the WK programme in setting itself up for the challenges and pressures of the next 6 months.  I am clear that there is a huge challenge in front of us, and for now I am maintaining an Amber view of delivery; my next point of review (and likely adjustment to Amber/ Green) will be once the ES2 Technical Field Trial is complete at the end of Nov 16.  I will be able to share my review position with the PAR team who are conducting their next review at a similar time.</v>
          </cell>
          <cell r="DY51" t="str">
            <v>In general, the Wildcat Programme has continued to progress positively with the continued growth of both Army and Navy capabilities.  The aircraft continues to perform well and has been delivering a good rate of availability on deployments.  Rectification of the undemanded engine rundown and delivery of the aircraft’s full environmental clearance remain on track for Q3 16/17.  The cracking tail rotor blade issue continues to be progressed and has not affected programme delivery.  However, fatigue testing of the tailplane has not progressed as swiftly as planned and is now subject to close DE and S scrutiny to ensure that it does not impact FLC aircraft availability in early 2017.  MOD Centre has chosen to defer funding for delivery of the full aircraft Defensive Aid Suite (DAS) capability and Single Pilot Ballistic Protection by 2 years. This will impact the achievement of Survivability KURs until the embodiment of the appropriate aircraft modification packages. The integration of Bowman Data has also presented some challenges and there is ongoing work to assess the technical, safety and HMI issues that are likely to impact the timely delivery of the Targeting and Interoperability KUR for AH.The delivery of the synthetic Aircrew Training Equipment (ATE) capability continues to be a key issue for the programme. This aspect of the programme remains on special measures and the Company have provided written commitment to deliver a full CTT/CTR capability by the end of 2016 and that they understand the reputational consequences of further delays.   Whilst I welcome the Company's drive to deliver, it is not without its risks and hence DE and S continue to forecast (90%) Full Training Capability at May 17 for AH and Dec 17 for HMA with all elements of the ATE delivered by May 18. A recent software update has enhanced the capability for AH however the emulation of the Tactical Processor remains challenging. I am pleased to see tangible progress over the last period with the approval for use of the Flight Training Device.  Separately, I have conducted the third Light Assault Helicopter (LAH) Programme Board. I am anticipating Business Case approval by JFC in early 2017 and continue to work on the assumption that LAH will come under the auspices of the Wildcat programme.  I am also assuming that the priority placed on LAH manning will displace AH crews from the training pipeline from Nov 16 with a concomitant delay to the mandated AH crew manning and thus current AH Milestones. As a result of Defence Balance of Investment decisions and the planned insertion of the LAH capability into the Programme I am undertaking a review of the Programme Milestones including Programme Closure.   I will be seeking approval for any changes over the next quarter and anticipate being able to report these in the Q3 16/17 report.  Until these changes are endorsed, my delivery confidence remains Amber due to the challenges associated with the Survivability, Targeting and Interoperability User Requirements and the remaining elements of the ATE.</v>
          </cell>
          <cell r="DZ51" t="str">
            <v>Programme delivery confidence remains as Amber this period. Very good progress has been made in many areas of the programme over Q2, including, the handover of the support building (on time) and successfully navigating internal operational policy dependencies smoke free and (offender management review).There remains challenges to make sure the prison opens smoothly in February 2017, including actively managing the handover dates with the constructor, ensuring they do not move, and sequencing delivery of IT alongside Digital Prisons.</v>
          </cell>
          <cell r="EA51" t="str">
            <v>Key achievements this quarter include:• Magistrates’ Court Rota: 95% of magistrates have registered on the product and user feedback is positive.• The deal with Microsoft Azure has been finalised, securing the future hosting solution for the Programme and wider Reform teams with the benefit of additional support from Microsoft partners in making the transition.• The Identity &amp; Access Management (IdAM) application has now been made to work successfully on Microsoft Azure and the pilot is now complete.• Significant work has been done with HMCTS Reform over joining up to inherit the wider crime scope. This is a huge opportunity to maximise the potential of the wider scope and dependencies, but also a risk in that we must not impact or distract delivery. • A new Platform Release Manager has been appointed to lead the plan to deliver the Release One pilot into Liverpool. The first draft plan has been developed and has helped to flush out a wide range of issues that need to be addressed across the Programme as we prepare for the first release of core platform functionality. • The follow up to the “Gateway 0” Strategic Assessment in the last quarter was positive. The review team commented on the good progress on the recommendations previously made and gave the Programme an Amber rating as a result; an improvement on the Amber / Red last quarter.Challenges to be managed in the next period include:• Supporting the live applications• The national roll-out of DMU which is now scheduled to begin in January 2017• Continuing development and delivery of the first Crown Court release in the Liverpool pilot• Filling devops, tester and other technical resource gaps• Increasing the velocity of the Programme - the technical development framework was implemented this quarter and has begun to bed in and all teams report improved velocity as a result. The risks and issues associated with these challenges are being actively managed.</v>
          </cell>
          <cell r="EB51" t="str">
            <v>The Programme is now closed with all solutions rolled out and no resource supporting it.</v>
          </cell>
          <cell r="EC51" t="str">
            <v>Electronic Monitoring delivery confidence has improved from RED to RED/AMBER. This reflects three key developments. The programme has been assured by the IPA, CCS, HMT and the Implementation Unit culminating in a stocktake by John Manzoni on 13th June 2016, which concluded a programme rating of amber on the areas assessed. Secondly, we have successfully resolved the formal dispute with Capita; the settlement payment from the MoJ to Capita was completed before the end of June 2016. Lastly, on 7th July 2016 we released a procurement notice in the Official Journal of the European Union as part of the first stage of the competition for a new tag provider. We have now short-listed four suppliers for the negotiation phase of the procurement phase. As a result, we will soon be evaluating tags and monitoring units from those bidders and will need to assess devices for comfort, durability, impact on daily life, ease of fitting and removal as well as the more technical aspects of the devices such as battery and GPS performance. To help us with this we are recruiting for volunteers from across the Department to wear the tags and give us views on their experiences.Commercial discussions are continuing with the remaining suppliers including consideration of terms of suspension and support for the Lot 3 procurement, scoping early works and early testing. The most significant issues for the programme currently concern building resources and capability in key areas including those allocated to cover the transfer of the SSI function to MoJ and having a robust delivery plan and budget that meets expectations particularly in terms of time.High impact and complex risks have being actively addressed as part of resetting the Programme. In addition to the resources' issue covered above, we are also seeking to mitigate the risk of a NAO review running in parallel with the procurement through active engagement with them and risks to overall timescale through intensive and collaborative working on changes to the system design in parallel with evaluation of suppliers.</v>
          </cell>
          <cell r="ED51" t="str">
            <v>The FITS Programme continues to report an Amber/Red rating this period. The outcome of the supplier negotiations has been incorporated in the Full Business Case (FBC). The updated FBC was presented to the MoJ Investment Committee on the 14th September 2016 and approved. The team now need to work with suppliers to build a high level deployment plan which has been difficult whilst financing has needed to be confirmed. Once this activity is complete the delivery confidence rating will be re-assessed with the expectation that the DCA can be reduced to AmberAn AAP has been scheduled for October 2016, at which time the rating will be reviewed.The FITS Programme continues to report an Amber/Red rating, which is consistent with the July 2016 FITS PAR Delivery Confidence Assessment of Amber/Red. The team need to work with suppliers to build a high level deployment plan which has been difficult whilst financing has needed to be confirmed.</v>
          </cell>
          <cell r="EE51" t="str">
            <v xml:space="preserve">The overall status of the programme remains at amber/red. Work has been ongoing to refresh the programme business case in line with the MPRG direction that planning and phasing be based on a contingency option of moving from a 4 year to a 6 year cycle. A further MPRG review is scheduled for 10 November. Reviews have been held with HMCTS, MoJ, HMT and IPA to take stock of progress as agreed with MPRG and programme delivery is progressing in accordance with the new timescales. Early initiatives have delivered on time, under budget and with greater than anticipated benefits.Capacity and capability continue to be an issue, particularly in relation to securing technical developers and architects.  Current vacancy levels however are not affecting our ability to deliver to plan against our live projects.  Recruitment activity is ongoing and, in line with the MPRG-approved approach, contingent labour has been recruited to fill key roles and contracts awarded to provide key external service providers for Business architecture and Programme delivery support (PDS). A delivery partner proposition to provide ongoing external support to core programme activities is going through governance as part of the Refreshed business case. The next tranche of projects are scheduled to commence in mid-2017 and work under the re-planning activities will help inform the impact and requirements of an updated resource profile. A key challenge moving forward is now a more sophisticated analysis of dependencies and pinch points in line with the re-planning exercise conclusions. This will be a priority area for Ernst and Young the contracted PDS.Very strong progress on individual projects continued during the quarter. For example Help with fees on line service went live on Gov.uk in July with almost 10% applications, increasing each week, now being processed online and extremely high customer satisfaction ratings achieved. Formal closure was approved for centralisation of attachment earnings and charging orders projects.  By end September Wi-Fi will be installed in all but 4 of the 40 combined CFT courts. Early prototypes of online applications have been developed for Divorce and Probate and are to be assessed by the Government Digital Services in October. Rationalisation of HMCTS estate continues. At end August over 50 sites had ceased to provide customer facing services and 19 have closed.  </v>
          </cell>
          <cell r="EF51" t="str">
            <v xml:space="preserve">The programme has delivered. 100% of civil certificated legal aid is now processed on CCMS with all providers and case workers using the system to manage legal aid and pay provider bills for the entire legal aid fund.  This was achieved in Q1 of this financial year 2016/17. There have been no issues.   Special Children's Act applications on CCMS became mandatory to use from 1  February 2016 and all other types of civil applications became mandatory on 1 April 2016 with no concerns thus far.    The programme has now been delivered and a review date is TBC within the next 6-12 moinths.The benefits and associated profiles are currently being revalidated and the figures are therefore subject to change. </v>
          </cell>
          <cell r="EG51" t="str">
            <v xml:space="preserve">The project OBC has obtained full approval from both HMT and Cabinet Office.  The tender document development is ongoing and specification approval workshops have successfully been held with key stakeholders.  The tender release date has been scheduled for end of September 2016.  The main project issue is the tight timescale and limited float in the plan and this is continuing to be managed.  1. The plan timetable is constrained due to pre-existing contract extension deadlines agreed by CO for the current Probation FM contracts. The removal of the HMCTS contracts from scope has created project delay and increased the HR compexity associated with the reorganisation and recruitment of the new FM client unit.  2. The customer requirement workshops have been successfully competed and approval of the OBC has now been obtained from CO and HM Treasury.  3. Key risks/issues- Timeline risk and Probation extension date constraint - mitgated by regular engagement with CO/HMT to allow for float in the programme.- Stakeholder buy in to the new FM service model - mitigated by customer requirement workshops and regular consultation with Key stakeholders.- HR risk of staff appeals and discontent associated with the transformation of the FM client Unit - mitigated by regular staff engagement on plans  and involvement in the process.- Project team resource shortages - mitigated by resource request paper and draw down of additional external support from frameworks.4. No change to benefts and costs at this stage.5. No change in the DCA this month.6. Commencement of the FM Tender process in early October will enable plan to stabilise and move project towards Green.  </v>
          </cell>
          <cell r="EH51" t="str">
            <v>Commentary as per recent PVR with Amber rating - Proceed with recommendations.  Continue to develop the project’s business case, however the IPA and HMT will require additional evidence of deliverability in due course, in line with the IPA/project Action Plan'Programme is preparing to ready itself for a Gateway 0 in November 16 and recent recommendations following the PVR are being addressed:1) The strategic vison be fully developed in a Programme Business Case.   2) NOMS contacts other organisations implementing networks and other digital services in the criminal justice system to ensure that the maximum value from collaborate options are considered.3) A single overarching programme (NOMS Digital Transformation?) be established to underpin strategic governance, planning, risk and dependency management of the current disparate projects in the digital space.4) An  Integrated Assurance and approvals plan is developed in consultation with IPA, HMT and CO controls teams5) An audit of the project documentation is undertaken to ascertain exactly the status of key documents and processes and then a plan developed to determine the resources and time required for their development 6) A cohesive and stakeholder management and communications strategy and plan is  developed.7) A  structured review of the programme risks is undertaken, actively involving the key stakeholders  8) Resources requirements for both the programme and from stakeholders are identified, where shortfalls are identified costed contingency options developed and appropriate knowledge management systems established.9)The financial spend profiles for FY 16/17 are captured and reaffirmed</v>
          </cell>
          <cell r="EI51" t="str">
            <v>The NICTS Programme has now closed. The final activity is for a Gate 5 Review currently planned for 30/11-1/12</v>
          </cell>
          <cell r="EJ51" t="str">
            <v xml:space="preserve">The Programme will deliver around 10,000 new prison places primarily on a new for old basis by the end of the current parliament through 15 construction projects. Alongside the new construction elements the programme will also reconfigure the current custodial estate to secure improved alignment between the supply and demand of places for prisoners, including the roll-out of video conference facilities between courts and remand prisons. As the new capacity comes on stream, including the 2100 places at HMP Berwyn, which will open its doors in 2017, the programme will close existing ageing and inefficient prisons.The Programme narrowing its site identification from a master list of sites to preferred locations. Activity is underway to test the feasibility on developing these sites, alongside reserve sites, and identify any issues that may delay or frustrate the use of these sites, with the first of the outline planning applications expected in April 2017. The construction activity will utilise the Design for Manufacture (DfMA) as the main method to deliver the new prisons within the timeline. The reconfiguration of the existing estate has started, with the first phase of the works starting on site shortly to reconfigure 4 prisons, including converting prisons into reception prisons, which will include the creation of the video link between prisons and courts which will reduce the number of times remand prisoners are required to attend courts.The Programme has successfully closed HMP Holloway and has announced the closure of HMP Kennett. The exact timing on the disposal of the former HMP Holloway is under review. Following discussions with the new Secretary of State the programme has worked up the preferred option, and submitted its OBC for internal consideration in w/c 3/10, with submission for HMT approval planned in the first week of November.The Programme is complex with a relatively large number of projects and workstreams; is working to a demanding timeline; is working within a tight financial envelope; and with a number of risks and dependencies to be managed. The programme has put in place appropriate mitigations, including Optimism Bias, resulting in an overall Amber score.        </v>
          </cell>
          <cell r="EK51" t="str">
            <v>The department is working to the plan, baselined June 2016. MoJ and COF acknowldge this is a high risk plan for November delivery.Top risks in key areas to the programme remain high: Data, Payroll, IT Enablement and some SOP design elements; Risks escalated to Evolve Programme Board and mitigating actions progressing to resolve.Update 6 October: John Manzoni, Chief Executive of the Civil Service, has met with the Permanent Secretaries from Ministry of Justice (MoJ) and Department for Work and Pensions (DWP) to discuss next steps regarding the shared services portal upgrade and go-lives and they have agreed the following:The portal will be upgraded and operating before the end of this year and as a consequence, MoJ will now go-live on the single operating platform in January 2017. The expectation is that both the MoJ and the RM Group will continue to work to the plans agreed with SSCL, the delivery partner.As a result the programme continues to deliver to the current November delivery plan (i.e. completing testing, cutover guidance and communications), however the transition plan is being refreshed for the January 2017 implementation and we are ivestigating the opportunity for additional risk mitigation during November and December.</v>
          </cell>
          <cell r="EL51" t="str">
            <v>The Project continues to be rated at Amber-Red.  There remain a number of significant risks to the transformation phase as the contractor inherited a site with fewer than anticipated staff, with lower capability in managing highly complex young people and legacy cultural issues: similar to fundamental issues seen across the sector currently.  The provider has responded well by putting in place new plans to improve staff capability (e.g. roll out of Secure STAIRS model) and a range of recruitment and retention plans.  However, the challenge is significant and staffing issues have therefore delayed implementation of some aspects of transformation and of delivery of the full number of beds commissioned (63 beds currently against commissioned capacity of 76).  Updated plans for changes to education delivery have also been requested.A number of transformation areas have progressed well,  including introduction of new staffing structure, core day and rotas; new education provider in place; site refurbishment underway; staff and management training and development of further training plans; new staff initial training course aligned to YJB workforce development strategy; developing research partnership with Birmingham University.  Development of new operational procedures is also underway as is planning for new case management team approach and for new interventions delivery. The path to green includes: - updated transformation plan received and baselined; - the project team is working with MTCnovo to clarify key plans to raise staff capability through implementation of Secure STAIRS model (psychologically informed approach to case management of complex young people, supported by NHS psychologists) and to manage and raise staff capability in the meantime; - MTCnovo’s recruitment and retention plans are in place: close monitoring to track proposed increase in bed numbers at the site to the full commissioned capacity; -  updated education delivery plans to be baselined; - ICT to be  delivered to rebaselined timeframes – being monitored.  If not, then an Improvement Notice will be considered; - MoJ Estates Directorate to urgently resolve outstanding discussions with G4S and MTCnovo regarding asset transfer.</v>
          </cell>
          <cell r="EM51" t="str">
            <v>The Report arising from IT Tranformation's first Gateway Review (Gate 1) is a fair and balanced reflection of the Programme and has highlighted known risks to delivery.  I accept the Recommendations of the Review and will work with NCA Board colleagues and relevant partners to ensure a set of interventions are pursued to further encourage successful programme delivery.  In respect of our negotiations with our ICT supplier CGI, the Review Team recognised that "the risk of contractual dispute frustrating the programme's goals are high"I recognise that beyond the Director of Change and Finance, the Review Team did not interview personnel from HR, Finance or Commercial and fully support the Review’s final recommendation, "The SRO should work with the new DDG – Capability when in post, to ensure that the Corporate Services transformation programme addresses the critical resource and process gaps in HR, Finance and Commercial to ensure that all elements of transformation can proceed at pace."Gerry Cantwell NCA Director of Technology (CIO)IT Transformation Programme SRO</v>
          </cell>
          <cell r="EN51" t="str">
            <v xml:space="preserve">A new internal approach is embedding, which will streamline delivery through dedicated theme delivery leads, supported by theme design leads and theme change leads. An approach for accessing professional services for scarce skills has been agreed and we are going out to tender for a call-off contract.  Recruitment for some key roles is still ongoing. A medium term financial plan has been agreed and undepins investment decisions.  The investment approval process is bedding down, however more work is ongoing to support officers in writing high quality business cases.   A high level delivery plan for the entire programme is being developed anf refined.  Work is ongoing to embed a project delivery framework and supporting processes and documentation.   </v>
          </cell>
          <cell r="EO51" t="str">
            <v>Since the last quarter the Delivery Confidence Assessment has decreased from AMBER/GREEN to AMBER due to:1. No formal budget beyond End Financial Year 2016/17.2. Cost avoidance benefits yet to be identified and quantified but the Benefits Management Strategy has been defined.  3. Lack of clarity on Processing of data for 2019 Rehearsal and 2021 Census.2017 Test Tranche 1: Delivery Confidence Assessment status to GREEN RAG will be achieved when:1. HM Treasury provide financial approval to cover period from April 2017 to next Programme Business Case (PBC) approval in September 2017.2. The CTP Benefits Strategy is delivered by 30th November. During the next quarter work will be progressed on identifying and quantifying benefits with a focus on cost avoidance benefits.  3. There is clarity on Processing of data for the 2019 Rehearsal and 2021 Census. A Discovery phase looking at data processing within ONS is underway. Recent successes:                                                                                                                                                                                                               1. 2016 Test successfully held with objectives achieved which were to: assess the impact of the Field Work Management Tool (FWMT), and using ‘Bring your own devices’ on field staff and field procedures and feed into the 2017 Test.2. The Operational Design for the 2017 Test has been agreed.3. Level 1 Milestone plan for Tranche1 2017 Test has been approved and baselined by the Delivery Board.4. 5 of the 9 Gateway Review recommendations have been fully actioned. The remaining 4 are partially actioned with plans in place to complete them by the end of December 2016.5. Decision has been made on the employment status for Recruitment, Pay and Training Contract for 2021 Census. It will be ONS staff rather than external supplier.                                                                                                                                                                              6. Annual Research Conference: 28, 29 June 2016. Research Conference was hugely successful. In particular Admin Data Census Project attendees found the international speakers who shared their admin data experiences informative.</v>
          </cell>
          <cell r="EQ51">
            <v>143</v>
          </cell>
          <cell r="FM51"/>
        </row>
        <row r="52">
          <cell r="B52" t="str">
            <v>Amber</v>
          </cell>
          <cell r="C52" t="str">
            <v>Amber/Green</v>
          </cell>
          <cell r="D52" t="str">
            <v>Red</v>
          </cell>
          <cell r="E52" t="str">
            <v>Amber</v>
          </cell>
          <cell r="F52" t="str">
            <v>Amber</v>
          </cell>
          <cell r="G52" t="str">
            <v>Amber</v>
          </cell>
          <cell r="H52" t="str">
            <v>Amber</v>
          </cell>
          <cell r="I52" t="str">
            <v>Amber/Green</v>
          </cell>
          <cell r="J52" t="str">
            <v>Amber</v>
          </cell>
          <cell r="K52" t="str">
            <v>Amber</v>
          </cell>
          <cell r="L52" t="str">
            <v>Amber/Green</v>
          </cell>
          <cell r="M52" t="str">
            <v>Amber/Red</v>
          </cell>
          <cell r="N52" t="str">
            <v>Amber/Green</v>
          </cell>
          <cell r="O52" t="str">
            <v>Green</v>
          </cell>
          <cell r="P52" t="str">
            <v>Amber</v>
          </cell>
          <cell r="Q52" t="str">
            <v>Green</v>
          </cell>
          <cell r="R52" t="str">
            <v>Amber</v>
          </cell>
          <cell r="S52" t="str">
            <v>Amber/Red</v>
          </cell>
          <cell r="T52" t="str">
            <v>Amber</v>
          </cell>
          <cell r="U52" t="str">
            <v>Amber</v>
          </cell>
          <cell r="V52" t="str">
            <v>Amber</v>
          </cell>
          <cell r="W52" t="str">
            <v>Amber</v>
          </cell>
          <cell r="X52" t="str">
            <v>Amber/Red</v>
          </cell>
          <cell r="Y52" t="str">
            <v>Green</v>
          </cell>
          <cell r="Z52" t="str">
            <v>Amber/Green</v>
          </cell>
          <cell r="AA52" t="str">
            <v>Amber/Red</v>
          </cell>
          <cell r="AB52" t="str">
            <v>Amber</v>
          </cell>
          <cell r="AC52" t="str">
            <v>Amber</v>
          </cell>
          <cell r="AD52" t="str">
            <v>Amber/Green</v>
          </cell>
          <cell r="AE52" t="str">
            <v>Amber/Red</v>
          </cell>
          <cell r="AF52" t="str">
            <v>Amber/Red</v>
          </cell>
          <cell r="AG52" t="str">
            <v>Amber</v>
          </cell>
          <cell r="AH52" t="str">
            <v>Red</v>
          </cell>
          <cell r="AI52" t="str">
            <v>Amber</v>
          </cell>
          <cell r="AJ52" t="str">
            <v>Amber/Green</v>
          </cell>
          <cell r="AK52" t="str">
            <v>Amber/Red</v>
          </cell>
          <cell r="AL52" t="str">
            <v>Amber/Red</v>
          </cell>
          <cell r="AM52" t="str">
            <v>Amber/Red</v>
          </cell>
          <cell r="AN52" t="str">
            <v>Amber</v>
          </cell>
          <cell r="AO52" t="str">
            <v>Amber/Red</v>
          </cell>
          <cell r="AP52" t="str">
            <v>Red</v>
          </cell>
          <cell r="AQ52" t="str">
            <v>Amber</v>
          </cell>
          <cell r="AR52" t="str">
            <v>Amber/Red</v>
          </cell>
          <cell r="AS52" t="str">
            <v>Amber</v>
          </cell>
          <cell r="AT52" t="str">
            <v>Amber/Green</v>
          </cell>
          <cell r="AU52" t="str">
            <v>Amber/Red</v>
          </cell>
          <cell r="AV52" t="str">
            <v>Amber</v>
          </cell>
          <cell r="AW52" t="str">
            <v>Amber/Green</v>
          </cell>
          <cell r="AX52" t="str">
            <v>Amber/Green</v>
          </cell>
          <cell r="AY52" t="str">
            <v>Amber/Green</v>
          </cell>
          <cell r="AZ52" t="str">
            <v>Amber</v>
          </cell>
          <cell r="BA52" t="str">
            <v>Amber</v>
          </cell>
          <cell r="BB52" t="str">
            <v>Amber/Red</v>
          </cell>
          <cell r="BC52" t="str">
            <v>Amber</v>
          </cell>
          <cell r="BD52" t="str">
            <v>Amber/Red</v>
          </cell>
          <cell r="BE52" t="str">
            <v>Amber/Green</v>
          </cell>
          <cell r="BF52" t="str">
            <v>Amber</v>
          </cell>
          <cell r="BG52" t="str">
            <v>Amber/Green</v>
          </cell>
          <cell r="BH52" t="str">
            <v>Amber</v>
          </cell>
          <cell r="BI52" t="str">
            <v>Amber</v>
          </cell>
          <cell r="BJ52" t="str">
            <v>Amber</v>
          </cell>
          <cell r="BK52" t="str">
            <v>Amber</v>
          </cell>
          <cell r="BL52" t="str">
            <v>Amber</v>
          </cell>
          <cell r="BM52" t="str">
            <v>Amber</v>
          </cell>
          <cell r="BN52" t="str">
            <v>Amber/Red</v>
          </cell>
          <cell r="BO52" t="str">
            <v>Amber/Red</v>
          </cell>
          <cell r="BP52" t="str">
            <v>Amber</v>
          </cell>
          <cell r="BQ52" t="str">
            <v>Amber</v>
          </cell>
          <cell r="BR52" t="str">
            <v>Amber/Red</v>
          </cell>
          <cell r="BS52" t="str">
            <v>Amber/Green</v>
          </cell>
          <cell r="BT52" t="str">
            <v>Amber</v>
          </cell>
          <cell r="BU52" t="str">
            <v>Amber</v>
          </cell>
          <cell r="BV52" t="str">
            <v>Amber/Red</v>
          </cell>
          <cell r="BW52" t="str">
            <v>Amber</v>
          </cell>
          <cell r="BY52" t="str">
            <v>Amber/Green</v>
          </cell>
          <cell r="BZ52" t="str">
            <v>Amber</v>
          </cell>
          <cell r="CA52" t="str">
            <v>Amber</v>
          </cell>
          <cell r="CB52" t="str">
            <v>Amber</v>
          </cell>
          <cell r="CC52" t="str">
            <v>Amber/Red</v>
          </cell>
          <cell r="CD52" t="str">
            <v>Amber/Green</v>
          </cell>
          <cell r="CE52" t="str">
            <v>Amber</v>
          </cell>
          <cell r="CF52" t="str">
            <v>Amber/Red</v>
          </cell>
          <cell r="CG52" t="str">
            <v>Amber</v>
          </cell>
          <cell r="CH52" t="str">
            <v>Amber/Green</v>
          </cell>
          <cell r="CI52" t="str">
            <v>Amber/Red</v>
          </cell>
          <cell r="CJ52" t="str">
            <v>Reset</v>
          </cell>
          <cell r="CK52" t="str">
            <v>Amber/Red</v>
          </cell>
          <cell r="CL52" t="str">
            <v>Amber/Red</v>
          </cell>
          <cell r="CM52" t="str">
            <v>Amber/Red</v>
          </cell>
          <cell r="CN52" t="str">
            <v>Amber</v>
          </cell>
          <cell r="CO52" t="str">
            <v>Amber/Green</v>
          </cell>
          <cell r="CP52" t="str">
            <v>Amber</v>
          </cell>
          <cell r="CQ52" t="str">
            <v>Amber</v>
          </cell>
          <cell r="CR52" t="str">
            <v>Amber</v>
          </cell>
          <cell r="CS52" t="str">
            <v>Amber</v>
          </cell>
          <cell r="CT52" t="str">
            <v>Amber/Green</v>
          </cell>
          <cell r="CU52" t="str">
            <v>Amber</v>
          </cell>
          <cell r="CV52" t="str">
            <v>Amber</v>
          </cell>
          <cell r="CW52" t="str">
            <v>Amber/Red</v>
          </cell>
          <cell r="CX52" t="str">
            <v>Amber</v>
          </cell>
          <cell r="CY52" t="str">
            <v>Amber/Green</v>
          </cell>
          <cell r="CZ52" t="str">
            <v>Amber/Red</v>
          </cell>
          <cell r="DA52" t="str">
            <v>Amber</v>
          </cell>
          <cell r="DB52" t="str">
            <v>Amber</v>
          </cell>
          <cell r="DC52" t="str">
            <v>Amber/Red</v>
          </cell>
          <cell r="DD52" t="str">
            <v>Red</v>
          </cell>
          <cell r="DE52" t="str">
            <v>Amber</v>
          </cell>
          <cell r="DF52" t="str">
            <v>Amber/Green</v>
          </cell>
          <cell r="DG52" t="str">
            <v>Amber</v>
          </cell>
          <cell r="DH52" t="str">
            <v>Amber/Red</v>
          </cell>
          <cell r="DI52" t="str">
            <v>Amber</v>
          </cell>
          <cell r="DJ52" t="str">
            <v>Amber</v>
          </cell>
          <cell r="DK52" t="str">
            <v>Amber</v>
          </cell>
          <cell r="DL52" t="str">
            <v>Amber/Red</v>
          </cell>
          <cell r="DM52" t="str">
            <v>Amber/Red</v>
          </cell>
          <cell r="DN52" t="str">
            <v>Amber/Green</v>
          </cell>
          <cell r="DO52" t="str">
            <v>Amber</v>
          </cell>
          <cell r="DP52" t="str">
            <v>Amber/Green</v>
          </cell>
          <cell r="DQ52" t="str">
            <v>Amber/Red</v>
          </cell>
          <cell r="DR52" t="str">
            <v>Amber</v>
          </cell>
          <cell r="DS52" t="str">
            <v>Amber</v>
          </cell>
          <cell r="DT52" t="str">
            <v>Amber/Green</v>
          </cell>
          <cell r="DU52" t="str">
            <v>Amber/Red</v>
          </cell>
          <cell r="DV52" t="str">
            <v>Amber</v>
          </cell>
          <cell r="DW52" t="str">
            <v>Red</v>
          </cell>
          <cell r="DX52" t="str">
            <v>Amber</v>
          </cell>
          <cell r="DY52" t="str">
            <v>Amber</v>
          </cell>
          <cell r="DZ52" t="str">
            <v>Amber</v>
          </cell>
          <cell r="EA52" t="str">
            <v>Amber</v>
          </cell>
          <cell r="EB52" t="str">
            <v>Green</v>
          </cell>
          <cell r="EC52" t="str">
            <v>Amber/Red</v>
          </cell>
          <cell r="ED52" t="str">
            <v>Amber/Red</v>
          </cell>
          <cell r="EE52" t="str">
            <v>Amber/Red</v>
          </cell>
          <cell r="EF52" t="str">
            <v>Amber/Green</v>
          </cell>
          <cell r="EG52" t="str">
            <v>Amber</v>
          </cell>
          <cell r="EH52" t="str">
            <v>Amber</v>
          </cell>
          <cell r="EI52" t="str">
            <v>Green</v>
          </cell>
          <cell r="EJ52" t="str">
            <v>Amber</v>
          </cell>
          <cell r="EK52" t="str">
            <v>Amber/Red</v>
          </cell>
          <cell r="EL52" t="str">
            <v>Amber/Red</v>
          </cell>
          <cell r="EM52" t="str">
            <v>Amber</v>
          </cell>
          <cell r="EN52" t="str">
            <v>Amber</v>
          </cell>
          <cell r="EO52" t="str">
            <v>Amber</v>
          </cell>
          <cell r="EQ52">
            <v>143</v>
          </cell>
        </row>
        <row r="53">
          <cell r="B53" t="str">
            <v>As per Dept. above.</v>
          </cell>
          <cell r="C53" t="str">
            <v>As per Dept above.</v>
          </cell>
          <cell r="D53" t="str">
            <v>As per dept narrative above. Reflects continuing high dependency on external factors.</v>
          </cell>
          <cell r="E53" t="str">
            <v>As above per Dept. Until resolved the Crossrail 2 risk justifies a the RAG (in line with the PAR report 12/5/16).</v>
          </cell>
          <cell r="F53" t="str">
            <v>There are ongoing discussions around whether the headcount (expected to be around 500 individuals) for the new entity will become part of Cabinet Office's headcount or remain separate. This is currently been discussed at a senior level to ascertain the way forward. The first Department is expected to transition staff into the GCO early in the new year.</v>
          </cell>
          <cell r="G53" t="str">
            <v xml:space="preserve">FOXHOUND's mid January go-live date is still on target with roll-out of services to HMRC, DfT and BEIS set to start in February / March 2017. A migration plan is being developed for bringing users of the pilot solution onto Rosa. An MOU with DFID is in place as the operations partner for supporting the ongoing service. The Target Operating Model is being defined for the governance and management structure for the BAU service, including the on-boarding of new partners.
</v>
          </cell>
          <cell r="H53" t="str">
            <v xml:space="preserve">The team  have now streamlined the approvals process for slicker decision making, effectively removing around 11 weeks from the approval process.  This ensures that commercial deals are not compromised. Significant progress in resourcing the programme, with capacity at 70% at end September. There remains an issue in attracting and recruiting staff with the specialist commercial and construction expertise and experience. The lease for first GPU-led hub in Canary Wharf is due to be signed late October, with take-up in excess of 90%. In August HMRC signed the lease for their first Regional Centre in Croydon, which will be a Hub. The programme is working through the recommendations from the Gateway Review and as part of that has a RAID log for the programme, with additional RAID logs being developed for the individual projects.
</v>
          </cell>
          <cell r="I53" t="str">
            <v xml:space="preserve">So far Verify has identified £19m of cashable benefits following take-up of Verify with departments starting to look at whether savings can be made in their respective call centres as take-up of Verify for their services ramps up. A review of the HMRC relationship and its use of Verify as a service is being undertaken to understand and help resolve any concerns. DWP continues to build new services which utilises Verify as its identity provider. Further services are planned from DVLA, DWP, HO, DVSA and BEIS agencies over the next 12 months.
</v>
          </cell>
          <cell r="J53" t="str">
            <v xml:space="preserve">Currently the ISSC2 programme continues to report a go live date of 21st November for MOJ surrounding the business processing. A delay in upgrading the DWP portal in October was agreed between DWP, MOJ and Cabinet Office upon which the MOJ technical requirements are dependent. This upgrade is now due to take place in November. The team are currently in the process of agreeing a re-baseline of the benefits and a new roadmap for shared services in the long term. Further resources (senior leadership roles , account managers and project staff) have been secured until September 2017 via HR committee to aid delivery of NGSS.
</v>
          </cell>
          <cell r="K53" t="str">
            <v xml:space="preserve">Plans for a GovCo now on hold in favour of creation of an Agency.  Interim Executive team now in position, led by Non-Executive Chair Liz Peace, and Chief Executive Ian Playford. Approval provided to source systems required to support delivery of the Agency functions. ​Initial resources to ensure the programme continues to move forward have been secured. At present these resources are interim due to the nature of the roles being transitional.​
​A new recruitment campaign to secure internal resources is being planned for Q2 in 2017. PVR and TAP reviews concluded, with all outstanding PVR actions now complete. Timescales for delivery are tight and the new Interim Executive Team is in place to make sure the Agency provides long term success and benefit. A fit for purpose Agency will be delivered to maximise benefits within the term of the current Parliament.
</v>
          </cell>
          <cell r="L53" t="str">
            <v>The programme is making good progress through its implementation phase and the IPA concurs with the Project's amber green assessment.</v>
          </cell>
          <cell r="M53" t="str">
            <v>We agree with the Department's assessment. There has been a change in Programme Director which has meant a slight delay in some activities. Partners are working through the governance arrangements for decant coordination and delivery, to ensure vacant possession by March 2023, in line with the programme's objective. Again this may slow the presentation of OBCs. However, a clear way forward has been agreed between the programme, IPA and HMT.</v>
          </cell>
          <cell r="N53" t="str">
            <v>We agree with the Department's assessment that 90% superfast broadband coverage (at 24Mbps) across the UK has been achieved, with BDUK having delivered coverage to over 4 million homes and businesses up to the end of June 2016.  Focus is now on achieving 95% superfast coverage by the end of 2017 with acknowledgement that some of this is dependent on commercial roll-out. We await with interest the results of the Project Assessment Review that is to be held in November.</v>
          </cell>
          <cell r="O53" t="str">
            <v>We agree with the Department's comments. However, the projects exit from the GMPP will be dependent on meeting the review report's recommendations and therefore at least one further GMPP return is expected before exit.</v>
          </cell>
          <cell r="P53" t="str">
            <v>An IPA  review in June rated the Programme DCA is Amber. Successful delivery of this Programme appears eminently feasible given the skills and experience within the delivery partnership.  There are however a number of urgent recommendations that need to be addressed in order to set the basis for successful delivery. Many of these relate to forming this Programme as a truly collaborative programme in which a common set of objectives is shared. The Review considered that the issues raised in this report are all capable of being resolved if addressed promptly and in the spirit of collaboration.A follow-up AAP review, assessing progress to address these recommendations will take place in October.</v>
          </cell>
          <cell r="Q53" t="str">
            <v xml:space="preserve">The project team have now successfully achieved FID and the green DCA is supported (congratulations to all involved).Moving forward the focus will be on putting in place the post FID governance; cim0leting lessons learned and project closure activity, coupled with an exit review. </v>
          </cell>
          <cell r="R53" t="str">
            <v xml:space="preserve">Since the Sept 15 PAR the GDF Programme has completed a routemap. The final report was presented September 16 and has made 7 key findings which now each have an action plan to take forward. The areas covered by the findings include governance and sponsorship, client model, and funding and business case. IPA are engaged in terms of follow up to the routemap and early planning for a detailed Gate 0/end of phase review in Q1 2017 prior to community engagement formally launching. </v>
          </cell>
          <cell r="S53" t="str">
            <v xml:space="preserve">The DCA self assessment is supported. The Programme face significant time pressures which are driving behaviours, approaches and outcomes. A gate 1 in March 16 gave the project an A/R DCA which highlighted this pressure.Subsequently the project have worked very hard to mitigate the time pressure but have been affected by factors outside of their control which have delayed key decisions being taken (e.g. Brexit). The decision to proceed with a pilot prior to launching the main scheme is supported but more detailed plans are needed to demonstrate how this can be achieved with confidence and without negatively impacting on the main scheme. IPA and HMT agreed not to undertake a Gate2 review of the pilot scheme as we are working closely with them on the development of the outline business case. A review of the lessons learned from the pilot, prior to the launch of the main scheme, is being planned. IPA agrees that the project have plans and actions in place which are expected to improve the DCA by the time of the next GMPP return.  </v>
          </cell>
          <cell r="T53" t="str">
            <v xml:space="preserve">The August 16 PAR gave the programme and Amber DCA.  The report highlighted a number of concerns including:• Risk that unknown work may increase cost to the extent that the minimum 10% cost savings are not achieved.• Adopting stakeholder management best practice.• Cultural change and improving workforce morale.• Organisational size and skills to manage the contract.At the snap shot date consolidation is still not completed and a revised FBC has not been formally submitted for approval/endorsement. It is understood that benefits will be (just) about the minimum 10% set by HMT but will be considerably lower than some of the earlier estimates of level of likely savings. The project is taking sensible decisions to ensure that the outcome from the consolidation delivers the right result and is working closely, and pragmatically, with both the supplier and the Centre on this. As a consequence the DAC of AMBER is supported.This is in part base do the fact that, whilst consolidation continues (and is considerably behind the original schedule), and sight of the final business case is delayed, work is still progressing on decommissioning activity.  The Programme is in a period of considerable replanning. The situation should be much clearer (and an updated IAAP available) in time for the next GMPP return.    </v>
          </cell>
          <cell r="U53" t="str">
            <v>The SMC programme has 2 key aims: (1) achieve share transfer and (2) deliver transformation at Sellafield. The previous GMPP return A/G DCA reflected the fact that (1) has been achieved successfully. However, concerns have emerged about how well (2) is currently going. The change in DCA assessment by the Programme is supported. Looking holistically at the whole Programme, the overall DCA is Amber with a single component (PPP) being Amber/Red. There was been significant activity to develop the Sellafield transformation proposition which culminated in the first business case for PPP coming forward ahead of the main Sellafield transformation business case in order to inform critical decommissioning activity. The Gate 2 review (end Sept/early Oct) of the PPP business case gave an A/R DCA and whilst recognising that the strategic intention was a sound one, concluded that it was not capable of being implemented based on confusion about scope and intention as articulated in the business case.  There was also a concern that it was not clear how the PPP proposition supported the wider strategic transformation. The SMC Programme is currently in a period of considerable flux and urgent re-planning. Successful delivery appears feasible but significant issues already exist, requiring management attention. These appear resolvable at this stage.  NDA and the Programme have engaged in a fully transparent way with IPA, and plans to action the recommendations in the PAR, coupled with greater clarity over the timetable and intentions for wider Sellafield transformation (including governance, a refreshed and updated delivery plan, and supporting IAAP) are being prepared. In the next quarter we should have greater visibility of, and confidence in:(1) Plans for PPP and wider Sellafield transformation.(2) Progress with respect to the exchange of letters between BEIS Perm Sec and NDA Chairman requiring (amongst other things) a period of enhanced assurance which, in part, covers this Programme.(3) Governance and whether SMCP should close and Sellafield Transformation become a GMPP Programme in its own right (possibly with a new SRO).</v>
          </cell>
          <cell r="V53" t="str">
            <v>The DCA is supported. The March 16 PAR gave an Amber rating and a follow on AAP is planned for November. One of the areas the PAR raised was to focus on the delivery of go-live of DCC for end of August.  At the snap shot date this has not been achieved. However, progress is being made and the programme has plans in place to achieve the go live and re-plan the impact of the current slippages.The DCA will be reassessed following the Nov AAP to inform the next GMPP return. A more detailed Gate 0 is planned for Q1 2017 which will focus on the more strategic questions including achievability of the 2020 delivery date.</v>
          </cell>
          <cell r="W53" t="str">
            <v>As per Dept. above.</v>
          </cell>
          <cell r="X53" t="str">
            <v>Progress is continuing with positive delivery since end Q2 in terms of GDS &amp; HMT approvals &amp; IBM agreement for Sampson House exit plan.</v>
          </cell>
          <cell r="Y53" t="str">
            <v>As per Dept. above.</v>
          </cell>
          <cell r="Z53" t="str">
            <v>As per Dept. above.</v>
          </cell>
          <cell r="AA53" t="str">
            <v>The programme is broadly on track but has a very tight timescale to deliver the Digital Apprenticeship Service and establish the Institute for Apprenticeships by April 2017.  This also needs to be accompanied by business change which will require extensive engagement to help employers to establish relevant high quality apprenticeship programmes and providers to develop their business plans for their apprenticeship offering.  An assurance review is planned for January 2017.</v>
          </cell>
          <cell r="AB53" t="str">
            <v>The programme is broadly on track but has a very tight timescale to deliver the Digital Apprenticeship Service and establish the Institute for Apprenticeships by April 2017.  This also needs to be accompanied by business change which will require extensive engagement to help employers to establish relevant high quality apprenticeship programmes and providers to develop their business plans for their apprenticeship offering.  An assurance review is planned for January 2017.</v>
          </cell>
          <cell r="AC53" t="str">
            <v>PSBP1 - The programme is well underway. The programme continues to focus delivery planning and risk mitigation on projects at risk of not being completed by the December 2017 target. In the light of the ministerial steer that, although the target date remains focal, value for money should come first, the programme is able to plan more proportionately to manage delivery within budget. PSBP2 - An IPA assurance review in April 2016 found that the Programme had made reasonable progress since its amber/red rating in October 2016 and that successful delivery seemed feasible. There is inherent risk in terms of cost and schedule as the programme is still at an early stage and the refurbishment of blocks is less attractive to the market as compared to PSBP1, which is dealing with whole schools. But reasonable progress has been made on contractual frameworks, costs profiling, refurbishment and batching.</v>
          </cell>
          <cell r="AD53" t="str">
            <v>Agree with the Programme's assessment that  delivery confidence remains amber/green.  Contracts have been let for all schools and he programme has now delivered 20 out of a total of 46 schools in the programme. These school buildings have been handed over and are now being occupied by teachers and pupils. A further 8 schools are expected to be delivered by the end of 2016.</v>
          </cell>
          <cell r="AE53" t="str">
            <v>Agree that the delivery confidence has improved to amber/red because the risk around delay to the EYNFF funding consultation has diminished following the healthy level of response to the funding consultation.  In order to maintain and improve the delivery confidence, the programme will need to i) continue to work closely with HMRC on the joint application system which is due to be tested from November ii) take forward a comprehensive assessment of local authorities readiness to deliver.  A joint assurance review with Tax Free Childcare is planned for January 2017.</v>
          </cell>
          <cell r="AF53" t="str">
            <v>The SRO's Amber/Red DCA remains appropriate at this time. As indicated in the SRO's comments, considerable work in underway to identify safe solutions to the issue which would enable safe operation of commercial flights to St Helena to begin. Options are being worked up and will be presented to Ministers for decision. It is important to note that the airport remains open to aircraft, as indicated in the SRO's comments above.Alongside the work underway to identify a solution to the wind shear issues, the DFID Perm Sec has commissioned a review to try and identify why the wind shear issue wasn't identified erlier in the project's life.</v>
          </cell>
          <cell r="AG53" t="str">
            <v xml:space="preserve">The DCO approval was granted in May 2016 and since then traffic management plans have been put in place for construction to begin in Autumn 2016. As a mature programme with contracts awarded and construction progressing, IPA agree that the key main risks are those identified by the Project: H&amp;S during construction; Excessive customer delays through road work; Poor weather in key construction phases; 
and lack of skills, materials or increase in the cost of materials and skills – resulting from changing economic conditions. 
</v>
          </cell>
          <cell r="AH53" t="str">
            <v xml:space="preserve">As the Project narrative outlines, the IPA Gateway 1 Review, which took place in July 2016, gave a Red Delivery Confidence Assessment. This was based on a view that the scheme would not be able to achieve the RIS target of a start of works by the end of March 2020 due to limited float in a very tight schedule on a large and unique scheme that involves a very complex stakeholder map and due to a lack of upfront analysis on the benefits and costs on the preferred options to aid a down-select of a preferred option and complete the SOBC. Since the Review, there has been significant progress against the 11 recommendations (reflected by the AAP’s improved DCA at the start of Q3). The IPA view is that there is further work required to secure agreement on the preferred route option and HMT, Dft and HE are working to address these gaps. IPA still believes that the programme should be re-baselined on a more realistic timescale and the recent steer from the CX in October 2016 (Q3) that a privately financed DMFB scheme would be the preferred financing option provides the opportunity to do this.  </v>
          </cell>
          <cell r="AI53" t="str">
            <v xml:space="preserve">The project remains in Amber territory given the challenges ahead and the timescale available to deliver, following the Governments announcement of new runway at Heathrow as the preferred scheme. The most recent assurance highlighted the schedule to deliver the DCO/NPS as extremely challenging, skills and capabilities gaps, legal challenges and promoters’ contribution to DCO/NPS as areas that need further attention. These require continued management attention in order to ensure successful delivery, hence the Amber rating. </v>
          </cell>
          <cell r="AJ53" t="str">
            <v>There is little change from Q1 with the project remaining in Amber/Green territory with continued good progress being made on installation and fit-out work hence the Amber/Green RAG. However careful attention is required given external cost pressures with work now at a critical phase with system wide integration work, including signalling installation and Network Rail upgrade works.</v>
          </cell>
          <cell r="AK53" t="str">
            <v>The first IPA Review is scheduled to take place in February 2017. IPA has not yet met with the programme team but notes the Programme Team’s summary. As with other NR Enhancement programmes, there is a question as to the capacity of the teams managing the Enhancement Programmes (across the portfolio) and whether the teams charged with overseeing delivery of the enhancement programmes (worth £15.4bn) should be strengthened. Programme delivery is obviously also dependent on capacity and capability within NR, which will require increased consideration going forward.</v>
          </cell>
          <cell r="AL53" t="str">
            <v xml:space="preserve">IPA agrees with the Programme Team’s summary. The GWRM programme is the only Enhancement Programme which has joined GMPP that will not be reviewed this financial year because an NAO Review was carried out in 2016 and reported in November 2016. The NAO report highlights the complexity of modernisation programmes that are dependent on several interdependent elements such as infrastructure works, new trains and service changes. The Report highlights similar risks as above regarding increasing costs and slipping timescales. It also states that the cost increases and recent changes to the new trains order mean that the vfm for the programme needs to be reassessed and the extent of electrification considered.  The improved governance and management processes have supported progress. Again, Programme delivery is obviously dependent on capacity and capability within NR, which will require increased consideration going forward. Joint work on NR’s Enhancement Improvement Programme will also be important. </v>
          </cell>
          <cell r="AM53" t="str">
            <v xml:space="preserve">The HS2 programme continues to be rated as Amber/Red given significant issues with project basics like schedule, cost and funding. Although affordability issues in connection Phase 1 scope now appears resolved, with the cost within close proximity to the SR15 envelope target, the work programme isn’t currently deliverable within the 2026 in-service delivery target. There has been similarly good progress made on addressing the Phase 2b affordability with the gap now reduced from £7bn to around £1bn. The Programme has been further targeted with aiming for the £65m/km target identified through the Periodic Update work on benchmarks adding to the budget pressure.
Further concerns relates to assurance processes, Management Information, HSRG sponsor role, HS2 Board effectiveness, maturity of integration with wider stakeholders, on-going risk of NR delivery and benefits realisation with a need for greater focus on customer experience.
Given these significant funding and delivery concerns the IPA rating remains firmly Amber/Red, which means that overall successful delivery of the programme to agreed cost and schedule is in doubt.
</v>
          </cell>
          <cell r="AN53" t="str">
            <v xml:space="preserve">The IEP remains on track to deliver, however significant issues pertain as a result of the delay to Network Rail’s electrification enhancement programme. The additional allocation of £130m as a mitigation to convert all rolling stock to bi-modal operation is under pressure and train testing on the Great Western line (East Coast line testing in running to schedule) is likely to overrun by months.  These issues require continued attention or successful delivery will in jeopardy hence the Amber rating. </v>
          </cell>
          <cell r="AO53" t="str">
            <v>IPA agrees with the summary provided by the Project. The IPA review showed that considerable work has been progressed, including achieving a number of project milestones such as consultation with 57,000 stakeholders. However, the timeline to complete a number of activities to enable a PRA by a date now agreed to be March 2017 is challenging. Activities include: selection of a preferred financing option by HMT and Dft Ministers; updating relevant sections of the OBC; and securing the approvals for both the OBC and the financing preferred option across the relevant organisations. Progress beyond the options and development phase is reliant on a PRA this financial year and Dft, HE and HMT officials (with input from IPA) are working to mitigate risks of delay. In addition to the above, further work is required on realising the broader benefits; and ensuring there is suitable governance for a project of this scale and complexity going forward. Also, if a decision is made for a privately financed scheme, it will require HE, as they have recognised, to resource with appropriate experience, as well as give careful thought as to how they would coordinate parallel conventional and privately financed procurements of considerable size and complexity. An AAP is scheduled for January to consider progress ahead of an MPRG in February 2017.</v>
          </cell>
          <cell r="AP53" t="str">
            <v xml:space="preserve">Ops stack joined GMPP this Q2 as a Dft Tier 1 novel and contentious project. The HE Gate 0 Review that took place in August, had also awarded the project a Red Delivery Confidence Assessment. Following discussions with the HE project team and Dft, the IPA believes there is merit to re-baselining the project to allow for more strategic analysis on the upfront options and undertake more detailed delivery planning on a preferred scheme. By the close of Q2 (15 September), the CX requested that a review of both the strategic alternatives to the M20 lorry park and a more detailed analysis on the delivery plan (following identification of a preferred option), as the current scheme was deemed poor value for money, potentially has escalating costs, is considered undeliverable to the current timetable and was subject to a legal challenge. IPA will work with Dft and HE on a routemap in Q3 and Q4 to help enhance the delivery planning. This will also look at capability and capacity going forward – an issue identified in a Critical Friend Review in June and the Gate 0 Review in August. It is important that this work is informed by the strategic options review and also has the required senior buy-in across Dft and HE.  </v>
          </cell>
          <cell r="AQ53" t="str">
            <v>The first IPA PAR Review is scheduled to take place in March 2017. This will be a 5 day PAR review that combines both elements of a Gate 0 Review of the Midland Mainline Enhancement Programme and a Gate 2 Review of the East Midlands Franchise Programme. This will enable a focus on the management and oversight of the inter-dependencies between the two programmes. IPA is still to meet with the Programme Team but understands that there has been progress since the assurance assessment that accompanied the Hendy Review, including rebaselining the programme and detailed replanning by Network Rail – as outlined in the Programme Team’s summery. As with other NR Enhancement programmes, there is a question as to the capacity of the team managing the Enhancement Programmes (across the portfolio) and whether the teams charged with overseeing delivery of the enhancement programmes (worth £15.4bn) should be strengthened. Programme delivery is obviously also dependent on capacity and capability within NR, which will require increased consideration going forward.</v>
          </cell>
          <cell r="AR53" t="str">
            <v xml:space="preserve">IPA agrees with the Dft RAG and associated summary. A five day PAR review is scheduled to take place in January 2017. This will consider the North of England programme as a whole and the Transpennine route upgrade, as the latter is integral to the success of the North of England programme and the two programmes have adopted different approaches to the development / design stages. IPA has to date had limited contact with the Programme Team but understands the main risks to be around the complexity of the programme, inter-dependencies across the programme and with other major programmes, such as rolling stock and franchising and local rail projects; increasing devolution; and cost and budget pressures. As with other NR Enhancement programmes, there is a question as to the capacity of the teams managing the Enhancement Programmes (across the portfolio) and whether the teams charged with overseeing delivery of the enhancement programmes (worth £15.4bn) should be strengthened. Programme delivery is obviously also dependent on capacity and capability within NR, which will require increased consideration going forward. </v>
          </cell>
          <cell r="AS53" t="str">
            <v xml:space="preserve">IPA agrees with the franchise portfolio summary. The Gate 0 Review of the Programme is scheduled for the start of 2017, having slipped back from Autumn 2016. IPA notes the Dft’s work on joined up governance between Passenger Services and High Speed Rail Group being progressed by the Department. IPA has discussed the potential to undertake a solutions focussed piece of work to explore with Dft and NR how to better manage the interdependencies between Passenger Services and NR programmes and this is currently being reflected on by the Dft. </v>
          </cell>
          <cell r="AT53" t="str">
            <v>No change from Q1 with the project remaining on track to deliver to time and within budget with the remaining three bases on track to be delivered in April 2017 and July 2017. The project has been consistently rated Amber/Green on the GMPP in the last couple of years.</v>
          </cell>
          <cell r="AU53" t="str">
            <v xml:space="preserve">IPA agree with the Project Team’s summary.  There appears to have been significant progress in resolving both the major challenges resulting from the Hendy revisions, and the programme scope and cost challenges and it is clear that the Project teams are on track to deliver the infrastructure upgrades and manage the associated risks within the project. It should be noted, however, that the IPA Review gave a Delivery Confidence Assessment of Amber/Red because of the lack of clarity over management of major interfaces with other DfT programmes that interface with the infrastructure works such as the franchise programme and retail project interfaces. IPA understand that Dft is satisfied that there are robust plans in place to manage these inter-dependencies and this should be reflected in the DCA of the AAP, scheduled to take place in January 2017. However, it does appear that the capacity of the team managing the Enhancement Programmes (across the portfolio) is stretched and the DfT should consider resources across DfT and whether the team charged with overseeing delivery of the enhancement programmes (worth £15.4bn) should be strengthened.  </v>
          </cell>
          <cell r="AV53" t="str">
            <v>Commercial renegotiation with avarto was concluded in August 2016 resulting in a significantly reduced SSIP scope and risk profile, with DVSA being the only other DfT agency (to MCA) being migrated onto the new platform. The re-scoped SSIP is now focusing on stabilising the programme and laying the foundation for realising future monetary benefits. The programme appears to have been stabilised however uncertainty around delivery of the re-scoped programme to cost and time still remains, which is deemed to jeopardise delivery hence the Amber RAG rating.CO has transferred responsibility for ISSC1 to DfT, who is now the sole participating Department.</v>
          </cell>
          <cell r="AW53" t="str">
            <v>The Programme remains on track to deliver in time for the December 2018 target and to the revised £7bn budget (now includes the £450K increase due to Network Rail dependencies). Although good progress is noted on train delivery, London Bridge Station and deport construction works issues still remains with an overall challenging timetable, rolling stock acceptance testing programme that could bring successful delivery in doubt. IPA RAG remains unchanged from Q1 at Amber/Green.</v>
          </cell>
          <cell r="AX53" t="str">
            <v>The IPA agrees with the Amber/Green DCA. The next Assurance Review will be a Gateway 4 and be held on 3 to 5 October, The key issue to be assessed is the transition plan to BAU, whereby the service will move across to PHE from DH. An exit review will be held at that point</v>
          </cell>
          <cell r="AY53" t="str">
            <v>Following the Gate 5 review in July 2016 and the exit of 94% deployed under the CSC LSP contract, delivery confidence has been changed from Amber to Amber/Green. NHS Digital has engaged with the remaining 6% of organisations to provide assistance and arrange transition services where needed. The Programme Team will identify all activities and priorities to be delivered before July 2017, reduce the Lorenzo backlog and declare a deliver plan for the reparation of the remaining legacy data. In addition, the governance should be refreshed to reflect the evolution of the Programme to digital portfolio activity. Gate 5 exit planned in July 2017.</v>
          </cell>
          <cell r="AZ53" t="str">
            <v>Delivery confidence remains Amber at the end of Q2.  The  programme is now preparing for closure at the end of 2016 and a Gate 5 Review in November 2016 will check that responsibility for ongoing management and enhancement of the system will be appropriately transferred and that there continues to be accountability for benefits realisation.   Phase 4 of the programme is unlikley to complete by programme closure, it is expected that this will be taken forward in the new Digital Medicines Paperless 2020 Domain E.  This will also be tested in the Gate 5 Review.</v>
          </cell>
          <cell r="BA53" t="str">
            <v>The programme is closing and the team is in the process of developing the Transforming General Practice (Domain C) framework within the Paperless 2020 portfolio.  This includes the GPSoC live service.  The Gate 5 Review in July reported Amber DCA,  recognising that material delivery was successful but that residual activity and transition to Domain C arrangements needs attention.  GMPP exit for GpSoC and Domain C assurance is being planned.</v>
          </cell>
          <cell r="BB53" t="str">
            <v>The Programme recognises, and is managing, the challenges it faces in terms of amount of activity and limited time to conclude negotiations and transition away from the current contract. This includes completing and obtaining approval for the Full Business Case resulting in the Amber/Red rating.</v>
          </cell>
          <cell r="BC53" t="str">
            <v>The programme has delivered L&amp;D services to 64% of police custody suites. Monitoring of deployed services will remain within the scope of delivery programme to ensure that there is no reduction in quality and reporting against service delivery. Comissioning challenge exists with services being comissioned by PCC rather than NHS England. HM Treasury requested that benefits realisation was reprofiled demonstrating impact to criminal justice system. Gateway 0 scheduled for 29 November 2016.</v>
          </cell>
          <cell r="BD53" t="str">
            <v>The DCA is supported. NDSD are proactively engaging with various parts of the Centre including IPA and GCF in order to address some strategic concerns about the OBC and Procurement strategy. NDSD are unlikely to achieve their current timetable which assumes OBC approval in November and we are working with them to understand the implictaions of this and what is needed to ensure the approval of the OBC goes as smoothly as possible.</v>
          </cell>
          <cell r="BE53" t="str">
            <v>We agree largely with the programme's assessment. However, we will undertaking an health check review early in the new year to ensure that the programme is on the path to clsure and exiting the GMPP.</v>
          </cell>
          <cell r="BF53" t="str">
            <v>Although the programme remains on track for delivery of the Christie site (Aug 2018), the mobilisation of the UCHL site is problematic. This is predominently compounded by the complexity of the build and restrictions of building in central London, coupled with the logistical challenge of moving such large scale equipment from Dover to London.  The last programme update was that delivery of UCHL is expected to have a 16 month slippage therefore resulting in a significant impact of overall programme deliverables. There is on-going lisaion with the programme manager and a Gateway Review is scheduled for February 2017.</v>
          </cell>
          <cell r="BG53" t="str">
            <v>Delivery confidence remains Amber/Green because the system has successfully transitioned from McKesson to IBM and is operating effectively, delivering over 90% of the benefits in the Business Case. The Enhance element of the contract has, however, been delayed and delivery been replanned.  A Gate 5 Review in November 2016 will assess the extent to which the revised  solution has compromised the delivery strategy.</v>
          </cell>
          <cell r="BH53" t="str">
            <v>Following the last formal review in July - Gate 5: Amber - the programme focus has shifted, looking ahead to the delivery of commitments under Paperless 2020.  This is not straightforward given the interplay between imminent controls (November 2016), the business case through to March 2018 and the definition of digital referrals.  The challenge to achieve clarity of purpose and priority between maintaining live service, increasing take-up, and further digital development is not to be under-estimated.  Further domain-level assurance will pick up these themes over the second half of the year in the light of outcomes from November 2016 controls.</v>
          </cell>
          <cell r="BI53" t="str">
            <v>The programme continues to deal with service resilience issues and is keeping up the pressure on its supplier to resolve bugs and improve service desk management.  Vodaphone decommissioning has continued to extend but the end is now in sight.  Piloting and availability of additional services has been slowed.  While take up of the core service is well ahead of profile - and this is a significant success - this does place pressure on the profile of cost over the life of the contract.  Affordability will need to be addressed by the programme in the context of the funding available to the Paperless 2020 portfolio.</v>
          </cell>
          <cell r="BJ53" t="str">
            <v>IPA agrees largely with the programme's assessment. The period has been busy with the change in SRO, Business Case addendum and Hutton Steering Committee approval to change scope and re-plan. We will undertaking an assurance review early in the new year to ensure that the programme is on a sound footing for the intensive period of delivery through 2017.</v>
          </cell>
          <cell r="BK53" t="str">
            <v>Delivery confidence remains Amber.  The programme now has an experienced programme manager as well as a Programme Director for the Domain as a whole and are working through approvals requirements.   To maintain this level of delivery confidence, It will be essential that the programme gets Business Case approval in early 2017, enabling  a clear path for delivery.</v>
          </cell>
          <cell r="BL53" t="str">
            <v>A revision to the scope of programme deliverables (addition of 600 national functions staff) has resulted in a significnat impact to deliverability within the price envelope  impacting economic justification, the concept design, planning, workforce. In addtion, the programme is responsible for overseeing the build of a new ICT support solution 'sharepoint'. The programme is actively managing the risks around this, in particular the specification requirements and working alongside PHE ICT.  The progamme team continue to strenghthen their relationship with Harlow County Council and a stakeholder event in October was well attended. A meeting is scheduled in December with the Met Office to discuss some of the challenges and lessons learnt regarding staff transition planning and sustainablity of the workforce into BAU. Open invitation to  the IPA to attend the Programme Board. A Gateway 0 is scheduled for Spring 2017.</v>
          </cell>
          <cell r="BM53" t="str">
            <v>We agree with the Department's narrative and the findings of the Assurance of Action Plan (AAP) review held September that reassessed the Delivery Confidence Assessment (DCA) and progress made against the recommendations from the last review in May 2016. It was found that substantial progress had been made and that the Programme Business Case (PBC) had been approved b y Ministers that the DCA could move to Amber. However, we note that there may be delay in getting approval for the Outline Business Case (OBC) which could push-back the OJEU procurement process.</v>
          </cell>
          <cell r="BN53" t="str">
            <v>We agree with the Department's assessment. The EU Exit vote has meant that the programme milestones are pauseed until Ministerial decisions on scope and timing are made at the end of Q2 or beginning Q3. Additionally, there are significant risks to the delivery of the £500m pa sustainable cost recovery. We are working with the Programme and IU to determine what can be done to reduce risk and improve chances of success. This has included the extension of the programme to March 2018. In particular, we are supporting the re-baselining of the programme plan and the actions to be taken forward.</v>
          </cell>
          <cell r="BO53" t="str">
            <v>We agree with the programme. Following an AAP Review in February it was clear that the programme was making some progress and some interim benefits were being delivered. We agreed that the pace of the trajectoy was slow and unlikely to meet the deadkline of the end of 2017. However, ther AAP ssaw some evidence that the deadline would be extended and additional funding was provided (CSR 15) and therefore whilst the programme may be late it could deliver. Further assurance will be provided  in ealry 2017. We await the outcome of that assurance and the results of discussion on scope and trade-offs with ministers in the late autumn before re-considering the DCA.</v>
          </cell>
          <cell r="BP53" t="str">
            <v xml:space="preserve">Gov Co ready for incorporation and tooling migration in progress, but challenging to secure 680 staff transfers prior to exiting HP contract in March 2017. Waves 1&amp;2 ready for cutover 30 Nov 2016. </v>
          </cell>
          <cell r="BQ53" t="str">
            <v xml:space="preserve">Although partway through the significant task of auto enroling small and micro employers, the Programme still faces a number of implementation challenges (summarised above). The IPA agree with the Amber DCA and intend to gain independent assurance of this assessment in due course.    </v>
          </cell>
          <cell r="BR53" t="str">
            <v>Programme making progress., OBC seeking approval to go to market for Facilities Management and Security have been submitted to Cabinet Office and HMT colleagues for consideration and approval to meet a milestone to publish a Prior Information Notice (PIN) on 30th November.An Internal Audit review of the future Estates Services Target Operating Model has been concluded. The report noted that ‘there is clear evidence that a substantial level of credible, detailed and focussed market research has been conducted, exceptionally well documented and regularly shared with key stakeholders for consideration’.  The overall assurance given was ‘moderate’</v>
          </cell>
          <cell r="BS53" t="str">
            <v>Good progress being made, but this programme does not deliver the entirety of DWP’s fraud and error reductions target. IPA review scheduled for mid-February</v>
          </cell>
          <cell r="BT53" t="str">
            <v>In September 2016 IPA conducted a review (attached at Annex A), which confirms that this revised delivery plan remains credible. However, experience to date highlights significant operational issues and that performance, which had been improving, may be deteriorating again. In summary it concluded that the Programme should re-focus on delivering the MVP for July and saw 4 critical success factors:• Automation and Full Service capability • A stable, high performing and resilient IT system• Operational MI hierarchy sufficient to drive the business• A workable ID assurance solutionThese issues are being addressed by the programme, which is confirming the service design required for October 2017 and interim service priorities for February and July 2017, and so the current Delivery Confidence Assessment (DCA) remains at Amber.</v>
          </cell>
          <cell r="BU53" t="str">
            <v>The delivery confidence of the programme/project at this point is Amber and it recommended that the Programme continues with the attached recommendations.Since the last review there has been:- two changes in the ministerial team and a gap in programme leadership whilst a new SRO was appointed.- delays in agreeing the way forward on  Devolution Deal Areas (DDAs).- a significant change in the commercial strategy.This has led to the compression of critical milestones particularly for commercial activities. However, the new leadership team has brought fresh impetus to the programme.  A critical challenge now is to progress work with DDAs.</v>
          </cell>
          <cell r="BV53" t="str">
            <v>Programme making good progress on crown hosting and cloud delivery - 1st service being set-up, but only just started operating formal governance structures. Further detailed migration/transition plan for all applications is required to move this to Amber.</v>
          </cell>
          <cell r="BW53" t="str">
            <v xml:space="preserve">The already postponed Gate 4 review has been further delayed until Jan 2017 as it became clear that the building fit out will not be completed until the end of November 2016. Despite this delay the project remains well managed in what is a challenging and demanding working environment. The project is still on track to deliver on time and wthin budget - delay costs are being picked up by the contractor.IPA agrees with the Amber DCA which reflects the challenges still faced by the project and the level of attention needed by the project team in order to ensure a successful occupation of the building. </v>
          </cell>
          <cell r="BY53" t="str">
            <v xml:space="preserve">A positive Gateway 4 review (amber/green DCA) was followed by a successful transitionto the new contract. There have been a few minor issues that the project team has dealt with but nothing of consequence. This smooth transition and the initial good feedback from users fully justifies the improvement in DCA to Amber/Green.Focus for the project team now will be to ensure the benefits realisation strategy is put into effect - the Gate 5 benefits review will be in autumn 2017. First up will be the GMPP Exit review in Q4 16/17. </v>
          </cell>
          <cell r="BZ53" t="str">
            <v xml:space="preserve">IPA considers AMBER an approporiate DCA for this challenging programme. It remains well run and despite delays to some of the sub projects, remains on target to complete on time. This programme continues to benefit from following a disciplined approach backed up with strong engagement with the centre.  This approach continues despite the FBC stage having been reached. The AMBER DCA is approporiate given the cultural change that this programme is bringing to FCO and the challenge that the team face in changing that culture. It also reflects the risks posed by the delays exerienced to early delivery milestones, however IPA is confident that the team is working hard to mitigate these risks.  </v>
          </cell>
          <cell r="CA53" t="str">
            <v>This project is likely to remain at Amber DCA until it exits GMPP. This reflects that challenges faced by the FCO project team in dealing with the contractor as the project begins to close out. The serious error by the contractor could not have been foreseen by the department,  however the recovery action put in place by FCO  has mitigated the effects as far as  possible. Although the issue has cost FCO approx £2m, the project will still come in marginally under budget thanks to the careful planning by the previous SRO who had provided for just this sort of occurence. As advised last month the project will remain on GMPP until the litigation issue is concluded.  Planning is underay to schedule both the Exit and Gate 5 reviews during 2017.</v>
          </cell>
          <cell r="CB53" t="str">
            <v>Programme continues to make progress</v>
          </cell>
          <cell r="CC53" t="str">
            <v>Building Our Future Locations Programme (BoFL) had been established on a strong foundation of committed leadership, clear links to corporate plans and policies, and effective engagement with a wide range of internal and external stakeholders.  However, the Programme has had to move quickly into delivery and has encountered issues, most significantly on schedule and cost, which have created an affordability issue. In addition, pressures remain on the processes to deliver on business readiness, particularly for the Croydon Project where staff migration, in some cases to new work and processes, is planned to start in July 2017.</v>
          </cell>
          <cell r="CD53" t="str">
            <v>The IPA rate Columbus Amber/Green concerning the immediate 1 October Wave 2 Readiness. IPA are content with the IT preparation, the likely attrition rates look ok (less than 15% after backfill) and IPA regards the internal HMRC team quite highly.Notwithstanding above, IPA identified some 'minor' activities that will still need to be addressed by the team before 1 Oct (though IPA are fairly confident they will deliver on these), including:- the process for 'small orders' needs to be landed;- the plan for Capita to remain on hand as helpful advisers in the early weeks post transition needs to be properly bottomed out and agreed; and- some further scenario planning around the last 'go/no go' decision point needs to take place, with the key decision-makers properly working through actions and responses.One remaining 'pre Wave 2' concern IPA had was the plan 'to announce Wave 3'  bit conand impact of such an announcement on sentiment around Wave 2, if the Wave 3 announcement lands badly.</v>
          </cell>
          <cell r="CE53" t="str">
            <v xml:space="preserve">IPA concur with the departments Amber rating and justification, based on the award of the CDP contract after a significant delay. Work on a replan and taking account of the UK negotiating position will require constant vigilance to ensure the DCA doesn't deteriorate.     </v>
          </cell>
          <cell r="CF53" t="str">
            <v>Programme continues to make progress including recent approval of business case funding to maintain momentum. IPA review to be scheduled in first quarter.</v>
          </cell>
          <cell r="CG53" t="str">
            <v>Since the previous IPA review, the programme has experienced delays with some aspects of the testing required to ensure a workable solution is in place in time. Although Phase 0 (Childcare Provider Service) was successfully launched on 1st September following success of Controlled Go-Live activities, IPA remain concerned that the window for integration, system and end to end testing prior to the Phase 1 private beta Trial is being squeezed to the point where the programme may not be able to recover in time. An Amber DCA is appropriate, however this will need to be monitored very closely over the next few months.</v>
          </cell>
          <cell r="CH53" t="str">
            <v>Good progress continues on CCD.  A Project Assessment Review in September gave the programme an Amber/Green rating.This reflects strong planning activity across the programme, including roadmap delivery plans for implementing the possible outcomes of the DRIPA Judicial Review.The DCE project is at an early stage, but is proceeding well.  In Overt Acquisition, Automated Acquisition design work has been completed however costs received from the supplier for transition capability (RDHI back conversion) are higher than expected, driving the need for further work on alternate options.  On IPAR, three of the four Mobile Network Operators (MNOs) are progressing initial access and retention IPAR capabilities using off-switch solution in their live networks. Within Data Retention and Disclosure, a new system has now gone live at two Communication Service Providers.</v>
          </cell>
          <cell r="CI53" t="str">
            <v>The most recent G0 review awarded an Amber/Red DCA. The key concerns being the challenge of exiting PNC from a mainframe to the cloud when banks (due to the Risks involved) had pulled away from such action. Additionally, the Review Team felt that the there was limited understanding amongst stakeholders of what the Programme aims are and that engagement with such bodies (Police, etc.) needed to improve. Since the Review has the programme has significantly increased its’ engagement with end users and will in the near future be carrying out with IPA and GDS support a deep dive on PNC mainframe migration.</v>
          </cell>
          <cell r="CJ53" t="str">
            <v>Adelphi is part of the ISSC2 Shared Services Centre.  However, slippages in the central programme have led to a commercial renegotiation and Home Office planning a separate Oracle upgrade path.  Ahead of sign off of a new plan and due diligence, the programme is at Reset status.</v>
          </cell>
          <cell r="CK53" t="str">
            <v>New IT Platform commercial arrangements are now in place and supplier on boarded and the networking project is complete.Approval has been given to extend the two main service and maintenance contracts for the Cyclamen detectors.  The Programme remains at Amber/Red because although the issue previously reported with the IT Platform supplier has now been resolved further issues need resolution including the requirement to have strategic service model in place by March 2017, in support of the IT Platform.</v>
          </cell>
          <cell r="CL53" t="str">
            <v>DBS remain confident the solution can be delivered despite the setback with the June UAT testing.  The programme has stated that TCS has fixed the majority of defects and they are working with TCS to mitigate the impact of the associated delay to testing. The current Basics service provided by Disclosure Scotland has been extended to June 2017.  Dates have yet to be finalised for the rollout of new software for Basics, Disclosure and Barring.</v>
          </cell>
          <cell r="CM53" t="str">
            <v>The planned arrangements for hosting that were an issue at the last quarter have now been resolved.The Border Crossing pilot at Southampton Airport commenced on the 28th July and should provide lots of lessons for the national rollout. The programme will need to carefully balance resources deployed on Border Crossing, Advanced Freight Targeting Capability and Advanced Border Crossing.</v>
          </cell>
          <cell r="CN53" t="str">
            <v>Whilst the programme remains broadly on track, there remain lots of challenges ahead during testing and transition.  Further time may be needed for the testing of elements of the system and for major operational trials.  Strong supplier management will be required and the programme is addressing this.  The programme has been well managed to date and will continue to need strong leadership and careful stakeholder management.</v>
          </cell>
          <cell r="CO53" t="str">
            <v xml:space="preserve">The most recent Review awarded an Amber/Green DCA. The well respected Programme team continues to make good progress. However, the programme is not with out risk. It is critical that effective digital needs analysis continues to be carried out, the key stakeholders Police and Borders remain fully engaged and ‘Biometric Strategy’ is signed off by Ministers at the earliest opportunity. </v>
          </cell>
          <cell r="CP53" t="str">
            <v>An Assurance of Action Plan (AAP) review in August found the programme to have improved to an Amber Delivery Confidence Assessment rating following the programme reset.  The revised plan has suitable contingency and is now much more realistic than the original plan.  However, further revisions may be required to accommodate any changes required associated with Brexit.</v>
          </cell>
          <cell r="CQ53" t="str">
            <v xml:space="preserve">The Programme is still in the early stages of delivery and appears to have the appropriate capacity and capability. Additionally, the programme in rationalizing the HO Estate is travelling along a tried and tested path. However, if Programme is too fully realize its stated benefits will need to overcome a number of challenges/risks; including being heavily dependent on HO digital programmes. The Programme is currently subject of a G0 Review. </v>
          </cell>
          <cell r="CR53" t="str">
            <v>Networks, including WAN and LAN, Warnings Index, Document Centre Services and Managed Voice have all now been transitioned.Capacity and Capability issues remain for the future and the Home Office needs to be wary of having too much reliance on contractors for programme roles.</v>
          </cell>
          <cell r="CS53" t="str">
            <v xml:space="preserve">IPA agrees with the SRO’s assessment. The last quarter has seen delivery of two aircraft, albeit late, the programme continues to reagin time where possible. CM3 is now on course for FOC by end 2016, not all requirements are met but there is no impact on FOC. Lessons are being learnt and CM4 is expected to deliver on time, quality and cost. The SRO will report back on the expected schedule for CM5 and CM6 in early 2017. The potential reduction in engineering personnel must be certified before implementation. As it may possess a substantial risk to deployed operations and be in breach of the Harmony guidelines. </v>
          </cell>
          <cell r="CT53" t="str">
            <v>The IPA agrees with the SRO’s concerns related to SQEP. Deterioration of linguists availability poses a significant risk to the programme achieving FOC in Dec 17.  Work is currently underway to develop robust plans to address the short term deficit. The project will remain on the GMPP until the programme reports back to the IPA by end March 17. Once we have confidence in the programmes short/long term plans and overall ability to achieve FOC we will reconsider GMPP EXIT.</v>
          </cell>
          <cell r="CU53" t="str">
            <v>Armour 2025 achieved contact down select as planned for its assessment phase in Oct 2016, HMT and IPA were fully engaged and continue to support the army team. The result of the down select is still to be announced and remains within the commercial compartment, at said the result offers exactly the balance of options needed to inform a main gate decision in 2019. A PVR is planned for 15th November 2016</v>
          </cell>
          <cell r="CV53" t="str">
            <v xml:space="preserve">The programme continues to make good progress particularly in developing a robust cross DLOD programme plan. The cannon integration issue remains the a significant risk to cost and schedule, this will be resolved through the Armoured Infantry negotiation. having spoken to the SRO and his DE&amp;S counterpart I am satisfied the SRO and his team have this issue in hand. Once this issue is resolved i expect delivery confidence to move quickly to Amber/Green. </v>
          </cell>
          <cell r="CW53" t="str">
            <v>The gateway review completed on 29th July confirmed the programme continues to have a significant contractual challenge with LM and Babcock’s, CO Complex transactions team is engaged in DE&amp;S with the intention of resolving the issues around demonstration by 30/11/16. Given the complexity of the issues and the clearly understood cost and schedule risk its has been agreed that negotiations on manufacture will be deferred until demonstration is stabilized. A review note will set out a baselined programme for manufacture so VFM can re-assessed before making a main gate decision. The SRO on advice from IPA is developing contingency plans should the manufacture contract not offer VFM, IPA and HMT remain in close and regular contact with the Programme Director and SRO.</v>
          </cell>
          <cell r="CX53" t="str">
            <v>This challenging programme continues to make good progress and remains at Amber DCA.  It is of particular merit that work related to the largest site has continued without delay and overall the programme is on track to deliver.  It is important that the transition to the programme's new SRO continues to be well managed.</v>
          </cell>
          <cell r="CY53" t="str">
            <v>The IPA supports MOD's own uplift to the programme's DCA.  In line with the IPA Green/Amber definition, successful delivery of this challenging programme now appears probable.  I am confident that programme leadership continues effectively monitors progress and the programme team is well positioned and equipped to manage risk.  In line with discussions during IPA's recent Review, manning reporting / target definitions have now been updated and confirm an Army Reserves trained strength of 23,750 at the point of this Quarterly return.  This remains above the current 21,325 target required as part of the original WMS targets.  It is understood that Cabinet Office's IU has confirmed IPA's view that the new targets are sensible and achievable, yet remain challenging.  The programme team continues to progress recommendations from the 2016 IPA review, and prepare for exit from the GMPP in early 2017.</v>
          </cell>
          <cell r="CZ53" t="str">
            <v>The programme and particularly the performance of BAES and RR remains a serious concern, current IPA work is focused on the options for submarine delivery organisation and the contractual arrangements needed to incentivise the monopoly suppliers.  I have agreed with the SRO we will conduct a PAR in 2017 to assess delivery confidence once the contract arrangements are in place for boats 5-7. The developing cost pressure in the programme is being quantified in an information note and the SRO is running option analysis to look at how the pressure can be managed, in the final analysis it is likley to be a pressure on the nuclear contingency.</v>
          </cell>
          <cell r="DA53" t="str">
            <v>IPA and NAO are co-ordinating assurance activity focused on assuring the critical path to IOC Carrier Strike. Once the QEC, F35B and Crowsnest report in Q4 16 the SRO has agreed that we carry out a piece of cross portfolio assurance, likely to be based on a PVR workshop.</v>
          </cell>
          <cell r="DB53" t="str">
            <v>The SRO and IPA have reviewed the action plan following the last gateway review and agreed the Complex weapons portfolio is on track and starting to see the benefits of the refined governance model agreed with DG Fin.</v>
          </cell>
          <cell r="DC53" t="str">
            <v xml:space="preserve">The IPA agrees with the assessment of the SRO. The programme has faced a lot of challenge in the last few quarters. Implications of the delays to Release 3, FOC and benefits profiles remains a concern. Particularly as commercial and financial risk will place further strain on supplier relationships and costs envelopes. The programme must ensure engagement with the Cabinet Office, senior officials in the department and suppliers to mitigate issues. </v>
          </cell>
          <cell r="DD53" t="str">
            <v>Core Production Capability has recently submitted a review note showing a breach of approval within its funding envelope and against its delivery schedule. The programme is being re-baselined and IPA are working to engage the programme team to ascertain what support they require. An AAP will be conducted in Q4 16, and a PAR before future funding decisions. IPA will also need to ensure governance of CPC is aligned within the wider DG Nuc review.</v>
          </cell>
          <cell r="DE53" t="str">
            <v xml:space="preserve">The programme must maintain the momentum to award D&amp;M contract by end Nov 16. There is an existing capability gap, further increase possess risk to the wider CEPP programme.  The next assurance activity has been arranged for January 2017, specific terms of reference will be determined by progress on the aforementioned matters in Q3 16/17. </v>
          </cell>
          <cell r="DF53" t="str">
            <v>The CES project continues to make good progress with a successful IGBC achieved in Spring 16. Because of this stable performance and because of resource issues within IPA the expected assurance review has not yet taken place. However, following the issue of the Information Note in Jul/Aug 16 IPA will re-engage with the SRO and DPAS in order to schedule forward looking assurance. This is all the more important with the proposal to establish a potentially wider Crypto Key programme. The A/G DCA is appropriate at this time.</v>
          </cell>
          <cell r="DG53" t="str">
            <v xml:space="preserve">Significant work by the new SRO and his teams at both Northwood and Corsham have the seen the programme make considerable progress, culminating in a successful Initial Gate submission to IAC in the summer. While the key milestone for the enduring Skynet6 option is a good way off, focus will need to be maintained on the intial Skynet5 replacement and the critical Service Delivery Wrap project in order to mitigate the known risks and challenges. In common with other JFC/ISS programmes, the lack of SQEP manpower is a significant risk going forward. </v>
          </cell>
          <cell r="DH53" t="str">
            <v>The IPA does not agree with the programmes assessment of delivery confidence, The LETacCIS programme remains Amber/Red while the MOD resolve the governance issues between Army HQ (SRO) and JFC (main budget holder) and the Morpheus programme remains at Amber/Red. IPA have involved DG Fin  and MILCAP to resolve these issues and will be meeting with DG Fin and the SRO on the 14th December to discuss the fundamental governance, resource and funding issues which are at the root cause of the DCA. These need to be resolved or the programme restructured to allow it to move forward. If they are not there is a clear risk the programme will move to RED.</v>
          </cell>
          <cell r="DI53" t="str">
            <v>The programme remains on track, the full impact of the shift in exchange rates following Brexit has been quantified and currently hedges in place manage the early risk, in the future once these unwind there is likely to be a significant cost impact given the dollar value of each aircraft. The PAR in Oct 16 which will test the critical path to IOC Carrier Strike, confirmed the SRO assessment of delivery confidence, recent decisions at the CEPP 3* board have mitigated some of the risks highlighted in the SRO's report particularly around Naval resources. The risk beyond IOC is more significant particularly if pressure to utilise Lightning II operationally grows.</v>
          </cell>
          <cell r="DJ53" t="str">
            <v xml:space="preserve">In his assessment above the SRO has captured the key issues affecting this programme at present. From an IPA perspective, the key issue has been the continuing inability to deliver an effective IT solution. This has been by successive assurance reviews - the progress made by the MOD and Leidos teams will be reviewed during the scheduled Assurance of Action Plan review in December 16. Taking all aspects into consideration, IPA agrees with the SRO's delivery confidence assessment, but in our opinion until the IT solution moves forward this is very much an amber DCA at the lower end of the scale. </v>
          </cell>
          <cell r="DK53" t="str">
            <v>This is the first appearance of MPA on GMPP. Pending the first IPA led assurance (previous assurance was led by MOD), IPA agrees with the SRO's delivery assessment. While there are a number of workstreams behind schedule the key milestones are far enough in the future not to be impacted at this stage. The Amber DCA ensures that focus remains on mitigating the risks going forward.</v>
          </cell>
          <cell r="DL53" t="str">
            <v xml:space="preserve">The IPA agrees with the assessment of the SRO, despite delays the overall programme remains deliverable to time, quality and cost.The IPA undertook a review of the programme in July 17 assessing the impact of the delay on the programme and available capability to deliver. The Review Team attributed an A/R, which remains in Q2. However, the programme addressed the Review Team’s recommendations soon after the review. The Next assurance activity is planned for January 2017 to consider release of the First Ship, TIDESPRING. The SRO and programme must carefully monitor training gaps and options over the coming months. </v>
          </cell>
          <cell r="DM53" t="str">
            <v xml:space="preserve">It is dissapointing to see this programme's DCA decline. The SRO's assessment is both honest and realistic, the seriousness of the issues being faced is refelcted in the amount of senior level time currently being committed to try and achieve resolution.With the decline in fortunes in mind, IPA has once again resumed responsibility for the independent assurance of this programme. A Gate 0 is scheduled to take place in November 2016, after the Acquila presentation to CDM(JE) and the SRO. </v>
          </cell>
          <cell r="DN53" t="str">
            <v xml:space="preserve">The IPA recognises the programme's progress in responding to the recommendations made by the GMPP EXIT Review Team. Provided certain items of work are approved at November PSB board, the IPA would be content with programme EXIT in Q3. </v>
          </cell>
          <cell r="DO53" t="str">
            <v>This complex and challenging project is now in a critical part of its delivery phase. The BETA phase has not been without its problems but there is clear progress and an expectation that this will complete successfully early in 2017. IPA agreed therefore to postpone the AAP from the end of November 16 to end Jan 17 when it will be much clearer whether the BETA phase has delivered. IPA agrees with the SRO's assessment at this stage.</v>
          </cell>
          <cell r="DP53" t="str">
            <v xml:space="preserve">Under the new SRO and his leadership this project has seen considerable progress made during 2016, to the point where a successful MGBC submission was made to IAC in September 16. While the progress made justifies the improvement in DCA to Amber/Green, the challenges that this project faces going forward should not be underestimated. IPA is confident that under the current leadership, risks will be mitigated where possible, and escalated appropraitely where necessary. The changes to personnel at ISS Corsham, identified by the SRO, will have a wider impact across the ISS portfolio. </v>
          </cell>
          <cell r="DQ53" t="str">
            <v>The programme remains a serious concern, the latest gateway review highlighting issues with information flows and disclosure within the programme and the behaviour of individuals and organisations across the enterprise. IPA will be meeting the SRO in the next month to review the action plan to improve DCA.</v>
          </cell>
          <cell r="DR53" t="str">
            <v xml:space="preserve">This is the first appearance of Protector on GMPP. Pending the first IPA led assurance (previous assurance was led by MOD), IPA agrees with the SRO's delivery assessment. While the procurement workstream is progressing well, the SRO has identified the potential shortage in operators as being a significant risk to the successful delivery of this programme. This issue is unlikely to be satisfactorily resolved without appropriate cross MOD commitment. </v>
          </cell>
          <cell r="DS53" t="str">
            <v>The programme remains on track with an expectation that Queen Elizabeth will leave Rosyth for sea trials in March 17. Prince of Wales remains around 9 months ahead of schedule. Current financial analysis suggests a financial risk of up to £100m, which is being managed closely. The next assurance activity is a PAR in Sept 16 which will test the critical path to IOC Carrier Strike.</v>
          </cell>
          <cell r="DT53" t="str">
            <v>IPA agrees with the SRO’s assessment. Concerns around the 'Weapon Thread' (WT) has been elevated. However a plan for a  minimum operating capability to ensure IOC has been developed. The programme must ensure this is robust enough and continue the momentum to deliver a solution to enable FOC.</v>
          </cell>
          <cell r="DU53" t="str">
            <v>The programme remains a serious concern, current work is focused on the options for submarine delivery organisation and the contractual arrangements needed to incentivise the monopoly suppliers.  I will be meeting the SRO this week to discuss the support IPA, HMT and UKGI can offer.</v>
          </cell>
          <cell r="DV53" t="str">
            <v xml:space="preserve">The IPA agrees with the assessment of the SRO. The second of three Spirals appears on track for completion in Q2, along with commencement of the final spiral. Achieving significant performance improvement for an enterprise on this scale remains a significant challenge. The next assurance activity is being arranged for early 2017, ahead of the programmes ‘Match Fit’, scheduled by end May 2017. </v>
          </cell>
          <cell r="DW53" t="str">
            <v>The T26 programme remains RED while it is re-scoped to the 8 ship programme following SDSR15. We have with Navy Command initiated an Independent Readiness review, chaired by Sir Robert Walmsley which should report in Jan 17, HMT, IPA and the SRO will steer the review and the output will inform an MPRG in April 17.</v>
          </cell>
          <cell r="DX53" t="str">
            <v>The project is on track to deliver FOC 1 in March 17, the key challenge is the final deployment model following Army 2020 refine which is due to report in Sept 16.</v>
          </cell>
          <cell r="DY53" t="str">
            <v xml:space="preserve">The simulator training equipment is on special measures, which seems to be bearing fruit. The IPA commend the programme taking on leadership of the LAH programme, which will not be included in the budget of the Wildcat but be managed in parallel. Inclusion of the programme has deferred due to training availability but overall provides a more compelling use of Royal Navy resource. There is slippage of approx one year to both the Army (Aug 16 to May 17) and Navy (Dec 16 to Dec 17). Current forecast are strong at  at 90%. </v>
          </cell>
          <cell r="DZ53" t="str">
            <v xml:space="preserve">Build progressing well and the initial inmates are expected to be in place in Feb 17. </v>
          </cell>
          <cell r="EA53" t="str">
            <v>The most recent review (AAP) of the Programme awarded a DCA of Amber – However, IPA remain concerned about the rate of delivery. HMCTS Reforms dependency on CPP is a factor in the decision to carry out a focused review (PAR) in February 2017</v>
          </cell>
          <cell r="EB53" t="str">
            <v>The Programme has now closed and a Gate 5 will be held in early 2017 when benefits realisation and removal from GMPP will be considered.</v>
          </cell>
          <cell r="EC53" t="str">
            <v>Progress on re-letting Lot 3 is good but there still remains a significant challenge in meeting the planned move to new services using COTS-based tags. Some contractual negotiations are ongoing with the other Lot suppliers and the project still lacks the resource capacity and capability (mainly commercial and technical) required to effectively deliver the programme on time.  A pilot project, working with Police and Courts in two regions will commence in Oct 16 to assess impact the potential use of GPS tags. The Amber Red DCA is the correct assessment</v>
          </cell>
          <cell r="ED53" t="str">
            <v xml:space="preserve">The focus for the programme has clearly shifted to the transition to business as usual. There remain some contractual and delivery challenges. The follow-up AAP review in early October identified good progress in resolving issues and taking the programme to a conclusion and an expectation of improved delivery confidence at Q3.          </v>
          </cell>
          <cell r="EE53" t="str">
            <v>The Programme has after MPRG challenge about the viability of the original 4 year plan moved to a 6 year delivery schedule. The recent PAR in support of the Nov 10th MPRG awarded a Amber/Red DCA rating. The key concerns being the lack of sufficient planning detail to allow confidence in the new 6 year model to be gained, the continued viability of the funding model, clarity of external dependency’s and the lack of resources (capability and Capacity). The MPRG agreed to recommend funding for interim state 1 (+ any costs that appropriately run cross the interim states). Programme is to provide an up-date on costs for Interim 1 by Dec 2 - In March 17 a stocktake will be held where the Programme Team will be required to give up-dates on Programmme Planning/Critical Path, identification of whole life Costs, etc.. A further MPRG will be held in Sept 17 when delivery progress and the interim state 2 funding will be considered. The CO approach to Assurance of the Reform Programme is also to be made subject of evaluation with a view to a move to a position, if appropriate, where formal review is replaced by increased HMT/IPA/GDS engagement. This new approach is to be in place by January 2017.</v>
          </cell>
          <cell r="EF53" t="str">
            <v>The Programme is in the process of closing. However, the level of end user take up for the CCMS system needs to be accessed to ensure that the required target usage levels have been achieved before the Programme is removed from GMPP</v>
          </cell>
          <cell r="EG53" t="str">
            <v>Following a re-plan and other actions taken to address findings from earlier Gate 2 (Amber-Red), it is expected that the project will now go to the market imminently</v>
          </cell>
          <cell r="EH53" t="str">
            <v>Following IPA Project Validation Review a number of stand-alone projects have been merged to form this programme. NOMS are still building the programme infrastructure, but some early wins from the constituent projects have been achieved e.g. Set up of Digital Studio</v>
          </cell>
          <cell r="EI53" t="str">
            <v>After a troublesome initial roll-out the configuration problems have been resolved and rollout for users is nearing completion.</v>
          </cell>
          <cell r="EJ53" t="str">
            <v xml:space="preserve">Set up of the programme and sourcing sites for new prisons is ongoing and progressing well, as is the planning for estates reconfiguration and closures. The SR15 settlement gave the high level funding envelope but the business case is still under development.  </v>
          </cell>
          <cell r="EK53" t="str">
            <v xml:space="preserve">With agreement to move forward to the Standard Operating Procedures (SOP)  there remain have been a number of related issues to resolve and dependencies out-with MOJ control to be completed  </v>
          </cell>
          <cell r="EL53" t="str">
            <v>There have been are delays in the transition to new ways of working by the new service supplier.  There have been significant issues emerging during the mobilisation stage from previous supplier, wider changes in the YJB and its focus on resolving operational issues at  Medway STC</v>
          </cell>
          <cell r="EM53" t="str">
            <v>The Gateway 1 review in September found that NCA has established a robust programme to create the stable future-oriented technical architecture for which the NCA has an acute and overdue need.  An acute shortage of skills within Technology Command has meant that there is a heavy requirement on professional service providers and contractors to deliver activity to a suitable standard and a combination of upskilling of some NCA officers together with fresh recruitment is needed to address this.</v>
          </cell>
          <cell r="EN53" t="str">
            <v xml:space="preserve">Plans for delivery through dedicated delivery leads, supported by design leads and change leads. A medium term financial plan has been agreed to support investment decisions. A high level delivery plan for the entire programme is being developed and refined.  Work is on-going to embed a project delivery framework.  </v>
          </cell>
          <cell r="EO53" t="str">
            <v>IPA agrees with the SRO's assessment. The project has developed plans and progressed well in its response to the Review Teams findings. The shift to Amber is appropriate given the concerns identified in the report. HMT have given the SRO assurance on funding so this is more of a marker than an real issue. The most significant concern is the maturity of digital products for the test and rehearsal, these are being delivered by a cross ONS Digital service outside the SRO's direct control. I continue to work with the ONS portfolio team on the effective governance of this work.</v>
          </cell>
          <cell r="EQ53">
            <v>143</v>
          </cell>
          <cell r="FM53"/>
        </row>
        <row r="54">
          <cell r="BB54" t="str">
            <v>New HSCN SRO appointed June 2016 as part of Paperless 2020 Programme</v>
          </cell>
          <cell r="CH54" t="str">
            <v>to be completed by the MPA</v>
          </cell>
          <cell r="CJ54" t="str">
            <v>to be completed by the MPA</v>
          </cell>
          <cell r="CL54" t="str">
            <v>to be completed by the MPA</v>
          </cell>
          <cell r="CN54" t="str">
            <v>to be completed by the MPA</v>
          </cell>
          <cell r="CO54" t="str">
            <v>to be completed by the MPA</v>
          </cell>
          <cell r="CP54" t="str">
            <v>to be completed by the MPA</v>
          </cell>
          <cell r="CR54" t="str">
            <v>to be completed by the MPA</v>
          </cell>
          <cell r="EQ54"/>
        </row>
        <row r="55">
          <cell r="B55" t="str">
            <v>Vaughan</v>
          </cell>
          <cell r="C55" t="str">
            <v>Fox</v>
          </cell>
          <cell r="D55" t="str">
            <v>Manson</v>
          </cell>
          <cell r="E55" t="str">
            <v>Bulger</v>
          </cell>
          <cell r="F55" t="str">
            <v>Rhys Williams</v>
          </cell>
          <cell r="G55" t="str">
            <v>Jaspert</v>
          </cell>
          <cell r="H55" t="str">
            <v>Mann</v>
          </cell>
          <cell r="I55" t="str">
            <v>Ferguson</v>
          </cell>
          <cell r="J55" t="str">
            <v>Smith</v>
          </cell>
          <cell r="K55" t="str">
            <v>Mann</v>
          </cell>
          <cell r="L55" t="str">
            <v>Staff</v>
          </cell>
          <cell r="M55" t="str">
            <v>Rossington</v>
          </cell>
          <cell r="N55" t="str">
            <v>Townsend</v>
          </cell>
          <cell r="O55" t="str">
            <v>Serota</v>
          </cell>
          <cell r="P55" t="str">
            <v>Townsend</v>
          </cell>
          <cell r="Q55" t="str">
            <v>Robson</v>
          </cell>
          <cell r="R55" t="str">
            <v>McDonough</v>
          </cell>
          <cell r="S55" t="str">
            <v>Osgood</v>
          </cell>
          <cell r="T55" t="str">
            <v>Simper</v>
          </cell>
          <cell r="U55" t="str">
            <v>Lutwyche</v>
          </cell>
          <cell r="V55" t="str">
            <v>Walker</v>
          </cell>
          <cell r="W55" t="str">
            <v>Grimshaw</v>
          </cell>
          <cell r="X55" t="str">
            <v>HOWES</v>
          </cell>
          <cell r="Y55" t="str">
            <v>Allison</v>
          </cell>
          <cell r="Z55" t="str">
            <v>Hendry</v>
          </cell>
          <cell r="AA55" t="str">
            <v>Hill</v>
          </cell>
          <cell r="AB55" t="str">
            <v xml:space="preserve"> Odgers</v>
          </cell>
          <cell r="AC55" t="str">
            <v xml:space="preserve">Green   </v>
          </cell>
          <cell r="AD55" t="str">
            <v>Green</v>
          </cell>
          <cell r="AE55" t="str">
            <v>Stephenson</v>
          </cell>
          <cell r="AF55" t="str">
            <v>Gordon</v>
          </cell>
          <cell r="AG55" t="str">
            <v>Taylor</v>
          </cell>
          <cell r="AH55" t="str">
            <v>Taylor</v>
          </cell>
          <cell r="AI55" t="str">
            <v>Low</v>
          </cell>
          <cell r="AJ55" t="str">
            <v>Lodge</v>
          </cell>
          <cell r="AK55" t="str">
            <v>Etheridge</v>
          </cell>
          <cell r="AL55" t="str">
            <v>Etheridge</v>
          </cell>
          <cell r="AM55" t="str">
            <v>Prout</v>
          </cell>
          <cell r="AN55" t="str">
            <v>Lodge</v>
          </cell>
          <cell r="AO55" t="str">
            <v>Taylor</v>
          </cell>
          <cell r="AP55" t="str">
            <v>Simmonds</v>
          </cell>
          <cell r="AQ55" t="str">
            <v>Etheridge</v>
          </cell>
          <cell r="AR55" t="str">
            <v>Etheridge</v>
          </cell>
          <cell r="AS55" t="str">
            <v>Wilkinson</v>
          </cell>
          <cell r="AT55" t="str">
            <v>Parkes</v>
          </cell>
          <cell r="AU55" t="str">
            <v>Etheridge</v>
          </cell>
          <cell r="AV55" t="str">
            <v>Blue</v>
          </cell>
          <cell r="AW55" t="str">
            <v>Lodge</v>
          </cell>
          <cell r="AX55" t="str">
            <v>Shirley-Quirk</v>
          </cell>
          <cell r="AY55" t="str">
            <v>Denwood</v>
          </cell>
          <cell r="AZ55" t="str">
            <v>Farrar</v>
          </cell>
          <cell r="BA55" t="str">
            <v>McDermott</v>
          </cell>
          <cell r="BB55" t="str">
            <v>Denwood</v>
          </cell>
          <cell r="BC55" t="str">
            <v>Roughton</v>
          </cell>
          <cell r="BD55" t="str">
            <v>Wheeler</v>
          </cell>
          <cell r="BE55" t="str">
            <v>Shirley-Quirk</v>
          </cell>
          <cell r="BF55" t="str">
            <v>Wheeler</v>
          </cell>
          <cell r="BG55" t="str">
            <v>Larner</v>
          </cell>
          <cell r="BH55" t="str">
            <v>Firman</v>
          </cell>
          <cell r="BI55" t="str">
            <v>Eccles</v>
          </cell>
          <cell r="BJ55" t="str">
            <v>Larner</v>
          </cell>
          <cell r="BK55" t="str">
            <v>Bauer</v>
          </cell>
          <cell r="BL55" t="str">
            <v>Gleave</v>
          </cell>
          <cell r="BM55" t="str">
            <v>Sahota</v>
          </cell>
          <cell r="BN55" t="str">
            <v>Massey</v>
          </cell>
          <cell r="BO55" t="str">
            <v>Mather</v>
          </cell>
          <cell r="BP55" t="str">
            <v>Mckinnon</v>
          </cell>
          <cell r="BQ55" t="str">
            <v>Clark</v>
          </cell>
          <cell r="BR55" t="str">
            <v>Gosden</v>
          </cell>
          <cell r="BS55" t="str">
            <v>Fundrey</v>
          </cell>
          <cell r="BT55" t="str">
            <v>Couling</v>
          </cell>
          <cell r="BU55" t="str">
            <v>Thomas</v>
          </cell>
          <cell r="BV55" t="str">
            <v>Villamil</v>
          </cell>
          <cell r="BW55" t="str">
            <v>Arnold</v>
          </cell>
          <cell r="BY55" t="str">
            <v>Sherriff</v>
          </cell>
          <cell r="BZ55" t="str">
            <v>Martin-Reynolds</v>
          </cell>
          <cell r="CA55" t="str">
            <v>Arnold</v>
          </cell>
          <cell r="CB55" t="str">
            <v>Lodge</v>
          </cell>
          <cell r="CC55" t="str">
            <v>Lodge</v>
          </cell>
          <cell r="CD55" t="str">
            <v xml:space="preserve">Potter </v>
          </cell>
          <cell r="CE55" t="str">
            <v>Lodge</v>
          </cell>
          <cell r="CF55" t="str">
            <v>Lodge</v>
          </cell>
          <cell r="CG55" t="str">
            <v>Lodge</v>
          </cell>
          <cell r="CH55" t="str">
            <v>Alcock</v>
          </cell>
          <cell r="CI55" t="str">
            <v>Webb</v>
          </cell>
          <cell r="CJ55" t="str">
            <v>Hornby</v>
          </cell>
          <cell r="CK55" t="str">
            <v>Luxford</v>
          </cell>
          <cell r="CL55" t="str">
            <v>Downey</v>
          </cell>
          <cell r="CM55" t="str">
            <v>Duffy</v>
          </cell>
          <cell r="CN55" t="str">
            <v>Webb</v>
          </cell>
          <cell r="CO55" t="str">
            <v>Webb</v>
          </cell>
          <cell r="CP55" t="str">
            <v>Wells</v>
          </cell>
          <cell r="CQ55" t="str">
            <v>Spencer</v>
          </cell>
          <cell r="CR55" t="str">
            <v>Wilkinson</v>
          </cell>
          <cell r="CS55" t="str">
            <v>LEE</v>
          </cell>
          <cell r="CT55" t="str">
            <v>Gale</v>
          </cell>
          <cell r="CU55" t="str">
            <v>Gaunt</v>
          </cell>
          <cell r="CV55" t="str">
            <v>Gaunt</v>
          </cell>
          <cell r="CW55" t="str">
            <v>Gaunt</v>
          </cell>
          <cell r="CX55" t="str">
            <v>Dickinson</v>
          </cell>
          <cell r="CY55" t="str">
            <v>Nicholas Patrick Carter</v>
          </cell>
          <cell r="CZ55" t="str">
            <v>Hodgson</v>
          </cell>
          <cell r="DA55" t="str">
            <v>Poffley</v>
          </cell>
          <cell r="DB55" t="str">
            <v>Morris</v>
          </cell>
          <cell r="DC55" t="str">
            <v>Tulett</v>
          </cell>
          <cell r="DD55" t="str">
            <v>Adams</v>
          </cell>
          <cell r="DE55" t="str">
            <v>Allen</v>
          </cell>
          <cell r="DF55" t="str">
            <v>Lynam</v>
          </cell>
          <cell r="DG55" t="str">
            <v>Hay</v>
          </cell>
          <cell r="DH55" t="str">
            <v>J Semple</v>
          </cell>
          <cell r="DI55" t="str">
            <v>Taylor</v>
          </cell>
          <cell r="DJ55" t="str">
            <v>Jaques</v>
          </cell>
          <cell r="DK55" t="str">
            <v>Gale</v>
          </cell>
          <cell r="DL55" t="str">
            <v>Lamb</v>
          </cell>
          <cell r="DM55" t="str">
            <v>Gale</v>
          </cell>
          <cell r="DN55" t="str">
            <v>Nugee (Acting SRO until a formal appointment is made)</v>
          </cell>
          <cell r="DO55" t="str">
            <v>Stone</v>
          </cell>
          <cell r="DP55" t="str">
            <v>Hay</v>
          </cell>
          <cell r="DQ55" t="str">
            <v>Hollinshead</v>
          </cell>
          <cell r="DR55" t="str">
            <v>Gale</v>
          </cell>
          <cell r="DS55" t="str">
            <v>E Blount OBE</v>
          </cell>
          <cell r="DT55" t="str">
            <v>Weale</v>
          </cell>
          <cell r="DU55" t="str">
            <v>Lister</v>
          </cell>
          <cell r="DV55" t="str">
            <v>Douglas</v>
          </cell>
          <cell r="DW55" t="str">
            <v>Gardner</v>
          </cell>
          <cell r="DX55" t="str">
            <v>Humphrey</v>
          </cell>
          <cell r="DY55" t="str">
            <v>Allen</v>
          </cell>
          <cell r="DZ55" t="str">
            <v>Boddis</v>
          </cell>
          <cell r="EA55" t="str">
            <v>Sadler</v>
          </cell>
          <cell r="EB55" t="str">
            <v>Lewis</v>
          </cell>
          <cell r="EC55" t="str">
            <v>Scott</v>
          </cell>
          <cell r="ED55" t="str">
            <v xml:space="preserve">Kennedy </v>
          </cell>
          <cell r="EE55" t="str">
            <v>Sadler</v>
          </cell>
          <cell r="EF55" t="str">
            <v>Coats</v>
          </cell>
          <cell r="EG55" t="str">
            <v>Young</v>
          </cell>
          <cell r="EH55" t="str">
            <v>Clark</v>
          </cell>
          <cell r="EI55" t="str">
            <v>Clark</v>
          </cell>
          <cell r="EJ55" t="str">
            <v>Read</v>
          </cell>
          <cell r="EK55" t="str">
            <v>Thomas</v>
          </cell>
          <cell r="EL55" t="str">
            <v>Allars</v>
          </cell>
          <cell r="EM55" t="str">
            <v>Cantwell</v>
          </cell>
          <cell r="EN55" t="str">
            <v>Symington</v>
          </cell>
          <cell r="EO55" t="str">
            <v>Cope</v>
          </cell>
          <cell r="EQ55"/>
        </row>
        <row r="56">
          <cell r="B56" t="str">
            <v>Catherine</v>
          </cell>
          <cell r="C56" t="str">
            <v>Paul</v>
          </cell>
          <cell r="D56" t="str">
            <v>Justin</v>
          </cell>
          <cell r="E56" t="str">
            <v>Sandy</v>
          </cell>
          <cell r="F56" t="str">
            <v>Gareth</v>
          </cell>
          <cell r="G56" t="str">
            <v>Gus</v>
          </cell>
          <cell r="H56" t="str">
            <v>Bruce</v>
          </cell>
          <cell r="I56" t="str">
            <v>Chris</v>
          </cell>
          <cell r="J56" t="str">
            <v>Andrew</v>
          </cell>
          <cell r="K56" t="str">
            <v>Bruce</v>
          </cell>
          <cell r="L56" t="str">
            <v>Paul</v>
          </cell>
          <cell r="M56" t="str">
            <v>David</v>
          </cell>
          <cell r="N56" t="str">
            <v>Chris</v>
          </cell>
          <cell r="O56" t="str">
            <v>Nicholas</v>
          </cell>
          <cell r="P56" t="str">
            <v>Chris</v>
          </cell>
          <cell r="Q56" t="str">
            <v>Hugo</v>
          </cell>
          <cell r="R56" t="str">
            <v>Lee</v>
          </cell>
          <cell r="S56" t="str">
            <v>Dan</v>
          </cell>
          <cell r="T56" t="str">
            <v>Adrian</v>
          </cell>
          <cell r="U56" t="str">
            <v>Peter</v>
          </cell>
          <cell r="V56" t="str">
            <v>Daron</v>
          </cell>
          <cell r="W56" t="str">
            <v>Mark</v>
          </cell>
          <cell r="X56" t="str">
            <v xml:space="preserve">CHRIS </v>
          </cell>
          <cell r="Y56" t="str">
            <v>Ken</v>
          </cell>
          <cell r="Z56" t="str">
            <v>Sarah</v>
          </cell>
          <cell r="AA56" t="str">
            <v>David</v>
          </cell>
          <cell r="AB56" t="str">
            <v>Anthony</v>
          </cell>
          <cell r="AC56" t="str">
            <v>Mike</v>
          </cell>
          <cell r="AD56" t="str">
            <v>Mike</v>
          </cell>
          <cell r="AE56" t="str">
            <v>Helen</v>
          </cell>
          <cell r="AF56" t="str">
            <v>John</v>
          </cell>
          <cell r="AG56" t="str">
            <v>Chris</v>
          </cell>
          <cell r="AH56" t="str">
            <v>Chris</v>
          </cell>
          <cell r="AI56" t="str">
            <v>Caroline</v>
          </cell>
          <cell r="AJ56" t="str">
            <v>Matthew</v>
          </cell>
          <cell r="AK56" t="str">
            <v>Brian</v>
          </cell>
          <cell r="AL56" t="str">
            <v>Brian</v>
          </cell>
          <cell r="AM56" t="str">
            <v>David</v>
          </cell>
          <cell r="AN56" t="str">
            <v>Matthew</v>
          </cell>
          <cell r="AO56" t="str">
            <v>Chris</v>
          </cell>
          <cell r="AP56" t="str">
            <v>Ken</v>
          </cell>
          <cell r="AQ56" t="str">
            <v>Brian</v>
          </cell>
          <cell r="AR56" t="str">
            <v>Brian</v>
          </cell>
          <cell r="AS56" t="str">
            <v>Peter</v>
          </cell>
          <cell r="AT56" t="str">
            <v>Richard</v>
          </cell>
          <cell r="AU56" t="str">
            <v>Brian</v>
          </cell>
          <cell r="AV56" t="str">
            <v>Ilona</v>
          </cell>
          <cell r="AW56" t="str">
            <v>Matthew</v>
          </cell>
          <cell r="AX56" t="str">
            <v>Helen</v>
          </cell>
          <cell r="AY56" t="str">
            <v>Tom</v>
          </cell>
          <cell r="AZ56" t="str">
            <v>Keith</v>
          </cell>
          <cell r="BA56" t="str">
            <v>Alan</v>
          </cell>
          <cell r="BB56" t="str">
            <v>Tom</v>
          </cell>
          <cell r="BC56" t="str">
            <v>Rosamond</v>
          </cell>
          <cell r="BD56" t="str">
            <v>Karen</v>
          </cell>
          <cell r="BE56" t="str">
            <v>Helen</v>
          </cell>
          <cell r="BF56" t="str">
            <v>Karen</v>
          </cell>
          <cell r="BG56" t="str">
            <v>Gavin</v>
          </cell>
          <cell r="BH56" t="str">
            <v>Stephen</v>
          </cell>
          <cell r="BI56" t="str">
            <v>Simon</v>
          </cell>
          <cell r="BJ56" t="str">
            <v>Gavin</v>
          </cell>
          <cell r="BK56" t="str">
            <v>Juliet</v>
          </cell>
          <cell r="BL56" t="str">
            <v>Richard</v>
          </cell>
          <cell r="BM56" t="str">
            <v>Jin</v>
          </cell>
          <cell r="BN56" t="str">
            <v>Charlie</v>
          </cell>
          <cell r="BO56" t="str">
            <v>Nicole</v>
          </cell>
          <cell r="BP56" t="str">
            <v>Simon</v>
          </cell>
          <cell r="BQ56" t="str">
            <v>Charlotte</v>
          </cell>
          <cell r="BR56" t="str">
            <v>Karen</v>
          </cell>
          <cell r="BS56" t="str">
            <v>Jon</v>
          </cell>
          <cell r="BT56" t="str">
            <v>Neil</v>
          </cell>
          <cell r="BU56" t="str">
            <v>Andrew</v>
          </cell>
          <cell r="BV56" t="str">
            <v>Juan</v>
          </cell>
          <cell r="BW56" t="str">
            <v>Cathy</v>
          </cell>
          <cell r="BY56" t="str">
            <v>Anne</v>
          </cell>
          <cell r="BZ56" t="str">
            <v>Colin</v>
          </cell>
          <cell r="CA56" t="str">
            <v>Cathy</v>
          </cell>
          <cell r="CB56" t="str">
            <v>Nick</v>
          </cell>
          <cell r="CC56" t="str">
            <v>Nick</v>
          </cell>
          <cell r="CD56" t="str">
            <v>Mike</v>
          </cell>
          <cell r="CE56" t="str">
            <v>Nick</v>
          </cell>
          <cell r="CF56" t="str">
            <v>Nick</v>
          </cell>
          <cell r="CG56" t="str">
            <v>Nick</v>
          </cell>
          <cell r="CH56" t="str">
            <v>Richard</v>
          </cell>
          <cell r="CI56" t="str">
            <v>Stephen</v>
          </cell>
          <cell r="CJ56" t="str">
            <v>Richard</v>
          </cell>
          <cell r="CK56" t="str">
            <v>Phil</v>
          </cell>
          <cell r="CL56" t="str">
            <v>Adele</v>
          </cell>
          <cell r="CM56" t="str">
            <v>Philip</v>
          </cell>
          <cell r="CN56" t="str">
            <v>Stephen</v>
          </cell>
          <cell r="CO56" t="str">
            <v>Stephen</v>
          </cell>
          <cell r="CP56" t="str">
            <v>Mike</v>
          </cell>
          <cell r="CQ56" t="str">
            <v>Fiona</v>
          </cell>
          <cell r="CR56" t="str">
            <v>Sarah</v>
          </cell>
          <cell r="CS56" t="str">
            <v>David</v>
          </cell>
          <cell r="CT56" t="str">
            <v>Ian</v>
          </cell>
          <cell r="CU56" t="str">
            <v>Mark</v>
          </cell>
          <cell r="CV56" t="str">
            <v>Mark</v>
          </cell>
          <cell r="CW56" t="str">
            <v>Mark</v>
          </cell>
          <cell r="CX56" t="str">
            <v>Alastair</v>
          </cell>
          <cell r="CY56" t="str">
            <v>Sir</v>
          </cell>
          <cell r="CZ56" t="str">
            <v>Tim</v>
          </cell>
          <cell r="DA56" t="str">
            <v>Mark</v>
          </cell>
          <cell r="DB56" t="str">
            <v>Dai</v>
          </cell>
          <cell r="DC56" t="str">
            <v>Louise</v>
          </cell>
          <cell r="DD56" t="str">
            <v>Mark</v>
          </cell>
          <cell r="DE56" t="str">
            <v>Steve</v>
          </cell>
          <cell r="DF56" t="str">
            <v>David</v>
          </cell>
          <cell r="DG56" t="str">
            <v>Nicholas</v>
          </cell>
          <cell r="DH56" t="str">
            <v>Richard</v>
          </cell>
          <cell r="DI56" t="str">
            <v>Lincoln</v>
          </cell>
          <cell r="DJ56" t="str">
            <v>Paul</v>
          </cell>
          <cell r="DK56" t="str">
            <v>Ian</v>
          </cell>
          <cell r="DL56" t="str">
            <v>D</v>
          </cell>
          <cell r="DM56" t="str">
            <v>Ian</v>
          </cell>
          <cell r="DN56" t="str">
            <v>Richard</v>
          </cell>
          <cell r="DO56" t="str">
            <v>Mike</v>
          </cell>
          <cell r="DP56" t="str">
            <v>Nicholas</v>
          </cell>
          <cell r="DQ56" t="str">
            <v>Paul</v>
          </cell>
          <cell r="DR56" t="str">
            <v>Ian</v>
          </cell>
          <cell r="DS56" t="str">
            <v>K</v>
          </cell>
          <cell r="DT56" t="str">
            <v>John</v>
          </cell>
          <cell r="DU56" t="str">
            <v>Simon</v>
          </cell>
          <cell r="DV56" t="str">
            <v>Antony</v>
          </cell>
          <cell r="DW56" t="str">
            <v>Christopher</v>
          </cell>
          <cell r="DX56" t="str">
            <v>Simon</v>
          </cell>
          <cell r="DY56" t="str">
            <v>Steve</v>
          </cell>
          <cell r="DZ56" t="str">
            <v>Simon</v>
          </cell>
          <cell r="EA56" t="str">
            <v>Kevin</v>
          </cell>
          <cell r="EB56" t="str">
            <v>Peter</v>
          </cell>
          <cell r="EC56" t="str">
            <v>Adrian</v>
          </cell>
          <cell r="ED56" t="str">
            <v xml:space="preserve">David </v>
          </cell>
          <cell r="EE56" t="str">
            <v>Kevin</v>
          </cell>
          <cell r="EF56" t="str">
            <v>Matthew</v>
          </cell>
          <cell r="EG56" t="str">
            <v>Janet</v>
          </cell>
          <cell r="EH56" t="str">
            <v>Bryan</v>
          </cell>
          <cell r="EI56" t="str">
            <v>Bryan</v>
          </cell>
          <cell r="EJ56" t="str">
            <v>Mark</v>
          </cell>
          <cell r="EK56" t="str">
            <v>Mervyn</v>
          </cell>
          <cell r="EL56" t="str">
            <v>Colin</v>
          </cell>
          <cell r="EM56" t="str">
            <v>Gerry</v>
          </cell>
          <cell r="EN56" t="str">
            <v>Tim</v>
          </cell>
          <cell r="EO56" t="str">
            <v>Ian Selby</v>
          </cell>
          <cell r="EQ56"/>
        </row>
        <row r="57">
          <cell r="B57" t="str">
            <v>Catherine Vaughan</v>
          </cell>
          <cell r="C57" t="str">
            <v>Paul Fox</v>
          </cell>
          <cell r="D57" t="str">
            <v>Justin Manson</v>
          </cell>
          <cell r="E57" t="str">
            <v>Sandy Bulger</v>
          </cell>
          <cell r="F57" t="str">
            <v>Gareth Rhys Williams</v>
          </cell>
          <cell r="G57" t="str">
            <v>Gus Jaspert</v>
          </cell>
          <cell r="H57" t="str">
            <v>Bruce Mann</v>
          </cell>
          <cell r="I57" t="str">
            <v>Chris Ferguson</v>
          </cell>
          <cell r="J57" t="str">
            <v>Andrew Smith</v>
          </cell>
          <cell r="K57" t="str">
            <v>Bruce Mann</v>
          </cell>
          <cell r="L57" t="str">
            <v>Paul Staff</v>
          </cell>
          <cell r="M57" t="str">
            <v>David Rossington</v>
          </cell>
          <cell r="N57" t="str">
            <v>Chris Townsend</v>
          </cell>
          <cell r="O57" t="str">
            <v>Nicholas Serota</v>
          </cell>
          <cell r="P57" t="str">
            <v>Chris Townsend</v>
          </cell>
          <cell r="Q57" t="str">
            <v>Hugo Robson</v>
          </cell>
          <cell r="R57" t="str">
            <v>Lee McDonough</v>
          </cell>
          <cell r="S57" t="str">
            <v>Dan Osgood</v>
          </cell>
          <cell r="T57" t="str">
            <v>Adrian Simper</v>
          </cell>
          <cell r="U57" t="str">
            <v>Peter Lutwyche</v>
          </cell>
          <cell r="V57" t="str">
            <v>Daron Walker</v>
          </cell>
          <cell r="W57" t="str">
            <v>Mark Grimshaw</v>
          </cell>
          <cell r="X57" t="str">
            <v>CHRIS  HOWES</v>
          </cell>
          <cell r="Y57" t="str">
            <v>Ken Allison</v>
          </cell>
          <cell r="Z57" t="str">
            <v>Sarah Hendry</v>
          </cell>
          <cell r="AA57" t="str">
            <v>David Hill</v>
          </cell>
          <cell r="AB57" t="str">
            <v>Anthony  Odgers</v>
          </cell>
          <cell r="AC57" t="str">
            <v xml:space="preserve">Mike Green   </v>
          </cell>
          <cell r="AD57" t="str">
            <v>Mike Green</v>
          </cell>
          <cell r="AE57" t="str">
            <v>Helen Stephenson</v>
          </cell>
          <cell r="AF57" t="str">
            <v>John Gordon</v>
          </cell>
          <cell r="AG57" t="str">
            <v>Chris Taylor</v>
          </cell>
          <cell r="AH57" t="str">
            <v>Chris Taylor</v>
          </cell>
          <cell r="AI57" t="str">
            <v>Caroline Low</v>
          </cell>
          <cell r="AJ57" t="str">
            <v>Matthew Lodge</v>
          </cell>
          <cell r="AK57" t="str">
            <v>Brian Etheridge</v>
          </cell>
          <cell r="AL57" t="str">
            <v>Brian Etheridge</v>
          </cell>
          <cell r="AM57" t="str">
            <v>David Prout</v>
          </cell>
          <cell r="AN57" t="str">
            <v>Matthew Lodge</v>
          </cell>
          <cell r="AO57" t="str">
            <v>Chris Taylor</v>
          </cell>
          <cell r="AP57" t="str">
            <v>Ken Simmonds</v>
          </cell>
          <cell r="AQ57" t="str">
            <v>Brian Etheridge</v>
          </cell>
          <cell r="AR57" t="str">
            <v>Brian Etheridge</v>
          </cell>
          <cell r="AS57" t="str">
            <v>Peter Wilkinson</v>
          </cell>
          <cell r="AT57" t="str">
            <v>Richard Parkes</v>
          </cell>
          <cell r="AU57" t="str">
            <v>Brian Etheridge</v>
          </cell>
          <cell r="AV57" t="str">
            <v>Ilona Blue</v>
          </cell>
          <cell r="AW57" t="str">
            <v>Matthew Lodge</v>
          </cell>
          <cell r="AX57" t="str">
            <v>Helen Shirley-Quirk</v>
          </cell>
          <cell r="AY57" t="str">
            <v>Tom Denwood</v>
          </cell>
          <cell r="AZ57" t="str">
            <v>Keith Farrar</v>
          </cell>
          <cell r="BA57" t="str">
            <v>Alan McDermott</v>
          </cell>
          <cell r="BB57" t="str">
            <v>Tom Denwood</v>
          </cell>
          <cell r="BC57" t="str">
            <v>Rosamond Roughton</v>
          </cell>
          <cell r="BD57" t="str">
            <v>Karen Wheeler</v>
          </cell>
          <cell r="BE57" t="str">
            <v>Helen Shirley-Quirk</v>
          </cell>
          <cell r="BF57" t="str">
            <v>Karen Wheeler</v>
          </cell>
          <cell r="BG57" t="str">
            <v>Gavin Larner</v>
          </cell>
          <cell r="BH57" t="str">
            <v>Stephen Firman</v>
          </cell>
          <cell r="BI57" t="str">
            <v>Simon Eccles</v>
          </cell>
          <cell r="BJ57" t="str">
            <v>Gavin Larner</v>
          </cell>
          <cell r="BK57" t="str">
            <v>Juliet Bauer</v>
          </cell>
          <cell r="BL57" t="str">
            <v>Richard Gleave</v>
          </cell>
          <cell r="BM57" t="str">
            <v>Jin Sahota</v>
          </cell>
          <cell r="BN57" t="str">
            <v>Charlie Massey</v>
          </cell>
          <cell r="BO57" t="str">
            <v>Nicole Mather</v>
          </cell>
          <cell r="BP57" t="str">
            <v>Simon Mckinnon</v>
          </cell>
          <cell r="BQ57" t="str">
            <v>Charlotte Clark</v>
          </cell>
          <cell r="BR57" t="str">
            <v>Karen Gosden</v>
          </cell>
          <cell r="BS57" t="str">
            <v>Jon Fundrey</v>
          </cell>
          <cell r="BT57" t="str">
            <v>Neil Couling</v>
          </cell>
          <cell r="BU57" t="str">
            <v>Andrew Thomas</v>
          </cell>
          <cell r="BV57" t="str">
            <v>Juan Villamil</v>
          </cell>
          <cell r="BW57" t="str">
            <v>Cathy Arnold</v>
          </cell>
          <cell r="BY57" t="str">
            <v>Anne Sherriff</v>
          </cell>
          <cell r="BZ57" t="str">
            <v>Colin Martin-Reynolds</v>
          </cell>
          <cell r="CA57" t="str">
            <v>Cathy Arnold</v>
          </cell>
          <cell r="CB57" t="str">
            <v>Nick Lodge</v>
          </cell>
          <cell r="CC57" t="str">
            <v>Nick Lodge</v>
          </cell>
          <cell r="CD57" t="str">
            <v xml:space="preserve">Mike Potter </v>
          </cell>
          <cell r="CE57" t="str">
            <v>Nick Lodge</v>
          </cell>
          <cell r="CF57" t="str">
            <v>Nick Lodge</v>
          </cell>
          <cell r="CG57" t="str">
            <v>Nick Lodge</v>
          </cell>
          <cell r="CH57" t="str">
            <v>Richard Alcock</v>
          </cell>
          <cell r="CI57" t="str">
            <v>Stephen Webb</v>
          </cell>
          <cell r="CJ57" t="str">
            <v>Richard Hornby</v>
          </cell>
          <cell r="CK57" t="str">
            <v>Phil Luxford</v>
          </cell>
          <cell r="CL57" t="str">
            <v>Adele Downey</v>
          </cell>
          <cell r="CM57" t="str">
            <v>Philip Duffy</v>
          </cell>
          <cell r="CN57" t="str">
            <v>Stephen Webb</v>
          </cell>
          <cell r="CO57" t="str">
            <v>Stephen Webb</v>
          </cell>
          <cell r="CP57" t="str">
            <v>Mike Wells</v>
          </cell>
          <cell r="CQ57" t="str">
            <v>Fiona Spencer</v>
          </cell>
          <cell r="CR57" t="str">
            <v>Sarah Wilkinson</v>
          </cell>
          <cell r="CS57" t="str">
            <v>David LEE</v>
          </cell>
          <cell r="CT57" t="str">
            <v>Ian Gale</v>
          </cell>
          <cell r="CU57" t="str">
            <v>Mark Gaunt</v>
          </cell>
          <cell r="CV57" t="str">
            <v>Mark Gaunt</v>
          </cell>
          <cell r="CW57" t="str">
            <v>Mark Gaunt</v>
          </cell>
          <cell r="CX57" t="str">
            <v>Alastair Dickinson</v>
          </cell>
          <cell r="CY57" t="str">
            <v>Sir Nicholas Patrick Carter</v>
          </cell>
          <cell r="CZ57" t="str">
            <v>Tim Hodgson</v>
          </cell>
          <cell r="DA57" t="str">
            <v>Mark Poffley</v>
          </cell>
          <cell r="DB57" t="str">
            <v>Dai Morris</v>
          </cell>
          <cell r="DC57" t="str">
            <v>Louise Tulett</v>
          </cell>
          <cell r="DD57" t="str">
            <v>Mark Adams</v>
          </cell>
          <cell r="DE57" t="str">
            <v>Steve Allen</v>
          </cell>
          <cell r="DF57" t="str">
            <v>David Lynam</v>
          </cell>
          <cell r="DG57" t="str">
            <v>Nicholas Hay</v>
          </cell>
          <cell r="DH57" t="str">
            <v>Richard J Semple</v>
          </cell>
          <cell r="DI57" t="str">
            <v>Lincoln Taylor</v>
          </cell>
          <cell r="DJ57" t="str">
            <v>Paul Jaques</v>
          </cell>
          <cell r="DK57" t="str">
            <v>Ian Gale</v>
          </cell>
          <cell r="DL57" t="str">
            <v>D Lamb</v>
          </cell>
          <cell r="DM57" t="str">
            <v>Ian Gale</v>
          </cell>
          <cell r="DN57" t="str">
            <v>Richard Nugee (Acting SRO until a formal appointment is made)</v>
          </cell>
          <cell r="DO57" t="str">
            <v>Mike Stone</v>
          </cell>
          <cell r="DP57" t="str">
            <v>Nicholas Hay</v>
          </cell>
          <cell r="DQ57" t="str">
            <v>Paul Hollinshead</v>
          </cell>
          <cell r="DR57" t="str">
            <v>Ian Gale</v>
          </cell>
          <cell r="DS57" t="str">
            <v>K E Blount OBE</v>
          </cell>
          <cell r="DT57" t="str">
            <v>John Weale</v>
          </cell>
          <cell r="DU57" t="str">
            <v>Simon Lister</v>
          </cell>
          <cell r="DV57" t="str">
            <v>Antony Douglas</v>
          </cell>
          <cell r="DW57" t="str">
            <v>Christopher Gardner</v>
          </cell>
          <cell r="DX57" t="str">
            <v>Simon Humphrey</v>
          </cell>
          <cell r="DY57" t="str">
            <v>Steve Allen</v>
          </cell>
          <cell r="DZ57" t="str">
            <v>Simon Boddis</v>
          </cell>
          <cell r="EA57" t="str">
            <v>Kevin Sadler</v>
          </cell>
          <cell r="EB57" t="str">
            <v>Peter Lewis</v>
          </cell>
          <cell r="EC57" t="str">
            <v>Adrian Scott</v>
          </cell>
          <cell r="ED57" t="str">
            <v xml:space="preserve">David  Kennedy </v>
          </cell>
          <cell r="EE57" t="str">
            <v>Kevin Sadler</v>
          </cell>
          <cell r="EF57" t="str">
            <v>Matthew Coats</v>
          </cell>
          <cell r="EG57" t="str">
            <v>Janet Young</v>
          </cell>
          <cell r="EH57" t="str">
            <v>Bryan Clark</v>
          </cell>
          <cell r="EI57" t="str">
            <v>Bryan Clark</v>
          </cell>
          <cell r="EJ57" t="str">
            <v>Mark Read</v>
          </cell>
          <cell r="EK57" t="str">
            <v>Mervyn Thomas</v>
          </cell>
          <cell r="EL57" t="str">
            <v>Colin Allars</v>
          </cell>
          <cell r="EM57" t="str">
            <v>Gerry Cantwell</v>
          </cell>
          <cell r="EN57" t="str">
            <v>Tim Symington</v>
          </cell>
          <cell r="EO57" t="str">
            <v>Ian Selby Cope</v>
          </cell>
          <cell r="EQ57">
            <v>143</v>
          </cell>
        </row>
        <row r="58">
          <cell r="B58" t="str">
            <v>Catherine.Vaughan@landregistry.gov.uk</v>
          </cell>
          <cell r="C58" t="str">
            <v>pafo@nerc.ac.uk</v>
          </cell>
          <cell r="D58" t="str">
            <v>justin.manson@bis.gsi.gov.uk</v>
          </cell>
          <cell r="E58" t="str">
            <v>sandy.bulger@headoffice.mrc.ac.uk</v>
          </cell>
          <cell r="F58" t="str">
            <v>Gareth.rhyswilliams@cabinetoffice.gov.uk</v>
          </cell>
          <cell r="G58" t="str">
            <v>gus.jaspert@cabinet-office.x.gsi.gov.uk</v>
          </cell>
          <cell r="H58" t="str">
            <v>bruce.mann@cabinetoffice.gov.uk</v>
          </cell>
          <cell r="I58" t="str">
            <v>christopher.ferguson@digital.cabinet-office.gov.uk</v>
          </cell>
          <cell r="J58" t="str">
            <v>andrew.smith@cabinetoffice.gov.uk</v>
          </cell>
          <cell r="K58" t="str">
            <v>bruce.mann@cabinetoffice.gov.uk</v>
          </cell>
          <cell r="L58" t="str">
            <v>paul.staff@cps.gsi.gov.uk</v>
          </cell>
          <cell r="M58" t="str">
            <v>david.rossington@culture.gov.uk</v>
          </cell>
          <cell r="N58" t="str">
            <v>chris.townsend@culture.gov.uk</v>
          </cell>
          <cell r="O58" t="str">
            <v>nicholas.serota@tate.org.uk</v>
          </cell>
          <cell r="P58" t="str">
            <v>chris.townsend@culture.gov.uk</v>
          </cell>
          <cell r="Q58" t="str">
            <v>hugo.robson@decc.gsi.gov.uk</v>
          </cell>
          <cell r="R58" t="str">
            <v>Lee.Mcdonough@beis.gov.uk</v>
          </cell>
          <cell r="S58" t="str">
            <v>dan.osgood@beis.gov.uk</v>
          </cell>
          <cell r="T58" t="str">
            <v>adrian.simper@nda.gov.uk</v>
          </cell>
          <cell r="U58" t="str">
            <v>peter.lutwyche@nda.gov.uk</v>
          </cell>
          <cell r="V58" t="str">
            <v>daron.walker@beis.gov.uk</v>
          </cell>
          <cell r="W58" t="str">
            <v>mark.grimshaw@rpa.gsi.gov.uk</v>
          </cell>
          <cell r="X58" t="str">
            <v xml:space="preserve">chris.howes@environment-agency.gov.uk </v>
          </cell>
          <cell r="Y58" t="str">
            <v>ken.allison@environment-agency.gov.uk</v>
          </cell>
          <cell r="Z58" t="str">
            <v>sarah.hendry@defra.gsi.gov.uk</v>
          </cell>
          <cell r="AA58" t="str">
            <v>david.hill@bis.gsi.gov.uk</v>
          </cell>
          <cell r="AB58" t="str">
            <v>anthony.odgers@ukgi.gov.uk</v>
          </cell>
          <cell r="AC58" t="str">
            <v>mike.green@education.gsi.gov.uk</v>
          </cell>
          <cell r="AD58" t="str">
            <v>mike.green@education.gsi.gov.uk</v>
          </cell>
          <cell r="AE58" t="str">
            <v>Helen.stephenson@education.gov.uk</v>
          </cell>
          <cell r="AF58" t="str">
            <v>j-gordon@dfid.gov.uk</v>
          </cell>
          <cell r="AG58" t="str">
            <v>Christopher.taylor@highwaysengland.co.uk</v>
          </cell>
          <cell r="AH58" t="str">
            <v>christopher.taylor@highwaysengland.co.uk</v>
          </cell>
          <cell r="AI58" t="str">
            <v>caroline.low@dft.gsi.gov.uk</v>
          </cell>
          <cell r="AJ58" t="str">
            <v>matthew.lodge@dft.gsi.gov.uk</v>
          </cell>
          <cell r="AK58" t="str">
            <v>brian.etheridge@dft.gsi.gov.uk</v>
          </cell>
          <cell r="AL58" t="str">
            <v>brian.etheridge@dft.gsi.gov.uk</v>
          </cell>
          <cell r="AM58" t="str">
            <v>David.Prout@dft.gsi.gov.uk</v>
          </cell>
          <cell r="AN58" t="str">
            <v>matthew.lodge@dft.gsi.gov.uk</v>
          </cell>
          <cell r="AO58" t="str">
            <v>christopher.taylor@highwaysengland.co.uk</v>
          </cell>
          <cell r="AP58" t="str">
            <v>Ken.Simmonds@highwaysengland.co.uk</v>
          </cell>
          <cell r="AQ58" t="str">
            <v>brian.etheridge@dft.gsi.gov.uk</v>
          </cell>
          <cell r="AR58" t="str">
            <v>Brian.Etheridge@dft.gsi.gov.uk</v>
          </cell>
          <cell r="AS58" t="str">
            <v>Peter.Wilkinson@dft.gsi.gov.uk</v>
          </cell>
          <cell r="AT58" t="str">
            <v>Richard.Parkes@mcga.gov.uk</v>
          </cell>
          <cell r="AU58" t="str">
            <v>brian.etheridge@dft.gsi.gov.uk</v>
          </cell>
          <cell r="AV58" t="str">
            <v>Ilona.Blue@dft.gsi.gov.uk</v>
          </cell>
          <cell r="AW58" t="str">
            <v>matthew.lodge@dft.gsi.gov.uk</v>
          </cell>
          <cell r="AX58" t="str">
            <v>Helen.Shirley-Quirk@dh.gsi.gov.uk</v>
          </cell>
          <cell r="AY58" t="str">
            <v>tom.denwood@nhs.net</v>
          </cell>
          <cell r="AZ58" t="str">
            <v>keith.farrar@nhs.net</v>
          </cell>
          <cell r="BA58" t="str">
            <v>alan.mcdermott@nhs.net</v>
          </cell>
          <cell r="BB58" t="str">
            <v>tom.denwood@nhs.net</v>
          </cell>
          <cell r="BC58" t="str">
            <v>rosamond.roughton@nhs.net</v>
          </cell>
          <cell r="BD58" t="str">
            <v>karen.wheeler7@nhs.net</v>
          </cell>
          <cell r="BE58" t="str">
            <v>Helen.Shirley-Quirk@dh.gsi.gov.uk</v>
          </cell>
          <cell r="BF58" t="str">
            <v>karen.wheeler7@nhs.net</v>
          </cell>
          <cell r="BG58" t="str">
            <v>gavin.larner@dh.gsi.gov.uk</v>
          </cell>
          <cell r="BH58" t="str">
            <v>stephen.firman@nhs.net</v>
          </cell>
          <cell r="BI58" t="str">
            <v>simon.eccles@nhs.net</v>
          </cell>
          <cell r="BJ58" t="str">
            <v>gavin.larner@dh.gsi.gov.uk</v>
          </cell>
          <cell r="BK58" t="str">
            <v>juliet.bauer@nhs.net</v>
          </cell>
          <cell r="BL58" t="str">
            <v>Richard.Gleave@phe.gov.uk</v>
          </cell>
          <cell r="BM58" t="str">
            <v>jin.sahota@dh.gsi.gov.uk</v>
          </cell>
          <cell r="BN58" t="str">
            <v>charlie.massey@dh.gsi.gov.uk</v>
          </cell>
          <cell r="BO58" t="str">
            <v xml:space="preserve">nicole.mather@officeforlifesciences.gsi.gov.uk </v>
          </cell>
          <cell r="BP58" t="str">
            <v>Simon.Mckinnon@dwp.gsi.gov.uk</v>
          </cell>
          <cell r="BQ58" t="str">
            <v>CHARLOTTE.CLARK@DWP.GSI.GOV.UK</v>
          </cell>
          <cell r="BR58" t="str">
            <v>Karen.Gosden@dwp.gsi.gov.uk</v>
          </cell>
          <cell r="BS58" t="str">
            <v>jon.fundrey@dwp.gsi.gov.uk</v>
          </cell>
          <cell r="BT58" t="str">
            <v>NEIL.COULING@DWP.GSI.GOV.UK</v>
          </cell>
          <cell r="BU58" t="str">
            <v xml:space="preserve">andrew.thomas2@dwp.gsi.gov.uk </v>
          </cell>
          <cell r="BV58" t="str">
            <v>juan.villamil@dwp.gsi.gov.uk</v>
          </cell>
          <cell r="BW58" t="str">
            <v>cathy.arnold@fco.gov.uk</v>
          </cell>
          <cell r="BY58" t="str">
            <v>anne.sherriff@fco.gov.uk</v>
          </cell>
          <cell r="BZ58" t="str">
            <v>colin.martin-reynolds@fco.gov.uk</v>
          </cell>
          <cell r="CA58" t="str">
            <v>cathy.arnold@fco.gov.uk</v>
          </cell>
          <cell r="CB58" t="str">
            <v>nick.lodge@hmrc.gsi.gov.uk</v>
          </cell>
          <cell r="CC58" t="str">
            <v>nick.lodge@hmrc.gsi.gov.uk</v>
          </cell>
          <cell r="CD58" t="str">
            <v>michael.potter1@hmrc.gsi.gov.uk</v>
          </cell>
          <cell r="CE58" t="str">
            <v>nick.lodge@hmrc.gsi.gov.uk</v>
          </cell>
          <cell r="CF58" t="str">
            <v>nick.lodge@hmrc.gsi.gov.uk</v>
          </cell>
          <cell r="CG58" t="str">
            <v>nick.lodge@hmrc.gsi.gov.uk</v>
          </cell>
          <cell r="CH58" t="str">
            <v>Richard.Alcock@homeoffice.x.gsi.gov.uk</v>
          </cell>
          <cell r="CI58" t="str">
            <v>stephen.webb@homeoffice.gsi.gov.uk</v>
          </cell>
          <cell r="CJ58" t="str">
            <v>Richard.Hornby@homeoffice.gsi.gov.uk</v>
          </cell>
          <cell r="CK58" t="str">
            <v>phil.luxford3@homeoffice.gsi.x.gov.uk</v>
          </cell>
          <cell r="CL58" t="str">
            <v>adele.downey@dbs.gsi.gov.uk</v>
          </cell>
          <cell r="CM58" t="str">
            <v>philip.duffy4@homeoffice.gsi.gov.uk</v>
          </cell>
          <cell r="CN58" t="str">
            <v>stephen.webb@homeoffice.gsi.gov.uk</v>
          </cell>
          <cell r="CO58" t="str">
            <v>Stephen.Webb@homeoffice.gsi.gov.uk</v>
          </cell>
          <cell r="CP58" t="str">
            <v>Mike.Wells3@Homeoffice.gsi.gov.uk</v>
          </cell>
          <cell r="CQ58" t="str">
            <v>Fiona.Spencer@homeoffice.gsi.gov.uk</v>
          </cell>
          <cell r="CR58" t="str">
            <v>sarah.wilkinson@homeoffice.gsi.gov.uk</v>
          </cell>
          <cell r="CS58" t="str">
            <v>Air-Cap-Del-ACOSAMAE@mod.uk</v>
          </cell>
          <cell r="CT58" t="str">
            <v>Air-Cap-Del-C2ISR-ACOS@mod.uk</v>
          </cell>
          <cell r="CU58" t="str">
            <v>ArmySp-Dir@mod.uk</v>
          </cell>
          <cell r="CV58" t="str">
            <v>ArmySp-Dir@mod.uk</v>
          </cell>
          <cell r="CW58" t="str">
            <v>ArmySp-Dir@mod.uk</v>
          </cell>
          <cell r="CY58" t="str">
            <v>ArmyCGS-PrivateOffice-CGS@mod.uk</v>
          </cell>
          <cell r="CZ58" t="str">
            <v>DGNuc-SubCap-Director@mod.uk</v>
          </cell>
          <cell r="DA58" t="str">
            <v>stephen.hillier129@mod.uk</v>
          </cell>
          <cell r="DB58" t="str">
            <v>FMC-WECA-Head@MoD.uk</v>
          </cell>
          <cell r="DC58" t="str">
            <v>DGFinance-DGFinance@mod.uk</v>
          </cell>
          <cell r="DD58" t="str">
            <v>DES SM NP-HDNNPPI@mod.uk</v>
          </cell>
          <cell r="DE58" t="str">
            <v>NAVY CSAV-ACOS@mod.uk</v>
          </cell>
          <cell r="DF58" t="str">
            <v>David.Lynam101@mod.gov.uk</v>
          </cell>
          <cell r="DG58" t="str">
            <v>JFC-Cap-C4ISR-Hd@mod.uk</v>
          </cell>
          <cell r="DH58" t="str">
            <v>Army Info-Dir-CIO@mod.uk</v>
          </cell>
          <cell r="DI58" t="str">
            <v>Air-Cap-Del-CA ACOS@mod.uk</v>
          </cell>
          <cell r="DJ58" t="str">
            <v>DESCofMLand-COMLand@mod.uk</v>
          </cell>
          <cell r="DK58" t="str">
            <v>Air-Cap-Del-C2ISR-ACOS@MOD.UK</v>
          </cell>
          <cell r="DL58" t="str">
            <v>NAVYAFSUP-ACOS@mod.uk</v>
          </cell>
          <cell r="DM58" t="str">
            <v>Air-Cap-Del-C2ISR-ACOS@mod.uk</v>
          </cell>
          <cell r="DN58" t="str">
            <v>People-CDP-MA@mod.uk</v>
          </cell>
          <cell r="DO58" t="str">
            <v>Mike.Stone103@mod.gov.uk</v>
          </cell>
          <cell r="DP58" t="str">
            <v>JFC-Cap_C4ISR-Hd@mod.uk</v>
          </cell>
          <cell r="DQ58" t="str">
            <v>DGNuc-WarheadDirector@MOD.uk</v>
          </cell>
          <cell r="DR58" t="str">
            <v>Air-Cap-Del-C2ISR-ACOS@mod.uk</v>
          </cell>
          <cell r="DT58" t="str">
            <v>navyfosni-acnssm@mod.uk</v>
          </cell>
          <cell r="DU58" t="str">
            <v>DESCofMFleet-COMFleet@mod.uk</v>
          </cell>
          <cell r="DV58" t="str">
            <v>DESCEO-ChiefExecutiveOfficer@mod.uk</v>
          </cell>
          <cell r="DW58" t="str">
            <v>navyships-acns@mod.uk</v>
          </cell>
          <cell r="DX58" t="str">
            <v>Army CapCS-Hd@mod.uk</v>
          </cell>
          <cell r="DY58" t="str">
            <v>NAVY CSAV-ACOS@MOD.UK</v>
          </cell>
          <cell r="DZ58" t="str">
            <v>simon.boddis01@noms.gsi.gov.uk</v>
          </cell>
          <cell r="EA58" t="str">
            <v>kevin.sadler@hmcts.gsi.gov.uk    chief.executive@cps.gsi.gov.uk</v>
          </cell>
          <cell r="EB58" t="str">
            <v>Peter.Lewis2@cps.gsi.gov.uk</v>
          </cell>
          <cell r="EC58" t="str">
            <v>Adrian.scott@justice.gsi.gov.uk</v>
          </cell>
          <cell r="ED58" t="str">
            <v>David.Kennedy1@justice.gsi.gov.uk</v>
          </cell>
          <cell r="EE58" t="str">
            <v>kevin.sadler@hmcts.gsi.gov.uk</v>
          </cell>
          <cell r="EF58" t="str">
            <v>matthew.coats@legalaid.gsi.gov.uk</v>
          </cell>
          <cell r="EG58" t="str">
            <v>Janet.Young@justice.gsi.gov.uk</v>
          </cell>
          <cell r="EH58" t="str">
            <v>bryan.clark@noms.gsi.gov.uk</v>
          </cell>
          <cell r="EI58" t="str">
            <v>bryan.clark@noms.gsi.gov.uk</v>
          </cell>
          <cell r="EJ58" t="str">
            <v>Mark.Read@justice.gsi.gov.uk</v>
          </cell>
          <cell r="EK58" t="str">
            <v>mervyn.thomas@justice.gov.gsi.uk</v>
          </cell>
          <cell r="EL58" t="str">
            <v>colin.allars@yjb.gsi.gov.uk</v>
          </cell>
          <cell r="EM58" t="str">
            <v>gerry.cantwell@nca.x.gsi.gov.uk</v>
          </cell>
          <cell r="EN58" t="str">
            <v>Tim.Symington@nca.x.gsi.gov.uk</v>
          </cell>
          <cell r="EO58" t="str">
            <v>ian.cope@ons.gsi.gov.uk</v>
          </cell>
        </row>
        <row r="59">
          <cell r="B59" t="str">
            <v xml:space="preserve">0300 006 7551 </v>
          </cell>
          <cell r="C59" t="str">
            <v>01793 411972</v>
          </cell>
          <cell r="D59" t="str">
            <v>020 7215  4513</v>
          </cell>
          <cell r="E59">
            <v>7771810624</v>
          </cell>
          <cell r="F59">
            <v>2072761199</v>
          </cell>
          <cell r="G59">
            <v>2072760232</v>
          </cell>
          <cell r="H59">
            <v>7802872827</v>
          </cell>
          <cell r="I59">
            <v>7771685176</v>
          </cell>
          <cell r="J59">
            <v>7841804876</v>
          </cell>
          <cell r="K59">
            <v>7802872827</v>
          </cell>
          <cell r="L59" t="str">
            <v xml:space="preserve">0203 357 0103     </v>
          </cell>
          <cell r="M59" t="str">
            <v xml:space="preserve"> 020 7211 2809</v>
          </cell>
          <cell r="N59" t="str">
            <v>0207 211 6103</v>
          </cell>
          <cell r="O59" t="str">
            <v>(020) 7887 8003</v>
          </cell>
          <cell r="P59" t="str">
            <v>0207 211 6103</v>
          </cell>
          <cell r="Q59" t="str">
            <v>0300 068 6293</v>
          </cell>
          <cell r="R59" t="str">
            <v>0300 068 5111</v>
          </cell>
          <cell r="S59" t="str">
            <v xml:space="preserve">0300 068 5150 </v>
          </cell>
          <cell r="T59" t="str">
            <v>01925 802035</v>
          </cell>
          <cell r="U59" t="str">
            <v>01925 802110</v>
          </cell>
          <cell r="V59" t="str">
            <v>0300 068 5661</v>
          </cell>
          <cell r="W59" t="str">
            <v>0118 968 7555</v>
          </cell>
          <cell r="X59" t="str">
            <v>0117 934 5126</v>
          </cell>
          <cell r="Y59" t="str">
            <v>020 3025 7151</v>
          </cell>
          <cell r="Z59" t="str">
            <v>0208 026  4037</v>
          </cell>
          <cell r="AA59" t="str">
            <v>0207 215 4025</v>
          </cell>
          <cell r="AB59" t="str">
            <v>020 7215 3329</v>
          </cell>
          <cell r="AC59" t="str">
            <v>020 73408208 / 07867 469608</v>
          </cell>
          <cell r="AD59">
            <v>2073408208</v>
          </cell>
          <cell r="AE59" t="str">
            <v>0207 783 8217</v>
          </cell>
          <cell r="AF59" t="str">
            <v>0207 023 0473</v>
          </cell>
          <cell r="AG59" t="str">
            <v>07795 120563</v>
          </cell>
          <cell r="AH59" t="str">
            <v>07795 120 563</v>
          </cell>
          <cell r="AI59" t="str">
            <v>020 7944 6261</v>
          </cell>
          <cell r="AJ59" t="str">
            <v>020 7944 6224</v>
          </cell>
          <cell r="AK59" t="str">
            <v>020 7944 4059</v>
          </cell>
          <cell r="AL59" t="str">
            <v>0207 944  4496</v>
          </cell>
          <cell r="AM59" t="str">
            <v>020 7944 2112</v>
          </cell>
          <cell r="AN59" t="str">
            <v>020 7944 6224</v>
          </cell>
          <cell r="AO59" t="str">
            <v>01306 876176</v>
          </cell>
          <cell r="AP59" t="str">
            <v>+ 44 (0) 7740 413611</v>
          </cell>
          <cell r="AQ59" t="str">
            <v>0204 944 4059</v>
          </cell>
          <cell r="AR59" t="str">
            <v>020 7944 4059</v>
          </cell>
          <cell r="AS59" t="str">
            <v>020 7944 4684</v>
          </cell>
          <cell r="AT59">
            <v>2038172539</v>
          </cell>
          <cell r="AU59" t="str">
            <v>020 7944 4059</v>
          </cell>
          <cell r="AV59">
            <v>2079442050</v>
          </cell>
          <cell r="AW59" t="str">
            <v>020 7944 6224</v>
          </cell>
          <cell r="AX59">
            <v>2072102855</v>
          </cell>
          <cell r="AY59" t="str">
            <v>07879 493559</v>
          </cell>
          <cell r="AZ59" t="str">
            <v>07860 180487</v>
          </cell>
          <cell r="BA59">
            <v>7789921499</v>
          </cell>
          <cell r="BB59" t="str">
            <v>07879 493559</v>
          </cell>
          <cell r="BC59" t="str">
            <v>0113 824 8449</v>
          </cell>
          <cell r="BD59">
            <v>7918368538</v>
          </cell>
          <cell r="BE59" t="str">
            <v>020-7210 5855</v>
          </cell>
          <cell r="BF59" t="str">
            <v>0113 825 1114</v>
          </cell>
          <cell r="BG59" t="str">
            <v>020 7210 5123</v>
          </cell>
          <cell r="BH59" t="str">
            <v>0113 8250753</v>
          </cell>
          <cell r="BI59" t="str">
            <v>07736 646618</v>
          </cell>
          <cell r="BJ59" t="str">
            <v>020 7210 6361</v>
          </cell>
          <cell r="BK59">
            <v>7712855277</v>
          </cell>
          <cell r="BL59" t="str">
            <v>07767 352270</v>
          </cell>
          <cell r="BM59" t="str">
            <v xml:space="preserve">020 797 22345    </v>
          </cell>
          <cell r="BN59" t="str">
            <v>020 7210 5368</v>
          </cell>
          <cell r="BO59" t="str">
            <v xml:space="preserve">07788 334 832 / PA- 020 7215 4547 </v>
          </cell>
          <cell r="BP59">
            <v>2032675017</v>
          </cell>
          <cell r="BQ59" t="str">
            <v>020 74497227</v>
          </cell>
          <cell r="BR59" t="str">
            <v>01332 228696</v>
          </cell>
          <cell r="BS59" t="str">
            <v>0207 4495394</v>
          </cell>
          <cell r="BT59" t="str">
            <v>0207 245 3844</v>
          </cell>
          <cell r="BU59" t="str">
            <v>0114 294 8879</v>
          </cell>
          <cell r="BV59">
            <v>2032675017</v>
          </cell>
          <cell r="BW59" t="str">
            <v>020 7008 0419</v>
          </cell>
          <cell r="BY59" t="str">
            <v>808 0731</v>
          </cell>
          <cell r="BZ59">
            <v>2070087131</v>
          </cell>
          <cell r="CA59" t="str">
            <v>020 7008 0419</v>
          </cell>
          <cell r="CB59" t="str">
            <v>03000 586 151</v>
          </cell>
          <cell r="CC59" t="str">
            <v>03000 586 151</v>
          </cell>
          <cell r="CD59">
            <v>7823360347</v>
          </cell>
          <cell r="CE59" t="str">
            <v>03000 586 151</v>
          </cell>
          <cell r="CF59" t="str">
            <v>03000 586151</v>
          </cell>
          <cell r="CG59" t="str">
            <v>03000 586 151</v>
          </cell>
          <cell r="CH59" t="str">
            <v>020 7035 6382</v>
          </cell>
          <cell r="CI59" t="str">
            <v>07881 550 617</v>
          </cell>
          <cell r="CJ59" t="str">
            <v>020 70351027</v>
          </cell>
          <cell r="CK59" t="str">
            <v>0207 035 0965</v>
          </cell>
          <cell r="CL59" t="str">
            <v>0151 676 1556</v>
          </cell>
          <cell r="CM59" t="str">
            <v>0207 035 8191</v>
          </cell>
          <cell r="CN59" t="str">
            <v>0207 035 0591</v>
          </cell>
          <cell r="CO59" t="str">
            <v>Tel:  0207 035 0591Mb:  07881 550617</v>
          </cell>
          <cell r="CP59" t="str">
            <v>020 7035 5166</v>
          </cell>
          <cell r="CQ59" t="str">
            <v>020 7035 1414</v>
          </cell>
          <cell r="CR59" t="str">
            <v>0207 035 1133</v>
          </cell>
          <cell r="CS59" t="str">
            <v>01494 496407</v>
          </cell>
          <cell r="CT59" t="str">
            <v>01494 493280</v>
          </cell>
          <cell r="CU59" t="str">
            <v>01264 886551</v>
          </cell>
          <cell r="CV59" t="str">
            <v>01264 886551</v>
          </cell>
          <cell r="CW59" t="str">
            <v>01264 886662</v>
          </cell>
          <cell r="CX59" t="str">
            <v>01264 383499</v>
          </cell>
          <cell r="CY59">
            <v>2072186153</v>
          </cell>
          <cell r="CZ59" t="str">
            <v>0207 218 9213</v>
          </cell>
          <cell r="DA59" t="str">
            <v>0207 218 7171</v>
          </cell>
          <cell r="DB59" t="str">
            <v>0207 21 83119</v>
          </cell>
          <cell r="DC59" t="str">
            <v>020 7218 6361</v>
          </cell>
          <cell r="DD59" t="str">
            <v>0117 91 37350</v>
          </cell>
          <cell r="DE59">
            <v>2392625601</v>
          </cell>
          <cell r="DF59">
            <v>1225847191</v>
          </cell>
          <cell r="DG59" t="str">
            <v>01923 958821</v>
          </cell>
          <cell r="DH59" t="str">
            <v>01264 887026</v>
          </cell>
          <cell r="DI59" t="str">
            <v>01494 496402</v>
          </cell>
          <cell r="DJ59" t="str">
            <v>01179 134271</v>
          </cell>
          <cell r="DK59" t="str">
            <v>01494 496188</v>
          </cell>
          <cell r="DL59" t="str">
            <v>02392 62 8910</v>
          </cell>
          <cell r="DM59" t="str">
            <v>01494 496188</v>
          </cell>
          <cell r="DN59" t="str">
            <v>020 721 86057</v>
          </cell>
          <cell r="DO59" t="str">
            <v>020 7218 2439</v>
          </cell>
          <cell r="DP59" t="str">
            <v>01923 958824</v>
          </cell>
          <cell r="DQ59" t="str">
            <v>0207 218 7126</v>
          </cell>
          <cell r="DR59" t="str">
            <v>01494 494945</v>
          </cell>
          <cell r="DS59" t="str">
            <v>02392 625292</v>
          </cell>
          <cell r="DT59" t="str">
            <v>02392 625597</v>
          </cell>
          <cell r="DU59" t="str">
            <v>0117 91 30045</v>
          </cell>
          <cell r="DV59">
            <v>3067930241</v>
          </cell>
          <cell r="DW59" t="str">
            <v>02392 625776</v>
          </cell>
          <cell r="DX59" t="str">
            <v>01264 383940</v>
          </cell>
          <cell r="DY59" t="str">
            <v>02392 625601</v>
          </cell>
          <cell r="DZ59" t="str">
            <v>07968 908 100</v>
          </cell>
          <cell r="EA59" t="str">
            <v xml:space="preserve">020 3334 3400  </v>
          </cell>
          <cell r="EB59" t="str">
            <v>0203 357 0891</v>
          </cell>
          <cell r="EC59" t="str">
            <v>0300 047 7039</v>
          </cell>
          <cell r="ED59" t="str">
            <v>07748 321940</v>
          </cell>
          <cell r="EE59">
            <v>2033343012</v>
          </cell>
          <cell r="EF59" t="str">
            <v>0203 334 4166</v>
          </cell>
          <cell r="EG59">
            <v>2033345423</v>
          </cell>
          <cell r="EH59" t="str">
            <v>03000 475889</v>
          </cell>
          <cell r="EI59" t="str">
            <v>03000 475 165</v>
          </cell>
          <cell r="EJ59" t="str">
            <v>020 3334 3108</v>
          </cell>
          <cell r="EK59">
            <v>7500779433</v>
          </cell>
          <cell r="EL59" t="str">
            <v>0203 334 4205</v>
          </cell>
          <cell r="EM59" t="str">
            <v>0207 238 8076</v>
          </cell>
          <cell r="EN59" t="str">
            <v xml:space="preserve">020 7238 2406 </v>
          </cell>
          <cell r="EO59" t="str">
            <v>07770 494843</v>
          </cell>
        </row>
        <row r="60">
          <cell r="G60" t="str">
            <v>D/SRO is Andy Beale</v>
          </cell>
          <cell r="AC60" t="str">
            <v>No</v>
          </cell>
          <cell r="BA60" t="str">
            <v>No</v>
          </cell>
          <cell r="BB60" t="str">
            <v>N/A</v>
          </cell>
          <cell r="BD60" t="str">
            <v>Martin Campbellmartin.campbell2@nhs.net (10%)</v>
          </cell>
          <cell r="BF60" t="str">
            <v>The Programme has a Deputy SRO Cathy Edwards, NHS England, National Operational Delivery Director (Commissioning).Each Trust has an SRO - The Christie (Prof Nick Slevin) and UCLH (Prof Geoff Bellingham)</v>
          </cell>
          <cell r="BG60" t="str">
            <v>n/a</v>
          </cell>
          <cell r="BI60" t="str">
            <v>N/A</v>
          </cell>
          <cell r="BK60" t="str">
            <v>No</v>
          </cell>
          <cell r="CK60" t="str">
            <v>Lucy Bird (Currently covering for SRO who is absent from the office)</v>
          </cell>
          <cell r="EA60" t="str">
            <v>Nick Folland (CPS)Giles York (Police)</v>
          </cell>
          <cell r="EB60" t="str">
            <v>Natalie Ceeney (HMCTS) and Giles York (Police)</v>
          </cell>
        </row>
        <row r="61">
          <cell r="B61" t="str">
            <v>Cohort 15</v>
          </cell>
          <cell r="C61" t="str">
            <v>Cohort 15</v>
          </cell>
          <cell r="D61" t="str">
            <v>Not Eligible - Master Builder</v>
          </cell>
          <cell r="E61" t="str">
            <v>Cohort 5</v>
          </cell>
          <cell r="F61" t="str">
            <v>Not Known</v>
          </cell>
          <cell r="G61" t="str">
            <v>Eligible - awaiting cohort</v>
          </cell>
          <cell r="H61" t="str">
            <v>Cohort 18</v>
          </cell>
          <cell r="I61" t="str">
            <v>Eligible - awaiting cohort</v>
          </cell>
          <cell r="J61" t="str">
            <v>Other</v>
          </cell>
          <cell r="K61" t="str">
            <v>Cohort 20</v>
          </cell>
          <cell r="L61" t="str">
            <v>Not Known</v>
          </cell>
          <cell r="M61" t="str">
            <v>Not Known</v>
          </cell>
          <cell r="N61" t="str">
            <v>Not Eligible - Master Builder</v>
          </cell>
          <cell r="O61" t="str">
            <v>Not Known</v>
          </cell>
          <cell r="P61" t="str">
            <v>Not Eligible - Master Builder</v>
          </cell>
          <cell r="Q61" t="str">
            <v>Cohort 3</v>
          </cell>
          <cell r="R61" t="str">
            <v>Other</v>
          </cell>
          <cell r="S61" t="str">
            <v>Cohort 16</v>
          </cell>
          <cell r="T61" t="str">
            <v>Cohort 15</v>
          </cell>
          <cell r="U61" t="str">
            <v>Not Eligible - Master Builder</v>
          </cell>
          <cell r="V61" t="str">
            <v>Cohort 17</v>
          </cell>
          <cell r="W61" t="str">
            <v>Not Eligible - Master Builder</v>
          </cell>
          <cell r="X61" t="str">
            <v>Cohort 13</v>
          </cell>
          <cell r="Y61" t="str">
            <v>Cohort 4</v>
          </cell>
          <cell r="Z61" t="str">
            <v>Other</v>
          </cell>
          <cell r="AA61" t="str">
            <v>Eligible - awaiting cohort</v>
          </cell>
          <cell r="AB61" t="str">
            <v>Cohort 4</v>
          </cell>
          <cell r="AC61" t="str">
            <v>Cohort 13</v>
          </cell>
          <cell r="AD61" t="str">
            <v>Cohort 13</v>
          </cell>
          <cell r="AE61" t="str">
            <v>Cohort 6</v>
          </cell>
          <cell r="AF61" t="str">
            <v>Other</v>
          </cell>
          <cell r="AG61" t="str">
            <v>Cohort 14</v>
          </cell>
          <cell r="AH61" t="str">
            <v>Cohort 14</v>
          </cell>
          <cell r="AI61" t="str">
            <v>Eligible - awaiting cohort</v>
          </cell>
          <cell r="AJ61" t="str">
            <v>Cohort 13</v>
          </cell>
          <cell r="AK61" t="str">
            <v>Not Eligible - Master Builder</v>
          </cell>
          <cell r="AL61" t="str">
            <v>Not Eligible - Master Builder</v>
          </cell>
          <cell r="AM61" t="str">
            <v>Other</v>
          </cell>
          <cell r="AN61" t="str">
            <v>Cohort 13</v>
          </cell>
          <cell r="AO61" t="str">
            <v>Cohort 14</v>
          </cell>
          <cell r="AP61" t="str">
            <v>Eligible - awaiting cohort</v>
          </cell>
          <cell r="AQ61" t="str">
            <v>Not Eligible - Master Builder</v>
          </cell>
          <cell r="AR61" t="str">
            <v>Not Eligible - Master Builder</v>
          </cell>
          <cell r="AS61" t="str">
            <v>Not Eligible - Master Builder</v>
          </cell>
          <cell r="AT61" t="str">
            <v>Cohort 3</v>
          </cell>
          <cell r="AU61" t="str">
            <v>Not Eligible - Master Builder</v>
          </cell>
          <cell r="AV61" t="str">
            <v>Not Eligible - Project Leaving GMPP</v>
          </cell>
          <cell r="AW61" t="str">
            <v>Cohort 13</v>
          </cell>
          <cell r="AX61" t="str">
            <v>Cohort 2</v>
          </cell>
          <cell r="AY61" t="str">
            <v>Cohort 6</v>
          </cell>
          <cell r="AZ61" t="str">
            <v>Eligible - awaiting cohort</v>
          </cell>
          <cell r="BA61" t="str">
            <v>Other</v>
          </cell>
          <cell r="BB61" t="str">
            <v>Cohort 6</v>
          </cell>
          <cell r="BC61" t="str">
            <v>Other</v>
          </cell>
          <cell r="BD61" t="str">
            <v>Cohort 1</v>
          </cell>
          <cell r="BE61" t="str">
            <v>Cohort 2</v>
          </cell>
          <cell r="BF61" t="str">
            <v>Cohort 1</v>
          </cell>
          <cell r="BG61" t="str">
            <v>Other</v>
          </cell>
          <cell r="BI61" t="str">
            <v>Cohort 2</v>
          </cell>
          <cell r="BJ61" t="str">
            <v>Eligible - awaiting cohort</v>
          </cell>
          <cell r="BK61" t="str">
            <v>Eligible - awaiting cohort</v>
          </cell>
          <cell r="BL61" t="str">
            <v>Cohort 10</v>
          </cell>
          <cell r="BM61" t="str">
            <v>Eligible - awaiting cohort</v>
          </cell>
          <cell r="BN61" t="str">
            <v>Other</v>
          </cell>
          <cell r="BO61" t="str">
            <v>Not Eligible - Contractor</v>
          </cell>
          <cell r="BP61" t="str">
            <v>Cohort 16</v>
          </cell>
          <cell r="BQ61" t="str">
            <v>Cohort 9</v>
          </cell>
          <cell r="BR61" t="str">
            <v>Cohort 8</v>
          </cell>
          <cell r="BS61" t="str">
            <v>Cohort 13</v>
          </cell>
          <cell r="BT61" t="str">
            <v>Cohort 10</v>
          </cell>
          <cell r="BU61" t="str">
            <v>Cohort 18</v>
          </cell>
          <cell r="BV61" t="str">
            <v>Not Known</v>
          </cell>
          <cell r="BW61" t="str">
            <v>Cohort 15</v>
          </cell>
          <cell r="BY61" t="str">
            <v>Other</v>
          </cell>
          <cell r="BZ61" t="str">
            <v>Not Eligible - Master Builder</v>
          </cell>
          <cell r="CA61" t="str">
            <v>Cohort 15</v>
          </cell>
          <cell r="CB61" t="str">
            <v>Not Eligible - Master Builder</v>
          </cell>
          <cell r="CC61" t="str">
            <v>Not Eligible - Master Builder</v>
          </cell>
          <cell r="CD61" t="str">
            <v>Cohort 16</v>
          </cell>
          <cell r="CE61" t="str">
            <v>Not Eligible - Master Builder</v>
          </cell>
          <cell r="CF61" t="str">
            <v>Not Eligible - Master Builder</v>
          </cell>
          <cell r="CG61" t="str">
            <v>Not Eligible - Master Builder</v>
          </cell>
          <cell r="CH61" t="str">
            <v>Cohort 1</v>
          </cell>
          <cell r="CI61" t="str">
            <v>Cohort 1</v>
          </cell>
          <cell r="CJ61" t="str">
            <v>Not Known</v>
          </cell>
          <cell r="CK61" t="str">
            <v>Cohort 17</v>
          </cell>
          <cell r="CL61" t="str">
            <v>Cohort 16</v>
          </cell>
          <cell r="CM61" t="str">
            <v>Cohort 15</v>
          </cell>
          <cell r="CN61" t="str">
            <v>Cohort 1</v>
          </cell>
          <cell r="CO61" t="str">
            <v>Cohort 1</v>
          </cell>
          <cell r="CP61" t="str">
            <v>Cohort 11</v>
          </cell>
          <cell r="CQ61" t="str">
            <v>Cohort 4</v>
          </cell>
          <cell r="CR61" t="str">
            <v>Not Eligible - Master Builder</v>
          </cell>
          <cell r="CS61" t="str">
            <v>Cohort 15</v>
          </cell>
          <cell r="CT61" t="str">
            <v>Cohort 14</v>
          </cell>
          <cell r="CU61" t="str">
            <v>Cohort 4</v>
          </cell>
          <cell r="CV61" t="str">
            <v>Cohort 4</v>
          </cell>
          <cell r="CW61" t="str">
            <v>Cohort 4</v>
          </cell>
          <cell r="CX61" t="str">
            <v>Cohort 10</v>
          </cell>
          <cell r="CY61" t="str">
            <v>Other</v>
          </cell>
          <cell r="CZ61" t="str">
            <v>Cohort 7</v>
          </cell>
          <cell r="DA61" t="str">
            <v>Other</v>
          </cell>
          <cell r="DB61" t="str">
            <v>Cohort 6</v>
          </cell>
          <cell r="DC61" t="str">
            <v>Cohort 2</v>
          </cell>
          <cell r="DE61" t="str">
            <v>Not known</v>
          </cell>
          <cell r="DF61" t="str">
            <v>Not Eligible - Contractor</v>
          </cell>
          <cell r="DG61" t="str">
            <v>Cohort 16</v>
          </cell>
          <cell r="DH61" t="str">
            <v>Not known</v>
          </cell>
          <cell r="DI61" t="str">
            <v>Cohort 13</v>
          </cell>
          <cell r="DJ61" t="str">
            <v>Other</v>
          </cell>
          <cell r="DK61" t="str">
            <v>Cohort 14</v>
          </cell>
          <cell r="DL61" t="str">
            <v>Cohort 17</v>
          </cell>
          <cell r="DM61" t="str">
            <v>Cohort 14</v>
          </cell>
          <cell r="DN61" t="str">
            <v xml:space="preserve">Other </v>
          </cell>
          <cell r="DO61" t="str">
            <v>Not Eligible - Master Builder</v>
          </cell>
          <cell r="DP61" t="str">
            <v>Cohort 16</v>
          </cell>
          <cell r="DQ61" t="str">
            <v>Cohort 4</v>
          </cell>
          <cell r="DR61" t="str">
            <v>Cohort 14</v>
          </cell>
          <cell r="DS61" t="str">
            <v>Cohort 16</v>
          </cell>
          <cell r="DT61" t="str">
            <v>Cohort 15</v>
          </cell>
          <cell r="DU61" t="str">
            <v>Cohort 3</v>
          </cell>
          <cell r="DV61" t="str">
            <v>Not Eligible - Contractor</v>
          </cell>
          <cell r="DW61" t="str">
            <v>Eligible - awaiting cohort</v>
          </cell>
          <cell r="DX61" t="str">
            <v>Cohort 14</v>
          </cell>
          <cell r="DY61" t="str">
            <v>Not known</v>
          </cell>
          <cell r="DZ61" t="str">
            <v>Cohort 5</v>
          </cell>
          <cell r="EA61" t="str">
            <v>Cohort 8</v>
          </cell>
          <cell r="EB61" t="str">
            <v>Other</v>
          </cell>
          <cell r="EC61" t="str">
            <v>Cohort 1</v>
          </cell>
          <cell r="ED61" t="str">
            <v>Not Eligible - Contractor</v>
          </cell>
          <cell r="EE61" t="str">
            <v>Cohort 8</v>
          </cell>
          <cell r="EF61" t="str">
            <v>Cohort 16</v>
          </cell>
          <cell r="EG61" t="str">
            <v>Cohort 9</v>
          </cell>
          <cell r="EH61" t="str">
            <v>Not Known</v>
          </cell>
          <cell r="EI61" t="str">
            <v>Not Eligible - Contractor</v>
          </cell>
          <cell r="EJ61" t="str">
            <v>Cohort 3</v>
          </cell>
          <cell r="EK61" t="str">
            <v>Not Known</v>
          </cell>
          <cell r="EL61" t="str">
            <v>Not Eligible - Project Leaving GMPP</v>
          </cell>
          <cell r="EM61" t="str">
            <v>Cohort 6</v>
          </cell>
          <cell r="EN61" t="str">
            <v>Eligible - awaiting cohort</v>
          </cell>
          <cell r="EO61" t="str">
            <v>Cohort 3</v>
          </cell>
        </row>
        <row r="62">
          <cell r="J62" t="str">
            <v>N/A</v>
          </cell>
          <cell r="R62" t="str">
            <v>SRO is looking at suitability of dates beyond Cohort 17.</v>
          </cell>
          <cell r="U62" t="str">
            <v xml:space="preserve">Not required to join MPLA because of significant expertise and track record as a senior project leader in the nuclear industry. </v>
          </cell>
          <cell r="Z62" t="str">
            <v xml:space="preserve"> SRO is receiving support from an MLPA mentor. </v>
          </cell>
          <cell r="AF62" t="str">
            <v>John Gordon is covering the Head of Department position from February 2016 until October 2016, when Debbie Palmer is expected to return from maternity leave.</v>
          </cell>
          <cell r="AI62" t="str">
            <v>Unable to commit to course because of residential module expectations interfering with family commitments.</v>
          </cell>
          <cell r="AM62" t="str">
            <v>Participated in Cohort 1 by agreement for one day</v>
          </cell>
          <cell r="BA62" t="str">
            <v>N/A</v>
          </cell>
          <cell r="BC62" t="str">
            <v>NHS England are reviewing the attendance of  MPLA</v>
          </cell>
          <cell r="BE62" t="str">
            <v>Graduated</v>
          </cell>
          <cell r="BG62" t="str">
            <v>Reflecting an expectation that the prgramme will exit GMPP by 31/12/16.</v>
          </cell>
          <cell r="BM62" t="str">
            <v xml:space="preserve">The current SRO was appointed in April 2016 and is yet to acquire the MPLA status. </v>
          </cell>
          <cell r="BN62" t="str">
            <v xml:space="preserve">Charlie has agreed with the MPA that it is not appropriate for him to attend MPLA training </v>
          </cell>
          <cell r="BO62" t="str">
            <v>TBC</v>
          </cell>
          <cell r="BY62" t="str">
            <v>Not considered cost effective due to the duration of the project</v>
          </cell>
          <cell r="EB62" t="str">
            <v>See separate email note - still to be determined if PL will attand</v>
          </cell>
          <cell r="EG62" t="str">
            <v xml:space="preserve"> </v>
          </cell>
          <cell r="EI62" t="str">
            <v>New to post in May 2015 - Temporary / Interim Assignment only</v>
          </cell>
          <cell r="EK62" t="str">
            <v>MoJ Capability and Delivery and SRO in  discussion with IPA regarding requirement to join MPLA.</v>
          </cell>
          <cell r="EL62" t="str">
            <v>Project will be complete before the SROs MPLA place is available</v>
          </cell>
        </row>
        <row r="63">
          <cell r="L63" t="str">
            <v>Not Known</v>
          </cell>
          <cell r="M63" t="str">
            <v>Not Known</v>
          </cell>
          <cell r="P63" t="str">
            <v>Not Eligible - Master Builder</v>
          </cell>
          <cell r="AA63" t="str">
            <v>Cohort 4</v>
          </cell>
          <cell r="AJ63" t="str">
            <v>Eligible - awaiting cohort</v>
          </cell>
          <cell r="AM63" t="str">
            <v>Eligible - awaiting cohort</v>
          </cell>
          <cell r="AN63" t="str">
            <v>Eligible - awaiting cohort</v>
          </cell>
          <cell r="AW63" t="str">
            <v>Eligible - awaiting cohort</v>
          </cell>
          <cell r="AY63" t="str">
            <v>Other</v>
          </cell>
          <cell r="AZ63" t="str">
            <v>Eligible - awaiting cohort</v>
          </cell>
          <cell r="BA63" t="str">
            <v>Other</v>
          </cell>
          <cell r="BB63" t="str">
            <v>Other</v>
          </cell>
          <cell r="BE63" t="str">
            <v>Cohort 2</v>
          </cell>
          <cell r="BI63" t="str">
            <v>Other</v>
          </cell>
          <cell r="BM63" t="str">
            <v>Other</v>
          </cell>
          <cell r="BO63" t="str">
            <v>Not Eligible - Contractor</v>
          </cell>
          <cell r="CJ63" t="str">
            <v>Not Known</v>
          </cell>
          <cell r="EH63" t="str">
            <v>Not Known</v>
          </cell>
        </row>
        <row r="64">
          <cell r="AY64" t="str">
            <v>MPLA has been completed.</v>
          </cell>
          <cell r="BA64" t="str">
            <v>N/A</v>
          </cell>
          <cell r="BB64" t="str">
            <v>MPLA Cohort 6</v>
          </cell>
          <cell r="BI64" t="str">
            <v>MPLA Cohort 2</v>
          </cell>
          <cell r="BM64" t="str">
            <v>The current SRO was appointed in April 2016 and is yet to acquire the PLP status.</v>
          </cell>
          <cell r="BO64" t="str">
            <v>TBC</v>
          </cell>
        </row>
        <row r="65">
          <cell r="B65">
            <v>42424</v>
          </cell>
          <cell r="C65">
            <v>42081</v>
          </cell>
          <cell r="D65">
            <v>42395</v>
          </cell>
          <cell r="E65">
            <v>42086</v>
          </cell>
          <cell r="F65">
            <v>42719</v>
          </cell>
          <cell r="G65">
            <v>42398</v>
          </cell>
          <cell r="H65">
            <v>42719</v>
          </cell>
          <cell r="I65">
            <v>42719</v>
          </cell>
          <cell r="J65">
            <v>42478</v>
          </cell>
          <cell r="K65">
            <v>42125</v>
          </cell>
          <cell r="L65">
            <v>42171</v>
          </cell>
          <cell r="M65">
            <v>42472</v>
          </cell>
          <cell r="N65">
            <v>42276</v>
          </cell>
          <cell r="O65">
            <v>42276</v>
          </cell>
          <cell r="P65">
            <v>42276</v>
          </cell>
          <cell r="Q65">
            <v>42089</v>
          </cell>
          <cell r="R65">
            <v>42439</v>
          </cell>
          <cell r="S65">
            <v>42744</v>
          </cell>
          <cell r="T65">
            <v>42083</v>
          </cell>
          <cell r="U65">
            <v>42073</v>
          </cell>
          <cell r="V65">
            <v>42083</v>
          </cell>
          <cell r="W65">
            <v>42174</v>
          </cell>
          <cell r="X65">
            <v>42186</v>
          </cell>
          <cell r="Y65">
            <v>42510</v>
          </cell>
          <cell r="Z65">
            <v>42417</v>
          </cell>
          <cell r="AA65">
            <v>42444</v>
          </cell>
          <cell r="AB65">
            <v>42088</v>
          </cell>
          <cell r="AC65">
            <v>42094</v>
          </cell>
          <cell r="AD65">
            <v>42094</v>
          </cell>
          <cell r="AE65">
            <v>42618</v>
          </cell>
          <cell r="AF65">
            <v>42075</v>
          </cell>
          <cell r="AG65" t="str">
            <v>26/03/2015</v>
          </cell>
          <cell r="AH65">
            <v>42551</v>
          </cell>
          <cell r="AI65">
            <v>42462</v>
          </cell>
          <cell r="AJ65">
            <v>42545</v>
          </cell>
          <cell r="AL65" t="str">
            <v>Letter will be drafted and issued shortly</v>
          </cell>
          <cell r="AM65" t="str">
            <v>18/09/2015</v>
          </cell>
          <cell r="AN65">
            <v>42545</v>
          </cell>
          <cell r="AO65">
            <v>41892</v>
          </cell>
          <cell r="AS65">
            <v>42069</v>
          </cell>
          <cell r="AT65" t="str">
            <v>26/03/2015</v>
          </cell>
          <cell r="AV65">
            <v>42704</v>
          </cell>
          <cell r="AW65">
            <v>42545</v>
          </cell>
          <cell r="AY65">
            <v>42034</v>
          </cell>
          <cell r="AZ65">
            <v>42552</v>
          </cell>
          <cell r="BA65">
            <v>42542</v>
          </cell>
          <cell r="BB65">
            <v>42522</v>
          </cell>
          <cell r="BC65">
            <v>42221</v>
          </cell>
          <cell r="BD65">
            <v>41974</v>
          </cell>
          <cell r="BE65">
            <v>42158</v>
          </cell>
          <cell r="BF65">
            <v>42188</v>
          </cell>
          <cell r="BG65">
            <v>42552</v>
          </cell>
          <cell r="BI65">
            <v>42139</v>
          </cell>
          <cell r="BJ65">
            <v>42597</v>
          </cell>
          <cell r="BK65">
            <v>42674</v>
          </cell>
          <cell r="BL65">
            <v>42125</v>
          </cell>
          <cell r="BN65">
            <v>42076</v>
          </cell>
          <cell r="BO65">
            <v>42481</v>
          </cell>
          <cell r="BP65">
            <v>42552</v>
          </cell>
          <cell r="BQ65">
            <v>42087</v>
          </cell>
          <cell r="BR65">
            <v>42305</v>
          </cell>
          <cell r="BS65">
            <v>42087</v>
          </cell>
          <cell r="BT65">
            <v>42087</v>
          </cell>
          <cell r="BU65">
            <v>42704</v>
          </cell>
          <cell r="BV65">
            <v>42552</v>
          </cell>
          <cell r="BW65">
            <v>42317</v>
          </cell>
          <cell r="BY65">
            <v>42217</v>
          </cell>
          <cell r="BZ65">
            <v>42064</v>
          </cell>
          <cell r="CA65">
            <v>42317</v>
          </cell>
          <cell r="CB65">
            <v>42644</v>
          </cell>
          <cell r="CC65">
            <v>42551</v>
          </cell>
          <cell r="CD65">
            <v>42597</v>
          </cell>
          <cell r="CE65">
            <v>42551</v>
          </cell>
          <cell r="CF65">
            <v>42643</v>
          </cell>
          <cell r="CG65">
            <v>42551</v>
          </cell>
          <cell r="CH65">
            <v>42093</v>
          </cell>
          <cell r="CI65">
            <v>42704</v>
          </cell>
          <cell r="CJ65">
            <v>42490</v>
          </cell>
          <cell r="CK65">
            <v>41710</v>
          </cell>
          <cell r="CL65">
            <v>42370</v>
          </cell>
          <cell r="CM65">
            <v>42093</v>
          </cell>
          <cell r="CN65">
            <v>42093</v>
          </cell>
          <cell r="CO65">
            <v>42093</v>
          </cell>
          <cell r="CP65">
            <v>42093</v>
          </cell>
          <cell r="CQ65">
            <v>42583</v>
          </cell>
          <cell r="CR65">
            <v>42460</v>
          </cell>
          <cell r="CS65">
            <v>42234</v>
          </cell>
          <cell r="CT65">
            <v>42261</v>
          </cell>
          <cell r="CV65">
            <v>42391</v>
          </cell>
          <cell r="CW65">
            <v>42391</v>
          </cell>
          <cell r="CX65">
            <v>42502</v>
          </cell>
          <cell r="CY65">
            <v>42068</v>
          </cell>
          <cell r="CZ65">
            <v>42117</v>
          </cell>
          <cell r="DA65">
            <v>42033</v>
          </cell>
          <cell r="DB65">
            <v>41548</v>
          </cell>
          <cell r="DC65">
            <v>42117</v>
          </cell>
          <cell r="DD65">
            <v>42552</v>
          </cell>
          <cell r="DF65">
            <v>42131</v>
          </cell>
          <cell r="DG65">
            <v>42443</v>
          </cell>
          <cell r="DH65">
            <v>42391</v>
          </cell>
          <cell r="DI65">
            <v>42158</v>
          </cell>
          <cell r="DJ65">
            <v>42453</v>
          </cell>
          <cell r="DL65">
            <v>42338</v>
          </cell>
          <cell r="DM65">
            <v>42269</v>
          </cell>
          <cell r="DN65">
            <v>42270</v>
          </cell>
          <cell r="DO65">
            <v>42326</v>
          </cell>
          <cell r="DP65">
            <v>42443</v>
          </cell>
          <cell r="DQ65">
            <v>41822</v>
          </cell>
          <cell r="DS65">
            <v>42200</v>
          </cell>
          <cell r="DT65">
            <v>42200</v>
          </cell>
          <cell r="DU65">
            <v>41652</v>
          </cell>
          <cell r="DV65">
            <v>42341</v>
          </cell>
          <cell r="DW65">
            <v>42446</v>
          </cell>
          <cell r="DX65">
            <v>42227</v>
          </cell>
          <cell r="DY65">
            <v>41960</v>
          </cell>
          <cell r="DZ65">
            <v>42720</v>
          </cell>
          <cell r="EB65">
            <v>42064</v>
          </cell>
          <cell r="EC65">
            <v>42370</v>
          </cell>
          <cell r="ED65">
            <v>42226</v>
          </cell>
          <cell r="EE65">
            <v>42583</v>
          </cell>
          <cell r="EF65">
            <v>42094</v>
          </cell>
          <cell r="EG65">
            <v>42389</v>
          </cell>
          <cell r="EI65">
            <v>42292</v>
          </cell>
          <cell r="EK65">
            <v>42247</v>
          </cell>
          <cell r="EM65">
            <v>42156</v>
          </cell>
          <cell r="EN65">
            <v>42161</v>
          </cell>
          <cell r="EO65">
            <v>42341</v>
          </cell>
          <cell r="FM65"/>
        </row>
        <row r="66">
          <cell r="I66" t="str">
            <v>Left for new role in private sector</v>
          </cell>
          <cell r="Y66" t="str">
            <v>Directorate (or equivalent) Organisational change</v>
          </cell>
          <cell r="AX66" t="str">
            <v>Departmental (or equivalent) Organisational change</v>
          </cell>
          <cell r="AZ66" t="str">
            <v>Consolidation of SROs / PDs, resulting in one SRO / PD</v>
          </cell>
          <cell r="BA66" t="str">
            <v>Departmental (or equivalent) Organisational change</v>
          </cell>
          <cell r="BG66" t="str">
            <v>Departmental (or equivalent) Organisational change</v>
          </cell>
          <cell r="BH66" t="str">
            <v>Departmental (or equivalent) Organisational change</v>
          </cell>
          <cell r="BJ66" t="str">
            <v>Departmental (or equivalent) Organisational change</v>
          </cell>
          <cell r="BK66" t="str">
            <v>Internal governance restructure</v>
          </cell>
          <cell r="BM66" t="str">
            <v>Directorate (or equivalent) Organisational change</v>
          </cell>
          <cell r="BU66" t="str">
            <v>Left for new role in private sector</v>
          </cell>
          <cell r="CD66" t="str">
            <v>Left for new role in private sector</v>
          </cell>
          <cell r="CE66" t="str">
            <v>Departmental (or equivalent) Organisational change</v>
          </cell>
          <cell r="CJ66" t="str">
            <v>Temporary / Interim Assignment only</v>
          </cell>
          <cell r="CQ66" t="str">
            <v>Left for new role in private sector</v>
          </cell>
          <cell r="DE66" t="str">
            <v>Post Rotation</v>
          </cell>
          <cell r="DK66" t="str">
            <v>Left for new role in current department</v>
          </cell>
          <cell r="DY66" t="str">
            <v>Left for new role in current department</v>
          </cell>
          <cell r="DZ66" t="str">
            <v>Retirement</v>
          </cell>
          <cell r="ED66" t="str">
            <v>Other</v>
          </cell>
          <cell r="EE66" t="str">
            <v>Temporary / Interim Assignment only</v>
          </cell>
          <cell r="EI66" t="str">
            <v>Temporary / Interim Assignment only</v>
          </cell>
        </row>
        <row r="67">
          <cell r="U67" t="str">
            <v xml:space="preserve">Note: - SRO due to leave the NDA at end of October 2016.  NDA in discussions with IPA on replacement SRO which will be reported in Q3.   </v>
          </cell>
          <cell r="W67" t="str">
            <v>Original SRO appointment letter stated end of tenure as 31/3/2016; an updated letter has been issued (but not published) which suggests an end date of late summer/early autumn 2016 to coincide with revised programme closure. A stocktake with the CEOs of the Civil Service and IPA, HMT, and Defra Permanent Secretary is planned in November 2016 to assess readiness for programme, at which point the most appropriate date for programme closure will be determined and tenure dates for SRO and PD updated accordingly.</v>
          </cell>
          <cell r="BD67" t="str">
            <v>No SRO Letter IssuedEnd date TBC</v>
          </cell>
          <cell r="BS67" t="str">
            <v>Sucessor named on 07 October 2016 as Charu Gorasia - start date to be confirmed</v>
          </cell>
          <cell r="CQ67" t="str">
            <v>Note:  current SRO has been interim pending arrival of and handover to new Finance &amp; Estates Director. SRO accountability will transfer from 1 October 2016.</v>
          </cell>
          <cell r="DE67" t="str">
            <v>Military Rotation</v>
          </cell>
          <cell r="DK67" t="str">
            <v>Delegation from Sponsor to Lead Command</v>
          </cell>
          <cell r="DY67" t="str">
            <v>Re-assignment of previous incumbent</v>
          </cell>
          <cell r="ED67" t="str">
            <v>Full time SRO appointed in line with MPA PAR recommendations.</v>
          </cell>
          <cell r="EJ67" t="str">
            <v xml:space="preserve"> </v>
          </cell>
          <cell r="EL67" t="str">
            <v>Previous SRO, Lin Hinnigan left the Department</v>
          </cell>
        </row>
        <row r="68">
          <cell r="BG68" t="str">
            <v xml:space="preserve">TBC </v>
          </cell>
          <cell r="CH68" t="str">
            <v>to be completed by the MPA</v>
          </cell>
          <cell r="CJ68" t="str">
            <v>to be completed by the MPA</v>
          </cell>
          <cell r="CL68" t="str">
            <v>to be completed by the MPA</v>
          </cell>
          <cell r="CM68" t="str">
            <v>to be completed by the MPA</v>
          </cell>
          <cell r="CN68" t="str">
            <v>to be completed by the MPA</v>
          </cell>
          <cell r="CO68" t="str">
            <v>to be completed by the MPA</v>
          </cell>
          <cell r="CP68" t="str">
            <v>to be completed by the MPA</v>
          </cell>
          <cell r="CR68" t="str">
            <v>to be completed by the MPA</v>
          </cell>
        </row>
        <row r="69">
          <cell r="B69" t="str">
            <v>Calder</v>
          </cell>
          <cell r="C69" t="str">
            <v>Bird</v>
          </cell>
          <cell r="D69" t="str">
            <v>Lloyd</v>
          </cell>
          <cell r="E69" t="str">
            <v>Bulger</v>
          </cell>
          <cell r="F69" t="str">
            <v>Kamellard</v>
          </cell>
          <cell r="G69" t="str">
            <v>Brennan</v>
          </cell>
          <cell r="H69" t="str">
            <v>Carter-Gray</v>
          </cell>
          <cell r="I69" t="str">
            <v>McEvoy</v>
          </cell>
          <cell r="J69" t="str">
            <v>Ashton</v>
          </cell>
          <cell r="K69" t="str">
            <v>Gill</v>
          </cell>
          <cell r="L69" t="str">
            <v>Forbes</v>
          </cell>
          <cell r="M69" t="str">
            <v>Creamer</v>
          </cell>
          <cell r="N69" t="str">
            <v>Field</v>
          </cell>
          <cell r="O69" t="str">
            <v>Dunnett</v>
          </cell>
          <cell r="P69" t="str">
            <v>MacLeod</v>
          </cell>
          <cell r="Q69" t="str">
            <v>Kapadia</v>
          </cell>
          <cell r="R69" t="str">
            <v>Wintle</v>
          </cell>
          <cell r="S69" t="str">
            <v>Wagstaff</v>
          </cell>
          <cell r="T69" t="str">
            <v>Lowe</v>
          </cell>
          <cell r="U69" t="str">
            <v>Thompson</v>
          </cell>
          <cell r="V69" t="str">
            <v>Over</v>
          </cell>
          <cell r="W69" t="str">
            <v>Broomfield</v>
          </cell>
          <cell r="X69" t="str">
            <v>Naylor</v>
          </cell>
          <cell r="Y69" t="str">
            <v>Quarmby</v>
          </cell>
          <cell r="Z69" t="str">
            <v>Holliday</v>
          </cell>
          <cell r="AA69" t="str">
            <v>Hill</v>
          </cell>
          <cell r="AB69" t="str">
            <v>Westhead</v>
          </cell>
          <cell r="AC69" t="str">
            <v>Stephenson</v>
          </cell>
          <cell r="AD69" t="str">
            <v>Rudley</v>
          </cell>
          <cell r="AE69" t="str">
            <v>Hamshar-Willison</v>
          </cell>
          <cell r="AF69" t="str">
            <v>Harper</v>
          </cell>
          <cell r="AG69" t="str">
            <v>Worthington</v>
          </cell>
          <cell r="AH69" t="str">
            <v>Parody</v>
          </cell>
          <cell r="AI69" t="str">
            <v>Hatteea</v>
          </cell>
          <cell r="AJ69" t="str">
            <v>Stockbridge</v>
          </cell>
          <cell r="AK69" t="str">
            <v>White</v>
          </cell>
          <cell r="AL69" t="str">
            <v>Phillips</v>
          </cell>
          <cell r="AM69" t="str">
            <v>Rodgers</v>
          </cell>
          <cell r="AN69" t="str">
            <v>Fishwick</v>
          </cell>
          <cell r="AO69" t="str">
            <v>Brown</v>
          </cell>
          <cell r="AP69" t="str">
            <v>Sheppard</v>
          </cell>
          <cell r="AQ69" t="str">
            <v>Reed</v>
          </cell>
          <cell r="AR69" t="str">
            <v>Baker</v>
          </cell>
          <cell r="AS69" t="str">
            <v>Wilkinson</v>
          </cell>
          <cell r="AT69" t="str">
            <v>Oliver</v>
          </cell>
          <cell r="AU69" t="str">
            <v>Phillips</v>
          </cell>
          <cell r="AV69" t="str">
            <v>Ritchie</v>
          </cell>
          <cell r="AW69" t="str">
            <v>Daley</v>
          </cell>
          <cell r="AX69" t="str">
            <v>Dodds</v>
          </cell>
          <cell r="AY69" t="str">
            <v>Fox</v>
          </cell>
          <cell r="AZ69" t="str">
            <v>Habergham</v>
          </cell>
          <cell r="BA69" t="str">
            <v>Warden</v>
          </cell>
          <cell r="BB69" t="str">
            <v>Ryan</v>
          </cell>
          <cell r="BC69" t="str">
            <v>Hunt</v>
          </cell>
          <cell r="BD69" t="str">
            <v>Adenubi</v>
          </cell>
          <cell r="BE69" t="str">
            <v>Stirling</v>
          </cell>
          <cell r="BF69" t="str">
            <v>Kay</v>
          </cell>
          <cell r="BG69" t="str">
            <v>Spooner</v>
          </cell>
          <cell r="BH69" t="str">
            <v>Nixon</v>
          </cell>
          <cell r="BI69" t="str">
            <v>Henry</v>
          </cell>
          <cell r="BJ69" t="str">
            <v>Coyne</v>
          </cell>
          <cell r="BK69" t="str">
            <v>Murphy</v>
          </cell>
          <cell r="BL69" t="str">
            <v>Harry</v>
          </cell>
          <cell r="BM69" t="str">
            <v>Barton</v>
          </cell>
          <cell r="BN69" t="str">
            <v>Pitt</v>
          </cell>
          <cell r="BO69" t="str">
            <v>Mather</v>
          </cell>
          <cell r="BP69" t="str">
            <v>Long</v>
          </cell>
          <cell r="BQ69" t="str">
            <v>Walker</v>
          </cell>
          <cell r="BR69" t="str">
            <v>Gillis</v>
          </cell>
          <cell r="BS69" t="str">
            <v>Bradshaw</v>
          </cell>
          <cell r="BT69" t="str">
            <v>Wright</v>
          </cell>
          <cell r="BU69" t="str">
            <v>McHugh</v>
          </cell>
          <cell r="BV69" t="str">
            <v>Barton</v>
          </cell>
          <cell r="BW69" t="str">
            <v>Arnold</v>
          </cell>
          <cell r="BY69" t="str">
            <v>Thomas</v>
          </cell>
          <cell r="BZ69" t="str">
            <v>Thomas</v>
          </cell>
          <cell r="CA69" t="str">
            <v>Arnold</v>
          </cell>
          <cell r="CB69" t="str">
            <v>Rowland</v>
          </cell>
          <cell r="CC69" t="str">
            <v>Boyd</v>
          </cell>
          <cell r="CD69" t="str">
            <v>Kennedy</v>
          </cell>
          <cell r="CE69" t="str">
            <v>Franklin</v>
          </cell>
          <cell r="CF69" t="str">
            <v>Middleton</v>
          </cell>
          <cell r="CG69" t="str">
            <v>Harrison</v>
          </cell>
          <cell r="CH69" t="str">
            <v>Coleman</v>
          </cell>
          <cell r="CI69" t="str">
            <v>Thomson</v>
          </cell>
          <cell r="CJ69" t="str">
            <v>McGrath</v>
          </cell>
          <cell r="CK69" t="str">
            <v>Westmore</v>
          </cell>
          <cell r="CL69" t="str">
            <v>Charles</v>
          </cell>
          <cell r="CM69" t="str">
            <v>Clarke</v>
          </cell>
          <cell r="CN69" t="str">
            <v>Shipley</v>
          </cell>
          <cell r="CO69" t="str">
            <v>Crean</v>
          </cell>
          <cell r="CP69" t="str">
            <v>Keane</v>
          </cell>
          <cell r="CQ69" t="str">
            <v>Sellar</v>
          </cell>
          <cell r="CR69" t="str">
            <v>Duncan</v>
          </cell>
          <cell r="CS69" t="str">
            <v>WILCOCK</v>
          </cell>
          <cell r="CT69" t="str">
            <v>Hughes</v>
          </cell>
          <cell r="CU69" t="str">
            <v>Kingsford</v>
          </cell>
          <cell r="CV69" t="str">
            <v>Kingsford</v>
          </cell>
          <cell r="CW69" t="str">
            <v>White</v>
          </cell>
          <cell r="CX69" t="str">
            <v>Duddy</v>
          </cell>
          <cell r="CY69" t="str">
            <v>Crackett</v>
          </cell>
          <cell r="CZ69" t="str">
            <v>Morris</v>
          </cell>
          <cell r="DA69" t="str">
            <v>Mackay</v>
          </cell>
          <cell r="DB69" t="str">
            <v>Barrett</v>
          </cell>
          <cell r="DC69" t="str">
            <v>Deane</v>
          </cell>
          <cell r="DD69" t="str">
            <v>Adams</v>
          </cell>
          <cell r="DE69" t="str">
            <v>Bradley</v>
          </cell>
          <cell r="DF69" t="str">
            <v>Medwell</v>
          </cell>
          <cell r="DG69" t="str">
            <v>Griffiths</v>
          </cell>
          <cell r="DH69" t="str">
            <v>Cole</v>
          </cell>
          <cell r="DI69" t="str">
            <v>Known</v>
          </cell>
          <cell r="DJ69" t="str">
            <v>West</v>
          </cell>
          <cell r="DK69" t="str">
            <v>Hughes</v>
          </cell>
          <cell r="DL69" t="str">
            <v>Shattock</v>
          </cell>
          <cell r="DM69" t="str">
            <v>Saul</v>
          </cell>
          <cell r="DN69" t="str">
            <v>Pusey, Heather McNaughton (jobshare)</v>
          </cell>
          <cell r="DO69" t="str">
            <v>Van Overtveldt</v>
          </cell>
          <cell r="DP69" t="str">
            <v>Purves</v>
          </cell>
          <cell r="DQ69" t="str">
            <v>Knott</v>
          </cell>
          <cell r="DR69" t="str">
            <v>Hughes</v>
          </cell>
          <cell r="DS69" t="str">
            <v>Allen</v>
          </cell>
          <cell r="DT69" t="str">
            <v>Hunt</v>
          </cell>
          <cell r="DU69" t="str">
            <v>Hodgson</v>
          </cell>
          <cell r="DV69" t="str">
            <v>Robins</v>
          </cell>
          <cell r="DW69" t="str">
            <v>Cryar</v>
          </cell>
          <cell r="DX69" t="str">
            <v>Pullan</v>
          </cell>
          <cell r="DY69" t="str">
            <v>Bradley</v>
          </cell>
          <cell r="DZ69" t="str">
            <v>Trent</v>
          </cell>
          <cell r="EA69" t="str">
            <v>Ryder</v>
          </cell>
          <cell r="EB69" t="str">
            <v>Rowland</v>
          </cell>
          <cell r="EC69" t="str">
            <v>Borg</v>
          </cell>
          <cell r="ED69" t="str">
            <v>Pierce</v>
          </cell>
          <cell r="EE69" t="str">
            <v>Goodman</v>
          </cell>
          <cell r="EF69" t="str">
            <v>Lewis</v>
          </cell>
          <cell r="EG69" t="str">
            <v>Turner</v>
          </cell>
          <cell r="EH69" t="str">
            <v>Morris</v>
          </cell>
          <cell r="EI69" t="str">
            <v>Morris</v>
          </cell>
          <cell r="EJ69" t="str">
            <v>Laing</v>
          </cell>
          <cell r="EK69" t="str">
            <v>Allright</v>
          </cell>
          <cell r="EL69" t="str">
            <v>Venosi</v>
          </cell>
          <cell r="EM69" t="str">
            <v>Dubrie</v>
          </cell>
          <cell r="EN69" t="str">
            <v>Tully</v>
          </cell>
          <cell r="EO69" t="str">
            <v>Humberstone</v>
          </cell>
        </row>
        <row r="70">
          <cell r="B70" t="str">
            <v>Steve</v>
          </cell>
          <cell r="C70" t="str">
            <v>Nigel</v>
          </cell>
          <cell r="D70" t="str">
            <v>Henry</v>
          </cell>
          <cell r="E70" t="str">
            <v>Sandy</v>
          </cell>
          <cell r="F70" t="str">
            <v>Adrian</v>
          </cell>
          <cell r="G70" t="str">
            <v>Michael</v>
          </cell>
          <cell r="H70" t="str">
            <v>Ann</v>
          </cell>
          <cell r="I70" t="str">
            <v>Jessica</v>
          </cell>
          <cell r="J70" t="str">
            <v>Mark</v>
          </cell>
          <cell r="K70" t="str">
            <v>Liz</v>
          </cell>
          <cell r="L70" t="str">
            <v>Peter</v>
          </cell>
          <cell r="M70" t="str">
            <v>Dean</v>
          </cell>
          <cell r="N70" t="str">
            <v>Andrew</v>
          </cell>
          <cell r="O70" t="str">
            <v>Jo</v>
          </cell>
          <cell r="P70" t="str">
            <v>Frances</v>
          </cell>
          <cell r="Q70" t="str">
            <v>Daniel</v>
          </cell>
          <cell r="R70" t="str">
            <v>Tom</v>
          </cell>
          <cell r="S70" t="str">
            <v>David</v>
          </cell>
          <cell r="T70" t="str">
            <v>Nigel</v>
          </cell>
          <cell r="U70" t="str">
            <v>Duncan</v>
          </cell>
          <cell r="V70" t="str">
            <v>Alan</v>
          </cell>
          <cell r="W70" t="str">
            <v>Jo</v>
          </cell>
          <cell r="X70" t="str">
            <v>Chris</v>
          </cell>
          <cell r="Y70" t="str">
            <v>Peter</v>
          </cell>
          <cell r="Z70" t="str">
            <v>Marian</v>
          </cell>
          <cell r="AA70" t="str">
            <v>David</v>
          </cell>
          <cell r="AB70" t="str">
            <v xml:space="preserve">Ed </v>
          </cell>
          <cell r="AC70" t="str">
            <v>Rachel</v>
          </cell>
          <cell r="AD70" t="str">
            <v>Daniel</v>
          </cell>
          <cell r="AE70" t="str">
            <v>Jessie/ Katy</v>
          </cell>
          <cell r="AF70" t="str">
            <v>Alex</v>
          </cell>
          <cell r="AG70" t="str">
            <v>John</v>
          </cell>
          <cell r="AH70" t="str">
            <v>Derek</v>
          </cell>
          <cell r="AI70" t="str">
            <v>Sacha</v>
          </cell>
          <cell r="AJ70" t="str">
            <v>Graham</v>
          </cell>
          <cell r="AK70" t="str">
            <v>Stuart</v>
          </cell>
          <cell r="AL70" t="str">
            <v>Rhydian</v>
          </cell>
          <cell r="AM70" t="str">
            <v xml:space="preserve">Paul </v>
          </cell>
          <cell r="AN70" t="str">
            <v>Paul</v>
          </cell>
          <cell r="AO70" t="str">
            <v xml:space="preserve">Mike </v>
          </cell>
          <cell r="AP70" t="str">
            <v xml:space="preserve">Adrian  </v>
          </cell>
          <cell r="AQ70" t="str">
            <v>John</v>
          </cell>
          <cell r="AR70" t="str">
            <v>Stuart</v>
          </cell>
          <cell r="AS70" t="str">
            <v>Peter</v>
          </cell>
          <cell r="AT70" t="str">
            <v>Damien</v>
          </cell>
          <cell r="AU70" t="str">
            <v>Rhydian</v>
          </cell>
          <cell r="AV70" t="str">
            <v>Martin</v>
          </cell>
          <cell r="AW70" t="str">
            <v>Jonathan</v>
          </cell>
          <cell r="AX70" t="str">
            <v>Kevin</v>
          </cell>
          <cell r="AY70" t="str">
            <v>Nic</v>
          </cell>
          <cell r="AZ70" t="str">
            <v>Rachel</v>
          </cell>
          <cell r="BA70" t="str">
            <v>Martin</v>
          </cell>
          <cell r="BB70" t="str">
            <v>Dermot</v>
          </cell>
          <cell r="BC70" t="str">
            <v>Andy</v>
          </cell>
          <cell r="BD70" t="str">
            <v>Kemi</v>
          </cell>
          <cell r="BE70" t="str">
            <v>Chris</v>
          </cell>
          <cell r="BF70" t="str">
            <v>Melanie</v>
          </cell>
          <cell r="BG70" t="str">
            <v>Paul</v>
          </cell>
          <cell r="BH70" t="str">
            <v>Phil</v>
          </cell>
          <cell r="BI70" t="str">
            <v>Cleveland</v>
          </cell>
          <cell r="BJ70" t="str">
            <v>Gordon</v>
          </cell>
          <cell r="BK70" t="str">
            <v>Rachel</v>
          </cell>
          <cell r="BL70" t="str">
            <v>Tim</v>
          </cell>
          <cell r="BM70" t="str">
            <v>Sarah</v>
          </cell>
          <cell r="BN70" t="str">
            <v>Nichola</v>
          </cell>
          <cell r="BO70" t="str">
            <v>Nicole</v>
          </cell>
          <cell r="BP70" t="str">
            <v>Ray</v>
          </cell>
          <cell r="BQ70" t="str">
            <v>Fiona</v>
          </cell>
          <cell r="BR70" t="str">
            <v>Julie</v>
          </cell>
          <cell r="BS70" t="str">
            <v>Joanne</v>
          </cell>
          <cell r="BT70" t="str">
            <v>Ian</v>
          </cell>
          <cell r="BU70" t="str">
            <v>Teresa</v>
          </cell>
          <cell r="BV70" t="str">
            <v>James</v>
          </cell>
          <cell r="BW70" t="str">
            <v>Cathy</v>
          </cell>
          <cell r="BY70" t="str">
            <v>Lauren</v>
          </cell>
          <cell r="BZ70" t="str">
            <v>David</v>
          </cell>
          <cell r="CA70" t="str">
            <v>Cathy</v>
          </cell>
          <cell r="CB70" t="str">
            <v>Joanna</v>
          </cell>
          <cell r="CC70" t="str">
            <v>Steven</v>
          </cell>
          <cell r="CD70" t="str">
            <v>Ian</v>
          </cell>
          <cell r="CE70" t="str">
            <v>Kevin</v>
          </cell>
          <cell r="CF70" t="str">
            <v>Theresa</v>
          </cell>
          <cell r="CG70" t="str">
            <v xml:space="preserve">John </v>
          </cell>
          <cell r="CH70" t="str">
            <v>Rob</v>
          </cell>
          <cell r="CI70" t="str">
            <v>Steve</v>
          </cell>
          <cell r="CJ70" t="str">
            <v>Nick</v>
          </cell>
          <cell r="CK70" t="str">
            <v>Nicola</v>
          </cell>
          <cell r="CL70" t="str">
            <v>David</v>
          </cell>
          <cell r="CM70" t="str">
            <v>Richard</v>
          </cell>
          <cell r="CN70" t="str">
            <v>Gordon</v>
          </cell>
          <cell r="CO70" t="str">
            <v>Brendan</v>
          </cell>
          <cell r="CP70" t="str">
            <v>Jackie</v>
          </cell>
          <cell r="CQ70" t="str">
            <v>Martin</v>
          </cell>
          <cell r="CR70" t="str">
            <v>James</v>
          </cell>
          <cell r="CS70" t="str">
            <v>Stephen</v>
          </cell>
          <cell r="CT70" t="str">
            <v>Richard</v>
          </cell>
          <cell r="CU70" t="str">
            <v>Justin</v>
          </cell>
          <cell r="CV70" t="str">
            <v>Justin</v>
          </cell>
          <cell r="CW70" t="str">
            <v>Phil</v>
          </cell>
          <cell r="CX70" t="str">
            <v>Mark</v>
          </cell>
          <cell r="CY70" t="str">
            <v>John</v>
          </cell>
          <cell r="CZ70" t="str">
            <v>Julie</v>
          </cell>
          <cell r="DA70" t="str">
            <v>Graeme</v>
          </cell>
          <cell r="DB70" t="str">
            <v>Robert</v>
          </cell>
          <cell r="DC70" t="str">
            <v>Nicki</v>
          </cell>
          <cell r="DD70" t="str">
            <v>Mark</v>
          </cell>
          <cell r="DE70" t="str">
            <v>Mark</v>
          </cell>
          <cell r="DF70" t="str">
            <v>Dave</v>
          </cell>
          <cell r="DG70" t="str">
            <v>Mike</v>
          </cell>
          <cell r="DH70" t="str">
            <v>Jonathan</v>
          </cell>
          <cell r="DI70" t="str">
            <v>Not</v>
          </cell>
          <cell r="DJ70" t="str">
            <v>Roger</v>
          </cell>
          <cell r="DK70" t="str">
            <v>Richard</v>
          </cell>
          <cell r="DL70" t="str">
            <v>S</v>
          </cell>
          <cell r="DM70" t="str">
            <v>Peter</v>
          </cell>
          <cell r="DN70" t="str">
            <v>Caroline</v>
          </cell>
          <cell r="DO70" t="str">
            <v>Stefan</v>
          </cell>
          <cell r="DP70" t="str">
            <v>Mark</v>
          </cell>
          <cell r="DQ70" t="str">
            <v>Roland</v>
          </cell>
          <cell r="DR70" t="str">
            <v>Richard</v>
          </cell>
          <cell r="DS70" t="str">
            <v>Steve</v>
          </cell>
          <cell r="DT70" t="str">
            <v>Nick</v>
          </cell>
          <cell r="DU70" t="str">
            <v>Timothy</v>
          </cell>
          <cell r="DV70" t="str">
            <v>Geoff</v>
          </cell>
          <cell r="DW70" t="str">
            <v>Tim</v>
          </cell>
          <cell r="DX70" t="str">
            <v>Mark</v>
          </cell>
          <cell r="DY70" t="str">
            <v>Mark</v>
          </cell>
          <cell r="DZ70" t="str">
            <v>Russell</v>
          </cell>
          <cell r="EA70" t="str">
            <v>Loveday</v>
          </cell>
          <cell r="EB70" t="str">
            <v>Jo</v>
          </cell>
          <cell r="EC70" t="str">
            <v>Jenni</v>
          </cell>
          <cell r="ED70" t="str">
            <v>Denise</v>
          </cell>
          <cell r="EE70" t="str">
            <v>Richard</v>
          </cell>
          <cell r="EF70" t="str">
            <v>Laurence</v>
          </cell>
          <cell r="EG70" t="str">
            <v>Paul</v>
          </cell>
          <cell r="EH70" t="str">
            <v>Laura</v>
          </cell>
          <cell r="EI70" t="str">
            <v>Laura</v>
          </cell>
          <cell r="EJ70" t="str">
            <v>Catriona</v>
          </cell>
          <cell r="EK70" t="str">
            <v xml:space="preserve">Ian </v>
          </cell>
          <cell r="EL70" t="str">
            <v>Kevin</v>
          </cell>
          <cell r="EM70" t="str">
            <v>Brian</v>
          </cell>
          <cell r="EN70" t="str">
            <v>John</v>
          </cell>
          <cell r="EO70" t="str">
            <v>Ben Richard James</v>
          </cell>
        </row>
        <row r="71">
          <cell r="B71" t="str">
            <v>Steve Calder</v>
          </cell>
          <cell r="C71" t="str">
            <v>Nigel Bird</v>
          </cell>
          <cell r="D71" t="str">
            <v>Henry Lloyd</v>
          </cell>
          <cell r="E71" t="str">
            <v>Sandy Bulger</v>
          </cell>
          <cell r="F71" t="str">
            <v>Adrian Kamellard</v>
          </cell>
          <cell r="G71" t="str">
            <v>Michael Brennan</v>
          </cell>
          <cell r="H71" t="str">
            <v>Ann Carter-Gray</v>
          </cell>
          <cell r="I71" t="str">
            <v>Jessica McEvoy</v>
          </cell>
          <cell r="J71" t="str">
            <v>Mark Ashton</v>
          </cell>
          <cell r="K71" t="str">
            <v>Liz Gill</v>
          </cell>
          <cell r="L71" t="str">
            <v>Peter Forbes</v>
          </cell>
          <cell r="M71" t="str">
            <v>Dean Creamer</v>
          </cell>
          <cell r="N71" t="str">
            <v>Andrew Field</v>
          </cell>
          <cell r="O71" t="str">
            <v>Jo Dunnett</v>
          </cell>
          <cell r="P71" t="str">
            <v>Frances MacLeod</v>
          </cell>
          <cell r="Q71" t="str">
            <v>Daniel Kapadia</v>
          </cell>
          <cell r="R71" t="str">
            <v>Tom Wintle</v>
          </cell>
          <cell r="S71" t="str">
            <v>David Wagstaff</v>
          </cell>
          <cell r="T71" t="str">
            <v>Nigel Lowe</v>
          </cell>
          <cell r="U71" t="str">
            <v>Duncan Thompson</v>
          </cell>
          <cell r="V71" t="str">
            <v>Alan Over</v>
          </cell>
          <cell r="W71" t="str">
            <v>Jo Broomfield</v>
          </cell>
          <cell r="X71" t="str">
            <v>Chris Naylor</v>
          </cell>
          <cell r="Y71" t="str">
            <v>Peter Quarmby</v>
          </cell>
          <cell r="Z71" t="str">
            <v>Marian Holliday</v>
          </cell>
          <cell r="AA71" t="str">
            <v>David Hill</v>
          </cell>
          <cell r="AB71" t="str">
            <v>Ed  Westhead</v>
          </cell>
          <cell r="AC71" t="str">
            <v>Rachel Stephenson</v>
          </cell>
          <cell r="AD71" t="str">
            <v>Daniel Rudley</v>
          </cell>
          <cell r="AE71" t="str">
            <v>Jessie/ Katy Hamshar-Willison</v>
          </cell>
          <cell r="AF71" t="str">
            <v>Alex Harper</v>
          </cell>
          <cell r="AG71" t="str">
            <v>John Worthington</v>
          </cell>
          <cell r="AH71" t="str">
            <v>Derek Parody</v>
          </cell>
          <cell r="AI71" t="str">
            <v>Sacha Hatteea</v>
          </cell>
          <cell r="AJ71" t="str">
            <v>Graham Stockbridge</v>
          </cell>
          <cell r="AK71" t="str">
            <v>Stuart White</v>
          </cell>
          <cell r="AL71" t="str">
            <v>Rhydian Phillips</v>
          </cell>
          <cell r="AM71" t="str">
            <v>Paul Rodgers</v>
          </cell>
          <cell r="AN71" t="str">
            <v>Paul Fishwick</v>
          </cell>
          <cell r="AO71" t="str">
            <v>Mike Brown</v>
          </cell>
          <cell r="AP71" t="str">
            <v>Adrian Sheppard</v>
          </cell>
          <cell r="AQ71" t="str">
            <v>John Reed</v>
          </cell>
          <cell r="AR71" t="str">
            <v>Stuart Baker</v>
          </cell>
          <cell r="AS71" t="str">
            <v>Peter Wilkinson</v>
          </cell>
          <cell r="AT71" t="str">
            <v>Damien Oliver</v>
          </cell>
          <cell r="AU71" t="str">
            <v>Rhydian Phillips</v>
          </cell>
          <cell r="AV71" t="str">
            <v>Martin Ritchie</v>
          </cell>
          <cell r="AW71" t="str">
            <v>Jonathan Daley</v>
          </cell>
          <cell r="AX71" t="str">
            <v>Kevin Dodds</v>
          </cell>
          <cell r="AY71" t="str">
            <v>Nic Fox</v>
          </cell>
          <cell r="AZ71" t="str">
            <v>Rachel Habergham</v>
          </cell>
          <cell r="BA71" t="str">
            <v>Martin Warden</v>
          </cell>
          <cell r="BB71" t="str">
            <v>Dermot Ryan</v>
          </cell>
          <cell r="BC71" t="str">
            <v>Andy Hunt</v>
          </cell>
          <cell r="BD71" t="str">
            <v>Kemi Adenubi</v>
          </cell>
          <cell r="BE71" t="str">
            <v>Chris Stirling</v>
          </cell>
          <cell r="BF71" t="str">
            <v>Melanie Kay</v>
          </cell>
          <cell r="BG71" t="str">
            <v>Paul Spooner</v>
          </cell>
          <cell r="BH71" t="str">
            <v>Phil Nixon</v>
          </cell>
          <cell r="BI71" t="str">
            <v>Cleveland Henry</v>
          </cell>
          <cell r="BJ71" t="str">
            <v>Gordon Coyne</v>
          </cell>
          <cell r="BK71" t="str">
            <v>Rachel Murphy</v>
          </cell>
          <cell r="BL71" t="str">
            <v>Tim Harry</v>
          </cell>
          <cell r="BM71" t="str">
            <v>Sarah Barton</v>
          </cell>
          <cell r="BN71" t="str">
            <v>Nichola Pitt</v>
          </cell>
          <cell r="BO71" t="str">
            <v>Nicole Mather</v>
          </cell>
          <cell r="BP71" t="str">
            <v>Ray Long</v>
          </cell>
          <cell r="BQ71" t="str">
            <v>Fiona Walker</v>
          </cell>
          <cell r="BR71" t="str">
            <v>Julie Gillis</v>
          </cell>
          <cell r="BS71" t="str">
            <v>Joanne Bradshaw</v>
          </cell>
          <cell r="BT71" t="str">
            <v>Ian Wright</v>
          </cell>
          <cell r="BU71" t="str">
            <v>Teresa McHugh</v>
          </cell>
          <cell r="BV71" t="str">
            <v>James Barton</v>
          </cell>
          <cell r="BW71" t="str">
            <v>Cathy Arnold</v>
          </cell>
          <cell r="BY71" t="str">
            <v>Lauren Thomas</v>
          </cell>
          <cell r="BZ71" t="str">
            <v>David Thomas</v>
          </cell>
          <cell r="CA71" t="str">
            <v>Cathy Arnold</v>
          </cell>
          <cell r="CB71" t="str">
            <v>Joanna Rowland</v>
          </cell>
          <cell r="CC71" t="str">
            <v>Steven Boyd</v>
          </cell>
          <cell r="CD71" t="str">
            <v>Ian Kennedy</v>
          </cell>
          <cell r="CE71" t="str">
            <v>Kevin Franklin</v>
          </cell>
          <cell r="CF71" t="str">
            <v>Theresa Middleton</v>
          </cell>
          <cell r="CG71" t="str">
            <v>John  Harrison</v>
          </cell>
          <cell r="CH71" t="str">
            <v>Rob Coleman</v>
          </cell>
          <cell r="CI71" t="str">
            <v>Steve Thomson</v>
          </cell>
          <cell r="CJ71" t="str">
            <v>Nick McGrath</v>
          </cell>
          <cell r="CK71" t="str">
            <v>Nicola Westmore</v>
          </cell>
          <cell r="CL71" t="str">
            <v>David Charles</v>
          </cell>
          <cell r="CM71" t="str">
            <v>Richard Clarke</v>
          </cell>
          <cell r="CN71" t="str">
            <v>Gordon Shipley</v>
          </cell>
          <cell r="CO71" t="str">
            <v>Brendan Crean</v>
          </cell>
          <cell r="CP71" t="str">
            <v>Jackie Keane</v>
          </cell>
          <cell r="CQ71" t="str">
            <v>Martin Sellar</v>
          </cell>
          <cell r="CR71" t="str">
            <v>James Duncan</v>
          </cell>
          <cell r="CS71" t="str">
            <v>Stephen WILCOCK</v>
          </cell>
          <cell r="CT71" t="str">
            <v>Richard Hughes</v>
          </cell>
          <cell r="CU71" t="str">
            <v>Justin Kingsford</v>
          </cell>
          <cell r="CV71" t="str">
            <v>Justin Kingsford</v>
          </cell>
          <cell r="CW71" t="str">
            <v>Phil White</v>
          </cell>
          <cell r="CX71" t="str">
            <v>Mark Duddy</v>
          </cell>
          <cell r="CY71" t="str">
            <v>John Crackett</v>
          </cell>
          <cell r="CZ71" t="str">
            <v>Julie Morris</v>
          </cell>
          <cell r="DA71" t="str">
            <v>Graeme Mackay</v>
          </cell>
          <cell r="DB71" t="str">
            <v>Robert Barrett</v>
          </cell>
          <cell r="DC71" t="str">
            <v>Nicki Deane</v>
          </cell>
          <cell r="DD71" t="str">
            <v>Mark Adams</v>
          </cell>
          <cell r="DE71" t="str">
            <v>Mark Bradley</v>
          </cell>
          <cell r="DF71" t="str">
            <v>Dave Medwell</v>
          </cell>
          <cell r="DG71" t="str">
            <v>Mike Griffiths</v>
          </cell>
          <cell r="DH71" t="str">
            <v>Jonathan Cole</v>
          </cell>
          <cell r="DI71" t="str">
            <v>Not Known</v>
          </cell>
          <cell r="DJ71" t="str">
            <v>Roger West</v>
          </cell>
          <cell r="DK71" t="str">
            <v>Richard Hughes</v>
          </cell>
          <cell r="DL71" t="str">
            <v>S Shattock</v>
          </cell>
          <cell r="DM71" t="str">
            <v>Peter Saul</v>
          </cell>
          <cell r="DN71" t="str">
            <v>Caroline Pusey, Heather McNaughton (jobshare)</v>
          </cell>
          <cell r="DO71" t="str">
            <v>Stefan Van Overtveldt</v>
          </cell>
          <cell r="DP71" t="str">
            <v>Mark Purves</v>
          </cell>
          <cell r="DQ71" t="str">
            <v>Roland Knott</v>
          </cell>
          <cell r="DR71" t="str">
            <v>Richard Hughes</v>
          </cell>
          <cell r="DS71" t="str">
            <v>Steve Allen</v>
          </cell>
          <cell r="DT71" t="str">
            <v>Nick Hunt</v>
          </cell>
          <cell r="DU71" t="str">
            <v>Timothy Hodgson</v>
          </cell>
          <cell r="DV71" t="str">
            <v>Geoff Robins</v>
          </cell>
          <cell r="DW71" t="str">
            <v>Tim Cryar</v>
          </cell>
          <cell r="DX71" t="str">
            <v>Mark Pullan</v>
          </cell>
          <cell r="DY71" t="str">
            <v>Mark Bradley</v>
          </cell>
          <cell r="DZ71" t="str">
            <v>Russell Trent</v>
          </cell>
          <cell r="EA71" t="str">
            <v>Loveday Ryder</v>
          </cell>
          <cell r="EB71" t="str">
            <v>Jo Rowland</v>
          </cell>
          <cell r="EC71" t="str">
            <v>Jenni Borg</v>
          </cell>
          <cell r="ED71" t="str">
            <v>Denise Pierce</v>
          </cell>
          <cell r="EE71" t="str">
            <v>Richard Goodman</v>
          </cell>
          <cell r="EF71" t="str">
            <v>Laurence Lewis</v>
          </cell>
          <cell r="EG71" t="str">
            <v>Paul Turner</v>
          </cell>
          <cell r="EH71" t="str">
            <v>Laura Morris</v>
          </cell>
          <cell r="EI71" t="str">
            <v>Laura Morris</v>
          </cell>
          <cell r="EJ71" t="str">
            <v>Catriona Laing</v>
          </cell>
          <cell r="EK71" t="str">
            <v>Ian  Allright</v>
          </cell>
          <cell r="EL71" t="str">
            <v>Kevin Venosi</v>
          </cell>
          <cell r="EM71" t="str">
            <v>Brian Dubrie</v>
          </cell>
          <cell r="EN71" t="str">
            <v>John Tully</v>
          </cell>
          <cell r="EO71" t="str">
            <v>Ben Richard James Humberstone</v>
          </cell>
        </row>
        <row r="72">
          <cell r="B72" t="str">
            <v>Steve.Calder@landregistry.gov.uk</v>
          </cell>
          <cell r="C72" t="str">
            <v>nibi@nerc.ac.uk</v>
          </cell>
          <cell r="D72" t="str">
            <v>henry.lloyd@bis.gsi.gov.uk</v>
          </cell>
          <cell r="E72" t="str">
            <v>sandy.bulger@headoffice.mrc.ac.uk</v>
          </cell>
          <cell r="F72" t="str">
            <v>adrian.kamellard@cabinetoffice.gov.uk</v>
          </cell>
          <cell r="G72" t="str">
            <v>michael.brennan@cabinetoffice.gov.uk</v>
          </cell>
          <cell r="H72" t="str">
            <v>ann.cartergray@cabinetoffice.gov.uk</v>
          </cell>
          <cell r="I72" t="str">
            <v>jessica.mcevoy@digital.cabinet-office.gov.uk</v>
          </cell>
          <cell r="J72" t="str">
            <v>mark.ashton@cabinetoffice.gov.uk</v>
          </cell>
          <cell r="K72" t="str">
            <v>liz.gill@cabinetoffice.gov.uk</v>
          </cell>
          <cell r="L72" t="str">
            <v>Peter.Forbes@cps.gsi.gov.uk</v>
          </cell>
          <cell r="M72" t="str">
            <v>dean.creamer@culture.gov.uk</v>
          </cell>
          <cell r="N72" t="str">
            <v>andrew.field@culture.gov.uk</v>
          </cell>
          <cell r="O72" t="str">
            <v>joanna.dunnett@tate.org.uk</v>
          </cell>
          <cell r="P72" t="str">
            <v>Frances.MacLeod@culture.gov.uk</v>
          </cell>
          <cell r="Q72" t="str">
            <v>daniel.kapadia@decc.gsi.gov.uk</v>
          </cell>
          <cell r="R72" t="str">
            <v>tom.wintle@beis.gov.uk</v>
          </cell>
          <cell r="S72" t="str">
            <v xml:space="preserve">david.wagstaff@decc.gsi.gov.uk </v>
          </cell>
          <cell r="T72" t="str">
            <v>nigel.lowe@nda.gov.uk</v>
          </cell>
          <cell r="U72" t="str">
            <v>duncan.thompson@nda.gov.uk</v>
          </cell>
          <cell r="V72" t="str">
            <v>alan.over@beis.gov.uk</v>
          </cell>
          <cell r="W72" t="str">
            <v xml:space="preserve">jo.broomfield@capdelivery.gsi.gov.uk </v>
          </cell>
          <cell r="X72" t="str">
            <v>chris.naylor@environment-agency.gov.uk</v>
          </cell>
          <cell r="Y72" t="str">
            <v>peter.quarmby@environment-agency.gov.uk</v>
          </cell>
          <cell r="Z72" t="str">
            <v>marian.holliday@defra.gsi.gov.uk</v>
          </cell>
          <cell r="AA72" t="str">
            <v>david.hill@bis.gsi.gov.uk</v>
          </cell>
          <cell r="AB72" t="str">
            <v>ed.westhead@ukgi.gov.uk</v>
          </cell>
          <cell r="AC72" t="str">
            <v xml:space="preserve">rachel.stephenson@education.gsi.gov.uk    </v>
          </cell>
          <cell r="AD72" t="str">
            <v>daniel.rudley@education.gsi.gov.uk</v>
          </cell>
          <cell r="AE72" t="str">
            <v>Jobshare.HAMSHAR-WILLISON@education.gov.uk</v>
          </cell>
          <cell r="AF72" t="str">
            <v>a-harper@dfid.gov.uk</v>
          </cell>
          <cell r="AG72" t="str">
            <v>John.Worthington@macegroup.com</v>
          </cell>
          <cell r="AH72" t="str">
            <v>derek.parody@highwaysengland.co.uk</v>
          </cell>
          <cell r="AI72" t="str">
            <v>Sacha.Hatteea@dft.gsi.gov.uk</v>
          </cell>
          <cell r="AJ72" t="str">
            <v>graham.stockbridge@dft.gsi.gov.uk</v>
          </cell>
          <cell r="AK72" t="str">
            <v>stuart.white@dft.gsi.gov.uk</v>
          </cell>
          <cell r="AL72" t="str">
            <v>rhydian.phillips@dft.gsi.gov.uk</v>
          </cell>
          <cell r="AM72" t="str">
            <v>paul.rodger@dft.gsi.gov.uk</v>
          </cell>
          <cell r="AN72" t="str">
            <v>Paul.Fishwick@dft.gsi.gov.uk</v>
          </cell>
          <cell r="AO72" t="str">
            <v>michael.s.brown@uk.pwc.com</v>
          </cell>
          <cell r="AP72" t="str">
            <v>graham.stockbridge@dft.gsi.gov.uk</v>
          </cell>
          <cell r="AQ72" t="str">
            <v>john.reed@dft.gsi.gov.uk</v>
          </cell>
          <cell r="AR72" t="str">
            <v>Stuart.Baker@dft.gsi.gov.uk</v>
          </cell>
          <cell r="AS72" t="str">
            <v>Peter.Wilkinson@dft.gsi.gov.uk</v>
          </cell>
          <cell r="AT72" t="str">
            <v>damien.oliver@mcga.gov.uk; damien.oliver@dft.gsi.gov.uk</v>
          </cell>
          <cell r="AU72" t="str">
            <v>rhydian.phillips@dft.gsi.gov.uk</v>
          </cell>
          <cell r="AV72" t="str">
            <v>martin.ritchie@dft.gsi.gov.uk</v>
          </cell>
          <cell r="AW72" t="str">
            <v>jonathan.daley@dft.gsi.gov.uk</v>
          </cell>
          <cell r="AX72" t="str">
            <v>Kevin.Dodds@dh.gsi.gov.uk</v>
          </cell>
          <cell r="AY72" t="str">
            <v>nic.fox@nhs.net</v>
          </cell>
          <cell r="AZ72" t="str">
            <v>rachel.habergham@nhs.net</v>
          </cell>
          <cell r="BA72" t="str">
            <v>martin.warden@hscic.gov.uk</v>
          </cell>
          <cell r="BB72" t="str">
            <v>dermot.ryan@nhs.net</v>
          </cell>
          <cell r="BC72" t="str">
            <v>andy.hunt@nhs.net</v>
          </cell>
          <cell r="BD72" t="str">
            <v>kemi.adenubi@hscic.gov.uk</v>
          </cell>
          <cell r="BE72" t="str">
            <v>chris.stirling@dh.gsi.gov.uk</v>
          </cell>
          <cell r="BF72" t="str">
            <v>melanie.kay2@nhs.net</v>
          </cell>
          <cell r="BG72" t="str">
            <v>paulspooner@nhs.net</v>
          </cell>
          <cell r="BH72" t="str">
            <v>phil.nixon@hscic.gov.uk</v>
          </cell>
          <cell r="BI72" t="str">
            <v>Cleveland.Henry@nhs.net</v>
          </cell>
          <cell r="BJ72" t="str">
            <v>gordon.coyne@nhs.net</v>
          </cell>
          <cell r="BK72" t="str">
            <v>rachel.murphy@digital.nhs.uk</v>
          </cell>
          <cell r="BL72" t="str">
            <v>tim.harry@phe.gov.uk</v>
          </cell>
          <cell r="BM72" t="str">
            <v>sarah.barton@dh.gsi.gov.uk</v>
          </cell>
          <cell r="BN72" t="str">
            <v xml:space="preserve">nichola.pitt@dh.gsi.gov.uk  </v>
          </cell>
          <cell r="BO72" t="str">
            <v>nicole.mather@officeforlifesciences.gsi.gov.uk</v>
          </cell>
          <cell r="BP72" t="str">
            <v>ray.long@dwp.gsi.gov.uk</v>
          </cell>
          <cell r="BQ72" t="str">
            <v>AEP.DIRECTOR@DWP.GSI.GOV.UK</v>
          </cell>
          <cell r="BR72" t="str">
            <v>JULIE.GILLIS@DWP.GSI.GOV.UK</v>
          </cell>
          <cell r="BS72" t="str">
            <v>JOANNE.BRADSHAW@DWP.GSI.GOV.UK</v>
          </cell>
          <cell r="BT72" t="str">
            <v>IAN.WRIGHT4@DWP.GSI.GOV.UK</v>
          </cell>
          <cell r="BU72" t="str">
            <v>Teresa.Mchugh@dwp.gsi.gov.uk</v>
          </cell>
          <cell r="BV72" t="str">
            <v>james.barton@dwp.gsi.gov.uk</v>
          </cell>
          <cell r="BW72" t="str">
            <v>cathy.arnold@fco.gov.uk</v>
          </cell>
          <cell r="BY72" t="str">
            <v>lauren.thomas@fco.gov.uk</v>
          </cell>
          <cell r="BZ72" t="str">
            <v>david.thomas@fco.gov.uk</v>
          </cell>
          <cell r="CA72" t="str">
            <v>cathy.arnold@fco.gov.uk</v>
          </cell>
          <cell r="CB72" t="str">
            <v>joanna.rowland@hmrc.gsi.gov.uk</v>
          </cell>
          <cell r="CC72" t="str">
            <v>steven.boyd@hmrc.gsi.gov.uk</v>
          </cell>
          <cell r="CD72" t="str">
            <v>Ian.kennedy@hmrc.gsi.gov.uk</v>
          </cell>
          <cell r="CE72" t="str">
            <v>kevin.franklin@hmrc.gsi.gov.uk</v>
          </cell>
          <cell r="CF72" t="str">
            <v>theresa.middleton@hmrc.gsi.gov.uk</v>
          </cell>
          <cell r="CG72" t="str">
            <v>John.Harrison@hmrc.gsi.gov.uk</v>
          </cell>
          <cell r="CH72" t="str">
            <v>rob.coleman11@homeoffice.x.gsi.gov.uk</v>
          </cell>
          <cell r="CI72" t="str">
            <v>steve.thomson2@homeoffice.gsi.gov.uk</v>
          </cell>
          <cell r="CJ72" t="str">
            <v>Nicholas.McGrath1@homeoffice.gsi.gov.uk</v>
          </cell>
          <cell r="CK72" t="str">
            <v>nicola.westmore.homeoffice.gsi.gov.uk</v>
          </cell>
          <cell r="CL72" t="str">
            <v>David.Charles2@homeoffice.gsi.gov.uk</v>
          </cell>
          <cell r="CM72" t="str">
            <v>richard.clarke27@homeoffice.gsi.gov.uk</v>
          </cell>
          <cell r="CN72" t="str">
            <v>Gordon.Shipley@homeoffice.gsi.gov.uk</v>
          </cell>
          <cell r="CO72" t="str">
            <v>Brendan.Crean@homeoffice.gsi.gov.uk</v>
          </cell>
          <cell r="CP72" t="str">
            <v>Jackie.Keane7@Homeoffice.gsi.gov.uk</v>
          </cell>
          <cell r="CQ72" t="str">
            <v>Martin.Sellar@homeoffice.gsi.gov.uk</v>
          </cell>
          <cell r="CR72" t="str">
            <v>james.duncan@homeoffice.gsi.gov.uk</v>
          </cell>
          <cell r="CS72" t="str">
            <v>DESA400M-Hd@mod.uk</v>
          </cell>
          <cell r="CT72" t="str">
            <v>air-cap-del-isr-dacos@mod.uk</v>
          </cell>
          <cell r="CU72" t="str">
            <v>ArmySpInteg-MCC-Hd@mod.uk</v>
          </cell>
          <cell r="CV72" t="str">
            <v>ArmySpInteg-Cbt-AH-B@mod.uk</v>
          </cell>
          <cell r="CW72" t="str">
            <v>Army SpInteg-Cbt-AH-A@mod.uk</v>
          </cell>
          <cell r="CX72" t="str">
            <v>mark.duddy698@mod.uk</v>
          </cell>
          <cell r="CY72" t="str">
            <v>ArmyReserves-Dir-MA@mod.uk</v>
          </cell>
          <cell r="CZ72" t="str">
            <v>Julie.Morris746@mod.uk</v>
          </cell>
          <cell r="DA72" t="str">
            <v>graeme.mackay162@mod.uk</v>
          </cell>
          <cell r="DB72" t="str">
            <v>FMC-WECA-ComplexWpnsDepHd@mod.uk</v>
          </cell>
          <cell r="DC72" t="str">
            <v>DGFinance-Hd-CPandF@mod.uk</v>
          </cell>
          <cell r="DE72" t="str">
            <v>NAVYCSAV-MAvProgDir@mod.uk</v>
          </cell>
          <cell r="DF72" t="str">
            <v>David.Medwell924@mod.gov.uk</v>
          </cell>
          <cell r="DG72" t="str">
            <v>Mike.Griffiths972@mod.gov.uk</v>
          </cell>
          <cell r="DH72" t="str">
            <v>Army Info-IS-Hd@mod.uk</v>
          </cell>
          <cell r="DJ72" t="str">
            <v>DESLD-Dir @mod.uk</v>
          </cell>
          <cell r="DK72" t="str">
            <v>Air-Cap-Del-ISR-DACOS @mod.uk</v>
          </cell>
          <cell r="DL72" t="str">
            <v>NAVYAFSUP-DACOS@mod.uk</v>
          </cell>
          <cell r="DM72" t="str">
            <v>Air-Cap-Del-AirC2andGBAD-DACOS@mod.uk</v>
          </cell>
          <cell r="DN72" t="str">
            <v>People-DSPPol@mod.uk</v>
          </cell>
          <cell r="DO72" t="str">
            <v>Stefan.VanOvertveldt100@mod.gov.uk</v>
          </cell>
          <cell r="DP72" t="str">
            <v>JFC-CAP-C4ISR-DEPHDNETS@MOD.UK</v>
          </cell>
          <cell r="DQ72" t="str">
            <v>DST-StratTechHd@mod.uk</v>
          </cell>
          <cell r="DR72" t="str">
            <v>Air-Cap-Del-ISR-DACOS@mod.uk</v>
          </cell>
          <cell r="DT72" t="str">
            <v>DESWpnsMIT-Hd@mod.uk</v>
          </cell>
          <cell r="DU72" t="str">
            <v>tim.hodgson312@mod.uk</v>
          </cell>
          <cell r="DV72" t="str">
            <v>DESCEO-Dir-Transformation@mod.uk</v>
          </cell>
          <cell r="DW72" t="str">
            <v>NAVYShips-T26PROGDIR@mod.uk</v>
          </cell>
          <cell r="DX72" t="str">
            <v>ArmyCapCS-JE-AH@mod.uk</v>
          </cell>
          <cell r="DY72" t="str">
            <v>NAVY CSAV-MAV PROG DIR@MOD.UK</v>
          </cell>
          <cell r="DZ72" t="str">
            <v>russell.trent@hmps.gsi.gov.uk</v>
          </cell>
          <cell r="EA72" t="str">
            <v>Loveday.Ryder@cps.gsi.gov.uk</v>
          </cell>
          <cell r="EB72" t="str">
            <v>joanna.rowland@cps.gsi.gov.uk</v>
          </cell>
          <cell r="EC72" t="str">
            <v>jenni.borg@noms.gsi.gov.uk</v>
          </cell>
          <cell r="ED72" t="str">
            <v>denise.pierce@justice.gsi.gov.uk</v>
          </cell>
          <cell r="EE72" t="str">
            <v xml:space="preserve">Richard.Goodman@hmcts.gsi.gov.uk </v>
          </cell>
          <cell r="EF72" t="str">
            <v>laurence.lewis@legalaid.gsi.gov.uk</v>
          </cell>
          <cell r="EG72" t="str">
            <v>paul.turner@justice.gsi.gov.uk</v>
          </cell>
          <cell r="EH72" t="str">
            <v>laura.morris@justice.gsi.gov.uk</v>
          </cell>
          <cell r="EI72" t="str">
            <v>laura.morris@justice.gsi.gov.uk</v>
          </cell>
          <cell r="EJ72" t="str">
            <v>catriona.laing1@justice.gsi.gov.uk</v>
          </cell>
          <cell r="EK72" t="str">
            <v>ian.allright@justice.gsi.gov.uk</v>
          </cell>
          <cell r="EL72" t="str">
            <v>kevin.venosi@yjb.gsi.gov.uk</v>
          </cell>
          <cell r="EM72" t="str">
            <v>brian.dubrie@nca.x.gsi.gov.uk</v>
          </cell>
          <cell r="EN72" t="str">
            <v>john.tully@nca.x.gsi.gov.uk</v>
          </cell>
          <cell r="EO72" t="str">
            <v>ben.humberstone@ons.gsi.gov.uk</v>
          </cell>
        </row>
        <row r="73">
          <cell r="B73">
            <v>7825780965</v>
          </cell>
          <cell r="C73" t="str">
            <v>Tel: 01793 444413</v>
          </cell>
          <cell r="D73" t="str">
            <v>020 7215 4501</v>
          </cell>
          <cell r="E73">
            <v>7771810624</v>
          </cell>
          <cell r="F73">
            <v>7825111895</v>
          </cell>
          <cell r="G73">
            <v>2072761039</v>
          </cell>
          <cell r="H73">
            <v>7795012648</v>
          </cell>
          <cell r="I73">
            <v>7585961511</v>
          </cell>
          <cell r="J73">
            <v>7880092548</v>
          </cell>
          <cell r="K73">
            <v>7730515013</v>
          </cell>
          <cell r="L73" t="str">
            <v>0203 357 1270</v>
          </cell>
          <cell r="M73" t="str">
            <v>020 7211 2306</v>
          </cell>
          <cell r="N73" t="str">
            <v>020 7211 6360</v>
          </cell>
          <cell r="O73" t="str">
            <v>(020) 7401 5080</v>
          </cell>
          <cell r="P73">
            <v>2072116007</v>
          </cell>
          <cell r="Q73" t="str">
            <v xml:space="preserve">0300 068 2828 </v>
          </cell>
          <cell r="R73" t="str">
            <v>0300 068 5357</v>
          </cell>
          <cell r="S73" t="str">
            <v xml:space="preserve">0300 068 5528 </v>
          </cell>
          <cell r="T73" t="str">
            <v>01925 832177</v>
          </cell>
          <cell r="U73" t="str">
            <v>01925 802067</v>
          </cell>
          <cell r="V73" t="str">
            <v>0300 068 5081</v>
          </cell>
          <cell r="W73" t="str">
            <v>07795 224451</v>
          </cell>
          <cell r="X73" t="str">
            <v>07525 477 318</v>
          </cell>
          <cell r="Y73" t="str">
            <v xml:space="preserve">07767 476160 </v>
          </cell>
          <cell r="Z73" t="str">
            <v>0208 026 3619</v>
          </cell>
          <cell r="AA73" t="str">
            <v>0207 215 4025</v>
          </cell>
          <cell r="AB73" t="str">
            <v>020 7215 4502</v>
          </cell>
          <cell r="AC73" t="str">
            <v>07824 304265</v>
          </cell>
          <cell r="AD73">
            <v>7771374871</v>
          </cell>
          <cell r="AE73" t="str">
            <v>Katy Willison (Mon to Weds) 020 7340 7994Jessie Hamshare (Weds to Fri) 020 7783 8716</v>
          </cell>
          <cell r="AF73" t="str">
            <v>843 4054</v>
          </cell>
          <cell r="AG73" t="str">
            <v>07920 761680</v>
          </cell>
          <cell r="AH73">
            <v>7703381565</v>
          </cell>
          <cell r="AI73" t="str">
            <v>020 7944 6313</v>
          </cell>
          <cell r="AJ73" t="str">
            <v>020 7944 2551</v>
          </cell>
          <cell r="AK73" t="str">
            <v>020 7944 4094</v>
          </cell>
          <cell r="AL73" t="str">
            <v>0207 944 4161</v>
          </cell>
          <cell r="AM73">
            <v>279444774</v>
          </cell>
          <cell r="AN73" t="str">
            <v>020 7944 5969</v>
          </cell>
          <cell r="AO73" t="str">
            <v>07711 771 357</v>
          </cell>
          <cell r="AP73" t="str">
            <v>+ 44 (0) 7867 468787</v>
          </cell>
          <cell r="AQ73" t="str">
            <v>0207 944 8031</v>
          </cell>
          <cell r="AR73" t="str">
            <v>020 7944 5094</v>
          </cell>
          <cell r="AS73" t="str">
            <v>0207 944 4684</v>
          </cell>
          <cell r="AT73">
            <v>2038172341</v>
          </cell>
          <cell r="AU73" t="str">
            <v>020 7944 4161</v>
          </cell>
          <cell r="AV73">
            <v>7979530854</v>
          </cell>
          <cell r="AW73" t="str">
            <v>020 7944 6255</v>
          </cell>
          <cell r="AX73">
            <v>2072102815</v>
          </cell>
          <cell r="AY73" t="str">
            <v xml:space="preserve">07979 508431 </v>
          </cell>
          <cell r="AZ73" t="str">
            <v>07785 275394</v>
          </cell>
          <cell r="BA73" t="str">
            <v>07768 323629</v>
          </cell>
          <cell r="BB73" t="str">
            <v>07590-193759</v>
          </cell>
          <cell r="BC73">
            <v>7824124455</v>
          </cell>
          <cell r="BD73" t="str">
            <v>07785 926 743</v>
          </cell>
          <cell r="BE73" t="str">
            <v>07747 353 336</v>
          </cell>
          <cell r="BF73" t="str">
            <v>07814 228879</v>
          </cell>
          <cell r="BG73" t="str">
            <v>07974 440821</v>
          </cell>
          <cell r="BH73" t="str">
            <v>07920 246535</v>
          </cell>
          <cell r="BI73">
            <v>7825118598</v>
          </cell>
          <cell r="BJ73" t="str">
            <v>07949 460131</v>
          </cell>
          <cell r="BK73" t="str">
            <v>07843 006099</v>
          </cell>
          <cell r="BL73" t="str">
            <v>01980 619579/07796947223</v>
          </cell>
          <cell r="BM73" t="str">
            <v>07979 276 475</v>
          </cell>
          <cell r="BN73" t="str">
            <v>020 7210 3817/6236</v>
          </cell>
          <cell r="BO73" t="str">
            <v xml:space="preserve">07788 334 832 / PA- 020 7215 4547 </v>
          </cell>
          <cell r="BP73" t="str">
            <v>07867 537846</v>
          </cell>
          <cell r="BQ73" t="str">
            <v xml:space="preserve">020 7449 7002   </v>
          </cell>
          <cell r="BR73" t="str">
            <v>Tel; 02078673222</v>
          </cell>
          <cell r="BS73" t="str">
            <v>07917 503913</v>
          </cell>
          <cell r="BT73" t="str">
            <v>0191 216 2842</v>
          </cell>
          <cell r="BU73" t="str">
            <v xml:space="preserve">01253 688880 </v>
          </cell>
          <cell r="BV73" t="str">
            <v xml:space="preserve">01925 845466  </v>
          </cell>
          <cell r="BW73" t="str">
            <v>020 7008 0419</v>
          </cell>
          <cell r="BY73">
            <v>2070080423</v>
          </cell>
          <cell r="BZ73" t="str">
            <v xml:space="preserve">020 7008 0908 </v>
          </cell>
          <cell r="CA73" t="str">
            <v>020 7008 0419</v>
          </cell>
          <cell r="CB73" t="str">
            <v>03000 551 139</v>
          </cell>
          <cell r="CC73">
            <v>7464644939</v>
          </cell>
          <cell r="CD73" t="str">
            <v>O7341070001</v>
          </cell>
          <cell r="CE73" t="str">
            <v>03000 579081</v>
          </cell>
          <cell r="CF73" t="str">
            <v>03000 585472</v>
          </cell>
          <cell r="CG73" t="str">
            <v>07880 726329</v>
          </cell>
          <cell r="CH73" t="str">
            <v>020 7035 0542</v>
          </cell>
          <cell r="CI73" t="str">
            <v>07525 407887</v>
          </cell>
          <cell r="CJ73" t="str">
            <v>0207 035 8101</v>
          </cell>
          <cell r="CK73" t="str">
            <v>07827 244031</v>
          </cell>
          <cell r="CL73" t="str">
            <v>0151 676 1117 (Lyndsey Hannaway EA)</v>
          </cell>
          <cell r="CM73" t="str">
            <v>0207 147 8600/  07941 053005</v>
          </cell>
          <cell r="CN73" t="str">
            <v>0207 035 8448</v>
          </cell>
          <cell r="CO73" t="str">
            <v>Tel. 020 7035 8699Mob. 07775 816 918</v>
          </cell>
          <cell r="CP73" t="str">
            <v>07900 226 790</v>
          </cell>
          <cell r="CQ73" t="str">
            <v>07825 052013</v>
          </cell>
          <cell r="CR73" t="str">
            <v>07447 194729</v>
          </cell>
          <cell r="CS73" t="str">
            <v>0117 9139678</v>
          </cell>
          <cell r="CT73" t="str">
            <v>01494 497038</v>
          </cell>
          <cell r="CU73" t="str">
            <v>01264 886676</v>
          </cell>
          <cell r="CV73" t="str">
            <v>01264 886676</v>
          </cell>
          <cell r="CW73" t="str">
            <v>01264 88 7186</v>
          </cell>
          <cell r="CX73" t="str">
            <v>01264 381193</v>
          </cell>
          <cell r="CY73" t="str">
            <v>01264 886425</v>
          </cell>
          <cell r="CZ73" t="str">
            <v>0117 9135200</v>
          </cell>
          <cell r="DA73" t="str">
            <v>0207 2180963</v>
          </cell>
          <cell r="DB73" t="str">
            <v>0207 8070714</v>
          </cell>
          <cell r="DC73" t="str">
            <v>030 677 02696</v>
          </cell>
          <cell r="DE73" t="str">
            <v>01935 45 6133</v>
          </cell>
          <cell r="DF73">
            <v>3067701879</v>
          </cell>
          <cell r="DG73" t="str">
            <v>030 67700144</v>
          </cell>
          <cell r="DH73" t="str">
            <v>01264 886766</v>
          </cell>
          <cell r="DJ73" t="str">
            <v>030679 83317</v>
          </cell>
          <cell r="DK73" t="str">
            <v>01494 497038</v>
          </cell>
          <cell r="DL73" t="str">
            <v>02392 62 5976</v>
          </cell>
          <cell r="DM73" t="str">
            <v>01494 496520</v>
          </cell>
          <cell r="DN73" t="str">
            <v>020 721 82762</v>
          </cell>
          <cell r="DO73" t="str">
            <v>030 677 01574</v>
          </cell>
          <cell r="DP73" t="str">
            <v>01932 958954</v>
          </cell>
          <cell r="DQ73" t="str">
            <v>0207 218 0345</v>
          </cell>
          <cell r="DR73" t="str">
            <v>01494 497038</v>
          </cell>
          <cell r="DS73" t="str">
            <v>02392 625601</v>
          </cell>
          <cell r="DT73" t="str">
            <v>0117 91 36252</v>
          </cell>
          <cell r="DU73" t="str">
            <v>0207 218 9213</v>
          </cell>
          <cell r="DV73">
            <v>3067930036</v>
          </cell>
          <cell r="DW73" t="str">
            <v>02392 540214</v>
          </cell>
          <cell r="DX73" t="str">
            <v>01264 887691</v>
          </cell>
          <cell r="DY73" t="str">
            <v>01935 452386</v>
          </cell>
          <cell r="DZ73" t="str">
            <v>07825 561061</v>
          </cell>
          <cell r="EA73" t="str">
            <v>07500 823732</v>
          </cell>
          <cell r="EB73" t="str">
            <v>07818 076441</v>
          </cell>
          <cell r="EC73" t="str">
            <v>0775 3239 602</v>
          </cell>
          <cell r="ED73" t="str">
            <v>020 3334 5729</v>
          </cell>
          <cell r="EE73" t="str">
            <v>07879 428 479</v>
          </cell>
          <cell r="EF73" t="str">
            <v>020 33345138</v>
          </cell>
          <cell r="EG73">
            <v>7841144555</v>
          </cell>
          <cell r="EH73">
            <v>7974655138</v>
          </cell>
          <cell r="EI73">
            <v>7974655138</v>
          </cell>
          <cell r="EJ73" t="str">
            <v>07972 272972</v>
          </cell>
          <cell r="EK73" t="str">
            <v xml:space="preserve">0203 334 6137 </v>
          </cell>
          <cell r="EL73" t="str">
            <v>0203 334 5669</v>
          </cell>
          <cell r="EM73" t="str">
            <v>07881 268313</v>
          </cell>
          <cell r="EN73" t="str">
            <v>0300 123 2394 Mobile 079 2018 7027</v>
          </cell>
          <cell r="EO73" t="str">
            <v>01329 44 4801</v>
          </cell>
        </row>
        <row r="74">
          <cell r="C74" t="str">
            <v>Andy Jeffries</v>
          </cell>
          <cell r="Q74" t="str">
            <v>Shameen Shah</v>
          </cell>
          <cell r="AA74" t="str">
            <v>Mark O'Neill (Lead Director for DAS design and build)Keith Smith (Apprenticeship Funding Service Director, responsible for implementing the new funding arrangements)</v>
          </cell>
          <cell r="AB74" t="str">
            <v>Chad Woodward</v>
          </cell>
          <cell r="AI74" t="str">
            <v>Rupesh Mehta (DD - ACAP Policy) 020 7944 2708 Rupesh.Mehta@dft.gsi.gov.uk</v>
          </cell>
          <cell r="AM74" t="str">
            <v xml:space="preserve">  Cavendish Elithorn Nick Bisson Michael Hurn Caroline Botwood</v>
          </cell>
          <cell r="AY74" t="str">
            <v>No</v>
          </cell>
          <cell r="BA74" t="str">
            <v>No</v>
          </cell>
          <cell r="BG74" t="str">
            <v>No</v>
          </cell>
          <cell r="BI74" t="str">
            <v>No</v>
          </cell>
          <cell r="BO74" t="str">
            <v>Paul Macnaught</v>
          </cell>
          <cell r="BQ74" t="str">
            <v>Jackie Oatway</v>
          </cell>
          <cell r="BZ74" t="str">
            <v>No</v>
          </cell>
          <cell r="CR74" t="str">
            <v>The programme is being delivered by deputy PD's in each of the business areas affected</v>
          </cell>
          <cell r="EH74" t="str">
            <v>Please note due to the agile and waterfall approach to this programme there isn't a traditional Programme Director sitting above the portfolio of programmes.  Laura Morris is the Change Director and has oversight of all programmes.The following are programme delivery directors Gary Monaghan (Digital Prisons)Carol Brooke (Digital Studio)Tracy Kennedy (Fix &amp; Go)</v>
          </cell>
          <cell r="EO74" t="str">
            <v>Yes</v>
          </cell>
        </row>
        <row r="75">
          <cell r="B75" t="str">
            <v>Cohort 16</v>
          </cell>
          <cell r="D75" t="str">
            <v>Not Eligible - Contractor</v>
          </cell>
          <cell r="E75" t="str">
            <v>Cohort 5</v>
          </cell>
          <cell r="F75" t="str">
            <v>Not Eligible - contractor</v>
          </cell>
          <cell r="G75" t="str">
            <v>Eligible - awaiting cohort</v>
          </cell>
          <cell r="H75" t="str">
            <v>Eligible - awaiting cohort</v>
          </cell>
          <cell r="J75" t="str">
            <v>Eligible - awaiting cohort</v>
          </cell>
          <cell r="L75" t="str">
            <v>Not Eligible - Contractor</v>
          </cell>
          <cell r="M75" t="str">
            <v>Cohort 15</v>
          </cell>
          <cell r="N75" t="str">
            <v>Cohort 14</v>
          </cell>
          <cell r="O75" t="str">
            <v>Not Known</v>
          </cell>
          <cell r="P75" t="str">
            <v>Cohort 8</v>
          </cell>
          <cell r="Q75" t="str">
            <v>Not Eligible - Leaving role</v>
          </cell>
          <cell r="R75" t="str">
            <v>Other</v>
          </cell>
          <cell r="S75" t="str">
            <v>Other</v>
          </cell>
          <cell r="V75" t="str">
            <v>Other</v>
          </cell>
          <cell r="W75" t="str">
            <v>Cohort 2</v>
          </cell>
          <cell r="X75" t="str">
            <v>Not Eligible - Contractor</v>
          </cell>
          <cell r="Y75" t="str">
            <v>Cohort 3</v>
          </cell>
          <cell r="Z75" t="str">
            <v>Other</v>
          </cell>
          <cell r="AA75" t="str">
            <v>Eligible - awaiting cohort</v>
          </cell>
          <cell r="AB75" t="str">
            <v>Other</v>
          </cell>
          <cell r="AC75" t="str">
            <v>Cohort 4</v>
          </cell>
          <cell r="AD75" t="str">
            <v>Not Known</v>
          </cell>
          <cell r="AF75" t="str">
            <v>Other</v>
          </cell>
          <cell r="AG75" t="str">
            <v>Not Eligible - Contractor</v>
          </cell>
          <cell r="AH75" t="str">
            <v>Eligible - awaiting cohort</v>
          </cell>
          <cell r="AI75" t="str">
            <v>Other</v>
          </cell>
          <cell r="AJ75" t="str">
            <v>Cohort 13</v>
          </cell>
          <cell r="AK75" t="str">
            <v>Eligible - awaiting cohort</v>
          </cell>
          <cell r="AL75" t="str">
            <v>Cohort 5</v>
          </cell>
          <cell r="AM75" t="str">
            <v>Cohort 4</v>
          </cell>
          <cell r="AO75" t="str">
            <v>Not Eligible - Contractor</v>
          </cell>
          <cell r="AP75" t="str">
            <v>Not Eligible - Contractor</v>
          </cell>
          <cell r="AQ75" t="str">
            <v>Cohort 15</v>
          </cell>
          <cell r="AR75" t="str">
            <v>Eligible - awaiting cohort</v>
          </cell>
          <cell r="AS75" t="str">
            <v>Not Eligible - Master Builder</v>
          </cell>
          <cell r="AT75" t="str">
            <v>Eligible - awaiting cohort</v>
          </cell>
          <cell r="AU75" t="str">
            <v>Cohort 5</v>
          </cell>
          <cell r="AW75" t="str">
            <v>Cohort 13</v>
          </cell>
          <cell r="AX75" t="str">
            <v>Eligible - awaiting cohort</v>
          </cell>
          <cell r="AY75" t="str">
            <v>Eligible - awaiting cohort</v>
          </cell>
          <cell r="AZ75" t="str">
            <v>Other</v>
          </cell>
          <cell r="BA75" t="str">
            <v>Cohort 18</v>
          </cell>
          <cell r="BB75" t="str">
            <v>Cohort 5</v>
          </cell>
          <cell r="BC75" t="str">
            <v>Not Known</v>
          </cell>
          <cell r="BD75" t="str">
            <v>Cohort 8</v>
          </cell>
          <cell r="BE75" t="str">
            <v>Not Eligible - Contractor</v>
          </cell>
          <cell r="BF75" t="str">
            <v>Cohort 16</v>
          </cell>
          <cell r="BG75" t="str">
            <v>Not Known</v>
          </cell>
          <cell r="BH75" t="str">
            <v>Other</v>
          </cell>
          <cell r="BI75" t="str">
            <v>Cohort 16</v>
          </cell>
          <cell r="BJ75" t="str">
            <v>Cohort 9</v>
          </cell>
          <cell r="BK75" t="str">
            <v>Not Eligible - Contractor</v>
          </cell>
          <cell r="BL75" t="str">
            <v>Cohort 11</v>
          </cell>
          <cell r="BM75" t="str">
            <v>Eligible - awaiting cohort</v>
          </cell>
          <cell r="BO75" t="str">
            <v>Not Eligible - Contractor</v>
          </cell>
          <cell r="BP75" t="str">
            <v>Cohort 2</v>
          </cell>
          <cell r="BQ75" t="str">
            <v>Cohort 18</v>
          </cell>
          <cell r="BR75" t="str">
            <v>Cohort 8</v>
          </cell>
          <cell r="BS75" t="str">
            <v>Cohort 11</v>
          </cell>
          <cell r="BT75" t="str">
            <v>Cohort 4</v>
          </cell>
          <cell r="BU75" t="str">
            <v>Cohort 17</v>
          </cell>
          <cell r="BV75" t="str">
            <v>Eligible - awaiting cohort</v>
          </cell>
          <cell r="BW75" t="str">
            <v>Cohort 15</v>
          </cell>
          <cell r="BY75" t="str">
            <v>Other</v>
          </cell>
          <cell r="BZ75" t="str">
            <v>Not Eligible - Master Builder</v>
          </cell>
          <cell r="CA75" t="str">
            <v>Cohort 15</v>
          </cell>
          <cell r="CB75" t="str">
            <v>Cohort 13</v>
          </cell>
          <cell r="CC75" t="str">
            <v>Not Eligible - Master Builder</v>
          </cell>
          <cell r="CD75" t="str">
            <v>Not Eligible - Master Builder</v>
          </cell>
          <cell r="CE75" t="str">
            <v>Cohort 9</v>
          </cell>
          <cell r="CF75" t="str">
            <v>Cohort 17</v>
          </cell>
          <cell r="CG75" t="str">
            <v>Cohort 17</v>
          </cell>
          <cell r="CH75" t="str">
            <v>Cohort 16</v>
          </cell>
          <cell r="CI75" t="str">
            <v>Eligible - awaiting cohort</v>
          </cell>
          <cell r="CJ75" t="str">
            <v>Cohort 15</v>
          </cell>
          <cell r="CK75" t="str">
            <v>Cohort 8</v>
          </cell>
          <cell r="CL75" t="str">
            <v>Not Eligible - Contractor</v>
          </cell>
          <cell r="CM75" t="str">
            <v>Cohort 11</v>
          </cell>
          <cell r="CN75" t="str">
            <v>Cohort 6</v>
          </cell>
          <cell r="CO75" t="str">
            <v>Cohort 6</v>
          </cell>
          <cell r="CP75" t="str">
            <v>Cohort 3</v>
          </cell>
          <cell r="CQ75" t="str">
            <v>Cohort 4</v>
          </cell>
          <cell r="CR75" t="str">
            <v>Other</v>
          </cell>
          <cell r="CU75" t="str">
            <v>Cohort 17</v>
          </cell>
          <cell r="CX75" t="str">
            <v>Cohort 16</v>
          </cell>
          <cell r="CY75" t="str">
            <v>Not known</v>
          </cell>
          <cell r="CZ75" t="str">
            <v>Cohort 6</v>
          </cell>
          <cell r="DA75" t="str">
            <v>Cohort 10</v>
          </cell>
          <cell r="DC75" t="str">
            <v>Cohort 15</v>
          </cell>
          <cell r="DE75" t="str">
            <v>Cohort 14</v>
          </cell>
          <cell r="DF75" t="str">
            <v>Cohort 17</v>
          </cell>
          <cell r="DN75" t="str">
            <v>Cohort 16</v>
          </cell>
          <cell r="DQ75" t="str">
            <v>Cohort 16</v>
          </cell>
          <cell r="DT75" t="str">
            <v>Cohort 7</v>
          </cell>
          <cell r="DU75" t="str">
            <v>Cohort 7</v>
          </cell>
          <cell r="EA75" t="str">
            <v>Cohort 6</v>
          </cell>
          <cell r="EB75" t="str">
            <v>Cohort 1</v>
          </cell>
          <cell r="ED75" t="str">
            <v>Eligible - awaiting cohort</v>
          </cell>
          <cell r="EE75" t="str">
            <v>Cohort 16</v>
          </cell>
          <cell r="EF75" t="str">
            <v>Not Eligible - Contractor</v>
          </cell>
          <cell r="EG75" t="str">
            <v>Not Eligible - Contractor</v>
          </cell>
          <cell r="EH75" t="str">
            <v>Not Known</v>
          </cell>
          <cell r="EI75" t="str">
            <v>Not Eligible - Contractor</v>
          </cell>
          <cell r="EK75" t="str">
            <v>Not Eligible - Contractor</v>
          </cell>
          <cell r="EL75" t="str">
            <v>Not Eligible - Project Leaving GMPP</v>
          </cell>
          <cell r="EM75" t="str">
            <v>Cohort 10</v>
          </cell>
          <cell r="EN75" t="str">
            <v>Eligible - awaiting cohort</v>
          </cell>
          <cell r="EO75" t="str">
            <v>Cohort 17</v>
          </cell>
        </row>
        <row r="76">
          <cell r="B76" t="str">
            <v>Steve Calder started as the new Programme Director on 2 Nov 15.  This post was previsouly vacant. Steve is a Full Time Civil Servant (SCS1). He will remain with the LLC programme for the duration of delivery (programme scheduled to complete in December 2023). Note - Steve Watson was the previous interim LLC Programme Manager. Steve Watson left the programme in mid-November 2015. LLC have successfully recruited a new Programme Manager, Richard Lamb,  who commenced their role on 1st June 2016.</v>
          </cell>
          <cell r="D76" t="str">
            <v>fixed term contract</v>
          </cell>
          <cell r="R76" t="str">
            <v>PD is seeking admittance to a future MPLA cohort</v>
          </cell>
          <cell r="S76" t="str">
            <v>Has not attended</v>
          </cell>
          <cell r="V76" t="str">
            <v>MPLA Complete</v>
          </cell>
          <cell r="Z76" t="str">
            <v xml:space="preserve">Decisions not taken on future Defra MPLA attendees. If project exits GMPP, PD may not take course. </v>
          </cell>
          <cell r="AB76" t="str">
            <v xml:space="preserve">BIS has advised that since the SRO has completed MPLA, there is no requirement for the Project Director(s) of the same project to attend the MPLA. </v>
          </cell>
          <cell r="AF76" t="str">
            <v xml:space="preserve">Temporary Appointment - not value for money to enrol on the MPLA </v>
          </cell>
          <cell r="AI76" t="str">
            <v>Sacha in role until new Deputy Director joins Programme and role is agreed in Q3.</v>
          </cell>
          <cell r="AM76" t="str">
            <v>Joanathan Sharrock - Cohort7Nick Bisson - Cohort 14Michael Hurn - Cohort 1Caroline Botwood - Cohort 16Cav Elithorn - Cohort</v>
          </cell>
          <cell r="AZ76" t="str">
            <v>no application at this time</v>
          </cell>
          <cell r="BH76" t="str">
            <v>Awaiting PLP cohort</v>
          </cell>
          <cell r="BM76" t="str">
            <v xml:space="preserve">The current PD was appointed in Oct 2015 and is yet to acquire the MPLA status. </v>
          </cell>
          <cell r="BO76" t="str">
            <v>Paul Macnaught - secondary PD - is on Cohort 9 of MPLA</v>
          </cell>
          <cell r="BY76" t="str">
            <v>Not considered cost effective due to the duration of the project</v>
          </cell>
          <cell r="CO76" t="str">
            <v>Brendan Crean - Cohort 6</v>
          </cell>
          <cell r="CR76" t="str">
            <v>Experienced external Programme Director only required for 16 months</v>
          </cell>
          <cell r="EG76" t="str">
            <v>External consultant.  Accredited CO Major Project Reviewer and Intervention Specialist</v>
          </cell>
          <cell r="EL76" t="str">
            <v>Project will be complete before the SROs MPLA place is available</v>
          </cell>
        </row>
        <row r="77">
          <cell r="C77" t="str">
            <v>Cohort 2</v>
          </cell>
          <cell r="E77" t="str">
            <v>Other</v>
          </cell>
          <cell r="K77" t="str">
            <v>Eligible - awaiting cohort</v>
          </cell>
          <cell r="L77" t="str">
            <v>Not Eligible - Contractor</v>
          </cell>
          <cell r="M77" t="str">
            <v>Not Known</v>
          </cell>
          <cell r="Q77" t="str">
            <v>Not Eligible - Leaving role</v>
          </cell>
          <cell r="S77" t="str">
            <v>Other</v>
          </cell>
          <cell r="T77" t="str">
            <v>Cohort 4</v>
          </cell>
          <cell r="U77" t="str">
            <v>Cohort 0</v>
          </cell>
          <cell r="X77" t="str">
            <v>Not Eligible - Contractor</v>
          </cell>
          <cell r="Z77" t="str">
            <v>Cohort 4</v>
          </cell>
          <cell r="AA77" t="str">
            <v>Cohort 4</v>
          </cell>
          <cell r="AC77" t="str">
            <v>Not Known</v>
          </cell>
          <cell r="AF77" t="str">
            <v>Other</v>
          </cell>
          <cell r="AG77" t="str">
            <v>Not Eligible - Contractor</v>
          </cell>
          <cell r="AJ77" t="str">
            <v>Eligible - awaiting cohort</v>
          </cell>
          <cell r="AK77" t="str">
            <v>Eligible - awaiting cohort</v>
          </cell>
          <cell r="AM77" t="str">
            <v>Eligible - awaiting cohort</v>
          </cell>
          <cell r="AN77" t="str">
            <v>Cohort 15</v>
          </cell>
          <cell r="AO77" t="str">
            <v>Not Eligible - Contractor</v>
          </cell>
          <cell r="AP77" t="str">
            <v>Not Eligible - Contractor</v>
          </cell>
          <cell r="AR77" t="str">
            <v>Eligible - awaiting cohort</v>
          </cell>
          <cell r="AT77" t="str">
            <v>Cohort 0</v>
          </cell>
          <cell r="AU77" t="str">
            <v>Eligible - awaiting cohort</v>
          </cell>
          <cell r="AV77" t="str">
            <v>Not Eligible - Project Leaving GMPP</v>
          </cell>
          <cell r="AW77" t="str">
            <v>Eligible - awaiting cohort</v>
          </cell>
          <cell r="AY77" t="str">
            <v>Other</v>
          </cell>
          <cell r="AZ77" t="str">
            <v>Other</v>
          </cell>
          <cell r="BA77" t="str">
            <v>Cohort 18</v>
          </cell>
          <cell r="BB77" t="str">
            <v>Other</v>
          </cell>
          <cell r="BE77" t="str">
            <v>Not Eligible - Contractor</v>
          </cell>
          <cell r="BG77" t="str">
            <v>Not Known</v>
          </cell>
          <cell r="BH77" t="str">
            <v>Eligible - awaiting cohort</v>
          </cell>
          <cell r="BI77" t="str">
            <v>Other</v>
          </cell>
          <cell r="BM77" t="str">
            <v>Other</v>
          </cell>
          <cell r="BN77" t="str">
            <v>Cohort 4</v>
          </cell>
          <cell r="CI77" t="str">
            <v>Eligible - awaiting cohort</v>
          </cell>
          <cell r="CS77" t="str">
            <v>Not known</v>
          </cell>
          <cell r="CT77" t="str">
            <v>Cohort 1</v>
          </cell>
          <cell r="CV77" t="str">
            <v>Cohort 0</v>
          </cell>
          <cell r="CW77" t="str">
            <v>Cohort 0</v>
          </cell>
          <cell r="CY77" t="str">
            <v>Not known</v>
          </cell>
          <cell r="DB77" t="str">
            <v>Cohort 0</v>
          </cell>
          <cell r="DD77" t="str">
            <v>Eligible - awaiting cohort</v>
          </cell>
          <cell r="DG77" t="str">
            <v>Not known</v>
          </cell>
          <cell r="DH77" t="str">
            <v>Not known</v>
          </cell>
          <cell r="DI77" t="str">
            <v>Cohort 2</v>
          </cell>
          <cell r="DJ77" t="str">
            <v>Not Eligible - Contractor</v>
          </cell>
          <cell r="DK77" t="str">
            <v>Not known</v>
          </cell>
          <cell r="DL77" t="str">
            <v>Eligible - awaiting cohort</v>
          </cell>
          <cell r="DM77" t="str">
            <v>Not known</v>
          </cell>
          <cell r="DO77" t="str">
            <v>Not Eligible - Contractor</v>
          </cell>
          <cell r="DP77" t="str">
            <v>Not known</v>
          </cell>
          <cell r="DR77" t="str">
            <v>Cohort 1</v>
          </cell>
          <cell r="DS77" t="str">
            <v>Not known</v>
          </cell>
          <cell r="DV77" t="str">
            <v>Not known</v>
          </cell>
          <cell r="DW77" t="str">
            <v>Not known</v>
          </cell>
          <cell r="DX77" t="str">
            <v>Not known</v>
          </cell>
          <cell r="DY77" t="str">
            <v>Not known</v>
          </cell>
          <cell r="DZ77" t="str">
            <v>Cohort 3</v>
          </cell>
          <cell r="EC77" t="str">
            <v>Cohort 2</v>
          </cell>
          <cell r="EG77" t="str">
            <v>Not Eligible - Contractor</v>
          </cell>
          <cell r="EH77" t="str">
            <v>Not Known</v>
          </cell>
          <cell r="EI77" t="str">
            <v>Not Eligible - Contractor</v>
          </cell>
          <cell r="EJ77" t="str">
            <v>Cohort 7</v>
          </cell>
          <cell r="EO77" t="str">
            <v>Not Known</v>
          </cell>
        </row>
        <row r="78">
          <cell r="E78" t="str">
            <v>Not applicable</v>
          </cell>
          <cell r="S78" t="str">
            <v>Discussion on requirement to undertake PLP ongoing</v>
          </cell>
          <cell r="U78" t="str">
            <v>Duncan Thompson completed the PLP on Cohort 0, contributing to the development of the programme for subsequent cohorts.</v>
          </cell>
          <cell r="AF78" t="str">
            <v>Temporary Appointment - not value for money to enrol on the PLP</v>
          </cell>
          <cell r="AT78" t="str">
            <v>was on Pilot</v>
          </cell>
          <cell r="AY78" t="str">
            <v>Awaiting MPLA cohort</v>
          </cell>
          <cell r="AZ78" t="str">
            <v>no application at this time</v>
          </cell>
          <cell r="BB78" t="str">
            <v>MPLA Cohort 5</v>
          </cell>
          <cell r="BM78" t="str">
            <v xml:space="preserve">The current PD was appointed in Oct 2015 and is yet to acquire the MPLA status. </v>
          </cell>
        </row>
        <row r="79">
          <cell r="C79" t="str">
            <v>Internal governance restructure</v>
          </cell>
          <cell r="E79" t="str">
            <v>Consolidation of SROs / PDs, resulting in one SRO / PD</v>
          </cell>
          <cell r="M79" t="str">
            <v>Left for new role in government</v>
          </cell>
          <cell r="X79" t="str">
            <v>Internal governance restructure</v>
          </cell>
          <cell r="AB79" t="str">
            <v>Maternity Leave</v>
          </cell>
          <cell r="AF79" t="str">
            <v>Left for new role in current department</v>
          </cell>
          <cell r="AX79" t="str">
            <v>Departmental (or equivalent) Organisational change</v>
          </cell>
          <cell r="BI79" t="str">
            <v>Left for new role in government</v>
          </cell>
          <cell r="BK79" t="str">
            <v>Departmental (or equivalent) Organisational change</v>
          </cell>
          <cell r="BR79" t="str">
            <v>Directorate (or equivalent) Organisational change</v>
          </cell>
          <cell r="BU79" t="str">
            <v>Directorate (or equivalent) Organisational change</v>
          </cell>
          <cell r="BY79" t="str">
            <v>Directorate (or equivalent) Organisational change</v>
          </cell>
          <cell r="CB79" t="str">
            <v>End of temporary promotion</v>
          </cell>
          <cell r="CR79" t="str">
            <v>Left for new role in private sector</v>
          </cell>
          <cell r="DK79" t="str">
            <v>Project transferred to other government entity</v>
          </cell>
          <cell r="EC79" t="str">
            <v>Departmental (or equivalent) Organisational change</v>
          </cell>
          <cell r="EK79" t="str">
            <v>Internal governance restructure</v>
          </cell>
          <cell r="EM79" t="str">
            <v>Internal governance restructure</v>
          </cell>
        </row>
        <row r="80">
          <cell r="C80" t="str">
            <v>Andy remains 100% engaged in the programme and has refocussed his effort on the main ship delivery.</v>
          </cell>
          <cell r="CB80" t="str">
            <v>Linda Allen was acting PD on Temporary Promotion as she had the right background and skills to mobilise the Programme.  Following a recruitment exercise for a permanenet PD, as of 26/09/16,  Joanna Rowland was appointed as the successful candidate with recent experience of delivering complex digital change for Ministry of Justice.</v>
          </cell>
          <cell r="DK80" t="str">
            <v>Transfer of Programme from JFC to Air</v>
          </cell>
        </row>
        <row r="81">
          <cell r="B81">
            <v>59</v>
          </cell>
          <cell r="C81">
            <v>12.1</v>
          </cell>
          <cell r="D81">
            <v>3.8</v>
          </cell>
          <cell r="E81">
            <v>1</v>
          </cell>
          <cell r="F81">
            <v>20</v>
          </cell>
          <cell r="G81">
            <v>13</v>
          </cell>
          <cell r="H81">
            <v>44.7</v>
          </cell>
          <cell r="I81">
            <v>64</v>
          </cell>
          <cell r="J81">
            <v>27</v>
          </cell>
          <cell r="K81">
            <v>6</v>
          </cell>
          <cell r="L81">
            <v>0</v>
          </cell>
          <cell r="M81">
            <v>7</v>
          </cell>
          <cell r="N81">
            <v>36</v>
          </cell>
          <cell r="O81">
            <v>6.6</v>
          </cell>
          <cell r="P81">
            <v>9</v>
          </cell>
          <cell r="Q81">
            <v>8.5</v>
          </cell>
          <cell r="R81">
            <v>9.4</v>
          </cell>
          <cell r="S81">
            <v>27</v>
          </cell>
          <cell r="T81">
            <v>24</v>
          </cell>
          <cell r="U81">
            <v>12</v>
          </cell>
          <cell r="V81">
            <v>63.4</v>
          </cell>
          <cell r="W81">
            <v>42</v>
          </cell>
          <cell r="X81">
            <v>23.4</v>
          </cell>
          <cell r="Y81">
            <v>23</v>
          </cell>
          <cell r="Z81">
            <v>5.5</v>
          </cell>
          <cell r="AA81">
            <v>291.89999999999998</v>
          </cell>
          <cell r="AB81">
            <v>27</v>
          </cell>
          <cell r="AC81">
            <v>64.5</v>
          </cell>
          <cell r="AD81">
            <v>18</v>
          </cell>
          <cell r="AE81">
            <v>60.7</v>
          </cell>
          <cell r="AF81">
            <v>4.3</v>
          </cell>
          <cell r="AG81">
            <v>15</v>
          </cell>
          <cell r="AH81">
            <v>12.7</v>
          </cell>
          <cell r="AI81">
            <v>49.5</v>
          </cell>
          <cell r="AJ81">
            <v>9.3000000000000007</v>
          </cell>
          <cell r="AK81">
            <v>1.65</v>
          </cell>
          <cell r="AL81">
            <v>5</v>
          </cell>
          <cell r="AM81">
            <v>133.9</v>
          </cell>
          <cell r="AN81">
            <v>9.3000000000000007</v>
          </cell>
          <cell r="AO81">
            <v>12.25</v>
          </cell>
          <cell r="AP81">
            <v>10.3</v>
          </cell>
          <cell r="AQ81">
            <v>3.4</v>
          </cell>
          <cell r="AR81">
            <v>6</v>
          </cell>
          <cell r="AS81">
            <v>52</v>
          </cell>
          <cell r="AT81">
            <v>10.5</v>
          </cell>
          <cell r="AU81">
            <v>1.1000000000000001</v>
          </cell>
          <cell r="AV81">
            <v>7</v>
          </cell>
          <cell r="AW81">
            <v>5.33</v>
          </cell>
          <cell r="AX81">
            <v>6</v>
          </cell>
          <cell r="AY81">
            <v>60</v>
          </cell>
          <cell r="AZ81">
            <v>44.6</v>
          </cell>
          <cell r="BA81">
            <v>49.6</v>
          </cell>
          <cell r="BB81">
            <v>63.05</v>
          </cell>
          <cell r="BC81">
            <v>5</v>
          </cell>
          <cell r="BD81">
            <v>97.5</v>
          </cell>
          <cell r="BE81">
            <v>9.6</v>
          </cell>
          <cell r="BF81">
            <v>4</v>
          </cell>
          <cell r="BG81">
            <v>47.2</v>
          </cell>
          <cell r="BH81">
            <v>37.200000000000003</v>
          </cell>
          <cell r="BI81">
            <v>22.7</v>
          </cell>
          <cell r="BJ81">
            <v>37</v>
          </cell>
          <cell r="BK81">
            <v>11.3</v>
          </cell>
          <cell r="BL81">
            <v>8.5</v>
          </cell>
          <cell r="BM81">
            <v>11.5</v>
          </cell>
          <cell r="BN81">
            <v>13.57</v>
          </cell>
          <cell r="BO81">
            <v>4</v>
          </cell>
          <cell r="BP81">
            <v>20</v>
          </cell>
          <cell r="BQ81">
            <v>28</v>
          </cell>
          <cell r="BR81">
            <v>190.98</v>
          </cell>
          <cell r="BS81">
            <v>125.69</v>
          </cell>
          <cell r="BT81">
            <v>421.5</v>
          </cell>
          <cell r="BU81">
            <v>61</v>
          </cell>
          <cell r="BV81">
            <v>13</v>
          </cell>
          <cell r="BW81">
            <v>1.2</v>
          </cell>
          <cell r="BY81">
            <v>7</v>
          </cell>
          <cell r="BZ81">
            <v>13</v>
          </cell>
          <cell r="CA81">
            <v>1.3</v>
          </cell>
          <cell r="CB81">
            <v>239.58</v>
          </cell>
          <cell r="CC81">
            <v>93</v>
          </cell>
          <cell r="CD81">
            <v>78.8</v>
          </cell>
          <cell r="CE81">
            <v>89.33</v>
          </cell>
          <cell r="CF81">
            <v>124.9</v>
          </cell>
          <cell r="CG81">
            <v>113.6</v>
          </cell>
          <cell r="CH81">
            <v>65</v>
          </cell>
          <cell r="CI81">
            <v>20.329999999999998</v>
          </cell>
          <cell r="CJ81">
            <v>24</v>
          </cell>
          <cell r="CK81">
            <v>17.350000000000001</v>
          </cell>
          <cell r="CL81">
            <v>40.6</v>
          </cell>
          <cell r="CM81">
            <v>31.1</v>
          </cell>
          <cell r="CN81">
            <v>77</v>
          </cell>
          <cell r="CO81">
            <v>74</v>
          </cell>
          <cell r="CP81">
            <v>36.4</v>
          </cell>
          <cell r="CQ81">
            <v>28.9</v>
          </cell>
          <cell r="CR81">
            <v>42</v>
          </cell>
          <cell r="CS81">
            <v>59</v>
          </cell>
          <cell r="CT81">
            <v>44</v>
          </cell>
          <cell r="CU81">
            <v>15</v>
          </cell>
          <cell r="CV81">
            <v>55</v>
          </cell>
          <cell r="CW81">
            <v>33</v>
          </cell>
          <cell r="CX81">
            <v>104</v>
          </cell>
          <cell r="CY81">
            <v>11</v>
          </cell>
          <cell r="CZ81">
            <v>119</v>
          </cell>
          <cell r="DA81">
            <v>11</v>
          </cell>
          <cell r="DB81">
            <v>14</v>
          </cell>
          <cell r="DC81">
            <v>65</v>
          </cell>
          <cell r="DD81">
            <v>9</v>
          </cell>
          <cell r="DE81">
            <v>18</v>
          </cell>
          <cell r="DF81">
            <v>11</v>
          </cell>
          <cell r="DG81">
            <v>20</v>
          </cell>
          <cell r="DH81">
            <v>181</v>
          </cell>
          <cell r="DI81">
            <v>104</v>
          </cell>
          <cell r="DJ81">
            <v>44</v>
          </cell>
          <cell r="DK81">
            <v>22</v>
          </cell>
          <cell r="DL81">
            <v>27</v>
          </cell>
          <cell r="DM81">
            <v>51</v>
          </cell>
          <cell r="DN81">
            <v>14</v>
          </cell>
          <cell r="DO81">
            <v>77</v>
          </cell>
          <cell r="DP81">
            <v>24</v>
          </cell>
          <cell r="DQ81">
            <v>125</v>
          </cell>
          <cell r="DR81">
            <v>7</v>
          </cell>
          <cell r="DS81">
            <v>131</v>
          </cell>
          <cell r="DT81">
            <v>15</v>
          </cell>
          <cell r="DU81">
            <v>132</v>
          </cell>
          <cell r="DV81">
            <v>37</v>
          </cell>
          <cell r="DW81">
            <v>77</v>
          </cell>
          <cell r="DX81">
            <v>8</v>
          </cell>
          <cell r="DY81">
            <v>18</v>
          </cell>
          <cell r="DZ81">
            <v>119</v>
          </cell>
          <cell r="EA81">
            <v>78.400000000000006</v>
          </cell>
          <cell r="EB81">
            <v>0</v>
          </cell>
          <cell r="EC81">
            <v>24</v>
          </cell>
          <cell r="ED81">
            <v>6</v>
          </cell>
          <cell r="EE81">
            <v>129</v>
          </cell>
          <cell r="EF81">
            <v>1</v>
          </cell>
          <cell r="EG81">
            <v>5</v>
          </cell>
          <cell r="EH81">
            <v>50</v>
          </cell>
          <cell r="EI81">
            <v>0</v>
          </cell>
          <cell r="EJ81">
            <v>74.099999999999994</v>
          </cell>
          <cell r="EK81">
            <v>5</v>
          </cell>
          <cell r="EL81">
            <v>3</v>
          </cell>
          <cell r="EM81">
            <v>6.5</v>
          </cell>
          <cell r="EN81">
            <v>56.33</v>
          </cell>
          <cell r="EO81">
            <v>215.97</v>
          </cell>
        </row>
        <row r="82">
          <cell r="B82">
            <v>18</v>
          </cell>
          <cell r="C82">
            <v>0</v>
          </cell>
          <cell r="D82">
            <v>0</v>
          </cell>
          <cell r="E82">
            <v>0</v>
          </cell>
          <cell r="F82">
            <v>14</v>
          </cell>
          <cell r="G82">
            <v>37</v>
          </cell>
          <cell r="H82">
            <v>5.3</v>
          </cell>
          <cell r="I82">
            <v>22</v>
          </cell>
          <cell r="J82">
            <v>7</v>
          </cell>
          <cell r="K82">
            <v>18</v>
          </cell>
          <cell r="L82">
            <v>3</v>
          </cell>
          <cell r="M82">
            <v>2</v>
          </cell>
          <cell r="N82">
            <v>12</v>
          </cell>
          <cell r="O82">
            <v>0</v>
          </cell>
          <cell r="P82">
            <v>1.8</v>
          </cell>
          <cell r="Q82">
            <v>0</v>
          </cell>
          <cell r="R82">
            <v>1</v>
          </cell>
          <cell r="S82">
            <v>2</v>
          </cell>
          <cell r="T82">
            <v>3</v>
          </cell>
          <cell r="U82">
            <v>4</v>
          </cell>
          <cell r="V82">
            <v>4</v>
          </cell>
          <cell r="W82">
            <v>34</v>
          </cell>
          <cell r="X82">
            <v>97.2</v>
          </cell>
          <cell r="Y82">
            <v>55</v>
          </cell>
          <cell r="Z82">
            <v>0</v>
          </cell>
          <cell r="AA82">
            <v>71</v>
          </cell>
          <cell r="AB82">
            <v>17</v>
          </cell>
          <cell r="AC82">
            <v>68.5</v>
          </cell>
          <cell r="AD82">
            <v>0</v>
          </cell>
          <cell r="AE82">
            <v>4</v>
          </cell>
          <cell r="AF82">
            <v>0</v>
          </cell>
          <cell r="AG82">
            <v>13.2</v>
          </cell>
          <cell r="AH82">
            <v>2.4</v>
          </cell>
          <cell r="AI82">
            <v>1</v>
          </cell>
          <cell r="AJ82">
            <v>0</v>
          </cell>
          <cell r="AK82">
            <v>0</v>
          </cell>
          <cell r="AL82">
            <v>0</v>
          </cell>
          <cell r="AM82">
            <v>16</v>
          </cell>
          <cell r="AN82">
            <v>3.25</v>
          </cell>
          <cell r="AO82">
            <v>8.33</v>
          </cell>
          <cell r="AP82">
            <v>6.4</v>
          </cell>
          <cell r="AQ82">
            <v>0</v>
          </cell>
          <cell r="AR82">
            <v>0</v>
          </cell>
          <cell r="AS82">
            <v>4</v>
          </cell>
          <cell r="AT82">
            <v>0</v>
          </cell>
          <cell r="AU82">
            <v>0</v>
          </cell>
          <cell r="AV82">
            <v>1</v>
          </cell>
          <cell r="AW82">
            <v>1</v>
          </cell>
          <cell r="AX82">
            <v>0</v>
          </cell>
          <cell r="AY82">
            <v>0</v>
          </cell>
          <cell r="AZ82">
            <v>0</v>
          </cell>
          <cell r="BA82">
            <v>1</v>
          </cell>
          <cell r="BB82">
            <v>10</v>
          </cell>
          <cell r="BC82">
            <v>2.9</v>
          </cell>
          <cell r="BD82">
            <v>10</v>
          </cell>
          <cell r="BE82">
            <v>0.3</v>
          </cell>
          <cell r="BF82">
            <v>1.3</v>
          </cell>
          <cell r="BG82">
            <v>4</v>
          </cell>
          <cell r="BH82">
            <v>1</v>
          </cell>
          <cell r="BI82">
            <v>0</v>
          </cell>
          <cell r="BJ82">
            <v>15</v>
          </cell>
          <cell r="BK82">
            <v>16.5</v>
          </cell>
          <cell r="BL82">
            <v>21</v>
          </cell>
          <cell r="BM82">
            <v>19.100000000000001</v>
          </cell>
          <cell r="BN82">
            <v>0</v>
          </cell>
          <cell r="BO82">
            <v>0</v>
          </cell>
          <cell r="BP82">
            <v>44</v>
          </cell>
          <cell r="BQ82">
            <v>0</v>
          </cell>
          <cell r="BR82">
            <v>6</v>
          </cell>
          <cell r="BS82">
            <v>29</v>
          </cell>
          <cell r="BT82">
            <v>109</v>
          </cell>
          <cell r="BU82">
            <v>0</v>
          </cell>
          <cell r="BV82">
            <v>9</v>
          </cell>
          <cell r="BW82">
            <v>4</v>
          </cell>
          <cell r="BY82">
            <v>0</v>
          </cell>
          <cell r="BZ82">
            <v>61</v>
          </cell>
          <cell r="CA82">
            <v>10</v>
          </cell>
          <cell r="CB82">
            <v>9</v>
          </cell>
          <cell r="CC82">
            <v>0</v>
          </cell>
          <cell r="CD82">
            <v>113</v>
          </cell>
          <cell r="CE82">
            <v>98.75</v>
          </cell>
          <cell r="CF82">
            <v>0</v>
          </cell>
          <cell r="CG82">
            <v>17</v>
          </cell>
          <cell r="CH82">
            <v>31</v>
          </cell>
          <cell r="CI82">
            <v>50.8</v>
          </cell>
          <cell r="CJ82">
            <v>2</v>
          </cell>
          <cell r="CK82">
            <v>19</v>
          </cell>
          <cell r="CL82">
            <v>8.6</v>
          </cell>
          <cell r="CM82">
            <v>82.4</v>
          </cell>
          <cell r="CN82">
            <v>24</v>
          </cell>
          <cell r="CO82">
            <v>15</v>
          </cell>
          <cell r="CP82">
            <v>9</v>
          </cell>
          <cell r="CQ82">
            <v>0</v>
          </cell>
          <cell r="CR82">
            <v>50</v>
          </cell>
          <cell r="CS82">
            <v>50</v>
          </cell>
          <cell r="CT82">
            <v>2</v>
          </cell>
          <cell r="CU82">
            <v>5</v>
          </cell>
          <cell r="CV82">
            <v>30</v>
          </cell>
          <cell r="CW82">
            <v>17</v>
          </cell>
          <cell r="CX82">
            <v>11</v>
          </cell>
          <cell r="CZ82">
            <v>25</v>
          </cell>
          <cell r="DA82">
            <v>1</v>
          </cell>
          <cell r="DC82">
            <v>78</v>
          </cell>
          <cell r="DD82">
            <v>1</v>
          </cell>
          <cell r="DF82">
            <v>14</v>
          </cell>
          <cell r="DG82">
            <v>12</v>
          </cell>
          <cell r="DH82">
            <v>13</v>
          </cell>
          <cell r="DJ82">
            <v>4</v>
          </cell>
          <cell r="DK82">
            <v>0</v>
          </cell>
          <cell r="DL82">
            <v>3</v>
          </cell>
          <cell r="DM82">
            <v>5</v>
          </cell>
          <cell r="DO82">
            <v>22</v>
          </cell>
          <cell r="DP82">
            <v>19</v>
          </cell>
          <cell r="DQ82">
            <v>16</v>
          </cell>
          <cell r="DR82">
            <v>0</v>
          </cell>
          <cell r="DS82">
            <v>46</v>
          </cell>
          <cell r="DU82">
            <v>82</v>
          </cell>
          <cell r="DV82">
            <v>201</v>
          </cell>
          <cell r="DW82">
            <v>8</v>
          </cell>
          <cell r="DX82">
            <v>3</v>
          </cell>
          <cell r="DY82">
            <v>3</v>
          </cell>
          <cell r="DZ82">
            <v>0</v>
          </cell>
          <cell r="EA82">
            <v>284</v>
          </cell>
          <cell r="EB82">
            <v>0</v>
          </cell>
          <cell r="EC82">
            <v>14</v>
          </cell>
          <cell r="ED82">
            <v>88</v>
          </cell>
          <cell r="EE82">
            <v>88</v>
          </cell>
          <cell r="EF82">
            <v>1</v>
          </cell>
          <cell r="EG82">
            <v>5</v>
          </cell>
          <cell r="EH82">
            <v>40</v>
          </cell>
          <cell r="EI82">
            <v>0</v>
          </cell>
          <cell r="EJ82">
            <v>3</v>
          </cell>
          <cell r="EK82">
            <v>17</v>
          </cell>
          <cell r="EL82">
            <v>0.42</v>
          </cell>
          <cell r="EM82">
            <v>16.2</v>
          </cell>
          <cell r="EN82">
            <v>29.2</v>
          </cell>
          <cell r="EO82">
            <v>17</v>
          </cell>
        </row>
        <row r="83">
          <cell r="B83">
            <v>77</v>
          </cell>
          <cell r="C83">
            <v>15</v>
          </cell>
          <cell r="D83">
            <v>9</v>
          </cell>
          <cell r="E83">
            <v>25</v>
          </cell>
          <cell r="F83">
            <v>42</v>
          </cell>
          <cell r="G83">
            <v>71</v>
          </cell>
          <cell r="H83">
            <v>80</v>
          </cell>
          <cell r="I83">
            <v>86</v>
          </cell>
          <cell r="J83">
            <v>34</v>
          </cell>
          <cell r="K83">
            <v>33</v>
          </cell>
          <cell r="L83">
            <v>14</v>
          </cell>
          <cell r="M83">
            <v>9</v>
          </cell>
          <cell r="N83">
            <v>48</v>
          </cell>
          <cell r="O83">
            <v>6.6</v>
          </cell>
          <cell r="P83">
            <v>9.8000000000000007</v>
          </cell>
          <cell r="Q83">
            <v>8.5</v>
          </cell>
          <cell r="R83">
            <v>11.4</v>
          </cell>
          <cell r="S83">
            <v>31</v>
          </cell>
          <cell r="T83">
            <v>27</v>
          </cell>
          <cell r="U83">
            <v>16</v>
          </cell>
          <cell r="V83">
            <v>82</v>
          </cell>
          <cell r="W83">
            <v>76</v>
          </cell>
          <cell r="X83">
            <v>148.9</v>
          </cell>
          <cell r="Y83">
            <v>78</v>
          </cell>
          <cell r="Z83">
            <v>6.5</v>
          </cell>
          <cell r="AA83">
            <v>390</v>
          </cell>
          <cell r="AB83">
            <v>44</v>
          </cell>
          <cell r="AC83">
            <v>163.30000000000001</v>
          </cell>
          <cell r="AD83">
            <v>18</v>
          </cell>
          <cell r="AE83">
            <v>89.5</v>
          </cell>
          <cell r="AF83">
            <v>4.3</v>
          </cell>
          <cell r="AG83">
            <v>30.2</v>
          </cell>
          <cell r="AH83">
            <v>21.1</v>
          </cell>
          <cell r="AI83">
            <v>65</v>
          </cell>
          <cell r="AJ83">
            <v>9.33</v>
          </cell>
          <cell r="AK83">
            <v>1.65</v>
          </cell>
          <cell r="AL83">
            <v>6</v>
          </cell>
          <cell r="AM83">
            <v>180.2</v>
          </cell>
          <cell r="AN83">
            <v>7.91</v>
          </cell>
          <cell r="AO83">
            <v>24.58</v>
          </cell>
          <cell r="AP83">
            <v>18.7</v>
          </cell>
          <cell r="AQ83">
            <v>3.4</v>
          </cell>
          <cell r="AR83">
            <v>7</v>
          </cell>
          <cell r="AS83">
            <v>57</v>
          </cell>
          <cell r="AT83">
            <v>10.5</v>
          </cell>
          <cell r="AU83">
            <v>2.1</v>
          </cell>
          <cell r="AV83">
            <v>9</v>
          </cell>
          <cell r="AW83">
            <v>8.33</v>
          </cell>
          <cell r="AX83">
            <v>6</v>
          </cell>
          <cell r="AY83">
            <v>60</v>
          </cell>
          <cell r="AZ83">
            <v>44.6</v>
          </cell>
          <cell r="BA83">
            <v>50.6</v>
          </cell>
          <cell r="BB83">
            <v>73.05</v>
          </cell>
          <cell r="BC83">
            <v>7.9</v>
          </cell>
          <cell r="BD83">
            <v>178</v>
          </cell>
          <cell r="BE83">
            <v>9.9</v>
          </cell>
          <cell r="BF83">
            <v>5.3</v>
          </cell>
          <cell r="BG83">
            <v>77.400000000000006</v>
          </cell>
          <cell r="BH83">
            <v>53.6</v>
          </cell>
          <cell r="BI83">
            <v>22.7</v>
          </cell>
          <cell r="BJ83">
            <v>65.5</v>
          </cell>
          <cell r="BK83">
            <v>64.599999999999994</v>
          </cell>
          <cell r="BL83">
            <v>29.5</v>
          </cell>
          <cell r="BM83">
            <v>72.599999999999994</v>
          </cell>
          <cell r="BN83">
            <v>14.57</v>
          </cell>
          <cell r="BO83">
            <v>4</v>
          </cell>
          <cell r="BP83">
            <v>64</v>
          </cell>
          <cell r="BQ83">
            <v>28</v>
          </cell>
          <cell r="BR83">
            <v>195.15</v>
          </cell>
          <cell r="BS83">
            <v>160.69</v>
          </cell>
          <cell r="BT83">
            <v>442.4</v>
          </cell>
          <cell r="BU83">
            <v>75</v>
          </cell>
          <cell r="BV83">
            <v>22</v>
          </cell>
          <cell r="BW83">
            <v>1.2</v>
          </cell>
          <cell r="BY83">
            <v>7</v>
          </cell>
          <cell r="BZ83">
            <v>74</v>
          </cell>
          <cell r="CA83">
            <v>1.3</v>
          </cell>
          <cell r="CB83">
            <v>261</v>
          </cell>
          <cell r="CC83">
            <v>119</v>
          </cell>
          <cell r="CD83">
            <v>222.3</v>
          </cell>
          <cell r="CE83">
            <v>176</v>
          </cell>
          <cell r="CF83">
            <v>145</v>
          </cell>
          <cell r="CG83">
            <v>114.5</v>
          </cell>
          <cell r="CH83">
            <v>117</v>
          </cell>
          <cell r="CI83">
            <v>125</v>
          </cell>
          <cell r="CJ83">
            <v>27</v>
          </cell>
          <cell r="CK83">
            <v>42.35</v>
          </cell>
          <cell r="CL83">
            <v>49.2</v>
          </cell>
          <cell r="CM83">
            <v>137.9</v>
          </cell>
          <cell r="CN83">
            <v>140</v>
          </cell>
          <cell r="CO83">
            <v>100</v>
          </cell>
          <cell r="CP83">
            <v>55</v>
          </cell>
          <cell r="CQ83">
            <v>29.9</v>
          </cell>
          <cell r="CR83">
            <v>92</v>
          </cell>
          <cell r="CS83">
            <v>85</v>
          </cell>
          <cell r="CT83">
            <v>46</v>
          </cell>
          <cell r="CU83">
            <v>30</v>
          </cell>
          <cell r="CV83">
            <v>89</v>
          </cell>
          <cell r="CW83">
            <v>53</v>
          </cell>
          <cell r="CX83">
            <v>63</v>
          </cell>
          <cell r="CY83">
            <v>13</v>
          </cell>
          <cell r="CZ83">
            <v>151</v>
          </cell>
          <cell r="DA83">
            <v>9</v>
          </cell>
          <cell r="DB83">
            <v>18</v>
          </cell>
          <cell r="DC83">
            <v>60</v>
          </cell>
          <cell r="DD83">
            <v>11</v>
          </cell>
          <cell r="DE83">
            <v>18</v>
          </cell>
          <cell r="DF83">
            <v>25</v>
          </cell>
          <cell r="DG83">
            <v>32</v>
          </cell>
          <cell r="DI83">
            <v>118</v>
          </cell>
          <cell r="DJ83">
            <v>48</v>
          </cell>
          <cell r="DK83">
            <v>50</v>
          </cell>
          <cell r="DL83">
            <v>31</v>
          </cell>
          <cell r="DM83">
            <v>60</v>
          </cell>
          <cell r="DN83">
            <v>17</v>
          </cell>
          <cell r="DO83">
            <v>99</v>
          </cell>
          <cell r="DP83">
            <v>90</v>
          </cell>
          <cell r="DQ83">
            <v>178</v>
          </cell>
          <cell r="DR83">
            <v>10</v>
          </cell>
          <cell r="DS83">
            <v>177</v>
          </cell>
          <cell r="DT83">
            <v>15</v>
          </cell>
          <cell r="DU83">
            <v>147</v>
          </cell>
          <cell r="DV83">
            <v>40</v>
          </cell>
          <cell r="DW83">
            <v>97</v>
          </cell>
          <cell r="DX83">
            <v>12</v>
          </cell>
          <cell r="DY83">
            <v>21</v>
          </cell>
          <cell r="DZ83">
            <v>119</v>
          </cell>
          <cell r="EA83">
            <v>386</v>
          </cell>
          <cell r="EB83">
            <v>0</v>
          </cell>
          <cell r="EC83">
            <v>47</v>
          </cell>
          <cell r="ED83">
            <v>115</v>
          </cell>
          <cell r="EE83">
            <v>217</v>
          </cell>
          <cell r="EF83">
            <v>2</v>
          </cell>
          <cell r="EG83">
            <v>14</v>
          </cell>
          <cell r="EH83">
            <v>90</v>
          </cell>
          <cell r="EI83">
            <v>0</v>
          </cell>
          <cell r="EJ83">
            <v>77.099999999999994</v>
          </cell>
          <cell r="EK83">
            <v>24</v>
          </cell>
          <cell r="EL83">
            <v>3.42</v>
          </cell>
          <cell r="EM83">
            <v>22.7</v>
          </cell>
          <cell r="EN83">
            <v>81.7</v>
          </cell>
          <cell r="EO83">
            <v>305.89999999999998</v>
          </cell>
        </row>
        <row r="84">
          <cell r="B84" t="str">
            <v xml:space="preserve">The resource profile is based on the Programme Org chart as of September 2016.  5 new public sector employees have joined the programme in Q2.The increase in external contractor numbers (13) is due to a Planning and Delivery Partner (PA Consulting) formally joining the LLC Programme to support delivery on 26th September 2016.  The PDP were procurred through an OJEU process on a 6 year contract and consists of a delivery team of 13.3 x directly employed external contractors left the LLC Programme in October 2016 (not included in firgures) and 4 x public sector employees joined in October 2016 (not included in figures).   </v>
          </cell>
          <cell r="C84" t="str">
            <v>The Programme Board identified a number of vacant roles and a number of fixed post were recruited for.  The Business Change Manager post is currently being recruited.</v>
          </cell>
          <cell r="D84" t="str">
            <v xml:space="preserve">If agreement is reached between the shareholders and the Dutch legislation submitted, UKGI will allocate appropriate resources to complete the work required to enable a re-structure, including alignment between the Dutch legislation and the UK and German special shares, a new shareholders agreement, and a significant number of further documents and outcomes. Current resource on URENCO: 0.3xG3, 0.5xG5, 3x G6 (at total time of 1.8), 2xG7 (at total time of 1.2).  </v>
          </cell>
          <cell r="E84" t="str">
            <v>Practical Completion was achieved on 12 August 2016 and the project team is now running down.  Estimated figure provided.</v>
          </cell>
          <cell r="F84" t="str">
            <v>The programme is still recruiting both public sector and external interim resources for delivery. In addition to the 20 Civil Servants and 14 interim contractors noted above, we have a number a number of PwC and EY consultants assisting in the short term on Blueprints and Project Delivery (up to end Sept 2016).</v>
          </cell>
          <cell r="G84" t="str">
            <v>A number of additional technology roles have been identified during Q2 due to the decision to develop services in house rather than via 3rd party suppliers. A team of Transition build engineers has also been identified as a new requirement due to lack of suitable service providers from within HMG, these will be recruited as Civil Servants where timescales allow. A Resource Strategy for the longer-term resoucing of the FOXHOUND Programme and Rosa Service Organisation is in development to support the Target Operating Model.</v>
          </cell>
          <cell r="H84" t="str">
            <v>At 30th Septmber there were 44.7 FTE civil servants working on the programme, with a further 9 FTE with starts dates arranged for October and November (though 2 have since dropped out) and 1 vacancies live.Further recruitment is planned and a final bid to HR for approval to recruit will be made in November.This resource was supplemented by 6 interim consultants working a range of working patterns totalling 5.3 FTE, and also by 4 fast Streamers who started with the programme in September (with a further 3 joining in October)We have found it difficult to recruit staff with the required property expertise and skills and have found generally that both PPM and property posts have remained unfilled even after interviewing.  Several posts have had to be advertised more than once before being successfully recruited.  The PAR recommendation to seek dispensation to enhance the terms on offer is being taken forward and may assist.  In the meantime we continue to invite departments to nominate staff for secondment/loan and are taking advantage of the use of interim consultants, being careful to put in place skills transfer arrangements, and we are also working with HR to structuure a package to be offered to interim consultants to bring them in on FTAs.</v>
          </cell>
          <cell r="I84" t="str">
            <v>Staff numbers have increased as the programme has scaled to a live service, however staff costs overall have decreased compare with 2014/15 as interims and temporary agile teams have been replaced by FTAs going from 54% (2014/15) to 74% of staff (30th September 2016/17).  This is set to continue and the programme will seek to fill all roles with civil servants where the necessary skills are available.</v>
          </cell>
          <cell r="J84" t="str">
            <v>Resourcing - Retention and Recruitment of FTEs The team has recruited several staff in the last few months to replace leavers and to bolster capability around MoJ transformation.  Recruitment campaigns for additional staff are ongoing with a consistent high turnover of staff. Recruitment is still a concern with the recruitment process consistently taking longer than the notice period for leavers.</v>
          </cell>
          <cell r="K84" t="str">
            <v>HR Committee has approved extension of interim resources.  Expected to increase resource in Project Delivery/PPM and data and systems, to support procurement of business systems and Agency go-live</v>
          </cell>
          <cell r="L84" t="str">
            <v>Contractor resources are in place to support the transformation activity until end of October. BAU ICT staff are being engaged for handover of the remaining transformation activity post October.</v>
          </cell>
          <cell r="M84" t="str">
            <v>9 FTE on the programme as of snapshot date 30 September 2016. Commercial and Finance team members are two external contractors on fixed term appointments.</v>
          </cell>
          <cell r="N84" t="str">
            <v>Mixture of civil servants and contractors with specialist commercial and/or technical skills mix required to deliver the programme.  No issues to raise.</v>
          </cell>
          <cell r="O84" t="str">
            <v>The number of public sector employees represents the total Tate staff directly employed on the project.</v>
          </cell>
          <cell r="P84" t="str">
            <v>Additional resources in the delivery partner organisations, DUK and Arqiva, are funded through grants issued from the Programme budget. The breakdown of these resources (as reported by Ofcom) as of end of September 2016 is: 82.7 FTE (Arqiva); and 5 FTE (DUK)In addition, 18.1 FTE of Ofcom resource is working on the programme. However these resources costs are not charged against the programme budget and are funded from Ofcom's main budget.</v>
          </cell>
          <cell r="Q84" t="str">
            <v>The project is currently running at full (planned) strength with no outstanding internal roles. Our external advisers are all working on a retained basis in order to accommodate the changing volumes of work. This resource requirement has remained until the CfD  was awarded and we envisage a 6 month ramp-down to project close. During this period the key residual activities will be:• Transfer of CfD working knowledge/info to the LCCC.• Consolidation and filing of documentation for subsequent audit.• Lessons-learned and other  project closure activities.• Effective project close out • Deal with any challenges that may be forthcomingAs we move into the next phase we will be considering the resource requirement accordingly.</v>
          </cell>
          <cell r="R84" t="str">
            <v xml:space="preserve">GDF team in BEIS is at 9.4 FTE -  2 FTE short of full complement. One of the vacancies will be filled in October and the other in November. Team complement is supplemented by one FTE inward secondee from RWM.   RWM’s approved headcount is 123 FTE, with 112 staff in post as at September 2016.  A team of 13 staff are dedicated to the management of the GDF Siting programme supported by a further 30 staff from research, engineering design and safety case functions. These technical functions also support the Waste Management activities i.e. disposability assessments.  </v>
          </cell>
          <cell r="S84" t="str">
            <v>As of 30 September there are 24.0 FTE in place in the Heat Network Team, with further 3.0 FTE working on the project from other Directorates (Analysis, Commercial, Legal, Finance) and 2.0 FTE external contractors (Salix). Two positions funded in the business plan are vacant, with one being filled from the beginning of October.  HNIP has now secured internal resources to recruit 7 additional FTE to support the HNIP Pilot, develop the HNIP Main Scheme and undertake the next Heat Networks Delivery Unit (HNDU) Round 7. The team is also seeking departmental approval to recruit 7-8 FTE on temporary contracts to support the techno-economic assessment of the pilot between December 2016 and January 2017, should this be necessary.</v>
          </cell>
          <cell r="T84" t="str">
            <v>The NDA oversight and Assurance of the Magnox SLC has been separated into (a) The SLC Facing Team - business as usual activities focussed on delivering Decommissioning, and (b) Consolidation closeout - tasked with bringing the consolidation phase of this project to a close. There are 6 FTE's in the Consolidation Closeout Group (CCG) and 21 FTE’s in the SLC Facing Team focussed on delivery assurance.  NB. Some NDA resources are shared across the wider combined Dounreay Magnox SLC Facing Team. (Effective September 2016).</v>
          </cell>
          <cell r="U84" t="str">
            <v xml:space="preserve">Core resources are provided by Sellafield and NDA and are full time to the programme.  A number of external resources are employed in a range of capacities are required in specific project phases; these resources are varied and part time.  </v>
          </cell>
          <cell r="V84" t="str">
            <v>Recruitment continues to fill vacancies associated with routine staff turnover.  External contractors have been used where we have been unsuccessful in recruiting from Civil Service. The Programme also has contracted for services to meet specialist technical and industry knowledge that is not available in-house.  Examples of specialist requirements include:• Knowledge of the technical design and operation of smart meters themselves;• Specialist knowledge of the communications protocols which underpin the end-to-end design of the system and which BEIS has specified;• The legal drafting of industry operating codes;• Experience of the business processes of energy suppliers and network operators allowing BEIS to assess their readiness to discharge their licence obligations.</v>
          </cell>
          <cell r="W84" t="str">
            <v>With the programme transitioning to Business As Usual, the RPA and CAP Delivery have for some time been working towards the organisational design that will support future BAU activity.  As part of the transition process, some people will be leaving the organisation and a number of people will move to BAU functions in the RPA.  A small number of people will remain in the programme team as the programme moves to closure in early 2017.</v>
          </cell>
          <cell r="X84" t="str">
            <v>Resourcing plan remains in line with projected and agreed profile.</v>
          </cell>
          <cell r="Y84" t="str">
            <v>The TEAM2100 integrated delivery team is made up of contractor (CH2M), EA and supply chain staff. This co-located, collaborative team includes experts from financial, engineering and project management backgrounds. The team undertook a chartering exercise during the initial mobilisation phase to develop the core values required for delivery of this long-term programme. A second team chartering session was held in January 2016 to refresh and further stregthen these values. The EA is strengthening its cost and contract management skills to further support the new ways of working under TEAM2100. The number of FTEs shown above covers the integrated delivery team resources to deliver the Annual Plan 16/17. The number of FTE's to deliver this year's programme has decreased by 3 since the last quarter. This is due to a reduction of 6 contractor staff, offset slightly by a increase of 3 EA FTEs. Fluctuations of staff numbers are to be expected. Please note that these figures exclude the supply chain involved in construction works which will fluctuate significantly during the programme (19370 hours equivalent to some 120 FTE in September 2016). Resources include 9 graduate engineering trainees and 3 apprentices).</v>
          </cell>
          <cell r="Z84" t="str">
            <v xml:space="preserve">We have received a spending review settlement from HMT for £3m for 2015/16 and £1.5m annually thereafter. Our internal and external support arrangements are flexible to enable us to ramp up quickly in case of an escalation of Government’s risks. Support from IPA will continue.  We have external input but this is managed on a call -off arrangement. This covers legal, insurance, commercial, technical and finance suppliers. It is not straightforward to provide a formal FTE figure on external contractors due to the call off arrangements.The G6 level Deputy Project Director (DPD) continues to fill the Project Director role on an interim basis for the foreseeable future.  Recruitment is underway to fill the G6 level Deputy Project Director role in December 2016, together with replacement of a G7 Policy Leader role.  </v>
          </cell>
          <cell r="AA84" t="str">
            <v>There are 88 posts in the core Apprenticeships Directorate, resulting in an FTE figure (after vacancies) of 63.4. This latter number will increase as staff (including a G7 and two apprentices for whom recruitment is underway) are recruited to fill posts in the Apprenticeships Programme Management Office. Two new G7s and a HEO have already been recruited to provide oversight of programme management in areas such as risk, planning, benefits and communications. A further staff member has been brought into the Funding Unit to provide expert financial and budget management support.The SFA contributes around 215 FTE to the programme in total, including staff working as part of the National Apprenticeship Service and in the digital team developing the Digital Apprenticeships Service. 71 contractors at time of writing have been recruited to provide specialist skills to support delivery of the DAS project.The programme also receives permanent analytical support (at around 9 FTE), and communications support in running the Get In, Go Far campaign (4.5 FTE).As posts are filled, the programme is moving towards an acceptable resourcing profile. SFA reduction in staff numbers however continues to threaten programme delivery in areas such as stakeholder activity. On the digital side we have implemented a shadowing and mentoring system for SFA staff keen to learn digital skills, with several already in post, for example as associate product and delivery managers.</v>
          </cell>
          <cell r="AB84" t="str">
            <v>The project continuously reviews its resourcing plans and discusses these with delivery partners to ensure the project is optimally resourced.  The use of specialist external advisors is required to ensure financial, commercial and legal advice is received to enable delivery of the sale.  Current concerns regarding resource capacity are being actively managed through the risk register and stakeholder discussions. There are ongoing concerns around modelling resourcing and maternity/paternity cover needed from Jan 17 for 2 UKGI roles (recruitment for cover starting October 16). Maternity leave cover for one of the project Executive Directors commenced September 16 (Chad Woodward covering for Anne Spinali)</v>
          </cell>
          <cell r="AC84" t="str">
            <v>The PSBP  headcount has increased to 133.  Additional recruitment is currently in progress, in line with the resourcing plan to enable the programme to work through the planned peak of activity.  PSBP is seeking to fill a further 30.3 FTEs. The Department remains confident that satisfactory resourcing will be in place to deliver its capital programmes.</v>
          </cell>
          <cell r="AD84" t="str">
            <v>There is sufficient resource to deliver the core programme objectives.</v>
          </cell>
          <cell r="AE84" t="str">
            <v>We have made good progress over the summer in recruiting additional resource to the 30 Hrs project team (and wider Early Years Portfolio) with a further 12 staff appointed and now in post since the last report, and another 12 staff due to take up post during October.  The Funding &amp; Markets and Analyst teams remain under-resourced however and we are undertaking a further round of recruitment as well as looking at alternative routes (secondment, managed moves internally) to fill these posts.External contractors - Atkins and Capgemini consultancy services have been procured to provide specialist IT system design and development support, with the equivalent of 3 FTEs supporting the project as at 30th September.  This consultancy support was further stregthened in July with the arrival of a consultant IT Project Manager to support the DfE team working on JOCA/ECS system development.</v>
          </cell>
          <cell r="AF84" t="str">
            <v>The project team within DFID leads and works with a wider team of professionals and support staff from the Project Management Unit, St Helena Government officials and contracted personnel to support delivery of this project.</v>
          </cell>
          <cell r="AG84" t="str">
            <v>An Integrated Delivery team (IDT) has been established between the Highways England four contractors in two JVs and two designers as a single design entity; the IDT will be responsible for completing the design of the scheme and for carrying out its construction and commissioning between 2016 and 2020. Highways England has a dual role on the project:- as the Client (Core and Support Teams); and as -an equal Partner within the IDT itself. These two roles are distinct; Highways England acts as the “client” function which sits outside the IDT to represent the interests of Highways England and is to be differentiated to the equal Partner within the IDT along with the detailed design consultant and the contractors.The Highways England A14 project team operates as Client function and acts as a gateway for accessing on behalf of the wider project team the various service functions within Highways England and for leading on governance and assurance functions. Resource planning within Highway’s England is constantly ongoing. As well as a core Highways England team resource is being utilised from the Programme Delivery Partner Framework to build internal capability and capacity. Elements of the role of PDP also includes formal and structured learning on-the-job learning and mentoring to support the development of Highways England personnel on the project. Due to these ongoing activities and the unknown potential for success in recruiting the right resource the project is content to report a 'Amber' against resourcing.  Successful recruitment at senior level (Project Director and Project Manager) has concluded and will see a reduction in senior level contractors (obtained through PDP). Highways England organisational structure to support a successful delivery phase is currently being agreed and recruitment will follow.</v>
          </cell>
          <cell r="AH84" t="str">
            <v>The 6 remaining posts are being actively recruited. There is a transfer of skill from the remaining contractors working on the scheme to Highways England employees.</v>
          </cell>
          <cell r="AI84" t="str">
            <v>Covers Airport Capacity Directorate resource. Additional resource includes Economists and Analysts (circa 17.5 FTE) Corporate Finance (circa 1.5 FTE) and DfT Legal (circa 4 FTE).Figures reflect Airport Capacity Directorate headcount of 65 as defined in SRO appointment letter. Vacant posts will be filled following an announcement as per agreement in Business Plan.Resource review to identify required roles for 16/17 undertaken in April 2016. Recruitment campaign for key roles including additional Deputy Director (Programme Office and Commercial) at SCSPB1 underway and two new starters are about to fill vacant G7 roles.</v>
          </cell>
          <cell r="AJ84" t="str">
            <v>0.33 represents PA shared across the Directorate. The HEO and Fast Stream posts were filled in September 2016.</v>
          </cell>
          <cell r="AK84" t="str">
            <v>Work underway to procure economic and technical consultants for business case work and analysis by end of 2016.</v>
          </cell>
          <cell r="AL84" t="str">
            <v>These are DfTc staff only and it excludes NR. In the DfT team one member of staff left in August and the post has been filled and another member of staff is going on secondment to Network Rail for a year in November.  A new member will be joining the team in the Autumn. The Network Rail Greater West Programme Director left at the end of September 2016 and the Regional Director will be leaving in Spring 2017. A recruitment process is underway to fill these major roles.</v>
          </cell>
          <cell r="AM84" t="str">
            <v>Headcount figures include all fast streamers consultants and contractors. External contractor FTE grades are approximations. Number of vacancies being managed down by active recruitment. 13 recruitment campaigns in progress at the end of Q2.</v>
          </cell>
          <cell r="AN84" t="str">
            <v>The contractor resource has been secured to minimise DfT risks to entry into service of a high profile and high value fleet that delivers significant passenger benefits. 3 posts reflects 3 x FTE sourced from a number of advisors. 1X HEO FastStream shared with Crossrail.</v>
          </cell>
          <cell r="AO84" t="str">
            <v>The Project is reviewing its resource requirements as it enters the Development Phase.</v>
          </cell>
          <cell r="AP84" t="str">
            <v>0.33 represents PA shared across the Directorate. The HEO and Fast Stream posts were filled in September 2016.</v>
          </cell>
          <cell r="AQ84" t="str">
            <v>MML programme has two dedicated G7 and 50% of a G6. Deputy Director divides time between 5 routes and implementation of Bowe recommendations. Programme support is from SEO and HEO grades.</v>
          </cell>
          <cell r="AR84" t="str">
            <v>The core team will also require support from DfT colleagues in Economic analysis.The team will rely on call-off (specialist advisors) contractors as and when required for this support.( 1 SEO/G7- under review ) There is potential Grade 7 vacancy in January 2017.</v>
          </cell>
          <cell r="AS84" t="str">
            <v>changes represent the  the shrinking of teams due to mobilisation  and the general churn of the Programme. There have been recruitment to permanent posts which have reduced the amoun of contractors working on the programme.</v>
          </cell>
          <cell r="AT84" t="str">
            <v>There are currently no issues with the number of personnel working on the Programme. Some vacancies may arise as transition matures and resources move from the Tranistion Programme to augment the Steady State team. External consultants not listed above are commissioned on an ad hoc basis to provide advise/guidance on technical or legal matters.</v>
          </cell>
          <cell r="AU84" t="str">
            <v>- HEO on TRA to Grade 7 leaving NSD at the end of October 2016. - Full vacancy for Grade 7 and recruitment in progress; waiting for security clearance for candidate in order to agree a start date. - The PAR Review which was carried between 28th - 30th September recommended that DfT should urgently consider action to be taken to strengthen the Department team charged with overseeing delivery of this programme. Reviewers also noted 'there are clear escalation and decision making processes that seem robust however the team within the Department is stretched'.</v>
          </cell>
          <cell r="AV84" t="str">
            <v xml:space="preserve">Delivery of individual business migrations has been delegated to individual business units to manage via individual project teams.  Overview and corporate control is then maintained via a small central team to coordinate and share best practice between the individual projects and liaise with the supplier (ISSC-1) on key delivery strategies.  The resourcing above, reflects the central oversight team.We have one contractor within the team and a lawyer assigned to our programme from the GLD.We have conducted successful recruitment campaigns over the past 6 months - with three new team members having started and two to phase into the team over the next three months.  Resourcing plans will be kept up to date and recruitments campaigns set in motion as and when necessary. </v>
          </cell>
          <cell r="AW84" t="str">
            <v>Team is carrying 2 vacancies as 1 Grade 6 post holder has been temporarily promoted to SCS1 and 1 Grade 7 post holder has moved internally. The recruitment campaign for the SCS1 competition was launched in September and the selected candidate will be announced in due course. The recruitment for the vacant Grade 7 post is being actively pursued either via a standalone recruitment campaign or through a wider recruitment campaign in Network Services which is commencing shortly.</v>
          </cell>
          <cell r="AX84" t="str">
            <v xml:space="preserve">There are 12 staff situated within DH, NHS England and PHE working on this programme.  The majority of these staff are civil servants, many of whom are not working on the programme full time.  The time spent generally has reduced since the last return as the programme is becoming more routine.  A member of staff within DH who was working on the programme has also left.  </v>
          </cell>
          <cell r="AY84" t="str">
            <v xml:space="preserve">Public Sector Employees are NHS Digital programme delivery team. </v>
          </cell>
          <cell r="AZ84" t="str">
            <v>Headcount figures remain the same.</v>
          </cell>
          <cell r="BA84" t="str">
            <v>The GPSoC Replacement project closure report has been formally approved by the relevant NHS Digital and DH governance groups on 18 October 16 and  is no longer an item on the NHS Digital portfolio.  GPSoC live service now sits within Programme 9, Domain C Digital Transformation in General Practice.  The resourcing is the therefore no longer allocated to the GPSoC Replacment project for which this return reports but is instead allocated to Programme 9, General Practice Operations and Services, GP Systems Managed Service.  There are currently three vacancies against this area.</v>
          </cell>
          <cell r="BB84" t="str">
            <v xml:space="preserve">In real terms the programme has increased by 2FTE since the last report due to the onboarding of 2 resources to support migration. [The apparently large increase, from 54 to 73.05, in the total number of resources vs the Q1 GMPP submission is owing to a change in the way resource utilistation is recorded on the HSCN programme.  Figures now include all resources working on the programme, whereas previous figures counted only those directly managed by the programme team which did not include functions such as technical, commercial and finance].  </v>
          </cell>
          <cell r="BC84" t="str">
            <v>Public sector employees include PD, implementation lead and deputy, police subject matter expert and team admin. Contractors include equalities officer (0.5 FTE), data admin, project manager, street triage coordinator (0.4FTE).  This is currently under revuew in order to take the programme through to 31/03/19</v>
          </cell>
          <cell r="BD84" t="str">
            <v>There is an issue that we currently have some resource gaps. These are a high priority for NHS Digital resource teams and we hope to have additional resource in place over the next month.Total number of employees figure is taken from the OBC cost model to show the number of employees needed during the peak delivery period in 2017/18</v>
          </cell>
          <cell r="BE84" t="str">
            <v>Assumptions:Public Sector:  David and Ruth (1 FTE total - 50/50)  Gareth (10%),  Matt, James and NHS Digital team (6 FTE), PHE team (Faisal and Michael - 2FTE), PHE Procurement resource (0.5 FTE)Extenal Contractors:  Chris (0.3 FTE),</v>
          </cell>
          <cell r="BF84" t="str">
            <v>The contractors provide subject matter expertise on workforce, infrastructure, and communcations and media relations. Clinical leadership is provided from the Highly Specialised Commissioning Team. Informatics assurance is provided by NHS Digital.</v>
          </cell>
          <cell r="BG84" t="str">
            <v xml:space="preserve">A small number of BAU vacant posts remain which are spread across the Programme of work. These posts do not impact the Programme's current planned activities and recruitment activities are still on-going and roles will be filled as required.Due to the supplier delays on the Enhance programme of work, a number of Trust facing implementataion roles remain unfilled. Once the Enhance replanning activities have completed, recruitment will be aligned with those delivery timescales.BAU and Project resource total: Plan: 77.4 FTE : Actual 51.2 FTE                                     </v>
          </cell>
          <cell r="BH84" t="str">
            <v>• Senior Implementation Manager left the organisation, vacancy raised and escalated.• Benefits manager vacancy has been filled  - September 2016.• MI Analyst post has been filled - September 2016.• Junior project manager post has been filled - September 2016.• Risk regarding capacity of NHS e-RS Programme Team (as identified at Programme Board) is being proactively managed. • Additional resource requirements identified in the 2020 plan beyond November 2016 have been highlighted.</v>
          </cell>
          <cell r="BI84" t="str">
            <v>Currently undertaking a capability review of programme resources to ensure appropiate for the future &amp; ongoing delivery requirements.</v>
          </cell>
          <cell r="BJ84" t="str">
            <v xml:space="preserve">Under resourcing as follows (salaried &amp; contract resource recruitment in progress):- Business Analyst x 1- Digital roles x 2 (Web site Content Strategist ; Digital Copywriter)- IT Infrastructure Specialists x 10.5 (Networks, Servers, Technical Anaysts, Project Manager/Support, Test Manager, Testers)Having failed to recruit resources locally via salaried staffing recruitment processes, Contracting / Consultant resource is used as follows:- Digital supplier procured through GDS Digital Services Framework to undertake Discovery, Alpha and Beta sprints x 9- Business Analyst x 2- Programme / Project Managers x 3- SIAM Lead x 1In addition ad-hoc legal advice is currently being received to support procurement processes. </v>
          </cell>
          <cell r="BK84" t="str">
            <v>The programme has continued to define its skills requirments for Q2 onwards, and has filled some from within the dynamic resource pool within NHS Digital. The resource profile was staggered, to grow over this initial start-up phase, to ensure culture and approach are maintained. There is a shortage of the necessary skills within the delivery organisation, however this is being addressed by the development of the new Digital Resource Pool, working closely with the Head of Profession to ensure skills gaps are identified and filled. Where skills are not available we have used the CL1 framework, with a target that no more than half of all staff will be temporary employees at any one point.  This target has been difficult to achieve due ot the lack of permanent resource available, but will be addressed in later phases as the Digital Delivery profession develops.</v>
          </cell>
          <cell r="BL84" t="str">
            <v xml:space="preserve">We have seconded  a part time equivalent resource to assist with developing the people project policies and procedures.  This is in line with our resources plan. </v>
          </cell>
          <cell r="BM84" t="str">
            <v>The total FTE's planned to work on the Programme has increased since the Q1 return.  That is because there has been a change to the procurement strategy for Systems Integration &amp; Management (SIAM) from Open Procedure to a Competitive Dialogue process which is more rigorous and resource dependent .   In addition, as the Programme progressed into the detailed design phase, the complexity of some areas has become more evident and the resulting required resource plan identified in more detail. The cost of these resources is included in the Programme Business Case (PBC) which has recently received DH approval and is currently with HM Treasury at the final approval stage.</v>
          </cell>
          <cell r="BN84" t="str">
            <v xml:space="preserve">The reduction of public sector employees working on the programme is based on the departure of a FTE member of staff at EO level on 13 September 2016.A new team structure has been established for DH2020  and has been signed off – an updated position will be provided in the Q3 return.  </v>
          </cell>
          <cell r="BO84" t="str">
            <v>Figure is comprised of Office for Life Sciences  staff which equal 3 FTE and comms and commercial resources which which equal roughly 1 FTE.</v>
          </cell>
          <cell r="BP84" t="str">
            <v>The programme is currently running with a large group of contractors including Transition Partner resource which is actively being monitored. This blend has started to change as more permanent, civil service resource are onboarded in to the programme. Overall the total resource numbers have reduced but there are known gaps which the programme is looking for support from within Digital to resource as well as pursuing other recruitment routes.</v>
          </cell>
          <cell r="BQ84" t="str">
            <v>The resources comprise the Programme Directors, AE Programme Management Office, NEST Sponsorship Team and AE Policy Team.  The size of the team has expanded during the year because of current workload on the Pensions Bill and NEST Call for Evidence.</v>
          </cell>
          <cell r="BR84" t="str">
            <v>Staffing from the DWP Change Resource Pool has been capped at 170 fte, which is an additional 4.17 staff to currently employed on the Programme. In addition there are currently 25.12 DWP staff being recharged internally to support delivery of the PLP Project, and 6 contractors, 3 each from Digital and Commercial. In the future, an additional 1 contractor is required to support Digital Implementation and 45 fte in total to form a Commercials Estates team who will facilitate the transition to the new Estate. There are currently 5.32 fte staff being recharged from OED working on the Implementation of the Project (included in the 25.12 fte mentioned earlier). This will increase as the delivery schedule progresses and is forecast to peak at P12 at 128.87.</v>
          </cell>
          <cell r="BS84" t="str">
            <v>FTE - 99.34 + 2 Detached Duty (101.34) + 24.35 Recharges made to FED cost centre for DWP staffThe total figure of 160.69 includes 6 vacanciesThe Programme has evolved to encompass a variety of projects, and at present consists of a package of both long term transformational projects and short term initiatives that are in different stages of delivery.  As projects are delivered or change scope FTE numbers change to reflect latest requirements.  Contractors are used where DWP does not currently have the required resource with the necessary skill sets eg Developers, User Researchers etc.  Where contractors are used skills transfer plans are in place.  Staffing forecast levels have recently been increased to take into account the Programme end date which is now 31/12/18. A business case is going through approvals for demand, which seeks to secure 12 additional FTE resources.</v>
          </cell>
          <cell r="BT84" t="str">
            <v>The 421.50  figure is made up 355.9 Change staff and 65.6 staff on loan and DD into the Programme</v>
          </cell>
          <cell r="BU84" t="str">
            <v>Figures in 4.01 and 4.03 are FTE. WHP is currently carrying out a resource review and is working closely with Change Resource Pool to identify new and skilled resources.</v>
          </cell>
          <cell r="BV84" t="str">
            <v>Specialist resource have been brought in as experts within the migration of applications into new data centres, the skills and experience this will add will be invaluable to the programmes delivery.  This includes approximately 100 additional resources engaged via commercial contracts with HPE, IBM, Accenture and PWC</v>
          </cell>
          <cell r="BW84" t="str">
            <v>Resourcing appropriate to the stage of the project. Externally contracted design and project management team under an NEC3 professional services contract. Extrenally contracted main contractor under NEC3 construction contract.</v>
          </cell>
          <cell r="BY84" t="str">
            <v>Project adequately resourced. Change in Project Manager from 15 August 2016.</v>
          </cell>
          <cell r="BZ84" t="str">
            <v>The Programme benefits from a resource base containing  FCO (13  - one less from previous return) and 3rd Party tower providers (55 - one more from previous return) and 6 independent contractors (unchanged from the previous return).</v>
          </cell>
          <cell r="CA84" t="str">
            <v>FCO contractor project team left site at the end of April 2016 and is only periodically in attendance to complete final account with Mace and sign off any defects remedial work. An external contractor will manage the final moves during summer 2016.</v>
          </cell>
          <cell r="CB84" t="str">
            <v xml:space="preserve">The Programme has made good progress in filling the posts with over 90% of staff now in place.  There are recruitment exercises underway to bring in the additional resource by end of November.All key management posts have been filled with experienced staff that are well versed in delivering complex Programmes in the public sector.The Programme is facing some challenges in ensuring key analytical skills are available within the timescales and to the numbers required to support all aspects of delivery.  These challenges are being mitigated by working closely with CDIO to ensure they are aware of and linked into the Programmes delivery plans, the use of Accenture in the short term to fill specialist roles to support delivery and the recruitment exercise which will bring in additional staff with Analysis skills.  </v>
          </cell>
          <cell r="CC84" t="str">
            <v>In addition to the resource currently working on and directly funded by the Programme (i.e 63 core programme + 28 Workforce Management + 2 Chief Digital Information Office) there are a significant number supporting the programme from other business areas such as Finance (16), Estates (43 + 3 external contractors), for whom funding sits in BAU arrangements. The figures above are based on our current understanding and it is expected they will change as the development of the Programme continues.</v>
          </cell>
          <cell r="CD84" t="str">
            <v>Columbus resourcing is based on a mixed economy of Civil Servant and contractor resources  -  resource is managed through a Programme governance process. Resource profile has been consistent against plans, providing the right number and expertise of people to successfully deliver major Programme milestones. Transition, Commercial and Operating Model design continue to be resourced with a high ratio of external contractors due to the specialist nature of the work and the requirement to source external expertise to ensure successful delivery and the short-term nature of some of the pieces of work. The Programme is deploying internal resources to shadow expert contractors to build internal capability further, where this is appropriate.</v>
          </cell>
          <cell r="CE84" t="str">
            <v>Internal staff numbers remain consistent from the previous quarter. External scrum team contractors have increased by 22 since the Q1 snapshot point reflecting continuation of more resource intensive Alpha development.</v>
          </cell>
          <cell r="CF84" t="str">
            <v xml:space="preserve">FTE as expected at this stage of the project, and resourcing plans predict increase of 8% in next month      </v>
          </cell>
          <cell r="CG84" t="str">
            <v xml:space="preserve">The approved FBC included the requirement for 114.5 FTE.  At the end of September 2016 there were 113.6 FTE TFC programme staff in post.  There are also 5 vacancies in the process of being filled that will take the overall TFC SIP position to 118.6 FTEs. The programme has 17 Accenture and Cap Gemini Staff currently supporting delivery.  These individuals are filling a range of key expert roles in the IT delivery space including (integration and testing) and filling SME gaps on an interim basis. </v>
          </cell>
          <cell r="CH84" t="str">
            <v xml:space="preserve">Recruitment for vacancies is  underway. Interviews for some roles are currently taking place and some candidates have been hired. It was expected that they would start in the next 4-6 months, however security clearance for some candidates has taken longer than anticipated. In addition to this, recruitment at Stages 2-3 has not always been successful which means roles have to be readvertised which lengthens the recruitment process.   In the interim, we contiune to use a higher number of contractors than intended but we plan to reduce use of contractors as civil servant headcount increases. </v>
          </cell>
          <cell r="CI84" t="str">
            <v xml:space="preserve">NLEDP maintains a core team of civil servants supplemented by specific skills and resources to own the design of the resultant servces. If civil servants with appropriate technical skills are not available, or not required over the longer term, the programme will fill these roles with contractors from various suppliers. A delivery partner has been appointed (BAE Systems) to be a primary supplier of specialist programme resources.The resource plan for NLEDP is included within the workforce plan for the Crime, Policing and Fire IT (CPFG IT) Portfolio.  This in turn feeds into a broader workforce plan that operates across HODDaT, and which is closely monitored by the HO DDAT Business Management Team.   The programme has been working closely with the CPFG IT resourcing team to ensure that the programme is resourced efficiently and cost-effectively.    Going forward a resourcing strategy for the CPFG IT Portfolio is being developed which will take account of capability and resourcing gaps and succession planning requirements to ensure that the programme is properly resourced in the medium and longer term.  </v>
          </cell>
          <cell r="CJ84" t="str">
            <v xml:space="preserve">The  make up of the  resource supporting the programme has altered post reset. The  figures above are representive  of both pure programme staff and business as usual  staff who have a part-time role within the programme </v>
          </cell>
          <cell r="CK84" t="str">
            <v>The Programme has for some time been carrying a high level issue around recruiting and retaining key resources.  Demand remains for skilled technical, project delivery and business change staff. The Programme is mitigating shortages where possible.  Internal approval processes are proving burdensome and not providing the right calibre of CCL resource that can be dropped into the Programme quickly in specialist roles where a CS resource is not available.We are  committed to filling  posts with civil servants in the longer term and are working in liaison with a central propsal to develop graduates into project manager roles.    In Cyclamen we have also started our own internal trainee scheme to grow our own project managers and have one member of staff currently going through this process. However, these schemes do not address the immediate pressures on the Programme and we are working with our HR and commercial colleagues to expedite our most pressing recruitment issues.</v>
          </cell>
          <cell r="CL84" t="str">
            <v>The project is not currently carrying any vacancies</v>
          </cell>
          <cell r="CM84" t="str">
            <v>Resources are broadly where we need them to be, but with some critical posts still unfilled, mostly for Border Crossing .  AFTC have seen a few departures recently in a combination of resignations and a mismatch of skills and capabilities.  The most critical recruitments are a new Programme Director who has been appointed and is due to start in December and a civil servant director for Border Crossing to replace the CCL Delivery Manager.  As we start to ramp up for an expansion of the ports included in  the pilot and for the national rollout in the next calendar year,  more business change resources are needed.The contract with Cap Gemini for a DevOps service has gone a long way to addressing our issues in creating sustainable, repeatable dev, test and pre-prod environment builds, opening the way for the next AFTC release.  As this service has been in place for 3 months, a review is underway to validate all roles in the proposed structure.New hires will be required for the next phase of Advance Border Control with approval of the ABC Change Request at the 10th October Programme Board.  These new roles are in addition to a number of part time assignments of existing DDaT, DSAB and Border Force resources.</v>
          </cell>
          <cell r="CN84" t="str">
            <v>Restructuring of the Programme team has taken place to reflect the move into the mobilisation phase. Ongoing recruitment has been undertaken to fill critical roles within the programme to ensure the right skills and knowledge are in place to meet programme delivery milestones.Previous recruitment campaigns have been lengthy due to the issues highlighted below and failed to produce suitable candidates: • Lack of available skills, in-house, particularly commercial• CSR process• Security clearance, processes and timescales</v>
          </cell>
          <cell r="CO84" t="str">
            <v>Breakdown of staff (PLEASE BE AWARE THAT THIS IS A SNAPSHOT OF STAFF AS AT 30TH SEPT 2016);- 57 perm staff (direct) + 17 perm staff (indirect) = 74 Public Sector Employees* Indirect staff relates to staff who may sit under a seperate directorate but work actively on HOB and costs are re-charged to HOB accordingly. Examples of this include the commercial and technical team.- 15 contractors (direct and indirect)- 11 vacanciesNOT INCLUDED IN THE FIGURES;25 Test Design Consultancy Service (TDCS) staff deployed across the Programme with varying degree of assignments. TDCS is made up of both civil servants and contractors. TDCS have not been included in the head count. Managed services delivering a series of work packages for the Programme (e.g. G-Cloud personel/Delivery Partner staff) have also not been included in this count.</v>
          </cell>
          <cell r="CP84" t="str">
            <v xml:space="preserve">In addition to the 55 resources there are 253 FTE supplier development and  integrators who are hired onto the Programme via G-Cloud or DSF contracts, as well as 35 FTE testing service resources from the Home Office centre. A number of CS posts remain open and the Programme is seeking to fill them ASAP, but this process is proving to be time consuming. However, in general the programme has the skills and resources required. </v>
          </cell>
          <cell r="CQ84" t="str">
            <v>In July 3 G7s recruited and 2 SEOs.In August 1 HEO recruited.One G7 recruitment campaign commenced in August.</v>
          </cell>
          <cell r="CR84" t="str">
            <v>Civil Servant numbers are increasing as End User Devices (EUD) ramp up for the rollout of 28,000 devices</v>
          </cell>
          <cell r="CS84" t="str">
            <v>Total number of employees funded to work on the programme covers public sector employees and includes 10 commercial staff. The same figure does not cover contractors employed to work on the programme; contractors resourced on a Service basis vice head count.</v>
          </cell>
          <cell r="CT84" t="str">
            <v>These figures cover only those personnel employed full-time on the Programme.  Many others, especially with responsibility for individual DLoDs, have an input to the Programme but only as a part of their function.</v>
          </cell>
          <cell r="CU84" t="str">
            <v>DE and S has 20 Mil/Civ employees working on the Armr (MBT) Programme. A number of these individuals are double hatted with other roles. Army HQ staff working on the programme are split across the HoC Combat Team (including the Armoured Trials and Development Unit), the Capability Portfolio Office, and D Sp's area.  It is estimated this equates to circa 10 x FTE Mil/Civ Staff.</v>
          </cell>
          <cell r="CV84" t="str">
            <v>DE and S - DE and S has 33.5 Mil/Civ employees and 30 contractors working directly on the AJAX Equipment Project.Army HQ - It is more difficult to assess the number of staff at Army HQ working directly on Armd Cav 2025 because the majority are 'double hatted' to some extent.  Army HQ staff are split across the Integrate Department; Head of Capability Combat (including the Armoured Trials and Development Unit); Training Department; ; Logistic Department; Equipment Department.  It is estimated that this equates to circa 20 Mil/Civ staff, with around half coming from ATDU.  Summary.  Clearly the majority of the manpower delivering the Armd Cav 2025 Programme sits with the delivery of the AJAX Equipment Project in DE and S.  There are currently 4 gapped posts within the programme office.  The figures above do not include any industry staff.</v>
          </cell>
          <cell r="CW84" t="str">
            <v>DE and S.  DE and S has 11 Mil/Civ employees and 16.5 contractors working directly on WCSP Equipment Project. Army HQ.  It is more difficult to assess the number of staff at Army  HQ working directly on Armd Inf 2026, because the majority of the staff are 'double hatted' to some extent. Army HQ staff are split across Combat Capability (including the Armoured Trials and Development Unit); Integrate, Equipment and Training Departments as well as the Capability Integration Portfolio Branch.  It is estimated that this equates to 22 Mil/Civ staff.Summary.  The balance of manpower sits with the delivery of the WCSP Equipment Project (DE and S) within the Armd Inf 2026 Programme.</v>
          </cell>
          <cell r="CX84" t="str">
            <v>DIO manning 86 of 94 posts filled, includes core (ABP funded 38 filled, of which 10 are external manpower), dedicated (6 posts filled) and loaned/designated posts (42 posts filled, mix of full/part-time). Recruitment is underway to replace manpower substitutions and fill gaps. Army manning is currently 19 of 23 posts filled, including 1 external manpower. DH Res post continues to be gapped with on-going recruitment for 1 SO2 RM post.</v>
          </cell>
          <cell r="CY84" t="str">
            <v>11 of 13 posts currently filled• 3 of 5 civilian staff • 8 Military. This breaks down to:- 3 Regular posts.- 2 FTRS (HC).- 3 Reservists working on a part time basis.</v>
          </cell>
          <cell r="CZ84" t="str">
            <v>119 out of a 151 requirement. Approx 3,700 BAE  and  400  in the supply chain. There are other Crown Servants in the Submarine OC who are not included but provided support to the Astute Programme on a proportional basis. The Astute programme, based in Barrow-in-Furness, Cumbria, provides work for thousands of BAE Systems Maritime-Submarines staff and thousands more who work in around 400 suppliers across the UK submarine supply chain.</v>
          </cell>
          <cell r="DA84" t="str">
            <v>These figures are solely for the CEPP PMO within HOCS, They do not include DCDS(Mil Cap) as SRO(CEPP) - 2 additional public sector employees not funded by CEPP are provided by DSTL and Navy Command. These figures are separate they do not include staff working within the CORE Projects (QEP, LTNG II and CROWSNEST) which are reported seperately.</v>
          </cell>
          <cell r="DB84" t="str">
            <v>There are currently 4 vacancies amongst the 18 funded posts in the PMO - 2 Project Control and Corporate Services and 2 senior Commercial posts. Delivery of the overall programme required significant wider resource in DE and S, Head Office, Prime and sub-contractors etc, as well as MBDA employees working in the Portfolio Team.</v>
          </cell>
          <cell r="DC84" t="str">
            <v>23 DBS posts are funded as BAU and 30 are funded as part of the CP and F Programme (with 1 icurrently vacant). Of these there are 38.55 FTEs currently working on CPF.19 Business Transformation currently in Post - 5 vacant posts. (24 Funded Posts)7 PMO posts (9 after recruitment of C1 and C2 - October 2016)</v>
          </cell>
          <cell r="DD84" t="str">
            <v>Recruitment activity is on-going to fill 2 vacant posts.The new B1 has not been included within the above figures.</v>
          </cell>
          <cell r="DE84" t="str">
            <v>Main Gate approved an uplift of DE and S staff to deliver the programme.Project Team numbers are based on Full Time Equivalents, as some personnel are assigned to multiple projects under matrix management arrangements.</v>
          </cell>
          <cell r="DF84" t="str">
            <v>Dependency on contractor subject matter experts to provide technical knowledge of cryptographic equipment. Nationally, this is a scarce resource and without this expertise project delivery would be at risk. The team are carrying 3 civil servant posts due to early retirement, maternity leave and transfer to a different part of the Department.</v>
          </cell>
          <cell r="DG84" t="str">
            <v>The recruitment of Delivery Team resource, in terms of size and SQEP of the SKYNET 6  team, is a significant risk, and is being driven with the ISS PMO as a fundamental priority, (25 posts already submitted for recruitment action).  It is also recognised that ISS has wider resource issues, and noting the complexity and special nature of SKYNET 6, action is also being taken to procure a specialist 'Customer Friend/Acquisition partner' to assist the Delivery Team during the Assessment Phase.  The current core P3M team is 15.5 FTE (excl PCO, Cmrcl, Finance  and  Engineering) of which 6.5 FTE are contractors.</v>
          </cell>
          <cell r="DH84" t="str">
            <v>Army HQBATCISTotalNumber of public sector employees working on project31150181Number of external contractors working on project4913The Delivery Team are currently faced by significant resource shortfalls, which has been escalated to ISS for resolution.  Risk remains against short term deliverables due to the lack of resources available.</v>
          </cell>
          <cell r="DI84" t="str">
            <v>Air Capability personnel dedicated to Lightning II: 6 Mil, 2 CS. 1 Gp Lightning Force HQ: 16, 12 at Air and 4 permanently detached. Lightning Project Team: 45 Civilian, 39 military. (84 out of 93 posts filled). Contractor support is not currently used on LPT Floorplate or within LPT manning totals. Some roles that support Lightning II are contracted for through DE and S Op costs. DSTL: 1 Civilian. DSTL support to LII is considerable, however only 1 post is permanently and solely iso LII.I remain concerned that the DE and S element have insufficient resource to deliver all that is required.  Whilst 84/93 posts appears to be reasonably healthy, I judge that 93 posts stands approx 15 short of that required to deliver the current programme. (SRO)</v>
          </cell>
          <cell r="DJ84" t="str">
            <v>There are currently 3 vacancies with adverts running.</v>
          </cell>
          <cell r="DK84" t="str">
            <v>The Delivery Team is recruiting to an anticipated 27 by end march 2017. The figure of 50 reflects an ideal programme team structure NOT the currently resourced position.  The current actual manning is only 22 military and civil service personnel.  The next quarter should allow a much more considered position as recruiting into the Programme Team continues in order to deliver the next stage of the programme.</v>
          </cell>
          <cell r="DL84" t="str">
            <v>Number of external contractors does not include Korea based staff</v>
          </cell>
          <cell r="DM84" t="str">
            <v>The Marshall PT is under-resourced against establishment levels and currently holds 9 vacant Civil Service positions.  A contractor is used to provide SME support on Infrastructure (DIO advice/liaison element) that is not available within the PT and short-term contractor support is used to bolster project control resources. Resolution of future short term resouce challenges will be reliant on successful recruitment into the vacant positions. Additionally, the establishment has been brought into question by the challenges seen in DES capacity to schedule and limited evidence of live risk management (hence SRO engagement with D ISTAR); the Delivery Team are reviewing project management resources, and this may lead to a further uplift to establishment.</v>
          </cell>
          <cell r="DN84" t="str">
            <v>14 - Total accounts for all staff working on NEM, including those 'dual hatted' staffs working on NEM part time as well as their normal duties.17 - Total accounts for NEM  and  DBS staff funded to work on NEM; following the completion and closure of several workstrands some NEM funded personnel have been redeployed to the AF People Programme. From Apr 15 the Programme receives Programme Management suppport from a core funded integrated CDP PMO.</v>
          </cell>
          <cell r="DO84" t="str">
            <v>External contractors are those working for MOD on project management i.e the prime contractor resources are not included.</v>
          </cell>
          <cell r="DP84" t="str">
            <v>24 ISS Crown Servants and 19 Contractors are working on this project.  Resourced schedules have now been developed and justify the demand for 51 additional SQEP.  ISS Resourcing Board have approved the recruitment of 37 additional MA and S.  This was captured in the MGBC and an SMS request has been submitted to JFC for processing pending MGBC approval.  Parallel working of Business Cases, SMS and DBS liaison is being employed to mitigate the risk of recruitment delays.   FATS and Digital Outcomes and Specialists (DOS) are being used to resource the remaining SQEP, with the first 2 resources now on contract but yet to start.</v>
          </cell>
          <cell r="DQ84" t="str">
            <v>Due to natural attrition, the public sector employees working on the project has decreased, and there is a plan in place to fill the vacancies where appropriate.</v>
          </cell>
          <cell r="DR84" t="str">
            <v>The numbers above reflect the SRO, Prog Dir, Prog Mgr, Air Cap Programme Management Office (PMO) staff and DE and S Programme management staff.  It does not include DE and S technical specialists.  The shortfall of employed staff against the complemented number is due to 3 posts within Air Cap (SO1 RPAS, 2 x PMO) that whilst specified in the PROTECTOR Manpower plan, have not yet been established due to difficulties in finding compensatory reductions to manage total RAF personnel liability.  These posts are expected to be established and filled within the next 6 months.</v>
          </cell>
          <cell r="DT84" t="str">
            <v>A number of PT Staff who have been employed part-time on other projects have now reeturned full-time to SFU bringng the total number of FTE staff (including SRO, BCM, Req Mgr, SM CDT Staff and SM Programme Coordinator) to 15.The Weapons Operating Centre runs a matrix management system that allows flexible use of SQEP manpower across projects.  This is managed by an Activity Prioritisation Tool that shows the effective manpower allocated to each project and can be used as required to divert resource to higher priorities whilst understanding the impact on the PT output.</v>
          </cell>
          <cell r="DU84" t="str">
            <v>Resourcing the team continues to receive senior level attention.The FSM team has 228 posts in its FY16/17 organisation (an increase of 58 posts since the last report). As of 30th September 2016 the PT is 42% below the current required level.  The vacancy percentage has reduced by 7% from the previous report due to 16 additional civil servants joining the PT. We are continuing with our extensive recruitment drive. Bulk vendor led external recruitment campaigns for Barrow have been / are being run for the engineering and P3M functions, with the next current Engineering campaign making 18 offers at C1/C2 grades.Successor is an expanding programme dealing with the biggest programme in defence and managing an industrial base which is neither performing nor able to manage risk adequately on behalf of MOD. The investment decision business case will describe the size of team and the skill levels required for build. This will be done with the assistance of Project Advance, DE and S 2*/3* Governance and work with Cabinet office and HMT.  It will include reference to similar 'megaprojects' such as Crossrail and HS2.The figures above do not include the centrally-managed platform group posts that provide Engineering resource in the Naval Architecture, Electrical and Submarine Systems areas. Nor does it include additional MoD resource from other teams that support Successor (e.g Nuclear Propulsion, Combat Systems, Strategic Weapons, Commercial etc.)Currently the team relies on Support Partners to complement and enhance the existing P3M within the team and the required engineering and technical support where SQEP is not available within the MoD, we are also reviewing opportunities to use manpower substitutes where appropriate. This needs to continue until FSM is fully resourced. The PT are looking at opportunities to convert some of this Private Sector Support (PSS) to civil servant posts to enable the transfer and growth of the skills within the organisation and to acheive VFM. The total number of employees funded to work on the project figure remains unchanged, however post funding is now being managed within operating cost and not to MCTs. The 147 figure is for public sector employees (Civ/Mil).</v>
          </cell>
          <cell r="DV84" t="str">
            <v>The DE and S total includes people in post and any vacant posts currently being held within the team. Contractors include the Managed Service Providers across the 3 contractors engaged on the coreTransformation Programme.The external contractor total relates to MSPs working on the core Transformation programme. There are a further 67 MSPs on contract working on Additional Tasks.</v>
          </cell>
          <cell r="DW84" t="str">
            <v>The programme is still heavily gapped across all disciplines and now highlighted as a key risk to MGBC delivery. Project team recruitment has borne fruit with key posts filled and gapping reduced.</v>
          </cell>
          <cell r="DX84" t="str">
            <v>The number of public sector employees reflects the resource directed at the delivery of the programme within Army HQ.  It includes the 4 x full time military staff  and a proportion of time given to the programme by other staff (including SRO and Prog Dir).  The estimate is difficult to measure due to the fact that only a small number of public sector employees work on the programme full time, but a large number provide input on a part time basis.  The figure does not include the staff employed in supporting the programme via projects outside the programme office.</v>
          </cell>
          <cell r="DY84" t="str">
            <v>The figures reported in these sections are limited to personnel in MAvPSO and the Change programme within the DE and S Lynx/Wildcat PT.  No human resources have been allocated against the Programme in the business case (IAC Approved 2006) - the total number of employees funded to work on the project is just the sum of the current numbers working on the project.</v>
          </cell>
          <cell r="DZ84" t="str">
            <v>The recruitment of  staff will continue to ramp up at a steady pace until the prison opens in Feb 2017 and the full staffing complement (575 FTE) is reached in May 2018.</v>
          </cell>
          <cell r="EA84" t="str">
            <v>Roles for which business knowledge is required are filled by public sector employees e.g. business change, programme support. External contractors are utilised to provide the technical knowledge and skills where they are not available internally. Recruitment activity is currently planned or is in progress to fill 24 vacancies.  The Programme's resource plan incorporates current and future projects within the Programme.</v>
          </cell>
          <cell r="EB84" t="str">
            <v xml:space="preserve">Resources are zero as at 30.9.16. </v>
          </cell>
          <cell r="EC84" t="str">
            <v>The Consultancy One PMO tenders have been approved by Treasury and Cabinet Office with with initial resource in place mid- September. This is to provide capability and capacity to deliver the programme. The resource plan is currently in the process of being reviewed and may be subject to change. Further changes will be reflected in the GMPP Q3.The programme is pro-actively recruiting to fill vacancies across the directorate.</v>
          </cell>
          <cell r="ED84" t="str">
            <v>On the 31st August 2016 approval was given by Matthew Coats office to extend the 83 Contractors on the TTP CLOne framework for another 6 months. The EUCS Contractors business case was approved in May 2016 for 29 contractors. Both business cases will expire at the end of March 2017.As at 31 August 2016 there are 88 Contractors on site and 21 vacancies. Since the last report we have had a further Civil Servant leave, we now have 6 public sector employees working on the programme.</v>
          </cell>
          <cell r="EE84" t="str">
            <v>The total number of employees planned to work on the programme has reduced to reflect the real time need for Q2/Q3.  We have an aditional 12 people identified via concluded recruitment activity and 33 posts are part of campaigns with an imminent closure.                                                                                                                                                The figures for external contractors include 66 FTE recruited as technical consultants.Staff recruited through recent campaign. Original business case figures estimated an annual requirement. As year progresses more clarity and surety around needs is obtained as project start up dates are set.Figure is therefore adjusted accordingly</v>
          </cell>
          <cell r="EF84" t="str">
            <v xml:space="preserve">Programme is resourced sufficiently. It is focusing on moving to business as usual. </v>
          </cell>
          <cell r="EG84" t="str">
            <v xml:space="preserve">Resources consist of external project lead and two technical specialist plus external HR support and PMO.  Internal resource includes support for Legal, HR, Operations, Commercial, Analytical and Finance.  </v>
          </cell>
          <cell r="EH84" t="str">
            <v xml:space="preserve">Note for 4.03 - Detailed plan to be developed that will look at future resource requirements for the prorgamme. Number to be included on next return. </v>
          </cell>
          <cell r="EI84" t="str">
            <v>NICTS Programme is closed. Resources are being lined up fir a Gate 5 Review in November</v>
          </cell>
          <cell r="EJ84" t="str">
            <v>In addition to the employees identified above the programme has engaged a number of specialist consultancy services, e.g. design and architectural, cost consultants.The numbers shown above include a number of BAU posts which are responsible for the management of the prison population across the custodial estate. The Programme has a small number of vacancies in the PMO area which are proving difficult to fill with substantive appropriately skilled civil servantsAs the Programme progresses to the delivery phase it will bring on board additional specialist consultancy services through the project delivery partner, which will include specialist PMO advice, project managers.</v>
          </cell>
          <cell r="EK84" t="str">
            <v xml:space="preserve">Programme delivery resource is made primarily of contractors as this is a time limited programme and the technical expertise has not been readily available within the organisation to meet our timescales of delivery. Changes to the civil service resource is due to changes in BAU delivery and organisational activity which has changed the number of civil servants on the programme. We have full transition process in place to manage knowledge sharing into our BAU team once the programme ends. </v>
          </cell>
          <cell r="EL84" t="str">
            <v xml:space="preserve">The Project resources include the YJB core project team and specialist support (information assurance advisor and education advisor) to support the post-service commencement transformation phase. </v>
          </cell>
          <cell r="EM84" t="str">
            <v>An acute shortage of skills within Technology Command has meant that there is a heavy requirement on professional service providers and contractors to deliver activity to a suitable standard within the timescale. To meet the programme's on-going and variable resource requirements, a blended approach of upskilling NCA Officers as well as further concerted recruitment campaigns will be pursued in line with the recent Gateway Review recommendations.   Nevertheless,  it is recoognised that successful delivery will be dependent upon the provision of funds (CDEL &amp; RDEL) to enable an appropriate level of continued support from professional services and contractor resources due to programme complexity and shortage of Civil Servants withthe requisite skills and availability.</v>
          </cell>
          <cell r="EN84" t="str">
            <v xml:space="preserve">The programme is supported by professional services in an advisory capacity as well as delivery.  Only the delivery (including design and change) resource is included in the figures above; these include contractors. </v>
          </cell>
          <cell r="EO84" t="str">
            <v>Short term strategies including the ONS initiative to fill statistical and research vacancies are in place. This includes recruiting external contractors into vacant posts that have been categorised as 'critical'.Note: Line 4.03 The total number of FTE includes methodology staff working on the programme but excludes Technical IT staff.</v>
          </cell>
          <cell r="FM84"/>
        </row>
        <row r="85">
          <cell r="B85" t="str">
            <v>Amber</v>
          </cell>
          <cell r="C85" t="str">
            <v>N/A</v>
          </cell>
          <cell r="D85" t="str">
            <v>N/A</v>
          </cell>
          <cell r="E85" t="str">
            <v>N/A</v>
          </cell>
          <cell r="F85" t="str">
            <v>N/A</v>
          </cell>
          <cell r="G85" t="str">
            <v>Amber</v>
          </cell>
          <cell r="H85" t="str">
            <v>N/A</v>
          </cell>
          <cell r="I85" t="str">
            <v>Green</v>
          </cell>
          <cell r="J85" t="str">
            <v>N/A</v>
          </cell>
          <cell r="K85" t="str">
            <v>N/A</v>
          </cell>
          <cell r="L85" t="str">
            <v>Green</v>
          </cell>
          <cell r="M85" t="str">
            <v>Green</v>
          </cell>
          <cell r="N85" t="str">
            <v>Green</v>
          </cell>
          <cell r="O85" t="str">
            <v>N/A</v>
          </cell>
          <cell r="P85" t="str">
            <v>Green</v>
          </cell>
          <cell r="Q85" t="str">
            <v>N/A</v>
          </cell>
          <cell r="R85" t="str">
            <v>N/A</v>
          </cell>
          <cell r="S85" t="str">
            <v>Green</v>
          </cell>
          <cell r="T85" t="str">
            <v>N/A</v>
          </cell>
          <cell r="U85" t="str">
            <v>N/A</v>
          </cell>
          <cell r="V85" t="str">
            <v>Green</v>
          </cell>
          <cell r="W85" t="str">
            <v>Green</v>
          </cell>
          <cell r="X85" t="str">
            <v>Amber</v>
          </cell>
          <cell r="Y85" t="str">
            <v>N/A</v>
          </cell>
          <cell r="Z85" t="str">
            <v>N/A</v>
          </cell>
          <cell r="AA85" t="str">
            <v>Green</v>
          </cell>
          <cell r="AB85" t="str">
            <v>N/A</v>
          </cell>
          <cell r="AC85" t="str">
            <v>N/A</v>
          </cell>
          <cell r="AD85" t="str">
            <v>Green</v>
          </cell>
          <cell r="AE85" t="str">
            <v>Amber</v>
          </cell>
          <cell r="AF85" t="str">
            <v>N/A</v>
          </cell>
          <cell r="AG85" t="str">
            <v>N/A</v>
          </cell>
          <cell r="AH85" t="str">
            <v>N/A</v>
          </cell>
          <cell r="AI85" t="str">
            <v>N/A</v>
          </cell>
          <cell r="AJ85" t="str">
            <v>N/A</v>
          </cell>
          <cell r="AK85" t="str">
            <v>N/A</v>
          </cell>
          <cell r="AL85" t="str">
            <v>N/A</v>
          </cell>
          <cell r="AM85" t="str">
            <v>N/A</v>
          </cell>
          <cell r="AN85" t="str">
            <v>N/A</v>
          </cell>
          <cell r="AO85" t="str">
            <v>N/A</v>
          </cell>
          <cell r="AP85" t="str">
            <v>N/A</v>
          </cell>
          <cell r="AQ85" t="str">
            <v>N/A</v>
          </cell>
          <cell r="AR85" t="str">
            <v>N/A</v>
          </cell>
          <cell r="AS85" t="str">
            <v>N/A</v>
          </cell>
          <cell r="AT85" t="str">
            <v>N/A</v>
          </cell>
          <cell r="AU85" t="str">
            <v>N/A</v>
          </cell>
          <cell r="AV85" t="str">
            <v>Green</v>
          </cell>
          <cell r="AW85" t="str">
            <v>N/A</v>
          </cell>
          <cell r="AX85" t="str">
            <v>Green</v>
          </cell>
          <cell r="AY85" t="str">
            <v>Amber</v>
          </cell>
          <cell r="AZ85" t="str">
            <v>N/A</v>
          </cell>
          <cell r="BA85" t="str">
            <v>Green</v>
          </cell>
          <cell r="BB85" t="str">
            <v>Green</v>
          </cell>
          <cell r="BC85" t="str">
            <v>Green</v>
          </cell>
          <cell r="BD85" t="str">
            <v>N/A</v>
          </cell>
          <cell r="BE85" t="str">
            <v>Amber</v>
          </cell>
          <cell r="BF85" t="str">
            <v>N/A</v>
          </cell>
          <cell r="BG85" t="str">
            <v>N/A</v>
          </cell>
          <cell r="BH85" t="str">
            <v>Green</v>
          </cell>
          <cell r="BI85" t="str">
            <v>Green</v>
          </cell>
          <cell r="BJ85" t="str">
            <v>Amber</v>
          </cell>
          <cell r="BK85" t="str">
            <v>Amber</v>
          </cell>
          <cell r="BL85" t="str">
            <v>N/A</v>
          </cell>
          <cell r="BM85" t="str">
            <v>N/A</v>
          </cell>
          <cell r="BN85" t="str">
            <v>Amber</v>
          </cell>
          <cell r="BO85" t="str">
            <v>Green</v>
          </cell>
          <cell r="BP85" t="str">
            <v>Green</v>
          </cell>
          <cell r="BQ85" t="str">
            <v>N/A</v>
          </cell>
          <cell r="BR85" t="str">
            <v>N/A</v>
          </cell>
          <cell r="BS85" t="str">
            <v>Amber</v>
          </cell>
          <cell r="BT85" t="str">
            <v>Amber</v>
          </cell>
          <cell r="BU85" t="str">
            <v>N/A</v>
          </cell>
          <cell r="BV85" t="str">
            <v>Green</v>
          </cell>
          <cell r="BW85" t="str">
            <v>N/A</v>
          </cell>
          <cell r="BY85" t="str">
            <v>N/A</v>
          </cell>
          <cell r="BZ85" t="str">
            <v>Green</v>
          </cell>
          <cell r="CA85" t="str">
            <v>Green</v>
          </cell>
          <cell r="CB85" t="str">
            <v>Amber</v>
          </cell>
          <cell r="CC85" t="str">
            <v>N/A</v>
          </cell>
          <cell r="CD85" t="str">
            <v>N/A</v>
          </cell>
          <cell r="CE85" t="str">
            <v>Amber</v>
          </cell>
          <cell r="CF85" t="str">
            <v>Amber</v>
          </cell>
          <cell r="CG85" t="str">
            <v>Amber</v>
          </cell>
          <cell r="CH85" t="str">
            <v>Green</v>
          </cell>
          <cell r="CI85" t="str">
            <v>Amber</v>
          </cell>
          <cell r="CJ85" t="str">
            <v>N/A</v>
          </cell>
          <cell r="CK85" t="str">
            <v>N/A</v>
          </cell>
          <cell r="CL85" t="str">
            <v>Amber</v>
          </cell>
          <cell r="CM85" t="str">
            <v>Green</v>
          </cell>
          <cell r="CN85" t="str">
            <v>N/A</v>
          </cell>
          <cell r="CO85" t="str">
            <v>Amber</v>
          </cell>
          <cell r="CP85" t="str">
            <v>Green</v>
          </cell>
          <cell r="CQ85" t="str">
            <v>N/A</v>
          </cell>
          <cell r="CR85" t="str">
            <v>N/A</v>
          </cell>
          <cell r="CS85" t="str">
            <v>N/A</v>
          </cell>
          <cell r="CT85" t="str">
            <v>Green</v>
          </cell>
          <cell r="CU85" t="str">
            <v>Green</v>
          </cell>
          <cell r="CV85" t="str">
            <v>Green</v>
          </cell>
          <cell r="CW85" t="str">
            <v>Green</v>
          </cell>
          <cell r="CX85" t="str">
            <v>N/A</v>
          </cell>
          <cell r="CY85" t="str">
            <v>N/A</v>
          </cell>
          <cell r="CZ85" t="str">
            <v>N/A</v>
          </cell>
          <cell r="DA85" t="str">
            <v>Green</v>
          </cell>
          <cell r="DB85" t="str">
            <v>N/A</v>
          </cell>
          <cell r="DC85" t="str">
            <v>Amber</v>
          </cell>
          <cell r="DD85" t="str">
            <v>N/A</v>
          </cell>
          <cell r="DE85" t="str">
            <v>Green</v>
          </cell>
          <cell r="DF85" t="str">
            <v>Amber</v>
          </cell>
          <cell r="DG85" t="str">
            <v>Green</v>
          </cell>
          <cell r="DH85" t="str">
            <v>Amber</v>
          </cell>
          <cell r="DI85" t="str">
            <v>Green</v>
          </cell>
          <cell r="DJ85" t="str">
            <v>Green</v>
          </cell>
          <cell r="DK85" t="str">
            <v>Green</v>
          </cell>
          <cell r="DL85" t="str">
            <v>N/A</v>
          </cell>
          <cell r="DM85" t="str">
            <v>N/A</v>
          </cell>
          <cell r="DN85" t="str">
            <v>N/A</v>
          </cell>
          <cell r="DO85" t="str">
            <v>Amber</v>
          </cell>
          <cell r="DP85" t="str">
            <v>N/A</v>
          </cell>
          <cell r="DQ85" t="str">
            <v>N/A</v>
          </cell>
          <cell r="DR85" t="str">
            <v>Amber</v>
          </cell>
          <cell r="DS85" t="str">
            <v>N/A</v>
          </cell>
          <cell r="DT85" t="str">
            <v>Green</v>
          </cell>
          <cell r="DU85" t="str">
            <v>N/A</v>
          </cell>
          <cell r="DV85" t="str">
            <v>N/A</v>
          </cell>
          <cell r="DW85" t="str">
            <v>N/A</v>
          </cell>
          <cell r="DX85" t="str">
            <v>Amber</v>
          </cell>
          <cell r="DY85" t="str">
            <v>Green</v>
          </cell>
          <cell r="DZ85" t="str">
            <v>N/A</v>
          </cell>
          <cell r="EA85" t="str">
            <v>Amber</v>
          </cell>
          <cell r="EB85" t="str">
            <v>Green</v>
          </cell>
          <cell r="EC85" t="str">
            <v>Green</v>
          </cell>
          <cell r="ED85" t="str">
            <v>N/A</v>
          </cell>
          <cell r="EE85" t="str">
            <v>Red</v>
          </cell>
          <cell r="EF85" t="str">
            <v>Amber</v>
          </cell>
          <cell r="EG85" t="str">
            <v>Amber</v>
          </cell>
          <cell r="EH85" t="str">
            <v>Amber</v>
          </cell>
          <cell r="EI85" t="str">
            <v>N/A</v>
          </cell>
          <cell r="EJ85" t="str">
            <v>N/A</v>
          </cell>
          <cell r="EK85" t="str">
            <v>N/A</v>
          </cell>
          <cell r="EL85" t="str">
            <v>N/A</v>
          </cell>
          <cell r="EM85" t="str">
            <v>Amber</v>
          </cell>
          <cell r="EN85" t="str">
            <v>N/A</v>
          </cell>
          <cell r="EO85" t="str">
            <v>Amber</v>
          </cell>
        </row>
        <row r="86">
          <cell r="B86" t="str">
            <v>Green</v>
          </cell>
          <cell r="C86" t="str">
            <v>N/A</v>
          </cell>
          <cell r="D86" t="str">
            <v>N/A</v>
          </cell>
          <cell r="E86" t="str">
            <v>N/A</v>
          </cell>
          <cell r="F86" t="str">
            <v>N/A</v>
          </cell>
          <cell r="G86" t="str">
            <v>Green</v>
          </cell>
          <cell r="H86" t="str">
            <v>N/A</v>
          </cell>
          <cell r="I86" t="str">
            <v>Green</v>
          </cell>
          <cell r="J86" t="str">
            <v>N/A</v>
          </cell>
          <cell r="K86" t="str">
            <v>N/A</v>
          </cell>
          <cell r="L86" t="str">
            <v>Green</v>
          </cell>
          <cell r="M86" t="str">
            <v>Green</v>
          </cell>
          <cell r="N86" t="str">
            <v>Green</v>
          </cell>
          <cell r="O86" t="str">
            <v>N/A</v>
          </cell>
          <cell r="P86" t="str">
            <v>Green</v>
          </cell>
          <cell r="Q86" t="str">
            <v>N/A</v>
          </cell>
          <cell r="R86" t="str">
            <v>N/A</v>
          </cell>
          <cell r="S86" t="str">
            <v>Green</v>
          </cell>
          <cell r="T86" t="str">
            <v>N/A</v>
          </cell>
          <cell r="U86" t="str">
            <v>N/A</v>
          </cell>
          <cell r="V86" t="str">
            <v>Green</v>
          </cell>
          <cell r="W86" t="str">
            <v>Green</v>
          </cell>
          <cell r="X86" t="str">
            <v>Green</v>
          </cell>
          <cell r="Y86" t="str">
            <v>N/A</v>
          </cell>
          <cell r="Z86" t="str">
            <v>N/A</v>
          </cell>
          <cell r="AA86" t="str">
            <v>Green</v>
          </cell>
          <cell r="AB86" t="str">
            <v>N/A</v>
          </cell>
          <cell r="AC86" t="str">
            <v>N/A</v>
          </cell>
          <cell r="AD86" t="str">
            <v>Green</v>
          </cell>
          <cell r="AE86" t="str">
            <v>Green</v>
          </cell>
          <cell r="AF86" t="str">
            <v>N/A</v>
          </cell>
          <cell r="AG86" t="str">
            <v>N/A</v>
          </cell>
          <cell r="AH86" t="str">
            <v>N/A</v>
          </cell>
          <cell r="AI86" t="str">
            <v>N/A</v>
          </cell>
          <cell r="AJ86" t="str">
            <v>N/A</v>
          </cell>
          <cell r="AK86" t="str">
            <v>N/A</v>
          </cell>
          <cell r="AL86" t="str">
            <v>N/A</v>
          </cell>
          <cell r="AM86" t="str">
            <v>N/A</v>
          </cell>
          <cell r="AN86" t="str">
            <v>N/A</v>
          </cell>
          <cell r="AO86" t="str">
            <v>N/A</v>
          </cell>
          <cell r="AP86" t="str">
            <v>N/A</v>
          </cell>
          <cell r="AQ86" t="str">
            <v>N/A</v>
          </cell>
          <cell r="AR86" t="str">
            <v>N/A</v>
          </cell>
          <cell r="AS86" t="str">
            <v>N/A</v>
          </cell>
          <cell r="AT86" t="str">
            <v>N/A</v>
          </cell>
          <cell r="AU86" t="str">
            <v>N/A</v>
          </cell>
          <cell r="AV86" t="str">
            <v>Green</v>
          </cell>
          <cell r="AW86" t="str">
            <v>N/A</v>
          </cell>
          <cell r="AX86" t="str">
            <v>Green</v>
          </cell>
          <cell r="AY86" t="str">
            <v>Amber</v>
          </cell>
          <cell r="AZ86" t="str">
            <v>N/A</v>
          </cell>
          <cell r="BA86" t="str">
            <v>Green</v>
          </cell>
          <cell r="BB86" t="str">
            <v>Green</v>
          </cell>
          <cell r="BC86" t="str">
            <v>Green</v>
          </cell>
          <cell r="BD86" t="str">
            <v>N/A</v>
          </cell>
          <cell r="BE86" t="str">
            <v>Amber</v>
          </cell>
          <cell r="BF86" t="str">
            <v>N/A</v>
          </cell>
          <cell r="BG86" t="str">
            <v>N/A</v>
          </cell>
          <cell r="BH86" t="str">
            <v>Green</v>
          </cell>
          <cell r="BI86" t="str">
            <v>Green</v>
          </cell>
          <cell r="BJ86" t="str">
            <v>Green</v>
          </cell>
          <cell r="BK86" t="str">
            <v>Amber</v>
          </cell>
          <cell r="BL86" t="str">
            <v>N/A</v>
          </cell>
          <cell r="BM86" t="str">
            <v>N/A</v>
          </cell>
          <cell r="BN86" t="str">
            <v>Amber</v>
          </cell>
          <cell r="BO86" t="str">
            <v>Green</v>
          </cell>
          <cell r="BP86" t="str">
            <v>Green</v>
          </cell>
          <cell r="BQ86" t="str">
            <v>N/A</v>
          </cell>
          <cell r="BR86" t="str">
            <v>N/A</v>
          </cell>
          <cell r="BS86" t="str">
            <v>Green</v>
          </cell>
          <cell r="BT86" t="str">
            <v>Amber</v>
          </cell>
          <cell r="BU86" t="str">
            <v>N/A</v>
          </cell>
          <cell r="BV86" t="str">
            <v>Green</v>
          </cell>
          <cell r="BW86" t="str">
            <v>N/A</v>
          </cell>
          <cell r="BY86" t="str">
            <v>N/A</v>
          </cell>
          <cell r="BZ86" t="str">
            <v>Green</v>
          </cell>
          <cell r="CA86" t="str">
            <v>Green</v>
          </cell>
          <cell r="CB86" t="str">
            <v>Amber</v>
          </cell>
          <cell r="CC86" t="str">
            <v>N/A</v>
          </cell>
          <cell r="CD86" t="str">
            <v>N/A</v>
          </cell>
          <cell r="CE86" t="str">
            <v>Amber</v>
          </cell>
          <cell r="CF86" t="str">
            <v>Green</v>
          </cell>
          <cell r="CG86" t="str">
            <v>Amber</v>
          </cell>
          <cell r="CH86" t="str">
            <v>Green</v>
          </cell>
          <cell r="CI86" t="str">
            <v>Green</v>
          </cell>
          <cell r="CJ86" t="str">
            <v>N/A</v>
          </cell>
          <cell r="CK86" t="str">
            <v>N/A</v>
          </cell>
          <cell r="CL86" t="str">
            <v>Green</v>
          </cell>
          <cell r="CM86" t="str">
            <v>Green</v>
          </cell>
          <cell r="CN86" t="str">
            <v>N/A</v>
          </cell>
          <cell r="CO86" t="str">
            <v>Green</v>
          </cell>
          <cell r="CP86" t="str">
            <v>Green</v>
          </cell>
          <cell r="CQ86" t="str">
            <v>N/A</v>
          </cell>
          <cell r="CR86" t="str">
            <v>N/A</v>
          </cell>
          <cell r="CS86" t="str">
            <v>N/A</v>
          </cell>
          <cell r="CT86" t="str">
            <v>Green</v>
          </cell>
          <cell r="CU86" t="str">
            <v>Green</v>
          </cell>
          <cell r="CV86" t="str">
            <v>Green</v>
          </cell>
          <cell r="CW86" t="str">
            <v>Green</v>
          </cell>
          <cell r="CX86" t="str">
            <v>N/A</v>
          </cell>
          <cell r="CY86" t="str">
            <v>N/A</v>
          </cell>
          <cell r="CZ86" t="str">
            <v>N/A</v>
          </cell>
          <cell r="DA86" t="str">
            <v>Green</v>
          </cell>
          <cell r="DB86" t="str">
            <v>N/A</v>
          </cell>
          <cell r="DC86" t="str">
            <v>Green</v>
          </cell>
          <cell r="DD86" t="str">
            <v>N/A</v>
          </cell>
          <cell r="DE86" t="str">
            <v>Green</v>
          </cell>
          <cell r="DF86" t="str">
            <v>Amber</v>
          </cell>
          <cell r="DG86" t="str">
            <v>Green</v>
          </cell>
          <cell r="DH86" t="str">
            <v>Amber</v>
          </cell>
          <cell r="DI86" t="str">
            <v>Green</v>
          </cell>
          <cell r="DJ86" t="str">
            <v>Green</v>
          </cell>
          <cell r="DK86" t="str">
            <v>Green</v>
          </cell>
          <cell r="DL86" t="str">
            <v>N/A</v>
          </cell>
          <cell r="DM86" t="str">
            <v>N/A</v>
          </cell>
          <cell r="DN86" t="str">
            <v>N/A</v>
          </cell>
          <cell r="DO86" t="str">
            <v>Amber</v>
          </cell>
          <cell r="DP86" t="str">
            <v>N/A</v>
          </cell>
          <cell r="DQ86" t="str">
            <v>N/A</v>
          </cell>
          <cell r="DR86" t="str">
            <v>Amber</v>
          </cell>
          <cell r="DS86" t="str">
            <v>N/A</v>
          </cell>
          <cell r="DT86" t="str">
            <v>Green</v>
          </cell>
          <cell r="DU86" t="str">
            <v>N/A</v>
          </cell>
          <cell r="DV86" t="str">
            <v>N/A</v>
          </cell>
          <cell r="DW86" t="str">
            <v>N/A</v>
          </cell>
          <cell r="DX86" t="str">
            <v>Amber</v>
          </cell>
          <cell r="DY86" t="str">
            <v>Green</v>
          </cell>
          <cell r="DZ86" t="str">
            <v>N/A</v>
          </cell>
          <cell r="EA86" t="str">
            <v>Amber</v>
          </cell>
          <cell r="EB86" t="str">
            <v>Green</v>
          </cell>
          <cell r="EC86" t="str">
            <v>Green</v>
          </cell>
          <cell r="ED86" t="str">
            <v>N/A</v>
          </cell>
          <cell r="EE86" t="str">
            <v>Amber</v>
          </cell>
          <cell r="EF86" t="str">
            <v>Green</v>
          </cell>
          <cell r="EG86" t="str">
            <v>Green</v>
          </cell>
          <cell r="EH86" t="str">
            <v>Green</v>
          </cell>
          <cell r="EI86" t="str">
            <v>N/A</v>
          </cell>
          <cell r="EJ86" t="str">
            <v>N/A</v>
          </cell>
          <cell r="EK86" t="str">
            <v>N/A</v>
          </cell>
          <cell r="EL86" t="str">
            <v>N/A</v>
          </cell>
          <cell r="EM86" t="str">
            <v>Amber</v>
          </cell>
          <cell r="EN86" t="str">
            <v>N/A</v>
          </cell>
          <cell r="EO86" t="str">
            <v>Green</v>
          </cell>
        </row>
        <row r="87">
          <cell r="B87" t="str">
            <v>Amber</v>
          </cell>
          <cell r="C87" t="str">
            <v>N/A</v>
          </cell>
          <cell r="D87" t="str">
            <v>N/A</v>
          </cell>
          <cell r="E87" t="str">
            <v>Green</v>
          </cell>
          <cell r="F87" t="str">
            <v>N/A</v>
          </cell>
          <cell r="G87" t="str">
            <v>Amber</v>
          </cell>
          <cell r="H87" t="str">
            <v>N/A</v>
          </cell>
          <cell r="I87" t="str">
            <v>Green</v>
          </cell>
          <cell r="J87" t="str">
            <v>Green</v>
          </cell>
          <cell r="K87" t="str">
            <v>Amber</v>
          </cell>
          <cell r="L87" t="str">
            <v>Amber</v>
          </cell>
          <cell r="M87" t="str">
            <v>Green</v>
          </cell>
          <cell r="N87" t="str">
            <v>Green</v>
          </cell>
          <cell r="O87" t="str">
            <v>Green</v>
          </cell>
          <cell r="P87" t="str">
            <v>Green</v>
          </cell>
          <cell r="Q87" t="str">
            <v>N/A</v>
          </cell>
          <cell r="R87" t="str">
            <v>Green</v>
          </cell>
          <cell r="S87" t="str">
            <v>Green</v>
          </cell>
          <cell r="T87" t="str">
            <v>Green</v>
          </cell>
          <cell r="U87" t="str">
            <v>N/A</v>
          </cell>
          <cell r="V87" t="str">
            <v>Amber</v>
          </cell>
          <cell r="W87" t="str">
            <v>Amber</v>
          </cell>
          <cell r="X87" t="str">
            <v>Amber</v>
          </cell>
          <cell r="Y87" t="str">
            <v>Green</v>
          </cell>
          <cell r="Z87" t="str">
            <v>N/A</v>
          </cell>
          <cell r="AA87" t="str">
            <v>Green</v>
          </cell>
          <cell r="AB87" t="str">
            <v>Amber</v>
          </cell>
          <cell r="AC87" t="str">
            <v>Amber</v>
          </cell>
          <cell r="AD87" t="str">
            <v>Green</v>
          </cell>
          <cell r="AE87" t="str">
            <v>Amber</v>
          </cell>
          <cell r="AF87" t="str">
            <v>N/A</v>
          </cell>
          <cell r="AG87" t="str">
            <v>Amber</v>
          </cell>
          <cell r="AH87" t="str">
            <v>N/A</v>
          </cell>
          <cell r="AI87" t="str">
            <v>N/A</v>
          </cell>
          <cell r="AJ87" t="str">
            <v>N/A</v>
          </cell>
          <cell r="AK87" t="str">
            <v>N/A</v>
          </cell>
          <cell r="AL87" t="str">
            <v>N/A</v>
          </cell>
          <cell r="AM87" t="str">
            <v>N/A</v>
          </cell>
          <cell r="AN87" t="str">
            <v>N/A</v>
          </cell>
          <cell r="AO87" t="str">
            <v>N/A</v>
          </cell>
          <cell r="AP87" t="str">
            <v>Green</v>
          </cell>
          <cell r="AQ87" t="str">
            <v>N/A</v>
          </cell>
          <cell r="AR87" t="str">
            <v>N/A</v>
          </cell>
          <cell r="AS87" t="str">
            <v>N/A</v>
          </cell>
          <cell r="AT87" t="str">
            <v>N/A</v>
          </cell>
          <cell r="AU87" t="str">
            <v>N/A</v>
          </cell>
          <cell r="AV87" t="str">
            <v>Green</v>
          </cell>
          <cell r="AW87" t="str">
            <v>N/A</v>
          </cell>
          <cell r="AX87" t="str">
            <v>Green</v>
          </cell>
          <cell r="AY87" t="str">
            <v>Green</v>
          </cell>
          <cell r="AZ87" t="str">
            <v>Green</v>
          </cell>
          <cell r="BA87" t="str">
            <v>Green</v>
          </cell>
          <cell r="BB87" t="str">
            <v>Green</v>
          </cell>
          <cell r="BC87" t="str">
            <v>Green</v>
          </cell>
          <cell r="BD87" t="str">
            <v>Green</v>
          </cell>
          <cell r="BE87" t="str">
            <v>Green</v>
          </cell>
          <cell r="BF87" t="str">
            <v>N/A</v>
          </cell>
          <cell r="BG87" t="str">
            <v>N/A</v>
          </cell>
          <cell r="BH87" t="str">
            <v>Green</v>
          </cell>
          <cell r="BI87" t="str">
            <v>Green</v>
          </cell>
          <cell r="BJ87" t="str">
            <v>Amber</v>
          </cell>
          <cell r="BK87" t="str">
            <v>Green</v>
          </cell>
          <cell r="BL87" t="str">
            <v>Amber</v>
          </cell>
          <cell r="BM87" t="str">
            <v>Amber</v>
          </cell>
          <cell r="BN87" t="str">
            <v>Amber</v>
          </cell>
          <cell r="BO87" t="str">
            <v>Green</v>
          </cell>
          <cell r="BP87" t="str">
            <v>Amber</v>
          </cell>
          <cell r="BQ87" t="str">
            <v>N/A</v>
          </cell>
          <cell r="BR87" t="str">
            <v>Amber</v>
          </cell>
          <cell r="BS87" t="str">
            <v>Amber</v>
          </cell>
          <cell r="BT87" t="str">
            <v>Amber</v>
          </cell>
          <cell r="BU87" t="str">
            <v>Amber</v>
          </cell>
          <cell r="BV87" t="str">
            <v>Amber</v>
          </cell>
          <cell r="BW87" t="str">
            <v>Green</v>
          </cell>
          <cell r="BY87" t="str">
            <v>N/A</v>
          </cell>
          <cell r="BZ87" t="str">
            <v>Green</v>
          </cell>
          <cell r="CA87" t="str">
            <v>Green</v>
          </cell>
          <cell r="CB87" t="str">
            <v>Amber</v>
          </cell>
          <cell r="CC87" t="str">
            <v>Amber</v>
          </cell>
          <cell r="CD87" t="str">
            <v>Green</v>
          </cell>
          <cell r="CE87" t="str">
            <v>Amber</v>
          </cell>
          <cell r="CF87" t="str">
            <v>Amber</v>
          </cell>
          <cell r="CG87" t="str">
            <v>Amber</v>
          </cell>
          <cell r="CH87" t="str">
            <v>Amber</v>
          </cell>
          <cell r="CI87" t="str">
            <v>Amber</v>
          </cell>
          <cell r="CJ87" t="str">
            <v>Green</v>
          </cell>
          <cell r="CK87" t="str">
            <v>N/A</v>
          </cell>
          <cell r="CL87" t="str">
            <v>Amber</v>
          </cell>
          <cell r="CM87" t="str">
            <v>Green</v>
          </cell>
          <cell r="CN87" t="str">
            <v>Green</v>
          </cell>
          <cell r="CO87" t="str">
            <v>Amber</v>
          </cell>
          <cell r="CP87" t="str">
            <v>Amber</v>
          </cell>
          <cell r="CQ87" t="str">
            <v>Green</v>
          </cell>
          <cell r="CR87" t="str">
            <v>Amber</v>
          </cell>
          <cell r="CS87" t="str">
            <v>Amber</v>
          </cell>
          <cell r="CT87" t="str">
            <v>Green</v>
          </cell>
          <cell r="CU87" t="str">
            <v>Green</v>
          </cell>
          <cell r="CV87" t="str">
            <v>Green</v>
          </cell>
          <cell r="CW87" t="str">
            <v>Green</v>
          </cell>
          <cell r="CX87" t="str">
            <v>Amber</v>
          </cell>
          <cell r="CY87" t="str">
            <v>N/A</v>
          </cell>
          <cell r="CZ87" t="str">
            <v>N/A</v>
          </cell>
          <cell r="DA87" t="str">
            <v>Green</v>
          </cell>
          <cell r="DB87" t="str">
            <v>N/A</v>
          </cell>
          <cell r="DC87" t="str">
            <v>Amber</v>
          </cell>
          <cell r="DD87" t="str">
            <v>Amber</v>
          </cell>
          <cell r="DE87" t="str">
            <v>Green</v>
          </cell>
          <cell r="DF87" t="str">
            <v>Amber</v>
          </cell>
          <cell r="DG87" t="str">
            <v>Green</v>
          </cell>
          <cell r="DH87" t="str">
            <v>Amber</v>
          </cell>
          <cell r="DI87" t="str">
            <v>Green</v>
          </cell>
          <cell r="DJ87" t="str">
            <v>Green</v>
          </cell>
          <cell r="DK87" t="str">
            <v>Amber</v>
          </cell>
          <cell r="DL87" t="str">
            <v>Amber</v>
          </cell>
          <cell r="DM87" t="str">
            <v>Green</v>
          </cell>
          <cell r="DN87" t="str">
            <v>N/A</v>
          </cell>
          <cell r="DO87" t="str">
            <v>Amber</v>
          </cell>
          <cell r="DP87" t="str">
            <v>Amber</v>
          </cell>
          <cell r="DQ87" t="str">
            <v>Amber</v>
          </cell>
          <cell r="DR87" t="str">
            <v>Amber</v>
          </cell>
          <cell r="DS87" t="str">
            <v>N/A</v>
          </cell>
          <cell r="DT87" t="str">
            <v>Green</v>
          </cell>
          <cell r="DU87" t="str">
            <v>Amber</v>
          </cell>
          <cell r="DV87" t="str">
            <v>Amber</v>
          </cell>
          <cell r="DW87" t="str">
            <v>Amber</v>
          </cell>
          <cell r="DX87" t="str">
            <v>Green</v>
          </cell>
          <cell r="DY87" t="str">
            <v>Green</v>
          </cell>
          <cell r="DZ87" t="str">
            <v>Green</v>
          </cell>
          <cell r="EA87" t="str">
            <v>Amber</v>
          </cell>
          <cell r="EB87" t="str">
            <v>Green</v>
          </cell>
          <cell r="EC87" t="str">
            <v>Amber</v>
          </cell>
          <cell r="ED87" t="str">
            <v>Amber</v>
          </cell>
          <cell r="EE87" t="str">
            <v>Red</v>
          </cell>
          <cell r="EF87" t="str">
            <v>Green</v>
          </cell>
          <cell r="EG87" t="str">
            <v>Amber</v>
          </cell>
          <cell r="EH87" t="str">
            <v>Amber</v>
          </cell>
          <cell r="EI87" t="str">
            <v>Green</v>
          </cell>
          <cell r="EJ87" t="str">
            <v>Amber</v>
          </cell>
          <cell r="EK87" t="str">
            <v>Green</v>
          </cell>
          <cell r="EL87" t="str">
            <v>Green</v>
          </cell>
          <cell r="EM87" t="str">
            <v>Amber</v>
          </cell>
          <cell r="EN87" t="str">
            <v>Amber</v>
          </cell>
          <cell r="EO87" t="str">
            <v>Green</v>
          </cell>
        </row>
        <row r="88">
          <cell r="B88" t="str">
            <v>Green</v>
          </cell>
          <cell r="C88" t="str">
            <v>N/A</v>
          </cell>
          <cell r="D88" t="str">
            <v>N/A</v>
          </cell>
          <cell r="E88" t="str">
            <v>Green</v>
          </cell>
          <cell r="F88" t="str">
            <v>N/A</v>
          </cell>
          <cell r="G88" t="str">
            <v>Green</v>
          </cell>
          <cell r="H88" t="str">
            <v>N/A</v>
          </cell>
          <cell r="I88" t="str">
            <v>Green</v>
          </cell>
          <cell r="J88" t="str">
            <v>Green</v>
          </cell>
          <cell r="K88" t="str">
            <v>Amber</v>
          </cell>
          <cell r="L88" t="str">
            <v>Amber</v>
          </cell>
          <cell r="M88" t="str">
            <v>Green</v>
          </cell>
          <cell r="N88" t="str">
            <v>Green</v>
          </cell>
          <cell r="O88" t="str">
            <v>Green</v>
          </cell>
          <cell r="P88" t="str">
            <v>Green</v>
          </cell>
          <cell r="Q88" t="str">
            <v>N/A</v>
          </cell>
          <cell r="R88" t="str">
            <v>Green</v>
          </cell>
          <cell r="S88" t="str">
            <v>Green</v>
          </cell>
          <cell r="T88" t="str">
            <v>Green</v>
          </cell>
          <cell r="U88" t="str">
            <v>N/A</v>
          </cell>
          <cell r="V88" t="str">
            <v>Green</v>
          </cell>
          <cell r="W88" t="str">
            <v>Amber</v>
          </cell>
          <cell r="X88" t="str">
            <v>Green</v>
          </cell>
          <cell r="Y88" t="str">
            <v>Green</v>
          </cell>
          <cell r="Z88" t="str">
            <v>N/A</v>
          </cell>
          <cell r="AA88" t="str">
            <v>Green</v>
          </cell>
          <cell r="AB88" t="str">
            <v>Amber</v>
          </cell>
          <cell r="AC88" t="str">
            <v>Amber</v>
          </cell>
          <cell r="AD88" t="str">
            <v>Green</v>
          </cell>
          <cell r="AE88" t="str">
            <v>Green</v>
          </cell>
          <cell r="AF88" t="str">
            <v>N/A</v>
          </cell>
          <cell r="AG88" t="str">
            <v>Amber</v>
          </cell>
          <cell r="AH88" t="str">
            <v>N/A</v>
          </cell>
          <cell r="AI88" t="str">
            <v>N/A</v>
          </cell>
          <cell r="AJ88" t="str">
            <v>N/A</v>
          </cell>
          <cell r="AK88" t="str">
            <v>N/A</v>
          </cell>
          <cell r="AL88" t="str">
            <v>N/A</v>
          </cell>
          <cell r="AM88" t="str">
            <v>N/A</v>
          </cell>
          <cell r="AN88" t="str">
            <v>N/A</v>
          </cell>
          <cell r="AO88" t="str">
            <v>N/A</v>
          </cell>
          <cell r="AP88" t="str">
            <v>Amber</v>
          </cell>
          <cell r="AQ88" t="str">
            <v>N/A</v>
          </cell>
          <cell r="AR88" t="str">
            <v>N/A</v>
          </cell>
          <cell r="AS88" t="str">
            <v>N/A</v>
          </cell>
          <cell r="AT88" t="str">
            <v>N/A</v>
          </cell>
          <cell r="AU88" t="str">
            <v>N/A</v>
          </cell>
          <cell r="AV88" t="str">
            <v>Green</v>
          </cell>
          <cell r="AW88" t="str">
            <v>N/A</v>
          </cell>
          <cell r="AX88" t="str">
            <v>Green</v>
          </cell>
          <cell r="AY88" t="str">
            <v>Green</v>
          </cell>
          <cell r="AZ88" t="str">
            <v>Green</v>
          </cell>
          <cell r="BA88" t="str">
            <v>Green</v>
          </cell>
          <cell r="BB88" t="str">
            <v>Green</v>
          </cell>
          <cell r="BC88" t="str">
            <v>Green</v>
          </cell>
          <cell r="BD88" t="str">
            <v>Green</v>
          </cell>
          <cell r="BE88" t="str">
            <v>Green</v>
          </cell>
          <cell r="BF88" t="str">
            <v>N/A</v>
          </cell>
          <cell r="BG88" t="str">
            <v>N/A</v>
          </cell>
          <cell r="BH88" t="str">
            <v>Green</v>
          </cell>
          <cell r="BI88" t="str">
            <v>Green</v>
          </cell>
          <cell r="BJ88" t="str">
            <v>Amber</v>
          </cell>
          <cell r="BK88" t="str">
            <v>Green</v>
          </cell>
          <cell r="BL88" t="str">
            <v>Green</v>
          </cell>
          <cell r="BM88" t="str">
            <v>Green</v>
          </cell>
          <cell r="BN88" t="str">
            <v>Red</v>
          </cell>
          <cell r="BO88" t="str">
            <v>Green</v>
          </cell>
          <cell r="BP88" t="str">
            <v>Green</v>
          </cell>
          <cell r="BQ88" t="str">
            <v>N/A</v>
          </cell>
          <cell r="BR88" t="str">
            <v>Green</v>
          </cell>
          <cell r="BS88" t="str">
            <v>Green</v>
          </cell>
          <cell r="BT88" t="str">
            <v>Amber</v>
          </cell>
          <cell r="BU88" t="str">
            <v>Green</v>
          </cell>
          <cell r="BV88" t="str">
            <v>Amber</v>
          </cell>
          <cell r="BW88" t="str">
            <v>Green</v>
          </cell>
          <cell r="BY88" t="str">
            <v>N/A</v>
          </cell>
          <cell r="BZ88" t="str">
            <v>Green</v>
          </cell>
          <cell r="CA88" t="str">
            <v>Green</v>
          </cell>
          <cell r="CB88" t="str">
            <v>Amber</v>
          </cell>
          <cell r="CC88" t="str">
            <v>Green</v>
          </cell>
          <cell r="CD88" t="str">
            <v>Green</v>
          </cell>
          <cell r="CE88" t="str">
            <v>Amber</v>
          </cell>
          <cell r="CF88" t="str">
            <v>Green</v>
          </cell>
          <cell r="CG88" t="str">
            <v>Amber</v>
          </cell>
          <cell r="CH88" t="str">
            <v>Amber</v>
          </cell>
          <cell r="CI88" t="str">
            <v>Green</v>
          </cell>
          <cell r="CJ88" t="str">
            <v>Green</v>
          </cell>
          <cell r="CK88" t="str">
            <v>N/A</v>
          </cell>
          <cell r="CL88" t="str">
            <v>Green</v>
          </cell>
          <cell r="CM88" t="str">
            <v>Green</v>
          </cell>
          <cell r="CN88" t="str">
            <v>Green</v>
          </cell>
          <cell r="CO88" t="str">
            <v>Green</v>
          </cell>
          <cell r="CP88" t="str">
            <v>Amber</v>
          </cell>
          <cell r="CQ88" t="str">
            <v>Green</v>
          </cell>
          <cell r="CR88" t="str">
            <v>Green</v>
          </cell>
          <cell r="CS88" t="str">
            <v>Amber</v>
          </cell>
          <cell r="CT88" t="str">
            <v>Green</v>
          </cell>
          <cell r="CU88" t="str">
            <v>Green</v>
          </cell>
          <cell r="CV88" t="str">
            <v>Green</v>
          </cell>
          <cell r="CW88" t="str">
            <v>Green</v>
          </cell>
          <cell r="CX88" t="str">
            <v>Amber</v>
          </cell>
          <cell r="CY88" t="str">
            <v>N/A</v>
          </cell>
          <cell r="CZ88" t="str">
            <v>N/A</v>
          </cell>
          <cell r="DA88" t="str">
            <v>Green</v>
          </cell>
          <cell r="DB88" t="str">
            <v>N/A</v>
          </cell>
          <cell r="DC88" t="str">
            <v>Green</v>
          </cell>
          <cell r="DD88" t="str">
            <v>Green</v>
          </cell>
          <cell r="DE88" t="str">
            <v>Green</v>
          </cell>
          <cell r="DF88" t="str">
            <v>Amber</v>
          </cell>
          <cell r="DG88" t="str">
            <v>Green</v>
          </cell>
          <cell r="DH88" t="str">
            <v>Amber</v>
          </cell>
          <cell r="DI88" t="str">
            <v>Green</v>
          </cell>
          <cell r="DJ88" t="str">
            <v>Green</v>
          </cell>
          <cell r="DK88" t="str">
            <v>Amber</v>
          </cell>
          <cell r="DL88" t="str">
            <v>Amber</v>
          </cell>
          <cell r="DM88" t="str">
            <v>Green</v>
          </cell>
          <cell r="DN88" t="str">
            <v>N/A</v>
          </cell>
          <cell r="DO88" t="str">
            <v>Amber</v>
          </cell>
          <cell r="DP88" t="str">
            <v>Green</v>
          </cell>
          <cell r="DQ88" t="str">
            <v>Amber</v>
          </cell>
          <cell r="DR88" t="str">
            <v>Amber</v>
          </cell>
          <cell r="DS88" t="str">
            <v>N/A</v>
          </cell>
          <cell r="DT88" t="str">
            <v>Green</v>
          </cell>
          <cell r="DU88" t="str">
            <v>Amber</v>
          </cell>
          <cell r="DV88" t="str">
            <v>Green</v>
          </cell>
          <cell r="DW88" t="str">
            <v>Amber</v>
          </cell>
          <cell r="DX88" t="str">
            <v>Green</v>
          </cell>
          <cell r="DY88" t="str">
            <v>Green</v>
          </cell>
          <cell r="DZ88" t="str">
            <v>Green</v>
          </cell>
          <cell r="EA88" t="str">
            <v>Amber</v>
          </cell>
          <cell r="EB88" t="str">
            <v>Green</v>
          </cell>
          <cell r="EC88" t="str">
            <v>Green</v>
          </cell>
          <cell r="ED88" t="str">
            <v>Amber</v>
          </cell>
          <cell r="EE88" t="str">
            <v>Amber</v>
          </cell>
          <cell r="EF88" t="str">
            <v>Green</v>
          </cell>
          <cell r="EG88" t="str">
            <v>Green</v>
          </cell>
          <cell r="EH88" t="str">
            <v>Green</v>
          </cell>
          <cell r="EI88" t="str">
            <v>Green</v>
          </cell>
          <cell r="EJ88" t="str">
            <v>Amber</v>
          </cell>
          <cell r="EK88" t="str">
            <v>Green</v>
          </cell>
          <cell r="EL88" t="str">
            <v>Green</v>
          </cell>
          <cell r="EM88" t="str">
            <v>Amber</v>
          </cell>
          <cell r="EN88" t="str">
            <v>Amber</v>
          </cell>
          <cell r="EO88" t="str">
            <v>Green</v>
          </cell>
        </row>
        <row r="89">
          <cell r="B89" t="str">
            <v>Green</v>
          </cell>
          <cell r="C89" t="str">
            <v>Green</v>
          </cell>
          <cell r="D89" t="str">
            <v>Green</v>
          </cell>
          <cell r="E89" t="str">
            <v>Green</v>
          </cell>
          <cell r="F89" t="str">
            <v>Green</v>
          </cell>
          <cell r="G89" t="str">
            <v>Green</v>
          </cell>
          <cell r="H89" t="str">
            <v>Green</v>
          </cell>
          <cell r="I89" t="str">
            <v>Green</v>
          </cell>
          <cell r="J89" t="str">
            <v>Amber</v>
          </cell>
          <cell r="K89" t="str">
            <v>Green</v>
          </cell>
          <cell r="L89" t="str">
            <v>Green</v>
          </cell>
          <cell r="M89" t="str">
            <v>Green</v>
          </cell>
          <cell r="N89" t="str">
            <v>Green</v>
          </cell>
          <cell r="O89" t="str">
            <v>Green</v>
          </cell>
          <cell r="P89" t="str">
            <v>Green</v>
          </cell>
          <cell r="Q89" t="str">
            <v>Green</v>
          </cell>
          <cell r="R89" t="str">
            <v>Green</v>
          </cell>
          <cell r="S89" t="str">
            <v>Amber</v>
          </cell>
          <cell r="T89" t="str">
            <v>Green</v>
          </cell>
          <cell r="U89" t="str">
            <v>Green</v>
          </cell>
          <cell r="V89" t="str">
            <v>Amber</v>
          </cell>
          <cell r="W89" t="str">
            <v>Green</v>
          </cell>
          <cell r="X89" t="str">
            <v>Amber</v>
          </cell>
          <cell r="Y89" t="str">
            <v>Green</v>
          </cell>
          <cell r="Z89" t="str">
            <v>Green</v>
          </cell>
          <cell r="AA89" t="str">
            <v>Amber</v>
          </cell>
          <cell r="AB89" t="str">
            <v>Green</v>
          </cell>
          <cell r="AC89" t="str">
            <v>Green</v>
          </cell>
          <cell r="AD89" t="str">
            <v>Green</v>
          </cell>
          <cell r="AE89" t="str">
            <v>Green</v>
          </cell>
          <cell r="AF89" t="str">
            <v>Green</v>
          </cell>
          <cell r="AG89" t="str">
            <v>Amber</v>
          </cell>
          <cell r="AH89" t="str">
            <v>N/A</v>
          </cell>
          <cell r="AI89" t="str">
            <v>Green</v>
          </cell>
          <cell r="AJ89" t="str">
            <v>Green</v>
          </cell>
          <cell r="AK89" t="str">
            <v>N/A</v>
          </cell>
          <cell r="AL89" t="str">
            <v>Amber</v>
          </cell>
          <cell r="AM89" t="str">
            <v>Amber</v>
          </cell>
          <cell r="AN89" t="str">
            <v>Green</v>
          </cell>
          <cell r="AO89" t="str">
            <v>N/A</v>
          </cell>
          <cell r="AP89" t="str">
            <v>Green</v>
          </cell>
          <cell r="AQ89" t="str">
            <v>Amber</v>
          </cell>
          <cell r="AR89" t="str">
            <v>Amber</v>
          </cell>
          <cell r="AS89" t="str">
            <v>Green</v>
          </cell>
          <cell r="AT89" t="str">
            <v>Green</v>
          </cell>
          <cell r="AU89" t="str">
            <v>Amber</v>
          </cell>
          <cell r="AV89" t="str">
            <v>Green</v>
          </cell>
          <cell r="AW89" t="str">
            <v>Amber</v>
          </cell>
          <cell r="AX89" t="str">
            <v>Green</v>
          </cell>
          <cell r="AY89" t="str">
            <v>Amber</v>
          </cell>
          <cell r="AZ89" t="str">
            <v>Amber</v>
          </cell>
          <cell r="BA89" t="str">
            <v>Amber</v>
          </cell>
          <cell r="BB89" t="str">
            <v>Green</v>
          </cell>
          <cell r="BC89" t="str">
            <v>Green</v>
          </cell>
          <cell r="BD89" t="str">
            <v>Amber</v>
          </cell>
          <cell r="BE89" t="str">
            <v>Amber</v>
          </cell>
          <cell r="BF89" t="str">
            <v>Amber</v>
          </cell>
          <cell r="BG89" t="str">
            <v>Green</v>
          </cell>
          <cell r="BH89" t="str">
            <v>Green</v>
          </cell>
          <cell r="BI89" t="str">
            <v>Green</v>
          </cell>
          <cell r="BJ89" t="str">
            <v>Green</v>
          </cell>
          <cell r="BK89" t="str">
            <v>Amber</v>
          </cell>
          <cell r="BL89" t="str">
            <v>Amber</v>
          </cell>
          <cell r="BM89" t="str">
            <v>Amber</v>
          </cell>
          <cell r="BN89" t="str">
            <v>Amber</v>
          </cell>
          <cell r="BO89" t="str">
            <v>Green</v>
          </cell>
          <cell r="BP89" t="str">
            <v>Green</v>
          </cell>
          <cell r="BQ89" t="str">
            <v>Green</v>
          </cell>
          <cell r="BR89" t="str">
            <v>Amber</v>
          </cell>
          <cell r="BS89" t="str">
            <v>Green</v>
          </cell>
          <cell r="BT89" t="str">
            <v>Green</v>
          </cell>
          <cell r="BU89" t="str">
            <v>Amber</v>
          </cell>
          <cell r="BV89" t="str">
            <v>Amber</v>
          </cell>
          <cell r="BW89" t="str">
            <v>Green</v>
          </cell>
          <cell r="BY89" t="str">
            <v>Green</v>
          </cell>
          <cell r="BZ89" t="str">
            <v>Green</v>
          </cell>
          <cell r="CA89" t="str">
            <v>Green</v>
          </cell>
          <cell r="CB89" t="str">
            <v>Amber</v>
          </cell>
          <cell r="CC89" t="str">
            <v>Green</v>
          </cell>
          <cell r="CD89" t="str">
            <v>Green</v>
          </cell>
          <cell r="CE89" t="str">
            <v>Amber</v>
          </cell>
          <cell r="CF89" t="str">
            <v>Green</v>
          </cell>
          <cell r="CG89" t="str">
            <v>Amber</v>
          </cell>
          <cell r="CH89" t="str">
            <v>Amber</v>
          </cell>
          <cell r="CI89" t="str">
            <v>Amber</v>
          </cell>
          <cell r="CJ89" t="str">
            <v>Green</v>
          </cell>
          <cell r="CK89" t="str">
            <v>Amber</v>
          </cell>
          <cell r="CL89" t="str">
            <v>Green</v>
          </cell>
          <cell r="CM89" t="str">
            <v>Green</v>
          </cell>
          <cell r="CN89" t="str">
            <v>Amber</v>
          </cell>
          <cell r="CO89" t="str">
            <v>Red</v>
          </cell>
          <cell r="CP89" t="str">
            <v>Amber</v>
          </cell>
          <cell r="CQ89" t="str">
            <v>Green</v>
          </cell>
          <cell r="CR89" t="str">
            <v>Amber</v>
          </cell>
          <cell r="CS89" t="str">
            <v>Green</v>
          </cell>
          <cell r="CT89" t="str">
            <v>Amber</v>
          </cell>
          <cell r="CU89" t="str">
            <v>Green</v>
          </cell>
          <cell r="CV89" t="str">
            <v>Green</v>
          </cell>
          <cell r="CW89" t="str">
            <v>Green</v>
          </cell>
          <cell r="CX89" t="str">
            <v>Amber</v>
          </cell>
          <cell r="CY89" t="str">
            <v>Green</v>
          </cell>
          <cell r="CZ89" t="str">
            <v>Red</v>
          </cell>
          <cell r="DA89" t="str">
            <v>Green</v>
          </cell>
          <cell r="DB89" t="str">
            <v>Amber</v>
          </cell>
          <cell r="DC89" t="str">
            <v>Green</v>
          </cell>
          <cell r="DD89" t="str">
            <v>Red</v>
          </cell>
          <cell r="DE89" t="str">
            <v>Green</v>
          </cell>
          <cell r="DF89" t="str">
            <v>N/A</v>
          </cell>
          <cell r="DG89" t="str">
            <v>Amber</v>
          </cell>
          <cell r="DH89" t="str">
            <v>Amber</v>
          </cell>
          <cell r="DI89" t="str">
            <v>Green</v>
          </cell>
          <cell r="DJ89" t="str">
            <v>Green</v>
          </cell>
          <cell r="DK89" t="str">
            <v>Amber</v>
          </cell>
          <cell r="DL89" t="str">
            <v>Amber</v>
          </cell>
          <cell r="DM89" t="str">
            <v>Green</v>
          </cell>
          <cell r="DN89" t="str">
            <v>Green</v>
          </cell>
          <cell r="DO89" t="str">
            <v>Green</v>
          </cell>
          <cell r="DP89" t="str">
            <v>Green</v>
          </cell>
          <cell r="DQ89" t="str">
            <v>Amber</v>
          </cell>
          <cell r="DR89" t="str">
            <v>Amber</v>
          </cell>
          <cell r="DS89" t="str">
            <v>Amber</v>
          </cell>
          <cell r="DT89" t="str">
            <v>Green</v>
          </cell>
          <cell r="DU89" t="str">
            <v>Amber</v>
          </cell>
          <cell r="DV89" t="str">
            <v>Green</v>
          </cell>
          <cell r="DW89" t="str">
            <v>Amber</v>
          </cell>
          <cell r="DX89" t="str">
            <v>N/A</v>
          </cell>
          <cell r="DY89" t="str">
            <v>Amber</v>
          </cell>
          <cell r="DZ89" t="str">
            <v>Green</v>
          </cell>
          <cell r="EA89" t="str">
            <v>Amber</v>
          </cell>
          <cell r="EB89" t="str">
            <v>Green</v>
          </cell>
          <cell r="EC89" t="str">
            <v>Amber</v>
          </cell>
          <cell r="ED89" t="str">
            <v>Amber</v>
          </cell>
          <cell r="EE89" t="str">
            <v>Amber</v>
          </cell>
          <cell r="EF89" t="str">
            <v>Green</v>
          </cell>
          <cell r="EG89" t="str">
            <v>Green</v>
          </cell>
          <cell r="EH89" t="str">
            <v>Amber</v>
          </cell>
          <cell r="EI89" t="str">
            <v>Green</v>
          </cell>
          <cell r="EJ89" t="str">
            <v>Amber</v>
          </cell>
          <cell r="EK89" t="str">
            <v>Green</v>
          </cell>
          <cell r="EL89" t="str">
            <v>Green</v>
          </cell>
          <cell r="EM89" t="str">
            <v>Amber</v>
          </cell>
          <cell r="EN89" t="str">
            <v>Amber</v>
          </cell>
          <cell r="EO89" t="str">
            <v>Amber</v>
          </cell>
        </row>
        <row r="90">
          <cell r="B90" t="str">
            <v>Green</v>
          </cell>
          <cell r="C90" t="str">
            <v>Green</v>
          </cell>
          <cell r="D90" t="str">
            <v>Green</v>
          </cell>
          <cell r="E90" t="str">
            <v>Green</v>
          </cell>
          <cell r="F90" t="str">
            <v>Green</v>
          </cell>
          <cell r="G90" t="str">
            <v>Green</v>
          </cell>
          <cell r="H90" t="str">
            <v>Green</v>
          </cell>
          <cell r="I90" t="str">
            <v>Green</v>
          </cell>
          <cell r="J90" t="str">
            <v>Green</v>
          </cell>
          <cell r="K90" t="str">
            <v>Green</v>
          </cell>
          <cell r="L90" t="str">
            <v>Green</v>
          </cell>
          <cell r="M90" t="str">
            <v>Green</v>
          </cell>
          <cell r="N90" t="str">
            <v>Green</v>
          </cell>
          <cell r="O90" t="str">
            <v>Green</v>
          </cell>
          <cell r="P90" t="str">
            <v>Green</v>
          </cell>
          <cell r="Q90" t="str">
            <v>Green</v>
          </cell>
          <cell r="R90" t="str">
            <v>Green</v>
          </cell>
          <cell r="S90" t="str">
            <v>Amber</v>
          </cell>
          <cell r="T90" t="str">
            <v>Green</v>
          </cell>
          <cell r="U90" t="str">
            <v>Green</v>
          </cell>
          <cell r="V90" t="str">
            <v>Green</v>
          </cell>
          <cell r="W90" t="str">
            <v>Green</v>
          </cell>
          <cell r="X90" t="str">
            <v>Green</v>
          </cell>
          <cell r="Y90" t="str">
            <v>Green</v>
          </cell>
          <cell r="Z90" t="str">
            <v>Green</v>
          </cell>
          <cell r="AA90" t="str">
            <v>Amber</v>
          </cell>
          <cell r="AB90" t="str">
            <v>Green</v>
          </cell>
          <cell r="AC90" t="str">
            <v>Amber</v>
          </cell>
          <cell r="AD90" t="str">
            <v>Green</v>
          </cell>
          <cell r="AE90" t="str">
            <v>Green</v>
          </cell>
          <cell r="AF90" t="str">
            <v>Green</v>
          </cell>
          <cell r="AG90" t="str">
            <v>Amber</v>
          </cell>
          <cell r="AH90" t="str">
            <v>N/A</v>
          </cell>
          <cell r="AI90" t="str">
            <v>Green</v>
          </cell>
          <cell r="AJ90" t="str">
            <v>Green</v>
          </cell>
          <cell r="AK90" t="str">
            <v>N/A</v>
          </cell>
          <cell r="AL90" t="str">
            <v>Green</v>
          </cell>
          <cell r="AM90" t="str">
            <v>Amber</v>
          </cell>
          <cell r="AN90" t="str">
            <v>Green</v>
          </cell>
          <cell r="AO90" t="str">
            <v>N/A</v>
          </cell>
          <cell r="AP90" t="str">
            <v>Green</v>
          </cell>
          <cell r="AQ90" t="str">
            <v>Amber</v>
          </cell>
          <cell r="AR90" t="str">
            <v>Amber</v>
          </cell>
          <cell r="AS90" t="str">
            <v>Green</v>
          </cell>
          <cell r="AT90" t="str">
            <v>Green</v>
          </cell>
          <cell r="AU90" t="str">
            <v>Green</v>
          </cell>
          <cell r="AV90" t="str">
            <v>Green</v>
          </cell>
          <cell r="AW90" t="str">
            <v>Amber</v>
          </cell>
          <cell r="AX90" t="str">
            <v>Green</v>
          </cell>
          <cell r="AY90" t="str">
            <v>Green</v>
          </cell>
          <cell r="AZ90" t="str">
            <v>Amber</v>
          </cell>
          <cell r="BA90" t="str">
            <v>Green</v>
          </cell>
          <cell r="BB90" t="str">
            <v>Green</v>
          </cell>
          <cell r="BC90" t="str">
            <v>Green</v>
          </cell>
          <cell r="BD90" t="str">
            <v>Amber</v>
          </cell>
          <cell r="BE90" t="str">
            <v>Amber</v>
          </cell>
          <cell r="BF90" t="str">
            <v>Amber</v>
          </cell>
          <cell r="BG90" t="str">
            <v>Green</v>
          </cell>
          <cell r="BH90" t="str">
            <v>Green</v>
          </cell>
          <cell r="BI90" t="str">
            <v>Green</v>
          </cell>
          <cell r="BJ90" t="str">
            <v>Green</v>
          </cell>
          <cell r="BK90" t="str">
            <v>Amber</v>
          </cell>
          <cell r="BL90" t="str">
            <v>Green</v>
          </cell>
          <cell r="BM90" t="str">
            <v>Green</v>
          </cell>
          <cell r="BN90" t="str">
            <v>Amber</v>
          </cell>
          <cell r="BO90" t="str">
            <v>Green</v>
          </cell>
          <cell r="BP90" t="str">
            <v>Green</v>
          </cell>
          <cell r="BQ90" t="str">
            <v>N/A</v>
          </cell>
          <cell r="BR90" t="str">
            <v>Green</v>
          </cell>
          <cell r="BS90" t="str">
            <v>Green</v>
          </cell>
          <cell r="BT90" t="str">
            <v>Green</v>
          </cell>
          <cell r="BU90" t="str">
            <v>Green</v>
          </cell>
          <cell r="BV90" t="str">
            <v>Green</v>
          </cell>
          <cell r="BW90" t="str">
            <v>Green</v>
          </cell>
          <cell r="BY90" t="str">
            <v>Green</v>
          </cell>
          <cell r="BZ90" t="str">
            <v>Green</v>
          </cell>
          <cell r="CA90" t="str">
            <v>Green</v>
          </cell>
          <cell r="CB90" t="str">
            <v>Amber</v>
          </cell>
          <cell r="CC90" t="str">
            <v>Green</v>
          </cell>
          <cell r="CD90" t="str">
            <v>Green</v>
          </cell>
          <cell r="CE90" t="str">
            <v>Amber</v>
          </cell>
          <cell r="CF90" t="str">
            <v>Green</v>
          </cell>
          <cell r="CG90" t="str">
            <v>Amber</v>
          </cell>
          <cell r="CH90" t="str">
            <v>Green</v>
          </cell>
          <cell r="CI90" t="str">
            <v>Green</v>
          </cell>
          <cell r="CJ90" t="str">
            <v>Green</v>
          </cell>
          <cell r="CK90" t="str">
            <v>Amber</v>
          </cell>
          <cell r="CL90" t="str">
            <v>Green</v>
          </cell>
          <cell r="CM90" t="str">
            <v>Green</v>
          </cell>
          <cell r="CN90" t="str">
            <v>Green</v>
          </cell>
          <cell r="CO90" t="str">
            <v>Green</v>
          </cell>
          <cell r="CP90" t="str">
            <v>Amber</v>
          </cell>
          <cell r="CQ90" t="str">
            <v>Green</v>
          </cell>
          <cell r="CR90" t="str">
            <v>Green</v>
          </cell>
          <cell r="CS90" t="str">
            <v>Green</v>
          </cell>
          <cell r="CT90" t="str">
            <v>Green</v>
          </cell>
          <cell r="CU90" t="str">
            <v>Green</v>
          </cell>
          <cell r="CV90" t="str">
            <v>Green</v>
          </cell>
          <cell r="CW90" t="str">
            <v>Green</v>
          </cell>
          <cell r="CX90" t="str">
            <v>Amber</v>
          </cell>
          <cell r="CY90" t="str">
            <v>N/A</v>
          </cell>
          <cell r="CZ90" t="str">
            <v>Red</v>
          </cell>
          <cell r="DA90" t="str">
            <v>Green</v>
          </cell>
          <cell r="DB90" t="str">
            <v>Amber</v>
          </cell>
          <cell r="DC90" t="str">
            <v>Green</v>
          </cell>
          <cell r="DD90" t="str">
            <v>Red</v>
          </cell>
          <cell r="DE90" t="str">
            <v>Green</v>
          </cell>
          <cell r="DF90" t="str">
            <v>Green</v>
          </cell>
          <cell r="DG90" t="str">
            <v>Amber</v>
          </cell>
          <cell r="DH90" t="str">
            <v>Amber</v>
          </cell>
          <cell r="DI90" t="str">
            <v>Green</v>
          </cell>
          <cell r="DJ90" t="str">
            <v>Green</v>
          </cell>
          <cell r="DK90" t="str">
            <v>Amber</v>
          </cell>
          <cell r="DL90" t="str">
            <v>Amber</v>
          </cell>
          <cell r="DM90" t="str">
            <v>Green</v>
          </cell>
          <cell r="DN90" t="str">
            <v>Green</v>
          </cell>
          <cell r="DO90" t="str">
            <v>Green</v>
          </cell>
          <cell r="DP90" t="str">
            <v>Green</v>
          </cell>
          <cell r="DQ90" t="str">
            <v>Amber</v>
          </cell>
          <cell r="DR90" t="str">
            <v>Amber</v>
          </cell>
          <cell r="DS90" t="str">
            <v>Amber</v>
          </cell>
          <cell r="DT90" t="str">
            <v>Green</v>
          </cell>
          <cell r="DU90" t="str">
            <v>Amber</v>
          </cell>
          <cell r="DV90" t="str">
            <v>Green</v>
          </cell>
          <cell r="DW90" t="str">
            <v>Amber</v>
          </cell>
          <cell r="DX90" t="str">
            <v>N/A</v>
          </cell>
          <cell r="DY90" t="str">
            <v>Amber</v>
          </cell>
          <cell r="DZ90" t="str">
            <v>Green</v>
          </cell>
          <cell r="EA90" t="str">
            <v>Amber</v>
          </cell>
          <cell r="EB90" t="str">
            <v>Green</v>
          </cell>
          <cell r="EC90" t="str">
            <v>Green</v>
          </cell>
          <cell r="ED90" t="str">
            <v>Amber</v>
          </cell>
          <cell r="EE90" t="str">
            <v>Amber</v>
          </cell>
          <cell r="EF90" t="str">
            <v>Green</v>
          </cell>
          <cell r="EG90" t="str">
            <v>Green</v>
          </cell>
          <cell r="EH90" t="str">
            <v>Green</v>
          </cell>
          <cell r="EI90" t="str">
            <v>Green</v>
          </cell>
          <cell r="EJ90" t="str">
            <v>Green</v>
          </cell>
          <cell r="EK90" t="str">
            <v>Green</v>
          </cell>
          <cell r="EL90" t="str">
            <v>Green</v>
          </cell>
          <cell r="EM90" t="str">
            <v>Amber</v>
          </cell>
          <cell r="EN90" t="str">
            <v>Green</v>
          </cell>
          <cell r="EO90" t="str">
            <v>Green</v>
          </cell>
        </row>
        <row r="91">
          <cell r="B91" t="str">
            <v>Green</v>
          </cell>
          <cell r="C91" t="str">
            <v>Green</v>
          </cell>
          <cell r="D91" t="str">
            <v>Green</v>
          </cell>
          <cell r="E91" t="str">
            <v>Green</v>
          </cell>
          <cell r="F91" t="str">
            <v>Amber</v>
          </cell>
          <cell r="G91" t="str">
            <v>Green</v>
          </cell>
          <cell r="H91" t="str">
            <v>Amber</v>
          </cell>
          <cell r="I91" t="str">
            <v>Green</v>
          </cell>
          <cell r="J91" t="str">
            <v>Amber</v>
          </cell>
          <cell r="K91" t="str">
            <v>Amber</v>
          </cell>
          <cell r="L91" t="str">
            <v>Green</v>
          </cell>
          <cell r="M91" t="str">
            <v>Amber</v>
          </cell>
          <cell r="N91" t="str">
            <v>Green</v>
          </cell>
          <cell r="O91" t="str">
            <v>Green</v>
          </cell>
          <cell r="P91" t="str">
            <v>Green</v>
          </cell>
          <cell r="Q91" t="str">
            <v>Green</v>
          </cell>
          <cell r="R91" t="str">
            <v>Green</v>
          </cell>
          <cell r="S91" t="str">
            <v>Amber</v>
          </cell>
          <cell r="T91" t="str">
            <v>Green</v>
          </cell>
          <cell r="U91" t="str">
            <v>Green</v>
          </cell>
          <cell r="V91" t="str">
            <v>Green</v>
          </cell>
          <cell r="W91" t="str">
            <v>Green</v>
          </cell>
          <cell r="X91" t="str">
            <v>Amber</v>
          </cell>
          <cell r="Y91" t="str">
            <v>Green</v>
          </cell>
          <cell r="Z91" t="str">
            <v>Green</v>
          </cell>
          <cell r="AA91" t="str">
            <v>Amber</v>
          </cell>
          <cell r="AB91" t="str">
            <v>Green</v>
          </cell>
          <cell r="AC91" t="str">
            <v>Amber</v>
          </cell>
          <cell r="AD91" t="str">
            <v>Green</v>
          </cell>
          <cell r="AE91" t="str">
            <v>Amber</v>
          </cell>
          <cell r="AF91" t="str">
            <v>Green</v>
          </cell>
          <cell r="AG91" t="str">
            <v>Amber</v>
          </cell>
          <cell r="AH91" t="str">
            <v>Amber</v>
          </cell>
          <cell r="AI91" t="str">
            <v>Green</v>
          </cell>
          <cell r="AJ91" t="str">
            <v>Green</v>
          </cell>
          <cell r="AK91" t="str">
            <v>Amber</v>
          </cell>
          <cell r="AL91" t="str">
            <v>Amber</v>
          </cell>
          <cell r="AM91" t="str">
            <v>Amber</v>
          </cell>
          <cell r="AN91" t="str">
            <v>Green</v>
          </cell>
          <cell r="AO91" t="str">
            <v>Green</v>
          </cell>
          <cell r="AP91" t="str">
            <v>Amber</v>
          </cell>
          <cell r="AQ91" t="str">
            <v>Green</v>
          </cell>
          <cell r="AR91" t="str">
            <v>Amber</v>
          </cell>
          <cell r="AS91" t="str">
            <v>Green</v>
          </cell>
          <cell r="AT91" t="str">
            <v>Green</v>
          </cell>
          <cell r="AU91" t="str">
            <v>Amber</v>
          </cell>
          <cell r="AV91" t="str">
            <v>Green</v>
          </cell>
          <cell r="AW91" t="str">
            <v>Amber</v>
          </cell>
          <cell r="AX91" t="str">
            <v>Green</v>
          </cell>
          <cell r="AY91" t="str">
            <v>Amber</v>
          </cell>
          <cell r="AZ91" t="str">
            <v>Amber</v>
          </cell>
          <cell r="BA91" t="str">
            <v>Amber</v>
          </cell>
          <cell r="BB91" t="str">
            <v>Green</v>
          </cell>
          <cell r="BC91" t="str">
            <v>Green</v>
          </cell>
          <cell r="BD91" t="str">
            <v>Amber</v>
          </cell>
          <cell r="BE91" t="str">
            <v>Green</v>
          </cell>
          <cell r="BF91" t="str">
            <v>Green</v>
          </cell>
          <cell r="BG91" t="str">
            <v>Green</v>
          </cell>
          <cell r="BH91" t="str">
            <v>Green</v>
          </cell>
          <cell r="BI91" t="str">
            <v>Green</v>
          </cell>
          <cell r="BJ91" t="str">
            <v>Green</v>
          </cell>
          <cell r="BK91" t="str">
            <v>Amber</v>
          </cell>
          <cell r="BL91" t="str">
            <v>Green</v>
          </cell>
          <cell r="BM91" t="str">
            <v>Amber</v>
          </cell>
          <cell r="BN91" t="str">
            <v>Green</v>
          </cell>
          <cell r="BO91" t="str">
            <v>Green</v>
          </cell>
          <cell r="BP91" t="str">
            <v>Green</v>
          </cell>
          <cell r="BQ91" t="str">
            <v>Green</v>
          </cell>
          <cell r="BR91" t="str">
            <v>Amber</v>
          </cell>
          <cell r="BS91" t="str">
            <v>Green</v>
          </cell>
          <cell r="BT91" t="str">
            <v>Green</v>
          </cell>
          <cell r="BU91" t="str">
            <v>Amber</v>
          </cell>
          <cell r="BV91" t="str">
            <v>Amber</v>
          </cell>
          <cell r="BW91" t="str">
            <v>Green</v>
          </cell>
          <cell r="BY91" t="str">
            <v>Green</v>
          </cell>
          <cell r="BZ91" t="str">
            <v>Green</v>
          </cell>
          <cell r="CA91" t="str">
            <v>Green</v>
          </cell>
          <cell r="CB91" t="str">
            <v>Amber</v>
          </cell>
          <cell r="CC91" t="str">
            <v>Amber</v>
          </cell>
          <cell r="CD91" t="str">
            <v>Green</v>
          </cell>
          <cell r="CE91" t="str">
            <v>Green</v>
          </cell>
          <cell r="CF91" t="str">
            <v>Amber</v>
          </cell>
          <cell r="CG91" t="str">
            <v>Amber</v>
          </cell>
          <cell r="CH91" t="str">
            <v>Amber</v>
          </cell>
          <cell r="CI91" t="str">
            <v>Green</v>
          </cell>
          <cell r="CJ91" t="str">
            <v>Green</v>
          </cell>
          <cell r="CK91" t="str">
            <v>Green</v>
          </cell>
          <cell r="CL91" t="str">
            <v>Amber</v>
          </cell>
          <cell r="CM91" t="str">
            <v>Green</v>
          </cell>
          <cell r="CN91" t="str">
            <v>Amber</v>
          </cell>
          <cell r="CO91" t="str">
            <v>Amber</v>
          </cell>
          <cell r="CP91" t="str">
            <v>Green</v>
          </cell>
          <cell r="CQ91" t="str">
            <v>Green</v>
          </cell>
          <cell r="CR91" t="str">
            <v>Amber</v>
          </cell>
          <cell r="CS91" t="str">
            <v>Amber</v>
          </cell>
          <cell r="CT91" t="str">
            <v>Amber</v>
          </cell>
          <cell r="CU91" t="str">
            <v>Green</v>
          </cell>
          <cell r="CV91" t="str">
            <v>Green</v>
          </cell>
          <cell r="CW91" t="str">
            <v>Amber</v>
          </cell>
          <cell r="CX91" t="str">
            <v>Amber</v>
          </cell>
          <cell r="CY91" t="str">
            <v>Amber</v>
          </cell>
          <cell r="CZ91" t="str">
            <v>Red</v>
          </cell>
          <cell r="DA91" t="str">
            <v>Green</v>
          </cell>
          <cell r="DB91" t="str">
            <v>Amber</v>
          </cell>
          <cell r="DC91" t="str">
            <v>Amber</v>
          </cell>
          <cell r="DD91" t="str">
            <v>Red</v>
          </cell>
          <cell r="DE91" t="str">
            <v>Green</v>
          </cell>
          <cell r="DF91" t="str">
            <v>Amber</v>
          </cell>
          <cell r="DG91" t="str">
            <v>Red</v>
          </cell>
          <cell r="DH91" t="str">
            <v>Amber</v>
          </cell>
          <cell r="DI91" t="str">
            <v>Amber</v>
          </cell>
          <cell r="DJ91" t="str">
            <v>Green</v>
          </cell>
          <cell r="DK91" t="str">
            <v>Amber</v>
          </cell>
          <cell r="DL91" t="str">
            <v>Green</v>
          </cell>
          <cell r="DM91" t="str">
            <v>Green</v>
          </cell>
          <cell r="DN91" t="str">
            <v>Green</v>
          </cell>
          <cell r="DO91" t="str">
            <v>Amber</v>
          </cell>
          <cell r="DP91" t="str">
            <v>Amber</v>
          </cell>
          <cell r="DQ91" t="str">
            <v>Amber</v>
          </cell>
          <cell r="DR91" t="str">
            <v>Amber</v>
          </cell>
          <cell r="DS91" t="str">
            <v>Green</v>
          </cell>
          <cell r="DT91" t="str">
            <v>Green</v>
          </cell>
          <cell r="DU91" t="str">
            <v>Red</v>
          </cell>
          <cell r="DV91" t="str">
            <v>Green</v>
          </cell>
          <cell r="DW91" t="str">
            <v>Amber</v>
          </cell>
          <cell r="DX91" t="str">
            <v>Green</v>
          </cell>
          <cell r="DY91" t="str">
            <v>Green</v>
          </cell>
          <cell r="DZ91" t="str">
            <v>Green</v>
          </cell>
          <cell r="EA91" t="str">
            <v>Amber</v>
          </cell>
          <cell r="EB91" t="str">
            <v>Green</v>
          </cell>
          <cell r="EC91" t="str">
            <v>Amber</v>
          </cell>
          <cell r="ED91" t="str">
            <v>Amber</v>
          </cell>
          <cell r="EE91" t="str">
            <v>Amber</v>
          </cell>
          <cell r="EF91" t="str">
            <v>Green</v>
          </cell>
          <cell r="EG91" t="str">
            <v>Amber</v>
          </cell>
          <cell r="EH91" t="str">
            <v>Amber</v>
          </cell>
          <cell r="EI91" t="str">
            <v>Green</v>
          </cell>
          <cell r="EJ91" t="str">
            <v>Amber</v>
          </cell>
          <cell r="EK91" t="str">
            <v>Green</v>
          </cell>
          <cell r="EL91" t="str">
            <v>Green</v>
          </cell>
          <cell r="EM91" t="str">
            <v>Amber</v>
          </cell>
          <cell r="EN91" t="str">
            <v>Amber</v>
          </cell>
          <cell r="EO91" t="str">
            <v>Green</v>
          </cell>
        </row>
        <row r="92">
          <cell r="B92" t="str">
            <v>Green</v>
          </cell>
          <cell r="C92" t="str">
            <v>Green</v>
          </cell>
          <cell r="D92" t="str">
            <v>Green</v>
          </cell>
          <cell r="E92" t="str">
            <v>Green</v>
          </cell>
          <cell r="F92" t="str">
            <v>Green</v>
          </cell>
          <cell r="G92" t="str">
            <v>Green</v>
          </cell>
          <cell r="H92" t="str">
            <v>Amber</v>
          </cell>
          <cell r="I92" t="str">
            <v>Green</v>
          </cell>
          <cell r="J92" t="str">
            <v>Green</v>
          </cell>
          <cell r="K92" t="str">
            <v>Amber</v>
          </cell>
          <cell r="L92" t="str">
            <v>Green</v>
          </cell>
          <cell r="M92" t="str">
            <v>Amber</v>
          </cell>
          <cell r="N92" t="str">
            <v>Green</v>
          </cell>
          <cell r="O92" t="str">
            <v>Green</v>
          </cell>
          <cell r="P92" t="str">
            <v>Green</v>
          </cell>
          <cell r="Q92" t="str">
            <v>Green</v>
          </cell>
          <cell r="R92" t="str">
            <v>Green</v>
          </cell>
          <cell r="S92" t="str">
            <v>Green</v>
          </cell>
          <cell r="T92" t="str">
            <v>Green</v>
          </cell>
          <cell r="U92" t="str">
            <v>Green</v>
          </cell>
          <cell r="V92" t="str">
            <v>Green</v>
          </cell>
          <cell r="W92" t="str">
            <v>Green</v>
          </cell>
          <cell r="X92" t="str">
            <v>Green</v>
          </cell>
          <cell r="Y92" t="str">
            <v>Green</v>
          </cell>
          <cell r="Z92" t="str">
            <v>Green</v>
          </cell>
          <cell r="AA92" t="str">
            <v>Green</v>
          </cell>
          <cell r="AB92" t="str">
            <v>Green</v>
          </cell>
          <cell r="AC92" t="str">
            <v>Amber</v>
          </cell>
          <cell r="AD92" t="str">
            <v>Green</v>
          </cell>
          <cell r="AE92" t="str">
            <v>Green</v>
          </cell>
          <cell r="AF92" t="str">
            <v>Green</v>
          </cell>
          <cell r="AG92" t="str">
            <v>Amber</v>
          </cell>
          <cell r="AH92" t="str">
            <v>Green</v>
          </cell>
          <cell r="AI92" t="str">
            <v>Amber</v>
          </cell>
          <cell r="AJ92" t="str">
            <v>Green</v>
          </cell>
          <cell r="AK92" t="str">
            <v>Amber</v>
          </cell>
          <cell r="AL92" t="str">
            <v>Amber</v>
          </cell>
          <cell r="AM92" t="str">
            <v>Amber</v>
          </cell>
          <cell r="AN92" t="str">
            <v>Green</v>
          </cell>
          <cell r="AO92" t="str">
            <v>Green</v>
          </cell>
          <cell r="AP92" t="str">
            <v>Green</v>
          </cell>
          <cell r="AQ92" t="str">
            <v>Green</v>
          </cell>
          <cell r="AR92" t="str">
            <v>Amber</v>
          </cell>
          <cell r="AS92" t="str">
            <v>Green</v>
          </cell>
          <cell r="AT92" t="str">
            <v>Green</v>
          </cell>
          <cell r="AU92" t="str">
            <v>Green</v>
          </cell>
          <cell r="AV92" t="str">
            <v>Green</v>
          </cell>
          <cell r="AW92" t="str">
            <v>Amber</v>
          </cell>
          <cell r="AX92" t="str">
            <v>Green</v>
          </cell>
          <cell r="AY92" t="str">
            <v>Amber</v>
          </cell>
          <cell r="AZ92" t="str">
            <v>Amber</v>
          </cell>
          <cell r="BA92" t="str">
            <v>Amber</v>
          </cell>
          <cell r="BB92" t="str">
            <v>Green</v>
          </cell>
          <cell r="BC92" t="str">
            <v>Green</v>
          </cell>
          <cell r="BD92" t="str">
            <v>Green</v>
          </cell>
          <cell r="BE92" t="str">
            <v>Amber</v>
          </cell>
          <cell r="BF92" t="str">
            <v>Green</v>
          </cell>
          <cell r="BG92" t="str">
            <v>Green</v>
          </cell>
          <cell r="BH92" t="str">
            <v>Green</v>
          </cell>
          <cell r="BI92" t="str">
            <v>Green</v>
          </cell>
          <cell r="BJ92" t="str">
            <v>Green</v>
          </cell>
          <cell r="BK92" t="str">
            <v>Green</v>
          </cell>
          <cell r="BL92" t="str">
            <v>Green</v>
          </cell>
          <cell r="BM92" t="str">
            <v>Green</v>
          </cell>
          <cell r="BN92" t="str">
            <v>Green</v>
          </cell>
          <cell r="BO92" t="str">
            <v>Green</v>
          </cell>
          <cell r="BP92" t="str">
            <v>Green</v>
          </cell>
          <cell r="BQ92" t="str">
            <v>Green</v>
          </cell>
          <cell r="BR92" t="str">
            <v>Green</v>
          </cell>
          <cell r="BS92" t="str">
            <v>Green</v>
          </cell>
          <cell r="BT92" t="str">
            <v>Green</v>
          </cell>
          <cell r="BU92" t="str">
            <v>Green</v>
          </cell>
          <cell r="BV92" t="str">
            <v>Amber</v>
          </cell>
          <cell r="BW92" t="str">
            <v>Green</v>
          </cell>
          <cell r="BY92" t="str">
            <v>Green</v>
          </cell>
          <cell r="BZ92" t="str">
            <v>Green</v>
          </cell>
          <cell r="CA92" t="str">
            <v>Green</v>
          </cell>
          <cell r="CB92" t="str">
            <v>Green</v>
          </cell>
          <cell r="CC92" t="str">
            <v>Green</v>
          </cell>
          <cell r="CD92" t="str">
            <v>Green</v>
          </cell>
          <cell r="CE92" t="str">
            <v>Amber</v>
          </cell>
          <cell r="CF92" t="str">
            <v>Green</v>
          </cell>
          <cell r="CG92" t="str">
            <v>Amber</v>
          </cell>
          <cell r="CH92" t="str">
            <v>Amber</v>
          </cell>
          <cell r="CI92" t="str">
            <v>Green</v>
          </cell>
          <cell r="CJ92" t="str">
            <v>Green</v>
          </cell>
          <cell r="CK92" t="str">
            <v>Amber</v>
          </cell>
          <cell r="CL92" t="str">
            <v>Green</v>
          </cell>
          <cell r="CM92" t="str">
            <v>Green</v>
          </cell>
          <cell r="CN92" t="str">
            <v>Green</v>
          </cell>
          <cell r="CO92" t="str">
            <v>Green</v>
          </cell>
          <cell r="CP92" t="str">
            <v>Green</v>
          </cell>
          <cell r="CQ92" t="str">
            <v>Green</v>
          </cell>
          <cell r="CR92" t="str">
            <v>Green</v>
          </cell>
          <cell r="CS92" t="str">
            <v>Amber</v>
          </cell>
          <cell r="CT92" t="str">
            <v>Green</v>
          </cell>
          <cell r="CU92" t="str">
            <v>Green</v>
          </cell>
          <cell r="CV92" t="str">
            <v>Green</v>
          </cell>
          <cell r="CW92" t="str">
            <v>Green</v>
          </cell>
          <cell r="CX92" t="str">
            <v>Amber</v>
          </cell>
          <cell r="CY92" t="str">
            <v>Amber</v>
          </cell>
          <cell r="CZ92" t="str">
            <v>Red</v>
          </cell>
          <cell r="DA92" t="str">
            <v>Green</v>
          </cell>
          <cell r="DB92" t="str">
            <v>Green</v>
          </cell>
          <cell r="DC92" t="str">
            <v>Green</v>
          </cell>
          <cell r="DD92" t="str">
            <v>Red</v>
          </cell>
          <cell r="DE92" t="str">
            <v>Green</v>
          </cell>
          <cell r="DF92" t="str">
            <v>Green</v>
          </cell>
          <cell r="DG92" t="str">
            <v>Red</v>
          </cell>
          <cell r="DH92" t="str">
            <v>Amber</v>
          </cell>
          <cell r="DI92" t="str">
            <v>Amber</v>
          </cell>
          <cell r="DJ92" t="str">
            <v>Green</v>
          </cell>
          <cell r="DK92" t="str">
            <v>Amber</v>
          </cell>
          <cell r="DL92" t="str">
            <v>Green</v>
          </cell>
          <cell r="DM92" t="str">
            <v>Amber</v>
          </cell>
          <cell r="DN92" t="str">
            <v>Green</v>
          </cell>
          <cell r="DO92" t="str">
            <v>Amber</v>
          </cell>
          <cell r="DP92" t="str">
            <v>Green</v>
          </cell>
          <cell r="DQ92" t="str">
            <v>Amber</v>
          </cell>
          <cell r="DR92" t="str">
            <v>Amber</v>
          </cell>
          <cell r="DS92" t="str">
            <v>Green</v>
          </cell>
          <cell r="DT92" t="str">
            <v>Green</v>
          </cell>
          <cell r="DU92" t="str">
            <v>Amber</v>
          </cell>
          <cell r="DV92" t="str">
            <v>Green</v>
          </cell>
          <cell r="DW92" t="str">
            <v>Amber</v>
          </cell>
          <cell r="DX92" t="str">
            <v>Green</v>
          </cell>
          <cell r="DY92" t="str">
            <v>Green</v>
          </cell>
          <cell r="DZ92" t="str">
            <v>Green</v>
          </cell>
          <cell r="EA92" t="str">
            <v>Amber</v>
          </cell>
          <cell r="EB92" t="str">
            <v>Green</v>
          </cell>
          <cell r="EC92" t="str">
            <v>Green</v>
          </cell>
          <cell r="ED92" t="str">
            <v>Amber</v>
          </cell>
          <cell r="EE92" t="str">
            <v>Green</v>
          </cell>
          <cell r="EF92" t="str">
            <v>Green</v>
          </cell>
          <cell r="EG92" t="str">
            <v>Green</v>
          </cell>
          <cell r="EH92" t="str">
            <v>Green</v>
          </cell>
          <cell r="EI92" t="str">
            <v>Green</v>
          </cell>
          <cell r="EJ92" t="str">
            <v>Amber</v>
          </cell>
          <cell r="EK92" t="str">
            <v>Green</v>
          </cell>
          <cell r="EL92" t="str">
            <v>Green</v>
          </cell>
          <cell r="EM92" t="str">
            <v>Amber</v>
          </cell>
          <cell r="EN92" t="str">
            <v>Amber</v>
          </cell>
          <cell r="EO92" t="str">
            <v>Green</v>
          </cell>
        </row>
        <row r="93">
          <cell r="B93" t="str">
            <v>Amber</v>
          </cell>
          <cell r="C93" t="str">
            <v>Green</v>
          </cell>
          <cell r="D93" t="str">
            <v>N/A</v>
          </cell>
          <cell r="E93" t="str">
            <v>Green</v>
          </cell>
          <cell r="F93" t="str">
            <v>Amber</v>
          </cell>
          <cell r="G93" t="str">
            <v>Amber</v>
          </cell>
          <cell r="H93" t="str">
            <v>N/A</v>
          </cell>
          <cell r="I93" t="str">
            <v>Green</v>
          </cell>
          <cell r="J93" t="str">
            <v>Amber</v>
          </cell>
          <cell r="K93" t="str">
            <v>Green</v>
          </cell>
          <cell r="L93" t="str">
            <v>Green</v>
          </cell>
          <cell r="M93" t="str">
            <v>Green</v>
          </cell>
          <cell r="N93" t="str">
            <v>Green</v>
          </cell>
          <cell r="O93" t="str">
            <v>Green</v>
          </cell>
          <cell r="P93" t="str">
            <v>Green</v>
          </cell>
          <cell r="Q93" t="str">
            <v>N/A</v>
          </cell>
          <cell r="R93" t="str">
            <v>Amber</v>
          </cell>
          <cell r="S93" t="str">
            <v>N/A</v>
          </cell>
          <cell r="T93" t="str">
            <v>Green</v>
          </cell>
          <cell r="U93" t="str">
            <v>Green</v>
          </cell>
          <cell r="V93" t="str">
            <v>Green</v>
          </cell>
          <cell r="W93" t="str">
            <v>Green</v>
          </cell>
          <cell r="X93" t="str">
            <v>Amber</v>
          </cell>
          <cell r="Y93" t="str">
            <v>Green</v>
          </cell>
          <cell r="Z93" t="str">
            <v>Green</v>
          </cell>
          <cell r="AA93" t="str">
            <v>Amber</v>
          </cell>
          <cell r="AB93" t="str">
            <v>N/A</v>
          </cell>
          <cell r="AC93" t="str">
            <v>Amber</v>
          </cell>
          <cell r="AD93" t="str">
            <v>Green</v>
          </cell>
          <cell r="AE93" t="str">
            <v>Green</v>
          </cell>
          <cell r="AF93" t="str">
            <v>Green</v>
          </cell>
          <cell r="AG93" t="str">
            <v>Amber</v>
          </cell>
          <cell r="AH93" t="str">
            <v>N/A</v>
          </cell>
          <cell r="AI93" t="str">
            <v>N/A</v>
          </cell>
          <cell r="AJ93" t="str">
            <v>Green</v>
          </cell>
          <cell r="AK93" t="str">
            <v>N/A</v>
          </cell>
          <cell r="AL93" t="str">
            <v>N/A</v>
          </cell>
          <cell r="AM93" t="str">
            <v>N/A</v>
          </cell>
          <cell r="AN93" t="str">
            <v>Green</v>
          </cell>
          <cell r="AO93" t="str">
            <v>N/A</v>
          </cell>
          <cell r="AP93" t="str">
            <v>Amber</v>
          </cell>
          <cell r="AQ93" t="str">
            <v>Green</v>
          </cell>
          <cell r="AR93" t="str">
            <v>N/A</v>
          </cell>
          <cell r="AS93" t="str">
            <v>N/A</v>
          </cell>
          <cell r="AT93" t="str">
            <v>Green</v>
          </cell>
          <cell r="AU93" t="str">
            <v>N/A</v>
          </cell>
          <cell r="AV93" t="str">
            <v>Green</v>
          </cell>
          <cell r="AW93" t="str">
            <v>N/A</v>
          </cell>
          <cell r="AX93" t="str">
            <v>Green</v>
          </cell>
          <cell r="AY93" t="str">
            <v>Amber</v>
          </cell>
          <cell r="AZ93" t="str">
            <v>Green</v>
          </cell>
          <cell r="BA93" t="str">
            <v>Amber</v>
          </cell>
          <cell r="BB93" t="str">
            <v>Green</v>
          </cell>
          <cell r="BC93" t="str">
            <v>Green</v>
          </cell>
          <cell r="BD93" t="str">
            <v>Amber</v>
          </cell>
          <cell r="BE93" t="str">
            <v>Green</v>
          </cell>
          <cell r="BF93" t="str">
            <v>Amber</v>
          </cell>
          <cell r="BG93" t="str">
            <v>Green</v>
          </cell>
          <cell r="BH93" t="str">
            <v>Green</v>
          </cell>
          <cell r="BI93" t="str">
            <v>Green</v>
          </cell>
          <cell r="BJ93" t="str">
            <v>Amber</v>
          </cell>
          <cell r="BK93" t="str">
            <v>Amber</v>
          </cell>
          <cell r="BL93" t="str">
            <v>Amber</v>
          </cell>
          <cell r="BM93" t="str">
            <v>Amber</v>
          </cell>
          <cell r="BN93" t="str">
            <v>Green</v>
          </cell>
          <cell r="BO93" t="str">
            <v>Green</v>
          </cell>
          <cell r="BP93" t="str">
            <v>Amber</v>
          </cell>
          <cell r="BQ93" t="str">
            <v>N/A</v>
          </cell>
          <cell r="BR93" t="str">
            <v>N/A</v>
          </cell>
          <cell r="BS93" t="str">
            <v>Green</v>
          </cell>
          <cell r="BT93" t="str">
            <v>Green</v>
          </cell>
          <cell r="BU93" t="str">
            <v>Green</v>
          </cell>
          <cell r="BV93" t="str">
            <v>N/A</v>
          </cell>
          <cell r="BW93" t="str">
            <v>Green</v>
          </cell>
          <cell r="BY93" t="str">
            <v>Green</v>
          </cell>
          <cell r="BZ93" t="str">
            <v>Amber</v>
          </cell>
          <cell r="CA93" t="str">
            <v>Green</v>
          </cell>
          <cell r="CB93" t="str">
            <v>Amber</v>
          </cell>
          <cell r="CC93" t="str">
            <v>Amber</v>
          </cell>
          <cell r="CD93" t="str">
            <v>Green</v>
          </cell>
          <cell r="CE93" t="str">
            <v>Amber</v>
          </cell>
          <cell r="CF93" t="str">
            <v>Green</v>
          </cell>
          <cell r="CG93" t="str">
            <v>Green</v>
          </cell>
          <cell r="CH93" t="str">
            <v>Amber</v>
          </cell>
          <cell r="CI93" t="str">
            <v>Red</v>
          </cell>
          <cell r="CJ93" t="str">
            <v>Green</v>
          </cell>
          <cell r="CK93" t="str">
            <v>Amber</v>
          </cell>
          <cell r="CL93" t="str">
            <v>Green</v>
          </cell>
          <cell r="CM93" t="str">
            <v>Amber</v>
          </cell>
          <cell r="CN93" t="str">
            <v>Amber</v>
          </cell>
          <cell r="CO93" t="str">
            <v>N/A</v>
          </cell>
          <cell r="CP93" t="str">
            <v>Green</v>
          </cell>
          <cell r="CQ93" t="str">
            <v>Green</v>
          </cell>
          <cell r="CR93" t="str">
            <v>Amber</v>
          </cell>
          <cell r="CS93" t="str">
            <v>Amber</v>
          </cell>
          <cell r="CT93" t="str">
            <v>Green</v>
          </cell>
          <cell r="CU93" t="str">
            <v>Amber</v>
          </cell>
          <cell r="CV93" t="str">
            <v>Green</v>
          </cell>
          <cell r="CW93" t="str">
            <v>Green</v>
          </cell>
          <cell r="CX93" t="str">
            <v>Amber</v>
          </cell>
          <cell r="CY93" t="str">
            <v>Amber</v>
          </cell>
          <cell r="CZ93" t="str">
            <v>Red</v>
          </cell>
          <cell r="DA93" t="str">
            <v>Green</v>
          </cell>
          <cell r="DB93" t="str">
            <v>N/A</v>
          </cell>
          <cell r="DC93" t="str">
            <v>Amber</v>
          </cell>
          <cell r="DD93" t="str">
            <v>Green</v>
          </cell>
          <cell r="DE93" t="str">
            <v>Green</v>
          </cell>
          <cell r="DF93" t="str">
            <v>Amber</v>
          </cell>
          <cell r="DG93" t="str">
            <v>Green</v>
          </cell>
          <cell r="DH93" t="str">
            <v>Amber</v>
          </cell>
          <cell r="DI93" t="str">
            <v>Green</v>
          </cell>
          <cell r="DJ93" t="str">
            <v>Green</v>
          </cell>
          <cell r="DK93" t="str">
            <v>Amber</v>
          </cell>
          <cell r="DL93" t="str">
            <v>Amber</v>
          </cell>
          <cell r="DM93" t="str">
            <v>Amber</v>
          </cell>
          <cell r="DN93" t="str">
            <v>Green</v>
          </cell>
          <cell r="DO93" t="str">
            <v>Amber</v>
          </cell>
          <cell r="DP93" t="str">
            <v>Green</v>
          </cell>
          <cell r="DQ93" t="str">
            <v>N/A</v>
          </cell>
          <cell r="DR93" t="str">
            <v>Green</v>
          </cell>
          <cell r="DS93" t="str">
            <v>N/A</v>
          </cell>
          <cell r="DT93" t="str">
            <v>Green</v>
          </cell>
          <cell r="DU93" t="str">
            <v>Amber</v>
          </cell>
          <cell r="DV93" t="str">
            <v>Amber</v>
          </cell>
          <cell r="DW93" t="str">
            <v>Red</v>
          </cell>
          <cell r="DX93" t="str">
            <v>Green</v>
          </cell>
          <cell r="DY93" t="str">
            <v>Green</v>
          </cell>
          <cell r="DZ93" t="str">
            <v>N/A</v>
          </cell>
          <cell r="EA93" t="str">
            <v>Amber</v>
          </cell>
          <cell r="EB93" t="str">
            <v>Green</v>
          </cell>
          <cell r="EC93" t="str">
            <v>Green</v>
          </cell>
          <cell r="ED93" t="str">
            <v>Amber</v>
          </cell>
          <cell r="EE93" t="str">
            <v>Amber</v>
          </cell>
          <cell r="EF93" t="str">
            <v>Green</v>
          </cell>
          <cell r="EG93" t="str">
            <v>Green</v>
          </cell>
          <cell r="EH93" t="str">
            <v>Amber</v>
          </cell>
          <cell r="EI93" t="str">
            <v>Green</v>
          </cell>
          <cell r="EJ93" t="str">
            <v>Amber</v>
          </cell>
          <cell r="EK93" t="str">
            <v>Green</v>
          </cell>
          <cell r="EL93" t="str">
            <v>Green</v>
          </cell>
          <cell r="EM93" t="str">
            <v>Amber</v>
          </cell>
          <cell r="EN93" t="str">
            <v>Amber</v>
          </cell>
          <cell r="EO93" t="str">
            <v>Green</v>
          </cell>
        </row>
        <row r="94">
          <cell r="B94" t="str">
            <v>Green</v>
          </cell>
          <cell r="C94" t="str">
            <v>Green</v>
          </cell>
          <cell r="D94" t="str">
            <v>N/A</v>
          </cell>
          <cell r="E94" t="str">
            <v>Green</v>
          </cell>
          <cell r="F94" t="str">
            <v>Green</v>
          </cell>
          <cell r="G94" t="str">
            <v>Amber</v>
          </cell>
          <cell r="H94" t="str">
            <v>Green</v>
          </cell>
          <cell r="I94" t="str">
            <v>Green</v>
          </cell>
          <cell r="J94" t="str">
            <v>Amber</v>
          </cell>
          <cell r="K94" t="str">
            <v>Green</v>
          </cell>
          <cell r="L94" t="str">
            <v>Green</v>
          </cell>
          <cell r="M94" t="str">
            <v>Green</v>
          </cell>
          <cell r="N94" t="str">
            <v>Green</v>
          </cell>
          <cell r="O94" t="str">
            <v>Green</v>
          </cell>
          <cell r="P94" t="str">
            <v>Green</v>
          </cell>
          <cell r="Q94" t="str">
            <v>N/A</v>
          </cell>
          <cell r="R94" t="str">
            <v>Amber</v>
          </cell>
          <cell r="S94" t="str">
            <v>N/A</v>
          </cell>
          <cell r="T94" t="str">
            <v>Green</v>
          </cell>
          <cell r="U94" t="str">
            <v>Green</v>
          </cell>
          <cell r="V94" t="str">
            <v>Green</v>
          </cell>
          <cell r="W94" t="str">
            <v>Green</v>
          </cell>
          <cell r="X94" t="str">
            <v>Amber</v>
          </cell>
          <cell r="Y94" t="str">
            <v>Green</v>
          </cell>
          <cell r="Z94" t="str">
            <v>Green</v>
          </cell>
          <cell r="AA94" t="str">
            <v>Green</v>
          </cell>
          <cell r="AB94" t="str">
            <v>N/A</v>
          </cell>
          <cell r="AC94" t="str">
            <v>Amber</v>
          </cell>
          <cell r="AD94" t="str">
            <v>Green</v>
          </cell>
          <cell r="AE94" t="str">
            <v>Green</v>
          </cell>
          <cell r="AF94" t="str">
            <v>Green</v>
          </cell>
          <cell r="AG94" t="str">
            <v>Amber</v>
          </cell>
          <cell r="AH94" t="str">
            <v>n/a</v>
          </cell>
          <cell r="AI94" t="str">
            <v>N/A</v>
          </cell>
          <cell r="AJ94" t="str">
            <v>Green</v>
          </cell>
          <cell r="AK94" t="str">
            <v>N/A</v>
          </cell>
          <cell r="AL94" t="str">
            <v>Amber</v>
          </cell>
          <cell r="AM94" t="str">
            <v>n/a</v>
          </cell>
          <cell r="AN94" t="str">
            <v>Green</v>
          </cell>
          <cell r="AO94" t="str">
            <v>n/a</v>
          </cell>
          <cell r="AP94" t="str">
            <v>Green</v>
          </cell>
          <cell r="AQ94" t="str">
            <v>Green</v>
          </cell>
          <cell r="AR94" t="str">
            <v>N/A</v>
          </cell>
          <cell r="AS94" t="str">
            <v>n/a</v>
          </cell>
          <cell r="AT94" t="str">
            <v>green</v>
          </cell>
          <cell r="AU94" t="str">
            <v>N/A</v>
          </cell>
          <cell r="AV94" t="str">
            <v>Green</v>
          </cell>
          <cell r="AW94" t="str">
            <v>N/A</v>
          </cell>
          <cell r="AX94" t="str">
            <v>Green</v>
          </cell>
          <cell r="AY94" t="str">
            <v>Amber</v>
          </cell>
          <cell r="AZ94" t="str">
            <v>Green</v>
          </cell>
          <cell r="BA94" t="str">
            <v>Green</v>
          </cell>
          <cell r="BB94" t="str">
            <v>Green</v>
          </cell>
          <cell r="BC94" t="str">
            <v>Green</v>
          </cell>
          <cell r="BD94" t="str">
            <v>Green</v>
          </cell>
          <cell r="BE94" t="str">
            <v>Green</v>
          </cell>
          <cell r="BF94" t="str">
            <v>Green</v>
          </cell>
          <cell r="BG94" t="str">
            <v>Green</v>
          </cell>
          <cell r="BH94" t="str">
            <v>Green</v>
          </cell>
          <cell r="BI94" t="str">
            <v>Green</v>
          </cell>
          <cell r="BJ94" t="str">
            <v>Green</v>
          </cell>
          <cell r="BK94" t="str">
            <v>Green</v>
          </cell>
          <cell r="BL94" t="str">
            <v>Green</v>
          </cell>
          <cell r="BM94" t="str">
            <v>Green</v>
          </cell>
          <cell r="BN94" t="str">
            <v>Green</v>
          </cell>
          <cell r="BO94" t="str">
            <v>Green</v>
          </cell>
          <cell r="BP94" t="str">
            <v>Green</v>
          </cell>
          <cell r="BQ94" t="str">
            <v>N/A</v>
          </cell>
          <cell r="BR94" t="str">
            <v>N/A</v>
          </cell>
          <cell r="BS94" t="str">
            <v>Green</v>
          </cell>
          <cell r="BT94" t="str">
            <v>Green</v>
          </cell>
          <cell r="BU94" t="str">
            <v>Green</v>
          </cell>
          <cell r="BV94" t="str">
            <v>N/A</v>
          </cell>
          <cell r="BW94" t="str">
            <v>Green</v>
          </cell>
          <cell r="BY94" t="str">
            <v>Green</v>
          </cell>
          <cell r="BZ94" t="str">
            <v>Green</v>
          </cell>
          <cell r="CA94" t="str">
            <v>Green</v>
          </cell>
          <cell r="CB94" t="str">
            <v>Amber</v>
          </cell>
          <cell r="CC94" t="str">
            <v>Green</v>
          </cell>
          <cell r="CD94" t="str">
            <v>Green</v>
          </cell>
          <cell r="CE94" t="str">
            <v>Amber</v>
          </cell>
          <cell r="CF94" t="str">
            <v>Green</v>
          </cell>
          <cell r="CG94" t="str">
            <v>Green</v>
          </cell>
          <cell r="CH94" t="str">
            <v>Amber</v>
          </cell>
          <cell r="CI94" t="str">
            <v>Amber</v>
          </cell>
          <cell r="CJ94" t="str">
            <v>Green</v>
          </cell>
          <cell r="CK94" t="str">
            <v>Amber</v>
          </cell>
          <cell r="CL94" t="str">
            <v>Green</v>
          </cell>
          <cell r="CM94" t="str">
            <v>Green</v>
          </cell>
          <cell r="CN94" t="str">
            <v>Green</v>
          </cell>
          <cell r="CO94" t="str">
            <v>N/A</v>
          </cell>
          <cell r="CP94" t="str">
            <v>Green</v>
          </cell>
          <cell r="CQ94" t="str">
            <v>Green</v>
          </cell>
          <cell r="CR94" t="str">
            <v>Green</v>
          </cell>
          <cell r="CS94" t="str">
            <v>Amber</v>
          </cell>
          <cell r="CT94" t="str">
            <v>Green</v>
          </cell>
          <cell r="CU94" t="str">
            <v>Green</v>
          </cell>
          <cell r="CV94" t="str">
            <v>Green</v>
          </cell>
          <cell r="CW94" t="str">
            <v>Green</v>
          </cell>
          <cell r="CX94" t="str">
            <v>Green</v>
          </cell>
          <cell r="CY94" t="str">
            <v>Amber</v>
          </cell>
          <cell r="CZ94" t="str">
            <v>Red</v>
          </cell>
          <cell r="DA94" t="str">
            <v>Green</v>
          </cell>
          <cell r="DB94" t="str">
            <v>N/A</v>
          </cell>
          <cell r="DC94" t="str">
            <v>Green</v>
          </cell>
          <cell r="DD94" t="str">
            <v>Green</v>
          </cell>
          <cell r="DE94" t="str">
            <v>Green</v>
          </cell>
          <cell r="DF94" t="str">
            <v>Amber</v>
          </cell>
          <cell r="DG94" t="str">
            <v>Amber</v>
          </cell>
          <cell r="DH94" t="str">
            <v>Amber</v>
          </cell>
          <cell r="DI94" t="str">
            <v>Green</v>
          </cell>
          <cell r="DJ94" t="str">
            <v>Green</v>
          </cell>
          <cell r="DK94" t="str">
            <v>Amber</v>
          </cell>
          <cell r="DL94" t="str">
            <v>Amber</v>
          </cell>
          <cell r="DM94" t="str">
            <v>Green</v>
          </cell>
          <cell r="DN94" t="str">
            <v>Green</v>
          </cell>
          <cell r="DO94" t="str">
            <v>Amber</v>
          </cell>
          <cell r="DP94" t="str">
            <v>Green</v>
          </cell>
          <cell r="DQ94" t="str">
            <v>N/A</v>
          </cell>
          <cell r="DR94" t="str">
            <v>Green</v>
          </cell>
          <cell r="DS94" t="str">
            <v>N/A</v>
          </cell>
          <cell r="DT94" t="str">
            <v>Green</v>
          </cell>
          <cell r="DU94" t="str">
            <v>Green</v>
          </cell>
          <cell r="DV94" t="str">
            <v>Green</v>
          </cell>
          <cell r="DW94" t="str">
            <v>Red</v>
          </cell>
          <cell r="DX94" t="str">
            <v>Green</v>
          </cell>
          <cell r="DY94" t="str">
            <v>Green</v>
          </cell>
          <cell r="DZ94" t="str">
            <v>N/A</v>
          </cell>
          <cell r="EA94" t="str">
            <v>Amber</v>
          </cell>
          <cell r="EB94" t="str">
            <v>Amber</v>
          </cell>
          <cell r="EC94" t="str">
            <v>Green</v>
          </cell>
          <cell r="ED94" t="str">
            <v>Amber</v>
          </cell>
          <cell r="EE94" t="str">
            <v>Green</v>
          </cell>
          <cell r="EF94" t="str">
            <v>Green</v>
          </cell>
          <cell r="EG94" t="str">
            <v>Green</v>
          </cell>
          <cell r="EH94" t="str">
            <v>Green</v>
          </cell>
          <cell r="EI94" t="str">
            <v>Green</v>
          </cell>
          <cell r="EJ94" t="str">
            <v>Green</v>
          </cell>
          <cell r="EK94" t="str">
            <v>Green</v>
          </cell>
          <cell r="EL94" t="str">
            <v>Green</v>
          </cell>
          <cell r="EM94" t="str">
            <v>Amber</v>
          </cell>
          <cell r="EN94" t="str">
            <v>Amber</v>
          </cell>
          <cell r="EO94" t="str">
            <v>Green</v>
          </cell>
        </row>
        <row r="95">
          <cell r="B95" t="str">
            <v>N/A</v>
          </cell>
          <cell r="C95" t="str">
            <v>Green</v>
          </cell>
          <cell r="D95" t="str">
            <v>Green</v>
          </cell>
          <cell r="E95" t="str">
            <v>Green</v>
          </cell>
          <cell r="F95" t="str">
            <v>N/A</v>
          </cell>
          <cell r="G95" t="str">
            <v>Amber</v>
          </cell>
          <cell r="H95" t="str">
            <v>Green</v>
          </cell>
          <cell r="I95" t="str">
            <v>Green</v>
          </cell>
          <cell r="J95" t="str">
            <v>Amber</v>
          </cell>
          <cell r="K95" t="str">
            <v>Green</v>
          </cell>
          <cell r="L95" t="str">
            <v>Amber</v>
          </cell>
          <cell r="M95" t="str">
            <v>Green</v>
          </cell>
          <cell r="N95" t="str">
            <v>Green</v>
          </cell>
          <cell r="O95" t="str">
            <v>Green</v>
          </cell>
          <cell r="P95" t="str">
            <v>Green</v>
          </cell>
          <cell r="Q95" t="str">
            <v>Green</v>
          </cell>
          <cell r="R95" t="str">
            <v>Green</v>
          </cell>
          <cell r="S95" t="str">
            <v>Amber</v>
          </cell>
          <cell r="T95" t="str">
            <v>Green</v>
          </cell>
          <cell r="U95" t="str">
            <v>N/A</v>
          </cell>
          <cell r="V95" t="str">
            <v>Green</v>
          </cell>
          <cell r="W95" t="str">
            <v>Green</v>
          </cell>
          <cell r="X95" t="str">
            <v>N/A</v>
          </cell>
          <cell r="Y95" t="str">
            <v>Green</v>
          </cell>
          <cell r="Z95" t="str">
            <v>Green</v>
          </cell>
          <cell r="AA95" t="str">
            <v>Amber</v>
          </cell>
          <cell r="AB95" t="str">
            <v>N/A</v>
          </cell>
          <cell r="AC95" t="str">
            <v>Green</v>
          </cell>
          <cell r="AD95" t="str">
            <v>Green</v>
          </cell>
          <cell r="AE95" t="str">
            <v>Green</v>
          </cell>
          <cell r="AF95" t="str">
            <v>Green</v>
          </cell>
          <cell r="AG95" t="str">
            <v>Amber</v>
          </cell>
          <cell r="AH95" t="str">
            <v>Amber</v>
          </cell>
          <cell r="AI95" t="str">
            <v>Green</v>
          </cell>
          <cell r="AJ95" t="str">
            <v>N/A</v>
          </cell>
          <cell r="AK95" t="str">
            <v>N/A</v>
          </cell>
          <cell r="AL95" t="str">
            <v>Red</v>
          </cell>
          <cell r="AM95" t="str">
            <v>Amber</v>
          </cell>
          <cell r="AN95" t="str">
            <v>Green</v>
          </cell>
          <cell r="AO95" t="str">
            <v>Green</v>
          </cell>
          <cell r="AP95" t="str">
            <v>Amber</v>
          </cell>
          <cell r="AQ95" t="str">
            <v>Amber</v>
          </cell>
          <cell r="AR95" t="str">
            <v>Amber</v>
          </cell>
          <cell r="AS95" t="str">
            <v>Green</v>
          </cell>
          <cell r="AT95" t="str">
            <v>Green</v>
          </cell>
          <cell r="AU95" t="str">
            <v>Amber</v>
          </cell>
          <cell r="AV95" t="str">
            <v>Green</v>
          </cell>
          <cell r="AW95" t="str">
            <v>Green</v>
          </cell>
          <cell r="AX95" t="str">
            <v>Green</v>
          </cell>
          <cell r="AY95" t="str">
            <v>Green</v>
          </cell>
          <cell r="AZ95" t="str">
            <v>N/A</v>
          </cell>
          <cell r="BA95" t="str">
            <v>Green</v>
          </cell>
          <cell r="BB95" t="str">
            <v>Green</v>
          </cell>
          <cell r="BC95" t="str">
            <v>Green</v>
          </cell>
          <cell r="BD95" t="str">
            <v>Green</v>
          </cell>
          <cell r="BE95" t="str">
            <v>Green</v>
          </cell>
          <cell r="BF95" t="str">
            <v>Amber</v>
          </cell>
          <cell r="BG95" t="str">
            <v>Green</v>
          </cell>
          <cell r="BH95" t="str">
            <v>Green</v>
          </cell>
          <cell r="BI95" t="str">
            <v>Amber</v>
          </cell>
          <cell r="BJ95" t="str">
            <v>Green</v>
          </cell>
          <cell r="BK95" t="str">
            <v>N/A</v>
          </cell>
          <cell r="BL95" t="str">
            <v>N/A</v>
          </cell>
          <cell r="BM95" t="str">
            <v>Amber</v>
          </cell>
          <cell r="BN95" t="str">
            <v>Green</v>
          </cell>
          <cell r="BO95" t="str">
            <v>Green</v>
          </cell>
          <cell r="BP95" t="str">
            <v>Amber</v>
          </cell>
          <cell r="BQ95" t="str">
            <v>N/A</v>
          </cell>
          <cell r="BR95" t="str">
            <v>N/A</v>
          </cell>
          <cell r="BS95" t="str">
            <v>N/A</v>
          </cell>
          <cell r="BT95" t="str">
            <v>N/A</v>
          </cell>
          <cell r="BU95" t="str">
            <v>N/A</v>
          </cell>
          <cell r="BV95" t="str">
            <v>Amber</v>
          </cell>
          <cell r="BW95" t="str">
            <v>Green</v>
          </cell>
          <cell r="BY95" t="str">
            <v>Green</v>
          </cell>
          <cell r="BZ95" t="str">
            <v>Green</v>
          </cell>
          <cell r="CA95" t="str">
            <v>Green</v>
          </cell>
          <cell r="CB95" t="str">
            <v>Amber</v>
          </cell>
          <cell r="CC95" t="str">
            <v>Amber</v>
          </cell>
          <cell r="CD95" t="str">
            <v>Green</v>
          </cell>
          <cell r="CE95" t="str">
            <v>Amber</v>
          </cell>
          <cell r="CF95" t="str">
            <v>Red</v>
          </cell>
          <cell r="CG95" t="str">
            <v>Amber</v>
          </cell>
          <cell r="CH95" t="str">
            <v>Amber</v>
          </cell>
          <cell r="CI95" t="str">
            <v>Green</v>
          </cell>
          <cell r="CJ95" t="str">
            <v>N/A</v>
          </cell>
          <cell r="CK95" t="str">
            <v>Amber</v>
          </cell>
          <cell r="CL95" t="str">
            <v>Green</v>
          </cell>
          <cell r="CM95" t="str">
            <v>Amber</v>
          </cell>
          <cell r="CN95" t="str">
            <v>Amber</v>
          </cell>
          <cell r="CO95" t="str">
            <v>Amber</v>
          </cell>
          <cell r="CP95" t="str">
            <v>Green</v>
          </cell>
          <cell r="CQ95" t="str">
            <v>Amber</v>
          </cell>
          <cell r="CR95" t="str">
            <v>Amber</v>
          </cell>
          <cell r="CS95" t="str">
            <v>Amber</v>
          </cell>
          <cell r="CT95" t="str">
            <v>Amber</v>
          </cell>
          <cell r="CU95" t="str">
            <v>Green</v>
          </cell>
          <cell r="CV95" t="str">
            <v>Green</v>
          </cell>
          <cell r="CW95" t="str">
            <v>Green</v>
          </cell>
          <cell r="CX95" t="str">
            <v>Green</v>
          </cell>
          <cell r="CY95" t="str">
            <v>N/A</v>
          </cell>
          <cell r="CZ95" t="str">
            <v>Red</v>
          </cell>
          <cell r="DA95" t="str">
            <v>Green</v>
          </cell>
          <cell r="DB95" t="str">
            <v>Amber</v>
          </cell>
          <cell r="DC95" t="str">
            <v>Amber</v>
          </cell>
          <cell r="DD95" t="str">
            <v>Green</v>
          </cell>
          <cell r="DE95" t="str">
            <v>Green</v>
          </cell>
          <cell r="DF95" t="str">
            <v>Amber</v>
          </cell>
          <cell r="DG95" t="str">
            <v>Red</v>
          </cell>
          <cell r="DH95" t="str">
            <v>Green</v>
          </cell>
          <cell r="DI95" t="str">
            <v>Green</v>
          </cell>
          <cell r="DJ95" t="str">
            <v>Green</v>
          </cell>
          <cell r="DK95" t="str">
            <v>Amber</v>
          </cell>
          <cell r="DL95" t="str">
            <v>Green</v>
          </cell>
          <cell r="DM95" t="str">
            <v>Green</v>
          </cell>
          <cell r="DN95" t="str">
            <v>N/A</v>
          </cell>
          <cell r="DO95" t="str">
            <v>Amber</v>
          </cell>
          <cell r="DP95" t="str">
            <v>Amber</v>
          </cell>
          <cell r="DQ95" t="str">
            <v>Red</v>
          </cell>
          <cell r="DR95" t="str">
            <v>Amber</v>
          </cell>
          <cell r="DS95" t="str">
            <v>Amber</v>
          </cell>
          <cell r="DT95" t="str">
            <v>Green</v>
          </cell>
          <cell r="DU95" t="str">
            <v>Red</v>
          </cell>
          <cell r="DV95" t="str">
            <v>Green</v>
          </cell>
          <cell r="DW95" t="str">
            <v>Amber</v>
          </cell>
          <cell r="DX95" t="str">
            <v>Green</v>
          </cell>
          <cell r="DY95" t="str">
            <v>Green</v>
          </cell>
          <cell r="DZ95" t="str">
            <v>N/A</v>
          </cell>
          <cell r="EA95" t="str">
            <v>N/A</v>
          </cell>
          <cell r="EB95" t="str">
            <v>N/A</v>
          </cell>
          <cell r="EC95" t="str">
            <v>Amber</v>
          </cell>
          <cell r="ED95" t="str">
            <v>Amber</v>
          </cell>
          <cell r="EE95" t="str">
            <v>Amber</v>
          </cell>
          <cell r="EF95" t="str">
            <v>Green</v>
          </cell>
          <cell r="EG95" t="str">
            <v>Green</v>
          </cell>
          <cell r="EH95" t="str">
            <v>Amber</v>
          </cell>
          <cell r="EI95" t="str">
            <v>Green</v>
          </cell>
          <cell r="EJ95" t="str">
            <v>Amber</v>
          </cell>
          <cell r="EK95" t="str">
            <v>N/A</v>
          </cell>
          <cell r="EL95" t="str">
            <v>N/A</v>
          </cell>
          <cell r="EM95" t="str">
            <v>Amber</v>
          </cell>
          <cell r="EN95" t="str">
            <v>Amber</v>
          </cell>
          <cell r="EO95" t="str">
            <v>Green</v>
          </cell>
        </row>
        <row r="96">
          <cell r="B96" t="str">
            <v>N/A</v>
          </cell>
          <cell r="C96" t="str">
            <v>Green</v>
          </cell>
          <cell r="D96" t="str">
            <v>Green</v>
          </cell>
          <cell r="E96" t="str">
            <v>Green</v>
          </cell>
          <cell r="F96" t="str">
            <v>N/A</v>
          </cell>
          <cell r="G96" t="str">
            <v>Amber</v>
          </cell>
          <cell r="H96" t="str">
            <v>Green</v>
          </cell>
          <cell r="I96" t="str">
            <v>Green</v>
          </cell>
          <cell r="J96" t="str">
            <v>Green</v>
          </cell>
          <cell r="K96" t="str">
            <v>Green</v>
          </cell>
          <cell r="L96" t="str">
            <v>Amber</v>
          </cell>
          <cell r="M96" t="str">
            <v>Green</v>
          </cell>
          <cell r="N96" t="str">
            <v>Green</v>
          </cell>
          <cell r="O96" t="str">
            <v>Green</v>
          </cell>
          <cell r="P96" t="str">
            <v>Green</v>
          </cell>
          <cell r="Q96" t="str">
            <v>Green</v>
          </cell>
          <cell r="R96" t="str">
            <v>Green</v>
          </cell>
          <cell r="S96" t="str">
            <v>Green</v>
          </cell>
          <cell r="T96" t="str">
            <v>Green</v>
          </cell>
          <cell r="U96" t="str">
            <v>N/A</v>
          </cell>
          <cell r="V96" t="str">
            <v>Green</v>
          </cell>
          <cell r="W96" t="str">
            <v>Green</v>
          </cell>
          <cell r="X96" t="str">
            <v>N/A</v>
          </cell>
          <cell r="Y96" t="str">
            <v>Green</v>
          </cell>
          <cell r="Z96" t="str">
            <v>Green</v>
          </cell>
          <cell r="AA96" t="str">
            <v>Green</v>
          </cell>
          <cell r="AB96" t="str">
            <v>N/A</v>
          </cell>
          <cell r="AC96" t="str">
            <v>Green</v>
          </cell>
          <cell r="AD96" t="str">
            <v>Green</v>
          </cell>
          <cell r="AE96" t="str">
            <v>Green</v>
          </cell>
          <cell r="AF96" t="str">
            <v>Green</v>
          </cell>
          <cell r="AG96" t="str">
            <v>Amber</v>
          </cell>
          <cell r="AH96" t="str">
            <v>Green</v>
          </cell>
          <cell r="AI96" t="str">
            <v>N/A</v>
          </cell>
          <cell r="AJ96" t="str">
            <v>n/a</v>
          </cell>
          <cell r="AK96" t="str">
            <v>N/A</v>
          </cell>
          <cell r="AL96" t="str">
            <v>Amber</v>
          </cell>
          <cell r="AM96" t="str">
            <v>amber</v>
          </cell>
          <cell r="AN96" t="str">
            <v>Green</v>
          </cell>
          <cell r="AO96" t="str">
            <v>amber</v>
          </cell>
          <cell r="AP96" t="str">
            <v>Green</v>
          </cell>
          <cell r="AQ96" t="str">
            <v>Amber</v>
          </cell>
          <cell r="AR96" t="str">
            <v>Amber</v>
          </cell>
          <cell r="AS96" t="str">
            <v>Green</v>
          </cell>
          <cell r="AT96" t="str">
            <v>Green</v>
          </cell>
          <cell r="AU96" t="str">
            <v>Amber</v>
          </cell>
          <cell r="AV96" t="str">
            <v>Green</v>
          </cell>
          <cell r="AW96" t="str">
            <v>Green</v>
          </cell>
          <cell r="AX96" t="str">
            <v>Green</v>
          </cell>
          <cell r="AY96" t="str">
            <v>Green</v>
          </cell>
          <cell r="AZ96" t="str">
            <v>N/A</v>
          </cell>
          <cell r="BA96" t="str">
            <v>Green</v>
          </cell>
          <cell r="BB96" t="str">
            <v>Green</v>
          </cell>
          <cell r="BC96" t="str">
            <v>Green</v>
          </cell>
          <cell r="BD96" t="str">
            <v>Green</v>
          </cell>
          <cell r="BE96" t="str">
            <v>Green</v>
          </cell>
          <cell r="BF96" t="str">
            <v>Amber</v>
          </cell>
          <cell r="BG96" t="str">
            <v>Green</v>
          </cell>
          <cell r="BH96" t="str">
            <v>Green</v>
          </cell>
          <cell r="BI96" t="str">
            <v>Green</v>
          </cell>
          <cell r="BJ96" t="str">
            <v>Green</v>
          </cell>
          <cell r="BK96" t="str">
            <v>N/A</v>
          </cell>
          <cell r="BL96" t="str">
            <v>Amber</v>
          </cell>
          <cell r="BM96" t="str">
            <v>Green</v>
          </cell>
          <cell r="BN96" t="str">
            <v>Green</v>
          </cell>
          <cell r="BO96" t="str">
            <v>Green</v>
          </cell>
          <cell r="BP96" t="str">
            <v>Green</v>
          </cell>
          <cell r="BQ96" t="str">
            <v>N/A</v>
          </cell>
          <cell r="BR96" t="str">
            <v>N/A</v>
          </cell>
          <cell r="BS96" t="str">
            <v>N/A</v>
          </cell>
          <cell r="BT96" t="str">
            <v>N/A</v>
          </cell>
          <cell r="BU96" t="str">
            <v>N/A</v>
          </cell>
          <cell r="BV96" t="str">
            <v>Amber</v>
          </cell>
          <cell r="BW96" t="str">
            <v>Green</v>
          </cell>
          <cell r="BY96" t="str">
            <v>Green</v>
          </cell>
          <cell r="BZ96" t="str">
            <v>Green</v>
          </cell>
          <cell r="CA96" t="str">
            <v>Green</v>
          </cell>
          <cell r="CB96" t="str">
            <v>Amber</v>
          </cell>
          <cell r="CC96" t="str">
            <v>Green</v>
          </cell>
          <cell r="CD96" t="str">
            <v>Green</v>
          </cell>
          <cell r="CE96" t="str">
            <v>Amber</v>
          </cell>
          <cell r="CF96" t="str">
            <v>Amber</v>
          </cell>
          <cell r="CG96" t="str">
            <v>Amber</v>
          </cell>
          <cell r="CH96" t="str">
            <v>Amber</v>
          </cell>
          <cell r="CI96" t="str">
            <v>Green</v>
          </cell>
          <cell r="CJ96" t="str">
            <v>N/A</v>
          </cell>
          <cell r="CK96" t="str">
            <v>Amber</v>
          </cell>
          <cell r="CL96" t="str">
            <v>Green</v>
          </cell>
          <cell r="CM96" t="str">
            <v>Green</v>
          </cell>
          <cell r="CN96" t="str">
            <v>Green</v>
          </cell>
          <cell r="CO96" t="str">
            <v>Amber</v>
          </cell>
          <cell r="CP96" t="str">
            <v>Green</v>
          </cell>
          <cell r="CQ96" t="str">
            <v>Amber</v>
          </cell>
          <cell r="CR96" t="str">
            <v>Green</v>
          </cell>
          <cell r="CS96" t="str">
            <v>Amber</v>
          </cell>
          <cell r="CT96" t="str">
            <v>Green</v>
          </cell>
          <cell r="CU96" t="str">
            <v>Green</v>
          </cell>
          <cell r="CV96" t="str">
            <v>Green</v>
          </cell>
          <cell r="CW96" t="str">
            <v>Green</v>
          </cell>
          <cell r="CX96" t="str">
            <v>Green</v>
          </cell>
          <cell r="CY96" t="str">
            <v>N/A</v>
          </cell>
          <cell r="CZ96" t="str">
            <v>Red</v>
          </cell>
          <cell r="DA96" t="str">
            <v>Green</v>
          </cell>
          <cell r="DB96" t="str">
            <v>Green</v>
          </cell>
          <cell r="DC96" t="str">
            <v>Green</v>
          </cell>
          <cell r="DD96" t="str">
            <v>Green</v>
          </cell>
          <cell r="DE96" t="str">
            <v>Green</v>
          </cell>
          <cell r="DF96" t="str">
            <v>Amber</v>
          </cell>
          <cell r="DG96" t="str">
            <v>Amber</v>
          </cell>
          <cell r="DH96" t="str">
            <v>Green</v>
          </cell>
          <cell r="DI96" t="str">
            <v>Green</v>
          </cell>
          <cell r="DJ96" t="str">
            <v>Green</v>
          </cell>
          <cell r="DK96" t="str">
            <v>Amber</v>
          </cell>
          <cell r="DL96" t="str">
            <v>Green</v>
          </cell>
          <cell r="DM96" t="str">
            <v>Green</v>
          </cell>
          <cell r="DN96" t="str">
            <v>N/A</v>
          </cell>
          <cell r="DO96" t="str">
            <v>Amber</v>
          </cell>
          <cell r="DP96" t="str">
            <v>Amber</v>
          </cell>
          <cell r="DQ96" t="str">
            <v>Amber</v>
          </cell>
          <cell r="DR96" t="str">
            <v>Amber</v>
          </cell>
          <cell r="DS96" t="str">
            <v>Amber</v>
          </cell>
          <cell r="DT96" t="str">
            <v>Green</v>
          </cell>
          <cell r="DU96" t="str">
            <v>Amber</v>
          </cell>
          <cell r="DV96" t="str">
            <v>Green</v>
          </cell>
          <cell r="DW96" t="str">
            <v>Red</v>
          </cell>
          <cell r="DX96" t="str">
            <v>Green</v>
          </cell>
          <cell r="DY96" t="str">
            <v>Green</v>
          </cell>
          <cell r="DZ96" t="str">
            <v>N/A</v>
          </cell>
          <cell r="EA96" t="str">
            <v>N/A</v>
          </cell>
          <cell r="EB96" t="str">
            <v>N/A</v>
          </cell>
          <cell r="EC96" t="str">
            <v>Green</v>
          </cell>
          <cell r="ED96" t="str">
            <v>Amber</v>
          </cell>
          <cell r="EE96" t="str">
            <v>Amber</v>
          </cell>
          <cell r="EF96" t="str">
            <v>Green</v>
          </cell>
          <cell r="EG96" t="str">
            <v>Green</v>
          </cell>
          <cell r="EH96" t="str">
            <v>Green</v>
          </cell>
          <cell r="EI96" t="str">
            <v>Green</v>
          </cell>
          <cell r="EJ96" t="str">
            <v>Green</v>
          </cell>
          <cell r="EK96" t="str">
            <v>N/A</v>
          </cell>
          <cell r="EL96" t="str">
            <v>N/A</v>
          </cell>
          <cell r="EM96" t="str">
            <v>Amber</v>
          </cell>
          <cell r="EN96" t="str">
            <v>Amber</v>
          </cell>
          <cell r="EO96" t="str">
            <v>Green</v>
          </cell>
        </row>
        <row r="97">
          <cell r="B97" t="str">
            <v>Green</v>
          </cell>
          <cell r="C97" t="str">
            <v>Green</v>
          </cell>
          <cell r="D97" t="str">
            <v>N/A</v>
          </cell>
          <cell r="E97" t="str">
            <v>Green</v>
          </cell>
          <cell r="F97" t="str">
            <v>Green</v>
          </cell>
          <cell r="G97" t="str">
            <v>Green</v>
          </cell>
          <cell r="H97" t="str">
            <v>Green</v>
          </cell>
          <cell r="I97" t="str">
            <v>Green</v>
          </cell>
          <cell r="J97" t="str">
            <v>Amber</v>
          </cell>
          <cell r="K97" t="str">
            <v>Green</v>
          </cell>
          <cell r="L97" t="str">
            <v>N/A</v>
          </cell>
          <cell r="M97" t="str">
            <v>Green</v>
          </cell>
          <cell r="N97" t="str">
            <v>Green</v>
          </cell>
          <cell r="O97" t="str">
            <v>Green</v>
          </cell>
          <cell r="P97" t="str">
            <v>Green</v>
          </cell>
          <cell r="Q97" t="str">
            <v>Green</v>
          </cell>
          <cell r="R97" t="str">
            <v>Green</v>
          </cell>
          <cell r="S97" t="str">
            <v>Green</v>
          </cell>
          <cell r="T97" t="str">
            <v>Green</v>
          </cell>
          <cell r="U97" t="str">
            <v>Green</v>
          </cell>
          <cell r="V97" t="str">
            <v>Green</v>
          </cell>
          <cell r="W97" t="str">
            <v>Green</v>
          </cell>
          <cell r="X97" t="str">
            <v>Amber</v>
          </cell>
          <cell r="Y97" t="str">
            <v>Green</v>
          </cell>
          <cell r="Z97" t="str">
            <v>Green</v>
          </cell>
          <cell r="AA97" t="str">
            <v>Green</v>
          </cell>
          <cell r="AB97" t="str">
            <v>Green</v>
          </cell>
          <cell r="AC97" t="str">
            <v>Green</v>
          </cell>
          <cell r="AD97" t="str">
            <v>Green</v>
          </cell>
          <cell r="AE97" t="str">
            <v>Green</v>
          </cell>
          <cell r="AF97" t="str">
            <v>Green</v>
          </cell>
          <cell r="AG97" t="str">
            <v>Amber</v>
          </cell>
          <cell r="AH97" t="str">
            <v>N/A</v>
          </cell>
          <cell r="AI97" t="str">
            <v>Green</v>
          </cell>
          <cell r="AJ97" t="str">
            <v>Green</v>
          </cell>
          <cell r="AK97" t="str">
            <v>N/A</v>
          </cell>
          <cell r="AL97" t="str">
            <v>Green</v>
          </cell>
          <cell r="AM97" t="str">
            <v>N/A</v>
          </cell>
          <cell r="AN97" t="str">
            <v>Green</v>
          </cell>
          <cell r="AO97" t="str">
            <v>N/A</v>
          </cell>
          <cell r="AP97" t="str">
            <v>Green</v>
          </cell>
          <cell r="AQ97" t="str">
            <v>Green</v>
          </cell>
          <cell r="AR97" t="str">
            <v>Amber</v>
          </cell>
          <cell r="AS97" t="str">
            <v>Green</v>
          </cell>
          <cell r="AT97" t="str">
            <v>Green</v>
          </cell>
          <cell r="AU97" t="str">
            <v>N/A</v>
          </cell>
          <cell r="AV97" t="str">
            <v>Green</v>
          </cell>
          <cell r="AW97" t="str">
            <v>N/A</v>
          </cell>
          <cell r="AX97" t="str">
            <v>Green</v>
          </cell>
          <cell r="AY97" t="str">
            <v>Green</v>
          </cell>
          <cell r="AZ97" t="str">
            <v>Green</v>
          </cell>
          <cell r="BA97" t="str">
            <v>Green</v>
          </cell>
          <cell r="BB97" t="str">
            <v>Green</v>
          </cell>
          <cell r="BC97" t="str">
            <v>Green</v>
          </cell>
          <cell r="BD97" t="str">
            <v>Green</v>
          </cell>
          <cell r="BE97" t="str">
            <v>Green</v>
          </cell>
          <cell r="BF97" t="str">
            <v>Green</v>
          </cell>
          <cell r="BG97" t="str">
            <v>Green</v>
          </cell>
          <cell r="BH97" t="str">
            <v>Green</v>
          </cell>
          <cell r="BI97" t="str">
            <v>Green</v>
          </cell>
          <cell r="BJ97" t="str">
            <v>Green</v>
          </cell>
          <cell r="BK97" t="str">
            <v>N/A</v>
          </cell>
          <cell r="BL97" t="str">
            <v>Amber</v>
          </cell>
          <cell r="BM97" t="str">
            <v>Green</v>
          </cell>
          <cell r="BN97" t="str">
            <v>Green</v>
          </cell>
          <cell r="BO97" t="str">
            <v>Green</v>
          </cell>
          <cell r="BP97" t="str">
            <v>Green</v>
          </cell>
          <cell r="BQ97" t="str">
            <v>Green</v>
          </cell>
          <cell r="BR97" t="str">
            <v>Green</v>
          </cell>
          <cell r="BS97" t="str">
            <v>N/A</v>
          </cell>
          <cell r="BT97" t="str">
            <v>N/A</v>
          </cell>
          <cell r="BU97" t="str">
            <v>N/A</v>
          </cell>
          <cell r="BV97" t="str">
            <v>Green</v>
          </cell>
          <cell r="BW97" t="str">
            <v>Green</v>
          </cell>
          <cell r="BY97" t="str">
            <v>Green</v>
          </cell>
          <cell r="BZ97" t="str">
            <v>Green</v>
          </cell>
          <cell r="CA97" t="str">
            <v>Green</v>
          </cell>
          <cell r="CB97" t="str">
            <v>Green</v>
          </cell>
          <cell r="CC97" t="str">
            <v>Green</v>
          </cell>
          <cell r="CD97" t="str">
            <v>Green</v>
          </cell>
          <cell r="CE97" t="str">
            <v>Amber</v>
          </cell>
          <cell r="CF97" t="str">
            <v>Green</v>
          </cell>
          <cell r="CG97" t="str">
            <v>Amber</v>
          </cell>
          <cell r="CH97" t="str">
            <v>Green</v>
          </cell>
          <cell r="CI97" t="str">
            <v>Green</v>
          </cell>
          <cell r="CJ97" t="str">
            <v>Green</v>
          </cell>
          <cell r="CK97" t="str">
            <v>Amber</v>
          </cell>
          <cell r="CL97" t="str">
            <v>Green</v>
          </cell>
          <cell r="CM97" t="str">
            <v>N/A</v>
          </cell>
          <cell r="CN97" t="str">
            <v>Green</v>
          </cell>
          <cell r="CO97" t="str">
            <v>Green</v>
          </cell>
          <cell r="CP97" t="str">
            <v>Green</v>
          </cell>
          <cell r="CQ97" t="str">
            <v>Green</v>
          </cell>
          <cell r="CR97" t="str">
            <v>Amber</v>
          </cell>
          <cell r="CS97" t="str">
            <v>Green</v>
          </cell>
          <cell r="CT97" t="str">
            <v>Green</v>
          </cell>
          <cell r="CU97" t="str">
            <v>Green</v>
          </cell>
          <cell r="CV97" t="str">
            <v>Green</v>
          </cell>
          <cell r="CW97" t="str">
            <v>Green</v>
          </cell>
          <cell r="CX97" t="str">
            <v>Green</v>
          </cell>
          <cell r="CY97" t="str">
            <v>Green</v>
          </cell>
          <cell r="CZ97" t="str">
            <v>Red</v>
          </cell>
          <cell r="DA97" t="str">
            <v>Green</v>
          </cell>
          <cell r="DB97" t="str">
            <v>Amber</v>
          </cell>
          <cell r="DC97" t="str">
            <v>N/A</v>
          </cell>
          <cell r="DD97" t="str">
            <v>Green</v>
          </cell>
          <cell r="DE97" t="str">
            <v>Green</v>
          </cell>
          <cell r="DF97" t="str">
            <v>Green</v>
          </cell>
          <cell r="DG97" t="str">
            <v>Amber</v>
          </cell>
          <cell r="DH97" t="str">
            <v>Amber</v>
          </cell>
          <cell r="DI97" t="str">
            <v>Green</v>
          </cell>
          <cell r="DJ97" t="str">
            <v>Green</v>
          </cell>
          <cell r="DK97" t="str">
            <v>Amber</v>
          </cell>
          <cell r="DL97" t="str">
            <v>Green</v>
          </cell>
          <cell r="DM97" t="str">
            <v>N/A</v>
          </cell>
          <cell r="DN97" t="str">
            <v>Green</v>
          </cell>
          <cell r="DO97" t="str">
            <v>Amber</v>
          </cell>
          <cell r="DP97" t="str">
            <v>Green</v>
          </cell>
          <cell r="DQ97" t="str">
            <v>Red</v>
          </cell>
          <cell r="DR97" t="str">
            <v>Amber</v>
          </cell>
          <cell r="DS97" t="str">
            <v>N/A</v>
          </cell>
          <cell r="DT97" t="str">
            <v>Green</v>
          </cell>
          <cell r="DU97" t="str">
            <v>Amber</v>
          </cell>
          <cell r="DV97" t="str">
            <v>Green</v>
          </cell>
          <cell r="DW97" t="str">
            <v>Green</v>
          </cell>
          <cell r="DX97" t="str">
            <v>Amber</v>
          </cell>
          <cell r="DY97" t="str">
            <v>Green</v>
          </cell>
          <cell r="DZ97" t="str">
            <v>Green</v>
          </cell>
          <cell r="EA97" t="str">
            <v>N/A</v>
          </cell>
          <cell r="EB97" t="str">
            <v>N/A</v>
          </cell>
          <cell r="EC97" t="str">
            <v>Green</v>
          </cell>
          <cell r="ED97" t="str">
            <v>Amber</v>
          </cell>
          <cell r="EE97" t="str">
            <v>Amber</v>
          </cell>
          <cell r="EF97" t="str">
            <v>N/A</v>
          </cell>
          <cell r="EG97" t="str">
            <v>Green</v>
          </cell>
          <cell r="EH97" t="str">
            <v>Amber</v>
          </cell>
          <cell r="EI97" t="str">
            <v>Green</v>
          </cell>
          <cell r="EJ97" t="str">
            <v>Green</v>
          </cell>
          <cell r="EK97" t="str">
            <v>Green</v>
          </cell>
          <cell r="EL97" t="str">
            <v>Green</v>
          </cell>
          <cell r="EM97" t="str">
            <v>Amber</v>
          </cell>
          <cell r="EN97" t="str">
            <v>Amber</v>
          </cell>
          <cell r="EO97" t="str">
            <v>N/A</v>
          </cell>
        </row>
        <row r="98">
          <cell r="B98" t="str">
            <v>Green</v>
          </cell>
          <cell r="C98" t="str">
            <v>Green</v>
          </cell>
          <cell r="D98" t="str">
            <v>N/A</v>
          </cell>
          <cell r="E98" t="str">
            <v>Green</v>
          </cell>
          <cell r="F98" t="str">
            <v>Green</v>
          </cell>
          <cell r="G98" t="str">
            <v>Green</v>
          </cell>
          <cell r="H98" t="str">
            <v>Green</v>
          </cell>
          <cell r="I98" t="str">
            <v>Green</v>
          </cell>
          <cell r="J98" t="str">
            <v>Green</v>
          </cell>
          <cell r="K98" t="str">
            <v>Green</v>
          </cell>
          <cell r="L98" t="str">
            <v>N/A</v>
          </cell>
          <cell r="M98" t="str">
            <v>Green</v>
          </cell>
          <cell r="N98" t="str">
            <v>Green</v>
          </cell>
          <cell r="O98" t="str">
            <v>Green</v>
          </cell>
          <cell r="P98" t="str">
            <v>Green</v>
          </cell>
          <cell r="Q98" t="str">
            <v>Green</v>
          </cell>
          <cell r="R98" t="str">
            <v>Green</v>
          </cell>
          <cell r="S98" t="str">
            <v>Green</v>
          </cell>
          <cell r="T98" t="str">
            <v>Green</v>
          </cell>
          <cell r="U98" t="str">
            <v>Green</v>
          </cell>
          <cell r="V98" t="str">
            <v>Green</v>
          </cell>
          <cell r="W98" t="str">
            <v>Green</v>
          </cell>
          <cell r="X98" t="str">
            <v>Green</v>
          </cell>
          <cell r="Y98" t="str">
            <v>Green</v>
          </cell>
          <cell r="Z98" t="str">
            <v>Green</v>
          </cell>
          <cell r="AA98" t="str">
            <v>Green</v>
          </cell>
          <cell r="AB98" t="str">
            <v>Green</v>
          </cell>
          <cell r="AC98" t="str">
            <v>Green</v>
          </cell>
          <cell r="AD98" t="str">
            <v>Green</v>
          </cell>
          <cell r="AE98" t="str">
            <v>Green</v>
          </cell>
          <cell r="AF98" t="str">
            <v>Green</v>
          </cell>
          <cell r="AG98" t="str">
            <v>Amber</v>
          </cell>
          <cell r="AH98" t="str">
            <v>N/A</v>
          </cell>
          <cell r="AI98" t="str">
            <v>Green</v>
          </cell>
          <cell r="AJ98" t="str">
            <v>Green</v>
          </cell>
          <cell r="AK98" t="str">
            <v>N/A</v>
          </cell>
          <cell r="AL98" t="str">
            <v>green</v>
          </cell>
          <cell r="AM98" t="str">
            <v>n/a</v>
          </cell>
          <cell r="AN98" t="str">
            <v>Green</v>
          </cell>
          <cell r="AO98" t="str">
            <v>N/A</v>
          </cell>
          <cell r="AP98" t="str">
            <v>Green</v>
          </cell>
          <cell r="AQ98" t="str">
            <v>Green</v>
          </cell>
          <cell r="AR98" t="str">
            <v>Amber</v>
          </cell>
          <cell r="AS98" t="str">
            <v>green</v>
          </cell>
          <cell r="AT98" t="str">
            <v>Green</v>
          </cell>
          <cell r="AU98" t="str">
            <v>N/A</v>
          </cell>
          <cell r="AV98" t="str">
            <v>Green</v>
          </cell>
          <cell r="AW98" t="str">
            <v>N/A</v>
          </cell>
          <cell r="AX98" t="str">
            <v>Green</v>
          </cell>
          <cell r="AY98" t="str">
            <v>Green</v>
          </cell>
          <cell r="AZ98" t="str">
            <v>Green</v>
          </cell>
          <cell r="BA98" t="str">
            <v>Green</v>
          </cell>
          <cell r="BB98" t="str">
            <v>Green</v>
          </cell>
          <cell r="BC98" t="str">
            <v>Green</v>
          </cell>
          <cell r="BD98" t="str">
            <v>Green</v>
          </cell>
          <cell r="BE98" t="str">
            <v>Green</v>
          </cell>
          <cell r="BF98" t="str">
            <v>Green</v>
          </cell>
          <cell r="BG98" t="str">
            <v>Green</v>
          </cell>
          <cell r="BH98" t="str">
            <v>Green</v>
          </cell>
          <cell r="BI98" t="str">
            <v>Green</v>
          </cell>
          <cell r="BJ98" t="str">
            <v>Green</v>
          </cell>
          <cell r="BK98" t="str">
            <v>N/A</v>
          </cell>
          <cell r="BL98" t="str">
            <v>Green</v>
          </cell>
          <cell r="BM98" t="str">
            <v>Green</v>
          </cell>
          <cell r="BN98" t="str">
            <v>Green</v>
          </cell>
          <cell r="BO98" t="str">
            <v>Green</v>
          </cell>
          <cell r="BP98" t="str">
            <v>Green</v>
          </cell>
          <cell r="BQ98" t="str">
            <v>Green</v>
          </cell>
          <cell r="BR98" t="str">
            <v>Green</v>
          </cell>
          <cell r="BS98" t="str">
            <v>N/A</v>
          </cell>
          <cell r="BT98" t="str">
            <v>N/A</v>
          </cell>
          <cell r="BU98" t="str">
            <v>N/A</v>
          </cell>
          <cell r="BV98" t="str">
            <v>Green</v>
          </cell>
          <cell r="BW98" t="str">
            <v>Green</v>
          </cell>
          <cell r="BY98" t="str">
            <v>Green</v>
          </cell>
          <cell r="BZ98" t="str">
            <v>Green</v>
          </cell>
          <cell r="CA98" t="str">
            <v>Green</v>
          </cell>
          <cell r="CB98" t="str">
            <v>Green</v>
          </cell>
          <cell r="CC98" t="str">
            <v>Green</v>
          </cell>
          <cell r="CD98" t="str">
            <v>Green</v>
          </cell>
          <cell r="CE98" t="str">
            <v>Amber</v>
          </cell>
          <cell r="CF98" t="str">
            <v>Green</v>
          </cell>
          <cell r="CG98" t="str">
            <v>Amber</v>
          </cell>
          <cell r="CH98" t="str">
            <v>Green</v>
          </cell>
          <cell r="CI98" t="str">
            <v>Green</v>
          </cell>
          <cell r="CJ98" t="str">
            <v>Green</v>
          </cell>
          <cell r="CK98" t="str">
            <v>Amber</v>
          </cell>
          <cell r="CL98" t="str">
            <v>Green</v>
          </cell>
          <cell r="CM98" t="str">
            <v>N/A</v>
          </cell>
          <cell r="CN98" t="str">
            <v>Green</v>
          </cell>
          <cell r="CO98" t="str">
            <v>Green</v>
          </cell>
          <cell r="CP98" t="str">
            <v>Green</v>
          </cell>
          <cell r="CQ98" t="str">
            <v>Green</v>
          </cell>
          <cell r="CR98" t="str">
            <v>Green</v>
          </cell>
          <cell r="CS98" t="str">
            <v>Green</v>
          </cell>
          <cell r="CT98" t="str">
            <v>Green</v>
          </cell>
          <cell r="CU98" t="str">
            <v>Green</v>
          </cell>
          <cell r="CV98" t="str">
            <v>Green</v>
          </cell>
          <cell r="CW98" t="str">
            <v>Green</v>
          </cell>
          <cell r="CX98" t="str">
            <v>Green</v>
          </cell>
          <cell r="CY98" t="str">
            <v>Green</v>
          </cell>
          <cell r="CZ98" t="str">
            <v>Red</v>
          </cell>
          <cell r="DA98" t="str">
            <v>Green</v>
          </cell>
          <cell r="DB98" t="str">
            <v>Green</v>
          </cell>
          <cell r="DC98" t="str">
            <v>N/A</v>
          </cell>
          <cell r="DD98" t="str">
            <v>Green</v>
          </cell>
          <cell r="DE98" t="str">
            <v>Green</v>
          </cell>
          <cell r="DF98" t="str">
            <v>Green</v>
          </cell>
          <cell r="DG98" t="str">
            <v>Green</v>
          </cell>
          <cell r="DH98" t="str">
            <v>Amber</v>
          </cell>
          <cell r="DI98" t="str">
            <v>Green</v>
          </cell>
          <cell r="DJ98" t="str">
            <v>Green</v>
          </cell>
          <cell r="DK98" t="str">
            <v>Amber</v>
          </cell>
          <cell r="DL98" t="str">
            <v>Green</v>
          </cell>
          <cell r="DM98" t="str">
            <v>N/A</v>
          </cell>
          <cell r="DN98" t="str">
            <v>Green</v>
          </cell>
          <cell r="DO98" t="str">
            <v>Amber</v>
          </cell>
          <cell r="DP98" t="str">
            <v>Green</v>
          </cell>
          <cell r="DQ98" t="str">
            <v>Amber</v>
          </cell>
          <cell r="DR98" t="str">
            <v>Amber</v>
          </cell>
          <cell r="DS98" t="str">
            <v>N/A</v>
          </cell>
          <cell r="DT98" t="str">
            <v>Green</v>
          </cell>
          <cell r="DU98" t="str">
            <v>Amber</v>
          </cell>
          <cell r="DV98" t="str">
            <v>Green</v>
          </cell>
          <cell r="DW98" t="str">
            <v>Green</v>
          </cell>
          <cell r="DX98" t="str">
            <v>Amber</v>
          </cell>
          <cell r="DY98" t="str">
            <v>Green</v>
          </cell>
          <cell r="DZ98" t="str">
            <v>Green</v>
          </cell>
          <cell r="EA98" t="str">
            <v>N/A</v>
          </cell>
          <cell r="EB98" t="str">
            <v>N/A</v>
          </cell>
          <cell r="EC98" t="str">
            <v>Green</v>
          </cell>
          <cell r="ED98" t="str">
            <v>Amber</v>
          </cell>
          <cell r="EE98" t="str">
            <v>Green</v>
          </cell>
          <cell r="EF98" t="str">
            <v>N/A</v>
          </cell>
          <cell r="EG98" t="str">
            <v>Green</v>
          </cell>
          <cell r="EH98" t="str">
            <v>Green</v>
          </cell>
          <cell r="EI98" t="str">
            <v>Green</v>
          </cell>
          <cell r="EJ98" t="str">
            <v>Green</v>
          </cell>
          <cell r="EK98" t="str">
            <v>Green</v>
          </cell>
          <cell r="EL98" t="str">
            <v>Green</v>
          </cell>
          <cell r="EM98" t="str">
            <v>Amber</v>
          </cell>
          <cell r="EN98" t="str">
            <v>Green</v>
          </cell>
          <cell r="EO98" t="str">
            <v>N/A</v>
          </cell>
        </row>
        <row r="99">
          <cell r="B99" t="str">
            <v>Green</v>
          </cell>
          <cell r="C99" t="str">
            <v>Green</v>
          </cell>
          <cell r="D99" t="str">
            <v>Green</v>
          </cell>
          <cell r="E99" t="str">
            <v>Green</v>
          </cell>
          <cell r="F99" t="str">
            <v>N/A</v>
          </cell>
          <cell r="G99" t="str">
            <v>Green</v>
          </cell>
          <cell r="H99" t="str">
            <v>Amber</v>
          </cell>
          <cell r="I99" t="str">
            <v>Green</v>
          </cell>
          <cell r="J99" t="str">
            <v>Amber</v>
          </cell>
          <cell r="K99" t="str">
            <v>Green</v>
          </cell>
          <cell r="L99" t="str">
            <v>Green</v>
          </cell>
          <cell r="M99" t="str">
            <v>Green</v>
          </cell>
          <cell r="N99" t="str">
            <v>Green</v>
          </cell>
          <cell r="O99" t="str">
            <v>Green</v>
          </cell>
          <cell r="P99" t="str">
            <v>Green</v>
          </cell>
          <cell r="Q99" t="str">
            <v>Green</v>
          </cell>
          <cell r="R99" t="str">
            <v>Green</v>
          </cell>
          <cell r="S99" t="str">
            <v>Amber</v>
          </cell>
          <cell r="T99" t="str">
            <v>Green</v>
          </cell>
          <cell r="U99" t="str">
            <v>Green</v>
          </cell>
          <cell r="V99" t="str">
            <v>Green</v>
          </cell>
          <cell r="W99" t="str">
            <v>Green</v>
          </cell>
          <cell r="X99" t="str">
            <v>Amber</v>
          </cell>
          <cell r="Y99" t="str">
            <v>Green</v>
          </cell>
          <cell r="Z99" t="str">
            <v>Green</v>
          </cell>
          <cell r="AA99" t="str">
            <v>Amber</v>
          </cell>
          <cell r="AB99" t="str">
            <v>Green</v>
          </cell>
          <cell r="AC99" t="str">
            <v>Amber</v>
          </cell>
          <cell r="AD99" t="str">
            <v>Green</v>
          </cell>
          <cell r="AE99" t="str">
            <v>Amber</v>
          </cell>
          <cell r="AF99" t="str">
            <v>Green</v>
          </cell>
          <cell r="AG99" t="str">
            <v>Amber</v>
          </cell>
          <cell r="AH99" t="str">
            <v>N/A</v>
          </cell>
          <cell r="AI99" t="str">
            <v>N/A</v>
          </cell>
          <cell r="AJ99" t="str">
            <v>Green</v>
          </cell>
          <cell r="AK99" t="str">
            <v>N/A</v>
          </cell>
          <cell r="AL99" t="str">
            <v>N/A</v>
          </cell>
          <cell r="AM99" t="str">
            <v>Green</v>
          </cell>
          <cell r="AN99" t="str">
            <v>Green</v>
          </cell>
          <cell r="AO99" t="str">
            <v>N/A</v>
          </cell>
          <cell r="AP99" t="str">
            <v>Green</v>
          </cell>
          <cell r="AQ99" t="str">
            <v>Green</v>
          </cell>
          <cell r="AR99" t="str">
            <v>N/A</v>
          </cell>
          <cell r="AS99" t="str">
            <v>Green</v>
          </cell>
          <cell r="AT99" t="str">
            <v>Green</v>
          </cell>
          <cell r="AU99" t="str">
            <v>N/A</v>
          </cell>
          <cell r="AV99" t="str">
            <v>Green</v>
          </cell>
          <cell r="AW99" t="str">
            <v>N/A</v>
          </cell>
          <cell r="AX99" t="str">
            <v>Green</v>
          </cell>
          <cell r="AY99" t="str">
            <v>Green</v>
          </cell>
          <cell r="AZ99" t="str">
            <v>Amber</v>
          </cell>
          <cell r="BA99" t="str">
            <v>Green</v>
          </cell>
          <cell r="BB99" t="str">
            <v>Green</v>
          </cell>
          <cell r="BC99" t="str">
            <v>Green</v>
          </cell>
          <cell r="BD99" t="str">
            <v>Green</v>
          </cell>
          <cell r="BE99" t="str">
            <v>Green</v>
          </cell>
          <cell r="BF99" t="str">
            <v>Green</v>
          </cell>
          <cell r="BG99" t="str">
            <v>Green</v>
          </cell>
          <cell r="BH99" t="str">
            <v>Green</v>
          </cell>
          <cell r="BI99" t="str">
            <v>Green</v>
          </cell>
          <cell r="BJ99" t="str">
            <v>Green</v>
          </cell>
          <cell r="BK99" t="str">
            <v>Green</v>
          </cell>
          <cell r="BL99" t="str">
            <v>Green</v>
          </cell>
          <cell r="BM99" t="str">
            <v>Green</v>
          </cell>
          <cell r="BN99" t="str">
            <v>Amber</v>
          </cell>
          <cell r="BO99" t="str">
            <v>Green</v>
          </cell>
          <cell r="BP99" t="str">
            <v>Green</v>
          </cell>
          <cell r="BQ99" t="str">
            <v>Green</v>
          </cell>
          <cell r="BR99" t="str">
            <v>Green</v>
          </cell>
          <cell r="BS99" t="str">
            <v>Green</v>
          </cell>
          <cell r="BT99" t="str">
            <v>Green</v>
          </cell>
          <cell r="BU99" t="str">
            <v>Green</v>
          </cell>
          <cell r="BV99" t="str">
            <v>Green</v>
          </cell>
          <cell r="BW99" t="str">
            <v>Green</v>
          </cell>
          <cell r="BY99" t="str">
            <v>Green</v>
          </cell>
          <cell r="BZ99" t="str">
            <v>Green</v>
          </cell>
          <cell r="CA99" t="str">
            <v>Green</v>
          </cell>
          <cell r="CB99" t="str">
            <v>Green</v>
          </cell>
          <cell r="CC99" t="str">
            <v>Amber</v>
          </cell>
          <cell r="CD99" t="str">
            <v>Green</v>
          </cell>
          <cell r="CE99" t="str">
            <v>Green</v>
          </cell>
          <cell r="CF99" t="str">
            <v>Amber</v>
          </cell>
          <cell r="CG99" t="str">
            <v>Green</v>
          </cell>
          <cell r="CH99" t="str">
            <v>Green</v>
          </cell>
          <cell r="CI99" t="str">
            <v>Amber</v>
          </cell>
          <cell r="CJ99" t="str">
            <v>Green</v>
          </cell>
          <cell r="CK99" t="str">
            <v>Green</v>
          </cell>
          <cell r="CL99" t="str">
            <v>Green</v>
          </cell>
          <cell r="CM99" t="str">
            <v>Amber</v>
          </cell>
          <cell r="CN99" t="str">
            <v>Amber</v>
          </cell>
          <cell r="CO99" t="str">
            <v>Amber</v>
          </cell>
          <cell r="CP99" t="str">
            <v>Amber</v>
          </cell>
          <cell r="CQ99" t="str">
            <v>Green</v>
          </cell>
          <cell r="CR99" t="str">
            <v>Green</v>
          </cell>
          <cell r="CS99" t="str">
            <v>Green</v>
          </cell>
          <cell r="CT99" t="str">
            <v>Green</v>
          </cell>
          <cell r="CU99" t="str">
            <v>Green</v>
          </cell>
          <cell r="CV99" t="str">
            <v>Green</v>
          </cell>
          <cell r="CW99" t="str">
            <v>Green</v>
          </cell>
          <cell r="CX99" t="str">
            <v>Green</v>
          </cell>
          <cell r="CY99" t="str">
            <v>Green</v>
          </cell>
          <cell r="CZ99" t="str">
            <v>Green</v>
          </cell>
          <cell r="DA99" t="str">
            <v>Green</v>
          </cell>
          <cell r="DB99" t="str">
            <v>Amber</v>
          </cell>
          <cell r="DC99" t="str">
            <v>Green</v>
          </cell>
          <cell r="DD99" t="str">
            <v>Red</v>
          </cell>
          <cell r="DE99" t="str">
            <v>Green</v>
          </cell>
          <cell r="DF99" t="str">
            <v>Amber</v>
          </cell>
          <cell r="DG99" t="str">
            <v>Green</v>
          </cell>
          <cell r="DH99" t="str">
            <v>Amber</v>
          </cell>
          <cell r="DI99" t="str">
            <v>Green</v>
          </cell>
          <cell r="DJ99" t="str">
            <v>Green</v>
          </cell>
          <cell r="DK99" t="str">
            <v>Amber</v>
          </cell>
          <cell r="DL99" t="str">
            <v>Green</v>
          </cell>
          <cell r="DM99" t="str">
            <v>Green</v>
          </cell>
          <cell r="DN99" t="str">
            <v>Green</v>
          </cell>
          <cell r="DO99" t="str">
            <v>Green</v>
          </cell>
          <cell r="DP99" t="str">
            <v>Green</v>
          </cell>
          <cell r="DQ99" t="str">
            <v>Red</v>
          </cell>
          <cell r="DR99" t="str">
            <v>Amber</v>
          </cell>
          <cell r="DS99" t="str">
            <v>Green</v>
          </cell>
          <cell r="DT99" t="str">
            <v>Green</v>
          </cell>
          <cell r="DU99" t="str">
            <v>Amber</v>
          </cell>
          <cell r="DV99" t="str">
            <v>Green</v>
          </cell>
          <cell r="DW99" t="str">
            <v>Amber</v>
          </cell>
          <cell r="DX99" t="str">
            <v>Red</v>
          </cell>
          <cell r="DY99" t="str">
            <v>Green</v>
          </cell>
          <cell r="DZ99" t="str">
            <v>Green</v>
          </cell>
          <cell r="EA99" t="str">
            <v>Amber</v>
          </cell>
          <cell r="EB99" t="str">
            <v>Green</v>
          </cell>
          <cell r="EC99" t="str">
            <v>Amber</v>
          </cell>
          <cell r="ED99" t="str">
            <v>Amber</v>
          </cell>
          <cell r="EE99" t="str">
            <v>Amber</v>
          </cell>
          <cell r="EF99" t="str">
            <v>Green</v>
          </cell>
          <cell r="EG99" t="str">
            <v>Amber</v>
          </cell>
          <cell r="EH99" t="str">
            <v>Amber</v>
          </cell>
          <cell r="EI99" t="str">
            <v>Green</v>
          </cell>
          <cell r="EJ99" t="str">
            <v>Green</v>
          </cell>
          <cell r="EK99" t="str">
            <v>Green</v>
          </cell>
          <cell r="EL99" t="str">
            <v>Green</v>
          </cell>
          <cell r="EM99" t="str">
            <v>Amber</v>
          </cell>
          <cell r="EN99" t="str">
            <v>Green</v>
          </cell>
          <cell r="EO99" t="str">
            <v>Amber</v>
          </cell>
        </row>
        <row r="100">
          <cell r="B100" t="str">
            <v>Green</v>
          </cell>
          <cell r="C100" t="str">
            <v>Green</v>
          </cell>
          <cell r="D100" t="str">
            <v>Green</v>
          </cell>
          <cell r="E100" t="str">
            <v>Green</v>
          </cell>
          <cell r="F100" t="str">
            <v>N/A</v>
          </cell>
          <cell r="G100" t="str">
            <v>Green</v>
          </cell>
          <cell r="H100" t="str">
            <v>Green</v>
          </cell>
          <cell r="I100" t="str">
            <v>Green</v>
          </cell>
          <cell r="J100" t="str">
            <v>Amber</v>
          </cell>
          <cell r="K100" t="str">
            <v>Green</v>
          </cell>
          <cell r="L100" t="str">
            <v>Green</v>
          </cell>
          <cell r="M100" t="str">
            <v>Green</v>
          </cell>
          <cell r="N100" t="str">
            <v>Green</v>
          </cell>
          <cell r="O100" t="str">
            <v>Green</v>
          </cell>
          <cell r="P100" t="str">
            <v>Green</v>
          </cell>
          <cell r="Q100" t="str">
            <v>Green</v>
          </cell>
          <cell r="R100" t="str">
            <v>Green</v>
          </cell>
          <cell r="S100" t="str">
            <v>Green</v>
          </cell>
          <cell r="T100" t="str">
            <v>Green</v>
          </cell>
          <cell r="U100" t="str">
            <v>Green</v>
          </cell>
          <cell r="V100" t="str">
            <v>Green</v>
          </cell>
          <cell r="W100" t="str">
            <v>Green</v>
          </cell>
          <cell r="X100" t="str">
            <v>Green</v>
          </cell>
          <cell r="Y100" t="str">
            <v>Green</v>
          </cell>
          <cell r="Z100" t="str">
            <v>Green</v>
          </cell>
          <cell r="AA100" t="str">
            <v>Green</v>
          </cell>
          <cell r="AB100" t="str">
            <v>Green</v>
          </cell>
          <cell r="AC100" t="str">
            <v>Amber</v>
          </cell>
          <cell r="AD100" t="str">
            <v>Green</v>
          </cell>
          <cell r="AE100" t="str">
            <v>Green</v>
          </cell>
          <cell r="AF100" t="str">
            <v>Green</v>
          </cell>
          <cell r="AG100" t="str">
            <v>Amber</v>
          </cell>
          <cell r="AH100" t="str">
            <v>N/A</v>
          </cell>
          <cell r="AI100" t="str">
            <v>N/A</v>
          </cell>
          <cell r="AJ100" t="str">
            <v>Green</v>
          </cell>
          <cell r="AK100" t="str">
            <v>N/A</v>
          </cell>
          <cell r="AL100" t="str">
            <v>n/a</v>
          </cell>
          <cell r="AM100" t="str">
            <v>green</v>
          </cell>
          <cell r="AN100" t="str">
            <v>Green</v>
          </cell>
          <cell r="AO100" t="str">
            <v>N/A</v>
          </cell>
          <cell r="AP100" t="str">
            <v>Green</v>
          </cell>
          <cell r="AQ100" t="str">
            <v>Green</v>
          </cell>
          <cell r="AR100" t="str">
            <v>N/A</v>
          </cell>
          <cell r="AS100" t="str">
            <v>green</v>
          </cell>
          <cell r="AT100" t="str">
            <v>Green</v>
          </cell>
          <cell r="AU100" t="str">
            <v>N/A</v>
          </cell>
          <cell r="AV100" t="str">
            <v>Green</v>
          </cell>
          <cell r="AW100" t="str">
            <v>N/A</v>
          </cell>
          <cell r="AX100" t="str">
            <v>Green</v>
          </cell>
          <cell r="AY100" t="str">
            <v>Green</v>
          </cell>
          <cell r="AZ100" t="str">
            <v>Amber</v>
          </cell>
          <cell r="BA100" t="str">
            <v>Green</v>
          </cell>
          <cell r="BB100" t="str">
            <v>Green</v>
          </cell>
          <cell r="BC100" t="str">
            <v>Green</v>
          </cell>
          <cell r="BD100" t="str">
            <v>Green</v>
          </cell>
          <cell r="BE100" t="str">
            <v>Green</v>
          </cell>
          <cell r="BF100" t="str">
            <v>Green</v>
          </cell>
          <cell r="BG100" t="str">
            <v>Green</v>
          </cell>
          <cell r="BH100" t="str">
            <v>Green</v>
          </cell>
          <cell r="BI100" t="str">
            <v>Green</v>
          </cell>
          <cell r="BJ100" t="str">
            <v>Green</v>
          </cell>
          <cell r="BK100" t="str">
            <v>Green</v>
          </cell>
          <cell r="BL100" t="str">
            <v>Green</v>
          </cell>
          <cell r="BM100" t="str">
            <v>Green</v>
          </cell>
          <cell r="BN100" t="str">
            <v>Amber</v>
          </cell>
          <cell r="BO100" t="str">
            <v>Green</v>
          </cell>
          <cell r="BP100" t="str">
            <v>Green</v>
          </cell>
          <cell r="BQ100" t="str">
            <v>Green</v>
          </cell>
          <cell r="BR100" t="str">
            <v>Green</v>
          </cell>
          <cell r="BS100" t="str">
            <v>Green</v>
          </cell>
          <cell r="BT100" t="str">
            <v>Green</v>
          </cell>
          <cell r="BU100" t="str">
            <v>Green</v>
          </cell>
          <cell r="BV100" t="str">
            <v>Green</v>
          </cell>
          <cell r="BW100" t="str">
            <v>Green</v>
          </cell>
          <cell r="BY100" t="str">
            <v>Green</v>
          </cell>
          <cell r="BZ100" t="str">
            <v>Green</v>
          </cell>
          <cell r="CA100" t="str">
            <v>Green</v>
          </cell>
          <cell r="CB100" t="str">
            <v>Green</v>
          </cell>
          <cell r="CC100" t="str">
            <v>Green</v>
          </cell>
          <cell r="CD100" t="str">
            <v>Green</v>
          </cell>
          <cell r="CE100" t="str">
            <v>Green</v>
          </cell>
          <cell r="CF100" t="str">
            <v>Green</v>
          </cell>
          <cell r="CG100" t="str">
            <v>Green</v>
          </cell>
          <cell r="CH100" t="str">
            <v>Green</v>
          </cell>
          <cell r="CI100" t="str">
            <v>Amber</v>
          </cell>
          <cell r="CJ100" t="str">
            <v>Green</v>
          </cell>
          <cell r="CK100" t="str">
            <v>Green</v>
          </cell>
          <cell r="CL100" t="str">
            <v>Green</v>
          </cell>
          <cell r="CM100" t="str">
            <v>Green</v>
          </cell>
          <cell r="CN100" t="str">
            <v>Green</v>
          </cell>
          <cell r="CO100" t="str">
            <v>Green</v>
          </cell>
          <cell r="CP100" t="str">
            <v>Amber</v>
          </cell>
          <cell r="CQ100" t="str">
            <v>Amber</v>
          </cell>
          <cell r="CR100" t="str">
            <v>Green</v>
          </cell>
          <cell r="CS100" t="str">
            <v>Green</v>
          </cell>
          <cell r="CT100" t="str">
            <v>Green</v>
          </cell>
          <cell r="CU100" t="str">
            <v>Green</v>
          </cell>
          <cell r="CV100" t="str">
            <v>Green</v>
          </cell>
          <cell r="CW100" t="str">
            <v>Green</v>
          </cell>
          <cell r="CX100" t="str">
            <v>Green</v>
          </cell>
          <cell r="CY100" t="str">
            <v>Green</v>
          </cell>
          <cell r="CZ100" t="str">
            <v>Green</v>
          </cell>
          <cell r="DA100" t="str">
            <v>Green</v>
          </cell>
          <cell r="DB100" t="str">
            <v>Amber</v>
          </cell>
          <cell r="DC100" t="str">
            <v>Green</v>
          </cell>
          <cell r="DD100" t="str">
            <v>Red</v>
          </cell>
          <cell r="DE100" t="str">
            <v>Green</v>
          </cell>
          <cell r="DF100" t="str">
            <v>Amber</v>
          </cell>
          <cell r="DG100" t="str">
            <v>Green</v>
          </cell>
          <cell r="DH100" t="str">
            <v>Amber</v>
          </cell>
          <cell r="DI100" t="str">
            <v>Green</v>
          </cell>
          <cell r="DJ100" t="str">
            <v>Green</v>
          </cell>
          <cell r="DK100" t="str">
            <v>Amber</v>
          </cell>
          <cell r="DL100" t="str">
            <v>Green</v>
          </cell>
          <cell r="DM100" t="str">
            <v>Green</v>
          </cell>
          <cell r="DN100" t="str">
            <v>Green</v>
          </cell>
          <cell r="DO100" t="str">
            <v>Green</v>
          </cell>
          <cell r="DP100" t="str">
            <v>Green</v>
          </cell>
          <cell r="DQ100" t="str">
            <v>Amber</v>
          </cell>
          <cell r="DR100" t="str">
            <v>Green</v>
          </cell>
          <cell r="DS100" t="str">
            <v>Green</v>
          </cell>
          <cell r="DT100" t="str">
            <v>Green</v>
          </cell>
          <cell r="DU100" t="str">
            <v>Amber</v>
          </cell>
          <cell r="DV100" t="str">
            <v>Green</v>
          </cell>
          <cell r="DW100" t="str">
            <v>Green</v>
          </cell>
          <cell r="DX100" t="str">
            <v>Red</v>
          </cell>
          <cell r="DY100" t="str">
            <v>Green</v>
          </cell>
          <cell r="DZ100" t="str">
            <v>Green</v>
          </cell>
          <cell r="EA100" t="str">
            <v>Green</v>
          </cell>
          <cell r="EB100" t="str">
            <v>Green</v>
          </cell>
          <cell r="EC100" t="str">
            <v>Green</v>
          </cell>
          <cell r="ED100" t="str">
            <v>Green</v>
          </cell>
          <cell r="EE100" t="str">
            <v>Green</v>
          </cell>
          <cell r="EF100" t="str">
            <v>Green</v>
          </cell>
          <cell r="EG100" t="str">
            <v>Green</v>
          </cell>
          <cell r="EH100" t="str">
            <v>Green</v>
          </cell>
          <cell r="EI100" t="str">
            <v>Green</v>
          </cell>
          <cell r="EJ100" t="str">
            <v>Amber</v>
          </cell>
          <cell r="EK100" t="str">
            <v>Green</v>
          </cell>
          <cell r="EL100" t="str">
            <v>Green</v>
          </cell>
          <cell r="EM100" t="str">
            <v>Amber</v>
          </cell>
          <cell r="EN100" t="str">
            <v>Green</v>
          </cell>
          <cell r="EO100" t="str">
            <v>Green</v>
          </cell>
        </row>
        <row r="101">
          <cell r="B101" t="str">
            <v>Analysis</v>
          </cell>
          <cell r="C101" t="str">
            <v>Analysis</v>
          </cell>
          <cell r="D101" t="str">
            <v>Analysis</v>
          </cell>
          <cell r="E101" t="str">
            <v>Analysis</v>
          </cell>
          <cell r="F101" t="str">
            <v>Analysis</v>
          </cell>
          <cell r="G101" t="str">
            <v>Analysis</v>
          </cell>
          <cell r="H101" t="str">
            <v>Analysis</v>
          </cell>
          <cell r="I101" t="str">
            <v>Analysis</v>
          </cell>
          <cell r="J101" t="str">
            <v>Analysis</v>
          </cell>
          <cell r="K101" t="str">
            <v>Analysis</v>
          </cell>
          <cell r="L101" t="str">
            <v>Analysis</v>
          </cell>
          <cell r="M101" t="str">
            <v>Analysis</v>
          </cell>
          <cell r="N101" t="str">
            <v>Analysis</v>
          </cell>
          <cell r="O101" t="str">
            <v>Analysis</v>
          </cell>
          <cell r="P101" t="str">
            <v>Analysis</v>
          </cell>
          <cell r="Q101" t="str">
            <v>Analysis</v>
          </cell>
          <cell r="R101" t="str">
            <v>Analysis</v>
          </cell>
          <cell r="S101" t="str">
            <v>Analysis</v>
          </cell>
          <cell r="T101" t="str">
            <v>Analysis</v>
          </cell>
          <cell r="U101" t="str">
            <v>Analysis</v>
          </cell>
          <cell r="V101" t="str">
            <v>Analysis</v>
          </cell>
          <cell r="W101" t="str">
            <v>Analysis</v>
          </cell>
          <cell r="X101" t="str">
            <v>Analysis</v>
          </cell>
          <cell r="Y101" t="str">
            <v>Analysis</v>
          </cell>
          <cell r="Z101" t="str">
            <v>Analysis</v>
          </cell>
          <cell r="AA101" t="str">
            <v>Analysis</v>
          </cell>
          <cell r="AB101" t="str">
            <v>Analysis</v>
          </cell>
          <cell r="AC101" t="str">
            <v>Analysis</v>
          </cell>
          <cell r="AD101" t="str">
            <v>Analysis</v>
          </cell>
          <cell r="AE101" t="str">
            <v>Analysis</v>
          </cell>
          <cell r="AF101" t="str">
            <v>Analysis</v>
          </cell>
          <cell r="AG101" t="str">
            <v>Analysis</v>
          </cell>
          <cell r="AH101" t="str">
            <v>Analysis</v>
          </cell>
          <cell r="AI101" t="str">
            <v>Analysis</v>
          </cell>
          <cell r="AJ101" t="str">
            <v>Analysis</v>
          </cell>
          <cell r="AK101" t="str">
            <v>Analysis</v>
          </cell>
          <cell r="AL101" t="str">
            <v>Analysis</v>
          </cell>
          <cell r="AM101" t="str">
            <v>Analysis</v>
          </cell>
          <cell r="AN101" t="str">
            <v>Analysis</v>
          </cell>
          <cell r="AO101" t="str">
            <v>Analysis</v>
          </cell>
          <cell r="AP101" t="str">
            <v>Analysis</v>
          </cell>
          <cell r="AQ101" t="str">
            <v>Analysis</v>
          </cell>
          <cell r="AR101" t="str">
            <v>Analysis</v>
          </cell>
          <cell r="AS101" t="str">
            <v>Analysis</v>
          </cell>
          <cell r="AT101" t="str">
            <v>Analysis</v>
          </cell>
          <cell r="AU101" t="str">
            <v>Analysis</v>
          </cell>
          <cell r="AV101" t="str">
            <v>Analysis</v>
          </cell>
          <cell r="AW101" t="str">
            <v>Analysis</v>
          </cell>
          <cell r="AX101" t="str">
            <v>Analysis</v>
          </cell>
          <cell r="AY101" t="str">
            <v>Analysis</v>
          </cell>
          <cell r="AZ101" t="str">
            <v>Analysis</v>
          </cell>
          <cell r="BA101" t="str">
            <v>Analysis</v>
          </cell>
          <cell r="BB101" t="str">
            <v>Analysis</v>
          </cell>
          <cell r="BC101" t="str">
            <v>Analysis</v>
          </cell>
          <cell r="BD101" t="str">
            <v>Analysis</v>
          </cell>
          <cell r="BE101" t="str">
            <v>Analysis</v>
          </cell>
          <cell r="BF101" t="str">
            <v>Analysis</v>
          </cell>
          <cell r="BG101" t="str">
            <v>Analysis</v>
          </cell>
          <cell r="BH101" t="str">
            <v>Analysis</v>
          </cell>
          <cell r="BI101" t="str">
            <v>Analysis</v>
          </cell>
          <cell r="BJ101" t="str">
            <v>Analysis</v>
          </cell>
          <cell r="BK101" t="str">
            <v>Analysis</v>
          </cell>
          <cell r="BL101" t="str">
            <v>Analysis</v>
          </cell>
          <cell r="BM101" t="str">
            <v>Analysis</v>
          </cell>
          <cell r="BN101" t="str">
            <v>Analysis</v>
          </cell>
          <cell r="BO101" t="str">
            <v>Analysis</v>
          </cell>
          <cell r="BP101" t="str">
            <v>Analysis</v>
          </cell>
          <cell r="BQ101" t="str">
            <v>Analysis</v>
          </cell>
          <cell r="BR101" t="str">
            <v>Analysis</v>
          </cell>
          <cell r="BS101" t="str">
            <v>Analysis</v>
          </cell>
          <cell r="BT101" t="str">
            <v>Analysis</v>
          </cell>
          <cell r="BU101" t="str">
            <v>Analysis</v>
          </cell>
          <cell r="BV101" t="str">
            <v>Analysis</v>
          </cell>
          <cell r="BW101" t="str">
            <v>Analysis</v>
          </cell>
          <cell r="BY101" t="str">
            <v>Analysis</v>
          </cell>
          <cell r="BZ101" t="str">
            <v>Analysis</v>
          </cell>
          <cell r="CA101" t="str">
            <v>Analysis</v>
          </cell>
          <cell r="CB101" t="str">
            <v>Analysis</v>
          </cell>
          <cell r="CC101" t="str">
            <v>Analysis</v>
          </cell>
          <cell r="CD101" t="str">
            <v>Analysis</v>
          </cell>
          <cell r="CE101" t="str">
            <v>Analysis</v>
          </cell>
          <cell r="CF101" t="str">
            <v>Analysis</v>
          </cell>
          <cell r="CG101" t="str">
            <v>Analysis</v>
          </cell>
          <cell r="CH101" t="str">
            <v>Analysis</v>
          </cell>
          <cell r="CI101" t="str">
            <v>Analysis</v>
          </cell>
          <cell r="CJ101" t="str">
            <v>Analysis</v>
          </cell>
          <cell r="CK101" t="str">
            <v>Analysis</v>
          </cell>
          <cell r="CL101" t="str">
            <v>Analysis</v>
          </cell>
          <cell r="CM101" t="str">
            <v>Analysis</v>
          </cell>
          <cell r="CN101" t="str">
            <v>Analysis</v>
          </cell>
          <cell r="CO101" t="str">
            <v>Analysis</v>
          </cell>
          <cell r="CP101" t="str">
            <v>Analysis</v>
          </cell>
          <cell r="CQ101" t="str">
            <v>Analysis</v>
          </cell>
          <cell r="CR101" t="str">
            <v>Analysis</v>
          </cell>
          <cell r="CZ101" t="str">
            <v>Resource Demographic</v>
          </cell>
          <cell r="DF101" t="str">
            <v>Integrated Logistics Management</v>
          </cell>
          <cell r="DL101" t="str">
            <v>Analysis</v>
          </cell>
          <cell r="DX101" t="str">
            <v>Aviation SQEP</v>
          </cell>
          <cell r="DY101" t="str">
            <v>Airworthiness/Safety</v>
          </cell>
          <cell r="DZ101" t="str">
            <v>Analysis</v>
          </cell>
          <cell r="EA101" t="str">
            <v>Analysis</v>
          </cell>
          <cell r="EB101" t="str">
            <v>Analysis</v>
          </cell>
          <cell r="EC101" t="str">
            <v>Analysis</v>
          </cell>
          <cell r="ED101" t="str">
            <v>Analysis</v>
          </cell>
          <cell r="EE101" t="str">
            <v>Analysis</v>
          </cell>
          <cell r="EF101" t="str">
            <v>Analysis</v>
          </cell>
          <cell r="EG101" t="str">
            <v>Analysis</v>
          </cell>
          <cell r="EH101" t="str">
            <v>Analysis</v>
          </cell>
          <cell r="EI101" t="str">
            <v>Analysis</v>
          </cell>
          <cell r="EJ101" t="str">
            <v>Analysis</v>
          </cell>
          <cell r="EK101" t="str">
            <v>Analysis</v>
          </cell>
          <cell r="EL101" t="str">
            <v>Analysis</v>
          </cell>
          <cell r="EM101" t="str">
            <v>Analysis</v>
          </cell>
          <cell r="EN101" t="str">
            <v>Analysis</v>
          </cell>
          <cell r="EO101" t="str">
            <v>Analysis</v>
          </cell>
        </row>
        <row r="102">
          <cell r="B102" t="str">
            <v>Green</v>
          </cell>
          <cell r="C102" t="str">
            <v>Green</v>
          </cell>
          <cell r="D102" t="str">
            <v>Green</v>
          </cell>
          <cell r="E102" t="str">
            <v>Green</v>
          </cell>
          <cell r="F102" t="str">
            <v>Amber</v>
          </cell>
          <cell r="G102" t="str">
            <v>Green</v>
          </cell>
          <cell r="H102" t="str">
            <v>Green</v>
          </cell>
          <cell r="I102" t="str">
            <v>Green</v>
          </cell>
          <cell r="J102" t="str">
            <v>Green</v>
          </cell>
          <cell r="K102" t="str">
            <v>Red</v>
          </cell>
          <cell r="L102" t="str">
            <v>Amber</v>
          </cell>
          <cell r="M102" t="str">
            <v>Green</v>
          </cell>
          <cell r="N102" t="str">
            <v>Green</v>
          </cell>
          <cell r="O102" t="str">
            <v>Green</v>
          </cell>
          <cell r="P102" t="str">
            <v>Green</v>
          </cell>
          <cell r="Q102" t="str">
            <v>Green</v>
          </cell>
          <cell r="R102" t="str">
            <v>Green</v>
          </cell>
          <cell r="S102" t="str">
            <v>Amber</v>
          </cell>
          <cell r="T102" t="str">
            <v>Green</v>
          </cell>
          <cell r="U102" t="str">
            <v>Green</v>
          </cell>
          <cell r="V102" t="str">
            <v>Green</v>
          </cell>
          <cell r="W102" t="str">
            <v>Green</v>
          </cell>
          <cell r="X102" t="str">
            <v>N/A</v>
          </cell>
          <cell r="Y102" t="str">
            <v>Green</v>
          </cell>
          <cell r="Z102" t="str">
            <v>Green</v>
          </cell>
          <cell r="AA102" t="str">
            <v>Amber</v>
          </cell>
          <cell r="AB102" t="str">
            <v>Amber</v>
          </cell>
          <cell r="AC102" t="str">
            <v>Amber</v>
          </cell>
          <cell r="AD102" t="str">
            <v>Green</v>
          </cell>
          <cell r="AE102" t="str">
            <v>Amber</v>
          </cell>
          <cell r="AF102" t="str">
            <v>Amber</v>
          </cell>
          <cell r="AG102" t="str">
            <v>N/A</v>
          </cell>
          <cell r="AH102" t="str">
            <v>N/A</v>
          </cell>
          <cell r="AI102" t="str">
            <v>N/A</v>
          </cell>
          <cell r="AJ102" t="str">
            <v>N/A</v>
          </cell>
          <cell r="AK102" t="str">
            <v>N/A</v>
          </cell>
          <cell r="AM102" t="str">
            <v>Green</v>
          </cell>
          <cell r="AN102" t="str">
            <v>N/A</v>
          </cell>
          <cell r="AO102" t="str">
            <v>N/A</v>
          </cell>
          <cell r="AP102" t="str">
            <v>N/A</v>
          </cell>
          <cell r="AS102" t="str">
            <v>N/A</v>
          </cell>
          <cell r="AT102" t="str">
            <v>N/A</v>
          </cell>
          <cell r="AV102" t="str">
            <v>N/A</v>
          </cell>
          <cell r="AW102" t="str">
            <v>N/A</v>
          </cell>
          <cell r="AX102" t="str">
            <v>Green</v>
          </cell>
          <cell r="AY102" t="str">
            <v>Green</v>
          </cell>
          <cell r="AZ102" t="str">
            <v>Amber</v>
          </cell>
          <cell r="BA102" t="str">
            <v>Amber</v>
          </cell>
          <cell r="BB102" t="str">
            <v>Green</v>
          </cell>
          <cell r="BC102" t="str">
            <v>Green</v>
          </cell>
          <cell r="BD102" t="str">
            <v>N/A</v>
          </cell>
          <cell r="BE102" t="str">
            <v>Green</v>
          </cell>
          <cell r="BF102" t="str">
            <v>Green</v>
          </cell>
          <cell r="BG102" t="str">
            <v>Green</v>
          </cell>
          <cell r="BH102" t="str">
            <v>Green</v>
          </cell>
          <cell r="BI102" t="str">
            <v>Green</v>
          </cell>
          <cell r="BJ102" t="str">
            <v>Amber</v>
          </cell>
          <cell r="BK102" t="str">
            <v>Green</v>
          </cell>
          <cell r="BL102" t="str">
            <v>Amber</v>
          </cell>
          <cell r="BM102" t="str">
            <v>Amber</v>
          </cell>
          <cell r="BN102" t="str">
            <v>Green</v>
          </cell>
          <cell r="BP102" t="str">
            <v>Green</v>
          </cell>
          <cell r="BQ102" t="str">
            <v>Green</v>
          </cell>
          <cell r="BR102" t="str">
            <v>Green</v>
          </cell>
          <cell r="BS102" t="str">
            <v>Green</v>
          </cell>
          <cell r="BT102" t="str">
            <v>Green</v>
          </cell>
          <cell r="BU102" t="str">
            <v>Amber</v>
          </cell>
          <cell r="BV102" t="str">
            <v>Green</v>
          </cell>
          <cell r="BW102" t="str">
            <v>Green</v>
          </cell>
          <cell r="BY102" t="str">
            <v>N/A</v>
          </cell>
          <cell r="BZ102" t="str">
            <v>Green</v>
          </cell>
          <cell r="CA102" t="str">
            <v>Green</v>
          </cell>
          <cell r="CB102" t="str">
            <v>Amber</v>
          </cell>
          <cell r="CC102" t="str">
            <v>Green</v>
          </cell>
          <cell r="CD102" t="str">
            <v>Green</v>
          </cell>
          <cell r="CE102" t="str">
            <v>Amber</v>
          </cell>
          <cell r="CF102" t="str">
            <v>Green</v>
          </cell>
          <cell r="CG102" t="str">
            <v>Green</v>
          </cell>
          <cell r="CH102" t="str">
            <v>Amber</v>
          </cell>
          <cell r="CI102" t="str">
            <v>Green</v>
          </cell>
          <cell r="CJ102" t="str">
            <v>Green</v>
          </cell>
          <cell r="CK102" t="str">
            <v>N/A</v>
          </cell>
          <cell r="CL102" t="str">
            <v>Green</v>
          </cell>
          <cell r="CM102" t="str">
            <v>Green</v>
          </cell>
          <cell r="CN102" t="str">
            <v>Green</v>
          </cell>
          <cell r="CO102" t="str">
            <v>Green</v>
          </cell>
          <cell r="CP102" t="str">
            <v>Green</v>
          </cell>
          <cell r="CQ102" t="str">
            <v>Green</v>
          </cell>
          <cell r="CR102" t="str">
            <v>Green</v>
          </cell>
          <cell r="CZ102" t="str">
            <v>Amber</v>
          </cell>
          <cell r="DF102" t="str">
            <v>Amber</v>
          </cell>
          <cell r="DL102" t="str">
            <v>Green</v>
          </cell>
          <cell r="DX102" t="str">
            <v>Amber</v>
          </cell>
          <cell r="DY102" t="str">
            <v>Green</v>
          </cell>
          <cell r="DZ102" t="str">
            <v>Green</v>
          </cell>
          <cell r="EA102" t="str">
            <v>N/A</v>
          </cell>
          <cell r="EB102" t="str">
            <v>N/A</v>
          </cell>
          <cell r="EC102" t="str">
            <v>Amber</v>
          </cell>
          <cell r="ED102" t="str">
            <v>Amber</v>
          </cell>
          <cell r="EE102" t="str">
            <v>Green</v>
          </cell>
          <cell r="EF102" t="str">
            <v>N/A</v>
          </cell>
          <cell r="EG102" t="str">
            <v>Amber</v>
          </cell>
          <cell r="EH102" t="str">
            <v>Amber</v>
          </cell>
          <cell r="EI102" t="str">
            <v>Green</v>
          </cell>
          <cell r="EJ102" t="str">
            <v>Green</v>
          </cell>
          <cell r="EK102" t="str">
            <v>Green</v>
          </cell>
          <cell r="EL102" t="str">
            <v>Green</v>
          </cell>
          <cell r="EM102" t="str">
            <v>Amber</v>
          </cell>
          <cell r="EN102" t="str">
            <v>Amber</v>
          </cell>
          <cell r="EO102" t="str">
            <v>Amber</v>
          </cell>
        </row>
        <row r="103">
          <cell r="B103" t="str">
            <v>Green</v>
          </cell>
          <cell r="C103" t="str">
            <v>Green</v>
          </cell>
          <cell r="D103" t="str">
            <v>Green</v>
          </cell>
          <cell r="E103" t="str">
            <v>Green</v>
          </cell>
          <cell r="F103" t="str">
            <v>Green</v>
          </cell>
          <cell r="G103" t="str">
            <v>Green</v>
          </cell>
          <cell r="H103" t="str">
            <v>Green</v>
          </cell>
          <cell r="I103" t="str">
            <v>Green</v>
          </cell>
          <cell r="J103" t="str">
            <v>Green</v>
          </cell>
          <cell r="K103" t="str">
            <v>Green</v>
          </cell>
          <cell r="L103" t="str">
            <v>Amber</v>
          </cell>
          <cell r="M103" t="str">
            <v>Green</v>
          </cell>
          <cell r="N103" t="str">
            <v>Green</v>
          </cell>
          <cell r="O103" t="str">
            <v>Green</v>
          </cell>
          <cell r="P103" t="str">
            <v>Green</v>
          </cell>
          <cell r="Q103" t="str">
            <v>Green</v>
          </cell>
          <cell r="R103" t="str">
            <v>Green</v>
          </cell>
          <cell r="S103" t="str">
            <v>Amber</v>
          </cell>
          <cell r="T103" t="str">
            <v>Green</v>
          </cell>
          <cell r="U103" t="str">
            <v>Green</v>
          </cell>
          <cell r="V103" t="str">
            <v>Green</v>
          </cell>
          <cell r="W103" t="str">
            <v>Green</v>
          </cell>
          <cell r="X103" t="str">
            <v>N/A</v>
          </cell>
          <cell r="Y103" t="str">
            <v>Green</v>
          </cell>
          <cell r="Z103" t="str">
            <v>Green</v>
          </cell>
          <cell r="AA103" t="str">
            <v>Amber</v>
          </cell>
          <cell r="AB103" t="str">
            <v>Amber</v>
          </cell>
          <cell r="AC103" t="str">
            <v>Amber</v>
          </cell>
          <cell r="AD103" t="str">
            <v>Green</v>
          </cell>
          <cell r="AE103" t="str">
            <v>Green</v>
          </cell>
          <cell r="AF103" t="str">
            <v>Amber</v>
          </cell>
          <cell r="AG103" t="str">
            <v>N/A</v>
          </cell>
          <cell r="AH103" t="str">
            <v>N/A</v>
          </cell>
          <cell r="AI103" t="str">
            <v>N/A</v>
          </cell>
          <cell r="AJ103" t="str">
            <v>N/A</v>
          </cell>
          <cell r="AK103" t="str">
            <v>N/A</v>
          </cell>
          <cell r="AM103" t="str">
            <v>Green</v>
          </cell>
          <cell r="AN103" t="str">
            <v>N/A</v>
          </cell>
          <cell r="AO103" t="str">
            <v>N/A</v>
          </cell>
          <cell r="AP103" t="str">
            <v>N/A</v>
          </cell>
          <cell r="AS103" t="str">
            <v>N/A</v>
          </cell>
          <cell r="AT103" t="str">
            <v>N/A</v>
          </cell>
          <cell r="AV103" t="str">
            <v>N/A</v>
          </cell>
          <cell r="AW103" t="str">
            <v>N/A</v>
          </cell>
          <cell r="AX103" t="str">
            <v>Green</v>
          </cell>
          <cell r="AY103" t="str">
            <v>Green</v>
          </cell>
          <cell r="AZ103" t="str">
            <v>Amber</v>
          </cell>
          <cell r="BA103" t="str">
            <v>Amber</v>
          </cell>
          <cell r="BB103" t="str">
            <v>Green</v>
          </cell>
          <cell r="BC103" t="str">
            <v>Green</v>
          </cell>
          <cell r="BD103" t="str">
            <v>N/A</v>
          </cell>
          <cell r="BE103" t="str">
            <v>Green</v>
          </cell>
          <cell r="BF103" t="str">
            <v>Green</v>
          </cell>
          <cell r="BG103" t="str">
            <v>Green</v>
          </cell>
          <cell r="BH103" t="str">
            <v>Green</v>
          </cell>
          <cell r="BI103" t="str">
            <v>Green</v>
          </cell>
          <cell r="BJ103" t="str">
            <v>Green</v>
          </cell>
          <cell r="BK103" t="str">
            <v>Green</v>
          </cell>
          <cell r="BL103" t="str">
            <v>Green</v>
          </cell>
          <cell r="BM103" t="str">
            <v>Green</v>
          </cell>
          <cell r="BN103" t="str">
            <v>Green</v>
          </cell>
          <cell r="BP103" t="str">
            <v>Green</v>
          </cell>
          <cell r="BQ103" t="str">
            <v>Green</v>
          </cell>
          <cell r="BR103" t="str">
            <v>Green</v>
          </cell>
          <cell r="BS103" t="str">
            <v>Green</v>
          </cell>
          <cell r="BT103" t="str">
            <v>Green</v>
          </cell>
          <cell r="BU103" t="str">
            <v>Green</v>
          </cell>
          <cell r="BV103" t="str">
            <v>Green</v>
          </cell>
          <cell r="BW103" t="str">
            <v>Green</v>
          </cell>
          <cell r="BY103" t="str">
            <v>N/A</v>
          </cell>
          <cell r="BZ103" t="str">
            <v>Green</v>
          </cell>
          <cell r="CA103" t="str">
            <v>Green</v>
          </cell>
          <cell r="CB103" t="str">
            <v>Amber</v>
          </cell>
          <cell r="CC103" t="str">
            <v>Green</v>
          </cell>
          <cell r="CD103" t="str">
            <v>Green</v>
          </cell>
          <cell r="CE103" t="str">
            <v>Amber</v>
          </cell>
          <cell r="CF103" t="str">
            <v>Green</v>
          </cell>
          <cell r="CG103" t="str">
            <v>Green</v>
          </cell>
          <cell r="CH103" t="str">
            <v>Green</v>
          </cell>
          <cell r="CI103" t="str">
            <v>Green</v>
          </cell>
          <cell r="CJ103" t="str">
            <v>Green</v>
          </cell>
          <cell r="CK103" t="str">
            <v>N/A</v>
          </cell>
          <cell r="CL103" t="str">
            <v>Green</v>
          </cell>
          <cell r="CM103" t="str">
            <v>Green</v>
          </cell>
          <cell r="CN103" t="str">
            <v>Green</v>
          </cell>
          <cell r="CO103" t="str">
            <v>Green</v>
          </cell>
          <cell r="CP103" t="str">
            <v>Green</v>
          </cell>
          <cell r="CQ103" t="str">
            <v>Green</v>
          </cell>
          <cell r="CR103" t="str">
            <v>Green</v>
          </cell>
          <cell r="CZ103" t="str">
            <v>Red</v>
          </cell>
          <cell r="DF103" t="str">
            <v>Amber</v>
          </cell>
          <cell r="DL103" t="str">
            <v>Green</v>
          </cell>
          <cell r="DX103" t="str">
            <v>Green</v>
          </cell>
          <cell r="DY103" t="str">
            <v>Green</v>
          </cell>
          <cell r="DZ103" t="str">
            <v>Green</v>
          </cell>
          <cell r="EA103" t="str">
            <v>N/A</v>
          </cell>
          <cell r="EB103" t="str">
            <v>N/A</v>
          </cell>
          <cell r="EC103" t="str">
            <v>Green</v>
          </cell>
          <cell r="ED103" t="str">
            <v>Green</v>
          </cell>
          <cell r="EE103" t="str">
            <v>Green</v>
          </cell>
          <cell r="EF103" t="str">
            <v>N/A</v>
          </cell>
          <cell r="EG103" t="str">
            <v>Green</v>
          </cell>
          <cell r="EH103" t="str">
            <v>Green</v>
          </cell>
          <cell r="EI103" t="str">
            <v>Green</v>
          </cell>
          <cell r="EJ103" t="str">
            <v>Green</v>
          </cell>
          <cell r="EK103" t="str">
            <v>Green</v>
          </cell>
          <cell r="EL103" t="str">
            <v>Green</v>
          </cell>
          <cell r="EM103" t="str">
            <v>Amber</v>
          </cell>
          <cell r="EN103" t="str">
            <v>Amber</v>
          </cell>
          <cell r="EO103" t="str">
            <v>Green</v>
          </cell>
        </row>
        <row r="104">
          <cell r="B104" t="str">
            <v>Communications, &amp; Stakeholder Engagement</v>
          </cell>
          <cell r="C104" t="str">
            <v>Communications, &amp; Stakeholder Engagement</v>
          </cell>
          <cell r="D104" t="str">
            <v>Communications, &amp; Stakeholder Engagement</v>
          </cell>
          <cell r="E104" t="str">
            <v>Communications, &amp; Stakeholder Engagement</v>
          </cell>
          <cell r="F104" t="str">
            <v>Communications, &amp; Stakeholder Engagement</v>
          </cell>
          <cell r="G104" t="str">
            <v>Communications, &amp; Stakeholder Engagement</v>
          </cell>
          <cell r="H104" t="str">
            <v>Communications, &amp; Stakeholder Engagement</v>
          </cell>
          <cell r="I104" t="str">
            <v>Communications, &amp; Stakeholder Engagement</v>
          </cell>
          <cell r="J104" t="str">
            <v>Communications, &amp; Stakehiolder Engagement</v>
          </cell>
          <cell r="K104" t="str">
            <v>Communications, &amp; Stakeholder Engagement</v>
          </cell>
          <cell r="L104" t="str">
            <v>Communications, &amp; Stakeholder Engagement</v>
          </cell>
          <cell r="M104" t="str">
            <v>Communications, &amp; Stakeholder Engagement</v>
          </cell>
          <cell r="N104" t="str">
            <v>Communications, &amp; Stakeholder Engagement</v>
          </cell>
          <cell r="O104" t="str">
            <v>Communications, &amp; Stakeholder Engagement</v>
          </cell>
          <cell r="P104" t="str">
            <v>Communications, &amp; Stakeholder Engagement</v>
          </cell>
          <cell r="Q104" t="str">
            <v>Communications, &amp; Stakeholder Engagement</v>
          </cell>
          <cell r="R104" t="str">
            <v>Communications, &amp; Stakeholder Engagement</v>
          </cell>
          <cell r="S104" t="str">
            <v>Communications, &amp; Stakeholder Engagement</v>
          </cell>
          <cell r="T104" t="str">
            <v>Communications, &amp; Stakeholder Engagement</v>
          </cell>
          <cell r="U104" t="str">
            <v>Communications, &amp; Stakeholder Engagement</v>
          </cell>
          <cell r="V104" t="str">
            <v>Communications, &amp; Stakeholder Engagement</v>
          </cell>
          <cell r="W104" t="str">
            <v>Communications, &amp; Stakeholder Engagement</v>
          </cell>
          <cell r="X104" t="str">
            <v>Communications, &amp; Stakeholder Engagement</v>
          </cell>
          <cell r="Y104" t="str">
            <v>Communications, &amp; Stakeholder Engagement</v>
          </cell>
          <cell r="Z104" t="str">
            <v>Communications, &amp; Stakeholder Engagement</v>
          </cell>
          <cell r="AA104" t="str">
            <v>Communications, &amp; Stakeholder Engagement</v>
          </cell>
          <cell r="AB104" t="str">
            <v>Communications, &amp; Stakeholder Engagement</v>
          </cell>
          <cell r="AC104" t="str">
            <v>Communications, &amp; Stakeholder Engagement</v>
          </cell>
          <cell r="AD104" t="str">
            <v>Communications, &amp; Stakeholder Engagement</v>
          </cell>
          <cell r="AE104" t="str">
            <v>Communications, &amp; Stakeholder Engagement</v>
          </cell>
          <cell r="AF104" t="str">
            <v>Communications, &amp; Stakeholder Engagement</v>
          </cell>
          <cell r="AG104" t="str">
            <v>Communications, &amp; Stakeholder Engagement</v>
          </cell>
          <cell r="AH104" t="str">
            <v>Communications, &amp; Stakeholder Engagement</v>
          </cell>
          <cell r="AI104" t="str">
            <v>Communications / Stakeholder Engagement</v>
          </cell>
          <cell r="AJ104" t="str">
            <v>Communications / Stakeholder Engagement</v>
          </cell>
          <cell r="AK104" t="str">
            <v>Communications, &amp; Stakeholder Engagement</v>
          </cell>
          <cell r="AL104" t="str">
            <v>Communications / Stakeholder Engagement</v>
          </cell>
          <cell r="AM104" t="str">
            <v>Communications, &amp; Stakeholder Engagement</v>
          </cell>
          <cell r="AN104" t="str">
            <v>Communications, &amp; Stakeholder Engagement</v>
          </cell>
          <cell r="AO104" t="str">
            <v>Communications, &amp; Stakeholder Engagement</v>
          </cell>
          <cell r="AP104" t="str">
            <v>Communications, &amp; Stakeholder Engagement</v>
          </cell>
          <cell r="AQ104" t="str">
            <v>Communications / Stakeholder Engagement</v>
          </cell>
          <cell r="AR104" t="str">
            <v>Communications / Stakeholder Engagement</v>
          </cell>
          <cell r="AS104" t="str">
            <v>Communications, &amp; Stakeholder Engagement</v>
          </cell>
          <cell r="AT104" t="str">
            <v>Communications, &amp; Stakeholder Engagement</v>
          </cell>
          <cell r="AU104" t="str">
            <v>Communications / Stakeholder Engagement</v>
          </cell>
          <cell r="AV104" t="str">
            <v>Communications, &amp; Stakeholder Engagement</v>
          </cell>
          <cell r="AW104" t="str">
            <v>Communications, &amp; Stakeholder Engagement</v>
          </cell>
          <cell r="AX104" t="str">
            <v>Communications, &amp; Stakeholder Engagement</v>
          </cell>
          <cell r="AY104" t="str">
            <v>Communications, &amp; Stakeholder Engagement</v>
          </cell>
          <cell r="AZ104" t="str">
            <v>Communications, &amp; Stakeholder Engagement</v>
          </cell>
          <cell r="BA104" t="str">
            <v>Communications, &amp; Stakeholder Engagement</v>
          </cell>
          <cell r="BB104" t="str">
            <v>Communications, &amp; Stakeholder Engagement</v>
          </cell>
          <cell r="BC104" t="str">
            <v>Communications, &amp; Stakeholder Engagement</v>
          </cell>
          <cell r="BD104" t="str">
            <v>Communications, &amp; Stakeholder Engagement</v>
          </cell>
          <cell r="BE104" t="str">
            <v>Communications, &amp; Stakeholder Engagement</v>
          </cell>
          <cell r="BF104" t="str">
            <v>Communications, &amp; Stakeholder Engagement</v>
          </cell>
          <cell r="BG104" t="str">
            <v>Communications, &amp; Stakeholder Engagement</v>
          </cell>
          <cell r="BH104" t="str">
            <v>Communications, &amp; Stakeholder Engagement</v>
          </cell>
          <cell r="BI104" t="str">
            <v>Communications, &amp; Stakeholder Engagement</v>
          </cell>
          <cell r="BJ104" t="str">
            <v>Communications, &amp; Stakeholder Engagement</v>
          </cell>
          <cell r="BK104" t="str">
            <v>Communications, &amp; Stakeholder Engagement</v>
          </cell>
          <cell r="BL104" t="str">
            <v>Communications, &amp; Stakeholder Engagement</v>
          </cell>
          <cell r="BM104" t="str">
            <v>Communications, &amp; Stakeholder Engagement</v>
          </cell>
          <cell r="BN104" t="str">
            <v>Communications, &amp; Stakeholder Engagement</v>
          </cell>
          <cell r="BO104" t="str">
            <v>Communications, &amp; Stakeholder Engagement</v>
          </cell>
          <cell r="BP104" t="str">
            <v>Communications, &amp; Stakeholder Engagement</v>
          </cell>
          <cell r="BQ104" t="str">
            <v>Communications, &amp; Stakeholder Engagement</v>
          </cell>
          <cell r="BR104" t="str">
            <v>Communications, &amp; Stakeholder Engagement</v>
          </cell>
          <cell r="BS104" t="str">
            <v>Communications, &amp; Stakeholder Engagement</v>
          </cell>
          <cell r="BT104" t="str">
            <v>Communications, &amp; Stakeholder Engagement</v>
          </cell>
          <cell r="BU104" t="str">
            <v>Communications, &amp; Stakeholder Engagement</v>
          </cell>
          <cell r="BV104" t="str">
            <v>Communications, &amp; Stakeholder Engagement</v>
          </cell>
          <cell r="BW104" t="str">
            <v>Communications, &amp; Stakeholder Engagement</v>
          </cell>
          <cell r="BY104" t="str">
            <v>Communications, &amp; Stakeholder Engagement</v>
          </cell>
          <cell r="BZ104" t="str">
            <v>Communications, &amp; Stakeholder Engagement</v>
          </cell>
          <cell r="CA104" t="str">
            <v>Communications, &amp; Stakeholder Engagement</v>
          </cell>
          <cell r="CB104" t="str">
            <v>Communications, &amp; Stakeholder Engagement</v>
          </cell>
          <cell r="CC104" t="str">
            <v>Communications, &amp; Stakeholder Engagement</v>
          </cell>
          <cell r="CD104" t="str">
            <v>Communications, &amp; Stakeholder Engagement</v>
          </cell>
          <cell r="CE104" t="str">
            <v>Communications, &amp; Stakeholder Engagement</v>
          </cell>
          <cell r="CF104" t="str">
            <v>Communications, &amp; Stakeholder Engagement</v>
          </cell>
          <cell r="CG104" t="str">
            <v>Communications, &amp; Stakeholder Engagement</v>
          </cell>
          <cell r="CH104" t="str">
            <v>Communications, &amp; Stakeholder Engagement</v>
          </cell>
          <cell r="CI104" t="str">
            <v>Communications, &amp; Stakeholder Engagement</v>
          </cell>
          <cell r="CJ104" t="str">
            <v>Communications, &amp; Stakeholder Engagement</v>
          </cell>
          <cell r="CK104" t="str">
            <v>Communications, &amp; Stakeholder Engagement</v>
          </cell>
          <cell r="CL104" t="str">
            <v>Communications, &amp; Stakeholder Engagement</v>
          </cell>
          <cell r="CM104" t="str">
            <v>Communications, &amp; Stakeholder Engagement</v>
          </cell>
          <cell r="CN104" t="str">
            <v>Communications, &amp; Stakeholder Engagement</v>
          </cell>
          <cell r="CO104" t="str">
            <v>Communications, &amp; Stakeholder Engagement</v>
          </cell>
          <cell r="CP104" t="str">
            <v>Communications, &amp; Stakeholder Engagement</v>
          </cell>
          <cell r="CQ104" t="str">
            <v>Communications, &amp; Stakeholder Engagement</v>
          </cell>
          <cell r="CR104" t="str">
            <v>Communications, &amp; Stakeholder Engagement</v>
          </cell>
          <cell r="CZ104" t="str">
            <v>Resource Geographic</v>
          </cell>
          <cell r="DL104" t="str">
            <v>Communication &amp;amp; Stakeholder Engagement</v>
          </cell>
          <cell r="DX104" t="str">
            <v>Aviation T&amp;amp;E SQEP</v>
          </cell>
          <cell r="DZ104" t="str">
            <v>Communications, &amp; Stakeholder Engagement</v>
          </cell>
          <cell r="EA104" t="str">
            <v>Communications, &amp; Stakeholder Engagement</v>
          </cell>
          <cell r="EB104" t="str">
            <v>Communications, &amp; Stakeholder Engagement</v>
          </cell>
          <cell r="EC104" t="str">
            <v>Communications, &amp; Stakeholder Engagement</v>
          </cell>
          <cell r="ED104" t="str">
            <v>Communications, &amp; Stakeholder Engagement</v>
          </cell>
          <cell r="EE104" t="str">
            <v>Communications, &amp; Stakeholder Engagement</v>
          </cell>
          <cell r="EF104" t="str">
            <v>Communications, &amp; Stakeholder Engagement</v>
          </cell>
          <cell r="EG104" t="str">
            <v>Communications, &amp; Stakeholder Engagement</v>
          </cell>
          <cell r="EH104" t="str">
            <v>Communications, &amp; Stakeholder Engagement</v>
          </cell>
          <cell r="EI104" t="str">
            <v>Communications, &amp; Stakeholder Engagement</v>
          </cell>
          <cell r="EJ104" t="str">
            <v>Communications, &amp; Stakeholder Engagement</v>
          </cell>
          <cell r="EK104" t="str">
            <v>Communications, &amp; Stakeholder Engagement</v>
          </cell>
          <cell r="EL104" t="str">
            <v>Communications, &amp; Stakeholder Engagement</v>
          </cell>
          <cell r="EM104" t="str">
            <v>Communications, &amp; Stakeholder Engagement</v>
          </cell>
          <cell r="EN104" t="str">
            <v>Communications, &amp; Stakeholder Engagement</v>
          </cell>
          <cell r="EO104" t="str">
            <v>Communications, &amp; Stakeholder Engagement</v>
          </cell>
        </row>
        <row r="105">
          <cell r="B105" t="str">
            <v>Green</v>
          </cell>
          <cell r="C105" t="str">
            <v>Green</v>
          </cell>
          <cell r="D105" t="str">
            <v>Green</v>
          </cell>
          <cell r="E105" t="str">
            <v>Green</v>
          </cell>
          <cell r="F105" t="str">
            <v>Amber</v>
          </cell>
          <cell r="G105" t="str">
            <v>Amber</v>
          </cell>
          <cell r="H105" t="str">
            <v>Green</v>
          </cell>
          <cell r="I105" t="str">
            <v>Green</v>
          </cell>
          <cell r="J105" t="str">
            <v>Green</v>
          </cell>
          <cell r="K105" t="str">
            <v>Green</v>
          </cell>
          <cell r="L105" t="str">
            <v>Amber</v>
          </cell>
          <cell r="M105" t="str">
            <v>Green</v>
          </cell>
          <cell r="N105" t="str">
            <v>Green</v>
          </cell>
          <cell r="O105" t="str">
            <v>Green</v>
          </cell>
          <cell r="P105" t="str">
            <v>Amber</v>
          </cell>
          <cell r="Q105" t="str">
            <v>Green</v>
          </cell>
          <cell r="R105" t="str">
            <v>Amber</v>
          </cell>
          <cell r="S105" t="str">
            <v>Green</v>
          </cell>
          <cell r="T105" t="str">
            <v>Green</v>
          </cell>
          <cell r="U105" t="str">
            <v>Green</v>
          </cell>
          <cell r="V105" t="str">
            <v>Green</v>
          </cell>
          <cell r="W105" t="str">
            <v>Green</v>
          </cell>
          <cell r="X105" t="str">
            <v>Amber</v>
          </cell>
          <cell r="Y105" t="str">
            <v>Green</v>
          </cell>
          <cell r="Z105" t="str">
            <v>Green</v>
          </cell>
          <cell r="AA105" t="str">
            <v>Amber</v>
          </cell>
          <cell r="AB105" t="str">
            <v>Green</v>
          </cell>
          <cell r="AC105" t="str">
            <v>Amber</v>
          </cell>
          <cell r="AD105" t="str">
            <v>Green</v>
          </cell>
          <cell r="AE105" t="str">
            <v>Green</v>
          </cell>
          <cell r="AF105" t="str">
            <v>Green</v>
          </cell>
          <cell r="AG105" t="str">
            <v>Green</v>
          </cell>
          <cell r="AH105" t="str">
            <v>N/A</v>
          </cell>
          <cell r="AI105" t="str">
            <v>Green</v>
          </cell>
          <cell r="AJ105" t="str">
            <v>N/A</v>
          </cell>
          <cell r="AK105" t="str">
            <v>N/A</v>
          </cell>
          <cell r="AM105" t="str">
            <v>Green</v>
          </cell>
          <cell r="AN105" t="str">
            <v>N/A</v>
          </cell>
          <cell r="AO105" t="str">
            <v>N/A</v>
          </cell>
          <cell r="AP105" t="str">
            <v>N/A</v>
          </cell>
          <cell r="AS105" t="str">
            <v>N/A</v>
          </cell>
          <cell r="AT105" t="str">
            <v>N/A</v>
          </cell>
          <cell r="AV105" t="str">
            <v>Green</v>
          </cell>
          <cell r="AW105" t="str">
            <v>N/A</v>
          </cell>
          <cell r="AX105" t="str">
            <v>Green</v>
          </cell>
          <cell r="AY105" t="str">
            <v>Green</v>
          </cell>
          <cell r="AZ105" t="str">
            <v>Amber</v>
          </cell>
          <cell r="BA105" t="str">
            <v>Green</v>
          </cell>
          <cell r="BB105" t="str">
            <v>Green</v>
          </cell>
          <cell r="BC105" t="str">
            <v>Green</v>
          </cell>
          <cell r="BD105" t="str">
            <v>Amber</v>
          </cell>
          <cell r="BE105" t="str">
            <v>Green</v>
          </cell>
          <cell r="BF105" t="str">
            <v>Green</v>
          </cell>
          <cell r="BG105" t="str">
            <v>Green</v>
          </cell>
          <cell r="BH105" t="str">
            <v>Green</v>
          </cell>
          <cell r="BI105" t="str">
            <v>Amber</v>
          </cell>
          <cell r="BJ105" t="str">
            <v>Green</v>
          </cell>
          <cell r="BK105" t="str">
            <v>Green</v>
          </cell>
          <cell r="BL105" t="str">
            <v>Amber</v>
          </cell>
          <cell r="BM105" t="str">
            <v>Amber</v>
          </cell>
          <cell r="BN105" t="str">
            <v>Amber</v>
          </cell>
          <cell r="BP105" t="str">
            <v>Green</v>
          </cell>
          <cell r="BQ105" t="str">
            <v>Green</v>
          </cell>
          <cell r="BR105" t="str">
            <v>Amber</v>
          </cell>
          <cell r="BS105" t="str">
            <v>Green</v>
          </cell>
          <cell r="BT105" t="str">
            <v>Green</v>
          </cell>
          <cell r="BU105" t="str">
            <v>Amber</v>
          </cell>
          <cell r="BV105" t="str">
            <v>Green</v>
          </cell>
          <cell r="BW105" t="str">
            <v>Green</v>
          </cell>
          <cell r="BY105" t="str">
            <v>Green</v>
          </cell>
          <cell r="BZ105" t="str">
            <v>Green</v>
          </cell>
          <cell r="CA105" t="str">
            <v>Green</v>
          </cell>
          <cell r="CB105" t="str">
            <v>Amber</v>
          </cell>
          <cell r="CC105" t="str">
            <v>Green</v>
          </cell>
          <cell r="CD105" t="str">
            <v>Green</v>
          </cell>
          <cell r="CE105" t="str">
            <v>Amber</v>
          </cell>
          <cell r="CF105" t="str">
            <v>Amber</v>
          </cell>
          <cell r="CG105" t="str">
            <v>Green</v>
          </cell>
          <cell r="CH105" t="str">
            <v>Amber</v>
          </cell>
          <cell r="CI105" t="str">
            <v>Amber</v>
          </cell>
          <cell r="CJ105" t="str">
            <v>Green</v>
          </cell>
          <cell r="CK105" t="str">
            <v>Green</v>
          </cell>
          <cell r="CL105" t="str">
            <v>Green</v>
          </cell>
          <cell r="CM105" t="str">
            <v>Green</v>
          </cell>
          <cell r="CN105" t="str">
            <v>Green</v>
          </cell>
          <cell r="CO105" t="str">
            <v>Amber</v>
          </cell>
          <cell r="CP105" t="str">
            <v>Green</v>
          </cell>
          <cell r="CQ105" t="str">
            <v>Green</v>
          </cell>
          <cell r="CR105" t="str">
            <v>Amber</v>
          </cell>
          <cell r="CZ105" t="str">
            <v>Amber</v>
          </cell>
          <cell r="DL105" t="str">
            <v>Green</v>
          </cell>
          <cell r="DX105" t="str">
            <v>Amber</v>
          </cell>
          <cell r="DZ105" t="str">
            <v>Green</v>
          </cell>
          <cell r="EA105" t="str">
            <v>Amber</v>
          </cell>
          <cell r="EB105" t="str">
            <v>N/A</v>
          </cell>
          <cell r="EC105" t="str">
            <v>Amber</v>
          </cell>
          <cell r="ED105" t="str">
            <v>Amber</v>
          </cell>
          <cell r="EE105" t="str">
            <v>Amber</v>
          </cell>
          <cell r="EF105" t="str">
            <v>N/A</v>
          </cell>
          <cell r="EG105" t="str">
            <v>Green</v>
          </cell>
          <cell r="EH105" t="str">
            <v>Amber</v>
          </cell>
          <cell r="EI105" t="str">
            <v>Green</v>
          </cell>
          <cell r="EJ105" t="str">
            <v>Green</v>
          </cell>
          <cell r="EK105" t="str">
            <v>Green</v>
          </cell>
          <cell r="EL105" t="str">
            <v>Green</v>
          </cell>
          <cell r="EM105" t="str">
            <v>Amber</v>
          </cell>
          <cell r="EN105" t="str">
            <v>Amber</v>
          </cell>
          <cell r="EO105" t="str">
            <v>Green</v>
          </cell>
        </row>
        <row r="106">
          <cell r="B106" t="str">
            <v>Green</v>
          </cell>
          <cell r="C106" t="str">
            <v>Green</v>
          </cell>
          <cell r="D106" t="str">
            <v>Green</v>
          </cell>
          <cell r="E106" t="str">
            <v>Green</v>
          </cell>
          <cell r="F106" t="str">
            <v>Green</v>
          </cell>
          <cell r="G106" t="str">
            <v>Green</v>
          </cell>
          <cell r="H106" t="str">
            <v>Green</v>
          </cell>
          <cell r="I106" t="str">
            <v>Green</v>
          </cell>
          <cell r="J106" t="str">
            <v>Green</v>
          </cell>
          <cell r="K106" t="str">
            <v>Green</v>
          </cell>
          <cell r="L106" t="str">
            <v>Amber</v>
          </cell>
          <cell r="M106" t="str">
            <v>Green</v>
          </cell>
          <cell r="N106" t="str">
            <v>Green</v>
          </cell>
          <cell r="O106" t="str">
            <v>Green</v>
          </cell>
          <cell r="P106" t="str">
            <v>Green</v>
          </cell>
          <cell r="Q106" t="str">
            <v>Green</v>
          </cell>
          <cell r="R106" t="str">
            <v>Green</v>
          </cell>
          <cell r="S106" t="str">
            <v>Green</v>
          </cell>
          <cell r="T106" t="str">
            <v>Green</v>
          </cell>
          <cell r="U106" t="str">
            <v>Green</v>
          </cell>
          <cell r="V106" t="str">
            <v>Green</v>
          </cell>
          <cell r="W106" t="str">
            <v>Green</v>
          </cell>
          <cell r="X106" t="str">
            <v>Green</v>
          </cell>
          <cell r="Y106" t="str">
            <v>Green</v>
          </cell>
          <cell r="Z106" t="str">
            <v>Green</v>
          </cell>
          <cell r="AA106" t="str">
            <v>Amber</v>
          </cell>
          <cell r="AB106" t="str">
            <v>Green</v>
          </cell>
          <cell r="AC106" t="str">
            <v>Amber</v>
          </cell>
          <cell r="AD106" t="str">
            <v>Green</v>
          </cell>
          <cell r="AE106" t="str">
            <v>Green</v>
          </cell>
          <cell r="AF106" t="str">
            <v>Green</v>
          </cell>
          <cell r="AG106" t="str">
            <v>Green</v>
          </cell>
          <cell r="AH106" t="str">
            <v>N/A</v>
          </cell>
          <cell r="AI106" t="str">
            <v>Green</v>
          </cell>
          <cell r="AJ106" t="str">
            <v>N/A</v>
          </cell>
          <cell r="AK106" t="str">
            <v>N/A</v>
          </cell>
          <cell r="AM106" t="str">
            <v>Green</v>
          </cell>
          <cell r="AN106" t="str">
            <v>N/A</v>
          </cell>
          <cell r="AO106" t="str">
            <v>N/A</v>
          </cell>
          <cell r="AP106" t="str">
            <v>N/A</v>
          </cell>
          <cell r="AS106" t="str">
            <v>N/A</v>
          </cell>
          <cell r="AT106" t="str">
            <v>N/A</v>
          </cell>
          <cell r="AV106" t="str">
            <v>Green</v>
          </cell>
          <cell r="AW106" t="str">
            <v>N/A</v>
          </cell>
          <cell r="AX106" t="str">
            <v>Green</v>
          </cell>
          <cell r="AY106" t="str">
            <v>Green</v>
          </cell>
          <cell r="AZ106" t="str">
            <v>Amber</v>
          </cell>
          <cell r="BA106" t="str">
            <v>Green</v>
          </cell>
          <cell r="BB106" t="str">
            <v>Green</v>
          </cell>
          <cell r="BC106" t="str">
            <v>Green</v>
          </cell>
          <cell r="BD106" t="str">
            <v>Green</v>
          </cell>
          <cell r="BE106" t="str">
            <v>Green</v>
          </cell>
          <cell r="BF106" t="str">
            <v>Green</v>
          </cell>
          <cell r="BG106" t="str">
            <v>Green</v>
          </cell>
          <cell r="BH106" t="str">
            <v>Green</v>
          </cell>
          <cell r="BI106" t="str">
            <v>Green</v>
          </cell>
          <cell r="BJ106" t="str">
            <v>Green</v>
          </cell>
          <cell r="BK106" t="str">
            <v>Green</v>
          </cell>
          <cell r="BL106" t="str">
            <v>Green</v>
          </cell>
          <cell r="BM106" t="str">
            <v>Green</v>
          </cell>
          <cell r="BN106" t="str">
            <v>Amber</v>
          </cell>
          <cell r="BP106" t="str">
            <v>Green</v>
          </cell>
          <cell r="BQ106" t="str">
            <v>Green</v>
          </cell>
          <cell r="BR106" t="str">
            <v>Green</v>
          </cell>
          <cell r="BS106" t="str">
            <v>Green</v>
          </cell>
          <cell r="BT106" t="str">
            <v>Green</v>
          </cell>
          <cell r="BU106" t="str">
            <v>Green</v>
          </cell>
          <cell r="BV106" t="str">
            <v>Green</v>
          </cell>
          <cell r="BW106" t="str">
            <v>Green</v>
          </cell>
          <cell r="BY106" t="str">
            <v>Green</v>
          </cell>
          <cell r="BZ106" t="str">
            <v>Green</v>
          </cell>
          <cell r="CA106" t="str">
            <v>Green</v>
          </cell>
          <cell r="CB106" t="str">
            <v>Amber</v>
          </cell>
          <cell r="CC106" t="str">
            <v>Green</v>
          </cell>
          <cell r="CD106" t="str">
            <v>Green</v>
          </cell>
          <cell r="CE106" t="str">
            <v>Amber</v>
          </cell>
          <cell r="CF106" t="str">
            <v>Green</v>
          </cell>
          <cell r="CG106" t="str">
            <v>Green</v>
          </cell>
          <cell r="CH106" t="str">
            <v>Green</v>
          </cell>
          <cell r="CI106" t="str">
            <v>Green</v>
          </cell>
          <cell r="CJ106" t="str">
            <v>Green</v>
          </cell>
          <cell r="CK106" t="str">
            <v>Green</v>
          </cell>
          <cell r="CL106" t="str">
            <v>Green</v>
          </cell>
          <cell r="CM106" t="str">
            <v>Green</v>
          </cell>
          <cell r="CN106" t="str">
            <v>Green</v>
          </cell>
          <cell r="CO106" t="str">
            <v>Green</v>
          </cell>
          <cell r="CP106" t="str">
            <v>Green</v>
          </cell>
          <cell r="CQ106" t="str">
            <v>Green</v>
          </cell>
          <cell r="CR106" t="str">
            <v>Green</v>
          </cell>
          <cell r="CZ106" t="str">
            <v>Amber</v>
          </cell>
          <cell r="DL106" t="str">
            <v>Green</v>
          </cell>
          <cell r="DX106" t="str">
            <v>Amber</v>
          </cell>
          <cell r="DZ106" t="str">
            <v>Green</v>
          </cell>
          <cell r="EA106" t="str">
            <v>Amber</v>
          </cell>
          <cell r="EB106" t="str">
            <v>N/A</v>
          </cell>
          <cell r="EC106" t="str">
            <v>Green</v>
          </cell>
          <cell r="ED106" t="str">
            <v>Green</v>
          </cell>
          <cell r="EE106" t="str">
            <v>Green</v>
          </cell>
          <cell r="EF106" t="str">
            <v>N/A</v>
          </cell>
          <cell r="EG106" t="str">
            <v>Green</v>
          </cell>
          <cell r="EH106" t="str">
            <v>Green</v>
          </cell>
          <cell r="EI106" t="str">
            <v>Green</v>
          </cell>
          <cell r="EJ106" t="str">
            <v>Green</v>
          </cell>
          <cell r="EK106" t="str">
            <v>Green</v>
          </cell>
          <cell r="EL106" t="str">
            <v>Green</v>
          </cell>
          <cell r="EM106" t="str">
            <v>Amber</v>
          </cell>
          <cell r="EN106" t="str">
            <v>Green</v>
          </cell>
          <cell r="EO106" t="str">
            <v>Green</v>
          </cell>
        </row>
        <row r="107">
          <cell r="K107" t="str">
            <v>Governance Support</v>
          </cell>
          <cell r="AG107" t="str">
            <v>health &amp; safety</v>
          </cell>
          <cell r="AI107" t="str">
            <v>Policy / Legislation</v>
          </cell>
          <cell r="AJ107" t="str">
            <v>PA</v>
          </cell>
          <cell r="AM107" t="str">
            <v>Policy</v>
          </cell>
          <cell r="AN107" t="str">
            <v>PA</v>
          </cell>
          <cell r="AW107" t="str">
            <v>Admin</v>
          </cell>
          <cell r="BB107" t="str">
            <v>Security</v>
          </cell>
          <cell r="BF107" t="str">
            <v>Workforce</v>
          </cell>
          <cell r="BG107" t="str">
            <v>NHS ESR Central Team - Learning Business Knowledge</v>
          </cell>
          <cell r="BK107" t="str">
            <v>Clinical</v>
          </cell>
          <cell r="BO107" t="str">
            <v>N/A</v>
          </cell>
          <cell r="BR107" t="str">
            <v>Security</v>
          </cell>
          <cell r="CC107" t="str">
            <v xml:space="preserve">Readiness for change </v>
          </cell>
          <cell r="CH107" t="str">
            <v xml:space="preserve">Live Service </v>
          </cell>
          <cell r="CI107" t="str">
            <v>Policy</v>
          </cell>
          <cell r="CJ107" t="str">
            <v xml:space="preserve">Security </v>
          </cell>
          <cell r="CO107" t="str">
            <v>PMO</v>
          </cell>
          <cell r="DX107" t="str">
            <v>Supply chain Management</v>
          </cell>
          <cell r="EN107" t="str">
            <v>Business Change for technology</v>
          </cell>
        </row>
        <row r="108">
          <cell r="K108" t="str">
            <v>Amber</v>
          </cell>
          <cell r="AG108" t="str">
            <v>Green</v>
          </cell>
          <cell r="AI108" t="str">
            <v>Green</v>
          </cell>
          <cell r="AJ108" t="str">
            <v>Green</v>
          </cell>
          <cell r="AM108" t="str">
            <v>Green</v>
          </cell>
          <cell r="AN108" t="str">
            <v>Green</v>
          </cell>
          <cell r="AW108" t="str">
            <v>Green</v>
          </cell>
          <cell r="BB108" t="str">
            <v>Amber</v>
          </cell>
          <cell r="BF108" t="str">
            <v>Green</v>
          </cell>
          <cell r="BG108" t="str">
            <v>Green</v>
          </cell>
          <cell r="BK108" t="str">
            <v>Amber</v>
          </cell>
          <cell r="BR108" t="str">
            <v>Green</v>
          </cell>
          <cell r="CC108" t="str">
            <v>Amber</v>
          </cell>
          <cell r="CH108" t="str">
            <v>Amber</v>
          </cell>
          <cell r="CI108" t="str">
            <v>Amber</v>
          </cell>
          <cell r="CJ108" t="str">
            <v>Green</v>
          </cell>
          <cell r="CO108" t="str">
            <v>Amber</v>
          </cell>
          <cell r="DX108" t="str">
            <v>Amber</v>
          </cell>
          <cell r="EN108" t="str">
            <v>Amber</v>
          </cell>
        </row>
        <row r="109">
          <cell r="K109" t="str">
            <v>Amber</v>
          </cell>
          <cell r="AG109" t="str">
            <v>Green</v>
          </cell>
          <cell r="AI109" t="str">
            <v>Amber</v>
          </cell>
          <cell r="AJ109" t="str">
            <v>Green</v>
          </cell>
          <cell r="AM109" t="str">
            <v>Green</v>
          </cell>
          <cell r="AN109" t="str">
            <v>Green</v>
          </cell>
          <cell r="AW109" t="str">
            <v>Green</v>
          </cell>
          <cell r="BB109" t="str">
            <v>Green</v>
          </cell>
          <cell r="BF109" t="str">
            <v>Green</v>
          </cell>
          <cell r="BG109" t="str">
            <v>Green</v>
          </cell>
          <cell r="BK109" t="str">
            <v>Green</v>
          </cell>
          <cell r="BR109" t="str">
            <v>Green</v>
          </cell>
          <cell r="CC109" t="str">
            <v>Green</v>
          </cell>
          <cell r="CH109" t="str">
            <v>Amber</v>
          </cell>
          <cell r="CI109" t="str">
            <v>Green</v>
          </cell>
          <cell r="CJ109" t="str">
            <v>Green</v>
          </cell>
          <cell r="CO109" t="str">
            <v>Green</v>
          </cell>
          <cell r="DX109" t="str">
            <v>Green</v>
          </cell>
          <cell r="EN109" t="str">
            <v>Amber</v>
          </cell>
        </row>
        <row r="110">
          <cell r="AG110" t="str">
            <v>lands and legacy</v>
          </cell>
          <cell r="BR110" t="str">
            <v>OED</v>
          </cell>
          <cell r="CH110" t="str">
            <v xml:space="preserve">Sustainment </v>
          </cell>
        </row>
        <row r="111">
          <cell r="AG111" t="str">
            <v>Green</v>
          </cell>
          <cell r="BF111" t="str">
            <v>N/A</v>
          </cell>
          <cell r="BG111" t="str">
            <v>N/A</v>
          </cell>
          <cell r="BR111" t="str">
            <v>Amber</v>
          </cell>
          <cell r="CH111" t="str">
            <v>Amber</v>
          </cell>
        </row>
        <row r="112">
          <cell r="AG112" t="str">
            <v>Green</v>
          </cell>
          <cell r="BF112" t="str">
            <v>N/A</v>
          </cell>
          <cell r="BG112" t="str">
            <v>N/A</v>
          </cell>
          <cell r="BR112" t="str">
            <v>Green</v>
          </cell>
          <cell r="CH112" t="str">
            <v>Amber</v>
          </cell>
        </row>
        <row r="113">
          <cell r="B113" t="str">
            <v>Our Alpha Government Digital Service (GDS) Assessment held on 19th September 2016 highlighted that we did not meet 5 of the 18 service elements examined. These were:- Understanding user needs- Having a sustainable, multidisciplinary team in place- Using open standards and common government platforms- Creating a simple and intuitive service- Ensuring consistency with the design and style of GOV.UKPrimarily we failed the assessment as GDS felt that exploring just the Local Authority service was not good enough to pass an Alpha Assessment. Despite this, in their Assessment Report GDS did agree that we could proceed with our LLC Register Service development. To date we have agreed an action plan with the LLC Programme Board and GDS on how we will address the 5 service elements and continue to build our register. We will go through a GDS Alpha Re-asessment in January 2017 and plan for our GDS Beta Asessment in July 2017.   The status for 'Digital' and 'Information Technology' remains 'AMBER'.</v>
          </cell>
          <cell r="D113" t="str">
            <v xml:space="preserve">The project does not have an issues in terms of capability or capacity gaps. However, as above, we will need to review resourcing if and when we move on to the next phase. </v>
          </cell>
          <cell r="F113" t="str">
            <v>We are recuiting to fill a number of key project delivery/change implementation, operations and communications vacancies across the programme now that we are fully into the implementation/execution phase.</v>
          </cell>
          <cell r="G113" t="str">
            <v>Additional specialist skills in the Technology and Business Change areas have been procured from the contract market or through 3rd party suppliers where appropriate.  Home Office's Test Design and Consultancy service has been brought on board to run the programme's test function.</v>
          </cell>
          <cell r="H113" t="str">
            <v>Capability:  Please see previous narrative on resource and programme progress.</v>
          </cell>
          <cell r="J113" t="str">
            <v>ISSC2 programme has gone through a process of stabilisation where key staffing resources have been secured for the medium term and the team has been enhanced in terms of technical and PMO.  Key issues of business plan - net benefits is near completion and future strategy 'Roadmap' is expected to be completed by December 2016.  Significant progress has been made on achieving offshoring targets and services are being delivered via India.  The team has also made substantal progress in implementing recommendations from GIAA, IPA and NAO.</v>
          </cell>
          <cell r="K113" t="str">
            <v xml:space="preserve">HR Committee has approved extension of interim resources.  Expected to increase resource in Project Delivery/PPM and data and systems, to support procurement of business systems and Agency go-live. </v>
          </cell>
          <cell r="L113" t="str">
            <v>The new CDO started in early July and a new structure for the BAU ICT team has been proposed and agreed. Posts in the new structure are now being recruited to.</v>
          </cell>
          <cell r="M113" t="str">
            <v>Legal contact within DCMS now identified. Project delivery outlined as 'Red/Amber' as Museum projects are yet to update DCMS on resources in place. These resource plans will be detailed within each project's OBC.To note, Project Delivery (D115) is Amber/Red as reflected in the last Gateway 0 review which took place in April 2016.</v>
          </cell>
          <cell r="N113" t="str">
            <v>No capability gaps.</v>
          </cell>
          <cell r="P113" t="str">
            <v>The follow up IPA review in October 2016 has recommended that the programme recruit a dedicated communications lead to develop a communications strategy and oversee stakeholder communications and engagement approach.  This is being taken forward by the Programme team.</v>
          </cell>
          <cell r="R113" t="str">
            <v>IPA have advised that the RAG Ratings for "Future" are as assessment of capability/capacity in 6 months time.   The PAR Review (Sept 2015) considered that confidence in the right capability and capacity existing within RWM to deliver the next phase of the programme, post 2016 will be greatly improved if they were to manage their transformation to a 'delivery body' as a formal and visible Change Programme, using appropriate tools and good practice. RWM are currently undertaking an organisational readiness review and RWM's 'readiness' will also be considered by the end of phase review scheduled to take place in early 2017.Key to the success of the programme will be communications and stakeholder engagement activities. The BEIS GDF team has a dedicated comms resource and with RWM seeking to recruit into three comms roles, we consider the amber rating will be moving towards green over the coming months.</v>
          </cell>
          <cell r="S113" t="str">
            <v>There are currently several capability areas that have been assessed as amber. This reflects the fact that extra resorces are needed to to deliver the techno-economic assessment for the HNIP Pilot, develop the HNIP Main Scheme and undertake the next Heat Networks Delivery Unit (HNDU) Round 7. This issue was escalated internally and resources have now been secured for extra 7 FTE, to increase capacity in project delivery, and recruit technical and financial specialists. Moreover, extra resources are being secured to recruit external contractors (7-8 FTE) between December 2016 / January 2017 to undertake a robust and timely techno-economic and commercial assessment of applications for the Pilot, should this be necessary. Capacity in areas such as Legal, Commercial and Analysis remains limited and might not improve in the next 6 months, therefore they have been rated amber for now and in the future.</v>
          </cell>
          <cell r="U113" t="str">
            <v xml:space="preserve">A Transformation Partner will be procurred by Sellafield to support the change implementation as an integral part of the programme.  Further engagement with IPA on the Initiation Routemap will support the identification of any additional capability/capacity requirements going forward.  </v>
          </cell>
          <cell r="V113" t="str">
            <v>Amber RAGs relate to external delivery parties.</v>
          </cell>
          <cell r="W113" t="str">
            <v>The organisational design work has continued to assess the future capacity and capability and has therefore moved some activities and people into Business As Usual in the RPA. A number of  people have been moved into IT roles in RPA to ensure that the future activity on the Rural Payments service is supported.  However, there is stil a high reliance on contract resource rather than civil servants to provide this capability, which needs to be addressed as part of  the organisational reform work in Defra and RPA to identify the future capacity and capability required to support the new target operating model.</v>
          </cell>
          <cell r="X113" t="str">
            <v xml:space="preserve">Amber statuses are expected to become green in the future now that the resource submission has been approved. As a result of this, more expertise can be recruited to help fill the skills gaps, manage the workload more efficiently and increase the overall Programme delivery confidence significantly. </v>
          </cell>
          <cell r="Z113" t="str">
            <v xml:space="preserve">Technical / Insurance capability has been updagrded to green following the recent appointment of a loss adjuster to enable us to deal with an insurance relataed call on the Government Support Package. </v>
          </cell>
          <cell r="AA113" t="str">
            <v>Specialist consultants and technical providers are needed to support the delivery of the DAS, and  procurement is underway to secure this resource. We are using the Digital Outcomes and Services framework (DOS) to reprocure all specialist roles. We are procuring these roles in segments to derisk the impact on delivery of the DAS. We are currently reviewing applications from suppliers for content design, user research and product ownership. The next wave of procurement will include applications from suppliers of delivery managers, front end developers, and interaction designers. The penultimate wave will see us review applications from suppliers of business analysts, service designers, service managers and technical architects. Finally we will go to market to procure dev ops, back end developers and quality assurance specialists.In addition, we have stood up a cross-cutting delivery and support team who are ensuring that we have expert capability in core roles including strategic service design, delivery management, data strategy, technical architecture, and development.Legal and commercial resources are currently stretched, and at present there are no plans to bring in additional resource to cope with future staffing strain. We will monitor this pressure on resourcing in this area, but rate the present and future situation as Amber meanwhile.Project Delivery is assessed at Amber considering staff shortages within the SFA, and until the remit and organisational structure of the Institute have become clearer. Change Implementation is also assessed at Amber pending a fuller understanding of SFA restructuring and how this will support the introduction of the levy, the ongoing transition to standards and the roll-out of the DAS. We expect this situation to improve, given the recruitment of staff with APM change management credentials into the PMO.Financial expertise will improve with the recruitment of a dedicated G7 finance manager within the PMO to oversee financial and budget management for the programme as a whole. A new financial risk management policy should further ameliorate the situation.Expert communications support has been available to the programme for the conception and delivery of the 'Get In, Go Far' campaign, but the programme may need to procure creative and marketing services from contractors in future to support the SFA's marketing activity threatened by resourcing cuts. Additionally, centralising and standardising stakeholder engagement for the whole programme will become more important, but this is not yet in place. We can expect demand to increase for this resource over time.Analytical resource is currently stretched due to vacancies and so is rated Amber at present; we can expect this to improve if posts are filled, but recruitment is currently proving challenging.</v>
          </cell>
          <cell r="AB113" t="str">
            <v>IT remains a challenge due to SLC reliance on legacy IT systems, which means there is a risk that the systems are not able to easily or quickly extract data required for the project. A new project has been launched to develop an IT solution able to support extraction of all loan data, to enable future sales (and is on track), but the risks remain for this first sale.Analysis capacity (on financial modelling of the ICR student loans book) remains at Amber as the ongoing  work required around the new model, producing documentation and responding to RA/investor questions indicates that the project needs to maintain if not increase the number of resources in that specific area. Lack of this resource across government provides a challenge and all recruitment options (including external recruitment, with budgetary impact) continue to be explored.</v>
          </cell>
          <cell r="AC113" t="str">
            <v>There is a mature contractor market for the building of schools - however there has been a significant increase in demand for construction capacity across sectors and we are finding some difficulty in attracting contractors to deliver the programme under our current contract terms and rates.In addition there is an increasing internal and external demand against professional services and resources for the delivery of other programmes and projects.Mandates are in place for professional support for technical advisory, legal advisory and IT / MIS development with consultancy business cases having been approved by Cabinet Office. EFA staff recruitment in the last quarter has increased capacity in key specialist areas including technical &amp; cost management.</v>
          </cell>
          <cell r="AE113" t="str">
            <v xml:space="preserve">Digital and IT - improved to Amber rating following additional capacity and capability secured through interim IT Project Manager and additional SEO support to the 30 Hrs Project TeamProject Delivery - an SEO Senior Project Support Officer has been recruited to bring capacity to the Early Years Portfolio Office (taking up post on 30th August); Project Delivery capability across the existing 30 Hrs project team should also be strengthened.Finance &amp; Analysis - as outlined in Section 4.04, we are currently recruiting to fill existing vacancies in the Finance and Analysts teams, as well as recruiting to fill additional posts to strenghten capacity and capability in these areas.  </v>
          </cell>
          <cell r="AF113" t="str">
            <v>The resources for the team will remain fluid until the preferred option is approved by Ministers.</v>
          </cell>
          <cell r="AG113" t="str">
            <v>The client team consists of both Highways England staff and staff sourced through the Programme Delivery Partner or PSF/CDF consultancy. The more senior posts are transitioning from the Programme Delivery Partner or PSF/CDF consultancy to Highways England.  A Highways England Project Director has been appointed and will be joining the project team in January 17.  A Highways England Project Manager is in post.  The Complex Infrastructure Programme workforce plan is continuing to recruit and fill key posts in 2016/17. As recognised by the I&amp;PA review the client team capacity, capability and collaborative behaviours are key for success. In addition to the current recruitment, a workforce behavioural maturity plan has been produced which is being cascaded to the workforce.  An Assurance review for Phase 2 (construction) is also in development to understand project needs and skill gaps following completion of the design phase.Work force planning is currently underway with the A14 Supply Chain (the Integrated Delivery Team) determining both workforce and management requirements in order to deliver the A14 project in line with the programme. The current analysis suggests that the A14 project in its entirety will have a work force that peaks at c. 2000 and a management team that peaks at 500 – this will include the Highways England client team. These figures are derived from resourcing the construction programme which has been smoothed to make the most efficient utilisation of available resource. We will  also review the impact of these requirements against other projects that will be undertaken within a similar time period</v>
          </cell>
          <cell r="AH113" t="str">
            <v>The project is short of key client capabilities in PMO and Stakeholder Engagement. These skills gaps are currently being augmented in part by skills from the supply chain via the PDP Framework. Key areas of recruitment to address these shortages are ongoing a number of posts have been re-advertised after unsuccessful initial recruitment campaign.</v>
          </cell>
          <cell r="AI113" t="str">
            <v>Function/Expertise Rationale Industry Knowledge - Covers Surface Access Legal / Commercial / Contract Management - Covers Legal Commercial Promoter Engagement and Regulatory Project Delivery - Covers Programme Management Governance Assurance Dependency and Benefits Management Policy / Legislation - Covers Policy Development Parliamentary and Ministerial EngagementCommunications / Stakeholder Engagement - Covers Media Communications Stakeholder Engagement and Correspondence A skills review was undertaken in Q2 2016/17 to identify resource requirements and alleviate future amber rating however skills remain with this RAG owing to the early stage of the programme. Recruitment campaign to fill additional Deputy Director role (Programme Office and Commercial) at SCSPB1 underway and two staff about to fill G7 vacant roles (including Project Delivery role).</v>
          </cell>
          <cell r="AJ113" t="str">
            <v>The project is monitored by Jacobs as the Crossrail Project Representatives. They provide construction and project management expertise ongoing assurance and periodic reporting on the progress of delivery. The contract is a tripartite agreement between TfL DFT and Jacobs. The project team also benefit from the assistance of the Crossrail Joint Sponsor team.</v>
          </cell>
          <cell r="AK113" t="str">
            <v>As Network Rail is the Government's delivery agent for East West Rail Programme the delivery of the Programme is also dependent on the capability and capacity of Network Rail. They provide construction and project management expertise ongoing assurance and periodic reporting on the progress of delivery.</v>
          </cell>
          <cell r="AL113" t="str">
            <v>Across the Programme there are shortages in specialist Network Rail staff particularly timetable planners and signal engineers.</v>
          </cell>
          <cell r="AM113" t="str">
            <v>Commercial Project delivery and Technical flagged as amber as filling these roles more difficult due to specialist skills required .  However work being manged by interim support  with permanent recruitment taking place to fill posts as soon as possible.</v>
          </cell>
          <cell r="AN113" t="str">
            <v>Other includes 0.3 PA support 0.5 communications capability/external stakeholder management and 0.25 to cover for legal advisors. Change in Commercial and Finance assumes recruitment of 1 x G7 post.</v>
          </cell>
          <cell r="AO113" t="str">
            <v>Figures above depict the Project Management &amp; PMO Team there are numerous partners / suppliers totalling over 100 that are working in the project. Highways England is recruiting for permanent project staff to reduce the dependency on consultants interims and contractors.</v>
          </cell>
          <cell r="AP113" t="str">
            <v>Following the OGC Gateway 3 Review which identified resource and skills gaps skills gap assessment was carried out in August and most critical gaps for communication risk and stakeholder management roles have been filled. Gaps still remain for some project/programme roles which will be highlighted following re-assessment. Additional support (not funded by the programme) provided by HE legal environmental procurement and finance services as required.</v>
          </cell>
          <cell r="AQ113" t="str">
            <v>As Network Rail is the Government's delivery agent for the Midland Mainline route enhancements the delivery of the programme is also dependent on the capability and capacity of Network Rail. The capability of Network Rail provided via its subcontractors was affected by the demobilisation and re-mobilisation of the programme following the programme pause surrouinding the Hendy review. Although mitigation actions have been put into place by Network Rail the delivery capability has not fully recovered to it's pre-Hendy levels. Permanent resources require additional training to further develop Commercial &amp; Contract Management skills Benefits Management skills and Technical/Digital Railway knowledge. It is planned to engage Technical Advisors to provide technical assurance for the design of the infrastructure enhancements.</v>
          </cell>
          <cell r="AR113" t="str">
            <v>Currently Amber due to Grade 7 potential vacancy in January 2017 and for specialist advisors. - The team has reasonable industry knowledge and project delivery experience. - Scope managing any large scale programme reviews/political demands.   The technical and industry areas rely on very specific skill sets that are not widespread.  We plan to rely on external contractors as the need arises through call off contracts to provide this expertise. As Network Rail is the Government's delivery agent for the North of England Programme the delivery of the Programme is also dependent on the capability and capacity of Network Rail</v>
          </cell>
          <cell r="AS113" t="str">
            <v>The programme  does not categorise its resources in this way currently. However for the purpose of this exercise : Specification leads managers advisors and assistance are classed atTechnical Procurment leads managers advisors and assistance are classed as Industry Knowledge Project Directors managers and Assistants are classed as Project DeliveryThe other is a Fast Stream. The programme continues to seek to atttract technical and comnercial specialists. We have made some headway in ths field. We are currently developing our attraction strategy applying HMT agreed payflex testing executive search and working closely with Cabinet Office and Group Procurement on the commercial capability delivery plan.</v>
          </cell>
          <cell r="AT113" t="str">
            <v>External consultants not listed above are commissioned on an add hoc basis to provide advise/guidance on technical or legal matters.</v>
          </cell>
          <cell r="AU113" t="str">
            <v>Current rag ratings set as amber to represent resource pressure currently faced on the team. Immediate resource pressure should be addressed when recruitment for the 1 x G7 Programme Client Manager has completed (expected to be in bost July/August 2016). There is additional scope for further resource in communications and technical to support the work leading up to the Auust 2017 blockade in particular. As Network Rail is the Government's delivery agent for the Wessex Capacity Programme the delivery of the Programme is also dependent on the capability and capacity of Network Rail.</v>
          </cell>
          <cell r="AW113" t="str">
            <v>"Admin" refers to team administrator/organiser who is shared resource with Crossrail and IEP programmes.Commercial &amp; Contract Management and Project Delivery RAG rating have been amended to Amber to refelct the current vacant posts in the team.</v>
          </cell>
          <cell r="AX113" t="str">
            <v>The roles of the staff working within NHS England have now been integrated in the general team.</v>
          </cell>
          <cell r="AY113" t="str">
            <v xml:space="preserve">The central team based in NHS Digital has the appropriate levels of capability and capacity to support the remainder of the programme. </v>
          </cell>
          <cell r="AZ113" t="str">
            <v>Legal remains at amber as negotiations are ongoing with dispensing suppliers with the first draft contract out for review.  We are still on target for the first stage to be signed in December 2016.The delivery option is amber, following the decision at the last Programme Board meeting (22/09/2016) to proceed with plans for the Phase 4 pilot.  However, on 29/09/2016, the ICO advised that we should not yet proceed with the Phase 4 pilot.  Re-planning is now underway.  Finance is amber both now and in the future due to a proportion of the EPS Release 2 budget being made available to other opportunities.  The reason for this is a combination of developments costing less than initially anticipated with some work packages being delayed or de-scoped.</v>
          </cell>
          <cell r="BA113" t="str">
            <v>Resourcing against plan is in a relatively good position with challenges in securing sufficient Project Management resources ongoing.The Domain continues to adapt to meet evolving demands and has implemented new Governance arrangements.  Changes to required resource profiles and mix has led to ongoing work in this area.</v>
          </cell>
          <cell r="BB113" t="str">
            <v>The programme now has the majority of required skills in place.  The area where further skill is required is in specialist security resource.  In response to this requirement the programme is seeking to identify a security partner (consultancy) to  provide specialist input to the design, build and early operation of the HSCN Security function.</v>
          </cell>
          <cell r="BD113" t="str">
            <v>Access to good commercial and procurement resource is a challenge across all Government departments and NHS Digital are working with Cabinet Office to source resources in this area.  Additionally there isn't currently the required level of project management, change implementation and business analyst  resource needed to complete preparation for the procurement and to manage live releases. Recruitment is underway via a central NHS Digital recruitment activity which should address the resource shortfall.</v>
          </cell>
          <cell r="BE113" t="str">
            <v>Performance of the NHS Digital team has substantially improved with change of personnel.Concerns about continuity of operational resources have increased due to significant illness / absence of one key individual which means that we know have a less resilient resource model.Programme director role has been extended to cover programme closure.</v>
          </cell>
          <cell r="BF113" t="str">
            <v>Change implementation, technical, and legal, commercial and contract capabilities are available to the Proton Beam Therapy Programme from other areas of NHS England.  There is adequate capacity in all these capabilities to fully support the Programme.</v>
          </cell>
          <cell r="BG113" t="str">
            <v>Qtr 2 update: Replanning of the enhance project has completed to achieve a baseline plan. Delivery of the plan commenced at IBM' commercial risk (subject to contract), with functionality successfully released in to Service in June and September. The baseline plan will deliver all developments within the revised enhance project by August 2017. The introduction of dedicated ESR Service Implementation staff will remain on hold, pending the outcome of an implementation approach review. Implementation support is taking place (to a reduced level) as part of BAU services offered by the NHS ESR team.</v>
          </cell>
          <cell r="BI113" t="str">
            <v>Technical capability remains Amber this period to reflect the new technology skills requirement to reflect the new service components, the same applies to communcations &amp; stakeholder engagement which require a different emphasis than previous to reflect the greater engagement requirements with the user community.  All are part of the capability assessment currently being undertaken.</v>
          </cell>
          <cell r="BJ113" t="str">
            <v xml:space="preserve">Following failure to recruit salaried staff, Professional Services Business Case approval has recently been received for recruitment of IT IS specialist contractors - this is now in progress and some resource has commenced.  Limited early works has been undertaken to make progress using existing resources which has been borrowed/shared with other projects. For Pensions Digitisation, it is intended that the supplier selected through the GDS Digital Services Framework would continue through Beta phases whilst NHSBSA seeks to expand its internal digital capability.Additional Project Managers have recently been recruited and adverts are out for Operational Change Readiness and Business Analyst roles which if successful would enable some contract resource to be released. </v>
          </cell>
          <cell r="BK113" t="str">
            <v>NHS Digital currently has a shortage of skills in specialist digital roles such as user research and product management, and has some gaps in commercial and procurement, although these have been partially addressed since the last return. There are also some gaps in agile project delivery and programme management when using agile methodology. There is considerable work underway across the organisation to identify and fill these specialist digital skills gaps.  Further discussion are taking place at a Domain A level to ensure that NHS.UK has appropriate commercial and procurement support for the future.</v>
          </cell>
          <cell r="BL113" t="str">
            <v>We are working towards appointing constructors including those  with specialist containment construction knowledge.  This has resulted in a good number of pre-qualification questionnaires returned across the 4 OJEU lots.  Deployment of the iHub (SharePoint) solution has finally commenced and the programme team and PHE ICT are working collaboratively together to resolve issues.  The draft  Business Change Strategy is progressing following the recruitment of business transition management resource last quarter.</v>
          </cell>
          <cell r="BM113" t="str">
            <v>During Q2, the Programme recruited 5 additional resources to increase capability/capacity across the following Workstreams: Category Towers, Logistics and Supporting Technologies &amp; Transactional Services.  We are also actively recruiting into the following areas: - Programme/Project/Workstream delivery- Business Analysis- Stakeholder Engagement and Communications- IT / Technical Analysis for the Supporting Technologies - Commercial &amp; Contract professionals - Transition Delivery professionals- Commercial Accountants.</v>
          </cell>
          <cell r="BN113" t="str">
            <v xml:space="preserve">*Digital - the team has actively engaged in utilising digital tools, for example in publishing new e-learning modules on finance and the enhancements to the Summary Care Record application (SCRa), for use by registered NHS staff. Likely the programme will need to develop this capability to ensure the behaviour change programme is well communicated.*IT - the IT project has moved to the Informatics Management Portfolio Board (IMPB) for their oversight, but the Programme will continue to provide policy input.  Further clarification will be required from the IMPB and the Digital Delivery Board on the skill, expertise and governance required for the delivery of a future solution.*Commercial  and Contract Mgt - Likely to have to set up new contracts in the future.  Less capability and experience of doing this in the current team.*Finance - the programme requires knowledge of NHS and DH finance (the latter supported by our DH finance Business Partner) </v>
          </cell>
          <cell r="BP113" t="str">
            <v>Current capacity gaps with regard to technical resources required, for example in the testing and network areas. Actively working to backfill, recruit and re-purpose existing  gaps. New recruits are starting to be identified and onboarded.</v>
          </cell>
          <cell r="BR113" t="str">
            <v xml:space="preserve">The Amber ratings relate to the compressed delivery timeline and denote the status as at end September 2016. Programme and Delivery partner capacity is reported fortnightly and considered monthly at the Programme Board. Partners have been asked to impact the compressed timeline against their resource profiles and will report monthly as appropriate.  The delay in receiving HoTs means that some of our processes such as communications are only just starting to be tested. Early experience indicates operational communications processes are proving complex, will need to be streamlined and this is currently impacting resourcing.   The intention is to lockdown the final list of sites for delivery within the scope of the programme by the beginning of December, at which point we will be able re-baseline capacity and capability requirements across the programme and with delivery partners. The commercial PMO capacity gap is being managed through reassigning and loaning resource until a longer term capability is put in place.  The Q3 GMPP return for December due in January 17 will reflect any impacted changes in the coming quarter. </v>
          </cell>
          <cell r="BS113" t="str">
            <v xml:space="preserve">The Programme continues to work closely with Change Resource Pool and Digital Group colleagues to match vacancies with skills required. We continue to build capability, especially around the digital space and continue to see the benefits of our plans and actions. However, use of contingent labour continues in those areas where the programme cannot source the necessary skilled resource from within DWP within the timeframes required.  </v>
          </cell>
          <cell r="BT113" t="str">
            <v>Digital and IT are amber because of the reliance on contingent labour, although there is no immediate risk to delivery and recruitment is in train.</v>
          </cell>
          <cell r="BU113" t="str">
            <v xml:space="preserve">Information Technology - Business Requirements are currently being assessed and impacted by Digital to drive out solutions.Legal, Commercial &amp; Contract Management - Procurement timeline is tight. Project Delivery - DWP is experienced in delivering Waterfall and Agile projects. Programme Resources and Organisation are firming up.Analysis - Volumes are subject to change and underlying assumptions used for calculations continue to be refined. Amber rating also reflects the analysts capacity to deliver.Communications, &amp; Stakeholder Engagement - Communications Strategy and Plan are being refreshed. Localism brings a number of presentational challenges,  currently being addressed by Strategy and Design.  </v>
          </cell>
          <cell r="BV113" t="str">
            <v xml:space="preserve">Overall the Programme remains Amber. Strategic discussions have been ongoing at Director General level regarding the migration approach, direction of travel, and the role of our key suppliers in enabling key activities.  AMBERS:Information Technology: The programme is to deliver a refreshed hosting environment for applications withing scope.  We are reviewing our migration plan which in turn will inform the applications to be migrated and the associated hardware/software requirements. Technical: The programme remains reliant on external suppliers to provide much of the Technical Capability since data centre management has been outsourced for many years.Project Delivery:  An fully integrated programme plan is in production, but not yet available. </v>
          </cell>
          <cell r="BZ113" t="str">
            <v>Change Implementation: Amber rating reflects I&amp;PA recommendation that the Programme develops current and future multi-layered Operating Models with programme plans and governance aligned to drive transition between the two; Based on the I&amp;PA review, a Business Transformation Board has been put in place with strong governance and links with the wider Programme.  Further work to put transformation at the heart of the Programme is underway and progressing.  On track for green RAG</v>
          </cell>
          <cell r="CB113" t="str">
            <v xml:space="preserve">Regular engagement with suppliers  and constant monitoring of resource prioritisation across Transformation will support MTDI delivery with the Programme having weekly meetings with its suppliers to ensure that resource needs are fully discussed and future delivery requirements understood and planned for.Recruitment of PPM resource has taken place in the main, with capability being the reason for the amber status.  We anticipate this will improve by the end of the year as capability develops.   There is a shortage of in-house Analysts at present which is being addressed through a recruitment exercise. We anticipate these will be in post but there are likely to be capability issues remaining at the financial year end.Technical subject matter experts are a scarce resource and there will be demands on their time for the foreseeable future.  The Programme is using a new tool to support management of their time and so better manage key resources across HMRC Change Programmes and flags up any “pinch points”.   </v>
          </cell>
          <cell r="CC113" t="str">
            <v>Information Technology - The Programme is continuing to refine the joint Estates/CDIO approach to provide the Technology required.Project Delivery - The Programme Deputy Director will oversee project delivery for the Programme.Readiness for Change - Lead recently appointed and a team to support this work is currently being recruited.Change Implementation - The Programme is still recruiting projects managers to deliver the locations Programme. Recruitment is likely to be complete during a Transformation wide exercise taking place in October 2016Technical - A strategic delivery partner has been appointed to work alongside HMRC to support the development of technical standards.Finance - Team recently created and still developing capability</v>
          </cell>
          <cell r="CE113" t="str">
            <v>Within HMRC Transformation portfolio there is competition for resources delivering the Digital, IT and Commercial elements required by CDS.    Subject Matter Experts are becoming increasingly thinly stretched across the Programme and wider Customs Directorate activity, not least due to the additional policy activity needed for exiting the EU. Consideration is being given to alternative approaches to increase capability and capacity in this area.                                                                                                                              A key programme manager role (Cutover and Migration) is unlikely to now have the previously planned handover/dual running due to challenges in identifying a suitable candidate for the role.</v>
          </cell>
          <cell r="CF113" t="str">
            <v>The programme is carrying and actively managing 2 risks and one live issue related to resourcing (capacity and capability). Risk (1) is around internal (digital and delivery) resource where there is an increasing demand across HMRC for relatively scarce, skilled project/programme specialists. Recruitment plans are in place and we anticipate getting to green in due course. Risk (2) is that resourcing in all areas is impacted or exacerbated by HMRC and/or Transformation announcements about future locations. The live issue concerns the loss of Subject Matter Experts (counted as 'Technical Resource' above) who are HMRC resource external to the programme but who are essential to support development.   Significant numbers of SMEs to support current development are based in Telford.   Personal Tax Change Product &amp; Process have recently announced that they will not have a Telford site in future and we are a seeing an impact on resource as existing SMEs depart for new jobs.</v>
          </cell>
          <cell r="CG113" t="str">
            <v>The Critical Friend review (CFR) in the previous quarter recognised the progess made on key aspects of the Programme and advised that subject to resolving some minor recommendations they would guide the SRO that the delivery confidence level of the programme should be recorded as amber at the next Programme Board. This advice was taken at the next Programme Board meeting with the members agreeing a programmme delivery confidence level of amber, this level of confidence has been re-affirmed at subsequent meetings.  Good work also continues to resolve the remaining 3 open minor recommendations.</v>
          </cell>
          <cell r="CH113" t="str">
            <v>Commercial and contract management remains amber however it may turn green for the future. Recruitment activities have now completed and new staff have been appointed to the SST Commercial team. SMEs have been recruited in on temporary basis to support and deliver the Accelerated Capability Environment work that is currently underway. There is also a recruitment campaign underway to recruit a Commercial Lead in the Live Services environment of CCD. The Commercial function is currently under a department wide Transformation programme that involves CS staff applying for their posts so there is some risk of staff rotation. We have also secured specialist commercial support in areas of new requirements, driving the desire to move to green in the future.  Information Technology and Technical will remain amber in the near future due to a large pipeline of work, we are using alternative mechanisms to recruit staff however this is subject to clearance -  IP Bill implementation could result in increased demand on CCD. As predicted finance are now green, looking to remain due to appropriate number of staff in place, with relevant skills. Live Service remains amber, recruitment campaign is ongoing which once complete security clearance will be sought and skills and knowledge acquired, at which point RAG will improve to green. Communications and Stakeholder engagement is currently amber due to insufficient resource for internal and external communications however staff are now in place and RAG will improve next quarter.  Analysis is amber, with intention to improve to green in the future following acquisition of tools which better support planning.  On digital we are running an ongoing assessment of capability and capacity requirements, RAG could change going forward.Project Delivery remains at Amber. The programme was reviewed by the IPA in September 2016 who have rated delivery confidence of the programme as Amber Green. This reflects robust planning activity across the programme, including 'Day One' roadmap delivery plans for implementing the possible outcomes of the Data Retention Investigatory Powers Act Judicial Review.Sustainment remains at Amber. The outcome of the due diligence at NCA has been delayed and is expected on 5 October. However, work has continued to progress with the setting up of the new sustainment governance structure and initial design work on the sustainment New Home Office Directorate (NHOD). This has resulted in limited impact to the delivery of the sustainment organisation which remains on track to be delivered by March 2018.</v>
          </cell>
          <cell r="CI113" t="str">
            <v>The programme has established commercial relationships to enable roles required to be filled. The programme has struggled to recruit stakeholder engagement and relationship managers within existing Civil Service. In the longer term the programme is considering an external recruitment campaign to bring in permanent staff to fill these roles. This process is likely to take up to six months to produce results. In the short term contract recruitment is ongoing to bridge the gap.An initiative is being put in place to ensure existing resources are being developed to allow capabilities to be built on internally. A working group has been set up to explore a range of learning and development interventions both formal and informal such as; classroom-based training, lunch and learns, job shadowing and mentoring to build capability across the programme both now and in the future. In longer term the CFPG IT Business Management team are keen to recruit and upskill permanent staff within the portfolio to ensure continuity is held through all programmes.</v>
          </cell>
          <cell r="CJ113" t="str">
            <v xml:space="preserve">As Adelphi has chosen to move to new technology suppliers we have updated  this section in line with our current  expectations </v>
          </cell>
          <cell r="CK113" t="str">
            <v xml:space="preserve">Project Delivery Amber: difficulties in recruiting and retaining specialist project delivery resource (see section 4 for further detai)Commercial and Contract Management (inc procurement) remains Amber:  An independent review of the  contract and tender process followed on the IT Platform project and lessons learnt have been incorporated into the new contract and influence the future work of the Programme.   Work is in hand to buy in  external commercial expertise to support the Programme.Change Implementation remains Amber: The business change team has made further progress this quarter but concern remains about how the volume of change for BF Operations arising across the Transformation agenda will be managed. This programme will be the first to trial and implement elements of the new Border Force  Target Operating Model and will need to overcome the challenges that will arise from significant changes to working practices including terms and conditions within BF Operations. Technical remains Amber: difficulties continue in recruiting and retaining specialist technical resource . This puts at risk key project delivery dates.Industry Knowledge remains Amber: as it is still at an early stage. Market engagement is getting started and an Innovation Group of potential suppliers has been established. </v>
          </cell>
          <cell r="CL113" t="str">
            <v>Note: Requested from HO Portfolio Office "Support that is being provided or will be needed from the Cabinet Office / HMT":DBS Commercial engage with Crown Commercial Service  as per the procurement delegation letter and for advice/escalation. DBS project are working collaboratively with GDS, Verify and Pay.gov.uk to support the delivery of R1 DBS programme engage with IPA to conduct assurance reviews.HO Portfolio Office attend R1 Project Board (assurance)</v>
          </cell>
          <cell r="CM113" t="str">
            <v>For Technical, two architecture/development leads  appointments in Border Crossing are needed to strengthen capability and improve product quality:  we have managed without these roles for the short term, but longer term impacts are starting to manifest themselves.For Change Implementation, a Release Manager is needed in Border Crossing to navigate through all the complex components of the release process.For Finance, the PMO has pushed hard to obtain the level and quality of  service needed from our Finance partners, but while it has improved, we want to further strengthen the Finance function.</v>
          </cell>
          <cell r="CN113" t="str">
            <v xml:space="preserve">The Programme cannot accommodate skills shortages in key areas and maintain the pace required. Therefore, submissions continue to be made to the CCL Board and PDPB to extend some of our specialist contractors in line with the Programme Plan.  Approval of these requests also enables the Programme to manage the additional complexity caused by the related projects and maintain pace against a challenging timescale. The Programme regularly seeks to create long-term Civil Service positions, where appropriate, and some notable successes have been achieved, particularly across the senior management team. However, care will be needed over the projected longevity and suitability of some of the posts for Civil Service recruitment; as the Programme concludes the work to agree the structure it will need post contract award; mobilise the main procurement lots; and prepare for transition. The Programme will take account of the different phases and re-organise accordingly. </v>
          </cell>
          <cell r="CO113" t="str">
            <v>There is currently a shortage of specialist resources on the programme but the programme has now completed the procurement of a Delivery Partner to work with the Programme to augment its capability and capacity. The Delivery Partner is on site and will be providing additional resource and expertise for  key strategic project delivery. The Application Development procurement is coming to a close with the successful supplier expected to start in early October 2016.There is also a gap in commercial staff in terms of capacity and expertise which is looking to be addressed through the recruitment process and assistance for sourcing/procurement design from the delivery partner.</v>
          </cell>
          <cell r="CP113" t="str">
            <v>Generally the Programme has the skills and resources required.  The commercial and finance ratings remain at Amber as the majority of staff in both functions have recently been replaced and are re-establishing effective ways of working.Delays in Home Office and Cabinet Office approval across a number of procurements are forcing contract extensions with existing suppliers and causing significant rework and delivery delays. The relocation of the Programme to Croydon has been partly mitigated following a temporary lease extension in order to stagger the move between July 2016 to easter 2017 minimising delivery impact for critical path items.</v>
          </cell>
          <cell r="CQ113" t="str">
            <v>Delivery has major dependency on technical delivery by MoJ estates directorate staff:  estates capability there is being boosted to meet programme requirements, but management and delivery resources are still quite thinly stretched.  Still some uncertainty around IT delivery costs including laptops, smartphones and wifi.Estate change costs increased for 17/18 due to higher than expected cost of re-fitting Lunar and Apollo House to required standard.</v>
          </cell>
          <cell r="CR113" t="str">
            <v>Attracting technology resources with the right knowledge in to civil servant positions is still proving difficult in the current market</v>
          </cell>
          <cell r="CS113" t="str">
            <v>Assessments taken from RPA for next OGC Level 0 Gateway Review written Sep 16</v>
          </cell>
          <cell r="CU113" t="str">
            <v>The capability/capacity is green across the board, less capability change which will be developed as the programme matures. There are some staffing pressures with DE and S, but as long as funding for the team is maintained for contractors this will not ha</v>
          </cell>
          <cell r="CV113" t="str">
            <v>DE and S Project Team regard capability / capacity as Green across the board at present.  With no significant changes to funding levels, it is not anticipated that there will be any change to confidence in the near future.</v>
          </cell>
          <cell r="CW113" t="str">
            <v>Lack of PMO support resulting in Amber for Project (Programme) Delivery.</v>
          </cell>
          <cell r="CX113" t="str">
            <v>IT - mandated use of DIO Infrastructure Management System (IMS) for project reviews and reporting, skill level improving, adoption improving, accuracy improving; FOC Dec 16. Interface with ISS for passive and active IT systems working. Army's Portfolio De</v>
          </cell>
          <cell r="CY113" t="str">
            <v xml:space="preserve">The programme is being supported by business and data analysts provided by the Army Management Information Branch to support the on-going development and deployment of an analytical capability for Army Reserves Development. Work is ongoing to ensure that </v>
          </cell>
          <cell r="CZ113" t="str">
            <v>Commercial and Contract Management:  MOD: Shortage of experienced commercial staff, exacerbated by recent exits and fragility of the function across the enterprise. Commercial recruitment is subject to separate arrangements and remains fragile. BAES: Comm</v>
          </cell>
          <cell r="DC113" t="str">
            <v>Programme re-plan included assessment of the resources required to deliver the Programme.  IBM have filled the majority of key posts. DBS have recruited some additional staff. As a result of the Gateway Review Process an additional B2 resource has been re</v>
          </cell>
          <cell r="DD113" t="str">
            <v>Following the critical OGC Gateway Review conducted late November 2015. The OGC Review Team made the following recommendations in respect of the team's capability and capacity:Recommendation 4: The SRO (is) to define the Intelligent Customer role and re</v>
          </cell>
          <cell r="DF113" t="str">
            <v>Project is in now in Assessment phase and the requirement dictates a degree of sovereign delivery resources.  Internal resourcing issues have been assessed and a further 6 contractors (12 in total) are required to support this phase. Focus is turning to t</v>
          </cell>
          <cell r="DG113" t="str">
            <v>The SKYNET 6 Team has significant difficulties recruiting personnel who are SQEP in PPM and Engineering against existing liability and it is expected there will be further significant challenge in recruiting suitably qualified personnel into forecast vaca</v>
          </cell>
          <cell r="DL113" t="str">
            <v>Commentary/narrative against the Amber elements: DE and S personnel resource is stretched by having to provide additional overseeing work in RoK to ensure AOC; technical issues are also putting additional pressure on DE and S Personnel resource; the chall</v>
          </cell>
          <cell r="DM113" t="str">
            <v>Change Implementation – Amber (a consequence of the increasing amount of change to be managed)Technical – Green (up from Amber following successful recruitment of engineering and safety posts)Project Delivery - Future changed to Amber (DE and S TL has</v>
          </cell>
          <cell r="DN113" t="str">
            <v>NEM programme team fully staffed, with appropriately skilled staff for implementation, delivery and closure.In terms of Commercial and Contract Management this relates to JPA change who have tried and tested systems and resource.</v>
          </cell>
          <cell r="DP113" t="str">
            <v>Notes:Digital- Not applicable(not digital (GDS) service)IT- To note current lack of SQEPProject Delivery- To note current lack of PgM SQEPTechnical-To note current lack of Techincal SQEP(perhaps longer term)</v>
          </cell>
          <cell r="DQ113" t="str">
            <v>There are issues on Suitably Qualified and Experienced Personnel in relation to the Warhead Programme. This reflects the scoring of RED for Technical and Industrial Knowledge.</v>
          </cell>
          <cell r="DR113" t="str">
            <v>There are very limited numbers of digital and information technology experts across the PROTECTOR programme (including business as usual, the programme organisation and DE and S), a situation made worse by the high degree of dependency on communications a</v>
          </cell>
          <cell r="DS113" t="str">
            <v>The figures above are a sum of the NCHQ, Portsmouth Naval Base (PNB) and DE and S QEC Programme teams. The increase in contractor numbers in this Qtr return reflects the inclusion for the first time of 37 MSDF contractors for the Support Development P</v>
          </cell>
          <cell r="DT113" t="str">
            <v>DE and S have a functional heirarchy that allows specialist advice not directly available within a PT to be called upon as required.  Whilst some of the team competencies listed above do not work directly for the SFU Team they are available within the TTH</v>
          </cell>
          <cell r="DU113" t="str">
            <v>The RAG assessment on all of the above is based on capacity rather than capability, as people that we have in the team are capable, but overstretched and require additional resource as would be expected of a 'mega project' of this magnitude. The RAG forec</v>
          </cell>
          <cell r="DV113" t="str">
            <v>Change Implementation remains amber pending implementation of the plan for Standing up the Functions.Information Technology remains Amber pending development and implementation of the IS strategy in line with the IT/MI systems risk.</v>
          </cell>
          <cell r="DW113" t="str">
            <v>The resourcing picture remains AMBER reflecting ongoing difficulties of recruiting SQEP personnel at programme level.</v>
          </cell>
          <cell r="DY113" t="str">
            <v>Amber grading for Commercial  and  Contract Management is the result of the bulk of commercial being held outside the PT and MAvPSO.  Hels OC provides the majority of commercial resource and expertise to the Lynx/Wildcat PT.</v>
          </cell>
          <cell r="EA113" t="str">
            <v>The Programme is utilising new contracts to bring in additional digital/IT capability but the market is stretched and we are seeing a constrained supply of new high quality resources particularly in devops and testers. The Programme remains very sensitive to being able to recruit and retain a full complement of tech delivery roles to meet the velocity required. Capability in change implementation is growing and the link with the HMCTS Reform Programme will strengthen this in future years. High quality financially trained resources have proved difficult to recruit and retain.  The longer-term sourcing of critical technical resources is being managed as a strategic risk between HMCTS and CPS.</v>
          </cell>
          <cell r="EB113" t="str">
            <v>All sections are green with the exception of change implementation in the future. The programme has delivered as much as is possible in the way of supporting guidance, structures, proposed future governance etc but it is now for the business to embed change moving forward hence the Amber rating assessment.”</v>
          </cell>
          <cell r="EC113" t="str">
            <v>The Consultancy One PMO tenders have been approved by Treasury and Cabinet Office with initial resource in place mid- September. In the interim we are accessing short term internal support (non PMO specialist) to provide additional help. Policy and Business Change recruitment is in progress.  Within service and system integration, we are currently under resourced, in particular with technical and business design expertise, which we plan to address through the creation of a design authority function. There have been ongoing discussions around the role of the SSI, but the programme is pro-actively recruiting to fill vacancies across the directorate.Finance rating moved from Green to Amber as a result of Finance resources leaving the programme.</v>
          </cell>
          <cell r="ED113" t="str">
            <v xml:space="preserve">While the FITS Programme continues to report an Amber/Red rating as that was the outcome of the last PAR in July 2016, there has been significant progress in the last quarter. An AAP is scheduled for October 2016, at which time the rating will be reviewed.The Full Business Case was presented to the MoJ Investment Committee on the 14th September 2016,  and was approved.With commercial contract re-negotiations now agreed for Service Integration And Management (SIAM), Hosting, End User Computing and Data Centre Services FITS is moving from focusing on commercials to focusing on delivery. To this end 203 users have received the new End User Computer solution.          </v>
          </cell>
          <cell r="EE113" t="str">
            <v>Digital and Technology capability being actively increased though additional and continued engagement of Technology Specialists.</v>
          </cell>
          <cell r="EF113" t="str">
            <v xml:space="preserve">Digital is carried out by public sector and external contractors.      </v>
          </cell>
          <cell r="EG113" t="str">
            <v>IT and Digital - Is Amber noting the fact that the project needs more MOJ IT support to ensure the Integrator supplier can connect securely into MOJ systems.  Ideally need a dedicated IT link and integration resource for the project. This work is in hand and the rating should move to Green by December 2016.Project Delivery - Is rated as Amber to reflect the resourcing pressures on the team and gap in project resource due to VEDS.  This should move to Green in Oct/Nov 2016.Finance - Is rated as Amber due to the gap in Finance support for the project.  We have just recruited a new FRO and this dimension should move to Green in Oct/Nov 2016.Analysis - Is rated at Amber as additional analytical resource has been requested to support the project but no internal resource is available.  We are working with the Analytical team to mitigate this risk and we expect to move to Green by November 2016.</v>
          </cell>
          <cell r="EH113" t="str">
            <v>RAG status due to PVR recommendations. Gateway 0 due in November will inform capability and capacity ratings for next GMPP return.</v>
          </cell>
          <cell r="EJ113" t="str">
            <v>The programme has in place an experienced project delivery, change implementation, procurement, contract management and legal capability and as the programme moves from definition phase to delivery the challenge will be to match the resources against the demands of this ambitious and complex programme. These challenges are made more acute as it has deliver in parallel with other large change programmes in the department (e.g. HMCTS Reform). To meet this challenge the Programme is procuring specialist advice in a number of areas to ensure that any shortfalls are managed and maintain the programme's momentum.In addition the programme is monitoring its resourcing requirements to ensure that both capacity and capability as aligned as far practicable with the programme's demands.</v>
          </cell>
          <cell r="EM113" t="str">
            <v>The IT Strategy recognises NCA's internal technology organisation has suffered from sustained underinvestment.  As such, the Technology Command was created in September 2015 aligned to a new IT Operating Model.  Work continues to establish and embed the Model including implementation of new functions, processes, standards as well as on-going upskilling of existing resources and new Civil Servant appointments.  It will be key for the Command's Operating Model to reach transition states reflective of the maturity required to support incremental migration to the new multi-supplier IT sourcing model.As noted by the recent Gateway 1 Review, resource allocation across Technology Command has left key areas of the programme, including technical architecture, commercial and business change under-resourced, compared to others.  The associated Action Plan includes activity to ensure the Programme has appropriate access to existing resources in the Command.  This will need to be balanced against the wider requirement to deliver the totality of the Technology Command's Business Plan.In addition, the IT Strategy highlights the important role NCA Finance, Commercial and HR have in faciliating delivery of IT Transformation.  This is particularly key in terms of securing funds for the Programme in the wider context of the NCA's Medium Term Financial Plan, securing and maintaining required resources through NCA Commercial and HR, as well as provision of professional support to enable migration to the new multi-supplier IT sourcing model.  The recent Gateway Review highlighted the importance of sustained concerted effort to ensure all elements of NCA Transformation can proceed at pace.</v>
          </cell>
          <cell r="EN113" t="str">
            <v>The programme continues to recruit for key roles in project design, delivery, business analysis, technology (e.g. systems engineers) and change specialists.  Legal, Commercial and Contract Management (including procurement) changed to amber (now).   This reflects some difficulties we have encountered in dealing with contracts for contingent labour, variation notes and the time taken to resolve issuesThe assessment for future capability has changed to amber for a number of capabilities in line with the revised guidance that 'future' should be taken as 6 months and reflects the lead in times for planning and recruitment.Business change for technology added as this was raised at the recent IPA review of the IT transformation programme.</v>
          </cell>
          <cell r="EO113" t="str">
            <v>Digital: Teams are continuing to deliver value in each sprint, working on building products and services to tactically meet the needs for the 2017 Census Test against the bigger picture delivery of products for the whole of ONS. Delivery for the 2017 test is due to be completed by the end of 2016 to allow for a period of testing, fixes and integration, there are plans for contingency in development if not all the products are built by the end of the year.   Legal, Commercial &amp; Contract Management: presently recruiting for 2 x G6's, 2 x G7's and 2 x HEO's. Interim solutions are being considered (if campaign for permanent staff is unsuccessful).                                                                                                                                                                                                                   Finance: CTP is short of a Finance Business Partner &amp; Financial Analyst. Action is in hand to fill these posts.Analysis: Short term strategies including the ONS initiative to fill statistical and research vacancies are in place. This includes recruiting external contractors into vacant posts that have been categorised as 'critical'.</v>
          </cell>
          <cell r="FM113"/>
        </row>
        <row r="114">
          <cell r="B114" t="str">
            <v>Definition phase</v>
          </cell>
          <cell r="C114" t="str">
            <v>Execute</v>
          </cell>
          <cell r="D114" t="str">
            <v>Feasability</v>
          </cell>
          <cell r="E114" t="str">
            <v>Operate</v>
          </cell>
          <cell r="F114" t="str">
            <v>Execute</v>
          </cell>
          <cell r="G114" t="str">
            <v>Define and refine plan</v>
          </cell>
          <cell r="H114" t="str">
            <v>Other</v>
          </cell>
          <cell r="I114" t="str">
            <v>Execute</v>
          </cell>
          <cell r="J114" t="str">
            <v>Execute</v>
          </cell>
          <cell r="K114" t="str">
            <v>Execute</v>
          </cell>
          <cell r="L114" t="str">
            <v>Closure phase</v>
          </cell>
          <cell r="M114" t="str">
            <v>Definition phase</v>
          </cell>
          <cell r="N114" t="str">
            <v>Execute</v>
          </cell>
          <cell r="O114" t="str">
            <v>Execute</v>
          </cell>
          <cell r="P114" t="str">
            <v>Execute</v>
          </cell>
          <cell r="Q114" t="str">
            <v>Execute</v>
          </cell>
          <cell r="R114" t="str">
            <v>Define and refine plan</v>
          </cell>
          <cell r="S114" t="str">
            <v>Appraise &amp; Select</v>
          </cell>
          <cell r="T114" t="str">
            <v>Execute</v>
          </cell>
          <cell r="U114" t="str">
            <v>Execute</v>
          </cell>
          <cell r="V114" t="str">
            <v>Execute</v>
          </cell>
          <cell r="W114" t="str">
            <v>Execute</v>
          </cell>
          <cell r="X114" t="str">
            <v>Appraise &amp; Select</v>
          </cell>
          <cell r="Y114" t="str">
            <v>Operate</v>
          </cell>
          <cell r="Z114" t="str">
            <v>Execute</v>
          </cell>
          <cell r="AA114" t="str">
            <v>Delivery phase</v>
          </cell>
          <cell r="AB114" t="str">
            <v>Define and refine plan</v>
          </cell>
          <cell r="AC114" t="str">
            <v>Other</v>
          </cell>
          <cell r="AD114" t="str">
            <v>Execute</v>
          </cell>
          <cell r="AE114" t="str">
            <v>Define and refine plan</v>
          </cell>
          <cell r="AF114" t="str">
            <v>Execute</v>
          </cell>
          <cell r="AG114" t="str">
            <v>Delivery phase</v>
          </cell>
          <cell r="AH114" t="str">
            <v>Feasibility</v>
          </cell>
          <cell r="AI114" t="str">
            <v>Appraise and select</v>
          </cell>
          <cell r="AJ114" t="str">
            <v>Delivery phase</v>
          </cell>
          <cell r="AK114" t="str">
            <v>Define and refine plan</v>
          </cell>
          <cell r="AL114" t="str">
            <v>Delivery phase</v>
          </cell>
          <cell r="AM114" t="str">
            <v>Definition phase</v>
          </cell>
          <cell r="AN114" t="str">
            <v>Delivery phase</v>
          </cell>
          <cell r="AO114" t="str">
            <v>Appraise and select</v>
          </cell>
          <cell r="AP114" t="str">
            <v>Define and refine plan</v>
          </cell>
          <cell r="AQ114" t="str">
            <v>Delivery phase</v>
          </cell>
          <cell r="AR114" t="str">
            <v>Delivery phase</v>
          </cell>
          <cell r="AS114" t="str">
            <v>Delivery phase</v>
          </cell>
          <cell r="AT114" t="str">
            <v>Delivery phase</v>
          </cell>
          <cell r="AU114" t="str">
            <v>Delivery phase</v>
          </cell>
          <cell r="AV114" t="str">
            <v>Delivery phase</v>
          </cell>
          <cell r="AW114" t="str">
            <v>Execute (Delivery)</v>
          </cell>
          <cell r="AX114" t="str">
            <v>Delivery phase</v>
          </cell>
          <cell r="AY114" t="str">
            <v>Embed in BAU. Review and lessons Learnt</v>
          </cell>
          <cell r="AZ114" t="str">
            <v>Operate</v>
          </cell>
          <cell r="BA114" t="str">
            <v>Embed in BAU. Review and lessons Learnt</v>
          </cell>
          <cell r="BB114" t="str">
            <v>Definition phase</v>
          </cell>
          <cell r="BC114" t="str">
            <v>Execute</v>
          </cell>
          <cell r="BD114" t="str">
            <v>Appraise &amp; Select</v>
          </cell>
          <cell r="BE114" t="str">
            <v>Execute</v>
          </cell>
          <cell r="BF114" t="str">
            <v>Execute</v>
          </cell>
          <cell r="BG114" t="str">
            <v>Operate</v>
          </cell>
          <cell r="BH114" t="str">
            <v>Operate</v>
          </cell>
          <cell r="BI114" t="str">
            <v>Execute</v>
          </cell>
          <cell r="BJ114" t="str">
            <v>Execute</v>
          </cell>
          <cell r="BK114" t="str">
            <v>Definition phase</v>
          </cell>
          <cell r="BL114" t="str">
            <v>Define and refine plan</v>
          </cell>
          <cell r="BM114" t="str">
            <v>Delivery phase</v>
          </cell>
          <cell r="BN114" t="str">
            <v>Definition phase</v>
          </cell>
          <cell r="BO114" t="str">
            <v>Execute</v>
          </cell>
          <cell r="BP114" t="str">
            <v>Delivery phase</v>
          </cell>
          <cell r="BQ114" t="str">
            <v>Execute</v>
          </cell>
          <cell r="BR114" t="str">
            <v>Delivery phase</v>
          </cell>
          <cell r="BS114" t="str">
            <v>Other</v>
          </cell>
          <cell r="BT114" t="str">
            <v>Define and refine plan</v>
          </cell>
          <cell r="BU114" t="str">
            <v>Other</v>
          </cell>
          <cell r="BV114" t="str">
            <v>Definition phase</v>
          </cell>
          <cell r="BW114" t="str">
            <v>Execute</v>
          </cell>
          <cell r="BY114" t="str">
            <v>Embed in BAU. Review and lessons Learnt</v>
          </cell>
          <cell r="BZ114" t="str">
            <v>Definition phase</v>
          </cell>
          <cell r="CA114" t="str">
            <v>Operate</v>
          </cell>
          <cell r="CB114" t="str">
            <v>Definition phase</v>
          </cell>
          <cell r="CC114" t="str">
            <v>Delivery phase</v>
          </cell>
          <cell r="CD114" t="str">
            <v>Delivery phase</v>
          </cell>
          <cell r="CE114" t="str">
            <v>Define and refine plan</v>
          </cell>
          <cell r="CF114" t="str">
            <v>Delivery phase</v>
          </cell>
          <cell r="CG114" t="str">
            <v>Execute</v>
          </cell>
          <cell r="CH114" t="str">
            <v>Delivery phase</v>
          </cell>
          <cell r="CI114" t="str">
            <v>Definition phase</v>
          </cell>
          <cell r="CJ114" t="str">
            <v>Definition phase</v>
          </cell>
          <cell r="CK114" t="str">
            <v>Other</v>
          </cell>
          <cell r="CL114" t="str">
            <v>Execute</v>
          </cell>
          <cell r="CM114" t="str">
            <v>Other</v>
          </cell>
          <cell r="CN114" t="str">
            <v>Delivery phase</v>
          </cell>
          <cell r="CO114" t="str">
            <v>Delivery phase</v>
          </cell>
          <cell r="CP114" t="str">
            <v>Delivery phase</v>
          </cell>
          <cell r="CQ114" t="str">
            <v>Delivery phase</v>
          </cell>
          <cell r="CR114" t="str">
            <v>Appraise &amp; Select</v>
          </cell>
          <cell r="CS114" t="str">
            <v>Execute</v>
          </cell>
          <cell r="CT114" t="str">
            <v>Operate</v>
          </cell>
          <cell r="CU114" t="str">
            <v>Execute</v>
          </cell>
          <cell r="CV114" t="str">
            <v>Execute</v>
          </cell>
          <cell r="CW114" t="str">
            <v>Execute</v>
          </cell>
          <cell r="CX114" t="str">
            <v>Execute</v>
          </cell>
          <cell r="CY114" t="str">
            <v>Execute</v>
          </cell>
          <cell r="CZ114" t="str">
            <v>Execute</v>
          </cell>
          <cell r="DA114" t="str">
            <v>Execute</v>
          </cell>
          <cell r="DB114" t="str">
            <v>Execute</v>
          </cell>
          <cell r="DC114" t="str">
            <v>Execute</v>
          </cell>
          <cell r="DD114" t="str">
            <v>Execute</v>
          </cell>
          <cell r="DE114" t="str">
            <v>Define and refine plan</v>
          </cell>
          <cell r="DF114" t="str">
            <v>Appraise and select</v>
          </cell>
          <cell r="DG114" t="str">
            <v>Appraise and select</v>
          </cell>
          <cell r="DH114" t="str">
            <v>Define and refine plan</v>
          </cell>
          <cell r="DI114" t="str">
            <v>Execute</v>
          </cell>
          <cell r="DJ114" t="str">
            <v>Execute</v>
          </cell>
          <cell r="DK114" t="str">
            <v>Execute</v>
          </cell>
          <cell r="DL114" t="str">
            <v>Execute</v>
          </cell>
          <cell r="DM114" t="str">
            <v>Execute</v>
          </cell>
          <cell r="DN114" t="str">
            <v>Execute</v>
          </cell>
          <cell r="DO114" t="str">
            <v>Execute</v>
          </cell>
          <cell r="DP114" t="str">
            <v>Appraise and select</v>
          </cell>
          <cell r="DQ114" t="str">
            <v>Execute</v>
          </cell>
          <cell r="DR114" t="str">
            <v>Execute</v>
          </cell>
          <cell r="DS114" t="str">
            <v>Execute</v>
          </cell>
          <cell r="DT114" t="str">
            <v>Execute</v>
          </cell>
          <cell r="DU114" t="str">
            <v>Execute</v>
          </cell>
          <cell r="DV114" t="str">
            <v>Execute</v>
          </cell>
          <cell r="DW114" t="str">
            <v>Appraise and select</v>
          </cell>
          <cell r="DX114" t="str">
            <v>Execute</v>
          </cell>
          <cell r="DY114" t="str">
            <v>Execute</v>
          </cell>
          <cell r="DZ114" t="str">
            <v>Execute</v>
          </cell>
          <cell r="EA114" t="str">
            <v>Execute</v>
          </cell>
          <cell r="EB114" t="str">
            <v>Embed in BAU. Review and lessons Learnt</v>
          </cell>
          <cell r="EC114" t="str">
            <v>Execute</v>
          </cell>
          <cell r="ED114" t="str">
            <v>Other</v>
          </cell>
          <cell r="EE114" t="str">
            <v>Define and refine plan</v>
          </cell>
          <cell r="EF114" t="str">
            <v>Embed in BAU. Review and lessons Learnt</v>
          </cell>
          <cell r="EG114" t="str">
            <v>Delivery phase</v>
          </cell>
          <cell r="EH114" t="str">
            <v>Definition phase</v>
          </cell>
          <cell r="EI114" t="str">
            <v>Closure phase</v>
          </cell>
          <cell r="EJ114" t="str">
            <v>Definition phase</v>
          </cell>
          <cell r="EK114" t="str">
            <v>Execute</v>
          </cell>
          <cell r="EL114" t="str">
            <v>Operate</v>
          </cell>
          <cell r="EM114" t="str">
            <v>Definition phase</v>
          </cell>
          <cell r="EN114" t="str">
            <v>Define and refine plan</v>
          </cell>
          <cell r="EO114" t="str">
            <v>Delivery phase</v>
          </cell>
        </row>
        <row r="115">
          <cell r="H115" t="str">
            <v>Programme Initiation</v>
          </cell>
          <cell r="AC115" t="str">
            <v>PSBP Capital is a rolling programme of projects at different stages in the life cycle.Concept 24.0%; Feasibility 32.2%; Appraise &amp; Select 1.2%; Define &amp; Refine Plan 2.4%; Execute 15.3%; Operate 19.1%; Embed in BAU 5.7%</v>
          </cell>
          <cell r="AY115" t="str">
            <v>Exit stage for the majority of services</v>
          </cell>
          <cell r="BS115" t="str">
            <v>Programme has Projects at different life cycle stages.</v>
          </cell>
          <cell r="BU115" t="str">
            <v>Preliminary Design Stage</v>
          </cell>
          <cell r="CK115" t="str">
            <v xml:space="preserve">Other.  The Programme will deliver a number of projects, some will use Agile methodology as deemed appropriate. </v>
          </cell>
          <cell r="CM115" t="str">
            <v>Agile Programme: with Projects at different stages of delivery</v>
          </cell>
          <cell r="CP115" t="str">
            <v>Agile Programme - with Projects at different stages of delivery</v>
          </cell>
          <cell r="CQ115" t="str">
            <v xml:space="preserve">Phase 1 projects are in delivery.  Phase 2 is close to end of definition and will move into delivery shortly.  Phase 3 and 4 are still in definition.    </v>
          </cell>
          <cell r="ED115" t="str">
            <v xml:space="preserve">The FITS Programme is complex with elements being delivered at different points of the life cycle in sequence. The programme is moving to delivery stage, following the approval of the Full Business Case by the MoJ Investment Committee on the 14th September 2016. </v>
          </cell>
          <cell r="EO115" t="str">
            <v>Delivery phase has started in Qtr 2 2016/17 prior to PBC approval</v>
          </cell>
        </row>
        <row r="116">
          <cell r="B116" t="str">
            <v>Outline Business Case</v>
          </cell>
          <cell r="C116" t="str">
            <v>Full Business Case</v>
          </cell>
          <cell r="D116" t="str">
            <v>Outline Business Case</v>
          </cell>
          <cell r="E116" t="str">
            <v>Full Business Case</v>
          </cell>
          <cell r="F116" t="str">
            <v>No Business Case required</v>
          </cell>
          <cell r="G116" t="str">
            <v>Outline Business Case</v>
          </cell>
          <cell r="H116" t="str">
            <v>PBC (or Equivalent)</v>
          </cell>
          <cell r="I116" t="str">
            <v>Full Business Case</v>
          </cell>
          <cell r="J116" t="str">
            <v>Full Business Case</v>
          </cell>
          <cell r="K116" t="str">
            <v>Outline Business Case</v>
          </cell>
          <cell r="L116" t="str">
            <v>Full Business Case</v>
          </cell>
          <cell r="M116" t="str">
            <v>PBC (or equivalent)</v>
          </cell>
          <cell r="N116" t="str">
            <v>Outline Business Case</v>
          </cell>
          <cell r="O116" t="str">
            <v>Full Business Case</v>
          </cell>
          <cell r="P116" t="str">
            <v>Full Business Case</v>
          </cell>
          <cell r="Q116" t="str">
            <v>Full Business Case</v>
          </cell>
          <cell r="R116" t="str">
            <v>Strategic Outline Case</v>
          </cell>
          <cell r="S116" t="str">
            <v>Outline Business Case</v>
          </cell>
          <cell r="T116" t="str">
            <v>Full Business Case</v>
          </cell>
          <cell r="U116" t="str">
            <v>Outline Business Case</v>
          </cell>
          <cell r="V116" t="str">
            <v>Full Business Case</v>
          </cell>
          <cell r="W116" t="str">
            <v>Full Business Case</v>
          </cell>
          <cell r="X116" t="str">
            <v>PBC (or equivalent)</v>
          </cell>
          <cell r="Y116" t="str">
            <v>Full Business Case</v>
          </cell>
          <cell r="Z116" t="str">
            <v>Full Business Case</v>
          </cell>
          <cell r="AA116" t="str">
            <v>Strategic Outline Case</v>
          </cell>
          <cell r="AB116" t="str">
            <v>Outline Business Case</v>
          </cell>
          <cell r="AC116" t="str">
            <v>Strategic Outline Case</v>
          </cell>
          <cell r="AD116" t="str">
            <v>Full Business Case</v>
          </cell>
          <cell r="AE116" t="str">
            <v>No Business Case required</v>
          </cell>
          <cell r="AF116" t="str">
            <v>Full Business Case</v>
          </cell>
          <cell r="AG116" t="str">
            <v>Full Business Case</v>
          </cell>
          <cell r="AH116" t="str">
            <v>Strategic Outline Case</v>
          </cell>
          <cell r="AI116" t="str">
            <v>Strategic Outline Case</v>
          </cell>
          <cell r="AJ116" t="str">
            <v>Full Business Case</v>
          </cell>
          <cell r="AK116" t="str">
            <v>Outline Business Case</v>
          </cell>
          <cell r="AL116" t="str">
            <v>Full Business Case</v>
          </cell>
          <cell r="AM116" t="str">
            <v>Strategic Outline Case</v>
          </cell>
          <cell r="AN116" t="str">
            <v>Full Business Case</v>
          </cell>
          <cell r="AO116" t="str">
            <v>Strategic Outline Case</v>
          </cell>
          <cell r="AP116" t="str">
            <v>Strategic Outline Case</v>
          </cell>
          <cell r="AQ116" t="str">
            <v>Outline Business Case</v>
          </cell>
          <cell r="AR116" t="str">
            <v>Strategic Outline Case</v>
          </cell>
          <cell r="AS116" t="str">
            <v>Outline Business Case</v>
          </cell>
          <cell r="AT116" t="str">
            <v>Full Business Case</v>
          </cell>
          <cell r="AU116" t="str">
            <v>Full Business Case</v>
          </cell>
          <cell r="AV116" t="str">
            <v>Full Business Case</v>
          </cell>
          <cell r="AW116" t="str">
            <v>Full Business Case</v>
          </cell>
          <cell r="AX116" t="str">
            <v>Full Business Case</v>
          </cell>
          <cell r="AY116" t="str">
            <v>Full Business Case</v>
          </cell>
          <cell r="AZ116" t="str">
            <v>Full Business Case</v>
          </cell>
          <cell r="BA116" t="str">
            <v>Full Business Case</v>
          </cell>
          <cell r="BB116" t="str">
            <v>Outline Business Case</v>
          </cell>
          <cell r="BC116" t="str">
            <v>Full Business Case</v>
          </cell>
          <cell r="BD116" t="str">
            <v>No Business Case</v>
          </cell>
          <cell r="BE116" t="str">
            <v>Full Business Case</v>
          </cell>
          <cell r="BF116" t="str">
            <v>Full Business Case</v>
          </cell>
          <cell r="BG116" t="str">
            <v>Full Business Case</v>
          </cell>
          <cell r="BH116" t="str">
            <v>Outline Business Case</v>
          </cell>
          <cell r="BI116" t="str">
            <v>Full Business Case</v>
          </cell>
          <cell r="BJ116" t="str">
            <v>Outline Business Case</v>
          </cell>
          <cell r="BK116" t="str">
            <v>No Business Case</v>
          </cell>
          <cell r="BL116" t="str">
            <v>Outline Business Case</v>
          </cell>
          <cell r="BM116" t="str">
            <v>PBC (or equivalent)</v>
          </cell>
          <cell r="BN116" t="str">
            <v>No Business Case</v>
          </cell>
          <cell r="BO116" t="str">
            <v>No Business Case required</v>
          </cell>
          <cell r="BP116" t="str">
            <v>Full Business Case</v>
          </cell>
          <cell r="BQ116" t="str">
            <v>Full Business Case</v>
          </cell>
          <cell r="BR116" t="str">
            <v>Outline Business Case</v>
          </cell>
          <cell r="BS116" t="str">
            <v>Outline Business Case</v>
          </cell>
          <cell r="BT116" t="str">
            <v>Outline Business Case</v>
          </cell>
          <cell r="BU116" t="str">
            <v>Strategic Outline Case</v>
          </cell>
          <cell r="BV116" t="str">
            <v>Full Business Case</v>
          </cell>
          <cell r="BW116" t="str">
            <v>Full Business Case</v>
          </cell>
          <cell r="BY116" t="str">
            <v>Full Business Case</v>
          </cell>
          <cell r="BZ116" t="str">
            <v>Full Business Case</v>
          </cell>
          <cell r="CA116" t="str">
            <v>Full Business Case</v>
          </cell>
          <cell r="CB116" t="str">
            <v>No Business Case</v>
          </cell>
          <cell r="CC116" t="str">
            <v>No Business Case</v>
          </cell>
          <cell r="CD116" t="str">
            <v>Outline Business Case</v>
          </cell>
          <cell r="CF116" t="str">
            <v>Strategic Outline Case</v>
          </cell>
          <cell r="CG116" t="str">
            <v>Full Business Case</v>
          </cell>
          <cell r="CH116" t="str">
            <v>PBC (or equivalent)</v>
          </cell>
          <cell r="CI116" t="str">
            <v>PBC (or equivalent)</v>
          </cell>
          <cell r="CJ116" t="str">
            <v>Outline Business Case</v>
          </cell>
          <cell r="CK116" t="str">
            <v>PBC (or equivalent)</v>
          </cell>
          <cell r="CL116" t="str">
            <v>Full Business Case</v>
          </cell>
          <cell r="CM116" t="str">
            <v>PBC (or equivalent)</v>
          </cell>
          <cell r="CN116" t="str">
            <v>Full Business Case</v>
          </cell>
          <cell r="CO116" t="str">
            <v>PBC (or equivalent)</v>
          </cell>
          <cell r="CP116" t="str">
            <v>PBC (or equivalent)</v>
          </cell>
          <cell r="CQ116" t="str">
            <v>Strategic Outline Case</v>
          </cell>
          <cell r="CR116" t="str">
            <v>PBC (or equivalent)</v>
          </cell>
          <cell r="CS116" t="str">
            <v>Main Gate Business Case (MGBC)</v>
          </cell>
          <cell r="CT116" t="str">
            <v>Main Gate Business Case (MGBC)</v>
          </cell>
          <cell r="CU116" t="str">
            <v>Initial Gate Business Case (IGBC)</v>
          </cell>
          <cell r="CV116" t="str">
            <v>Main Gate Business Case (MGBC)</v>
          </cell>
          <cell r="CW116" t="str">
            <v>Main Gate Business Case (MGBC)</v>
          </cell>
          <cell r="CX116" t="str">
            <v>Main Gate Business Case (MGBC)</v>
          </cell>
          <cell r="CY116" t="str">
            <v>No Business Case</v>
          </cell>
          <cell r="CZ116" t="str">
            <v>Main Gate Business Case (MGBC)</v>
          </cell>
          <cell r="DA116" t="str">
            <v>No Business Case</v>
          </cell>
          <cell r="DB116" t="str">
            <v>Main Gate Business Case (MGBC)</v>
          </cell>
          <cell r="DC116" t="str">
            <v>Main Gate Business Case (MGBC)</v>
          </cell>
          <cell r="DD116" t="str">
            <v>Main Gate Business Case (MGBC)</v>
          </cell>
          <cell r="DE116" t="str">
            <v>Main Gate Business Case (MGBC)</v>
          </cell>
          <cell r="DF116" t="str">
            <v>Initial Gate Business Case (IGBC)</v>
          </cell>
          <cell r="DG116" t="str">
            <v>Initial Gate Business Case (IGBC)</v>
          </cell>
          <cell r="DI116" t="str">
            <v>Main Gate Business Case (MGBC)</v>
          </cell>
          <cell r="DJ116" t="str">
            <v>Main Gate Business Case (MGBC)</v>
          </cell>
          <cell r="DK116" t="str">
            <v>Main Gate Business Case (MGBC)</v>
          </cell>
          <cell r="DL116" t="str">
            <v>Main Gate Business Case (MGBC)</v>
          </cell>
          <cell r="DM116" t="str">
            <v>Main Gate Business Case (MGBC)</v>
          </cell>
          <cell r="DN116" t="str">
            <v>No Business Case required</v>
          </cell>
          <cell r="DP116" t="str">
            <v>No Business Case</v>
          </cell>
          <cell r="DQ116" t="str">
            <v>Main Gate Business Case (MGBC)</v>
          </cell>
          <cell r="DR116" t="str">
            <v>Main Gate Business Case (MGBC)</v>
          </cell>
          <cell r="DS116" t="str">
            <v>Main Gate Business Case (MGBC)</v>
          </cell>
          <cell r="DT116" t="str">
            <v>Main Gate Business Case (MGBC)</v>
          </cell>
          <cell r="DU116" t="str">
            <v>Initial Gate Business Case (IGBC)</v>
          </cell>
          <cell r="DV116" t="str">
            <v>Initial Gate Business Case (IGBC)</v>
          </cell>
          <cell r="DW116" t="str">
            <v>Main Gate Business Case (MGBC)</v>
          </cell>
          <cell r="DX116" t="str">
            <v>Main Gate Business Case (MGBC)</v>
          </cell>
          <cell r="DY116" t="str">
            <v>Main Gate Business Case (MGBC)</v>
          </cell>
          <cell r="DZ116" t="str">
            <v>Outline Business Case</v>
          </cell>
          <cell r="EA116" t="str">
            <v>Outline Business Case</v>
          </cell>
          <cell r="EB116" t="str">
            <v>PBC (or equivalent)</v>
          </cell>
          <cell r="EC116" t="str">
            <v>Full Business Case</v>
          </cell>
          <cell r="ED116" t="str">
            <v>Outline Business Case</v>
          </cell>
          <cell r="EE116" t="str">
            <v>PBC (or equivalent)</v>
          </cell>
          <cell r="EF116" t="str">
            <v>Full Business Case</v>
          </cell>
          <cell r="EG116" t="str">
            <v>Outline Business Case</v>
          </cell>
          <cell r="EH116" t="str">
            <v>No Business Case</v>
          </cell>
          <cell r="EI116" t="str">
            <v>Full Business Case</v>
          </cell>
          <cell r="EK116" t="str">
            <v>Full Business Case</v>
          </cell>
          <cell r="EL116" t="str">
            <v>Full Business Case</v>
          </cell>
          <cell r="EM116" t="str">
            <v>Strategic Outline Case</v>
          </cell>
          <cell r="EN116" t="str">
            <v>PBC (or equivalent)</v>
          </cell>
          <cell r="EO116" t="str">
            <v>PBC (or equivalent)</v>
          </cell>
        </row>
        <row r="117">
          <cell r="B117" t="str">
            <v>Outline Business Case</v>
          </cell>
          <cell r="C117" t="str">
            <v>Full Business Case</v>
          </cell>
          <cell r="D117" t="str">
            <v>Outline Business Case</v>
          </cell>
          <cell r="E117" t="str">
            <v>Full Business Case</v>
          </cell>
          <cell r="G117" t="str">
            <v>Outline Business Case</v>
          </cell>
          <cell r="H117" t="str">
            <v>PBC (or Equivalent)</v>
          </cell>
          <cell r="I117" t="str">
            <v>Full Business Case</v>
          </cell>
          <cell r="J117" t="str">
            <v>Full Business Case</v>
          </cell>
          <cell r="K117" t="str">
            <v>Outline Business Case</v>
          </cell>
          <cell r="L117" t="str">
            <v>Full Business Case</v>
          </cell>
          <cell r="M117" t="str">
            <v>PBC (or equivalent)</v>
          </cell>
          <cell r="N117" t="str">
            <v>Outline Business Case</v>
          </cell>
          <cell r="O117" t="str">
            <v>Full Business Case</v>
          </cell>
          <cell r="P117" t="str">
            <v>Full Business Case</v>
          </cell>
          <cell r="Q117" t="str">
            <v>Full Business Case</v>
          </cell>
          <cell r="S117" t="str">
            <v>Outline Business Case</v>
          </cell>
          <cell r="T117" t="str">
            <v>Full Business Case</v>
          </cell>
          <cell r="U117" t="str">
            <v>Outline Business Case</v>
          </cell>
          <cell r="W117" t="str">
            <v>Full Business Case</v>
          </cell>
          <cell r="X117" t="str">
            <v>PBC (or equivalent)</v>
          </cell>
          <cell r="Y117" t="str">
            <v>Full Business Case</v>
          </cell>
          <cell r="Z117" t="str">
            <v>Full Business Case</v>
          </cell>
          <cell r="AA117" t="str">
            <v>Strategic Outline Case</v>
          </cell>
          <cell r="AD117" t="str">
            <v>Full Business Case</v>
          </cell>
          <cell r="AF117" t="str">
            <v>Full Business Case</v>
          </cell>
          <cell r="AG117" t="str">
            <v>Full Business Case</v>
          </cell>
          <cell r="AH117" t="str">
            <v>Strategic Outline Case</v>
          </cell>
          <cell r="AI117" t="str">
            <v>Strategic Outline Case</v>
          </cell>
          <cell r="AJ117" t="str">
            <v>Full Business Case</v>
          </cell>
          <cell r="AM117" t="str">
            <v>Strategic Outline Case</v>
          </cell>
          <cell r="AN117" t="str">
            <v>Full Business Case</v>
          </cell>
          <cell r="AO117" t="str">
            <v>Strategic Outline Case</v>
          </cell>
          <cell r="AP117" t="str">
            <v>Strategic Outline Case</v>
          </cell>
          <cell r="AQ117" t="str">
            <v>Outline Business Case</v>
          </cell>
          <cell r="AT117" t="str">
            <v>Full Business Case</v>
          </cell>
          <cell r="AV117" t="str">
            <v>Full Business Case</v>
          </cell>
          <cell r="AX117" t="str">
            <v>Full Business Case</v>
          </cell>
          <cell r="AY117" t="str">
            <v>Full Business Case</v>
          </cell>
          <cell r="AZ117" t="str">
            <v>Full Business Case</v>
          </cell>
          <cell r="BA117" t="str">
            <v>Full Business Case</v>
          </cell>
          <cell r="BB117" t="str">
            <v>Outline Business Case</v>
          </cell>
          <cell r="BC117" t="str">
            <v>Full Business Case</v>
          </cell>
          <cell r="BD117" t="str">
            <v>Outline Business Case</v>
          </cell>
          <cell r="BE117" t="str">
            <v>Full Business Case</v>
          </cell>
          <cell r="BF117" t="str">
            <v>Full Business Case</v>
          </cell>
          <cell r="BG117" t="str">
            <v>Full Business Case</v>
          </cell>
          <cell r="BH117" t="str">
            <v>Outline Business Case</v>
          </cell>
          <cell r="BI117" t="str">
            <v>Full Business Case</v>
          </cell>
          <cell r="BJ117" t="str">
            <v>Outline Business Case</v>
          </cell>
          <cell r="BL117" t="str">
            <v>Outline Business Case</v>
          </cell>
          <cell r="BP117" t="str">
            <v>Full Business Case</v>
          </cell>
          <cell r="BR117" t="str">
            <v>Outline Business Case</v>
          </cell>
          <cell r="BT117" t="str">
            <v>Outline Business Case</v>
          </cell>
          <cell r="BU117" t="str">
            <v>Strategic Outline Case</v>
          </cell>
          <cell r="BV117" t="str">
            <v>Full Business Case</v>
          </cell>
          <cell r="BW117" t="str">
            <v>Full Business Case</v>
          </cell>
          <cell r="BY117" t="str">
            <v>Full Business Case</v>
          </cell>
          <cell r="BZ117" t="str">
            <v>Full Business Case</v>
          </cell>
          <cell r="CA117" t="str">
            <v>Full Business Case</v>
          </cell>
          <cell r="CD117" t="str">
            <v>Outline Business Case</v>
          </cell>
          <cell r="CF117" t="str">
            <v>Strategic Outline Case</v>
          </cell>
          <cell r="CG117" t="str">
            <v>Full Business Case</v>
          </cell>
          <cell r="CJ117" t="str">
            <v>Full Business Case</v>
          </cell>
          <cell r="CL117" t="str">
            <v>Full Business Case</v>
          </cell>
          <cell r="CM117" t="str">
            <v>PBC (or equivalent)</v>
          </cell>
          <cell r="CN117" t="str">
            <v>Full Business Case</v>
          </cell>
          <cell r="CQ117" t="str">
            <v>Strategic Outline Case</v>
          </cell>
          <cell r="CR117" t="str">
            <v>PBC (or equivalent)</v>
          </cell>
          <cell r="DG117" t="str">
            <v>Initial Gate Business Case (IGBC)</v>
          </cell>
          <cell r="DJ117" t="str">
            <v>Main Gate Business Case (MGBC)</v>
          </cell>
          <cell r="DK117" t="str">
            <v>Main Gate Business Case (MGBC)</v>
          </cell>
          <cell r="DM117" t="str">
            <v>Main Gate Business Case (MGBC)</v>
          </cell>
          <cell r="DR117" t="str">
            <v>Main Gate Business Case (MGBC)</v>
          </cell>
          <cell r="DZ117" t="str">
            <v>Outline Business Case</v>
          </cell>
          <cell r="EA117" t="str">
            <v>Outline Business Case</v>
          </cell>
          <cell r="EB117" t="str">
            <v>PBC (or equivalent)</v>
          </cell>
          <cell r="EC117" t="str">
            <v>Full Business Case</v>
          </cell>
          <cell r="ED117" t="str">
            <v>Outline Business Case</v>
          </cell>
          <cell r="EF117" t="str">
            <v>Full Business Case</v>
          </cell>
          <cell r="EG117" t="str">
            <v>Outline Business Case</v>
          </cell>
          <cell r="EI117" t="str">
            <v>Full Business Case</v>
          </cell>
          <cell r="EK117" t="str">
            <v>Full Business Case</v>
          </cell>
          <cell r="EL117" t="str">
            <v>Full Business Case</v>
          </cell>
          <cell r="EM117" t="str">
            <v>Strategic Outline Case</v>
          </cell>
          <cell r="EN117" t="str">
            <v>PBC (or equivalent)</v>
          </cell>
          <cell r="EO117" t="str">
            <v>PBC (or equivalent)</v>
          </cell>
        </row>
        <row r="118">
          <cell r="B118">
            <v>42277</v>
          </cell>
          <cell r="C118">
            <v>42299</v>
          </cell>
          <cell r="D118">
            <v>41740</v>
          </cell>
          <cell r="E118">
            <v>40582</v>
          </cell>
          <cell r="G118">
            <v>42263</v>
          </cell>
          <cell r="H118">
            <v>42464</v>
          </cell>
          <cell r="I118">
            <v>41766</v>
          </cell>
          <cell r="J118">
            <v>41562</v>
          </cell>
          <cell r="K118">
            <v>42464</v>
          </cell>
          <cell r="L118">
            <v>42272</v>
          </cell>
          <cell r="M118">
            <v>42548</v>
          </cell>
          <cell r="N118">
            <v>40848</v>
          </cell>
          <cell r="O118">
            <v>41883</v>
          </cell>
          <cell r="P118">
            <v>42382</v>
          </cell>
          <cell r="Q118">
            <v>42286</v>
          </cell>
          <cell r="S118">
            <v>42643</v>
          </cell>
          <cell r="T118">
            <v>41834</v>
          </cell>
          <cell r="U118">
            <v>41983</v>
          </cell>
          <cell r="W118">
            <v>42482</v>
          </cell>
          <cell r="X118">
            <v>42584</v>
          </cell>
          <cell r="Y118">
            <v>41887</v>
          </cell>
          <cell r="Z118">
            <v>42353</v>
          </cell>
          <cell r="AA118">
            <v>42642</v>
          </cell>
          <cell r="AD118">
            <v>42184</v>
          </cell>
          <cell r="AF118">
            <v>40843</v>
          </cell>
          <cell r="AG118">
            <v>42341</v>
          </cell>
          <cell r="AH118" t="str">
            <v>22/06/2016</v>
          </cell>
          <cell r="AI118">
            <v>42639</v>
          </cell>
          <cell r="AJ118">
            <v>40550</v>
          </cell>
          <cell r="AL118">
            <v>42280</v>
          </cell>
          <cell r="AM118">
            <v>42015</v>
          </cell>
          <cell r="AN118" t="str">
            <v>2012 - 2014</v>
          </cell>
          <cell r="AO118">
            <v>42387</v>
          </cell>
          <cell r="AP118">
            <v>42521</v>
          </cell>
          <cell r="AQ118">
            <v>42642</v>
          </cell>
          <cell r="AT118">
            <v>41581</v>
          </cell>
          <cell r="AV118">
            <v>41320</v>
          </cell>
          <cell r="AX118">
            <v>42440</v>
          </cell>
          <cell r="AY118">
            <v>41675</v>
          </cell>
          <cell r="AZ118">
            <v>41802</v>
          </cell>
          <cell r="BA118">
            <v>42452</v>
          </cell>
          <cell r="BB118">
            <v>42355</v>
          </cell>
          <cell r="BC118">
            <v>42541</v>
          </cell>
          <cell r="BD118">
            <v>42536</v>
          </cell>
          <cell r="BE118">
            <v>42187</v>
          </cell>
          <cell r="BF118">
            <v>42188</v>
          </cell>
          <cell r="BG118">
            <v>41992</v>
          </cell>
          <cell r="BH118">
            <v>41624</v>
          </cell>
          <cell r="BI118">
            <v>42038</v>
          </cell>
          <cell r="BJ118">
            <v>42591</v>
          </cell>
          <cell r="BL118">
            <v>42354</v>
          </cell>
          <cell r="BP118">
            <v>42647</v>
          </cell>
          <cell r="BR118">
            <v>42355</v>
          </cell>
          <cell r="BT118">
            <v>42342</v>
          </cell>
          <cell r="BU118">
            <v>42528</v>
          </cell>
          <cell r="BV118">
            <v>42485</v>
          </cell>
          <cell r="BW118">
            <v>41614</v>
          </cell>
          <cell r="BY118">
            <v>42528</v>
          </cell>
          <cell r="BZ118">
            <v>42480</v>
          </cell>
          <cell r="CA118">
            <v>41726</v>
          </cell>
          <cell r="CD118">
            <v>42401</v>
          </cell>
          <cell r="CF118">
            <v>42627</v>
          </cell>
          <cell r="CG118">
            <v>42438</v>
          </cell>
          <cell r="CJ118">
            <v>42643</v>
          </cell>
          <cell r="CL118">
            <v>41855</v>
          </cell>
          <cell r="CM118">
            <v>42355</v>
          </cell>
          <cell r="CN118">
            <v>42309</v>
          </cell>
          <cell r="CQ118">
            <v>42509</v>
          </cell>
          <cell r="CR118">
            <v>42628</v>
          </cell>
          <cell r="DG118">
            <v>42522</v>
          </cell>
          <cell r="DK118">
            <v>42522</v>
          </cell>
          <cell r="DM118">
            <v>41821</v>
          </cell>
          <cell r="DR118">
            <v>42461</v>
          </cell>
          <cell r="DZ118">
            <v>42034</v>
          </cell>
          <cell r="EA118">
            <v>42066</v>
          </cell>
          <cell r="EB118">
            <v>41908</v>
          </cell>
          <cell r="EC118">
            <v>41799</v>
          </cell>
          <cell r="ED118">
            <v>41590</v>
          </cell>
          <cell r="EF118">
            <v>41467</v>
          </cell>
          <cell r="EG118">
            <v>42632</v>
          </cell>
          <cell r="EI118">
            <v>41153</v>
          </cell>
          <cell r="EK118">
            <v>41548</v>
          </cell>
          <cell r="EL118">
            <v>42615</v>
          </cell>
          <cell r="EM118">
            <v>42598</v>
          </cell>
          <cell r="EN118">
            <v>42370</v>
          </cell>
          <cell r="EO118">
            <v>42542</v>
          </cell>
          <cell r="FM118"/>
        </row>
        <row r="119">
          <cell r="F119" t="str">
            <v>Programme Definition Document (first dated July 2015 - updated version being produced to reflect changes in scope)</v>
          </cell>
          <cell r="R119" t="str">
            <v>SOBC was the initial source of the figures but our primary sources now are the Departmental business planning and financial forecast documents for the BEIS figures and we liaise with RWM for their figures which they source from NDA’s Annual Report and Accounts.</v>
          </cell>
          <cell r="V119" t="str">
            <v>Figures are from 2016 Cost Benefit Analysis Update</v>
          </cell>
          <cell r="AB119" t="str">
            <v>Ministerial Submission</v>
          </cell>
          <cell r="AC119" t="str">
            <v>2015 Spending Review</v>
          </cell>
          <cell r="AE119" t="str">
            <v>DfE 2015 Spending Review Settlement</v>
          </cell>
          <cell r="AK119" t="str">
            <v>Network Rail</v>
          </cell>
          <cell r="AL119" t="str">
            <v>GWRM Integrated Business Case</v>
          </cell>
          <cell r="AR119" t="str">
            <v>HLOS /Hendy Review(Figure provided by Network Rail reflecting in the Hendy Report)</v>
          </cell>
          <cell r="AS119" t="str">
            <v>Long Term Forecast 15.51</v>
          </cell>
          <cell r="AU119" t="str">
            <v>C-DEL/non-govt costs - Enhancements reporting</v>
          </cell>
          <cell r="AW119" t="str">
            <v>Figures are drawn from latest project updates and financial information</v>
          </cell>
          <cell r="BF119" t="str">
            <v>Supplementary Full Business Case (SFBC)</v>
          </cell>
          <cell r="BI119" t="str">
            <v>No updated Business case but the figures come from the updated forecast model as approved.</v>
          </cell>
          <cell r="BK119" t="str">
            <v>Internal business justification</v>
          </cell>
          <cell r="BM119" t="str">
            <v xml:space="preserve">PBC approved by DH Investment Approvals and PS(H) on 16/09/2016. Awaiting HM Treasury approval. HM Treasury are looking to do a joint PBC/OBC Category Towers approval. </v>
          </cell>
          <cell r="BN119" t="str">
            <v>Cost Recovery -Income and Trajectory board paper</v>
          </cell>
          <cell r="BO119" t="str">
            <v>Genomics England Audit Committee / Health Education England business case</v>
          </cell>
          <cell r="BQ119" t="str">
            <v>Full Business Case Version 4.0</v>
          </cell>
          <cell r="BS119" t="str">
            <v xml:space="preserve">Updated Outline Business Case V4.0, approved by HMT </v>
          </cell>
          <cell r="CB119" t="str">
            <v>HMRC IC approved Strategic Outline Case</v>
          </cell>
          <cell r="CC119" t="str">
            <v>On the 26th February 2016 the SOC was approved by HRMC Investment Committee and shared with GPU and HMT.  Work is currently underway to rebaseline the SOC and the revised Programme SOC will be formally submitted to HMRC Investment Committee in October 2016 followed by HM Treasury.</v>
          </cell>
          <cell r="CE119" t="str">
            <v>MPRG - using OBC v2.0 + update paper provided to HMRC Investment committee on 02/03/2016</v>
          </cell>
          <cell r="CH119" t="str">
            <v xml:space="preserve">Using this as note on 6.04.1 - This is the date of PIC approval and as such can be taken as date the case was last refreshed. HMT approval is currently progressing </v>
          </cell>
          <cell r="CI119" t="str">
            <v>PBC which is currently in PIC review</v>
          </cell>
          <cell r="CK119" t="str">
            <v>Cyclamen business cases are approved by Government Digital Service (GDS) under technology spend controls and noted by HMT.  The Programme Business Case was approved by PIC on 18/2/16 and issued to GDS and HMT. GDS approved  on 26/4/16l6</v>
          </cell>
          <cell r="CO119" t="str">
            <v>HOB Programme Business Case (PBC) (Iteration 2)</v>
          </cell>
          <cell r="CP119" t="str">
            <v>July 2016 Programme Business Case used to source figures. TAP took place on 27 September and the outcome is being awaited.</v>
          </cell>
          <cell r="EE119" t="str">
            <v>MPRG Review</v>
          </cell>
          <cell r="EH119" t="str">
            <v>Draft Business Case produce</v>
          </cell>
          <cell r="EO119"/>
          <cell r="FM119"/>
        </row>
        <row r="120">
          <cell r="F120" t="str">
            <v>14/07/2015 and updated with increased scope March 2016</v>
          </cell>
          <cell r="R120">
            <v>42564</v>
          </cell>
          <cell r="V120">
            <v>42594</v>
          </cell>
          <cell r="AB120">
            <v>42163</v>
          </cell>
          <cell r="AC120">
            <v>42333</v>
          </cell>
          <cell r="AE120">
            <v>42333</v>
          </cell>
          <cell r="AR120">
            <v>42643</v>
          </cell>
          <cell r="AW120">
            <v>41361</v>
          </cell>
          <cell r="BF120">
            <v>42188</v>
          </cell>
          <cell r="BK120">
            <v>42489</v>
          </cell>
          <cell r="BM120">
            <v>42493</v>
          </cell>
          <cell r="BN120">
            <v>42164</v>
          </cell>
          <cell r="BO120">
            <v>42095</v>
          </cell>
          <cell r="BQ120">
            <v>42004</v>
          </cell>
          <cell r="BS120">
            <v>42385</v>
          </cell>
          <cell r="CB120">
            <v>42620</v>
          </cell>
          <cell r="CC120">
            <v>42426</v>
          </cell>
          <cell r="CE120">
            <v>42436</v>
          </cell>
          <cell r="CH120">
            <v>42495</v>
          </cell>
          <cell r="CI120">
            <v>42663</v>
          </cell>
          <cell r="CK120">
            <v>42418</v>
          </cell>
          <cell r="CO120">
            <v>42674</v>
          </cell>
          <cell r="CP120">
            <v>42579</v>
          </cell>
          <cell r="EE120">
            <v>42502</v>
          </cell>
          <cell r="EH120">
            <v>42644</v>
          </cell>
          <cell r="EO120"/>
          <cell r="FM120"/>
        </row>
        <row r="121">
          <cell r="B121" t="str">
            <v>Start Date</v>
          </cell>
          <cell r="C121" t="str">
            <v>Start Date</v>
          </cell>
          <cell r="D121" t="str">
            <v>Start Date</v>
          </cell>
          <cell r="E121" t="str">
            <v>Start Date</v>
          </cell>
          <cell r="F121" t="str">
            <v>Start Date</v>
          </cell>
          <cell r="G121" t="str">
            <v>Start Date</v>
          </cell>
          <cell r="H121" t="str">
            <v>Start Date</v>
          </cell>
          <cell r="I121" t="str">
            <v>Start Date</v>
          </cell>
          <cell r="J121" t="str">
            <v>Start Date</v>
          </cell>
          <cell r="K121" t="str">
            <v>Start Date</v>
          </cell>
          <cell r="L121" t="str">
            <v>Start Date</v>
          </cell>
          <cell r="M121" t="str">
            <v>Start Date</v>
          </cell>
          <cell r="N121" t="str">
            <v>Start Date</v>
          </cell>
          <cell r="O121" t="str">
            <v>Start Date</v>
          </cell>
          <cell r="P121" t="str">
            <v>Start Date</v>
          </cell>
          <cell r="Q121" t="str">
            <v>Start Date</v>
          </cell>
          <cell r="R121" t="str">
            <v>Start Date</v>
          </cell>
          <cell r="S121" t="str">
            <v>Start Date</v>
          </cell>
          <cell r="T121" t="str">
            <v>Start Date</v>
          </cell>
          <cell r="U121" t="str">
            <v>Start Date</v>
          </cell>
          <cell r="V121" t="str">
            <v>Start Date</v>
          </cell>
          <cell r="W121" t="str">
            <v>Start Date</v>
          </cell>
          <cell r="X121" t="str">
            <v>Start Date</v>
          </cell>
          <cell r="Y121" t="str">
            <v>Start Date</v>
          </cell>
          <cell r="Z121" t="str">
            <v>Start Date</v>
          </cell>
          <cell r="AA121" t="str">
            <v>Start Date</v>
          </cell>
          <cell r="AB121" t="str">
            <v>Start Date</v>
          </cell>
          <cell r="AC121" t="str">
            <v>Start Date</v>
          </cell>
          <cell r="AD121" t="str">
            <v>Start Date</v>
          </cell>
          <cell r="AE121" t="str">
            <v>Start Date</v>
          </cell>
          <cell r="AF121" t="str">
            <v>Start Date</v>
          </cell>
          <cell r="AG121" t="str">
            <v>Start Date</v>
          </cell>
          <cell r="AH121" t="str">
            <v>Start Date</v>
          </cell>
          <cell r="AI121" t="str">
            <v>Start Date</v>
          </cell>
          <cell r="AJ121" t="str">
            <v>Start Date</v>
          </cell>
          <cell r="AK121" t="str">
            <v>Start Date</v>
          </cell>
          <cell r="AL121" t="str">
            <v>Start Date</v>
          </cell>
          <cell r="AM121" t="str">
            <v>Start Date</v>
          </cell>
          <cell r="AN121" t="str">
            <v>Start Date</v>
          </cell>
          <cell r="AO121" t="str">
            <v>Start Date</v>
          </cell>
          <cell r="AP121" t="str">
            <v>Start Date</v>
          </cell>
          <cell r="AQ121" t="str">
            <v>Start Date</v>
          </cell>
          <cell r="AR121" t="str">
            <v>Start Date</v>
          </cell>
          <cell r="AS121" t="str">
            <v>Start Date</v>
          </cell>
          <cell r="AT121" t="str">
            <v>Start Date</v>
          </cell>
          <cell r="AU121" t="str">
            <v>Start Date</v>
          </cell>
          <cell r="AV121" t="str">
            <v>Start Date</v>
          </cell>
          <cell r="AW121" t="str">
            <v>Start Date</v>
          </cell>
          <cell r="AX121" t="str">
            <v>Start Date</v>
          </cell>
          <cell r="AY121" t="str">
            <v>Start Date</v>
          </cell>
          <cell r="AZ121" t="str">
            <v>Start Date</v>
          </cell>
          <cell r="BA121" t="str">
            <v>Start Date</v>
          </cell>
          <cell r="BB121" t="str">
            <v>Start Date</v>
          </cell>
          <cell r="BC121" t="str">
            <v>Start Date</v>
          </cell>
          <cell r="BD121" t="str">
            <v>Start Date</v>
          </cell>
          <cell r="BE121" t="str">
            <v>Start Date</v>
          </cell>
          <cell r="BF121" t="str">
            <v>Start Date</v>
          </cell>
          <cell r="BG121" t="str">
            <v>Start Date</v>
          </cell>
          <cell r="BH121" t="str">
            <v>Start Date</v>
          </cell>
          <cell r="BI121" t="str">
            <v>Start Date</v>
          </cell>
          <cell r="BJ121" t="str">
            <v>Start Date</v>
          </cell>
          <cell r="BK121" t="str">
            <v>Start Date</v>
          </cell>
          <cell r="BL121" t="str">
            <v>Start Date</v>
          </cell>
          <cell r="BM121" t="str">
            <v>Start Date</v>
          </cell>
          <cell r="BN121" t="str">
            <v>Start Date</v>
          </cell>
          <cell r="BO121" t="str">
            <v>Start Date</v>
          </cell>
          <cell r="BP121" t="str">
            <v>Start Date</v>
          </cell>
          <cell r="BQ121" t="str">
            <v>Start Date</v>
          </cell>
          <cell r="BR121" t="str">
            <v>Start Date</v>
          </cell>
          <cell r="BS121" t="str">
            <v>Start Date</v>
          </cell>
          <cell r="BT121" t="str">
            <v>Start Date</v>
          </cell>
          <cell r="BU121" t="str">
            <v>Start Date</v>
          </cell>
          <cell r="BV121" t="str">
            <v>Start Date</v>
          </cell>
          <cell r="BW121" t="str">
            <v>Start Date</v>
          </cell>
          <cell r="BY121" t="str">
            <v>Start Date</v>
          </cell>
          <cell r="BZ121" t="str">
            <v>Start Date</v>
          </cell>
          <cell r="CA121" t="str">
            <v>Start Date</v>
          </cell>
          <cell r="CB121" t="str">
            <v>Start Date</v>
          </cell>
          <cell r="CC121" t="str">
            <v>Start Date</v>
          </cell>
          <cell r="CD121" t="str">
            <v>Start Date</v>
          </cell>
          <cell r="CE121" t="str">
            <v>Start Date</v>
          </cell>
          <cell r="CF121" t="str">
            <v>Start Date</v>
          </cell>
          <cell r="CG121" t="str">
            <v>Start Date</v>
          </cell>
          <cell r="CH121" t="str">
            <v>Start Date</v>
          </cell>
          <cell r="CI121" t="str">
            <v>Start Date</v>
          </cell>
          <cell r="CJ121" t="str">
            <v>Start Date</v>
          </cell>
          <cell r="CK121" t="str">
            <v>Start Date</v>
          </cell>
          <cell r="CL121" t="str">
            <v>Start Date</v>
          </cell>
          <cell r="CM121" t="str">
            <v>Start Date</v>
          </cell>
          <cell r="CN121" t="str">
            <v>Start Date</v>
          </cell>
          <cell r="CO121" t="str">
            <v>Start Date</v>
          </cell>
          <cell r="CP121" t="str">
            <v>Start Date</v>
          </cell>
          <cell r="CQ121" t="str">
            <v>Start Date</v>
          </cell>
          <cell r="CR121" t="str">
            <v>Start Date</v>
          </cell>
          <cell r="CS121" t="str">
            <v>Start Date</v>
          </cell>
          <cell r="CT121" t="str">
            <v>Start Date</v>
          </cell>
          <cell r="CU121" t="str">
            <v>Start Date</v>
          </cell>
          <cell r="CV121" t="str">
            <v>Start Date</v>
          </cell>
          <cell r="CW121" t="str">
            <v>Start Date</v>
          </cell>
          <cell r="CX121" t="str">
            <v>Start Date</v>
          </cell>
          <cell r="CY121" t="str">
            <v>Start Date</v>
          </cell>
          <cell r="CZ121" t="str">
            <v>Start Date</v>
          </cell>
          <cell r="DA121" t="str">
            <v>Start Date</v>
          </cell>
          <cell r="DB121" t="str">
            <v>Start Date</v>
          </cell>
          <cell r="DC121" t="str">
            <v>Start Date</v>
          </cell>
          <cell r="DD121"/>
          <cell r="DE121" t="str">
            <v>Start Date</v>
          </cell>
          <cell r="DF121" t="str">
            <v>Start Date</v>
          </cell>
          <cell r="DG121" t="str">
            <v>Start Date</v>
          </cell>
          <cell r="DH121" t="str">
            <v>Start Date</v>
          </cell>
          <cell r="DI121" t="str">
            <v>Start Date</v>
          </cell>
          <cell r="DJ121" t="str">
            <v>Start Date</v>
          </cell>
          <cell r="DK121" t="str">
            <v>Start Date</v>
          </cell>
          <cell r="DL121" t="str">
            <v>Start Date</v>
          </cell>
          <cell r="DM121" t="str">
            <v>Start Date</v>
          </cell>
          <cell r="DN121" t="str">
            <v>Start Date</v>
          </cell>
          <cell r="DO121" t="str">
            <v>Start Date</v>
          </cell>
          <cell r="DP121" t="str">
            <v>Start Date</v>
          </cell>
          <cell r="DQ121" t="str">
            <v>Start Date</v>
          </cell>
          <cell r="DR121" t="str">
            <v>Start Date</v>
          </cell>
          <cell r="DS121" t="str">
            <v>Start Date</v>
          </cell>
          <cell r="DT121" t="str">
            <v>Start Date</v>
          </cell>
          <cell r="DU121" t="str">
            <v>Start Date</v>
          </cell>
          <cell r="DV121" t="str">
            <v>Start Date</v>
          </cell>
          <cell r="DW121" t="str">
            <v>Start Date</v>
          </cell>
          <cell r="DX121" t="str">
            <v>Start Date</v>
          </cell>
          <cell r="DY121" t="str">
            <v>Start Date</v>
          </cell>
          <cell r="DZ121" t="str">
            <v>Start Date</v>
          </cell>
          <cell r="EA121" t="str">
            <v>Start Date</v>
          </cell>
          <cell r="EB121" t="str">
            <v>Start Date</v>
          </cell>
          <cell r="EC121" t="str">
            <v>Start Date</v>
          </cell>
          <cell r="ED121" t="str">
            <v>Start Date</v>
          </cell>
          <cell r="EE121" t="str">
            <v>Start Date</v>
          </cell>
          <cell r="EF121" t="str">
            <v>Start Date</v>
          </cell>
          <cell r="EG121" t="str">
            <v>Start Date</v>
          </cell>
          <cell r="EH121" t="str">
            <v>Start Date</v>
          </cell>
          <cell r="EI121" t="str">
            <v>Start Date</v>
          </cell>
          <cell r="EJ121" t="str">
            <v>Start Date</v>
          </cell>
          <cell r="EK121" t="str">
            <v>Start Date</v>
          </cell>
          <cell r="EL121" t="str">
            <v>Start Date</v>
          </cell>
          <cell r="EM121" t="str">
            <v>Start Date</v>
          </cell>
          <cell r="EN121" t="str">
            <v>Start Date</v>
          </cell>
          <cell r="EO121" t="str">
            <v>Start Date</v>
          </cell>
          <cell r="FM121"/>
        </row>
        <row r="122">
          <cell r="B122">
            <v>41699</v>
          </cell>
          <cell r="C122">
            <v>41760</v>
          </cell>
          <cell r="D122">
            <v>40210</v>
          </cell>
          <cell r="E122">
            <v>38991</v>
          </cell>
          <cell r="F122">
            <v>42005</v>
          </cell>
          <cell r="G122">
            <v>41518</v>
          </cell>
          <cell r="H122">
            <v>42125</v>
          </cell>
          <cell r="I122">
            <v>41000</v>
          </cell>
          <cell r="J122">
            <v>41271</v>
          </cell>
          <cell r="K122">
            <v>42095</v>
          </cell>
          <cell r="L122">
            <v>41548</v>
          </cell>
          <cell r="M122">
            <v>42095</v>
          </cell>
          <cell r="N122">
            <v>40518</v>
          </cell>
          <cell r="O122">
            <v>40179</v>
          </cell>
          <cell r="P122">
            <v>42382</v>
          </cell>
          <cell r="Q122">
            <v>40787</v>
          </cell>
          <cell r="R122">
            <v>39629</v>
          </cell>
          <cell r="S122">
            <v>42333</v>
          </cell>
          <cell r="T122">
            <v>41002</v>
          </cell>
          <cell r="U122">
            <v>42017</v>
          </cell>
          <cell r="V122">
            <v>40149</v>
          </cell>
          <cell r="W122">
            <v>40544</v>
          </cell>
          <cell r="X122">
            <v>41944</v>
          </cell>
          <cell r="Y122">
            <v>40269</v>
          </cell>
          <cell r="Z122">
            <v>40428</v>
          </cell>
          <cell r="AA122">
            <v>42132</v>
          </cell>
          <cell r="AB122">
            <v>40238</v>
          </cell>
          <cell r="AC122">
            <v>40743</v>
          </cell>
          <cell r="AD122">
            <v>40743</v>
          </cell>
          <cell r="AE122">
            <v>42135</v>
          </cell>
          <cell r="AF122">
            <v>38426</v>
          </cell>
          <cell r="AG122">
            <v>40917</v>
          </cell>
          <cell r="AH122">
            <v>41651</v>
          </cell>
          <cell r="AI122">
            <v>42011</v>
          </cell>
          <cell r="AJ122" t="str">
            <v>22/07/2008</v>
          </cell>
          <cell r="AK122" t="str">
            <v>31/10/2012</v>
          </cell>
          <cell r="AL122">
            <v>40555</v>
          </cell>
          <cell r="AM122">
            <v>40602</v>
          </cell>
          <cell r="AN122">
            <v>38504</v>
          </cell>
          <cell r="AO122" t="str">
            <v>30/05/2014</v>
          </cell>
          <cell r="AP122" t="str">
            <v>25/11/2015</v>
          </cell>
          <cell r="AQ122">
            <v>40544</v>
          </cell>
          <cell r="AR122">
            <v>40850</v>
          </cell>
          <cell r="AS122">
            <v>41359</v>
          </cell>
          <cell r="AT122">
            <v>40757</v>
          </cell>
          <cell r="AU122" t="str">
            <v>16/07/2012</v>
          </cell>
          <cell r="AV122">
            <v>40522</v>
          </cell>
          <cell r="AW122">
            <v>38534</v>
          </cell>
          <cell r="AX122">
            <v>41520</v>
          </cell>
          <cell r="AY122">
            <v>37795</v>
          </cell>
          <cell r="AZ122">
            <v>37622</v>
          </cell>
          <cell r="BA122">
            <v>40934</v>
          </cell>
          <cell r="BB122">
            <v>40997</v>
          </cell>
          <cell r="BC122">
            <v>40634</v>
          </cell>
          <cell r="BD122">
            <v>42058</v>
          </cell>
          <cell r="BE122">
            <v>40987</v>
          </cell>
          <cell r="BF122">
            <v>40909</v>
          </cell>
          <cell r="BG122">
            <v>41435</v>
          </cell>
          <cell r="BH122">
            <v>40997</v>
          </cell>
          <cell r="BI122">
            <v>40997</v>
          </cell>
          <cell r="BJ122">
            <v>41460</v>
          </cell>
          <cell r="BK122">
            <v>42461</v>
          </cell>
          <cell r="BL122">
            <v>41453</v>
          </cell>
          <cell r="BM122">
            <v>42094</v>
          </cell>
          <cell r="BN122">
            <v>41518</v>
          </cell>
          <cell r="BO122">
            <v>41374</v>
          </cell>
          <cell r="BP122">
            <v>42430</v>
          </cell>
          <cell r="BQ122">
            <v>39203</v>
          </cell>
          <cell r="BR122">
            <v>42327</v>
          </cell>
          <cell r="BS122">
            <v>41001</v>
          </cell>
          <cell r="BT122">
            <v>40864</v>
          </cell>
          <cell r="BU122">
            <v>42339</v>
          </cell>
          <cell r="BV122">
            <v>42459</v>
          </cell>
          <cell r="BW122">
            <v>40544</v>
          </cell>
          <cell r="BY122">
            <v>42191</v>
          </cell>
          <cell r="BZ122">
            <v>42217</v>
          </cell>
          <cell r="CA122">
            <v>40695</v>
          </cell>
          <cell r="CB122">
            <v>42461</v>
          </cell>
          <cell r="CC122">
            <v>42374</v>
          </cell>
          <cell r="CD122">
            <v>41640</v>
          </cell>
          <cell r="CE122">
            <v>41563</v>
          </cell>
          <cell r="CF122">
            <v>42461</v>
          </cell>
          <cell r="CG122">
            <v>41527</v>
          </cell>
          <cell r="CH122">
            <v>40299</v>
          </cell>
          <cell r="CI122">
            <v>41730</v>
          </cell>
          <cell r="CJ122">
            <v>42614</v>
          </cell>
          <cell r="CK122">
            <v>41730</v>
          </cell>
          <cell r="CL122">
            <v>40541</v>
          </cell>
          <cell r="CM122">
            <v>41682</v>
          </cell>
          <cell r="CN122">
            <v>40695</v>
          </cell>
          <cell r="CO122">
            <v>41730</v>
          </cell>
          <cell r="CP122">
            <v>41365</v>
          </cell>
          <cell r="CQ122">
            <v>42305</v>
          </cell>
          <cell r="CR122">
            <v>41671</v>
          </cell>
          <cell r="CS122">
            <v>36663</v>
          </cell>
          <cell r="CT122">
            <v>40255</v>
          </cell>
          <cell r="CU122">
            <v>41977</v>
          </cell>
          <cell r="CV122">
            <v>41977</v>
          </cell>
          <cell r="CW122">
            <v>40255</v>
          </cell>
          <cell r="CX122">
            <v>41416</v>
          </cell>
          <cell r="CY122">
            <v>41974</v>
          </cell>
          <cell r="CZ122">
            <v>35506</v>
          </cell>
          <cell r="DA122">
            <v>40574</v>
          </cell>
          <cell r="DB122">
            <v>39538</v>
          </cell>
          <cell r="DC122">
            <v>40878</v>
          </cell>
          <cell r="DD122"/>
          <cell r="DE122">
            <v>41364</v>
          </cell>
          <cell r="DF122">
            <v>41814</v>
          </cell>
          <cell r="DG122">
            <v>40544</v>
          </cell>
          <cell r="DH122">
            <v>41395</v>
          </cell>
          <cell r="DI122">
            <v>37165</v>
          </cell>
          <cell r="DJ122">
            <v>40756</v>
          </cell>
          <cell r="DK122">
            <v>41828</v>
          </cell>
          <cell r="DL122">
            <v>38558</v>
          </cell>
          <cell r="DM122">
            <v>38810</v>
          </cell>
          <cell r="DN122">
            <v>40665</v>
          </cell>
          <cell r="DO122">
            <v>42095</v>
          </cell>
          <cell r="DP122">
            <v>42095</v>
          </cell>
          <cell r="DQ122">
            <v>39539</v>
          </cell>
          <cell r="DR122">
            <v>39933</v>
          </cell>
          <cell r="DS122">
            <v>36130</v>
          </cell>
          <cell r="DT122">
            <v>39539</v>
          </cell>
          <cell r="DU122">
            <v>40647</v>
          </cell>
          <cell r="DV122">
            <v>40665</v>
          </cell>
          <cell r="DW122">
            <v>39650</v>
          </cell>
          <cell r="DX122">
            <v>35855</v>
          </cell>
          <cell r="DY122">
            <v>37226</v>
          </cell>
          <cell r="DZ122">
            <v>41284</v>
          </cell>
          <cell r="EA122">
            <v>41214</v>
          </cell>
          <cell r="EB122">
            <v>41394</v>
          </cell>
          <cell r="EC122">
            <v>40673</v>
          </cell>
          <cell r="ED122">
            <v>40603</v>
          </cell>
          <cell r="EE122">
            <v>41354</v>
          </cell>
          <cell r="EF122">
            <v>39995</v>
          </cell>
          <cell r="EG122">
            <v>42552</v>
          </cell>
          <cell r="EH122">
            <v>42370</v>
          </cell>
          <cell r="EI122">
            <v>40742</v>
          </cell>
          <cell r="EJ122">
            <v>42461</v>
          </cell>
          <cell r="EK122">
            <v>41524</v>
          </cell>
          <cell r="EL122">
            <v>41218</v>
          </cell>
          <cell r="EM122">
            <v>42461</v>
          </cell>
          <cell r="EN122">
            <v>41730</v>
          </cell>
          <cell r="EO122">
            <v>42005</v>
          </cell>
          <cell r="FM122"/>
        </row>
        <row r="123">
          <cell r="M123">
            <v>42333</v>
          </cell>
          <cell r="BZ123">
            <v>42309</v>
          </cell>
          <cell r="CS123">
            <v>0</v>
          </cell>
          <cell r="CT123">
            <v>0</v>
          </cell>
          <cell r="CU123">
            <v>41977</v>
          </cell>
          <cell r="CV123">
            <v>41977</v>
          </cell>
          <cell r="CW123">
            <v>0</v>
          </cell>
          <cell r="DD123"/>
          <cell r="EE123">
            <v>42009</v>
          </cell>
          <cell r="EO123"/>
          <cell r="FM123"/>
        </row>
        <row r="124">
          <cell r="B124">
            <v>41699</v>
          </cell>
          <cell r="C124">
            <v>41760</v>
          </cell>
          <cell r="D124">
            <v>40210</v>
          </cell>
          <cell r="E124">
            <v>38991</v>
          </cell>
          <cell r="F124">
            <v>42005</v>
          </cell>
          <cell r="G124">
            <v>41518</v>
          </cell>
          <cell r="H124">
            <v>42125</v>
          </cell>
          <cell r="I124">
            <v>41000</v>
          </cell>
          <cell r="J124">
            <v>41271</v>
          </cell>
          <cell r="K124">
            <v>42095</v>
          </cell>
          <cell r="L124">
            <v>41548</v>
          </cell>
          <cell r="M124">
            <v>42095</v>
          </cell>
          <cell r="N124">
            <v>40518</v>
          </cell>
          <cell r="O124">
            <v>40179</v>
          </cell>
          <cell r="P124">
            <v>42382</v>
          </cell>
          <cell r="Q124">
            <v>40787</v>
          </cell>
          <cell r="R124">
            <v>39611</v>
          </cell>
          <cell r="S124">
            <v>42333</v>
          </cell>
          <cell r="T124">
            <v>41002</v>
          </cell>
          <cell r="U124">
            <v>42017</v>
          </cell>
          <cell r="V124">
            <v>40149</v>
          </cell>
          <cell r="W124">
            <v>40544</v>
          </cell>
          <cell r="X124">
            <v>41944</v>
          </cell>
          <cell r="Y124">
            <v>40269</v>
          </cell>
          <cell r="Z124">
            <v>40428</v>
          </cell>
          <cell r="AA124">
            <v>42132</v>
          </cell>
          <cell r="AB124">
            <v>40238</v>
          </cell>
          <cell r="AC124">
            <v>40743</v>
          </cell>
          <cell r="AD124">
            <v>40743</v>
          </cell>
          <cell r="AE124">
            <v>42135</v>
          </cell>
          <cell r="AF124">
            <v>38426</v>
          </cell>
          <cell r="AG124">
            <v>40917</v>
          </cell>
          <cell r="AH124">
            <v>41651</v>
          </cell>
          <cell r="AI124">
            <v>42011</v>
          </cell>
          <cell r="AJ124" t="str">
            <v>22/07/2008</v>
          </cell>
          <cell r="AK124" t="str">
            <v>31/10/2012</v>
          </cell>
          <cell r="AL124">
            <v>40555</v>
          </cell>
          <cell r="AM124">
            <v>40602</v>
          </cell>
          <cell r="AN124">
            <v>38504</v>
          </cell>
          <cell r="AO124" t="str">
            <v>30/05/2015</v>
          </cell>
          <cell r="AP124" t="str">
            <v>25/11/2015</v>
          </cell>
          <cell r="AQ124">
            <v>40848</v>
          </cell>
          <cell r="AR124">
            <v>40850</v>
          </cell>
          <cell r="AS124">
            <v>42455</v>
          </cell>
          <cell r="AT124">
            <v>40757</v>
          </cell>
          <cell r="AU124" t="str">
            <v>16/07/2012</v>
          </cell>
          <cell r="AV124">
            <v>40522</v>
          </cell>
          <cell r="AW124">
            <v>38534</v>
          </cell>
          <cell r="AX124">
            <v>41533</v>
          </cell>
          <cell r="AY124">
            <v>37795</v>
          </cell>
          <cell r="AZ124">
            <v>37622</v>
          </cell>
          <cell r="BA124">
            <v>40934</v>
          </cell>
          <cell r="BB124">
            <v>40997</v>
          </cell>
          <cell r="BC124">
            <v>40634</v>
          </cell>
          <cell r="BD124">
            <v>42058</v>
          </cell>
          <cell r="BE124">
            <v>40987</v>
          </cell>
          <cell r="BF124">
            <v>40909</v>
          </cell>
          <cell r="BG124">
            <v>41435</v>
          </cell>
          <cell r="BH124">
            <v>41116</v>
          </cell>
          <cell r="BI124">
            <v>40997</v>
          </cell>
          <cell r="BJ124">
            <v>41460</v>
          </cell>
          <cell r="BK124">
            <v>42461</v>
          </cell>
          <cell r="BL124">
            <v>41495</v>
          </cell>
          <cell r="BM124">
            <v>42094</v>
          </cell>
          <cell r="BN124">
            <v>41518</v>
          </cell>
          <cell r="BO124">
            <v>41374</v>
          </cell>
          <cell r="BP124">
            <v>42430</v>
          </cell>
          <cell r="BQ124">
            <v>39203</v>
          </cell>
          <cell r="BR124">
            <v>42327</v>
          </cell>
          <cell r="BS124">
            <v>41001</v>
          </cell>
          <cell r="BT124">
            <v>40864</v>
          </cell>
          <cell r="BU124">
            <v>42339</v>
          </cell>
          <cell r="BV124">
            <v>42459</v>
          </cell>
          <cell r="BW124">
            <v>40544</v>
          </cell>
          <cell r="BY124">
            <v>42191</v>
          </cell>
          <cell r="BZ124">
            <v>42303</v>
          </cell>
          <cell r="CA124">
            <v>40695</v>
          </cell>
          <cell r="CB124">
            <v>42461</v>
          </cell>
          <cell r="CC124">
            <v>42374</v>
          </cell>
          <cell r="CD124">
            <v>41640</v>
          </cell>
          <cell r="CE124">
            <v>41563</v>
          </cell>
          <cell r="CF124">
            <v>42461</v>
          </cell>
          <cell r="CG124">
            <v>41527</v>
          </cell>
          <cell r="CH124">
            <v>40299</v>
          </cell>
          <cell r="CI124">
            <v>41730</v>
          </cell>
          <cell r="CJ124">
            <v>42614</v>
          </cell>
          <cell r="CK124">
            <v>41730</v>
          </cell>
          <cell r="CL124">
            <v>40541</v>
          </cell>
          <cell r="CM124">
            <v>41682</v>
          </cell>
          <cell r="CN124">
            <v>40695</v>
          </cell>
          <cell r="CO124">
            <v>41730</v>
          </cell>
          <cell r="CP124">
            <v>41365</v>
          </cell>
          <cell r="CQ124">
            <v>42305</v>
          </cell>
          <cell r="CR124">
            <v>41671</v>
          </cell>
          <cell r="CS124">
            <v>35612</v>
          </cell>
          <cell r="CT124">
            <v>40255</v>
          </cell>
          <cell r="CU124">
            <v>41977</v>
          </cell>
          <cell r="CV124">
            <v>41977</v>
          </cell>
          <cell r="CW124">
            <v>40255</v>
          </cell>
          <cell r="CX124">
            <v>41416</v>
          </cell>
          <cell r="CY124">
            <v>41974</v>
          </cell>
          <cell r="CZ124">
            <v>35506</v>
          </cell>
          <cell r="DA124">
            <v>40574</v>
          </cell>
          <cell r="DB124">
            <v>39538</v>
          </cell>
          <cell r="DC124">
            <v>40969</v>
          </cell>
          <cell r="DD124"/>
          <cell r="DE124">
            <v>41359</v>
          </cell>
          <cell r="DF124">
            <v>41814</v>
          </cell>
          <cell r="DG124">
            <v>40544</v>
          </cell>
          <cell r="DH124">
            <v>41563</v>
          </cell>
          <cell r="DI124">
            <v>37165</v>
          </cell>
          <cell r="DJ124">
            <v>40756</v>
          </cell>
          <cell r="DK124">
            <v>41828</v>
          </cell>
          <cell r="DL124">
            <v>38558</v>
          </cell>
          <cell r="DM124">
            <v>38810</v>
          </cell>
          <cell r="DN124">
            <v>40665</v>
          </cell>
          <cell r="DO124">
            <v>42095</v>
          </cell>
          <cell r="DP124">
            <v>42095</v>
          </cell>
          <cell r="DQ124">
            <v>39539</v>
          </cell>
          <cell r="DR124">
            <v>39933</v>
          </cell>
          <cell r="DS124">
            <v>36130</v>
          </cell>
          <cell r="DT124">
            <v>39539</v>
          </cell>
          <cell r="DU124">
            <v>40647</v>
          </cell>
          <cell r="DV124">
            <v>40665</v>
          </cell>
          <cell r="DW124">
            <v>39650</v>
          </cell>
          <cell r="DX124">
            <v>35855</v>
          </cell>
          <cell r="DY124">
            <v>37226</v>
          </cell>
          <cell r="DZ124">
            <v>41284</v>
          </cell>
          <cell r="EA124">
            <v>41214</v>
          </cell>
          <cell r="EB124">
            <v>41394</v>
          </cell>
          <cell r="EC124">
            <v>40673</v>
          </cell>
          <cell r="ED124">
            <v>40603</v>
          </cell>
          <cell r="EE124">
            <v>42095</v>
          </cell>
          <cell r="EF124">
            <v>39995</v>
          </cell>
          <cell r="EG124">
            <v>42552</v>
          </cell>
          <cell r="EH124">
            <v>42370</v>
          </cell>
          <cell r="EI124">
            <v>40742</v>
          </cell>
          <cell r="EJ124">
            <v>42461</v>
          </cell>
          <cell r="EK124">
            <v>41793</v>
          </cell>
          <cell r="EL124">
            <v>41218</v>
          </cell>
          <cell r="EM124">
            <v>42461</v>
          </cell>
          <cell r="EN124">
            <v>41730</v>
          </cell>
          <cell r="EO124">
            <v>42005</v>
          </cell>
          <cell r="FM124"/>
        </row>
        <row r="125">
          <cell r="B125" t="str">
            <v>Project - Start Date</v>
          </cell>
          <cell r="C125" t="str">
            <v>Project - Start Date</v>
          </cell>
          <cell r="D125" t="str">
            <v>Project - Start Date</v>
          </cell>
          <cell r="E125" t="str">
            <v>Project - Start Date</v>
          </cell>
          <cell r="F125" t="str">
            <v>Project - Start Date</v>
          </cell>
          <cell r="G125" t="str">
            <v>Project - Start Date</v>
          </cell>
          <cell r="H125" t="str">
            <v>Project - Start Date</v>
          </cell>
          <cell r="I125" t="str">
            <v>Project - Start Date</v>
          </cell>
          <cell r="J125" t="str">
            <v>Project - Start Date</v>
          </cell>
          <cell r="K125" t="str">
            <v>Project - Start Date</v>
          </cell>
          <cell r="L125" t="str">
            <v>Project - Start Date</v>
          </cell>
          <cell r="M125" t="str">
            <v>Project - Start Date</v>
          </cell>
          <cell r="N125" t="str">
            <v>Project - Start Date</v>
          </cell>
          <cell r="O125" t="str">
            <v>Project - Start Date</v>
          </cell>
          <cell r="P125" t="str">
            <v>Project - Start Date</v>
          </cell>
          <cell r="Q125" t="str">
            <v>Project - Start Date</v>
          </cell>
          <cell r="R125" t="str">
            <v>Project - Start Date</v>
          </cell>
          <cell r="S125" t="str">
            <v>Project - Start Date</v>
          </cell>
          <cell r="T125" t="str">
            <v>Project - Start Date</v>
          </cell>
          <cell r="U125" t="str">
            <v>Project - Start Date</v>
          </cell>
          <cell r="V125" t="str">
            <v>Project - Start Date</v>
          </cell>
          <cell r="W125" t="str">
            <v>Project - Start Date</v>
          </cell>
          <cell r="X125" t="str">
            <v>Project - Start Date</v>
          </cell>
          <cell r="Y125" t="str">
            <v>Project - Start Date</v>
          </cell>
          <cell r="Z125" t="str">
            <v>Project - Start Date</v>
          </cell>
          <cell r="AA125" t="str">
            <v>Project - Start Date</v>
          </cell>
          <cell r="AB125" t="str">
            <v>Project - Start Date</v>
          </cell>
          <cell r="AC125" t="str">
            <v>Project - Start Date</v>
          </cell>
          <cell r="AD125" t="str">
            <v>Project - Start Date</v>
          </cell>
          <cell r="AE125" t="str">
            <v>Project - Start Date</v>
          </cell>
          <cell r="AF125" t="str">
            <v>Project - Start Date</v>
          </cell>
          <cell r="AG125" t="str">
            <v>Project - Start Date</v>
          </cell>
          <cell r="AH125" t="str">
            <v>Project - Start Date</v>
          </cell>
          <cell r="AI125" t="str">
            <v>Project - Start Date</v>
          </cell>
          <cell r="AJ125" t="str">
            <v>Project - Start Date</v>
          </cell>
          <cell r="AK125" t="str">
            <v>Project - Start Date</v>
          </cell>
          <cell r="AL125" t="str">
            <v>Project - Start Date</v>
          </cell>
          <cell r="AM125" t="str">
            <v>Project - Start Date</v>
          </cell>
          <cell r="AN125" t="str">
            <v>Project - Start Date</v>
          </cell>
          <cell r="AO125" t="str">
            <v>Project - Start Date</v>
          </cell>
          <cell r="AP125" t="str">
            <v>Project - Start Date</v>
          </cell>
          <cell r="AQ125" t="str">
            <v>Project - Start Date</v>
          </cell>
          <cell r="AR125" t="str">
            <v>Project - Start Date</v>
          </cell>
          <cell r="AS125" t="str">
            <v>Project - Start Date</v>
          </cell>
          <cell r="AT125" t="str">
            <v>Project - Start Date</v>
          </cell>
          <cell r="AU125" t="str">
            <v>Project - Start Date</v>
          </cell>
          <cell r="AV125" t="str">
            <v>Project - Start Date</v>
          </cell>
          <cell r="AW125" t="str">
            <v>Project - Start Date</v>
          </cell>
          <cell r="AX125" t="str">
            <v>Project - Start Date</v>
          </cell>
          <cell r="AY125" t="str">
            <v>Project - Start Date</v>
          </cell>
          <cell r="AZ125" t="str">
            <v>Project - Start Date</v>
          </cell>
          <cell r="BA125" t="str">
            <v>Project - Start Date</v>
          </cell>
          <cell r="BB125" t="str">
            <v>Project - Start Date</v>
          </cell>
          <cell r="BC125" t="str">
            <v>Project - Start Date</v>
          </cell>
          <cell r="BD125" t="str">
            <v>Project - Start Date</v>
          </cell>
          <cell r="BE125" t="str">
            <v>Project - Start Date</v>
          </cell>
          <cell r="BF125" t="str">
            <v>Project - Start Date</v>
          </cell>
          <cell r="BG125" t="str">
            <v>Project - Start Date</v>
          </cell>
          <cell r="BH125" t="str">
            <v>Project - Start Date</v>
          </cell>
          <cell r="BI125" t="str">
            <v>Project - Start Date</v>
          </cell>
          <cell r="BJ125" t="str">
            <v>Project - Start Date</v>
          </cell>
          <cell r="BK125" t="str">
            <v>Project - Start Date</v>
          </cell>
          <cell r="BL125" t="str">
            <v>Project - Start Date</v>
          </cell>
          <cell r="BM125" t="str">
            <v>Project - Start Date</v>
          </cell>
          <cell r="BN125" t="str">
            <v>Project - Start Date</v>
          </cell>
          <cell r="BO125" t="str">
            <v>Project - Start Date</v>
          </cell>
          <cell r="BP125" t="str">
            <v>Project - Start Date</v>
          </cell>
          <cell r="BQ125" t="str">
            <v>Project - Start Date</v>
          </cell>
          <cell r="BR125" t="str">
            <v>Project - Start Date</v>
          </cell>
          <cell r="BS125" t="str">
            <v>Project - Start Date</v>
          </cell>
          <cell r="BT125" t="str">
            <v>Project - Start Date</v>
          </cell>
          <cell r="BU125" t="str">
            <v>Project - Start Date</v>
          </cell>
          <cell r="BV125" t="str">
            <v>Project - Start Date</v>
          </cell>
          <cell r="BW125" t="str">
            <v>Project - Start Date</v>
          </cell>
          <cell r="BY125" t="str">
            <v>Project - Start Date</v>
          </cell>
          <cell r="BZ125" t="str">
            <v>Project - Start Date</v>
          </cell>
          <cell r="CA125" t="str">
            <v>Project - Start Date</v>
          </cell>
          <cell r="CB125" t="str">
            <v>Project - Start Date</v>
          </cell>
          <cell r="CC125" t="str">
            <v>Project - Start Date</v>
          </cell>
          <cell r="CD125" t="str">
            <v>Project - Start Date</v>
          </cell>
          <cell r="CE125" t="str">
            <v>Project - Start Date</v>
          </cell>
          <cell r="CF125" t="str">
            <v>Project - Start Date</v>
          </cell>
          <cell r="CG125" t="str">
            <v>Project - Start Date</v>
          </cell>
          <cell r="CH125" t="str">
            <v>Project - Start Date</v>
          </cell>
          <cell r="CI125" t="str">
            <v>Project - Start Date</v>
          </cell>
          <cell r="CJ125" t="str">
            <v>Project - Start Date</v>
          </cell>
          <cell r="CK125" t="str">
            <v>Project - Start Date</v>
          </cell>
          <cell r="CL125" t="str">
            <v>Project - Start Date</v>
          </cell>
          <cell r="CM125" t="str">
            <v>Project - Start Date</v>
          </cell>
          <cell r="CN125" t="str">
            <v>Project - Start Date</v>
          </cell>
          <cell r="CO125" t="str">
            <v>Project - Start Date</v>
          </cell>
          <cell r="CP125" t="str">
            <v>Project - Start Date</v>
          </cell>
          <cell r="CQ125" t="str">
            <v>Project - Start Date</v>
          </cell>
          <cell r="CR125" t="str">
            <v>Project - Start Date</v>
          </cell>
          <cell r="CS125" t="str">
            <v>Project - Start Date</v>
          </cell>
          <cell r="CT125" t="str">
            <v>Project - Start Date</v>
          </cell>
          <cell r="CU125" t="str">
            <v>Project - Start Date</v>
          </cell>
          <cell r="CV125" t="str">
            <v>Project - Start Date</v>
          </cell>
          <cell r="CW125" t="str">
            <v>Project - Start Date</v>
          </cell>
          <cell r="CX125" t="str">
            <v>Project - Start Date</v>
          </cell>
          <cell r="CY125" t="str">
            <v>Project - Start Date</v>
          </cell>
          <cell r="CZ125" t="str">
            <v>Project - Start Date</v>
          </cell>
          <cell r="DA125" t="str">
            <v>Project - Start Date</v>
          </cell>
          <cell r="DB125" t="str">
            <v>Project - Start Date</v>
          </cell>
          <cell r="DC125" t="str">
            <v>Project - Start Date</v>
          </cell>
          <cell r="DD125"/>
          <cell r="DE125" t="str">
            <v>Project - Start Date</v>
          </cell>
          <cell r="DF125" t="str">
            <v>Project - Start Date</v>
          </cell>
          <cell r="DG125" t="str">
            <v>Project - Start Date</v>
          </cell>
          <cell r="DH125" t="str">
            <v>Project - Start Date</v>
          </cell>
          <cell r="DI125" t="str">
            <v>Project - Start Date</v>
          </cell>
          <cell r="DJ125" t="str">
            <v>Project - Start Date</v>
          </cell>
          <cell r="DK125" t="str">
            <v>Project - Start Date</v>
          </cell>
          <cell r="DL125" t="str">
            <v>Project - Start Date</v>
          </cell>
          <cell r="DM125" t="str">
            <v>Project - Start Date</v>
          </cell>
          <cell r="DN125" t="str">
            <v>Project - Start Date</v>
          </cell>
          <cell r="DO125" t="str">
            <v>Project - Start Date</v>
          </cell>
          <cell r="DP125" t="str">
            <v>Project - Start Date</v>
          </cell>
          <cell r="DQ125" t="str">
            <v>Project - Start Date</v>
          </cell>
          <cell r="DR125" t="str">
            <v>Project - Start Date</v>
          </cell>
          <cell r="DS125" t="str">
            <v>Project - Start Date</v>
          </cell>
          <cell r="DT125" t="str">
            <v>Project - Start Date</v>
          </cell>
          <cell r="DU125" t="str">
            <v>Project - Start Date</v>
          </cell>
          <cell r="DV125" t="str">
            <v>Project - Start Date</v>
          </cell>
          <cell r="DW125" t="str">
            <v>Project - Start Date</v>
          </cell>
          <cell r="DX125" t="str">
            <v>Project - Start Date</v>
          </cell>
          <cell r="DY125" t="str">
            <v>Project - Start Date</v>
          </cell>
          <cell r="DZ125" t="str">
            <v>Project - Start Date</v>
          </cell>
          <cell r="EA125" t="str">
            <v>Project - Start Date</v>
          </cell>
          <cell r="EB125" t="str">
            <v>Project - Start Date</v>
          </cell>
          <cell r="EC125" t="str">
            <v>Project - Start Date</v>
          </cell>
          <cell r="ED125" t="str">
            <v>Project - Start Date</v>
          </cell>
          <cell r="EE125" t="str">
            <v>Project - Start Date</v>
          </cell>
          <cell r="EF125" t="str">
            <v>Project - Start Date</v>
          </cell>
          <cell r="EG125" t="str">
            <v>Project - Start Date</v>
          </cell>
          <cell r="EH125" t="str">
            <v>Project - Start Date</v>
          </cell>
          <cell r="EI125" t="str">
            <v>Project - Start Date</v>
          </cell>
          <cell r="EJ125" t="str">
            <v>Project - Start Date</v>
          </cell>
          <cell r="EK125" t="str">
            <v>Project - Start Date</v>
          </cell>
          <cell r="EL125" t="str">
            <v>Project - Start Date</v>
          </cell>
          <cell r="EM125" t="str">
            <v>Project - Start Date</v>
          </cell>
          <cell r="EN125" t="str">
            <v>Project - Start Date</v>
          </cell>
          <cell r="EO125" t="str">
            <v>Project - Start Date</v>
          </cell>
          <cell r="FM125"/>
        </row>
        <row r="126">
          <cell r="C126" t="str">
            <v>Project Start Up</v>
          </cell>
          <cell r="D126" t="str">
            <v>Start date</v>
          </cell>
          <cell r="E126" t="str">
            <v>Assessment of robustness of Business Case</v>
          </cell>
          <cell r="G126" t="str">
            <v>Whilst some work was undertaken from this date, it was not until Apr 2015 that a properly resourced programme team began to be created and work start in earnest.</v>
          </cell>
          <cell r="I126" t="str">
            <v>Ultimately, the identity assurance mandate is sourced from two PEX (ER) committee decisions to investigate and build an identity assurance service for HMG (in March 2011 and July 2013 respectively). Home Affairs Committee has delegated its responsibilities around the use of data within the identity assurance programme to PEX (ER). Until SR 2015, funding was bid for annually as the initial prototype was developed.</v>
          </cell>
          <cell r="J126" t="str">
            <v>Programme Start</v>
          </cell>
          <cell r="L126" t="str">
            <v>Project Start Date</v>
          </cell>
          <cell r="N126" t="str">
            <v>National Broadband Strategy published</v>
          </cell>
          <cell r="O126" t="str">
            <v>Starts on Site</v>
          </cell>
          <cell r="P126" t="str">
            <v>Based on approval of ouline business case for the Infrastructure Clearance work.</v>
          </cell>
          <cell r="R126" t="str">
            <v>Start date. Publication of WP 'Managing Radioactive Waste Safely - A Framework for Implementing Geological Disposal'</v>
          </cell>
          <cell r="T126" t="str">
            <v>Submit Outline Competition Report including Strategic Outline Business Case for Governance Approval</v>
          </cell>
          <cell r="V126" t="str">
            <v>Programme: Government response to the consultation on smart metering for gas and electricity published</v>
          </cell>
          <cell r="W126" t="str">
            <v>Project Start</v>
          </cell>
          <cell r="Y126" t="str">
            <v>TE2100 Plan commencement (Transition Programme 2010/11 to 2012/13)</v>
          </cell>
          <cell r="Z126" t="str">
            <v xml:space="preserve">Issue Ministerial statement to Parliament in support of a tunnel-based solution to the problems  in the Thames </v>
          </cell>
          <cell r="AB126" t="str">
            <v>Project initiation</v>
          </cell>
          <cell r="AC126" t="str">
            <v>Invitations invited for PSBP1</v>
          </cell>
          <cell r="AD126" t="str">
            <v>n/a</v>
          </cell>
          <cell r="AJ126" t="str">
            <v>Date of Royal Assent</v>
          </cell>
          <cell r="AK126" t="str">
            <v>Delay in obtaining consents from Local Authority for Phase 1. Phase 2 start of construction to be decided</v>
          </cell>
          <cell r="AL126" t="str">
            <v>This is an approximate start date. The programme first started out as a project to improve tracks at Reading.</v>
          </cell>
          <cell r="AM126" t="str">
            <v>Launch of formal consultation</v>
          </cell>
          <cell r="AO126" t="str">
            <v>Project was handed over from DfT to Highways England in May 2014.</v>
          </cell>
          <cell r="AQ126" t="str">
            <v>Original start in CP4. Programme reset September 2015. The date provided is approximate.</v>
          </cell>
          <cell r="AR126" t="str">
            <v>Chancellor Approval</v>
          </cell>
          <cell r="AS126" t="str">
            <v>relaunch of programme</v>
          </cell>
          <cell r="AU126" t="str">
            <v>HLOS announced</v>
          </cell>
          <cell r="AV126" t="str">
            <v>The project was closed down in August 2016 at the point when contracts were renegotiated with the supplier. We are now delivering to new milestones within a significantly decreased programme scope.</v>
          </cell>
          <cell r="AW126" t="str">
            <v>DfT became the sponsor for Thameslink Programme</v>
          </cell>
          <cell r="AX126" t="str">
            <v>Vaccination of all 2 and 3 year olds and primary school pilots commenced</v>
          </cell>
          <cell r="AY126" t="str">
            <v>Programme Start date</v>
          </cell>
          <cell r="BA126" t="str">
            <v>Project Brief submitted to Informatics Portfolio Board</v>
          </cell>
          <cell r="BB126" t="str">
            <v>Project Brief approved by Portfolio Board</v>
          </cell>
          <cell r="BC126" t="str">
            <v>Project start</v>
          </cell>
          <cell r="BE126" t="str">
            <v>Project Mandate Received</v>
          </cell>
          <cell r="BF126" t="str">
            <v>PBT Programme Phase Two Commencement</v>
          </cell>
          <cell r="BG126" t="str">
            <v>Inaugural Project Board</v>
          </cell>
          <cell r="BH126" t="str">
            <v>CAB Continuation. Project Brief approved by IPB</v>
          </cell>
          <cell r="BJ126" t="str">
            <v>Project Start</v>
          </cell>
          <cell r="BL126" t="str">
            <v xml:space="preserve">Ramp up to recommence design work </v>
          </cell>
          <cell r="BN126" t="str">
            <v>Programme set up</v>
          </cell>
          <cell r="BO126" t="str">
            <v>Genomics Programme start date</v>
          </cell>
          <cell r="BS126" t="str">
            <v>Fraud &amp; Error Programme Gate 0</v>
          </cell>
          <cell r="BV126" t="str">
            <v xml:space="preserve">Hosting Services Refresh Programme started at the point of the Business Case approval. </v>
          </cell>
          <cell r="BW126" t="str">
            <v>Start Date</v>
          </cell>
          <cell r="BY126" t="str">
            <v>Project Start Date</v>
          </cell>
          <cell r="BZ126" t="str">
            <v xml:space="preserve">Start date represents 'Early Expenditure' approval from HMT; Programme re-baselined to account for staged funding approach. </v>
          </cell>
          <cell r="CA126" t="str">
            <v>Project initiation</v>
          </cell>
          <cell r="CC126" t="str">
            <v xml:space="preserve">Project Mandate Sign off </v>
          </cell>
          <cell r="CE126" t="str">
            <v xml:space="preserve">CUSTOMS DECLARATION SERVICES (CDS) (Formerly CHIEF Replacement Programme)  - Programme Mandate Approval </v>
          </cell>
          <cell r="CG126" t="str">
            <v>Programme start date</v>
          </cell>
          <cell r="CH126" t="str">
            <v xml:space="preserve">Date provided in previous report was in relation to a programme in place prior to CCD. CCD Programme was brought in in May 2010 with a different focus. </v>
          </cell>
          <cell r="CL126" t="str">
            <v>Start Up Complete - (Programme Board Approval)</v>
          </cell>
          <cell r="CM126" t="str">
            <v>Digital Services at the Border commence project</v>
          </cell>
          <cell r="CO126" t="str">
            <v>HOB Programme Start</v>
          </cell>
          <cell r="CP126" t="str">
            <v>Start of Programme</v>
          </cell>
          <cell r="CR126" t="str">
            <v>Programme Start</v>
          </cell>
          <cell r="DD126"/>
          <cell r="DZ126" t="str">
            <v>Project start date</v>
          </cell>
          <cell r="EA126" t="str">
            <v>This date relates to pre-SOBC planning activites as specified, but it is important to note that the Programme commenced substantively post OBC in January 2015</v>
          </cell>
          <cell r="EB126" t="str">
            <v>Programme SOBC approval by Programme Board</v>
          </cell>
          <cell r="ED126" t="str">
            <v>Project Start</v>
          </cell>
          <cell r="EE126" t="str">
            <v>Original programme started in 2013 however on arrival of new SRO in 2015, a new vision was created leading to a rebaseline of programme</v>
          </cell>
          <cell r="EF126" t="str">
            <v>Project Start Date</v>
          </cell>
          <cell r="EI126" t="str">
            <v>Project Start</v>
          </cell>
          <cell r="EK126" t="str">
            <v>Revised in line with the Cab request for additiional options; the programme was relaunched in 2013 and then finalised strategy and plan in 2014</v>
          </cell>
          <cell r="EM126" t="str">
            <v>Note this date that mobilisation of the Programme started to develop the SOC and Programme Definition. Upon HMT and CO Spending Control approval, a programme OBC will be produced.</v>
          </cell>
          <cell r="EO126" t="str">
            <v>Start date reflects beginning of CTP Programme (01/01/2015)</v>
          </cell>
          <cell r="FM126"/>
        </row>
        <row r="127">
          <cell r="B127" t="str">
            <v>Project Closure (End Date)</v>
          </cell>
          <cell r="C127" t="str">
            <v>Project Closure (End Date)</v>
          </cell>
          <cell r="D127" t="str">
            <v>Project Closure (End Date)</v>
          </cell>
          <cell r="E127" t="str">
            <v>Project Closure (End Date)</v>
          </cell>
          <cell r="F127" t="str">
            <v>Project Closure (End Date)</v>
          </cell>
          <cell r="G127" t="str">
            <v>Project Closure (End Date)</v>
          </cell>
          <cell r="H127" t="str">
            <v>Project Closure (End Date)</v>
          </cell>
          <cell r="I127" t="str">
            <v>Project Closure (End Date)</v>
          </cell>
          <cell r="J127" t="str">
            <v>Project Closure (End Date)</v>
          </cell>
          <cell r="K127" t="str">
            <v>Project Closure (End Date)</v>
          </cell>
          <cell r="L127" t="str">
            <v>Project Closure (End Date)</v>
          </cell>
          <cell r="M127" t="str">
            <v>Project Closure (End Date)</v>
          </cell>
          <cell r="N127" t="str">
            <v>Project Closure (End Date)</v>
          </cell>
          <cell r="O127" t="str">
            <v>Project Closure (End Date)</v>
          </cell>
          <cell r="P127" t="str">
            <v>Project Closure (End Date)</v>
          </cell>
          <cell r="Q127" t="str">
            <v>Project Closure (End Date)</v>
          </cell>
          <cell r="R127" t="str">
            <v>Project Closure (End Date)</v>
          </cell>
          <cell r="S127" t="str">
            <v>Project Closure (End Date)</v>
          </cell>
          <cell r="T127" t="str">
            <v>Project Closure (End Date)</v>
          </cell>
          <cell r="U127" t="str">
            <v>Project Closure (End Date)</v>
          </cell>
          <cell r="V127" t="str">
            <v>Project Closure (End Date)</v>
          </cell>
          <cell r="W127" t="str">
            <v>Project Closure (End Date)</v>
          </cell>
          <cell r="X127" t="str">
            <v>Project Closure (End Date)</v>
          </cell>
          <cell r="Y127" t="str">
            <v>Project Closure (End Date)</v>
          </cell>
          <cell r="Z127" t="str">
            <v>Project Closure (End Date)</v>
          </cell>
          <cell r="AA127" t="str">
            <v>Project Closure (End Date)</v>
          </cell>
          <cell r="AB127" t="str">
            <v>Project Closure (End Date)</v>
          </cell>
          <cell r="AC127" t="str">
            <v>Project Closure (End Date)</v>
          </cell>
          <cell r="AD127" t="str">
            <v>Project Closure (End Date)</v>
          </cell>
          <cell r="AE127" t="str">
            <v>Project Closure (End Date)</v>
          </cell>
          <cell r="AF127" t="str">
            <v>Project Closure (End Date)</v>
          </cell>
          <cell r="AG127" t="str">
            <v>Project Closure (End Date)</v>
          </cell>
          <cell r="AH127" t="str">
            <v>Project Closure (End Date)</v>
          </cell>
          <cell r="AI127" t="str">
            <v>Project Closure (End Date)</v>
          </cell>
          <cell r="AJ127" t="str">
            <v>Project Closure (End Date)</v>
          </cell>
          <cell r="AK127" t="str">
            <v>Project Closure (End Date)</v>
          </cell>
          <cell r="AL127" t="str">
            <v>Project Closure (End Date)</v>
          </cell>
          <cell r="AM127" t="str">
            <v>Project Closure (End Date)</v>
          </cell>
          <cell r="AN127" t="str">
            <v>Project Closure (End Date)</v>
          </cell>
          <cell r="AO127" t="str">
            <v>Project Closure (End Date)</v>
          </cell>
          <cell r="AP127" t="str">
            <v>Project Closure (End Date)</v>
          </cell>
          <cell r="AQ127" t="str">
            <v>Project Closure (End Date)</v>
          </cell>
          <cell r="AR127" t="str">
            <v>Project Closure (End Date)</v>
          </cell>
          <cell r="AS127" t="str">
            <v>Project Closure (End Date)</v>
          </cell>
          <cell r="AT127" t="str">
            <v>Project Closure (End Date)</v>
          </cell>
          <cell r="AU127" t="str">
            <v>Project Closure (End Date)</v>
          </cell>
          <cell r="AV127" t="str">
            <v>Project Closure (End Date)</v>
          </cell>
          <cell r="AW127" t="str">
            <v>Project Closure (End Date)</v>
          </cell>
          <cell r="AX127" t="str">
            <v>Project Closure (End Date)</v>
          </cell>
          <cell r="AY127" t="str">
            <v>Project Closure (End Date)</v>
          </cell>
          <cell r="AZ127" t="str">
            <v>Project Closure (End Date)</v>
          </cell>
          <cell r="BA127" t="str">
            <v>Project Closure (End Date)</v>
          </cell>
          <cell r="BB127" t="str">
            <v>Project Closure (End Date)</v>
          </cell>
          <cell r="BC127" t="str">
            <v>Project Closure (End Date)</v>
          </cell>
          <cell r="BD127" t="str">
            <v>Project Closure (End Date)</v>
          </cell>
          <cell r="BE127" t="str">
            <v>Project Closure (End Date)</v>
          </cell>
          <cell r="BF127" t="str">
            <v>Project Closure (End Date)</v>
          </cell>
          <cell r="BG127" t="str">
            <v>Project Closure (End Date)</v>
          </cell>
          <cell r="BH127" t="str">
            <v>Project Closure (End Date)</v>
          </cell>
          <cell r="BI127" t="str">
            <v>Project Closure (End Date)</v>
          </cell>
          <cell r="BJ127" t="str">
            <v>Project Closure (End Date)</v>
          </cell>
          <cell r="BK127" t="str">
            <v>Project Closure (End Date)</v>
          </cell>
          <cell r="BL127" t="str">
            <v>Project Closure (End Date)</v>
          </cell>
          <cell r="BM127" t="str">
            <v>Project Closure (End Date)</v>
          </cell>
          <cell r="BN127" t="str">
            <v>Project Closure (End Date)</v>
          </cell>
          <cell r="BO127" t="str">
            <v>Project Closure (End Date)</v>
          </cell>
          <cell r="BP127" t="str">
            <v>Project Closure (End Date)</v>
          </cell>
          <cell r="BQ127" t="str">
            <v>Project Closure (End Date)</v>
          </cell>
          <cell r="BR127" t="str">
            <v>Project Closure (End Date)</v>
          </cell>
          <cell r="BS127" t="str">
            <v>Project Closure (End Date)</v>
          </cell>
          <cell r="BT127" t="str">
            <v>Project Closure (End Date)</v>
          </cell>
          <cell r="BU127" t="str">
            <v>Project Closure (End Date)</v>
          </cell>
          <cell r="BV127" t="str">
            <v>Project Closure (End Date)</v>
          </cell>
          <cell r="BW127" t="str">
            <v>Project Closure (End Date)</v>
          </cell>
          <cell r="BY127" t="str">
            <v>Project Closure (End Date)</v>
          </cell>
          <cell r="BZ127" t="str">
            <v>Project Closure (End Date)</v>
          </cell>
          <cell r="CA127" t="str">
            <v>Project Closure (End Date)</v>
          </cell>
          <cell r="CB127" t="str">
            <v>Project Closure (End Date)</v>
          </cell>
          <cell r="CC127" t="str">
            <v>Project Closure (End Date)</v>
          </cell>
          <cell r="CD127" t="str">
            <v>Project Closure (End Date)</v>
          </cell>
          <cell r="CE127" t="str">
            <v>Project Closure (End Date)</v>
          </cell>
          <cell r="CF127" t="str">
            <v>Project Closure (End Date)</v>
          </cell>
          <cell r="CG127" t="str">
            <v>Project Closure (End Date)</v>
          </cell>
          <cell r="CH127" t="str">
            <v>Project Closure (End Date)</v>
          </cell>
          <cell r="CI127" t="str">
            <v>Project Closure (End Date)</v>
          </cell>
          <cell r="CJ127" t="str">
            <v>Project Closure (End Date)</v>
          </cell>
          <cell r="CK127" t="str">
            <v>Project Closure (End Date)</v>
          </cell>
          <cell r="CL127" t="str">
            <v>Project Closure (End Date)</v>
          </cell>
          <cell r="CM127" t="str">
            <v>Project Closure (End Date)</v>
          </cell>
          <cell r="CN127" t="str">
            <v>Project Closure (End Date)</v>
          </cell>
          <cell r="CO127" t="str">
            <v>Project Closure (End Date)</v>
          </cell>
          <cell r="CP127" t="str">
            <v>Project Closure (End Date)</v>
          </cell>
          <cell r="CQ127" t="str">
            <v>Project Closure (End Date)</v>
          </cell>
          <cell r="CR127" t="str">
            <v>Project Closure (End Date)</v>
          </cell>
          <cell r="CS127" t="str">
            <v>Project Closure (End Date)</v>
          </cell>
          <cell r="CT127" t="str">
            <v>Project Closure (End Date)</v>
          </cell>
          <cell r="CU127" t="str">
            <v>Project Closure (End Date)</v>
          </cell>
          <cell r="CV127" t="str">
            <v>Project Closure (End Date)</v>
          </cell>
          <cell r="CW127" t="str">
            <v>Project Closure (End Date)</v>
          </cell>
          <cell r="CX127" t="str">
            <v>Project Closure (End Date)</v>
          </cell>
          <cell r="CY127" t="str">
            <v>Project Closure (End Date)</v>
          </cell>
          <cell r="CZ127" t="str">
            <v>Project Closure (End Date)</v>
          </cell>
          <cell r="DA127" t="str">
            <v>Project Closure (End Date)</v>
          </cell>
          <cell r="DB127" t="str">
            <v>Project Closure (End Date)</v>
          </cell>
          <cell r="DC127" t="str">
            <v>Project Closure (End Date)</v>
          </cell>
          <cell r="DD127"/>
          <cell r="DE127" t="str">
            <v>Project Closure (End Date)</v>
          </cell>
          <cell r="DF127" t="str">
            <v>Project Closure (End Date)</v>
          </cell>
          <cell r="DG127" t="str">
            <v>Project Closure (End Date)</v>
          </cell>
          <cell r="DH127" t="str">
            <v>Project Closure (End Date)</v>
          </cell>
          <cell r="DI127" t="str">
            <v>Project Closure (End Date)</v>
          </cell>
          <cell r="DJ127" t="str">
            <v>Project Closure (End Date)</v>
          </cell>
          <cell r="DK127" t="str">
            <v>Project Closure (End Date)</v>
          </cell>
          <cell r="DL127" t="str">
            <v>Project Closure (End Date)</v>
          </cell>
          <cell r="DM127" t="str">
            <v>Project Closure (End Date)</v>
          </cell>
          <cell r="DN127" t="str">
            <v>Project Closure (End Date)</v>
          </cell>
          <cell r="DO127" t="str">
            <v>Project Closure (End Date)</v>
          </cell>
          <cell r="DP127" t="str">
            <v>Project Closure (End Date)</v>
          </cell>
          <cell r="DQ127" t="str">
            <v>Project Closure (End Date)</v>
          </cell>
          <cell r="DR127" t="str">
            <v>Project Closure (End Date)</v>
          </cell>
          <cell r="DS127" t="str">
            <v>Project Closure (End Date)</v>
          </cell>
          <cell r="DT127" t="str">
            <v>Project Closure (End Date)</v>
          </cell>
          <cell r="DU127" t="str">
            <v>Project Closure (End Date)</v>
          </cell>
          <cell r="DV127" t="str">
            <v>Project Closure (End Date)</v>
          </cell>
          <cell r="DW127" t="str">
            <v>Project Closure (End Date)</v>
          </cell>
          <cell r="DX127" t="str">
            <v>Project Closure (End Date)</v>
          </cell>
          <cell r="DY127" t="str">
            <v>Project Closure (End Date)</v>
          </cell>
          <cell r="DZ127" t="str">
            <v>Project Closure (End Date)</v>
          </cell>
          <cell r="EA127" t="str">
            <v>Project Closure (End Date)</v>
          </cell>
          <cell r="EB127" t="str">
            <v>Project Closure (End Date)</v>
          </cell>
          <cell r="EC127" t="str">
            <v>Project Closure (End Date)</v>
          </cell>
          <cell r="ED127" t="str">
            <v>Project Closure (End Date)</v>
          </cell>
          <cell r="EE127" t="str">
            <v>Project Closure (End Date)</v>
          </cell>
          <cell r="EF127" t="str">
            <v>Project Closure (End Date)</v>
          </cell>
          <cell r="EG127" t="str">
            <v>Project Closure (End Date)</v>
          </cell>
          <cell r="EH127" t="str">
            <v>Project Closure (End Date)</v>
          </cell>
          <cell r="EI127" t="str">
            <v>Project Closure (End Date)</v>
          </cell>
          <cell r="EJ127" t="str">
            <v>Project Closure (End Date)</v>
          </cell>
          <cell r="EK127" t="str">
            <v>Project Closure (End Date)</v>
          </cell>
          <cell r="EL127" t="str">
            <v>Project Closure (End Date)</v>
          </cell>
          <cell r="EM127" t="str">
            <v>Project Closure (End Date)</v>
          </cell>
          <cell r="EN127" t="str">
            <v>Project Closure (End Date)</v>
          </cell>
          <cell r="EO127" t="str">
            <v>Project Closure (End Date)</v>
          </cell>
          <cell r="FM127"/>
        </row>
        <row r="128">
          <cell r="B128">
            <v>45247</v>
          </cell>
          <cell r="C128">
            <v>44013</v>
          </cell>
          <cell r="D128">
            <v>41394</v>
          </cell>
          <cell r="E128">
            <v>42735</v>
          </cell>
          <cell r="F128">
            <v>42825</v>
          </cell>
          <cell r="G128">
            <v>43282</v>
          </cell>
          <cell r="H128">
            <v>44561</v>
          </cell>
          <cell r="I128">
            <v>43921</v>
          </cell>
          <cell r="J128">
            <v>42124</v>
          </cell>
          <cell r="K128">
            <v>44287</v>
          </cell>
          <cell r="L128">
            <v>42490</v>
          </cell>
          <cell r="M128">
            <v>45016</v>
          </cell>
          <cell r="N128">
            <v>44196</v>
          </cell>
          <cell r="O128">
            <v>42735</v>
          </cell>
          <cell r="P128">
            <v>44562</v>
          </cell>
          <cell r="Q128">
            <v>42643</v>
          </cell>
          <cell r="R128">
            <v>51501</v>
          </cell>
          <cell r="S128">
            <v>44286</v>
          </cell>
          <cell r="T128">
            <v>42247</v>
          </cell>
          <cell r="U128">
            <v>42879</v>
          </cell>
          <cell r="V128">
            <v>44196</v>
          </cell>
          <cell r="W128">
            <v>42735</v>
          </cell>
          <cell r="X128">
            <v>43404</v>
          </cell>
          <cell r="Y128">
            <v>46022</v>
          </cell>
          <cell r="Z128">
            <v>45291</v>
          </cell>
          <cell r="AA128">
            <v>44287</v>
          </cell>
          <cell r="AB128">
            <v>42825</v>
          </cell>
          <cell r="AC128">
            <v>44926</v>
          </cell>
          <cell r="AD128">
            <v>52413</v>
          </cell>
          <cell r="AE128">
            <v>43190</v>
          </cell>
          <cell r="AF128">
            <v>46265</v>
          </cell>
          <cell r="AG128" t="str">
            <v>30/09/2021</v>
          </cell>
          <cell r="AH128">
            <v>45297</v>
          </cell>
          <cell r="AI128" t="str">
            <v>31/12/2025</v>
          </cell>
          <cell r="AJ128" t="str">
            <v>31/12/2019</v>
          </cell>
          <cell r="AK128">
            <v>45382</v>
          </cell>
          <cell r="AL128" t="str">
            <v>31/12/2024</v>
          </cell>
          <cell r="AM128">
            <v>48944</v>
          </cell>
          <cell r="AN128">
            <v>43867</v>
          </cell>
          <cell r="AO128" t="str">
            <v>31/12/2026</v>
          </cell>
          <cell r="AP128" t="str">
            <v>20/01/2018</v>
          </cell>
          <cell r="AQ128">
            <v>45657</v>
          </cell>
          <cell r="AR128">
            <v>44926</v>
          </cell>
          <cell r="AS128">
            <v>47451</v>
          </cell>
          <cell r="AT128">
            <v>42956</v>
          </cell>
          <cell r="AU128" t="str">
            <v>31/12/2019</v>
          </cell>
          <cell r="AV128">
            <v>41440</v>
          </cell>
          <cell r="AW128">
            <v>46387</v>
          </cell>
          <cell r="AX128">
            <v>43344</v>
          </cell>
          <cell r="AY128">
            <v>43100</v>
          </cell>
          <cell r="AZ128">
            <v>41729</v>
          </cell>
          <cell r="BA128">
            <v>42094</v>
          </cell>
          <cell r="BB128">
            <v>43922</v>
          </cell>
          <cell r="BC128">
            <v>41730</v>
          </cell>
          <cell r="BD128">
            <v>43921</v>
          </cell>
          <cell r="BE128">
            <v>42673</v>
          </cell>
          <cell r="BF128">
            <v>43250</v>
          </cell>
          <cell r="BG128">
            <v>42338</v>
          </cell>
          <cell r="BH128">
            <v>43190</v>
          </cell>
          <cell r="BI128">
            <v>43921</v>
          </cell>
          <cell r="BJ128">
            <v>42937</v>
          </cell>
          <cell r="BK128">
            <v>44196</v>
          </cell>
          <cell r="BL128">
            <v>44285</v>
          </cell>
          <cell r="BM128">
            <v>43555</v>
          </cell>
          <cell r="BN128">
            <v>42460</v>
          </cell>
          <cell r="BO128">
            <v>43100</v>
          </cell>
          <cell r="BP128">
            <v>42825</v>
          </cell>
          <cell r="BQ128">
            <v>43190</v>
          </cell>
          <cell r="BR128">
            <v>43217</v>
          </cell>
          <cell r="BS128">
            <v>42825</v>
          </cell>
          <cell r="BT128">
            <v>44408</v>
          </cell>
          <cell r="BU128">
            <v>43190</v>
          </cell>
          <cell r="BV128">
            <v>43139</v>
          </cell>
          <cell r="BW128">
            <v>43070</v>
          </cell>
          <cell r="BY128">
            <v>42825</v>
          </cell>
          <cell r="BZ128">
            <v>43190</v>
          </cell>
          <cell r="CA128">
            <v>42217</v>
          </cell>
          <cell r="CB128">
            <v>44286</v>
          </cell>
          <cell r="CC128">
            <v>44291</v>
          </cell>
          <cell r="CD128">
            <v>44561</v>
          </cell>
          <cell r="CE128">
            <v>43465</v>
          </cell>
          <cell r="CF128">
            <v>44286</v>
          </cell>
          <cell r="CG128">
            <v>42339</v>
          </cell>
          <cell r="CH128">
            <v>43922</v>
          </cell>
          <cell r="CI128">
            <v>43921</v>
          </cell>
          <cell r="CJ128">
            <v>43617</v>
          </cell>
          <cell r="CK128">
            <v>44287</v>
          </cell>
          <cell r="CL128">
            <v>42278</v>
          </cell>
          <cell r="CM128">
            <v>43555</v>
          </cell>
          <cell r="CN128">
            <v>44196</v>
          </cell>
          <cell r="CO128">
            <v>43830</v>
          </cell>
          <cell r="CP128">
            <v>42825</v>
          </cell>
          <cell r="CQ128">
            <v>43921</v>
          </cell>
          <cell r="CR128">
            <v>43039</v>
          </cell>
          <cell r="CS128">
            <v>44651</v>
          </cell>
          <cell r="CT128">
            <v>43191</v>
          </cell>
          <cell r="CU128">
            <v>46174</v>
          </cell>
          <cell r="CV128">
            <v>45777</v>
          </cell>
          <cell r="CW128">
            <v>43191</v>
          </cell>
          <cell r="CX128">
            <v>43921</v>
          </cell>
          <cell r="CY128">
            <v>42736</v>
          </cell>
          <cell r="CZ128">
            <v>45382</v>
          </cell>
          <cell r="DA128">
            <v>47818</v>
          </cell>
          <cell r="DB128">
            <v>48305</v>
          </cell>
          <cell r="DC128">
            <v>43190</v>
          </cell>
          <cell r="DD128"/>
          <cell r="DE128">
            <v>44834</v>
          </cell>
          <cell r="DF128">
            <v>43920</v>
          </cell>
          <cell r="DG128">
            <v>51866</v>
          </cell>
          <cell r="DH128"/>
          <cell r="DI128">
            <v>49399</v>
          </cell>
          <cell r="DJ128">
            <v>43132</v>
          </cell>
          <cell r="DK128">
            <v>45383</v>
          </cell>
          <cell r="DL128">
            <v>43646</v>
          </cell>
          <cell r="DM128">
            <v>44108</v>
          </cell>
          <cell r="DN128">
            <v>44470</v>
          </cell>
          <cell r="DO128">
            <v>43164</v>
          </cell>
          <cell r="DP128">
            <v>45741</v>
          </cell>
          <cell r="DQ128">
            <v>45777</v>
          </cell>
          <cell r="DR128">
            <v>45077</v>
          </cell>
          <cell r="DS128">
            <v>45016</v>
          </cell>
          <cell r="DT128">
            <v>44926</v>
          </cell>
          <cell r="DU128">
            <v>49643</v>
          </cell>
          <cell r="DV128">
            <v>43221</v>
          </cell>
          <cell r="DW128">
            <v>49309</v>
          </cell>
          <cell r="DX128">
            <v>42919</v>
          </cell>
          <cell r="DY128">
            <v>42521</v>
          </cell>
          <cell r="DZ128">
            <v>43251</v>
          </cell>
          <cell r="EA128">
            <v>43553</v>
          </cell>
          <cell r="EB128">
            <v>42551</v>
          </cell>
          <cell r="EC128">
            <v>41547</v>
          </cell>
          <cell r="ED128">
            <v>42461</v>
          </cell>
          <cell r="EE128">
            <v>43921</v>
          </cell>
          <cell r="EF128">
            <v>41883</v>
          </cell>
          <cell r="EG128">
            <v>43191</v>
          </cell>
          <cell r="EH128">
            <v>44286</v>
          </cell>
          <cell r="EI128">
            <v>42369</v>
          </cell>
          <cell r="EJ128">
            <v>44561</v>
          </cell>
          <cell r="EK128">
            <v>42313</v>
          </cell>
          <cell r="EL128">
            <v>42856</v>
          </cell>
          <cell r="EM128">
            <v>44773</v>
          </cell>
          <cell r="EN128">
            <v>43555</v>
          </cell>
          <cell r="EO128">
            <v>45747</v>
          </cell>
          <cell r="FM128"/>
        </row>
        <row r="129">
          <cell r="F129">
            <v>43190</v>
          </cell>
          <cell r="L129">
            <v>42613</v>
          </cell>
          <cell r="W129">
            <v>42825</v>
          </cell>
          <cell r="AI129" t="str">
            <v>31/12/2029</v>
          </cell>
          <cell r="AU129" t="str">
            <v>31/12/2018</v>
          </cell>
          <cell r="AV129">
            <v>41426</v>
          </cell>
          <cell r="AZ129">
            <v>42735</v>
          </cell>
          <cell r="BI129">
            <v>44253</v>
          </cell>
          <cell r="BL129">
            <v>45016</v>
          </cell>
          <cell r="BN129">
            <v>43190</v>
          </cell>
          <cell r="BT129">
            <v>44742</v>
          </cell>
          <cell r="CG129">
            <v>43281</v>
          </cell>
          <cell r="CL129">
            <v>42216</v>
          </cell>
          <cell r="CS129">
            <v>44651</v>
          </cell>
          <cell r="CT129">
            <v>0</v>
          </cell>
          <cell r="CW129">
            <v>0</v>
          </cell>
          <cell r="DD129"/>
          <cell r="DE129">
            <v>45107</v>
          </cell>
          <cell r="DH129"/>
          <cell r="DL129">
            <v>43220</v>
          </cell>
          <cell r="EC129">
            <v>42704</v>
          </cell>
          <cell r="ED129">
            <v>43069</v>
          </cell>
          <cell r="EF129">
            <v>42490</v>
          </cell>
          <cell r="EO129"/>
          <cell r="FM129"/>
        </row>
        <row r="130">
          <cell r="B130">
            <v>45247</v>
          </cell>
          <cell r="C130">
            <v>44926</v>
          </cell>
          <cell r="D130">
            <v>42791</v>
          </cell>
          <cell r="E130">
            <v>42735</v>
          </cell>
          <cell r="F130">
            <v>43190</v>
          </cell>
          <cell r="G130">
            <v>43282</v>
          </cell>
          <cell r="H130">
            <v>45291</v>
          </cell>
          <cell r="I130">
            <v>43921</v>
          </cell>
          <cell r="J130">
            <v>42920</v>
          </cell>
          <cell r="K130">
            <v>44287</v>
          </cell>
          <cell r="L130">
            <v>42674</v>
          </cell>
          <cell r="M130">
            <v>45016</v>
          </cell>
          <cell r="N130">
            <v>44196</v>
          </cell>
          <cell r="O130">
            <v>42538</v>
          </cell>
          <cell r="P130">
            <v>44562</v>
          </cell>
          <cell r="Q130">
            <v>42643</v>
          </cell>
          <cell r="R130">
            <v>51501</v>
          </cell>
          <cell r="S130">
            <v>44286</v>
          </cell>
          <cell r="T130">
            <v>42916</v>
          </cell>
          <cell r="U130">
            <v>42879</v>
          </cell>
          <cell r="V130">
            <v>44196</v>
          </cell>
          <cell r="W130">
            <v>42825</v>
          </cell>
          <cell r="X130">
            <v>43404</v>
          </cell>
          <cell r="Y130">
            <v>45780</v>
          </cell>
          <cell r="Z130">
            <v>45291</v>
          </cell>
          <cell r="AA130">
            <v>44287</v>
          </cell>
          <cell r="AB130">
            <v>42825</v>
          </cell>
          <cell r="AC130">
            <v>44926</v>
          </cell>
          <cell r="AD130">
            <v>52967</v>
          </cell>
          <cell r="AE130">
            <v>43190</v>
          </cell>
          <cell r="AF130">
            <v>46265</v>
          </cell>
          <cell r="AG130" t="str">
            <v>30/09/2021</v>
          </cell>
          <cell r="AH130">
            <v>46022</v>
          </cell>
          <cell r="AI130" t="str">
            <v>31/12/2029</v>
          </cell>
          <cell r="AJ130" t="str">
            <v>31/12/2019</v>
          </cell>
          <cell r="AK130">
            <v>45382</v>
          </cell>
          <cell r="AL130" t="str">
            <v>31/12/2024</v>
          </cell>
          <cell r="AM130">
            <v>48944</v>
          </cell>
          <cell r="AN130">
            <v>43867</v>
          </cell>
          <cell r="AO130" t="str">
            <v>31/12/2026</v>
          </cell>
          <cell r="AP130">
            <v>43348</v>
          </cell>
          <cell r="AQ130">
            <v>45657</v>
          </cell>
          <cell r="AR130">
            <v>44926</v>
          </cell>
          <cell r="AS130">
            <v>47451</v>
          </cell>
          <cell r="AT130">
            <v>42956</v>
          </cell>
          <cell r="AU130" t="str">
            <v>31/12/2018</v>
          </cell>
          <cell r="AV130">
            <v>42583</v>
          </cell>
          <cell r="AW130">
            <v>46387</v>
          </cell>
          <cell r="AX130">
            <v>43373</v>
          </cell>
          <cell r="AY130">
            <v>43100</v>
          </cell>
          <cell r="AZ130">
            <v>42735</v>
          </cell>
          <cell r="BA130">
            <v>42307</v>
          </cell>
          <cell r="BB130">
            <v>44286</v>
          </cell>
          <cell r="BC130">
            <v>43555</v>
          </cell>
          <cell r="BD130">
            <v>43921</v>
          </cell>
          <cell r="BE130">
            <v>42855</v>
          </cell>
          <cell r="BF130">
            <v>43830</v>
          </cell>
          <cell r="BG130">
            <v>42338</v>
          </cell>
          <cell r="BH130">
            <v>43190</v>
          </cell>
          <cell r="BI130">
            <v>44253</v>
          </cell>
          <cell r="BJ130">
            <v>43304</v>
          </cell>
          <cell r="BK130">
            <v>44196</v>
          </cell>
          <cell r="BL130">
            <v>45016</v>
          </cell>
          <cell r="BM130">
            <v>43555</v>
          </cell>
          <cell r="BN130">
            <v>43190</v>
          </cell>
          <cell r="BO130">
            <v>43100</v>
          </cell>
          <cell r="BP130">
            <v>42825</v>
          </cell>
          <cell r="BQ130">
            <v>43190</v>
          </cell>
          <cell r="BR130">
            <v>43217</v>
          </cell>
          <cell r="BS130">
            <v>43465</v>
          </cell>
          <cell r="BT130">
            <v>44742</v>
          </cell>
          <cell r="BU130">
            <v>43190</v>
          </cell>
          <cell r="BV130">
            <v>43189</v>
          </cell>
          <cell r="BW130">
            <v>43070</v>
          </cell>
          <cell r="BY130">
            <v>42825</v>
          </cell>
          <cell r="BZ130">
            <v>43190</v>
          </cell>
          <cell r="CA130">
            <v>42464</v>
          </cell>
          <cell r="CB130">
            <v>44286</v>
          </cell>
          <cell r="CC130">
            <v>44291</v>
          </cell>
          <cell r="CD130">
            <v>44651</v>
          </cell>
          <cell r="CE130">
            <v>43465</v>
          </cell>
          <cell r="CF130">
            <v>44286</v>
          </cell>
          <cell r="CG130">
            <v>43281</v>
          </cell>
          <cell r="CH130">
            <v>43190</v>
          </cell>
          <cell r="CI130">
            <v>43921</v>
          </cell>
          <cell r="CJ130">
            <v>43617</v>
          </cell>
          <cell r="CK130">
            <v>44287</v>
          </cell>
          <cell r="CL130">
            <v>42825</v>
          </cell>
          <cell r="CM130">
            <v>43555</v>
          </cell>
          <cell r="CN130">
            <v>44196</v>
          </cell>
          <cell r="CO130">
            <v>43830</v>
          </cell>
          <cell r="CP130">
            <v>43555</v>
          </cell>
          <cell r="CQ130">
            <v>43921</v>
          </cell>
          <cell r="CR130">
            <v>43190</v>
          </cell>
          <cell r="CS130">
            <v>44651</v>
          </cell>
          <cell r="CT130">
            <v>43100</v>
          </cell>
          <cell r="CU130">
            <v>46174</v>
          </cell>
          <cell r="CV130">
            <v>45777</v>
          </cell>
          <cell r="CW130">
            <v>43100</v>
          </cell>
          <cell r="CX130">
            <v>44286</v>
          </cell>
          <cell r="CY130">
            <v>42825</v>
          </cell>
          <cell r="CZ130">
            <v>45777</v>
          </cell>
          <cell r="DA130">
            <v>46357</v>
          </cell>
          <cell r="DB130">
            <v>48305</v>
          </cell>
          <cell r="DC130">
            <v>43921</v>
          </cell>
          <cell r="DD130"/>
          <cell r="DE130">
            <v>45107</v>
          </cell>
          <cell r="DF130">
            <v>43920</v>
          </cell>
          <cell r="DG130">
            <v>51866</v>
          </cell>
          <cell r="DH130"/>
          <cell r="DI130">
            <v>46112</v>
          </cell>
          <cell r="DJ130">
            <v>43312</v>
          </cell>
          <cell r="DK130">
            <v>45401</v>
          </cell>
          <cell r="DL130">
            <v>43434</v>
          </cell>
          <cell r="DM130">
            <v>44316</v>
          </cell>
          <cell r="DN130">
            <v>43190</v>
          </cell>
          <cell r="DO130">
            <v>43679</v>
          </cell>
          <cell r="DP130">
            <v>45741</v>
          </cell>
          <cell r="DQ130">
            <v>45777</v>
          </cell>
          <cell r="DR130">
            <v>45077</v>
          </cell>
          <cell r="DS130">
            <v>45016</v>
          </cell>
          <cell r="DT130">
            <v>45382</v>
          </cell>
          <cell r="DU130">
            <v>49643</v>
          </cell>
          <cell r="DV130">
            <v>43221</v>
          </cell>
          <cell r="DW130">
            <v>49309</v>
          </cell>
          <cell r="DX130">
            <v>43434</v>
          </cell>
          <cell r="DY130">
            <v>44196</v>
          </cell>
          <cell r="DZ130">
            <v>43251</v>
          </cell>
          <cell r="EA130">
            <v>43553</v>
          </cell>
          <cell r="EB130">
            <v>42551</v>
          </cell>
          <cell r="EC130">
            <v>42704</v>
          </cell>
          <cell r="ED130">
            <v>43404</v>
          </cell>
          <cell r="EE130">
            <v>44651</v>
          </cell>
          <cell r="EF130">
            <v>42559</v>
          </cell>
          <cell r="EG130">
            <v>43191</v>
          </cell>
          <cell r="EH130">
            <v>44286</v>
          </cell>
          <cell r="EI130">
            <v>42551</v>
          </cell>
          <cell r="EJ130">
            <v>44561</v>
          </cell>
          <cell r="EK130">
            <v>42695</v>
          </cell>
          <cell r="EL130">
            <v>42856</v>
          </cell>
          <cell r="EM130">
            <v>44773</v>
          </cell>
          <cell r="EN130">
            <v>43555</v>
          </cell>
          <cell r="EO130">
            <v>45747</v>
          </cell>
          <cell r="FM130"/>
        </row>
        <row r="131">
          <cell r="B131" t="str">
            <v>Project - End Date</v>
          </cell>
          <cell r="C131" t="str">
            <v>Project - End Date</v>
          </cell>
          <cell r="D131" t="str">
            <v>Project - End Date</v>
          </cell>
          <cell r="E131" t="str">
            <v>Project - End Date</v>
          </cell>
          <cell r="F131" t="str">
            <v>Project - End Date</v>
          </cell>
          <cell r="G131" t="str">
            <v>Project - End Date</v>
          </cell>
          <cell r="H131" t="str">
            <v>Project - End Date</v>
          </cell>
          <cell r="I131" t="str">
            <v>Project - End Date</v>
          </cell>
          <cell r="J131" t="str">
            <v>Project - End Date</v>
          </cell>
          <cell r="K131" t="str">
            <v>Project - End Date</v>
          </cell>
          <cell r="L131" t="str">
            <v>Project - End Date</v>
          </cell>
          <cell r="M131" t="str">
            <v>Project - End Date</v>
          </cell>
          <cell r="N131" t="str">
            <v>Project - End Date</v>
          </cell>
          <cell r="O131" t="str">
            <v>Project - End Date</v>
          </cell>
          <cell r="P131" t="str">
            <v>Project - End Date</v>
          </cell>
          <cell r="Q131" t="str">
            <v>Project - End Date</v>
          </cell>
          <cell r="R131" t="str">
            <v>Project - End Date</v>
          </cell>
          <cell r="S131" t="str">
            <v>Project - End Date</v>
          </cell>
          <cell r="T131" t="str">
            <v>Project - End Date</v>
          </cell>
          <cell r="U131" t="str">
            <v>Project - End Date</v>
          </cell>
          <cell r="V131" t="str">
            <v>Project - End Date</v>
          </cell>
          <cell r="W131" t="str">
            <v>Project - End Date</v>
          </cell>
          <cell r="X131" t="str">
            <v>Project - End Date</v>
          </cell>
          <cell r="Y131" t="str">
            <v>Project - End Date</v>
          </cell>
          <cell r="Z131" t="str">
            <v>Project - End Date</v>
          </cell>
          <cell r="AA131" t="str">
            <v>Project - End Date</v>
          </cell>
          <cell r="AB131" t="str">
            <v>Project - End Date</v>
          </cell>
          <cell r="AC131" t="str">
            <v>Project - End Date</v>
          </cell>
          <cell r="AD131" t="str">
            <v>Project - End Date</v>
          </cell>
          <cell r="AE131" t="str">
            <v>Project - End Date</v>
          </cell>
          <cell r="AF131" t="str">
            <v>Project - End Date</v>
          </cell>
          <cell r="AG131" t="str">
            <v>Project - End Date</v>
          </cell>
          <cell r="AH131" t="str">
            <v>Project - End Date</v>
          </cell>
          <cell r="AI131" t="str">
            <v>Project - End Date</v>
          </cell>
          <cell r="AJ131" t="str">
            <v>Project - End Date</v>
          </cell>
          <cell r="AK131" t="str">
            <v>Project - End Date</v>
          </cell>
          <cell r="AL131" t="str">
            <v>Project - End Date</v>
          </cell>
          <cell r="AM131" t="str">
            <v>Project - End Date</v>
          </cell>
          <cell r="AN131" t="str">
            <v>Project - End Date</v>
          </cell>
          <cell r="AO131" t="str">
            <v>Project - End Date</v>
          </cell>
          <cell r="AP131" t="str">
            <v>Project - End Date</v>
          </cell>
          <cell r="AQ131" t="str">
            <v>Project - End Date</v>
          </cell>
          <cell r="AR131" t="str">
            <v>Project - End Date</v>
          </cell>
          <cell r="AS131" t="str">
            <v>Project - End Date</v>
          </cell>
          <cell r="AT131" t="str">
            <v>Project - End Date</v>
          </cell>
          <cell r="AU131" t="str">
            <v>Project - End Date</v>
          </cell>
          <cell r="AV131" t="str">
            <v>Project - End Date</v>
          </cell>
          <cell r="AW131" t="str">
            <v>Project - End Date</v>
          </cell>
          <cell r="AX131" t="str">
            <v>Project - End Date</v>
          </cell>
          <cell r="AY131" t="str">
            <v>Project - End Date</v>
          </cell>
          <cell r="AZ131" t="str">
            <v>Project - End Date</v>
          </cell>
          <cell r="BA131" t="str">
            <v>Project - End Date</v>
          </cell>
          <cell r="BB131" t="str">
            <v>Project - End Date</v>
          </cell>
          <cell r="BC131" t="str">
            <v>Project - End Date</v>
          </cell>
          <cell r="BD131" t="str">
            <v>Project - End Date</v>
          </cell>
          <cell r="BE131" t="str">
            <v>Project - End Date</v>
          </cell>
          <cell r="BF131" t="str">
            <v>Project - End Date</v>
          </cell>
          <cell r="BG131" t="str">
            <v>Project - End Date</v>
          </cell>
          <cell r="BH131" t="str">
            <v>Project - End Date</v>
          </cell>
          <cell r="BI131" t="str">
            <v>Project - End Date</v>
          </cell>
          <cell r="BJ131" t="str">
            <v>Project - End Date</v>
          </cell>
          <cell r="BK131" t="str">
            <v>Project - End Date</v>
          </cell>
          <cell r="BL131" t="str">
            <v>Project - End Date</v>
          </cell>
          <cell r="BM131" t="str">
            <v>Project - End Date</v>
          </cell>
          <cell r="BN131" t="str">
            <v>Project - End Date</v>
          </cell>
          <cell r="BO131" t="str">
            <v>Project - End Date</v>
          </cell>
          <cell r="BP131" t="str">
            <v>Project - End Date</v>
          </cell>
          <cell r="BQ131" t="str">
            <v>Project - End Date</v>
          </cell>
          <cell r="BR131" t="str">
            <v>Project - End Date</v>
          </cell>
          <cell r="BS131" t="str">
            <v>Project - End Date</v>
          </cell>
          <cell r="BT131" t="str">
            <v>Project - End Date</v>
          </cell>
          <cell r="BU131" t="str">
            <v>Project - End Date</v>
          </cell>
          <cell r="BV131" t="str">
            <v>Project - End Date</v>
          </cell>
          <cell r="BW131" t="str">
            <v>Project - End Date</v>
          </cell>
          <cell r="BY131" t="str">
            <v>Project - End Date</v>
          </cell>
          <cell r="BZ131" t="str">
            <v>Project - End Date</v>
          </cell>
          <cell r="CA131" t="str">
            <v>Project - End Date</v>
          </cell>
          <cell r="CB131" t="str">
            <v>Project - End Date</v>
          </cell>
          <cell r="CC131" t="str">
            <v>Project - End Date</v>
          </cell>
          <cell r="CD131" t="str">
            <v>Project - End Date</v>
          </cell>
          <cell r="CE131" t="str">
            <v>Project - End Date</v>
          </cell>
          <cell r="CF131" t="str">
            <v>Project - End Date</v>
          </cell>
          <cell r="CG131" t="str">
            <v>Project - End Date</v>
          </cell>
          <cell r="CH131" t="str">
            <v>Project - End Date</v>
          </cell>
          <cell r="CI131" t="str">
            <v>Project - End Date</v>
          </cell>
          <cell r="CJ131" t="str">
            <v>Project - End Date</v>
          </cell>
          <cell r="CK131" t="str">
            <v>Project - End Date</v>
          </cell>
          <cell r="CL131" t="str">
            <v>Project - End Date</v>
          </cell>
          <cell r="CM131" t="str">
            <v>Project - End Date</v>
          </cell>
          <cell r="CN131" t="str">
            <v>Project - End Date</v>
          </cell>
          <cell r="CO131" t="str">
            <v>Project - End Date</v>
          </cell>
          <cell r="CP131" t="str">
            <v>Project - End Date</v>
          </cell>
          <cell r="CQ131" t="str">
            <v>Project - End Date</v>
          </cell>
          <cell r="CR131" t="str">
            <v>Project - End Date</v>
          </cell>
          <cell r="CS131" t="str">
            <v>Project - End Date</v>
          </cell>
          <cell r="CT131" t="str">
            <v>Project - End Date</v>
          </cell>
          <cell r="CU131" t="str">
            <v>Project - End Date</v>
          </cell>
          <cell r="CV131" t="str">
            <v>Project - End Date</v>
          </cell>
          <cell r="CW131" t="str">
            <v>Project - End Date</v>
          </cell>
          <cell r="CX131" t="str">
            <v>Project - End Date</v>
          </cell>
          <cell r="CY131" t="str">
            <v>Project - End Date</v>
          </cell>
          <cell r="CZ131" t="str">
            <v>Project - End Date</v>
          </cell>
          <cell r="DA131" t="str">
            <v>Project - End Date</v>
          </cell>
          <cell r="DB131" t="str">
            <v>Project - End Date</v>
          </cell>
          <cell r="DC131" t="str">
            <v>Project - End Date</v>
          </cell>
          <cell r="DD131"/>
          <cell r="DE131" t="str">
            <v>Project - End Date</v>
          </cell>
          <cell r="DF131" t="str">
            <v>Project - End Date</v>
          </cell>
          <cell r="DG131" t="str">
            <v>Project - End Date</v>
          </cell>
          <cell r="DH131" t="str">
            <v>Project - End Date</v>
          </cell>
          <cell r="DI131" t="str">
            <v>Project - End Date</v>
          </cell>
          <cell r="DJ131" t="str">
            <v>Project - End Date</v>
          </cell>
          <cell r="DK131" t="str">
            <v>Project - End Date</v>
          </cell>
          <cell r="DL131" t="str">
            <v>Project - End Date</v>
          </cell>
          <cell r="DM131" t="str">
            <v>Project - End Date</v>
          </cell>
          <cell r="DN131" t="str">
            <v>Project - End Date</v>
          </cell>
          <cell r="DO131" t="str">
            <v>Project - End Date</v>
          </cell>
          <cell r="DP131" t="str">
            <v>Project - End Date</v>
          </cell>
          <cell r="DQ131" t="str">
            <v>Project - End Date</v>
          </cell>
          <cell r="DR131" t="str">
            <v>Project - End Date</v>
          </cell>
          <cell r="DS131" t="str">
            <v>Project - End Date</v>
          </cell>
          <cell r="DT131" t="str">
            <v>Project - End Date</v>
          </cell>
          <cell r="DU131" t="str">
            <v>Project - End Date</v>
          </cell>
          <cell r="DV131" t="str">
            <v>Project - End Date</v>
          </cell>
          <cell r="DW131" t="str">
            <v>Project - End Date</v>
          </cell>
          <cell r="DX131" t="str">
            <v>Project - End Date</v>
          </cell>
          <cell r="DY131" t="str">
            <v>Project - End Date</v>
          </cell>
          <cell r="DZ131" t="str">
            <v>Project - End Date</v>
          </cell>
          <cell r="EA131" t="str">
            <v>Project - End Date</v>
          </cell>
          <cell r="EB131" t="str">
            <v>Project - End Date</v>
          </cell>
          <cell r="EC131" t="str">
            <v>Project - End Date</v>
          </cell>
          <cell r="ED131" t="str">
            <v>Project - End Date</v>
          </cell>
          <cell r="EE131" t="str">
            <v>Project - End Date</v>
          </cell>
          <cell r="EF131" t="str">
            <v>Project - End Date</v>
          </cell>
          <cell r="EG131" t="str">
            <v>Project - End Date</v>
          </cell>
          <cell r="EH131" t="str">
            <v>Project - End Date</v>
          </cell>
          <cell r="EI131" t="str">
            <v>Project - End Date</v>
          </cell>
          <cell r="EJ131" t="str">
            <v>Project - End Date</v>
          </cell>
          <cell r="EK131" t="str">
            <v>Project - End Date</v>
          </cell>
          <cell r="EL131" t="str">
            <v>Project - End Date</v>
          </cell>
          <cell r="EM131" t="str">
            <v>Project - End Date</v>
          </cell>
          <cell r="EN131" t="str">
            <v>Project - End Date</v>
          </cell>
          <cell r="EO131" t="str">
            <v>Project - End Date</v>
          </cell>
          <cell r="FM131"/>
        </row>
        <row r="132">
          <cell r="B132" t="str">
            <v>The end date for the LLC Programme is November 2023. Previously we had reported our end date as 28/06/2018 - this date was actually the end of our first Phase of implementation and reported as programme end date in error.</v>
          </cell>
          <cell r="C132" t="str">
            <v>The project end date is 31/1/2022, this include all project activities including: OGC Gateway process nd IPA reviews</v>
          </cell>
          <cell r="D132" t="str">
            <v>completion date for phase 1 of the project - please see commentary at 2.02.1 above.</v>
          </cell>
          <cell r="E132" t="str">
            <v>Transition and Occupation Complete</v>
          </cell>
          <cell r="F132" t="str">
            <v>An additional year of programme activity is likely due to the increase in scope - which now includes supporting departments with their blueprints, the creation of the GCO and the transition of staff into the new entity</v>
          </cell>
          <cell r="H132" t="str">
            <v>The programme business case uses two dates: 2021 (in relation to occupation of the hubs) and 2023 (completion of the final hub). We consider the latter to be the more appropriate date to use.</v>
          </cell>
          <cell r="L132" t="str">
            <v>Transformation activities for both PSN S and PSN C have been delayed.</v>
          </cell>
          <cell r="O132" t="str">
            <v>Open TTM</v>
          </cell>
          <cell r="P132" t="str">
            <v>Clearance accelerated to complete mid 2020.  Agreed in September 2016.</v>
          </cell>
          <cell r="R132" t="str">
            <v>This is the indicative date for the first emplacement of legacy radioactive waste in the facility</v>
          </cell>
          <cell r="S132" t="str">
            <v>This is the end of the current funding phase of the project, but the project itself may undertake an Exit Review and move to Business as Usual prior to this point.</v>
          </cell>
          <cell r="T132" t="str">
            <v>Consolidation Phase complete.Consolidation contract change value agreed and the start of business as usual. Business Case updated to test 10% target savings.The issues the NDA is managing associated with Consolidation closure are well documented, and stem largely from the increase in time taken for the PBO/SLC  to generate a new LTP15 and propose legitimate contract changes to the NDA. In addition, the background of the legal challenge from the unsuccessful bidder and previous PBO have introduced complexity to the consolidation process that means the NDA has additional assurance to carry out to mitigate the potential for further financial and reputational damage.</v>
          </cell>
          <cell r="V132" t="str">
            <v>Programme: Rollout  Complete.</v>
          </cell>
          <cell r="W132" t="str">
            <v>Baselined closure date taken from FBC; forecast date in Q1 return (30/9/16) held for transition of activities into BAU; however, new closure date takes into account capability still to be deployed in early 2017 followed by formal assurance review by IPA expected in February/March 2017.</v>
          </cell>
          <cell r="Y132" t="str">
            <v>Project Closure (2015/25 Asset works) 10 year contract from date of award (4 Nov 14). Forecast date now amended to reflect earlier contract award, hence change from original baseline date.</v>
          </cell>
          <cell r="Z132" t="str">
            <v>Tunnel construction expected completion in 2023, but commissioning, testing and acceptance process may extend to 2027 depending on certain external factors.The Government’s interests in the project will continue through until system acceptance, which is currently scheduled for 2027. The Government's contingent financial support package will continue to 2027.</v>
          </cell>
          <cell r="AB132" t="str">
            <v>Date of completion of sale of first tranche (Suggested sales period of up to four years from 2016/17 onward for programme of sales)</v>
          </cell>
          <cell r="AC132" t="str">
            <v>Project End date: Taken as the last school to be delivered under PSBP2.  End date is the End of Defects Liability Period for the last school to be delivered - following handover of the new and/or refurbished buildings the EFA oversees the one year defects liability period. Under PSBP1 some projects in the programme are affected by market interest and/or site specific/technical issues and this means that their delivery timetables go beyond the current public commitment to handover all buildings by end 2017, two years earlier then originally planned.   The majority of new and/or refurbished buildings will be handed over by 31 Dec 2017. The baseline has been corrected from previous submissions to represent the SOC and a latest approved baseline has been included to demonstrate the ministerial acceleration of the programme.</v>
          </cell>
          <cell r="AD132" t="str">
            <v>Due</v>
          </cell>
          <cell r="AG132" t="str">
            <v>Aligns to PCF end project date</v>
          </cell>
          <cell r="AH132" t="str">
            <v>The end date is indicative and has been extended in order to accommodate de-trunking work after main works and reflect revised start of operation estimate.</v>
          </cell>
          <cell r="AI132" t="str">
            <v>Project End date changed to reflect agreed programme objective to deliver new capacity by 2030. Actual delivery date is dependent on timing of a Government announcement on preferred scheme and scheme promoter timescales.</v>
          </cell>
          <cell r="AJ132" t="str">
            <v>Opening of Stage 5</v>
          </cell>
          <cell r="AK132" t="str">
            <v>Work on-going to procure external consultants after which a BC refresh will take place</v>
          </cell>
          <cell r="AL132" t="str">
            <v>No defined end period as a rolling programme with works to continue into CP6.</v>
          </cell>
          <cell r="AN132" t="str">
            <v>To be reviewed for Q3 GMPP once effectiveness of mitigations has been determined</v>
          </cell>
          <cell r="AO132" t="str">
            <v>Project end date will depend on financing method.  Use of Private Finance could extend delivery timescale.</v>
          </cell>
          <cell r="AP132" t="str">
            <v>Includes completion of Controlled Motorways</v>
          </cell>
          <cell r="AR132" t="str">
            <v>December 2022 is a target date for the full programme</v>
          </cell>
          <cell r="AS132" t="str">
            <v xml:space="preserve">indicative date for end of programme based on existing franchise competitions but this is a rolling programme. </v>
          </cell>
          <cell r="AU132" t="str">
            <v>20 trains per hour on Windsor lines delivered Waterloo works complete.</v>
          </cell>
          <cell r="AV132" t="str">
            <v>The project was closed down in August 2016 at the point when contracts were renegotiated with the supplier. We are now delivering to new milestones within a significantly decreased programme scope.</v>
          </cell>
          <cell r="AX132" t="str">
            <v xml:space="preserve">2017/18 season complete, final uptake figures reviewed and season evaluated.  </v>
          </cell>
          <cell r="AY132" t="str">
            <v>End date is the end date for end of system deployments and residual activity.  Overall BAU support will continue until 2022.</v>
          </cell>
          <cell r="AZ132" t="str">
            <v xml:space="preserve">An extension FBC has been approved on 11/6/2014 which takes the programme end date to Dec 16. </v>
          </cell>
          <cell r="BA132" t="str">
            <v>Project End Date depends on successful completion of recommendations from the outcome of Gateway Review, confirming transfer to operational service.</v>
          </cell>
          <cell r="BB132" t="str">
            <v xml:space="preserve">Project Closure  - by this date the transition from N3 to HSCN will have completed and a project will no longer be required.  Note that business case funding for services extends to FY21/22 but at this point HSCN will be a service. </v>
          </cell>
          <cell r="BC132" t="str">
            <v>Suggested Gateway 0 to coincide with HMT CJ benefits/ Rand 2</v>
          </cell>
          <cell r="BE132" t="str">
            <v>There has been some slippage in the development of the Front Office IT solution which has had a knock on impact on the timelines of the discovery work for the Back Office solution.  This has resulted in a net delay to the overall programme timeline but no material difference in cost.</v>
          </cell>
          <cell r="BF132" t="str">
            <v>Due for revision in Q3</v>
          </cell>
          <cell r="BG132" t="str">
            <v>Expiry date with previous supplier. New supplier 100% responsible for contracted service delivery.</v>
          </cell>
          <cell r="BH132" t="str">
            <v>End of OBC period</v>
          </cell>
          <cell r="BI132" t="str">
            <v>NHSmail2 Service end date extended to 26/02/2021 as approved by IPMB to preserve 60 months of benefits</v>
          </cell>
          <cell r="BJ132" t="str">
            <v>Current contract ends at midnight on 22/07/2017 - 12 months post termination assistance contractual EXIT provisions will be utilised to support IT system stabilisation and service transition to NHSBSA.</v>
          </cell>
          <cell r="BK132" t="str">
            <v>Programme duration will be defined as part of the ongoing business case production</v>
          </cell>
          <cell r="BL132" t="str">
            <v>no change from rebaseline</v>
          </cell>
          <cell r="BN132" t="str">
            <v xml:space="preserve">Revised end date of 31.03.2018 agreed by the Programme Board in September 2016.  This revised end date recommended by the IPA.  </v>
          </cell>
          <cell r="BO132" t="str">
            <v>Programme close</v>
          </cell>
          <cell r="BQ132" t="str">
            <v xml:space="preserve">Programme implementation complete by March 2018. Some policy 'switches' turned on after this date - Programme determining whether a skeleton PMO structure is required to monitor these 'switches' - they have moved since these dates were set. This will be clarified in the next iteration of the business case.  </v>
          </cell>
          <cell r="BS132" t="str">
            <v>Fraud, Error &amp; Debt Programme End date, reflecting indicative end date for DDMS.The Programme is not overrunning / slipped. Instead the scope of the programme has increased, with new projects having been added to it over the last few years.  Programme closure date has moved out to align with the indicative end date of the Digital Debt Management Service (DDMS) project</v>
          </cell>
          <cell r="BT132" t="str">
            <v>The UC Programme Plan was reshaped to take into account Welfare Reform changes and to build a degree of contingency. This has all been agreed with Ministers and announced in Parliament in July. Consequently milestone dates have been updated to align with these agreed changes. IPA are fully aware of these changes and undertook a health check delivery assessment in September 16 providing an AMBER assessment. Consequently end of Prgramme date has been changed</v>
          </cell>
          <cell r="BV132" t="str">
            <v>Project will end once: all applications have been exited from the current SSBA Hosting Services contract (23/02/18); decommissioning actions have completed; and project close-down activities have concluded.</v>
          </cell>
          <cell r="BW132" t="str">
            <v>Proejct close out following delays due to quality issues as referred to above</v>
          </cell>
          <cell r="BZ132" t="str">
            <v>Formal closure will depend on timing of the Gate 5 review</v>
          </cell>
          <cell r="CA132" t="str">
            <v>Construction completion significantly delayed by main contarctor errors</v>
          </cell>
          <cell r="CC132" t="str">
            <v>05/04/21 currentlymarks the end of the SR period and the Programme investment, however migration from transitional sites and also associated benefits will continue as part of the 10 year programme (to 2024/25).This date maybe revised once the SOC is rebasedlined after IC approval.</v>
          </cell>
          <cell r="CD132" t="str">
            <v>Aspirational date programme closure date, revised in line with 5 year plan</v>
          </cell>
          <cell r="CE132" t="str">
            <v xml:space="preserve">Programme Closure - HMRC Gate 8 </v>
          </cell>
          <cell r="CG132" t="str">
            <v xml:space="preserve">A significant part of the extension to this date has been due to legal challenge (from voucher providers in the Employer Supported Childcare scheme),  also we are scheduled to complete the rollout of TFC on a phased, age based profile by November '17, however elements of the DfE element will carry forward until February '18 and we are planning to retain some of the team for Business handover and 'Issue Resolution' through to the end of June '18. </v>
          </cell>
          <cell r="CH132" t="str">
            <v xml:space="preserve">Date reflects planned transition to new sustainment organisation/governance.  Many programme activities will transfer and continue. </v>
          </cell>
          <cell r="CJ132" t="str">
            <v>Programme team roll off 6 months after dec implementation</v>
          </cell>
          <cell r="CL132" t="str">
            <v>Programme Closure (project date extended to include delivery of Basics). - End date extended beyond Basics delivery date to incorporate project closure activity</v>
          </cell>
          <cell r="CP132" t="str">
            <v>The Earnst &amp; Young review has recommended adding a further 3 months contingency to end 2018/19.</v>
          </cell>
          <cell r="CR132" t="str">
            <v>End User Device Rollout will complete later due to increased length of procurement timescales</v>
          </cell>
          <cell r="DD132"/>
          <cell r="ED132" t="str">
            <v>Programme end date has slipped due to very complex contract negotiations</v>
          </cell>
          <cell r="EE132" t="str">
            <v>As per MPRG Panel review meeting on 12/05/16</v>
          </cell>
          <cell r="EF132" t="str">
            <v xml:space="preserve">Special Children's Act applications on CCMS become mandatory to use from 1 February 2016 with all other types of civil applications becoming mandatory on 1 April 2016. </v>
          </cell>
          <cell r="EH132" t="str">
            <v>Various project end dates.  This is the end of the Digital Prison Project</v>
          </cell>
          <cell r="EI132" t="str">
            <v>CompleteSlippage due to technical configuration issues in the server environment</v>
          </cell>
          <cell r="EJ132" t="str">
            <v>Plans are being finalised as part of OBC consideration.</v>
          </cell>
          <cell r="EK132" t="str">
            <v>Slip due to wider CO programme changes</v>
          </cell>
          <cell r="EO132"/>
          <cell r="FM132"/>
        </row>
        <row r="133">
          <cell r="B133" t="str">
            <v>Business Case End Date</v>
          </cell>
          <cell r="C133" t="str">
            <v>Business Case End Date</v>
          </cell>
          <cell r="D133" t="str">
            <v>Business Case End Date</v>
          </cell>
          <cell r="E133" t="str">
            <v>Business Case End Date</v>
          </cell>
          <cell r="F133" t="str">
            <v>Business Case End Date</v>
          </cell>
          <cell r="G133" t="str">
            <v>Business Case End Date</v>
          </cell>
          <cell r="H133" t="str">
            <v>Business Case End Date</v>
          </cell>
          <cell r="I133" t="str">
            <v>Business Case End Date</v>
          </cell>
          <cell r="J133" t="str">
            <v>Business Case End Date</v>
          </cell>
          <cell r="K133" t="str">
            <v>Business Case End Date</v>
          </cell>
          <cell r="L133" t="str">
            <v>Business Case End Date</v>
          </cell>
          <cell r="M133" t="str">
            <v>Business Case End Date</v>
          </cell>
          <cell r="N133" t="str">
            <v>Business Case End Date</v>
          </cell>
          <cell r="O133" t="str">
            <v>Business Case End Date</v>
          </cell>
          <cell r="P133" t="str">
            <v>Business Case End Date</v>
          </cell>
          <cell r="Q133" t="str">
            <v>Business Case End Date</v>
          </cell>
          <cell r="R133" t="str">
            <v>Business Case End Date</v>
          </cell>
          <cell r="S133" t="str">
            <v>Business Case End Date</v>
          </cell>
          <cell r="T133" t="str">
            <v>Business Case End Date</v>
          </cell>
          <cell r="U133" t="str">
            <v>Business Case End Date</v>
          </cell>
          <cell r="V133" t="str">
            <v>Business Case End Date</v>
          </cell>
          <cell r="W133" t="str">
            <v>Business Case End Date</v>
          </cell>
          <cell r="X133" t="str">
            <v>Business Case End Date</v>
          </cell>
          <cell r="Y133" t="str">
            <v>Business Case End Date</v>
          </cell>
          <cell r="Z133" t="str">
            <v>Business Case End Date</v>
          </cell>
          <cell r="AA133" t="str">
            <v>Business Case End Date</v>
          </cell>
          <cell r="AB133" t="str">
            <v>Business Case End Date</v>
          </cell>
          <cell r="AC133" t="str">
            <v>Business Case End Date</v>
          </cell>
          <cell r="AD133" t="str">
            <v>Business Case End Date</v>
          </cell>
          <cell r="AE133" t="str">
            <v>Business Case End Date</v>
          </cell>
          <cell r="AF133" t="str">
            <v>Business Case End Date</v>
          </cell>
          <cell r="AG133" t="str">
            <v>Business Case End Date</v>
          </cell>
          <cell r="AH133" t="str">
            <v>Business Case End Date</v>
          </cell>
          <cell r="AI133" t="str">
            <v>Business Case End Date</v>
          </cell>
          <cell r="AJ133" t="str">
            <v>Business Case End Date</v>
          </cell>
          <cell r="AK133" t="str">
            <v>Business Case End Date</v>
          </cell>
          <cell r="AL133" t="str">
            <v>Business Case End Date</v>
          </cell>
          <cell r="AM133" t="str">
            <v>Business Case End Date</v>
          </cell>
          <cell r="AN133" t="str">
            <v>Business Case End Date</v>
          </cell>
          <cell r="AO133" t="str">
            <v>Business Case End Date</v>
          </cell>
          <cell r="AP133" t="str">
            <v>Business Case End Date</v>
          </cell>
          <cell r="AQ133" t="str">
            <v>Business Case End Date</v>
          </cell>
          <cell r="AR133" t="str">
            <v>Business Case End Date</v>
          </cell>
          <cell r="AS133" t="str">
            <v>Business Case End Date</v>
          </cell>
          <cell r="AT133" t="str">
            <v>Business Case End Date</v>
          </cell>
          <cell r="AU133" t="str">
            <v>Business Case End Date</v>
          </cell>
          <cell r="AV133" t="str">
            <v>Business Case End Date</v>
          </cell>
          <cell r="AW133" t="str">
            <v>Business Case End Date</v>
          </cell>
          <cell r="AX133" t="str">
            <v>Business Case End Date</v>
          </cell>
          <cell r="AY133" t="str">
            <v>Business Case End Date</v>
          </cell>
          <cell r="AZ133" t="str">
            <v>Business Case End Date</v>
          </cell>
          <cell r="BA133" t="str">
            <v>Business Case End Date</v>
          </cell>
          <cell r="BB133" t="str">
            <v>Business Case End Date</v>
          </cell>
          <cell r="BC133" t="str">
            <v>Business Case End Date</v>
          </cell>
          <cell r="BD133" t="str">
            <v>Business Case End Date</v>
          </cell>
          <cell r="BE133" t="str">
            <v>Business Case End Date</v>
          </cell>
          <cell r="BF133" t="str">
            <v>Business Case End Date</v>
          </cell>
          <cell r="BG133" t="str">
            <v>Business Case End Date</v>
          </cell>
          <cell r="BH133" t="str">
            <v>Business Case End Date</v>
          </cell>
          <cell r="BI133" t="str">
            <v>Business Case End Date</v>
          </cell>
          <cell r="BJ133" t="str">
            <v>Business Case End Date</v>
          </cell>
          <cell r="BK133" t="str">
            <v>Business Case End Date</v>
          </cell>
          <cell r="BL133" t="str">
            <v>Business Case End Date</v>
          </cell>
          <cell r="BM133" t="str">
            <v>Business Case End Date</v>
          </cell>
          <cell r="BN133" t="str">
            <v>Business Case End Date</v>
          </cell>
          <cell r="BO133" t="str">
            <v>Business Case End Date</v>
          </cell>
          <cell r="BP133" t="str">
            <v>Business Case End Date</v>
          </cell>
          <cell r="BQ133" t="str">
            <v>Business Case End Date</v>
          </cell>
          <cell r="BR133" t="str">
            <v>Business Case End Date</v>
          </cell>
          <cell r="BS133" t="str">
            <v>Business Case End Date</v>
          </cell>
          <cell r="BT133" t="str">
            <v>Business Case End Date</v>
          </cell>
          <cell r="BU133" t="str">
            <v>Business Case End Date</v>
          </cell>
          <cell r="BV133" t="str">
            <v>Business Case End Date</v>
          </cell>
          <cell r="BW133" t="str">
            <v>Business Case End Date</v>
          </cell>
          <cell r="BY133" t="str">
            <v>Business Case End Date</v>
          </cell>
          <cell r="BZ133" t="str">
            <v>Business Case End Date</v>
          </cell>
          <cell r="CA133" t="str">
            <v>Business Case End Date</v>
          </cell>
          <cell r="CB133" t="str">
            <v>Business Case End Date</v>
          </cell>
          <cell r="CC133" t="str">
            <v>Business Case End Date</v>
          </cell>
          <cell r="CD133" t="str">
            <v>Business Case End Date</v>
          </cell>
          <cell r="CE133" t="str">
            <v>Business Case End Date</v>
          </cell>
          <cell r="CF133" t="str">
            <v>Business Case End Date</v>
          </cell>
          <cell r="CG133" t="str">
            <v>Business Case End Date</v>
          </cell>
          <cell r="CH133" t="str">
            <v>Business Case End Date</v>
          </cell>
          <cell r="CI133" t="str">
            <v>Business Case End Date</v>
          </cell>
          <cell r="CJ133" t="str">
            <v>Business Case End Date</v>
          </cell>
          <cell r="CK133" t="str">
            <v>Business Case End Date</v>
          </cell>
          <cell r="CL133" t="str">
            <v>Business Case End Date</v>
          </cell>
          <cell r="CM133" t="str">
            <v>Business Case End Date</v>
          </cell>
          <cell r="CN133" t="str">
            <v>Business Case End Date</v>
          </cell>
          <cell r="CO133" t="str">
            <v>Business Case End Date</v>
          </cell>
          <cell r="CP133" t="str">
            <v>Business Case End Date</v>
          </cell>
          <cell r="CQ133" t="str">
            <v>Business Case End Date</v>
          </cell>
          <cell r="CR133" t="str">
            <v>Business Case End Date</v>
          </cell>
          <cell r="CS133" t="str">
            <v>Business Case End Date</v>
          </cell>
          <cell r="CT133" t="str">
            <v>Business Case End Date</v>
          </cell>
          <cell r="CU133" t="str">
            <v>Business Case End Date</v>
          </cell>
          <cell r="CV133" t="str">
            <v>Business Case End Date</v>
          </cell>
          <cell r="CW133" t="str">
            <v>Business Case End Date</v>
          </cell>
          <cell r="CX133" t="str">
            <v>Business Case End Date</v>
          </cell>
          <cell r="CY133" t="str">
            <v>Business Case End Date</v>
          </cell>
          <cell r="CZ133" t="str">
            <v>Business Case End Date</v>
          </cell>
          <cell r="DA133" t="str">
            <v>Business Case End Date</v>
          </cell>
          <cell r="DB133" t="str">
            <v>Business Case End Date</v>
          </cell>
          <cell r="DC133" t="str">
            <v>Business Case End Date</v>
          </cell>
          <cell r="DD133"/>
          <cell r="DE133" t="str">
            <v>Business Case End Date</v>
          </cell>
          <cell r="DF133" t="str">
            <v>Business Case End Date</v>
          </cell>
          <cell r="DG133" t="str">
            <v>Business Case End Date</v>
          </cell>
          <cell r="DH133" t="str">
            <v>Business Case End Date</v>
          </cell>
          <cell r="DI133" t="str">
            <v>Business Case End Date</v>
          </cell>
          <cell r="DJ133" t="str">
            <v>Business Case End Date</v>
          </cell>
          <cell r="DK133" t="str">
            <v>Business Case End Date</v>
          </cell>
          <cell r="DL133" t="str">
            <v>Business Case End Date</v>
          </cell>
          <cell r="DM133" t="str">
            <v>Business Case End Date</v>
          </cell>
          <cell r="DN133" t="str">
            <v>Business Case End Date</v>
          </cell>
          <cell r="DO133" t="str">
            <v>Business Case End Date</v>
          </cell>
          <cell r="DP133" t="str">
            <v>Business Case End Date</v>
          </cell>
          <cell r="DQ133" t="str">
            <v>Business Case End Date</v>
          </cell>
          <cell r="DR133" t="str">
            <v>Business Case End Date</v>
          </cell>
          <cell r="DS133" t="str">
            <v>Business Case End Date</v>
          </cell>
          <cell r="DT133" t="str">
            <v>Business Case End Date</v>
          </cell>
          <cell r="DU133" t="str">
            <v>Business Case End Date</v>
          </cell>
          <cell r="DV133" t="str">
            <v>Business Case End Date</v>
          </cell>
          <cell r="DW133" t="str">
            <v>Business Case End Date</v>
          </cell>
          <cell r="DX133" t="str">
            <v>Business Case End Date</v>
          </cell>
          <cell r="DY133" t="str">
            <v>Business Case End Date</v>
          </cell>
          <cell r="DZ133" t="str">
            <v>Business Case End Date</v>
          </cell>
          <cell r="EA133" t="str">
            <v>Business Case End Date</v>
          </cell>
          <cell r="EB133" t="str">
            <v>Business Case End Date</v>
          </cell>
          <cell r="EC133" t="str">
            <v>Business Case End Date</v>
          </cell>
          <cell r="ED133" t="str">
            <v>Business Case End Date</v>
          </cell>
          <cell r="EE133" t="str">
            <v>Business Case End Date</v>
          </cell>
          <cell r="EF133" t="str">
            <v>Business Case End Date</v>
          </cell>
          <cell r="EG133" t="str">
            <v>Business Case End Date</v>
          </cell>
          <cell r="EH133" t="str">
            <v>Business Case End Date</v>
          </cell>
          <cell r="EI133" t="str">
            <v>Business Case End Date</v>
          </cell>
          <cell r="EJ133" t="str">
            <v>Business Case End Date</v>
          </cell>
          <cell r="EK133" t="str">
            <v>Business Case End Date</v>
          </cell>
          <cell r="EL133" t="str">
            <v>Business Case End Date</v>
          </cell>
          <cell r="EM133" t="str">
            <v>Business Case End Date</v>
          </cell>
          <cell r="EN133" t="str">
            <v>Business Case End Date</v>
          </cell>
          <cell r="EO133" t="str">
            <v>Business Case End Date</v>
          </cell>
          <cell r="FM133"/>
        </row>
        <row r="134">
          <cell r="B134">
            <v>46418</v>
          </cell>
          <cell r="C134">
            <v>44286</v>
          </cell>
          <cell r="D134">
            <v>41740</v>
          </cell>
          <cell r="E134">
            <v>42735</v>
          </cell>
          <cell r="F134">
            <v>42825</v>
          </cell>
          <cell r="G134">
            <v>45747</v>
          </cell>
          <cell r="H134">
            <v>44561</v>
          </cell>
          <cell r="I134">
            <v>43921</v>
          </cell>
          <cell r="J134">
            <v>42124</v>
          </cell>
          <cell r="K134">
            <v>45747</v>
          </cell>
          <cell r="L134">
            <v>43921</v>
          </cell>
          <cell r="M134">
            <v>45016</v>
          </cell>
          <cell r="N134">
            <v>44196</v>
          </cell>
          <cell r="O134">
            <v>48304</v>
          </cell>
          <cell r="P134">
            <v>44562</v>
          </cell>
          <cell r="Q134">
            <v>58530</v>
          </cell>
          <cell r="R134">
            <v>84372</v>
          </cell>
          <cell r="S134">
            <v>53417</v>
          </cell>
          <cell r="T134">
            <v>46945</v>
          </cell>
          <cell r="U134">
            <v>47208</v>
          </cell>
          <cell r="V134">
            <v>47848</v>
          </cell>
          <cell r="W134">
            <v>45016</v>
          </cell>
          <cell r="X134">
            <v>45016</v>
          </cell>
          <cell r="Y134">
            <v>46022</v>
          </cell>
          <cell r="Z134">
            <v>45291</v>
          </cell>
          <cell r="AA134">
            <v>44287</v>
          </cell>
          <cell r="AB134">
            <v>42825</v>
          </cell>
          <cell r="AC134"/>
          <cell r="AD134">
            <v>52413</v>
          </cell>
          <cell r="AE134">
            <v>43921</v>
          </cell>
          <cell r="AF134">
            <v>42613</v>
          </cell>
          <cell r="AG134">
            <v>45016</v>
          </cell>
          <cell r="AH134" t="str">
            <v>31/03/2083</v>
          </cell>
          <cell r="AI134" t="str">
            <v>31/12/2086</v>
          </cell>
          <cell r="AJ134" t="str">
            <v>31/03/2076</v>
          </cell>
          <cell r="AK134">
            <v>48212</v>
          </cell>
          <cell r="AL134">
            <v>53396</v>
          </cell>
          <cell r="AM134">
            <v>70859</v>
          </cell>
          <cell r="AN134">
            <v>54513</v>
          </cell>
          <cell r="AO134" t="str">
            <v>31/12/2084</v>
          </cell>
          <cell r="AP134">
            <v>64375</v>
          </cell>
          <cell r="AQ134">
            <v>65470</v>
          </cell>
          <cell r="AR134"/>
          <cell r="AS134"/>
          <cell r="AT134" t="str">
            <v>31/03/2026</v>
          </cell>
          <cell r="AU134">
            <v>63763</v>
          </cell>
          <cell r="AV134">
            <v>44044</v>
          </cell>
          <cell r="AW134">
            <v>48213</v>
          </cell>
          <cell r="AX134">
            <v>43008</v>
          </cell>
          <cell r="AY134">
            <v>44651</v>
          </cell>
          <cell r="AZ134">
            <v>41729</v>
          </cell>
          <cell r="BA134">
            <v>43465</v>
          </cell>
          <cell r="BB134">
            <v>43922</v>
          </cell>
          <cell r="BC134">
            <v>44287</v>
          </cell>
          <cell r="BD134">
            <v>43921</v>
          </cell>
          <cell r="BE134">
            <v>43220</v>
          </cell>
          <cell r="BF134">
            <v>50921</v>
          </cell>
          <cell r="BG134">
            <v>44804</v>
          </cell>
          <cell r="BH134">
            <v>43373</v>
          </cell>
          <cell r="BI134">
            <v>43921</v>
          </cell>
          <cell r="BJ134">
            <v>45495</v>
          </cell>
          <cell r="BK134">
            <v>44196</v>
          </cell>
          <cell r="BL134">
            <v>43951</v>
          </cell>
          <cell r="BM134">
            <v>45382</v>
          </cell>
          <cell r="BN134"/>
          <cell r="BO134">
            <v>43100</v>
          </cell>
          <cell r="BP134">
            <v>45016</v>
          </cell>
          <cell r="BQ134">
            <v>43190</v>
          </cell>
          <cell r="BR134">
            <v>46843</v>
          </cell>
          <cell r="BS134">
            <v>46112</v>
          </cell>
          <cell r="BT134">
            <v>45717</v>
          </cell>
          <cell r="BU134">
            <v>45382</v>
          </cell>
          <cell r="BV134">
            <v>45016</v>
          </cell>
          <cell r="BW134">
            <v>42292</v>
          </cell>
          <cell r="BY134">
            <v>42978</v>
          </cell>
          <cell r="BZ134">
            <v>43190</v>
          </cell>
          <cell r="CA134">
            <v>42464</v>
          </cell>
          <cell r="CB134">
            <v>44286</v>
          </cell>
          <cell r="CC134">
            <v>45752</v>
          </cell>
          <cell r="CD134">
            <v>44651</v>
          </cell>
          <cell r="CE134">
            <v>44652</v>
          </cell>
          <cell r="CF134">
            <v>44651</v>
          </cell>
          <cell r="CG134">
            <v>44286</v>
          </cell>
          <cell r="CH134">
            <v>43922</v>
          </cell>
          <cell r="CI134">
            <v>47938</v>
          </cell>
          <cell r="CJ134">
            <v>46600</v>
          </cell>
          <cell r="CK134">
            <v>44287</v>
          </cell>
          <cell r="CL134">
            <v>43555</v>
          </cell>
          <cell r="CM134">
            <v>46843</v>
          </cell>
          <cell r="CN134">
            <v>48304</v>
          </cell>
          <cell r="CO134">
            <v>46843</v>
          </cell>
          <cell r="CP134">
            <v>45291</v>
          </cell>
          <cell r="CQ134">
            <v>43921</v>
          </cell>
          <cell r="CR134">
            <v>44651</v>
          </cell>
          <cell r="CS134">
            <v>44651</v>
          </cell>
          <cell r="CT134">
            <v>43191</v>
          </cell>
          <cell r="CU134">
            <v>46174</v>
          </cell>
          <cell r="CV134">
            <v>45777</v>
          </cell>
          <cell r="CW134">
            <v>43191</v>
          </cell>
          <cell r="CX134">
            <v>43921</v>
          </cell>
          <cell r="CY134">
            <v>42736</v>
          </cell>
          <cell r="CZ134">
            <v>45382</v>
          </cell>
          <cell r="DA134">
            <v>47818</v>
          </cell>
          <cell r="DB134">
            <v>48305</v>
          </cell>
          <cell r="DC134">
            <v>43190</v>
          </cell>
          <cell r="DD134"/>
          <cell r="DE134">
            <v>44834</v>
          </cell>
          <cell r="DF134">
            <v>43920</v>
          </cell>
          <cell r="DG134">
            <v>51866</v>
          </cell>
          <cell r="DH134"/>
          <cell r="DI134">
            <v>49399</v>
          </cell>
          <cell r="DJ134">
            <v>43132</v>
          </cell>
          <cell r="DK134">
            <v>45383</v>
          </cell>
          <cell r="DL134">
            <v>43646</v>
          </cell>
          <cell r="DM134">
            <v>44108</v>
          </cell>
          <cell r="DN134">
            <v>44470</v>
          </cell>
          <cell r="DO134">
            <v>43164</v>
          </cell>
          <cell r="DP134">
            <v>45741</v>
          </cell>
          <cell r="DQ134">
            <v>45777</v>
          </cell>
          <cell r="DR134">
            <v>45077</v>
          </cell>
          <cell r="DS134">
            <v>45016</v>
          </cell>
          <cell r="DT134">
            <v>44926</v>
          </cell>
          <cell r="DU134">
            <v>49643</v>
          </cell>
          <cell r="DV134">
            <v>43221</v>
          </cell>
          <cell r="DW134">
            <v>49309</v>
          </cell>
          <cell r="DX134">
            <v>42919</v>
          </cell>
          <cell r="DY134">
            <v>42521</v>
          </cell>
          <cell r="DZ134">
            <v>64708</v>
          </cell>
          <cell r="EA134">
            <v>45380</v>
          </cell>
          <cell r="EB134">
            <v>45016</v>
          </cell>
          <cell r="EC134">
            <v>42810</v>
          </cell>
          <cell r="ED134">
            <v>42461</v>
          </cell>
          <cell r="EE134">
            <v>43921</v>
          </cell>
          <cell r="EF134">
            <v>41018</v>
          </cell>
          <cell r="EG134">
            <v>44835</v>
          </cell>
          <cell r="EH134">
            <v>44286</v>
          </cell>
          <cell r="EI134">
            <v>42369</v>
          </cell>
          <cell r="EJ134">
            <v>44561</v>
          </cell>
          <cell r="EK134">
            <v>44500</v>
          </cell>
          <cell r="EL134">
            <v>42128</v>
          </cell>
          <cell r="EM134">
            <v>44773</v>
          </cell>
          <cell r="EN134">
            <v>44651</v>
          </cell>
          <cell r="EO134">
            <v>45747</v>
          </cell>
          <cell r="FM134"/>
        </row>
        <row r="135">
          <cell r="F135">
            <v>43190</v>
          </cell>
          <cell r="T135">
            <v>46997</v>
          </cell>
          <cell r="AC135"/>
          <cell r="AR135"/>
          <cell r="AS135"/>
          <cell r="AZ135">
            <v>42735</v>
          </cell>
          <cell r="BI135">
            <v>44253</v>
          </cell>
          <cell r="BL135">
            <v>44713</v>
          </cell>
          <cell r="BN135"/>
          <cell r="BV135">
            <v>43154</v>
          </cell>
          <cell r="BW135">
            <v>42641</v>
          </cell>
          <cell r="CS135">
            <v>44651</v>
          </cell>
          <cell r="CT135">
            <v>0</v>
          </cell>
          <cell r="CW135">
            <v>0</v>
          </cell>
          <cell r="DD135"/>
          <cell r="DE135">
            <v>45107</v>
          </cell>
          <cell r="DH135"/>
          <cell r="DL135">
            <v>43220</v>
          </cell>
          <cell r="EL135">
            <v>45050</v>
          </cell>
          <cell r="EO135"/>
          <cell r="FM135"/>
        </row>
        <row r="136">
          <cell r="B136">
            <v>46418</v>
          </cell>
          <cell r="C136">
            <v>52596</v>
          </cell>
          <cell r="D136">
            <v>42791</v>
          </cell>
          <cell r="E136">
            <v>42947</v>
          </cell>
          <cell r="F136">
            <v>43190</v>
          </cell>
          <cell r="G136">
            <v>45747</v>
          </cell>
          <cell r="H136">
            <v>45291</v>
          </cell>
          <cell r="I136">
            <v>43921</v>
          </cell>
          <cell r="J136">
            <v>42920</v>
          </cell>
          <cell r="K136">
            <v>45747</v>
          </cell>
          <cell r="L136">
            <v>43921</v>
          </cell>
          <cell r="M136">
            <v>45016</v>
          </cell>
          <cell r="N136">
            <v>44196</v>
          </cell>
          <cell r="O136">
            <v>48304</v>
          </cell>
          <cell r="P136">
            <v>44562</v>
          </cell>
          <cell r="Q136">
            <v>58530</v>
          </cell>
          <cell r="R136">
            <v>84372</v>
          </cell>
          <cell r="S136">
            <v>53417</v>
          </cell>
          <cell r="T136">
            <v>46843</v>
          </cell>
          <cell r="U136">
            <v>47208</v>
          </cell>
          <cell r="V136">
            <v>47848</v>
          </cell>
          <cell r="W136">
            <v>45016</v>
          </cell>
          <cell r="X136">
            <v>45016</v>
          </cell>
          <cell r="Y136">
            <v>45780</v>
          </cell>
          <cell r="Z136">
            <v>45291</v>
          </cell>
          <cell r="AA136">
            <v>44287</v>
          </cell>
          <cell r="AB136">
            <v>42825</v>
          </cell>
          <cell r="AC136"/>
          <cell r="AD136">
            <v>52967</v>
          </cell>
          <cell r="AE136">
            <v>43921</v>
          </cell>
          <cell r="AF136">
            <v>42613</v>
          </cell>
          <cell r="AG136">
            <v>45016</v>
          </cell>
          <cell r="AH136" t="str">
            <v>31/12/2083</v>
          </cell>
          <cell r="AI136" t="str">
            <v>31/12/2086</v>
          </cell>
          <cell r="AJ136" t="str">
            <v>31/03/2076</v>
          </cell>
          <cell r="AK136">
            <v>48212</v>
          </cell>
          <cell r="AL136">
            <v>53396</v>
          </cell>
          <cell r="AM136">
            <v>70859</v>
          </cell>
          <cell r="AN136">
            <v>54513</v>
          </cell>
          <cell r="AO136" t="str">
            <v>31/12/2084</v>
          </cell>
          <cell r="AP136">
            <v>64375</v>
          </cell>
          <cell r="AQ136">
            <v>65470</v>
          </cell>
          <cell r="AR136"/>
          <cell r="AS136"/>
          <cell r="AT136" t="str">
            <v>31/03/2026</v>
          </cell>
          <cell r="AU136">
            <v>63763</v>
          </cell>
          <cell r="AV136">
            <v>43952</v>
          </cell>
          <cell r="AW136">
            <v>48213</v>
          </cell>
          <cell r="AX136">
            <v>43008</v>
          </cell>
          <cell r="AY136">
            <v>44651</v>
          </cell>
          <cell r="AZ136">
            <v>42735</v>
          </cell>
          <cell r="BA136">
            <v>43465</v>
          </cell>
          <cell r="BB136">
            <v>44651</v>
          </cell>
          <cell r="BC136">
            <v>44287</v>
          </cell>
          <cell r="BD136">
            <v>43921</v>
          </cell>
          <cell r="BE136">
            <v>43220</v>
          </cell>
          <cell r="BF136">
            <v>50921</v>
          </cell>
          <cell r="BG136">
            <v>44804</v>
          </cell>
          <cell r="BH136">
            <v>43373</v>
          </cell>
          <cell r="BI136">
            <v>44253</v>
          </cell>
          <cell r="BJ136">
            <v>45495</v>
          </cell>
          <cell r="BK136">
            <v>44196</v>
          </cell>
          <cell r="BL136">
            <v>44713</v>
          </cell>
          <cell r="BM136">
            <v>45382</v>
          </cell>
          <cell r="BN136"/>
          <cell r="BO136">
            <v>43100</v>
          </cell>
          <cell r="BP136">
            <v>45016</v>
          </cell>
          <cell r="BQ136">
            <v>43190</v>
          </cell>
          <cell r="BR136">
            <v>46843</v>
          </cell>
          <cell r="BS136">
            <v>46112</v>
          </cell>
          <cell r="BT136">
            <v>45747</v>
          </cell>
          <cell r="BU136">
            <v>45382</v>
          </cell>
          <cell r="BV136">
            <v>45016</v>
          </cell>
          <cell r="BW136">
            <v>42704</v>
          </cell>
          <cell r="BY136">
            <v>42978</v>
          </cell>
          <cell r="BZ136">
            <v>43190</v>
          </cell>
          <cell r="CA136">
            <v>42464</v>
          </cell>
          <cell r="CB136">
            <v>44286</v>
          </cell>
          <cell r="CC136">
            <v>45752</v>
          </cell>
          <cell r="CD136">
            <v>44651</v>
          </cell>
          <cell r="CE136">
            <v>44652</v>
          </cell>
          <cell r="CF136">
            <v>44651</v>
          </cell>
          <cell r="CG136">
            <v>44286</v>
          </cell>
          <cell r="CH136">
            <v>43922</v>
          </cell>
          <cell r="CI136">
            <v>47938</v>
          </cell>
          <cell r="CJ136">
            <v>46600</v>
          </cell>
          <cell r="CK136">
            <v>44287</v>
          </cell>
          <cell r="CL136">
            <v>43555</v>
          </cell>
          <cell r="CM136">
            <v>46843</v>
          </cell>
          <cell r="CN136">
            <v>48304</v>
          </cell>
          <cell r="CO136">
            <v>46843</v>
          </cell>
          <cell r="CP136">
            <v>45291</v>
          </cell>
          <cell r="CQ136">
            <v>43921</v>
          </cell>
          <cell r="CR136">
            <v>44651</v>
          </cell>
          <cell r="CS136">
            <v>44651</v>
          </cell>
          <cell r="CT136">
            <v>43100</v>
          </cell>
          <cell r="CU136">
            <v>46174</v>
          </cell>
          <cell r="CV136">
            <v>45777</v>
          </cell>
          <cell r="CW136">
            <v>43100</v>
          </cell>
          <cell r="CX136">
            <v>44286</v>
          </cell>
          <cell r="CY136">
            <v>42825</v>
          </cell>
          <cell r="CZ136">
            <v>45777</v>
          </cell>
          <cell r="DA136">
            <v>46357</v>
          </cell>
          <cell r="DB136">
            <v>48305</v>
          </cell>
          <cell r="DC136">
            <v>43921</v>
          </cell>
          <cell r="DD136"/>
          <cell r="DE136">
            <v>45107</v>
          </cell>
          <cell r="DF136">
            <v>43920</v>
          </cell>
          <cell r="DG136">
            <v>51866</v>
          </cell>
          <cell r="DH136"/>
          <cell r="DI136">
            <v>46112</v>
          </cell>
          <cell r="DJ136">
            <v>43312</v>
          </cell>
          <cell r="DK136">
            <v>45401</v>
          </cell>
          <cell r="DL136">
            <v>43434</v>
          </cell>
          <cell r="DM136">
            <v>44316</v>
          </cell>
          <cell r="DN136">
            <v>43190</v>
          </cell>
          <cell r="DO136">
            <v>43679</v>
          </cell>
          <cell r="DP136">
            <v>45741</v>
          </cell>
          <cell r="DQ136">
            <v>45777</v>
          </cell>
          <cell r="DR136">
            <v>45077</v>
          </cell>
          <cell r="DS136">
            <v>45016</v>
          </cell>
          <cell r="DT136">
            <v>45382</v>
          </cell>
          <cell r="DU136">
            <v>49643</v>
          </cell>
          <cell r="DV136">
            <v>43221</v>
          </cell>
          <cell r="DW136">
            <v>49309</v>
          </cell>
          <cell r="DX136">
            <v>43434</v>
          </cell>
          <cell r="DY136">
            <v>44196</v>
          </cell>
          <cell r="DZ136">
            <v>64708</v>
          </cell>
          <cell r="EA136">
            <v>45380</v>
          </cell>
          <cell r="EB136">
            <v>45016</v>
          </cell>
          <cell r="EC136">
            <v>42810</v>
          </cell>
          <cell r="ED136">
            <v>43555</v>
          </cell>
          <cell r="EE136">
            <v>43921</v>
          </cell>
          <cell r="EF136">
            <v>42559</v>
          </cell>
          <cell r="EG136">
            <v>44835</v>
          </cell>
          <cell r="EH136">
            <v>44286</v>
          </cell>
          <cell r="EI136">
            <v>43100</v>
          </cell>
          <cell r="EJ136">
            <v>44561</v>
          </cell>
          <cell r="EK136">
            <v>44500</v>
          </cell>
          <cell r="EL136">
            <v>45050</v>
          </cell>
          <cell r="EM136">
            <v>44773</v>
          </cell>
          <cell r="EN136">
            <v>44651</v>
          </cell>
          <cell r="EO136">
            <v>45747</v>
          </cell>
          <cell r="FM136"/>
        </row>
        <row r="137">
          <cell r="B137" t="str">
            <v>Business Case - End Date</v>
          </cell>
          <cell r="C137" t="str">
            <v>Business Case - End Date</v>
          </cell>
          <cell r="D137" t="str">
            <v>Business Case - End Date</v>
          </cell>
          <cell r="E137" t="str">
            <v>Business Case - End Date</v>
          </cell>
          <cell r="F137" t="str">
            <v>Business Case - End Date</v>
          </cell>
          <cell r="G137" t="str">
            <v>Business Case - End Date</v>
          </cell>
          <cell r="H137" t="str">
            <v>Business Case - End Date</v>
          </cell>
          <cell r="I137" t="str">
            <v>Business Case - End Date</v>
          </cell>
          <cell r="J137" t="str">
            <v>Business Case - End Date</v>
          </cell>
          <cell r="K137" t="str">
            <v>Business Case - End Date</v>
          </cell>
          <cell r="L137" t="str">
            <v>Business Case - End Date</v>
          </cell>
          <cell r="M137" t="str">
            <v>Business Case - End Date</v>
          </cell>
          <cell r="N137" t="str">
            <v>Business Case - End Date</v>
          </cell>
          <cell r="O137" t="str">
            <v>Business Case - End Date</v>
          </cell>
          <cell r="P137" t="str">
            <v>Business Case - End Date</v>
          </cell>
          <cell r="Q137" t="str">
            <v>Business Case - End Date</v>
          </cell>
          <cell r="R137" t="str">
            <v>Business Case - End Date</v>
          </cell>
          <cell r="S137" t="str">
            <v>Business Case - End Date</v>
          </cell>
          <cell r="T137" t="str">
            <v>Business Case - End Date</v>
          </cell>
          <cell r="U137" t="str">
            <v>Business Case - End Date</v>
          </cell>
          <cell r="V137" t="str">
            <v>Business Case - End Date</v>
          </cell>
          <cell r="W137" t="str">
            <v>Business Case - End Date</v>
          </cell>
          <cell r="X137" t="str">
            <v>Business Case - End Date</v>
          </cell>
          <cell r="Y137" t="str">
            <v>Business Case - End Date</v>
          </cell>
          <cell r="Z137" t="str">
            <v>Business Case - End Date</v>
          </cell>
          <cell r="AA137" t="str">
            <v>Business Case - End Date</v>
          </cell>
          <cell r="AB137" t="str">
            <v>Business Case - End Date</v>
          </cell>
          <cell r="AC137" t="str">
            <v>Business Case - End Date</v>
          </cell>
          <cell r="AD137" t="str">
            <v>Business Case - End Date</v>
          </cell>
          <cell r="AE137" t="str">
            <v>Business Case - End Date</v>
          </cell>
          <cell r="AF137" t="str">
            <v>Business Case - End Date</v>
          </cell>
          <cell r="AG137" t="str">
            <v>Business Case - End Date</v>
          </cell>
          <cell r="AH137" t="str">
            <v>Business Case - End Date</v>
          </cell>
          <cell r="AI137" t="str">
            <v>Business Case - End Date</v>
          </cell>
          <cell r="AJ137" t="str">
            <v>Business Case - End Date</v>
          </cell>
          <cell r="AK137" t="str">
            <v>Business Case - End Date</v>
          </cell>
          <cell r="AL137" t="str">
            <v>Business Case - End Date</v>
          </cell>
          <cell r="AM137" t="str">
            <v>Business Case - End Date</v>
          </cell>
          <cell r="AN137" t="str">
            <v>Business Case - End Date</v>
          </cell>
          <cell r="AO137" t="str">
            <v>Business Case - End Date</v>
          </cell>
          <cell r="AP137" t="str">
            <v>Business Case - End Date</v>
          </cell>
          <cell r="AQ137" t="str">
            <v>Business Case - End Date</v>
          </cell>
          <cell r="AR137" t="str">
            <v>Business Case - End Date</v>
          </cell>
          <cell r="AS137" t="str">
            <v>Business Case - End Date</v>
          </cell>
          <cell r="AT137" t="str">
            <v>Business Case - End Date</v>
          </cell>
          <cell r="AU137" t="str">
            <v>Business Case - End Date</v>
          </cell>
          <cell r="AV137" t="str">
            <v>Business Case - End Date</v>
          </cell>
          <cell r="AW137" t="str">
            <v>Business Case - End Date</v>
          </cell>
          <cell r="AX137" t="str">
            <v>Business Case - End Date</v>
          </cell>
          <cell r="AY137" t="str">
            <v>Business Case - End Date</v>
          </cell>
          <cell r="AZ137" t="str">
            <v>Business Case - End Date</v>
          </cell>
          <cell r="BA137" t="str">
            <v>Business Case - End Date</v>
          </cell>
          <cell r="BB137" t="str">
            <v>Business Case - End Date</v>
          </cell>
          <cell r="BC137" t="str">
            <v>Business Case - End Date</v>
          </cell>
          <cell r="BD137" t="str">
            <v>Business Case - End Date</v>
          </cell>
          <cell r="BE137" t="str">
            <v>Business Case - End Date</v>
          </cell>
          <cell r="BF137" t="str">
            <v>Business Case - End Date</v>
          </cell>
          <cell r="BG137" t="str">
            <v>Business Case - End Date</v>
          </cell>
          <cell r="BH137" t="str">
            <v>Business Case - End Date</v>
          </cell>
          <cell r="BI137" t="str">
            <v>Business Case - End Date</v>
          </cell>
          <cell r="BJ137" t="str">
            <v>Business Case - End Date</v>
          </cell>
          <cell r="BK137" t="str">
            <v>Business Case - End Date</v>
          </cell>
          <cell r="BL137" t="str">
            <v>Business Case - End Date</v>
          </cell>
          <cell r="BM137" t="str">
            <v>Business Case - End Date</v>
          </cell>
          <cell r="BN137" t="str">
            <v>Business Case - End Date</v>
          </cell>
          <cell r="BO137" t="str">
            <v>Business Case - End Date</v>
          </cell>
          <cell r="BP137" t="str">
            <v>Business Case - End Date</v>
          </cell>
          <cell r="BQ137" t="str">
            <v>Business Case - End Date</v>
          </cell>
          <cell r="BR137" t="str">
            <v>Business Case - End Date</v>
          </cell>
          <cell r="BS137" t="str">
            <v>Business Case - End Date</v>
          </cell>
          <cell r="BT137" t="str">
            <v>Business Case - End Date</v>
          </cell>
          <cell r="BU137" t="str">
            <v>Business Case - End Date</v>
          </cell>
          <cell r="BV137" t="str">
            <v>Business Case - End Date</v>
          </cell>
          <cell r="BW137" t="str">
            <v>Business Case - End Date</v>
          </cell>
          <cell r="BY137" t="str">
            <v>Business Case - End Date</v>
          </cell>
          <cell r="BZ137" t="str">
            <v>Business Case - End Date</v>
          </cell>
          <cell r="CA137" t="str">
            <v>Business Case - End Date</v>
          </cell>
          <cell r="CB137" t="str">
            <v>Business Case - End Date</v>
          </cell>
          <cell r="CC137" t="str">
            <v>Business Case - End Date</v>
          </cell>
          <cell r="CD137" t="str">
            <v>Business Case - End Date</v>
          </cell>
          <cell r="CE137" t="str">
            <v>Business Case - End Date</v>
          </cell>
          <cell r="CF137" t="str">
            <v>Business Case - End Date</v>
          </cell>
          <cell r="CG137" t="str">
            <v>Business Case - End Date</v>
          </cell>
          <cell r="CH137" t="str">
            <v>Business Case - End Date</v>
          </cell>
          <cell r="CI137" t="str">
            <v>Business Case - End Date</v>
          </cell>
          <cell r="CJ137" t="str">
            <v>Business Case - End Date</v>
          </cell>
          <cell r="CK137" t="str">
            <v>Business Case - End Date</v>
          </cell>
          <cell r="CL137" t="str">
            <v>Business Case - End Date</v>
          </cell>
          <cell r="CM137" t="str">
            <v>Business Case - End Date</v>
          </cell>
          <cell r="CN137" t="str">
            <v>Business Case - End Date</v>
          </cell>
          <cell r="CO137" t="str">
            <v>Business Case - End Date</v>
          </cell>
          <cell r="CP137" t="str">
            <v>Business Case - End Date</v>
          </cell>
          <cell r="CQ137" t="str">
            <v>Business Case - End Date</v>
          </cell>
          <cell r="CR137" t="str">
            <v>Business Case - End Date</v>
          </cell>
          <cell r="CS137" t="str">
            <v>Business Case - End Date</v>
          </cell>
          <cell r="CT137" t="str">
            <v>Business Case - End Date</v>
          </cell>
          <cell r="CU137" t="str">
            <v>Business Case - End Date</v>
          </cell>
          <cell r="CV137" t="str">
            <v>Business Case - End Date</v>
          </cell>
          <cell r="CW137" t="str">
            <v>Business Case - End Date</v>
          </cell>
          <cell r="CX137" t="str">
            <v>Business Case - End Date</v>
          </cell>
          <cell r="CY137" t="str">
            <v>Business Case - End Date</v>
          </cell>
          <cell r="CZ137" t="str">
            <v>Business Case - End Date</v>
          </cell>
          <cell r="DA137" t="str">
            <v>Business Case - End Date</v>
          </cell>
          <cell r="DB137" t="str">
            <v>Business Case - End Date</v>
          </cell>
          <cell r="DC137" t="str">
            <v>Business Case - End Date</v>
          </cell>
          <cell r="DD137"/>
          <cell r="DE137" t="str">
            <v>Business Case - End Date</v>
          </cell>
          <cell r="DF137" t="str">
            <v>Business Case - End Date</v>
          </cell>
          <cell r="DG137" t="str">
            <v>Business Case - End Date</v>
          </cell>
          <cell r="DH137" t="str">
            <v>Business Case - End Date</v>
          </cell>
          <cell r="DI137" t="str">
            <v>Business Case - End Date</v>
          </cell>
          <cell r="DJ137" t="str">
            <v>Business Case - End Date</v>
          </cell>
          <cell r="DK137" t="str">
            <v>Business Case - End Date</v>
          </cell>
          <cell r="DL137" t="str">
            <v>Business Case - End Date</v>
          </cell>
          <cell r="DM137" t="str">
            <v>Business Case - End Date</v>
          </cell>
          <cell r="DN137" t="str">
            <v>Business Case - End Date</v>
          </cell>
          <cell r="DO137" t="str">
            <v>Business Case - End Date</v>
          </cell>
          <cell r="DP137" t="str">
            <v>Business Case - End Date</v>
          </cell>
          <cell r="DQ137" t="str">
            <v>Business Case - End Date</v>
          </cell>
          <cell r="DR137" t="str">
            <v>Business Case - End Date</v>
          </cell>
          <cell r="DS137" t="str">
            <v>Business Case - End Date</v>
          </cell>
          <cell r="DT137" t="str">
            <v>Business Case - End Date</v>
          </cell>
          <cell r="DU137" t="str">
            <v>Business Case - End Date</v>
          </cell>
          <cell r="DV137" t="str">
            <v>Business Case - End Date</v>
          </cell>
          <cell r="DW137" t="str">
            <v>Business Case - End Date</v>
          </cell>
          <cell r="DX137" t="str">
            <v>Business Case - End Date</v>
          </cell>
          <cell r="DY137" t="str">
            <v>Business Case - End Date</v>
          </cell>
          <cell r="DZ137" t="str">
            <v>Business Case - End Date</v>
          </cell>
          <cell r="EA137" t="str">
            <v>Business Case - End Date</v>
          </cell>
          <cell r="EB137" t="str">
            <v>Business Case - End Date</v>
          </cell>
          <cell r="EC137" t="str">
            <v>Business Case - End Date</v>
          </cell>
          <cell r="ED137" t="str">
            <v>Business Case - End Date</v>
          </cell>
          <cell r="EE137" t="str">
            <v>Business Case - End Date</v>
          </cell>
          <cell r="EF137" t="str">
            <v>Business Case - End Date</v>
          </cell>
          <cell r="EG137" t="str">
            <v>Business Case - End Date</v>
          </cell>
          <cell r="EH137" t="str">
            <v>Business Case - End Date</v>
          </cell>
          <cell r="EI137" t="str">
            <v>Business Case - End Date</v>
          </cell>
          <cell r="EJ137" t="str">
            <v>Business Case - End Date</v>
          </cell>
          <cell r="EK137" t="str">
            <v>Business Case - End Date</v>
          </cell>
          <cell r="EL137" t="str">
            <v>Business Case - End Date</v>
          </cell>
          <cell r="EM137" t="str">
            <v>Business Case - End Date</v>
          </cell>
          <cell r="EN137" t="str">
            <v>Business Case - End Date</v>
          </cell>
          <cell r="EO137" t="str">
            <v>Business Case - End Date</v>
          </cell>
          <cell r="FM137"/>
        </row>
        <row r="138">
          <cell r="B138" t="str">
            <v>In the OBC, an analysis period of 10 years through to an end date of 31 January 2027 has been used.</v>
          </cell>
          <cell r="C138" t="str">
            <v xml:space="preserve">The Business case is being updated during November and the Business Case End date has been updated to match the Project closure date. </v>
          </cell>
          <cell r="D138" t="str">
            <v>completion date for phase 1 of the project - please see commentary at 2.02.1 above.</v>
          </cell>
          <cell r="E138" t="str">
            <v>Relates to the closure and sale of the existing National Institute of Medical Research.  End date amended for financial profiling reasons, and decommissoining of existing site requires more work than planned.</v>
          </cell>
          <cell r="H138" t="str">
            <v>The programme business case uses two dates: 2021 (in relation to occupation of the hubs) and 2023 (completion of the final hub). We consider the latter to be the more appropriate date to use.</v>
          </cell>
          <cell r="J138" t="str">
            <v>Programme End</v>
          </cell>
          <cell r="N138" t="str">
            <v>No FBC</v>
          </cell>
          <cell r="R138" t="str">
            <v>Business case covers the whole life cost of the project and represents  the estimated cost of designing, constructing and operating the GDF out to the 2130s and only relates to a GDF for legacy waste and waste arising from the existing fleet of nuclear reactors.</v>
          </cell>
          <cell r="T138" t="str">
            <v>End of Contract Period.Contract monitoring and benefit realisation run to this date.</v>
          </cell>
          <cell r="V138" t="str">
            <v>Programme: End of 2016 Impact Assessment</v>
          </cell>
          <cell r="X138" t="str">
            <v>Approved business case was written and went through Governance prior to Programme Plan rebaselineing activity</v>
          </cell>
          <cell r="Y138" t="str">
            <v>Business Case End Date correspondes to Project Closure date above (2015/25 Asset works).10 year contract from date of award (4 Nov 14). Forecast date now amended to reflect earlier contract award, hence change from original baseline date.</v>
          </cell>
          <cell r="Z138" t="str">
            <v>Construction complete (see above)</v>
          </cell>
          <cell r="AB138" t="str">
            <v>Date of completion of sale of first tranche (Suggested sales period of up to four years from 2016/17 onward for programme of sales)</v>
          </cell>
          <cell r="AC138" t="str">
            <v>Period over which costs and benefits in Business Case ran to 2075/76.Cells do not allow the entry of 31/03/2076 for the baseline and the forecast.</v>
          </cell>
          <cell r="AD138" t="str">
            <v xml:space="preserve">Due to delays to batch 4 .Project Agreements will end on this date. </v>
          </cell>
          <cell r="AE138" t="str">
            <v>To Note - the project does not have an approved business case, and HMT have confirmed that no additional business case approvals will be required.  Therefore for the purposes of this report, we are proposing to model the costs and benefits of the extended 30 Hrs free childcare entitlement over the current SR period and have suggested a Business Case end date of March 2020.</v>
          </cell>
          <cell r="AG138" t="str">
            <v>Aligns to PCF end project date. The project has secured Full Business Case funding for the entire project on  30 June 2016</v>
          </cell>
          <cell r="AH138" t="str">
            <v>based on a 60 year assessment period from the date of operation.</v>
          </cell>
          <cell r="AI138" t="str">
            <v>Benefits estimates are based on a 60 year realisation period so until 2085 or 2086. These dates are tentative and dependent on timing of a Government announcement on preferred scheme.</v>
          </cell>
          <cell r="AJ138" t="str">
            <v>Benefits calculated using standard 60 year life</v>
          </cell>
          <cell r="AK138" t="str">
            <v>Delay in obtaining consents from Local Authority</v>
          </cell>
          <cell r="AM138" t="str">
            <v>OBC 60 year apprials following project closure</v>
          </cell>
          <cell r="AP138" t="str">
            <v>To be confirmed</v>
          </cell>
          <cell r="AQ138" t="str">
            <v>60 year appraisal period following Key Output 1</v>
          </cell>
          <cell r="AR138" t="str">
            <v>Awaiting Economic BC refresh</v>
          </cell>
          <cell r="AS138" t="str">
            <v>not required</v>
          </cell>
          <cell r="AT138" t="str">
            <v>Stornoway</v>
          </cell>
          <cell r="AU138" t="str">
            <v>The business case refresh will be complete by January 2019. Updates will be ongoing.</v>
          </cell>
          <cell r="AV138" t="str">
            <v>The current contract with the supplier runs until 2020 with an option to extend by 3 years if we deem this option to be correct.</v>
          </cell>
          <cell r="AW138" t="str">
            <v>It is expected that there will be a business case update every 12 months. The business case is in the process of being updated and final work will be completed in July/Aug 2016 then presented to the PPM CoE for review and the DfT BICC for approval</v>
          </cell>
          <cell r="AX138" t="str">
            <v>The business case covers vaccine provision for the 17/18 flu season.  Vaccine should start being delivered by end September 2017.</v>
          </cell>
          <cell r="AZ138" t="str">
            <v xml:space="preserve">An extension FBC has been approved on 11/6/2014 which takes the programme end date to Dec 16. </v>
          </cell>
          <cell r="BB138" t="str">
            <v>Business case funding runs until this date.  Please note this has been corrected as the previous submission erroneously stated an end date of 01/04/2020 (which is the point at which the programme will transition into a service).</v>
          </cell>
          <cell r="BC138" t="str">
            <v>Date for completion of full rollout as laid out in FBC.  May be delayed subject to discussions between DH and HMT around timetable and format for demonstrating additional benefits of L&amp;D as laid out in conditional approval.</v>
          </cell>
          <cell r="BG138" t="str">
            <v>Business Case approvals reflect a 5 year term plus optional 2 year extended term period, commencing 31/8/2015.</v>
          </cell>
          <cell r="BH138" t="str">
            <v>End of OBC period</v>
          </cell>
          <cell r="BI138" t="str">
            <v>NHSmail2 Service end date extended to 26/02/2021 as approved by IPMB to preserve 60 months of benefits</v>
          </cell>
          <cell r="BK138" t="str">
            <v>Business case is not yet in place so the end date has not yet been determined. Forecast date likely to change.</v>
          </cell>
          <cell r="BL138" t="str">
            <v>New CL4 lab first occupation.Rebaselined on assumption of an OBC approval at the end of 2015 as opposed to previous assumption of end July 2015.</v>
          </cell>
          <cell r="BN138" t="str">
            <v>No Business case</v>
          </cell>
          <cell r="BP138" t="str">
            <v>see Business Case date for benefits (August 2016)</v>
          </cell>
          <cell r="BR138" t="str">
            <v xml:space="preserve">s. </v>
          </cell>
          <cell r="BS138" t="str">
            <v>Fraud, Error &amp; Debt Programme End date, reflecting indicative end date for DDMS.</v>
          </cell>
          <cell r="BT138" t="str">
            <v xml:space="preserve">Re alignment to end of month date and end of financial year - </v>
          </cell>
          <cell r="BV138" t="str">
            <v>The Programme will complete by 23rd February 2018 when the SSBA Hosting Services contract ends.</v>
          </cell>
          <cell r="BW138" t="str">
            <v>Occupation Date - delayed due to issues with contractor achieveing quality required</v>
          </cell>
          <cell r="BY138" t="str">
            <v>Gateway 5</v>
          </cell>
          <cell r="BZ138" t="str">
            <v>Formal end will depend on timing of the Gate 5 review</v>
          </cell>
          <cell r="CA138" t="str">
            <v>OAB handed back and all staff located in KCS. New ways of working delivered.</v>
          </cell>
          <cell r="CC138" t="str">
            <v>No investment currently required past 2020/21 however efficency savings reported upto 2024/25</v>
          </cell>
          <cell r="CG138" t="str">
            <v>Costs have been forecast to 2020/21</v>
          </cell>
          <cell r="CH138" t="str">
            <v xml:space="preserve">Date reflects planned transition to new sustainment organisation/governance.  Many programme activities will transfer and continue. </v>
          </cell>
          <cell r="CI138" t="str">
            <v>2030/31 for the asset20/21 is the last year of non-BAU capital or resource spend for the programme</v>
          </cell>
          <cell r="CO138" t="str">
            <v>Business Case End date</v>
          </cell>
          <cell r="CP138" t="str">
            <v>The business case end date is currently 2022/23 which is 10 years from when the programme started.  For the next iteration of the business case we are looking into whether the end date should be extended.</v>
          </cell>
          <cell r="DZ138" t="str">
            <v>The business case for the prison is 60 years therefore end date is 2077</v>
          </cell>
          <cell r="EC138" t="str">
            <v>Date of completion, subject to approval processes.</v>
          </cell>
          <cell r="ED138" t="str">
            <v>Slipped due to very complex contract negotiations</v>
          </cell>
          <cell r="EE138" t="str">
            <v>Business case to be refreshed on a rolling six monthly basis  (milestone will be re-baselined)</v>
          </cell>
          <cell r="EF138" t="str">
            <v>FBC key holder reviewBusiness case is examined by seven subject experts – feedback provided</v>
          </cell>
          <cell r="EI138" t="str">
            <v>Baselined business case based on NICTS contract ending on 31/12/15. Subsequently, the contract has been extended to 31/12/17Slippage due to technical configuration issues in the server environment</v>
          </cell>
          <cell r="EJ138" t="str">
            <v>Plans are being finalised as part of OBC consideration.</v>
          </cell>
          <cell r="EL138" t="str">
            <v>Dates updated in line with definition of Business Case End Date</v>
          </cell>
          <cell r="EN138" t="str">
            <v>The programme is currently drafting a Strategic Outline Programme Business Case covering the current financial year</v>
          </cell>
          <cell r="EO138"/>
          <cell r="FM138"/>
        </row>
        <row r="139">
          <cell r="B139" t="str">
            <v>Royal Assent</v>
          </cell>
          <cell r="L139" t="str">
            <v>Print Contract Award (25%)</v>
          </cell>
          <cell r="R139" t="str">
            <v>Beginning of surface level investigations</v>
          </cell>
          <cell r="U139" t="str">
            <v>Share Transfer.  Sellafield becomes a subsidiary of NDA.</v>
          </cell>
          <cell r="AF139" t="str">
            <v>1 Ministerial Approval of Business Case</v>
          </cell>
          <cell r="AG139" t="str">
            <v>Start of Construction/build</v>
          </cell>
          <cell r="AH139" t="str">
            <v>Start of Construction/build</v>
          </cell>
          <cell r="AJ139" t="str">
            <v>Start of Construction/build</v>
          </cell>
          <cell r="AK139" t="str">
            <v>Start of Operation</v>
          </cell>
          <cell r="AL139" t="str">
            <v>Start of Construction/build</v>
          </cell>
          <cell r="AM139" t="str">
            <v>Start of Construction/build</v>
          </cell>
          <cell r="AN139" t="str">
            <v>Start of Construction/build</v>
          </cell>
          <cell r="AO139" t="str">
            <v>Start of Construction/build</v>
          </cell>
          <cell r="AP139" t="str">
            <v>Start of Construction/build</v>
          </cell>
          <cell r="AR139" t="str">
            <v>Northern Hub and electrification infrastructure required to support December 2017 Franchise committed (Phase 124 &amp;5)</v>
          </cell>
          <cell r="AS139" t="str">
            <v>East Anglia FBC HMT Approval</v>
          </cell>
          <cell r="AT139" t="str">
            <v>Start of Construction/build</v>
          </cell>
          <cell r="AU139" t="str">
            <v>Start of Construction/build</v>
          </cell>
          <cell r="AV139" t="str">
            <v>Start of Operation</v>
          </cell>
          <cell r="AW139" t="str">
            <v>Start of Construction/build</v>
          </cell>
          <cell r="BH139" t="str">
            <v>Starting Gate</v>
          </cell>
          <cell r="BI139" t="str">
            <v>Starting Gate</v>
          </cell>
          <cell r="BK139" t="str">
            <v>Previous Investment &amp; Spend Approval end date</v>
          </cell>
          <cell r="BL139" t="str">
            <v>Reciept of full town planning permission</v>
          </cell>
          <cell r="BQ139" t="str">
            <v>Staging of large employers</v>
          </cell>
          <cell r="CN139" t="str">
            <v>Transition complete</v>
          </cell>
          <cell r="DZ139" t="str">
            <v>Prison opens</v>
          </cell>
          <cell r="EC139" t="str">
            <v xml:space="preserve">OJEU Note Issued </v>
          </cell>
          <cell r="EF139" t="str">
            <v>CCMS Conference Room Pilots completed</v>
          </cell>
          <cell r="EG139" t="str">
            <v>Tender Return Date</v>
          </cell>
          <cell r="EK139" t="str">
            <v>MS07 Build Complete</v>
          </cell>
          <cell r="EL139" t="str">
            <v>25% completion - Market engagement, publication of the OJEU notice and launch of the competition</v>
          </cell>
          <cell r="EO139"/>
          <cell r="FM139"/>
        </row>
        <row r="140">
          <cell r="B140">
            <v>42047</v>
          </cell>
          <cell r="L140">
            <v>42276</v>
          </cell>
          <cell r="R140">
            <v>44926</v>
          </cell>
          <cell r="U140">
            <v>42461</v>
          </cell>
          <cell r="AF140">
            <v>40816</v>
          </cell>
          <cell r="AG140" t="str">
            <v>31/12/2016</v>
          </cell>
          <cell r="AH140" t="str">
            <v>15/03/2020</v>
          </cell>
          <cell r="AJ140">
            <v>40913</v>
          </cell>
          <cell r="AK140" t="str">
            <v>31/03/2019</v>
          </cell>
          <cell r="AL140">
            <v>41640</v>
          </cell>
          <cell r="AM140">
            <v>42766</v>
          </cell>
          <cell r="AN140">
            <v>40962</v>
          </cell>
          <cell r="AO140" t="str">
            <v>31/03/2021</v>
          </cell>
          <cell r="AP140">
            <v>42439</v>
          </cell>
          <cell r="AR140">
            <v>42747</v>
          </cell>
          <cell r="AS140">
            <v>42536</v>
          </cell>
          <cell r="AT140">
            <v>41701</v>
          </cell>
          <cell r="AU140" t="str">
            <v>31/12/2015</v>
          </cell>
          <cell r="AV140">
            <v>41197</v>
          </cell>
          <cell r="AW140">
            <v>39995</v>
          </cell>
          <cell r="BK140">
            <v>42643</v>
          </cell>
          <cell r="BL140">
            <v>42368</v>
          </cell>
          <cell r="BQ140">
            <v>41698</v>
          </cell>
          <cell r="CN140">
            <v>43830</v>
          </cell>
          <cell r="DZ140">
            <v>42793</v>
          </cell>
          <cell r="EC140">
            <v>42558</v>
          </cell>
          <cell r="EF140">
            <v>40641</v>
          </cell>
          <cell r="EG140">
            <v>42740</v>
          </cell>
          <cell r="EK140">
            <v>42590</v>
          </cell>
          <cell r="EL140">
            <v>41761</v>
          </cell>
          <cell r="EO140"/>
          <cell r="FM140"/>
        </row>
        <row r="141">
          <cell r="AO141" t="str">
            <v>31/12/2021</v>
          </cell>
          <cell r="AS141">
            <v>42549</v>
          </cell>
          <cell r="AU141">
            <v>42373</v>
          </cell>
          <cell r="AV141">
            <v>41427</v>
          </cell>
          <cell r="BL141">
            <v>43159</v>
          </cell>
          <cell r="EO141"/>
          <cell r="FM141"/>
        </row>
        <row r="142">
          <cell r="B142">
            <v>42047</v>
          </cell>
          <cell r="L142">
            <v>42242</v>
          </cell>
          <cell r="R142">
            <v>44926</v>
          </cell>
          <cell r="U142">
            <v>42461</v>
          </cell>
          <cell r="AF142">
            <v>40816</v>
          </cell>
          <cell r="AG142" t="str">
            <v>31/12/2016</v>
          </cell>
          <cell r="AH142" t="str">
            <v>15/03/2020</v>
          </cell>
          <cell r="AJ142">
            <v>40973</v>
          </cell>
          <cell r="AK142" t="str">
            <v>31/03/2019</v>
          </cell>
          <cell r="AL142">
            <v>41640</v>
          </cell>
          <cell r="AM142">
            <v>42766</v>
          </cell>
          <cell r="AN142">
            <v>40962</v>
          </cell>
          <cell r="AO142" t="str">
            <v>15/01/2021</v>
          </cell>
          <cell r="AP142">
            <v>42709</v>
          </cell>
          <cell r="AR142">
            <v>42747</v>
          </cell>
          <cell r="AS142">
            <v>42587</v>
          </cell>
          <cell r="AT142">
            <v>41701</v>
          </cell>
          <cell r="AU142">
            <v>42373</v>
          </cell>
          <cell r="AV142">
            <v>41427</v>
          </cell>
          <cell r="AW142">
            <v>39995</v>
          </cell>
          <cell r="BK142">
            <v>42643</v>
          </cell>
          <cell r="BL142">
            <v>43159</v>
          </cell>
          <cell r="BQ142">
            <v>41698</v>
          </cell>
          <cell r="CN142">
            <v>43830</v>
          </cell>
          <cell r="DZ142">
            <v>42793</v>
          </cell>
          <cell r="EC142">
            <v>42558</v>
          </cell>
          <cell r="EF142">
            <v>40641</v>
          </cell>
          <cell r="EG142">
            <v>42740</v>
          </cell>
          <cell r="EK142">
            <v>42590</v>
          </cell>
          <cell r="EL142">
            <v>41761</v>
          </cell>
          <cell r="EO142"/>
          <cell r="FM142"/>
        </row>
        <row r="143">
          <cell r="B143" t="str">
            <v>Project</v>
          </cell>
          <cell r="L143" t="str">
            <v>Procurement</v>
          </cell>
          <cell r="R143" t="str">
            <v>Project</v>
          </cell>
          <cell r="U143" t="str">
            <v>Project</v>
          </cell>
          <cell r="AF143" t="str">
            <v>Project</v>
          </cell>
          <cell r="AG143" t="str">
            <v>Project</v>
          </cell>
          <cell r="AH143" t="str">
            <v>Project</v>
          </cell>
          <cell r="AJ143" t="str">
            <v>Project</v>
          </cell>
          <cell r="AK143" t="str">
            <v>Project</v>
          </cell>
          <cell r="AL143" t="str">
            <v>Project</v>
          </cell>
          <cell r="AM143" t="str">
            <v>Project</v>
          </cell>
          <cell r="AN143" t="str">
            <v>Project</v>
          </cell>
          <cell r="AO143" t="str">
            <v>Project</v>
          </cell>
          <cell r="AP143" t="str">
            <v>Project</v>
          </cell>
          <cell r="AR143" t="str">
            <v>Project</v>
          </cell>
          <cell r="AS143" t="str">
            <v>Project</v>
          </cell>
          <cell r="AT143" t="str">
            <v>Project</v>
          </cell>
          <cell r="AU143" t="str">
            <v>Project</v>
          </cell>
          <cell r="AV143" t="str">
            <v>Project</v>
          </cell>
          <cell r="AW143" t="str">
            <v>Project</v>
          </cell>
          <cell r="BC143" t="str">
            <v>Project</v>
          </cell>
          <cell r="BH143" t="str">
            <v>Assurance - MPA Starting Gate</v>
          </cell>
          <cell r="BI143" t="str">
            <v>Assurance - Other</v>
          </cell>
          <cell r="BK143" t="str">
            <v xml:space="preserve">Other </v>
          </cell>
          <cell r="BL143" t="str">
            <v>Project</v>
          </cell>
          <cell r="BQ143" t="str">
            <v>Project</v>
          </cell>
          <cell r="CN143" t="str">
            <v>Project</v>
          </cell>
          <cell r="DZ143" t="str">
            <v>Project</v>
          </cell>
          <cell r="EC143" t="str">
            <v>Procurement</v>
          </cell>
          <cell r="EF143" t="str">
            <v>Project</v>
          </cell>
          <cell r="EG143" t="str">
            <v>Procurement</v>
          </cell>
          <cell r="EK143" t="str">
            <v>Project</v>
          </cell>
          <cell r="EL143" t="str">
            <v>Procurement</v>
          </cell>
          <cell r="EO143"/>
          <cell r="FM143"/>
        </row>
        <row r="144">
          <cell r="B144" t="str">
            <v>100% complete</v>
          </cell>
          <cell r="AG144" t="str">
            <v>Publicly announced</v>
          </cell>
          <cell r="AH144" t="str">
            <v>This timing is subject to public funding; private funding would delay start of construction</v>
          </cell>
          <cell r="AJ144" t="str">
            <v>start of tunelling</v>
          </cell>
          <cell r="AK144" t="str">
            <v>Phase 1a started services to Oxford Parkway in October 2015; full operation to Oxford planned for December 2016. Phase 2 start of operation date to be decided once funding decision taken.</v>
          </cell>
          <cell r="AL144" t="str">
            <v>The GWRM Programme was initially a group of separate projects and was only formed as a Programme in 2015.  Therefore this is an approximate date of when construction started</v>
          </cell>
          <cell r="AM144" t="str">
            <v>Phase 1 Enabling works.  Subject to Royal Assent for first hybrid Bill.</v>
          </cell>
          <cell r="AO144" t="str">
            <v>The Project is projected to start construction in 2021 although this is dependent on the type location and procurement method of the new crossing - (2021 date is based on a public funding assumption). Date is indicative and subject to further planning (previous date (31/12/2021) was to end of same calendar year as a provision).</v>
          </cell>
          <cell r="AP144" t="str">
            <v>Start of construction based on dates for reading 10-car train lengthening project and the start of works at Waterloo International Termina</v>
          </cell>
          <cell r="AR144" t="str">
            <v>complexity around power supply. (Phase 1= Dec 2013Phase 2-May 2015 : both delivered)</v>
          </cell>
          <cell r="AS144" t="str">
            <v xml:space="preserve">Dates changed to match HMTs availability </v>
          </cell>
          <cell r="AT144" t="str">
            <v>Construction Start date of first base (Inverness)</v>
          </cell>
          <cell r="AU144" t="str">
            <v>Start of construction based on dates for reading 10-car train lengthening project and the start of works at Waterloo International Termina</v>
          </cell>
          <cell r="BH144" t="str">
            <v>Not undertaken at the time</v>
          </cell>
          <cell r="BI144" t="str">
            <v>Not undertaken at the time</v>
          </cell>
          <cell r="BK144" t="str">
            <v xml:space="preserve">This was the end of the original investment justification </v>
          </cell>
          <cell r="BL144" t="str">
            <v>Town planning process extended to allow for new Localism act which requires formal public engagement process. This is not a precise/known requirement as the act is still being tested through individual cases in court. Budgetary approval was delayed by one month, hence critical path is pushed out.  25%</v>
          </cell>
          <cell r="BQ144" t="str">
            <v>All large employers staged - 100%</v>
          </cell>
          <cell r="EL144" t="str">
            <v>Market engagement, publication of the OJEU notice and launch of the competition were key project milestones achieved by this date</v>
          </cell>
          <cell r="EO144"/>
          <cell r="FM144"/>
        </row>
        <row r="145">
          <cell r="B145" t="str">
            <v>Phase 1 Complete</v>
          </cell>
          <cell r="H145" t="str">
            <v>Full Programme team in place</v>
          </cell>
          <cell r="L145" t="str">
            <v>Go - Live of services under CGI Extension, PSN S, PSN C and Print Contracts 50%</v>
          </cell>
          <cell r="R145" t="str">
            <v>Beginning of construction</v>
          </cell>
          <cell r="AF145" t="str">
            <v xml:space="preserve">2 Airport Contract Signed </v>
          </cell>
          <cell r="AG145" t="str">
            <v>Start of Operation</v>
          </cell>
          <cell r="AH145" t="str">
            <v>Start of Operation</v>
          </cell>
          <cell r="AJ145" t="str">
            <v>Start of Operation</v>
          </cell>
          <cell r="AK145" t="str">
            <v>East West Phase 1 Consents Complete (inc TWAO)</v>
          </cell>
          <cell r="AL145" t="str">
            <v>Start of Operation</v>
          </cell>
          <cell r="AM145" t="str">
            <v>Phase 2a Royal Assent</v>
          </cell>
          <cell r="AN145" t="str">
            <v>Start of Operation</v>
          </cell>
          <cell r="AO145" t="str">
            <v>Start of Operation</v>
          </cell>
          <cell r="AP145" t="str">
            <v>Start of Operation</v>
          </cell>
          <cell r="AQ145" t="str">
            <v>Start of Construction/build</v>
          </cell>
          <cell r="AR145" t="str">
            <v>Development of Transpennine Route Upgrade by Network Rail to be completed by December 2017  to enable department to make final approval decision.</v>
          </cell>
          <cell r="AS145" t="str">
            <v>east Anglia Start of operations</v>
          </cell>
          <cell r="AT145" t="str">
            <v>Start of Operation</v>
          </cell>
          <cell r="AU145" t="str">
            <v>Start of Operation</v>
          </cell>
          <cell r="AV145" t="str">
            <v>OJEU notice</v>
          </cell>
          <cell r="AW145" t="str">
            <v>Start of Operation</v>
          </cell>
          <cell r="BH145" t="str">
            <v>PVR</v>
          </cell>
          <cell r="BK145" t="str">
            <v>Current Investment &amp; Spend Approval end date</v>
          </cell>
          <cell r="BQ145" t="str">
            <v xml:space="preserve">Staging of medium employers </v>
          </cell>
          <cell r="CN145" t="str">
            <v>US/MS Design Baselined</v>
          </cell>
          <cell r="DZ145" t="str">
            <v>Phase 1 - section handover of prison</v>
          </cell>
          <cell r="EC145" t="str">
            <v>Invitation To Tender</v>
          </cell>
          <cell r="EF145" t="str">
            <v>Rollout Strategy Produced</v>
          </cell>
          <cell r="EG145" t="str">
            <v>FBC Approval</v>
          </cell>
          <cell r="EK145" t="str">
            <v>MS13 Cutover</v>
          </cell>
          <cell r="EL145" t="str">
            <v>50% completion - ITPD documen release, dialogue sessions with bidders, submission and evaluation of bids and contract award</v>
          </cell>
          <cell r="EO145"/>
          <cell r="FM145"/>
        </row>
        <row r="146">
          <cell r="B146">
            <v>43325</v>
          </cell>
          <cell r="H146">
            <v>42643</v>
          </cell>
          <cell r="L146">
            <v>42339</v>
          </cell>
          <cell r="R146">
            <v>48579</v>
          </cell>
          <cell r="AF146">
            <v>40847</v>
          </cell>
          <cell r="AG146" t="str">
            <v>31/12/2020</v>
          </cell>
          <cell r="AH146" t="str">
            <v>30/03/2023</v>
          </cell>
          <cell r="AJ146" t="str">
            <v>31/12/2019</v>
          </cell>
          <cell r="AK146">
            <v>41183</v>
          </cell>
          <cell r="AL146">
            <v>42618</v>
          </cell>
          <cell r="AM146">
            <v>43830</v>
          </cell>
          <cell r="AN146">
            <v>42880</v>
          </cell>
          <cell r="AO146" t="str">
            <v>30/11/2025</v>
          </cell>
          <cell r="AP146" t="str">
            <v>23/10/2017</v>
          </cell>
          <cell r="AQ146">
            <v>41275</v>
          </cell>
          <cell r="AR146">
            <v>42747</v>
          </cell>
          <cell r="AS146">
            <v>42536</v>
          </cell>
          <cell r="AT146">
            <v>42008</v>
          </cell>
          <cell r="AU146" t="str">
            <v>31/12/2017</v>
          </cell>
          <cell r="AV146">
            <v>40742</v>
          </cell>
          <cell r="AW146">
            <v>43465</v>
          </cell>
          <cell r="BK146">
            <v>42825</v>
          </cell>
          <cell r="BQ146">
            <v>42124</v>
          </cell>
          <cell r="CN146">
            <v>42499</v>
          </cell>
          <cell r="DZ146">
            <v>42704</v>
          </cell>
          <cell r="EC146">
            <v>42613</v>
          </cell>
          <cell r="EF146">
            <v>40682</v>
          </cell>
          <cell r="EG146">
            <v>42874</v>
          </cell>
          <cell r="EK146">
            <v>42695</v>
          </cell>
          <cell r="EL146">
            <v>42615</v>
          </cell>
          <cell r="EO146"/>
          <cell r="FM146"/>
        </row>
        <row r="147">
          <cell r="H147">
            <v>42825</v>
          </cell>
          <cell r="AK147">
            <v>40940</v>
          </cell>
          <cell r="AU147" t="str">
            <v>31/01/2018</v>
          </cell>
          <cell r="CN147">
            <v>42591</v>
          </cell>
          <cell r="EO147"/>
          <cell r="FM147"/>
        </row>
        <row r="148">
          <cell r="B148">
            <v>43325</v>
          </cell>
          <cell r="H148">
            <v>42643</v>
          </cell>
          <cell r="L148">
            <v>42339</v>
          </cell>
          <cell r="R148">
            <v>48579</v>
          </cell>
          <cell r="AF148">
            <v>40847</v>
          </cell>
          <cell r="AG148" t="str">
            <v>31/12/2020</v>
          </cell>
          <cell r="AH148">
            <v>45657</v>
          </cell>
          <cell r="AJ148" t="str">
            <v>31/12/2019</v>
          </cell>
          <cell r="AK148">
            <v>40940</v>
          </cell>
          <cell r="AL148">
            <v>42618</v>
          </cell>
          <cell r="AM148">
            <v>43830</v>
          </cell>
          <cell r="AN148">
            <v>42880</v>
          </cell>
          <cell r="AO148" t="str">
            <v>31/12/2026</v>
          </cell>
          <cell r="AP148" t="str">
            <v>23/12/2017</v>
          </cell>
          <cell r="AQ148">
            <v>41275</v>
          </cell>
          <cell r="AR148">
            <v>42747</v>
          </cell>
          <cell r="AS148">
            <v>42659</v>
          </cell>
          <cell r="AT148">
            <v>42008</v>
          </cell>
          <cell r="AU148" t="str">
            <v>31/01/2018</v>
          </cell>
          <cell r="AV148">
            <v>40742</v>
          </cell>
          <cell r="AW148">
            <v>43465</v>
          </cell>
          <cell r="BK148">
            <v>42825</v>
          </cell>
          <cell r="BQ148">
            <v>42124</v>
          </cell>
          <cell r="CN148">
            <v>42499</v>
          </cell>
          <cell r="DZ148">
            <v>42704</v>
          </cell>
          <cell r="EC148">
            <v>42613</v>
          </cell>
          <cell r="EF148">
            <v>40682</v>
          </cell>
          <cell r="EG148">
            <v>42874</v>
          </cell>
          <cell r="EK148">
            <v>42697</v>
          </cell>
          <cell r="EL148">
            <v>42615</v>
          </cell>
          <cell r="EO148"/>
          <cell r="FM148"/>
        </row>
        <row r="149">
          <cell r="B149" t="str">
            <v>Project</v>
          </cell>
          <cell r="H149" t="str">
            <v>Other</v>
          </cell>
          <cell r="L149" t="str">
            <v>Project</v>
          </cell>
          <cell r="R149" t="str">
            <v>Project</v>
          </cell>
          <cell r="AF149" t="str">
            <v>Project</v>
          </cell>
          <cell r="AG149" t="str">
            <v>Project</v>
          </cell>
          <cell r="AH149" t="str">
            <v>Project</v>
          </cell>
          <cell r="AJ149" t="str">
            <v>Project</v>
          </cell>
          <cell r="AK149" t="str">
            <v>Project</v>
          </cell>
          <cell r="AL149" t="str">
            <v>Project</v>
          </cell>
          <cell r="AM149" t="str">
            <v>Project</v>
          </cell>
          <cell r="AN149" t="str">
            <v>Project</v>
          </cell>
          <cell r="AO149" t="str">
            <v>Project</v>
          </cell>
          <cell r="AP149" t="str">
            <v>Project</v>
          </cell>
          <cell r="AQ149" t="str">
            <v>Project</v>
          </cell>
          <cell r="AR149" t="str">
            <v>Project</v>
          </cell>
          <cell r="AS149" t="str">
            <v>Project</v>
          </cell>
          <cell r="AT149" t="str">
            <v>Project</v>
          </cell>
          <cell r="AU149" t="str">
            <v>Project</v>
          </cell>
          <cell r="AV149" t="str">
            <v>Procurement</v>
          </cell>
          <cell r="AW149" t="str">
            <v>Project</v>
          </cell>
          <cell r="BC149" t="str">
            <v>Project</v>
          </cell>
          <cell r="BH149" t="str">
            <v>Assurance - Project Validation Review (PVR)</v>
          </cell>
          <cell r="BK149" t="str">
            <v xml:space="preserve">Other </v>
          </cell>
          <cell r="BQ149" t="str">
            <v>Project</v>
          </cell>
          <cell r="CN149" t="str">
            <v>Project</v>
          </cell>
          <cell r="DZ149" t="str">
            <v>Project</v>
          </cell>
          <cell r="EC149" t="str">
            <v>Procurement</v>
          </cell>
          <cell r="EF149" t="str">
            <v>Project</v>
          </cell>
          <cell r="EG149" t="str">
            <v>Project</v>
          </cell>
          <cell r="EK149" t="str">
            <v>Project</v>
          </cell>
          <cell r="EL149" t="str">
            <v>Procurement</v>
          </cell>
          <cell r="EO149"/>
          <cell r="FM149"/>
        </row>
        <row r="150">
          <cell r="B150" t="str">
            <v>0% complete</v>
          </cell>
          <cell r="H150" t="str">
            <v>Delays in budget and HR approval and challenges faced to recruit Property Professionals have held up programme team assembly. Rebaselining has taken place accordingly. Taken views from Experts such as National Proprety Advisors to rebaseline programme Plan and working through approval roadmap to ensure realistic timings.</v>
          </cell>
          <cell r="AG150" t="str">
            <v>Publicly announced</v>
          </cell>
          <cell r="AH150" t="str">
            <v>Construction in estimated to be in the region of 4-5 years. Information from review of construction and commissioning programme with input from specialist contractors. Still indicative at this early stage</v>
          </cell>
          <cell r="AJ150" t="str">
            <v>Full Service begins - Stage 5</v>
          </cell>
          <cell r="AK150" t="str">
            <v>Delay in obtaining consents from Local Authority</v>
          </cell>
          <cell r="AL150" t="str">
            <v xml:space="preserve">The first electric train service starts running from Paddington. However, note that this is a rolling programme of works that will continue into CP6 (2019-24). </v>
          </cell>
          <cell r="AM150" t="str">
            <v>Royal Assent for Phase 2a hybrid Bill targeted for 2019</v>
          </cell>
          <cell r="AN150" t="str">
            <v>Great Western (25.05.17) and East Coast (23.08.18) This has previously been reported as 06/02/2020. The 2020 date is the date where all trains will be in service across all IEP routes. The start of operation milestone should refer to the commencement of service on Great Western of the first train which is programmed for May 2017. Dates to be reviewed for Q3 GMPP once effectiveness of delay mitigations is determined</v>
          </cell>
          <cell r="AO150" t="str">
            <v>The Project is projected to end at the start of operation although this is dependent on the type location and procurement method of the new crossing - (2025 date is based on a public funding assumption). Date is indicative only however updated to reflect end of year rather than financial year.</v>
          </cell>
          <cell r="AQ150" t="str">
            <v>MML programme reset by Hendy review. Some workscompleted in CP4. Date is approximate.</v>
          </cell>
          <cell r="AR150" t="str">
            <v>NR remitted to deliver scope options for achieving High Level outputs by December 2017. At that point investment decision to be made and funding secured.</v>
          </cell>
          <cell r="AU150" t="str">
            <v>Rolling stock milestone - all rolling stock units delivered and in service</v>
          </cell>
          <cell r="BH150" t="str">
            <v>Not undertaken at the time</v>
          </cell>
          <cell r="BK150" t="str">
            <v>This is the end of the extension to the investment justification starting 1/10/16</v>
          </cell>
          <cell r="BQ150" t="str">
            <v>All medium employers staged - 100%</v>
          </cell>
          <cell r="CN150" t="str">
            <v xml:space="preserve">We are outlining steps that are being taken to better understand our suppliers’ detailed plans for the testing of ESN. </v>
          </cell>
          <cell r="DZ150" t="str">
            <v>Section one includes everything needed to operate the prsion with two of three houseblocks (accomodating 1404 men at full capacity)</v>
          </cell>
          <cell r="EK150" t="str">
            <v>Date changed to reflect Contractual milestone date</v>
          </cell>
          <cell r="EL150" t="str">
            <v>ITPD documen release, dialogue sessions with bidders, submission and evaluation of bids and contract award were key milestones achieved by this date</v>
          </cell>
          <cell r="EO150"/>
          <cell r="FM150"/>
        </row>
        <row r="151">
          <cell r="B151" t="str">
            <v>Phase 2 Complete</v>
          </cell>
          <cell r="H151" t="str">
            <v>Tranche 1 Development Activities Complete</v>
          </cell>
          <cell r="L151" t="str">
            <v>75% Deployment of new Print Solution to entire CPS estate</v>
          </cell>
          <cell r="R151" t="str">
            <v>First emplacement of legacy radioactive waste</v>
          </cell>
          <cell r="AF151" t="str">
            <v>3 Compete Construction Facilities</v>
          </cell>
          <cell r="AG151" t="str">
            <v>PINS Report to DfT</v>
          </cell>
          <cell r="AJ151" t="str">
            <v>Tunnelling complete</v>
          </cell>
          <cell r="AK151" t="str">
            <v>East West Phase 1 - Route to Oxford Parkway Entry Into Service</v>
          </cell>
          <cell r="AL151" t="str">
            <v>Electric trains running on the Paddington to Reading and Didcot line</v>
          </cell>
          <cell r="AM151" t="str">
            <v>Phase 2a Start of Operation</v>
          </cell>
          <cell r="AN151" t="str">
            <v>Stoke Gifford complete</v>
          </cell>
          <cell r="AO151" t="str">
            <v>Start of Public Consultation</v>
          </cell>
          <cell r="AP151" t="str">
            <v>Public consultation</v>
          </cell>
          <cell r="AQ151" t="str">
            <v>Star of operations</v>
          </cell>
          <cell r="AR151" t="str">
            <v>NWEP: Delivery of Preston to Blackpool Electrification ( Phase 3)</v>
          </cell>
          <cell r="AS151" t="str">
            <v>East Midlands SOBC HMT approval</v>
          </cell>
          <cell r="AT151" t="str">
            <v>Humber &amp; Inverness Base Go Live</v>
          </cell>
          <cell r="AU151" t="str">
            <v>Contact Let</v>
          </cell>
          <cell r="AV151" t="str">
            <v>Trade Day</v>
          </cell>
          <cell r="AW151" t="str">
            <v>Three Bridges Depot Commissioning</v>
          </cell>
          <cell r="BL151" t="str">
            <v>Construction/enabling to start</v>
          </cell>
          <cell r="BQ151" t="str">
            <v xml:space="preserve">Staging of small/micro/new employers </v>
          </cell>
          <cell r="CN151" t="str">
            <v>US Network Approval Testing Service  (NATS) available</v>
          </cell>
          <cell r="DZ151" t="str">
            <v>Phase 2 - section handover of prison</v>
          </cell>
          <cell r="EC151" t="str">
            <v>Award Recommendation</v>
          </cell>
          <cell r="EF151" t="str">
            <v>IDP Rollout Roadmap produced</v>
          </cell>
          <cell r="EG151" t="str">
            <v>Service Commencement</v>
          </cell>
          <cell r="EK151" t="str">
            <v>MS17 Post Go Live</v>
          </cell>
          <cell r="EL151" t="str">
            <v xml:space="preserve">75% completion - Mobilisation and transition </v>
          </cell>
          <cell r="EO151"/>
          <cell r="FM151"/>
        </row>
        <row r="152">
          <cell r="B152">
            <v>45247</v>
          </cell>
          <cell r="H152">
            <v>42735</v>
          </cell>
          <cell r="L152">
            <v>42401</v>
          </cell>
          <cell r="R152">
            <v>51501</v>
          </cell>
          <cell r="AF152">
            <v>41061</v>
          </cell>
          <cell r="AG152" t="str">
            <v>13/02/2016</v>
          </cell>
          <cell r="AJ152" t="str">
            <v>30/04/2015</v>
          </cell>
          <cell r="AK152">
            <v>42372</v>
          </cell>
          <cell r="AL152">
            <v>43079</v>
          </cell>
          <cell r="AM152">
            <v>46752</v>
          </cell>
          <cell r="AN152">
            <v>42248</v>
          </cell>
          <cell r="AO152">
            <v>42186</v>
          </cell>
          <cell r="AP152" t="str">
            <v>26/01/2016</v>
          </cell>
          <cell r="AQ152">
            <v>45291</v>
          </cell>
          <cell r="AR152">
            <v>43105</v>
          </cell>
          <cell r="AS152">
            <v>42675</v>
          </cell>
          <cell r="AT152">
            <v>42008</v>
          </cell>
          <cell r="AU152">
            <v>41648</v>
          </cell>
          <cell r="AV152">
            <v>40730</v>
          </cell>
          <cell r="AW152">
            <v>42198</v>
          </cell>
          <cell r="BL152">
            <v>42552</v>
          </cell>
          <cell r="BQ152">
            <v>43159</v>
          </cell>
          <cell r="CN152">
            <v>42591</v>
          </cell>
          <cell r="DZ152">
            <v>42853</v>
          </cell>
          <cell r="EC152">
            <v>42752</v>
          </cell>
          <cell r="EF152">
            <v>40694</v>
          </cell>
          <cell r="EG152">
            <v>43008</v>
          </cell>
          <cell r="EK152">
            <v>42748</v>
          </cell>
          <cell r="EL152">
            <v>42495</v>
          </cell>
          <cell r="EO152"/>
          <cell r="FM152"/>
        </row>
        <row r="153">
          <cell r="AJ153" t="str">
            <v>26/05/2015</v>
          </cell>
          <cell r="AN153">
            <v>42292</v>
          </cell>
          <cell r="AS153">
            <v>42753</v>
          </cell>
          <cell r="AW153">
            <v>42209</v>
          </cell>
          <cell r="BL153" t="str">
            <v xml:space="preserve"> 01/07/2018</v>
          </cell>
          <cell r="EO153"/>
          <cell r="FM153"/>
        </row>
        <row r="154">
          <cell r="B154">
            <v>45247</v>
          </cell>
          <cell r="H154">
            <v>42735</v>
          </cell>
          <cell r="L154">
            <v>42555</v>
          </cell>
          <cell r="R154">
            <v>51501</v>
          </cell>
          <cell r="AF154">
            <v>41061</v>
          </cell>
          <cell r="AG154" t="str">
            <v>13/12/2016</v>
          </cell>
          <cell r="AJ154" t="str">
            <v>26/05/2015</v>
          </cell>
          <cell r="AK154">
            <v>42014</v>
          </cell>
          <cell r="AL154">
            <v>43020</v>
          </cell>
          <cell r="AM154">
            <v>46752</v>
          </cell>
          <cell r="AN154">
            <v>42292</v>
          </cell>
          <cell r="AO154" t="str">
            <v>26/01/2016</v>
          </cell>
          <cell r="AP154" t="str">
            <v>26/01/2016</v>
          </cell>
          <cell r="AQ154">
            <v>45291</v>
          </cell>
          <cell r="AR154">
            <v>43105</v>
          </cell>
          <cell r="AS154">
            <v>42753</v>
          </cell>
          <cell r="AT154">
            <v>42008</v>
          </cell>
          <cell r="AU154">
            <v>41648</v>
          </cell>
          <cell r="AV154">
            <v>40730</v>
          </cell>
          <cell r="AW154">
            <v>42118</v>
          </cell>
          <cell r="BL154" t="str">
            <v xml:space="preserve"> 01/07/2018</v>
          </cell>
          <cell r="BQ154">
            <v>43159</v>
          </cell>
          <cell r="CN154">
            <v>42591</v>
          </cell>
          <cell r="DZ154">
            <v>42853</v>
          </cell>
          <cell r="EC154">
            <v>42752</v>
          </cell>
          <cell r="EF154">
            <v>40694</v>
          </cell>
          <cell r="EG154">
            <v>43008</v>
          </cell>
          <cell r="EK154">
            <v>42760</v>
          </cell>
          <cell r="EL154">
            <v>42495</v>
          </cell>
          <cell r="EO154"/>
          <cell r="FM154"/>
        </row>
        <row r="155">
          <cell r="B155" t="str">
            <v>Project</v>
          </cell>
          <cell r="H155" t="str">
            <v>Project</v>
          </cell>
          <cell r="L155" t="str">
            <v>Project</v>
          </cell>
          <cell r="R155" t="str">
            <v>Project</v>
          </cell>
          <cell r="AF155" t="str">
            <v>Project</v>
          </cell>
          <cell r="AG155" t="str">
            <v>Project</v>
          </cell>
          <cell r="AJ155" t="str">
            <v>Project</v>
          </cell>
          <cell r="AK155" t="str">
            <v>Project</v>
          </cell>
          <cell r="AL155" t="str">
            <v>Project</v>
          </cell>
          <cell r="AM155" t="str">
            <v>Project</v>
          </cell>
          <cell r="AN155" t="str">
            <v>Project</v>
          </cell>
          <cell r="AO155" t="str">
            <v>project</v>
          </cell>
          <cell r="AP155" t="str">
            <v>Project</v>
          </cell>
          <cell r="AQ155" t="str">
            <v>Project</v>
          </cell>
          <cell r="AR155" t="str">
            <v>Project</v>
          </cell>
          <cell r="AS155" t="str">
            <v>Project</v>
          </cell>
          <cell r="AT155" t="str">
            <v>Project</v>
          </cell>
          <cell r="AU155" t="str">
            <v>Procurement</v>
          </cell>
          <cell r="AV155" t="str">
            <v>Procurement</v>
          </cell>
          <cell r="AW155" t="str">
            <v>Project</v>
          </cell>
          <cell r="BL155" t="str">
            <v>Project</v>
          </cell>
          <cell r="BQ155" t="str">
            <v>Project</v>
          </cell>
          <cell r="CN155" t="str">
            <v>Project</v>
          </cell>
          <cell r="DZ155" t="str">
            <v>Project</v>
          </cell>
          <cell r="EC155" t="str">
            <v>Procurement</v>
          </cell>
          <cell r="EF155" t="str">
            <v>Project</v>
          </cell>
          <cell r="EG155" t="str">
            <v>Project</v>
          </cell>
          <cell r="EK155" t="str">
            <v>Project</v>
          </cell>
          <cell r="EL155" t="str">
            <v>Project</v>
          </cell>
          <cell r="EO155"/>
          <cell r="FM155"/>
        </row>
        <row r="156">
          <cell r="B156" t="str">
            <v>0% complete</v>
          </cell>
          <cell r="H156" t="str">
            <v>On track - Milestone includes the locality specific FBC approval points by tranches, which covers approval to sign leases in locality.</v>
          </cell>
          <cell r="L156" t="str">
            <v>Supplier solutions were redesigned resulting in a slippage to the timescales. There was no business impact.</v>
          </cell>
          <cell r="AG156" t="str">
            <v>3 months following examination closure</v>
          </cell>
          <cell r="AM156" t="str">
            <v>Phase 2a (Birmingham to Crewe) Start of Operation date TBC.</v>
          </cell>
          <cell r="AN156" t="str">
            <v>Further work now required to accommodate additional diesel trains as a result of GW electrification delays and now full Bi-mode fleet. Planning permission granted and works commenced. Completion date to be revised following submission from Hitachi.</v>
          </cell>
          <cell r="AP156" t="str">
            <v>Completed between 11 Dec 2015 and 26 Jan 2016</v>
          </cell>
          <cell r="AR156" t="str">
            <v>Progressing to plan with some cost  challenges</v>
          </cell>
          <cell r="AT156" t="str">
            <v>Milestone achieved</v>
          </cell>
          <cell r="AU156" t="str">
            <v>Contract signed with SWT in September 2014</v>
          </cell>
          <cell r="AW156" t="str">
            <v>Small slip in depot completion date due to work to ensure no material defects to allow acceptance</v>
          </cell>
          <cell r="BL156" t="str">
            <v>Subject to agreement on FBC approval and risk appetite 25%</v>
          </cell>
          <cell r="BQ156" t="str">
            <v>Around 20% small/micro employers staged</v>
          </cell>
          <cell r="EK156" t="str">
            <v>Date changed to reflect Contractual milestone date</v>
          </cell>
          <cell r="EL156" t="str">
            <v>Mobilisation and transition milestones were achieved by this date leading to service commencement.</v>
          </cell>
          <cell r="EO156"/>
          <cell r="FM156"/>
        </row>
        <row r="157">
          <cell r="B157" t="str">
            <v>HMT PBC(Please provide version in notes)</v>
          </cell>
          <cell r="C157" t="str">
            <v>HMT PBC(Please provide version in notes)</v>
          </cell>
          <cell r="D157" t="str">
            <v>HMT PBC(Please provide version in notes)</v>
          </cell>
          <cell r="E157" t="str">
            <v>HMT PBC(Please provide version in notes)</v>
          </cell>
          <cell r="F157" t="str">
            <v>HMT PBC (Please provide version in notes)</v>
          </cell>
          <cell r="G157" t="str">
            <v>HMT PBC (Please provide version in notes)</v>
          </cell>
          <cell r="H157" t="str">
            <v>HMT PBC (Please provide version in notes)</v>
          </cell>
          <cell r="I157" t="str">
            <v>HMT PBC (Please provide version in notes)</v>
          </cell>
          <cell r="J157" t="str">
            <v>HMT PBC (Please provide version in notes)</v>
          </cell>
          <cell r="K157" t="str">
            <v>HMT PBC (Please provide version in notes)</v>
          </cell>
          <cell r="L157" t="str">
            <v>HMT PBC(Please provide version in notes)</v>
          </cell>
          <cell r="M157" t="str">
            <v>HMT PBC(Please provide version in notes)</v>
          </cell>
          <cell r="N157" t="str">
            <v>HMT PBC(Please provide version in notes)</v>
          </cell>
          <cell r="O157" t="str">
            <v>HMT PBC(Please provide version in notes)</v>
          </cell>
          <cell r="P157" t="str">
            <v>HMT PBC(Please provide version in notes)</v>
          </cell>
          <cell r="Q157" t="str">
            <v>HMT PBC(Please provide version in notes)</v>
          </cell>
          <cell r="R157" t="str">
            <v>HMT PBC(Please provide version in notes)</v>
          </cell>
          <cell r="S157" t="str">
            <v>HMT PBC(Please provide version in notes)</v>
          </cell>
          <cell r="T157" t="str">
            <v>HMT PBC(Please provide version in notes)</v>
          </cell>
          <cell r="U157" t="str">
            <v>HMT PBC(Please provide version in notes)</v>
          </cell>
          <cell r="V157" t="str">
            <v>HMT PBC(Please provide version in notes)</v>
          </cell>
          <cell r="W157" t="str">
            <v>HMT PBC(Please provide version in notes)</v>
          </cell>
          <cell r="X157" t="str">
            <v>HMT PBC(Please provide version in notes)</v>
          </cell>
          <cell r="Y157" t="str">
            <v>HMT PBC(Please provide version in notes)</v>
          </cell>
          <cell r="Z157" t="str">
            <v>HMT PBC(Please provide version in notes)</v>
          </cell>
          <cell r="AA157" t="str">
            <v>HMT PBC(Please provide version in notes)</v>
          </cell>
          <cell r="AB157" t="str">
            <v>HMT PBC(Please provide version in notes)</v>
          </cell>
          <cell r="AC157" t="str">
            <v>HMT PBC(Please provide version in notes)</v>
          </cell>
          <cell r="AD157" t="str">
            <v>HMT PBC(Please provide version in notes)</v>
          </cell>
          <cell r="AE157" t="str">
            <v>HMT PBC(Please provide version in notes)</v>
          </cell>
          <cell r="AF157" t="str">
            <v>HMT PBC(Please provide version in notes)</v>
          </cell>
          <cell r="AG157" t="str">
            <v>HMT PBC(Please provide version in notes)</v>
          </cell>
          <cell r="AH157" t="str">
            <v>HMT PBC(Please provide version in notes)</v>
          </cell>
          <cell r="AI157" t="str">
            <v>HMT PBC(Please provide version in notes)</v>
          </cell>
          <cell r="AJ157" t="str">
            <v>HMT PBC(Please provide version in notes)</v>
          </cell>
          <cell r="AK157" t="str">
            <v>HMT PBC(Please provide version in notes)</v>
          </cell>
          <cell r="AL157" t="str">
            <v>HMT PBC(Please provide version in notes)</v>
          </cell>
          <cell r="AM157" t="str">
            <v>HMT PBC(Please provide version in notes)</v>
          </cell>
          <cell r="AN157" t="str">
            <v>HMT PBC(Please provide version in notes)</v>
          </cell>
          <cell r="AO157" t="str">
            <v>HMT PBC(Please provide version in notes)</v>
          </cell>
          <cell r="AP157" t="str">
            <v>HMT PBC(Please provide version in notes)</v>
          </cell>
          <cell r="AQ157" t="str">
            <v>HMT PBC(Please provide version in notes)</v>
          </cell>
          <cell r="AR157" t="str">
            <v>HMT PBC(Please provide version in notes)</v>
          </cell>
          <cell r="AS157" t="str">
            <v>HMT PBC(Please provide version in notes)</v>
          </cell>
          <cell r="AT157" t="str">
            <v>HMT PBC(Please provide version in notes)</v>
          </cell>
          <cell r="AU157" t="str">
            <v>HMT PBC(Please provide version in notes)</v>
          </cell>
          <cell r="AV157" t="str">
            <v>HMT PBC(Please provide version in notes)</v>
          </cell>
          <cell r="AW157" t="str">
            <v>HMT PBC(Please provide version in notes)</v>
          </cell>
          <cell r="AX157" t="str">
            <v>HMT PBC(Please provide version in notes)</v>
          </cell>
          <cell r="AY157" t="str">
            <v>HMT PBC(Please provide version in notes)</v>
          </cell>
          <cell r="AZ157" t="str">
            <v>HMT PBC(Please provide version in notes)</v>
          </cell>
          <cell r="BA157" t="str">
            <v>HMT PBC(Please provide version in notes)</v>
          </cell>
          <cell r="BB157" t="str">
            <v>HMT PBC(Please provide version in notes)</v>
          </cell>
          <cell r="BC157" t="str">
            <v>HMT PBC(Please provide version in notes)</v>
          </cell>
          <cell r="BD157" t="str">
            <v>HMT PBC(Please provide version in notes)</v>
          </cell>
          <cell r="BE157" t="str">
            <v>HMT PBC(Please provide version in notes)</v>
          </cell>
          <cell r="BF157" t="str">
            <v>HMT PBC(Please provide version in notes)</v>
          </cell>
          <cell r="BG157" t="str">
            <v>HMT PBC(Please provide version in notes)</v>
          </cell>
          <cell r="BH157" t="str">
            <v>HMT PBC(Please provide version in notes)</v>
          </cell>
          <cell r="BI157" t="str">
            <v>HMT PBC(Please provide version in notes)</v>
          </cell>
          <cell r="BJ157" t="str">
            <v>HMT PBC(Please provide version in notes)</v>
          </cell>
          <cell r="BK157" t="str">
            <v>HMT PBC(Please provide version in notes)</v>
          </cell>
          <cell r="BL157" t="str">
            <v>HMT PBC(Please provide version in notes)</v>
          </cell>
          <cell r="BM157" t="str">
            <v>HMT PBC(Please provide version in notes)</v>
          </cell>
          <cell r="BN157" t="str">
            <v>HMT PBC(Please provide version in notes)</v>
          </cell>
          <cell r="BO157" t="str">
            <v>HMT PBC(Please provide version in notes)</v>
          </cell>
          <cell r="BP157" t="str">
            <v>HMT PBC(Please provide version in notes)</v>
          </cell>
          <cell r="BQ157" t="str">
            <v>HMT PBC(Please provide version in notes)</v>
          </cell>
          <cell r="BR157" t="str">
            <v>HMT PBC(Please provide version in notes)</v>
          </cell>
          <cell r="BS157" t="str">
            <v>HMT PBC(Please provide version in notes)</v>
          </cell>
          <cell r="BT157" t="str">
            <v>HMT PBC(Please provide version in notes)</v>
          </cell>
          <cell r="BU157" t="str">
            <v>HMT PBC(Please provide version in notes)</v>
          </cell>
          <cell r="BV157" t="str">
            <v>HMT PBC(Please provide version in notes)</v>
          </cell>
          <cell r="BW157" t="str">
            <v>HMT PBC(Please provide version in notes)</v>
          </cell>
          <cell r="BY157" t="str">
            <v>HMT PBC(Please provide version in notes)</v>
          </cell>
          <cell r="BZ157" t="str">
            <v>HMT PBC(Please provide version in notes)</v>
          </cell>
          <cell r="CA157" t="str">
            <v>HMT PBC(Please provide version in notes)</v>
          </cell>
          <cell r="CB157" t="str">
            <v>HMT PBC(Please provide version in notes)</v>
          </cell>
          <cell r="CC157" t="str">
            <v>HMT PBC(Please provide version in notes)</v>
          </cell>
          <cell r="CD157" t="str">
            <v>HMT PBC(Please provide version in notes)</v>
          </cell>
          <cell r="CE157" t="str">
            <v>HMT PBC(Please provide version in notes)</v>
          </cell>
          <cell r="CF157" t="str">
            <v>HMT PBC(Please provide version in notes)</v>
          </cell>
          <cell r="CG157" t="str">
            <v>HMT PBC(Please provide version in notes)</v>
          </cell>
          <cell r="CH157" t="str">
            <v>HMT PBC(Please provide version in notes)</v>
          </cell>
          <cell r="CI157" t="str">
            <v>HMT PBC(Please provide version in notes)</v>
          </cell>
          <cell r="CJ157" t="str">
            <v>HMT PBC(Please provide version in notes)</v>
          </cell>
          <cell r="CK157" t="str">
            <v>HMT PBC(Please provide version in notes)</v>
          </cell>
          <cell r="CL157" t="str">
            <v>HMT PBC(Please provide version in notes)</v>
          </cell>
          <cell r="CM157" t="str">
            <v>HMT PBC(Please provide version in notes)</v>
          </cell>
          <cell r="CN157" t="str">
            <v>HMT PBC(Please provide version in notes)</v>
          </cell>
          <cell r="CO157" t="str">
            <v>HMT PBC(Please provide version in notes)</v>
          </cell>
          <cell r="CP157" t="str">
            <v>HMT PBC(Please provide version in notes)</v>
          </cell>
          <cell r="CQ157" t="str">
            <v>HMT PBC(Please provide version in notes)</v>
          </cell>
          <cell r="CR157" t="str">
            <v>HMT PBC(Please provide version in notes)</v>
          </cell>
          <cell r="CS157" t="str">
            <v>HMT PBC(Please provide version in notes)</v>
          </cell>
          <cell r="CT157" t="str">
            <v>HMT PBC(Please provide version in notes)</v>
          </cell>
          <cell r="DZ157" t="str">
            <v>HMT PBC(Please provide version in notes)</v>
          </cell>
          <cell r="EA157" t="str">
            <v>HMT PBC(Please provide version in notes)</v>
          </cell>
          <cell r="EB157" t="str">
            <v>HMT PBC(Please provide version in notes)</v>
          </cell>
          <cell r="EC157" t="str">
            <v>HMT PBC(Please provide version in notes)</v>
          </cell>
          <cell r="ED157" t="str">
            <v>HMT PBC(Please provide version in notes)</v>
          </cell>
          <cell r="EE157" t="str">
            <v>HMT PBC(Please provide version in notes)</v>
          </cell>
          <cell r="EF157" t="str">
            <v>HMT PBC(Please provide version in notes)</v>
          </cell>
          <cell r="EG157" t="str">
            <v>HMT PBC(Please provide version in notes)</v>
          </cell>
          <cell r="EH157" t="str">
            <v>HMT PBC(Please provide version in notes)</v>
          </cell>
          <cell r="EI157" t="str">
            <v>HMT PBC(Please provide version in notes)</v>
          </cell>
          <cell r="EJ157" t="str">
            <v>HMT PBC(Please provide version in notes)</v>
          </cell>
          <cell r="EK157" t="str">
            <v>HMT PBC(Please provide version in notes)</v>
          </cell>
          <cell r="EL157" t="str">
            <v>HMT PBC(Please provide version in notes)</v>
          </cell>
          <cell r="EM157" t="str">
            <v>HMT PBC(Please provide version in notes)</v>
          </cell>
          <cell r="EN157" t="str">
            <v>HMT PBC(Please provide version in notes)</v>
          </cell>
          <cell r="EO157" t="str">
            <v>HMT PBC(Please provide version in notes)</v>
          </cell>
          <cell r="FM157"/>
        </row>
        <row r="158">
          <cell r="B158">
            <v>42766</v>
          </cell>
          <cell r="F158">
            <v>42286</v>
          </cell>
          <cell r="H158">
            <v>42286</v>
          </cell>
          <cell r="I158">
            <v>42795</v>
          </cell>
          <cell r="K158">
            <v>42464</v>
          </cell>
          <cell r="M158">
            <v>42548</v>
          </cell>
          <cell r="X158">
            <v>42551</v>
          </cell>
          <cell r="BB158">
            <v>42062</v>
          </cell>
          <cell r="BD158">
            <v>42572</v>
          </cell>
          <cell r="BJ158">
            <v>42145</v>
          </cell>
          <cell r="BK158">
            <v>42674</v>
          </cell>
          <cell r="BM158">
            <v>42466</v>
          </cell>
          <cell r="CH158">
            <v>42495</v>
          </cell>
          <cell r="CK158">
            <v>42418</v>
          </cell>
          <cell r="CM158">
            <v>42320</v>
          </cell>
          <cell r="CO158">
            <v>42613</v>
          </cell>
          <cell r="CP158">
            <v>42094</v>
          </cell>
          <cell r="CQ158">
            <v>42670</v>
          </cell>
          <cell r="CR158">
            <v>42551</v>
          </cell>
          <cell r="EA158">
            <v>41578</v>
          </cell>
          <cell r="EB158">
            <v>41891</v>
          </cell>
          <cell r="EE158">
            <v>42212</v>
          </cell>
          <cell r="EN158">
            <v>42521</v>
          </cell>
          <cell r="EO158">
            <v>42490</v>
          </cell>
          <cell r="FM158"/>
        </row>
        <row r="159">
          <cell r="I159">
            <v>42333</v>
          </cell>
          <cell r="BK159">
            <v>42735</v>
          </cell>
          <cell r="BM159">
            <v>42582</v>
          </cell>
          <cell r="CM159">
            <v>42334</v>
          </cell>
          <cell r="CQ159">
            <v>42766</v>
          </cell>
          <cell r="EA159">
            <v>41626</v>
          </cell>
          <cell r="EO159"/>
          <cell r="FM159"/>
        </row>
        <row r="160">
          <cell r="B160">
            <v>43021</v>
          </cell>
          <cell r="F160">
            <v>42286</v>
          </cell>
          <cell r="H160">
            <v>42286</v>
          </cell>
          <cell r="I160">
            <v>42795</v>
          </cell>
          <cell r="K160">
            <v>42464</v>
          </cell>
          <cell r="M160">
            <v>42548</v>
          </cell>
          <cell r="X160">
            <v>42584</v>
          </cell>
          <cell r="BB160">
            <v>42355</v>
          </cell>
          <cell r="BD160">
            <v>42669</v>
          </cell>
          <cell r="BJ160">
            <v>42145</v>
          </cell>
          <cell r="BK160">
            <v>42735</v>
          </cell>
          <cell r="BM160">
            <v>42671</v>
          </cell>
          <cell r="CH160">
            <v>42495</v>
          </cell>
          <cell r="CK160">
            <v>42486</v>
          </cell>
          <cell r="CM160">
            <v>42369</v>
          </cell>
          <cell r="CO160">
            <v>42674</v>
          </cell>
          <cell r="CP160">
            <v>42089</v>
          </cell>
          <cell r="CQ160">
            <v>42761</v>
          </cell>
          <cell r="CR160">
            <v>42621</v>
          </cell>
          <cell r="EA160">
            <v>41626</v>
          </cell>
          <cell r="EB160">
            <v>41908</v>
          </cell>
          <cell r="EE160">
            <v>42212</v>
          </cell>
          <cell r="EN160">
            <v>42643</v>
          </cell>
          <cell r="EO160">
            <v>42586</v>
          </cell>
          <cell r="FM160"/>
        </row>
        <row r="161">
          <cell r="B161" t="str">
            <v>Approval - HMT PBC</v>
          </cell>
          <cell r="C161" t="str">
            <v>Approval - HMT PBC</v>
          </cell>
          <cell r="D161" t="str">
            <v>Approval - HMT PBC</v>
          </cell>
          <cell r="E161" t="str">
            <v>Approval - HMT PBC</v>
          </cell>
          <cell r="F161" t="str">
            <v>Approval - HMT PBC</v>
          </cell>
          <cell r="G161" t="str">
            <v>Approval - HMT PBC</v>
          </cell>
          <cell r="H161" t="str">
            <v>Approval - HMT PBC</v>
          </cell>
          <cell r="I161" t="str">
            <v>Approval - HMT PBC</v>
          </cell>
          <cell r="J161" t="str">
            <v>Approval - HMT PBC</v>
          </cell>
          <cell r="K161" t="str">
            <v>Approval - HMT PBC</v>
          </cell>
          <cell r="L161" t="str">
            <v>Approval - HMT PBC</v>
          </cell>
          <cell r="M161" t="str">
            <v>Approval - HMT PBC</v>
          </cell>
          <cell r="N161" t="str">
            <v>Approval - HMT PBC</v>
          </cell>
          <cell r="O161" t="str">
            <v>Approval - HMT PBC</v>
          </cell>
          <cell r="P161" t="str">
            <v>Approval - HMT PBC</v>
          </cell>
          <cell r="Q161" t="str">
            <v>Approval - HMT PBC</v>
          </cell>
          <cell r="R161" t="str">
            <v>Approval - HMT PBC</v>
          </cell>
          <cell r="S161" t="str">
            <v>Approval - HMT PBC</v>
          </cell>
          <cell r="T161" t="str">
            <v>Approval - HMT PBC</v>
          </cell>
          <cell r="U161" t="str">
            <v>Approval - HMT PBC</v>
          </cell>
          <cell r="V161" t="str">
            <v>Approval - HMT PBC</v>
          </cell>
          <cell r="W161" t="str">
            <v>Approval - HMT PBC</v>
          </cell>
          <cell r="X161" t="str">
            <v>Approval - HMT PBC</v>
          </cell>
          <cell r="Y161" t="str">
            <v>Approval - HMT PBC</v>
          </cell>
          <cell r="Z161" t="str">
            <v>Approval - HMT PBC</v>
          </cell>
          <cell r="AA161" t="str">
            <v>Approval - HMT PBC</v>
          </cell>
          <cell r="AB161" t="str">
            <v>Approval - HMT PBC</v>
          </cell>
          <cell r="AC161" t="str">
            <v>Approval - HMT PBC</v>
          </cell>
          <cell r="AD161" t="str">
            <v>Approval - HMT PBC</v>
          </cell>
          <cell r="AE161" t="str">
            <v>Approval - HMT PBC</v>
          </cell>
          <cell r="AF161" t="str">
            <v>Approval - HMT PBC</v>
          </cell>
          <cell r="AG161" t="str">
            <v>Approval - HMT PBC</v>
          </cell>
          <cell r="AH161" t="str">
            <v>Approval - HMT PBC</v>
          </cell>
          <cell r="AI161" t="str">
            <v>Approval - HMT PBC</v>
          </cell>
          <cell r="AJ161" t="str">
            <v>Approval - HMT PBC</v>
          </cell>
          <cell r="AK161" t="str">
            <v>Approval - HMT PBC</v>
          </cell>
          <cell r="AL161" t="str">
            <v>Approval - HMT PBC</v>
          </cell>
          <cell r="AM161" t="str">
            <v>Approval - HMT PBC</v>
          </cell>
          <cell r="AN161" t="str">
            <v>Approval - HMT PBC</v>
          </cell>
          <cell r="AO161" t="str">
            <v>Approval - HMT PBC</v>
          </cell>
          <cell r="AP161" t="str">
            <v>Approval - HMT PBC</v>
          </cell>
          <cell r="AQ161" t="str">
            <v>Approval - HMT PBC</v>
          </cell>
          <cell r="AR161" t="str">
            <v>Approval - HMT PBC</v>
          </cell>
          <cell r="AS161" t="str">
            <v>Approval - HMT PBC</v>
          </cell>
          <cell r="AT161" t="str">
            <v>Approval - HMT PBC</v>
          </cell>
          <cell r="AU161" t="str">
            <v>Approval - HMT PBC</v>
          </cell>
          <cell r="AV161" t="str">
            <v>Approval - HMT PBC</v>
          </cell>
          <cell r="AW161" t="str">
            <v>Approval - HMT PBC</v>
          </cell>
          <cell r="AX161" t="str">
            <v>Approval - HMT PBC</v>
          </cell>
          <cell r="AY161" t="str">
            <v>Approval - HMT PBC</v>
          </cell>
          <cell r="AZ161" t="str">
            <v>Approval - HMT PBC</v>
          </cell>
          <cell r="BA161" t="str">
            <v>Approval - HMT PBC</v>
          </cell>
          <cell r="BB161" t="str">
            <v>Approval - HMT PBC</v>
          </cell>
          <cell r="BC161" t="str">
            <v>Approval - HMT PBC</v>
          </cell>
          <cell r="BD161" t="str">
            <v>Approval - HMT PBC</v>
          </cell>
          <cell r="BE161" t="str">
            <v>Approval - HMT PBC</v>
          </cell>
          <cell r="BF161" t="str">
            <v>Approval - HMT PBC</v>
          </cell>
          <cell r="BG161" t="str">
            <v>Approval - HMT PBC</v>
          </cell>
          <cell r="BH161" t="str">
            <v>Approval - HMT PBC</v>
          </cell>
          <cell r="BI161" t="str">
            <v>Approval - HMT PBC</v>
          </cell>
          <cell r="BJ161" t="str">
            <v>Approval - HMT PBC</v>
          </cell>
          <cell r="BK161" t="str">
            <v>Approval - HMT PBC</v>
          </cell>
          <cell r="BL161" t="str">
            <v>Approval - HMT PBC</v>
          </cell>
          <cell r="BM161" t="str">
            <v>Approval - HMT PBC</v>
          </cell>
          <cell r="BN161" t="str">
            <v>Approval - HMT PBC</v>
          </cell>
          <cell r="BO161" t="str">
            <v>Approval - HMT PBC</v>
          </cell>
          <cell r="BP161" t="str">
            <v>Approval - HMT PBC</v>
          </cell>
          <cell r="BQ161" t="str">
            <v>Approval - HMT PBC</v>
          </cell>
          <cell r="BR161" t="str">
            <v>Approval - HMT PBC</v>
          </cell>
          <cell r="BS161" t="str">
            <v>Approval - HMT PBC</v>
          </cell>
          <cell r="BT161" t="str">
            <v>Approval - HMT PBC</v>
          </cell>
          <cell r="BU161" t="str">
            <v>Approval - HMT PBC</v>
          </cell>
          <cell r="BV161" t="str">
            <v>Approval - HMT PBC</v>
          </cell>
          <cell r="BW161" t="str">
            <v>Approval - HMT PBC</v>
          </cell>
          <cell r="BY161" t="str">
            <v>Approval - HMT PBC</v>
          </cell>
          <cell r="BZ161" t="str">
            <v>Approval - HMT PBC</v>
          </cell>
          <cell r="CA161" t="str">
            <v>Approval - HMT PBC</v>
          </cell>
          <cell r="CB161" t="str">
            <v>Approval - HMT PBC</v>
          </cell>
          <cell r="CC161" t="str">
            <v>Approval - HMT PBC</v>
          </cell>
          <cell r="CD161" t="str">
            <v>Approval - HMT PBC</v>
          </cell>
          <cell r="CE161" t="str">
            <v>Approval - HMT PBC</v>
          </cell>
          <cell r="CF161" t="str">
            <v>Approval - HMT PBC</v>
          </cell>
          <cell r="CG161" t="str">
            <v>Approval - HMT PBC</v>
          </cell>
          <cell r="CH161" t="str">
            <v>Approval - HMT PBC</v>
          </cell>
          <cell r="CI161" t="str">
            <v>Approval - HMT PBC</v>
          </cell>
          <cell r="CJ161" t="str">
            <v>Approval - HMT PBC</v>
          </cell>
          <cell r="CK161" t="str">
            <v>Approval - HMT PBC</v>
          </cell>
          <cell r="CL161" t="str">
            <v>Approval - HMT PBC</v>
          </cell>
          <cell r="CM161" t="str">
            <v>Approval - HMT PBC</v>
          </cell>
          <cell r="CN161" t="str">
            <v>Approval - HMT PBC</v>
          </cell>
          <cell r="CO161" t="str">
            <v>Approval - HMT PBC</v>
          </cell>
          <cell r="CP161" t="str">
            <v>Approval - HMT PBC</v>
          </cell>
          <cell r="CQ161" t="str">
            <v>Approval - HMT PBC</v>
          </cell>
          <cell r="CR161" t="str">
            <v>Approval - HMT PBC</v>
          </cell>
          <cell r="CS161" t="str">
            <v>Approval - HMT PBC</v>
          </cell>
          <cell r="CT161" t="str">
            <v>Approval - HMT PBC</v>
          </cell>
          <cell r="DZ161" t="str">
            <v>Approval - HMT PBC</v>
          </cell>
          <cell r="EA161" t="str">
            <v>Approval - HMT PBC</v>
          </cell>
          <cell r="EB161" t="str">
            <v>Approval - HMT PBC</v>
          </cell>
          <cell r="EC161" t="str">
            <v>Approval - HMT PBC</v>
          </cell>
          <cell r="ED161" t="str">
            <v>Approval - HMT PBC</v>
          </cell>
          <cell r="EE161" t="str">
            <v>Approval - HMT PBC</v>
          </cell>
          <cell r="EF161" t="str">
            <v>Approval - HMT PBC</v>
          </cell>
          <cell r="EG161" t="str">
            <v>Approval - HMT PBC</v>
          </cell>
          <cell r="EH161" t="str">
            <v>Approval - HMT PBC</v>
          </cell>
          <cell r="EI161" t="str">
            <v>Approval - HMT PBC</v>
          </cell>
          <cell r="EJ161" t="str">
            <v>Approval - HMT PBC</v>
          </cell>
          <cell r="EK161" t="str">
            <v>Approval - HMT PBC</v>
          </cell>
          <cell r="EL161" t="str">
            <v>Approval - HMT PBC</v>
          </cell>
          <cell r="EM161" t="str">
            <v>Approval - HMT PBC</v>
          </cell>
          <cell r="EN161" t="str">
            <v>Approval - HMT PBC</v>
          </cell>
          <cell r="EO161" t="str">
            <v>Approval - HMT PBC</v>
          </cell>
          <cell r="FM161"/>
        </row>
        <row r="162">
          <cell r="B162" t="str">
            <v>Our Outline Business Case was approved in September 2015. We are currently drafting our Programme Business Case – the first version will be issued on 31st January 2017. We will iterate our Programme Business Case through the first half of 2017 as we refine our cost and implementation approach. We will submit the final version of our Programme Business Case for full government approval in July 2017. Once approved we expect to move directly into our implementation delivery in November 2017</v>
          </cell>
          <cell r="F162" t="str">
            <v>Captured as part of 2015 SR settlement.</v>
          </cell>
          <cell r="H162" t="str">
            <v>Captured as part of 2015 SR settlement.</v>
          </cell>
          <cell r="I162" t="str">
            <v>Year on year funding was bid for between 2012-13 to 2015-16. We received funding as part of SR. The next TAP is the end of FY 16-17.</v>
          </cell>
          <cell r="X162" t="str">
            <v>EU Referendum results meant that there was a delay in approval of the PBC</v>
          </cell>
          <cell r="AV162" t="str">
            <v>TOA approval forfull and final settlement and renegoated runrate</v>
          </cell>
          <cell r="BB162" t="str">
            <v>NB - The HSCN PBC was approved by MCO on 20/03/15 but HMT approval was deferred due to resourcing issues. Agreement was reached with HMT to approve the PBC alongside the OBC which was approved on the 17/12/2015</v>
          </cell>
          <cell r="BD162" t="str">
            <v xml:space="preserve">PBC submission delayed within the DH assurance and approvals team meaning this did not get to Secretary of State before summer recess. </v>
          </cell>
          <cell r="BJ162" t="str">
            <v>v0.3 was approved on 21/05/2015.</v>
          </cell>
          <cell r="BK162" t="str">
            <v>3 month delay in bringing in business case expertise to develop the PBC</v>
          </cell>
          <cell r="BM162" t="str">
            <v xml:space="preserve">PBC approved by DH Investment Approvals and PS(H) on 16/09/2016. Still awaiting HM Treasury approval. However, HM Treasury are looking to do a joint PBC/OBC Category Towers approval by end of Oct 2016. </v>
          </cell>
          <cell r="BN162" t="str">
            <v xml:space="preserve">Ministerial mandate - no business case completed.  Individual business cases prepared and agreed for Programme's projects as requried. </v>
          </cell>
          <cell r="BO162" t="str">
            <v>Not required</v>
          </cell>
          <cell r="BP162" t="str">
            <v xml:space="preserve">Project entered GMPP at HMTs request at FBC </v>
          </cell>
          <cell r="BV162" t="str">
            <v xml:space="preserve">Project entered GMPP at HMTs request at FBC </v>
          </cell>
          <cell r="CH162" t="str">
            <v>Approved by PIC on 05/05/2016. Currently going through HMT approval.</v>
          </cell>
          <cell r="CK162" t="str">
            <v>Cyclamen business cases are approved by Government Digital Service (GDS) under technology spend controls and noted by HMT. They are issued to GDS/HMT on PIC approval. and assumed timeline is then 4 weeks, giving the baseline.  The Programme Business Case was approved by PIC on 18/2/16 and by  GDS on 26 April</v>
          </cell>
          <cell r="CM162" t="str">
            <v>Programme Business Case Approval scheduled 2 weeks after PIC consideration</v>
          </cell>
          <cell r="CO162" t="str">
            <v>Iteration 2 of the PBC approval. Dats has been moved as the PBC still has not been approved by HMT.</v>
          </cell>
          <cell r="CP162" t="str">
            <v>HMT &amp; Cabinet Office Funding Approval until March 2016</v>
          </cell>
          <cell r="CQ162" t="str">
            <v>V2</v>
          </cell>
          <cell r="CR162" t="str">
            <v>PBC Approved by GDS/HMT. 2015 PBC agreed by GDS/HMT May 2016.  2016 PBC approved by HMT/CO September 2016</v>
          </cell>
          <cell r="EA162" t="str">
            <v>Programme BC approval CO/HMT</v>
          </cell>
          <cell r="EB162" t="str">
            <v>Programme BC approval CO/HMT</v>
          </cell>
          <cell r="EG162" t="str">
            <v>Project</v>
          </cell>
          <cell r="EN162" t="str">
            <v xml:space="preserve">SOP covering FY 2016/17.  Target date is provisional date of submission to HMT; the BC will be considered by the NCA board on 4 July, further development over the summer with the aim of submitting to Home Secretary in September for agreement. </v>
          </cell>
          <cell r="EO162" t="str">
            <v>PLM001 - V1.0 approved in writing by HMTDelay due to awaiting HMT decision. COMPLETED</v>
          </cell>
          <cell r="FM162"/>
        </row>
        <row r="163">
          <cell r="B163" t="str">
            <v>SOBC (or equivalent)</v>
          </cell>
          <cell r="C163" t="str">
            <v>SOBC (or equivalent)</v>
          </cell>
          <cell r="D163" t="str">
            <v>SOBC (or equivalent)</v>
          </cell>
          <cell r="E163" t="str">
            <v>SOBC (or equivalent)</v>
          </cell>
          <cell r="F163" t="str">
            <v>SOBC (or equivalent)</v>
          </cell>
          <cell r="G163" t="str">
            <v>SOBC (or equivalent)</v>
          </cell>
          <cell r="H163" t="str">
            <v>SOBC (or equivalent)</v>
          </cell>
          <cell r="I163" t="str">
            <v>SOBC (or equivalent)</v>
          </cell>
          <cell r="J163" t="str">
            <v>SOBC (or equivalent)</v>
          </cell>
          <cell r="K163" t="str">
            <v>SOBC (or equivalent)</v>
          </cell>
          <cell r="L163" t="str">
            <v>SOBC (or equivalent)</v>
          </cell>
          <cell r="M163" t="str">
            <v>SOBC (or equivalent)</v>
          </cell>
          <cell r="N163" t="str">
            <v>SOBC (or equivalent)</v>
          </cell>
          <cell r="O163" t="str">
            <v>SOBC (or equivalent)</v>
          </cell>
          <cell r="P163" t="str">
            <v>SOBC (or equivalent)</v>
          </cell>
          <cell r="Q163" t="str">
            <v>SOBC (or equivalent)</v>
          </cell>
          <cell r="R163" t="str">
            <v>SOBC (or equivalent)</v>
          </cell>
          <cell r="S163" t="str">
            <v>SOBC (or equivalent)</v>
          </cell>
          <cell r="T163" t="str">
            <v>SOBC (or equivalent)</v>
          </cell>
          <cell r="U163" t="str">
            <v>SOBC (or equivalent)</v>
          </cell>
          <cell r="V163" t="str">
            <v>SOBC (or equivalent)</v>
          </cell>
          <cell r="W163" t="str">
            <v>SOBC (or equivalent)</v>
          </cell>
          <cell r="X163" t="str">
            <v>SOBC (or equivalent)</v>
          </cell>
          <cell r="Y163" t="str">
            <v>SOBC (or equivalent)</v>
          </cell>
          <cell r="Z163" t="str">
            <v>SOBC (or equivalent)</v>
          </cell>
          <cell r="AA163" t="str">
            <v>SOBC (or equivalent)</v>
          </cell>
          <cell r="AB163" t="str">
            <v>SOBC (or equivalent)</v>
          </cell>
          <cell r="AC163" t="str">
            <v>SOBC (or equivalent)</v>
          </cell>
          <cell r="AD163" t="str">
            <v>SOBC (or equivalent)</v>
          </cell>
          <cell r="AE163" t="str">
            <v>SOBC (or equivalent)</v>
          </cell>
          <cell r="AF163" t="str">
            <v>SOBC (or equivalent)</v>
          </cell>
          <cell r="AG163" t="str">
            <v>SOBC (or equivalent)</v>
          </cell>
          <cell r="AH163" t="str">
            <v>SOBC (or equivalent)</v>
          </cell>
          <cell r="AI163" t="str">
            <v>SOBC (or equivalent)</v>
          </cell>
          <cell r="AJ163" t="str">
            <v>SOBC (or equivalent)</v>
          </cell>
          <cell r="AK163" t="str">
            <v>SOBC (or equivalent)</v>
          </cell>
          <cell r="AL163" t="str">
            <v>SOBC (or equivalent)</v>
          </cell>
          <cell r="AM163" t="str">
            <v>SOBC (or equivalent)</v>
          </cell>
          <cell r="AN163" t="str">
            <v>SOBC (or equivalent)</v>
          </cell>
          <cell r="AO163" t="str">
            <v>SOBC (or equivalent)</v>
          </cell>
          <cell r="AP163" t="str">
            <v>SOBC (or equivalent)</v>
          </cell>
          <cell r="AQ163" t="str">
            <v>SOBC (or equivalent)</v>
          </cell>
          <cell r="AR163" t="str">
            <v>SOBC (or equivalent)</v>
          </cell>
          <cell r="AS163" t="str">
            <v>SOBC (or equivalent)</v>
          </cell>
          <cell r="AT163" t="str">
            <v>SOBC (or equivalent)</v>
          </cell>
          <cell r="AU163" t="str">
            <v>SOBC (or equivalent)</v>
          </cell>
          <cell r="AV163" t="str">
            <v>SOBC (or equivalent)</v>
          </cell>
          <cell r="AW163" t="str">
            <v>SOBC (or equivalent)</v>
          </cell>
          <cell r="AX163" t="str">
            <v>SOBC (or equivalent)</v>
          </cell>
          <cell r="AY163" t="str">
            <v>SOBC (or equivalent)</v>
          </cell>
          <cell r="AZ163" t="str">
            <v>SOBC (or equivalent)</v>
          </cell>
          <cell r="BA163" t="str">
            <v>SOBC (or equivalent)</v>
          </cell>
          <cell r="BB163" t="str">
            <v>SOBC (or equivalent)</v>
          </cell>
          <cell r="BC163" t="str">
            <v>SOBC (or equivalent)</v>
          </cell>
          <cell r="BD163" t="str">
            <v>SOBC (or equivalent)</v>
          </cell>
          <cell r="BE163" t="str">
            <v>SOBC (or equivalent)</v>
          </cell>
          <cell r="BF163" t="str">
            <v>SOBC (or equivalent)</v>
          </cell>
          <cell r="BG163" t="str">
            <v>SOBC (or equivalent)</v>
          </cell>
          <cell r="BH163" t="str">
            <v>SOBC (or equivalent)</v>
          </cell>
          <cell r="BI163" t="str">
            <v>SOBC (or equivalent)</v>
          </cell>
          <cell r="BJ163" t="str">
            <v>SOBC (or equivalent)</v>
          </cell>
          <cell r="BK163" t="str">
            <v>SOBC (or equivalent)</v>
          </cell>
          <cell r="BL163" t="str">
            <v>SOBC (or equivalent)</v>
          </cell>
          <cell r="BM163" t="str">
            <v>SOBC (or equivalent)</v>
          </cell>
          <cell r="BN163" t="str">
            <v>SOBC (or equivalent)</v>
          </cell>
          <cell r="BO163" t="str">
            <v>SOBC (or equivalent)</v>
          </cell>
          <cell r="BP163" t="str">
            <v>SOBC (or equivalent)</v>
          </cell>
          <cell r="BQ163" t="str">
            <v>SOBC (or equivalent)</v>
          </cell>
          <cell r="BR163" t="str">
            <v>SOBC (or equivalent)</v>
          </cell>
          <cell r="BS163" t="str">
            <v>SOBC (or equivalent)</v>
          </cell>
          <cell r="BT163" t="str">
            <v>SOBC (or equivalent)</v>
          </cell>
          <cell r="BU163" t="str">
            <v>SOBC (or equivalent)</v>
          </cell>
          <cell r="BV163" t="str">
            <v>SOBC (or equivalent)</v>
          </cell>
          <cell r="BW163" t="str">
            <v>SOBC (or equivalent)</v>
          </cell>
          <cell r="BY163" t="str">
            <v>SOBC (or equivalent)</v>
          </cell>
          <cell r="BZ163" t="str">
            <v>SOBC (or equivalent)</v>
          </cell>
          <cell r="CA163" t="str">
            <v>SOBC (or equivalent)</v>
          </cell>
          <cell r="CB163" t="str">
            <v>SOBC (or equivalent)</v>
          </cell>
          <cell r="CC163" t="str">
            <v>SOBC (or equivalent)</v>
          </cell>
          <cell r="CD163" t="str">
            <v>SOBC (or equivalent)</v>
          </cell>
          <cell r="CE163" t="str">
            <v>SOBC (or equivalent)</v>
          </cell>
          <cell r="CF163" t="str">
            <v>SOBC (or equivalent)</v>
          </cell>
          <cell r="CG163" t="str">
            <v>SOBC (or equivalent)</v>
          </cell>
          <cell r="CH163" t="str">
            <v>SOBC (or equivalent)</v>
          </cell>
          <cell r="CI163" t="str">
            <v>SOBC (or equivalent)</v>
          </cell>
          <cell r="CJ163" t="str">
            <v>SOBC (or equivalent)</v>
          </cell>
          <cell r="CK163" t="str">
            <v>SOBC (or equivalent)</v>
          </cell>
          <cell r="CL163" t="str">
            <v>SOBC (or equivalent)</v>
          </cell>
          <cell r="CM163" t="str">
            <v>SOBC (or equivalent)</v>
          </cell>
          <cell r="CN163" t="str">
            <v>SOBC (or equivalent)</v>
          </cell>
          <cell r="CO163" t="str">
            <v>SOBC (or equivalent)</v>
          </cell>
          <cell r="CP163" t="str">
            <v>SOBC (or equivalent)</v>
          </cell>
          <cell r="CQ163" t="str">
            <v>SOBC (or equivalent)</v>
          </cell>
          <cell r="CR163" t="str">
            <v>SOBC (or equivalent)</v>
          </cell>
          <cell r="CS163" t="str">
            <v>SOBC (or equivalent)</v>
          </cell>
          <cell r="CT163" t="str">
            <v>SOBC (or equivalent)</v>
          </cell>
          <cell r="CU163" t="str">
            <v>SOBC (or equivalent)</v>
          </cell>
          <cell r="CV163" t="str">
            <v>SOBC (or equivalent)</v>
          </cell>
          <cell r="CW163" t="str">
            <v>SOBC (or equivalent)</v>
          </cell>
          <cell r="CX163" t="str">
            <v>SOBC (or equivalent)</v>
          </cell>
          <cell r="CY163" t="str">
            <v>SOBC (or equivalent)</v>
          </cell>
          <cell r="CZ163" t="str">
            <v>SOBC (or equivalent)</v>
          </cell>
          <cell r="DA163" t="str">
            <v>SOBC (or equivalent)</v>
          </cell>
          <cell r="DM163" t="str">
            <v>SOBC (or equivalent)</v>
          </cell>
          <cell r="DT163" t="str">
            <v>SOBC (or equivalent)</v>
          </cell>
          <cell r="DW163" t="str">
            <v>SOBC (or equivalent)</v>
          </cell>
          <cell r="DZ163" t="str">
            <v>SOBC (or equivalent)</v>
          </cell>
          <cell r="EA163" t="str">
            <v>SOBC (or equivalent)</v>
          </cell>
          <cell r="EB163" t="str">
            <v>SOBC (or equivalent)</v>
          </cell>
          <cell r="EC163" t="str">
            <v>SOBC (or equivalent)</v>
          </cell>
          <cell r="ED163" t="str">
            <v>SOBC (or equivalent)</v>
          </cell>
          <cell r="EE163" t="str">
            <v>SOBC (or equivalent)</v>
          </cell>
          <cell r="EF163" t="str">
            <v>SOBC (or equivalent)</v>
          </cell>
          <cell r="EG163" t="str">
            <v>SOBC (or equivalent)</v>
          </cell>
          <cell r="EH163" t="str">
            <v>SOBC (or equivalent)</v>
          </cell>
          <cell r="EI163" t="str">
            <v>SOBC (or equivalent)</v>
          </cell>
          <cell r="EJ163" t="str">
            <v>SOBC (or equivalent)</v>
          </cell>
          <cell r="EK163" t="str">
            <v>SOBC (or equivalent)</v>
          </cell>
          <cell r="EL163" t="str">
            <v>SOBC (or equivalent)</v>
          </cell>
          <cell r="EM163" t="str">
            <v>SOBC (or equivalent)</v>
          </cell>
          <cell r="EN163" t="str">
            <v>SOBC (or equivalent)</v>
          </cell>
          <cell r="EO163" t="str">
            <v>SOBC (or equivalent)</v>
          </cell>
          <cell r="FM163"/>
        </row>
        <row r="164">
          <cell r="C164">
            <v>41757</v>
          </cell>
          <cell r="D164">
            <v>40927</v>
          </cell>
          <cell r="J164">
            <v>40967</v>
          </cell>
          <cell r="L164">
            <v>42027</v>
          </cell>
          <cell r="R164">
            <v>41759</v>
          </cell>
          <cell r="S164">
            <v>42488</v>
          </cell>
          <cell r="T164">
            <v>41054</v>
          </cell>
          <cell r="V164">
            <v>40633</v>
          </cell>
          <cell r="W164">
            <v>40882</v>
          </cell>
          <cell r="X164">
            <v>42152</v>
          </cell>
          <cell r="Y164">
            <v>41120</v>
          </cell>
          <cell r="Z164">
            <v>41547</v>
          </cell>
          <cell r="AA164">
            <v>42674</v>
          </cell>
          <cell r="AC164">
            <v>41421</v>
          </cell>
          <cell r="AD164">
            <v>40854</v>
          </cell>
          <cell r="AF164">
            <v>38442</v>
          </cell>
          <cell r="AG164" t="str">
            <v>17/09/2013</v>
          </cell>
          <cell r="AH164">
            <v>42583</v>
          </cell>
          <cell r="AI164">
            <v>42324</v>
          </cell>
          <cell r="AJ164">
            <v>37894</v>
          </cell>
          <cell r="AK164">
            <v>41091</v>
          </cell>
          <cell r="AL164">
            <v>41087</v>
          </cell>
          <cell r="AM164">
            <v>40908</v>
          </cell>
          <cell r="AN164">
            <v>38960</v>
          </cell>
          <cell r="AO164">
            <v>42551</v>
          </cell>
          <cell r="AP164">
            <v>42521</v>
          </cell>
          <cell r="AR164">
            <v>41091</v>
          </cell>
          <cell r="AS164">
            <v>42297</v>
          </cell>
          <cell r="AT164" t="str">
            <v>30/09/2011</v>
          </cell>
          <cell r="AU164">
            <v>42182</v>
          </cell>
          <cell r="AY164">
            <v>40970</v>
          </cell>
          <cell r="BA164">
            <v>41164</v>
          </cell>
          <cell r="BB164">
            <v>41388</v>
          </cell>
          <cell r="BE164">
            <v>41305</v>
          </cell>
          <cell r="BF164">
            <v>40951</v>
          </cell>
          <cell r="BG164">
            <v>41607</v>
          </cell>
          <cell r="BH164">
            <v>41477</v>
          </cell>
          <cell r="BI164">
            <v>41347</v>
          </cell>
          <cell r="BQ164">
            <v>39220</v>
          </cell>
          <cell r="BT164">
            <v>41912</v>
          </cell>
          <cell r="BU164">
            <v>42502</v>
          </cell>
          <cell r="BW164">
            <v>39113</v>
          </cell>
          <cell r="CA164">
            <v>41201</v>
          </cell>
          <cell r="CC164">
            <v>42674</v>
          </cell>
          <cell r="CE164">
            <v>42039</v>
          </cell>
          <cell r="CF164">
            <v>42627</v>
          </cell>
          <cell r="CG164">
            <v>41662</v>
          </cell>
          <cell r="CH164">
            <v>40530</v>
          </cell>
          <cell r="CI164">
            <v>42663</v>
          </cell>
          <cell r="CN164">
            <v>41243</v>
          </cell>
          <cell r="CO164">
            <v>41914</v>
          </cell>
          <cell r="CQ164">
            <v>42543</v>
          </cell>
          <cell r="CR164">
            <v>41850</v>
          </cell>
          <cell r="DM164">
            <v>39448</v>
          </cell>
          <cell r="DZ164">
            <v>41284</v>
          </cell>
          <cell r="EA164">
            <v>41485</v>
          </cell>
          <cell r="EB164">
            <v>41485</v>
          </cell>
          <cell r="EM164">
            <v>42674</v>
          </cell>
          <cell r="EO164">
            <v>41485</v>
          </cell>
          <cell r="FM164"/>
        </row>
        <row r="165">
          <cell r="AG165" t="str">
            <v>20/09/2013</v>
          </cell>
          <cell r="AH165">
            <v>42674</v>
          </cell>
          <cell r="AO165">
            <v>42387</v>
          </cell>
          <cell r="EO165"/>
          <cell r="FM165"/>
        </row>
        <row r="166">
          <cell r="C166">
            <v>41757</v>
          </cell>
          <cell r="D166">
            <v>40927</v>
          </cell>
          <cell r="J166">
            <v>40967</v>
          </cell>
          <cell r="L166">
            <v>42032</v>
          </cell>
          <cell r="R166">
            <v>41796</v>
          </cell>
          <cell r="S166">
            <v>42488</v>
          </cell>
          <cell r="T166">
            <v>41054</v>
          </cell>
          <cell r="V166">
            <v>40633</v>
          </cell>
          <cell r="W166">
            <v>40892</v>
          </cell>
          <cell r="X166">
            <v>42152</v>
          </cell>
          <cell r="Y166">
            <v>41120</v>
          </cell>
          <cell r="Z166">
            <v>41463</v>
          </cell>
          <cell r="AA166">
            <v>42674</v>
          </cell>
          <cell r="AC166">
            <v>41421</v>
          </cell>
          <cell r="AD166">
            <v>40854</v>
          </cell>
          <cell r="AF166">
            <v>38442</v>
          </cell>
          <cell r="AG166" t="str">
            <v>20/09/2013</v>
          </cell>
          <cell r="AH166">
            <v>42674</v>
          </cell>
          <cell r="AI166">
            <v>42353</v>
          </cell>
          <cell r="AJ166">
            <v>37894</v>
          </cell>
          <cell r="AK166">
            <v>41091</v>
          </cell>
          <cell r="AL166">
            <v>41087</v>
          </cell>
          <cell r="AM166">
            <v>40892</v>
          </cell>
          <cell r="AN166">
            <v>38960</v>
          </cell>
          <cell r="AO166">
            <v>42824</v>
          </cell>
          <cell r="AP166">
            <v>42521</v>
          </cell>
          <cell r="AR166">
            <v>41091</v>
          </cell>
          <cell r="AS166">
            <v>42297</v>
          </cell>
          <cell r="AT166" t="str">
            <v>30/09/2011</v>
          </cell>
          <cell r="AU166">
            <v>41087</v>
          </cell>
          <cell r="AY166">
            <v>40970</v>
          </cell>
          <cell r="BA166">
            <v>41164</v>
          </cell>
          <cell r="BB166">
            <v>41515</v>
          </cell>
          <cell r="BE166">
            <v>41284</v>
          </cell>
          <cell r="BF166">
            <v>40951</v>
          </cell>
          <cell r="BG166">
            <v>41620</v>
          </cell>
          <cell r="BH166">
            <v>41519</v>
          </cell>
          <cell r="BI166">
            <v>41466</v>
          </cell>
          <cell r="BQ166">
            <v>39220</v>
          </cell>
          <cell r="BT166">
            <v>41912</v>
          </cell>
          <cell r="BU166">
            <v>42502</v>
          </cell>
          <cell r="BW166">
            <v>39113</v>
          </cell>
          <cell r="CA166">
            <v>41201</v>
          </cell>
          <cell r="CC166">
            <v>42648</v>
          </cell>
          <cell r="CE166">
            <v>42039</v>
          </cell>
          <cell r="CF166">
            <v>42627</v>
          </cell>
          <cell r="CG166">
            <v>41662</v>
          </cell>
          <cell r="CH166">
            <v>40483</v>
          </cell>
          <cell r="CI166">
            <v>42663</v>
          </cell>
          <cell r="CN166">
            <v>41243</v>
          </cell>
          <cell r="CO166">
            <v>41914</v>
          </cell>
          <cell r="CQ166">
            <v>42543</v>
          </cell>
          <cell r="CR166">
            <v>41848</v>
          </cell>
          <cell r="DM166">
            <v>39448</v>
          </cell>
          <cell r="DZ166">
            <v>41305</v>
          </cell>
          <cell r="EA166">
            <v>41485</v>
          </cell>
          <cell r="EB166">
            <v>41485</v>
          </cell>
          <cell r="EM166">
            <v>42633</v>
          </cell>
          <cell r="EO166">
            <v>41485</v>
          </cell>
          <cell r="FM166"/>
        </row>
        <row r="167">
          <cell r="B167" t="str">
            <v>Approval - HMT SOBC</v>
          </cell>
          <cell r="C167" t="str">
            <v>Approval - HMT SOBC</v>
          </cell>
          <cell r="D167" t="str">
            <v>Approval - HMT SOBC</v>
          </cell>
          <cell r="E167" t="str">
            <v>Approval - HMT SOBC</v>
          </cell>
          <cell r="F167" t="str">
            <v>Approval - HMT SOBC</v>
          </cell>
          <cell r="G167" t="str">
            <v>Approval - HMT SOBC</v>
          </cell>
          <cell r="H167" t="str">
            <v>Approval - HMT SOBC</v>
          </cell>
          <cell r="I167" t="str">
            <v>Approval - HMT SOBC</v>
          </cell>
          <cell r="J167" t="str">
            <v>Approval - HMT SOBC</v>
          </cell>
          <cell r="K167" t="str">
            <v>Approval - HMT SOBC</v>
          </cell>
          <cell r="L167" t="str">
            <v>Approval - HMT SOBC</v>
          </cell>
          <cell r="M167" t="str">
            <v>Approval - HMT SOBC</v>
          </cell>
          <cell r="N167" t="str">
            <v>Approval - HMT SOBC</v>
          </cell>
          <cell r="O167" t="str">
            <v>Approval - HMT SOBC</v>
          </cell>
          <cell r="P167" t="str">
            <v>Approval - HMT SOBC</v>
          </cell>
          <cell r="Q167" t="str">
            <v>Approval - HMT SOBC</v>
          </cell>
          <cell r="R167" t="str">
            <v>Approval - HMT SOBC</v>
          </cell>
          <cell r="S167" t="str">
            <v>Approval - HMT SOBC</v>
          </cell>
          <cell r="T167" t="str">
            <v>Approval - HMT SOBC</v>
          </cell>
          <cell r="U167" t="str">
            <v>Approval - HMT SOBC</v>
          </cell>
          <cell r="V167" t="str">
            <v>Approval - HMT SOBC</v>
          </cell>
          <cell r="W167" t="str">
            <v>Approval - HMT SOBC</v>
          </cell>
          <cell r="X167" t="str">
            <v>Approval - HMT SOBC</v>
          </cell>
          <cell r="Y167" t="str">
            <v>Approval - HMT SOBC</v>
          </cell>
          <cell r="Z167" t="str">
            <v>Approval - HMT SOBC</v>
          </cell>
          <cell r="AA167" t="str">
            <v>Approval - HMT SOBC</v>
          </cell>
          <cell r="AB167" t="str">
            <v>Approval - HMT SOBC</v>
          </cell>
          <cell r="AC167" t="str">
            <v>Approval - HMT SOBC</v>
          </cell>
          <cell r="AD167" t="str">
            <v>Approval - HMT SOBC</v>
          </cell>
          <cell r="AE167" t="str">
            <v>Approval - HMT SOBC</v>
          </cell>
          <cell r="AF167" t="str">
            <v>Approval - HMT SOBC</v>
          </cell>
          <cell r="AG167" t="str">
            <v>Approval - HMT SOBC</v>
          </cell>
          <cell r="AH167" t="str">
            <v>Approval - HMT SOBC</v>
          </cell>
          <cell r="AI167" t="str">
            <v>Approval - HMT SOBC</v>
          </cell>
          <cell r="AJ167" t="str">
            <v>Approval - HMT SOBC</v>
          </cell>
          <cell r="AK167" t="str">
            <v>Approval - HMT SOBC</v>
          </cell>
          <cell r="AL167" t="str">
            <v>Approval - HMT SOBC</v>
          </cell>
          <cell r="AM167" t="str">
            <v>Approval - HMT SOBC</v>
          </cell>
          <cell r="AN167" t="str">
            <v>Approval - HMT SOBC</v>
          </cell>
          <cell r="AO167" t="str">
            <v>Approval - HMT SOBC</v>
          </cell>
          <cell r="AP167" t="str">
            <v>Approval - HMT SOBC</v>
          </cell>
          <cell r="AQ167" t="str">
            <v>Approval - HMT SOBC</v>
          </cell>
          <cell r="AR167" t="str">
            <v>Approval - HMT SOBC</v>
          </cell>
          <cell r="AS167" t="str">
            <v>Approval - HMT SOBC</v>
          </cell>
          <cell r="AT167" t="str">
            <v>Approval - HMT SOBC</v>
          </cell>
          <cell r="AU167" t="str">
            <v>Approval - HMT SOBC</v>
          </cell>
          <cell r="AV167" t="str">
            <v>Approval - HMT SOBC</v>
          </cell>
          <cell r="AW167" t="str">
            <v>Approval - HMT SOBC</v>
          </cell>
          <cell r="AX167" t="str">
            <v>Approval - HMT SOBC</v>
          </cell>
          <cell r="AY167" t="str">
            <v>Approval - HMT SOBC</v>
          </cell>
          <cell r="AZ167" t="str">
            <v>Approval - HMT SOBC</v>
          </cell>
          <cell r="BA167" t="str">
            <v>Approval - HMT SOBC</v>
          </cell>
          <cell r="BB167" t="str">
            <v>Approval - HMT SOBC</v>
          </cell>
          <cell r="BC167" t="str">
            <v>Approval - HMT SOBC</v>
          </cell>
          <cell r="BD167" t="str">
            <v>Approval - HMT SOBC</v>
          </cell>
          <cell r="BE167" t="str">
            <v>Approval - HMT SOBC</v>
          </cell>
          <cell r="BF167" t="str">
            <v>Approval - HMT SOBC</v>
          </cell>
          <cell r="BG167" t="str">
            <v>Approval - HMT SOBC</v>
          </cell>
          <cell r="BH167" t="str">
            <v>Approval - HMT SOBC</v>
          </cell>
          <cell r="BI167" t="str">
            <v>Approval - HMT SOBC</v>
          </cell>
          <cell r="BJ167" t="str">
            <v>Approval - HMT SOBC</v>
          </cell>
          <cell r="BK167" t="str">
            <v>Approval - HMT SOBC</v>
          </cell>
          <cell r="BL167" t="str">
            <v>Approval - HMT SOBC</v>
          </cell>
          <cell r="BM167" t="str">
            <v>Approval - HMT SOBC</v>
          </cell>
          <cell r="BN167" t="str">
            <v>Approval - HMT SOBC</v>
          </cell>
          <cell r="BO167" t="str">
            <v>Approval - HMT SOBC</v>
          </cell>
          <cell r="BP167" t="str">
            <v>Approval - HMT SOBC</v>
          </cell>
          <cell r="BQ167" t="str">
            <v>Approval - HMT SOBC</v>
          </cell>
          <cell r="BR167" t="str">
            <v>Approval - HMT SOBC</v>
          </cell>
          <cell r="BS167" t="str">
            <v>Approval - HMT SOBC</v>
          </cell>
          <cell r="BT167" t="str">
            <v>Approval - HMT SOBC</v>
          </cell>
          <cell r="BU167" t="str">
            <v>Approval - HMT SOBC</v>
          </cell>
          <cell r="BV167" t="str">
            <v>Approval - HMT SOBC</v>
          </cell>
          <cell r="BW167" t="str">
            <v>Approval - HMT SOBC</v>
          </cell>
          <cell r="BY167" t="str">
            <v>Approval - HMT SOBC</v>
          </cell>
          <cell r="BZ167" t="str">
            <v>Approval - HMT SOBC</v>
          </cell>
          <cell r="CA167" t="str">
            <v>Approval - HMT SOBC</v>
          </cell>
          <cell r="CB167" t="str">
            <v>Approval - HMT SOBC</v>
          </cell>
          <cell r="CC167" t="str">
            <v>Approval - HMT SOBC</v>
          </cell>
          <cell r="CD167" t="str">
            <v>Approval - HMT SOBC</v>
          </cell>
          <cell r="CE167" t="str">
            <v>Approval - HMT SOBC</v>
          </cell>
          <cell r="CF167" t="str">
            <v>Approval - HMT SOBC</v>
          </cell>
          <cell r="CG167" t="str">
            <v>Approval - HMT SOBC</v>
          </cell>
          <cell r="CH167" t="str">
            <v>Approval - HMT SOBC</v>
          </cell>
          <cell r="CI167" t="str">
            <v>Approval - HMT SOBC</v>
          </cell>
          <cell r="CJ167" t="str">
            <v>Approval - HMT SOBC</v>
          </cell>
          <cell r="CK167" t="str">
            <v>Approval - HMT SOBC</v>
          </cell>
          <cell r="CL167" t="str">
            <v>Approval - HMT SOBC</v>
          </cell>
          <cell r="CM167" t="str">
            <v>Approval - HMT SOBC</v>
          </cell>
          <cell r="CN167" t="str">
            <v>Approval - HMT SOBC</v>
          </cell>
          <cell r="CO167" t="str">
            <v>Approval - HMT SOBC</v>
          </cell>
          <cell r="CP167" t="str">
            <v>Approval - HMT SOBC</v>
          </cell>
          <cell r="CQ167" t="str">
            <v>Approval - HMT SOBC</v>
          </cell>
          <cell r="CR167" t="str">
            <v>Approval - HMT SOBC</v>
          </cell>
          <cell r="CS167" t="str">
            <v>Approval - HMT SOBC</v>
          </cell>
          <cell r="CT167" t="str">
            <v>Approval - HMT SOBC</v>
          </cell>
          <cell r="CU167" t="str">
            <v>Approval - HMT SOBC</v>
          </cell>
          <cell r="CV167" t="str">
            <v>Approval - HMT SOBC</v>
          </cell>
          <cell r="CW167" t="str">
            <v>Approval - HMT SOBC</v>
          </cell>
          <cell r="CX167" t="str">
            <v>Approval - HMT SOBC</v>
          </cell>
          <cell r="CY167" t="str">
            <v>Approval - HMT SOBC</v>
          </cell>
          <cell r="CZ167" t="str">
            <v>Approval - HMT SOBC</v>
          </cell>
          <cell r="DA167" t="str">
            <v>Approval - HMT SOBC</v>
          </cell>
          <cell r="DM167" t="str">
            <v>Approval - HMT SOBC</v>
          </cell>
          <cell r="DT167" t="str">
            <v>Approval - HMT SOBC</v>
          </cell>
          <cell r="DW167" t="str">
            <v>Approval - HMT SOBC</v>
          </cell>
          <cell r="DZ167" t="str">
            <v>Approval - HMT SOBC</v>
          </cell>
          <cell r="EA167" t="str">
            <v>Approval - HMT SOBC</v>
          </cell>
          <cell r="EB167" t="str">
            <v>Approval - HMT SOBC</v>
          </cell>
          <cell r="EC167" t="str">
            <v>Approval - HMT SOBC</v>
          </cell>
          <cell r="ED167" t="str">
            <v>Approval - HMT SOBC</v>
          </cell>
          <cell r="EE167" t="str">
            <v>Approval - HMT SOBC</v>
          </cell>
          <cell r="EF167" t="str">
            <v>Approval - HMT SOBC</v>
          </cell>
          <cell r="EG167" t="str">
            <v>Approval - HMT SOBC</v>
          </cell>
          <cell r="EH167" t="str">
            <v>Approval - HMT SOBC</v>
          </cell>
          <cell r="EI167" t="str">
            <v>Approval - HMT SOBC</v>
          </cell>
          <cell r="EJ167" t="str">
            <v>Approval - HMT SOBC</v>
          </cell>
          <cell r="EK167" t="str">
            <v>Approval - HMT SOBC</v>
          </cell>
          <cell r="EL167" t="str">
            <v>Approval - HMT SOBC</v>
          </cell>
          <cell r="EM167" t="str">
            <v>Approval - HMT SOBC</v>
          </cell>
          <cell r="EN167" t="str">
            <v>Approval - HMT SOBC</v>
          </cell>
          <cell r="EO167" t="str">
            <v>Approval - HMT SOBC</v>
          </cell>
          <cell r="FM167"/>
        </row>
        <row r="168">
          <cell r="C168" t="str">
            <v>Approval of Strategic Outline Business Case</v>
          </cell>
          <cell r="D168" t="str">
            <v>HMT approval of SBC</v>
          </cell>
          <cell r="J168" t="str">
            <v>NGSS SOBC agreed by Ministers</v>
          </cell>
          <cell r="L168" t="str">
            <v>HMT Approval SOBC</v>
          </cell>
          <cell r="R168" t="str">
            <v>Strategic Outline Programme Business Case (overall GDF Programme)  Incorporating a proposal for the payment of community benefits</v>
          </cell>
          <cell r="S168" t="str">
            <v>Completed</v>
          </cell>
          <cell r="T168" t="str">
            <v>HMT Concurrence with Strategic Outline Business Case</v>
          </cell>
          <cell r="V168" t="str">
            <v xml:space="preserve">Programme: DECC Approvals Committee: Outline Business Case (OBC) </v>
          </cell>
          <cell r="W168" t="str">
            <v>SOC approved by HMT - TAP 1</v>
          </cell>
          <cell r="Y168" t="str">
            <v>Defra approval of Strategic Outline Case</v>
          </cell>
          <cell r="Z168" t="str">
            <v>Strategic Outline Business Case approval</v>
          </cell>
          <cell r="AC168" t="str">
            <v xml:space="preserve">This is the SOBC for PSBP1.  A second SOBC was developed for PSBP2 and submitted to HMT on 19 November 2014. </v>
          </cell>
          <cell r="AF168" t="str">
            <v>HMT SOBC</v>
          </cell>
          <cell r="AG168" t="str">
            <v>HMT SOBC and OBC Combined for Stage 0 1 &amp; 2 Approval</v>
          </cell>
          <cell r="AI168" t="str">
            <v>BICC approved material changes to SOBC via Change Control on 26 September 2016</v>
          </cell>
          <cell r="AJ168" t="str">
            <v xml:space="preserve">The Department and Transport for London (the sponsors) and Cross London Rail Links produced a business case to inform the decision on whether to invest in Crossrail. </v>
          </cell>
          <cell r="AK168" t="str">
            <v>HMT approval for SOBC as part of sign-off for HLOS process</v>
          </cell>
          <cell r="AL168" t="str">
            <v>Date HMT wrote to DfT Ministers approving the HLOS</v>
          </cell>
          <cell r="AM168" t="str">
            <v xml:space="preserve">Phase 1  </v>
          </cell>
          <cell r="AO168" t="str">
            <v>Project will seek HMT approval of OBC after DfT approval.</v>
          </cell>
          <cell r="AQ168" t="str">
            <v>The SOBC approval has been combined with the OBC approval.</v>
          </cell>
          <cell r="AS168" t="str">
            <v>dates for south Western competititon</v>
          </cell>
          <cell r="AT168" t="str">
            <v xml:space="preserve"> OBC &amp; SOBC done together following transfer from MoD</v>
          </cell>
          <cell r="AU168" t="str">
            <v>Date HMT wrote to DfT ministers approving HLOS</v>
          </cell>
          <cell r="AY168" t="str">
            <v>HMT Letter of Intent (LOI) final approval</v>
          </cell>
          <cell r="AZ168" t="str">
            <v>Not undertaken at the time</v>
          </cell>
          <cell r="BB168" t="str">
            <v>HMT Approval of SOC</v>
          </cell>
          <cell r="BE168" t="str">
            <v>Strategic Outline Case Approved by HMT</v>
          </cell>
          <cell r="BF168" t="str">
            <v>PBT Programme SOC Approved</v>
          </cell>
          <cell r="BG168" t="str">
            <v>SOC Approval</v>
          </cell>
          <cell r="BH168" t="str">
            <v>NHS e-RS SOC + ICT Spend Approval approved by DH, Cabinet Office and HM Treasury</v>
          </cell>
          <cell r="BI168" t="str">
            <v>Approval completed</v>
          </cell>
          <cell r="BS168" t="str">
            <v>SOBC shared with HMT early 2012, not for formal approval</v>
          </cell>
          <cell r="BW168" t="str">
            <v>Approval HMT SOBC</v>
          </cell>
          <cell r="CA168" t="str">
            <v>HMT approval</v>
          </cell>
          <cell r="CB168" t="str">
            <v>Not yet approved</v>
          </cell>
          <cell r="CC168" t="str">
            <v>The rebaselined SOC will be shared with Investment Committee.</v>
          </cell>
          <cell r="CE168" t="str">
            <v>SOC to HMRC Investment Committee (HMRC Gate 3)</v>
          </cell>
          <cell r="CG168" t="str">
            <v>HMRC Change Framework Gate 3 approval - SOC</v>
          </cell>
          <cell r="CH168" t="str">
            <v>SOBC</v>
          </cell>
          <cell r="CI168" t="str">
            <v>PIC date for SOBC review.Second iteration review of SOBC proposed for April 2017</v>
          </cell>
          <cell r="CO168" t="str">
            <v>PIC approval</v>
          </cell>
          <cell r="CR168" t="str">
            <v>SOBC approved by GDS/HMT</v>
          </cell>
          <cell r="DZ168" t="str">
            <v xml:space="preserve">SOBC for the bulid </v>
          </cell>
          <cell r="EA168" t="str">
            <v>2013/14 PBC Treasury approval</v>
          </cell>
          <cell r="EB168" t="str">
            <v>Capital funding secured from HMT, subject to Business Case(s)</v>
          </cell>
          <cell r="EE168" t="str">
            <v>N/A</v>
          </cell>
          <cell r="EG168" t="str">
            <v>Part of OBC</v>
          </cell>
          <cell r="EJ168" t="str">
            <v>SR15 used as SOBC</v>
          </cell>
          <cell r="EM168" t="str">
            <v>SOC was part of the SOP/SOC pack approved by the Home Secretary on 20th September 2016</v>
          </cell>
          <cell r="EO168"/>
          <cell r="FM168"/>
        </row>
        <row r="169">
          <cell r="B169" t="str">
            <v>OBC (or equivalent)</v>
          </cell>
          <cell r="C169" t="str">
            <v>OBC (or equivalent)</v>
          </cell>
          <cell r="D169" t="str">
            <v>OBC (or equivalent)</v>
          </cell>
          <cell r="E169" t="str">
            <v>OBC (or equivalent)</v>
          </cell>
          <cell r="F169" t="str">
            <v>OBC (or equivalent)</v>
          </cell>
          <cell r="G169" t="str">
            <v>OBC (or equivalent)</v>
          </cell>
          <cell r="H169" t="str">
            <v>OBC (or equivalent)</v>
          </cell>
          <cell r="I169" t="str">
            <v>OBC (or equivalent)</v>
          </cell>
          <cell r="J169" t="str">
            <v>OBC (or equivalent)</v>
          </cell>
          <cell r="K169" t="str">
            <v>OBC (or equivalent)</v>
          </cell>
          <cell r="L169" t="str">
            <v>OBC (or equivalent)</v>
          </cell>
          <cell r="M169" t="str">
            <v>OBC (or equivalent)</v>
          </cell>
          <cell r="N169" t="str">
            <v>OBC (or equivalent)</v>
          </cell>
          <cell r="O169" t="str">
            <v>OBC (or equivalent)</v>
          </cell>
          <cell r="P169" t="str">
            <v>OBC (or equivalent)</v>
          </cell>
          <cell r="Q169" t="str">
            <v>OBC (or equivalent)</v>
          </cell>
          <cell r="R169" t="str">
            <v>OBC (or equivalent)</v>
          </cell>
          <cell r="S169" t="str">
            <v>OBC (or equivalent)</v>
          </cell>
          <cell r="T169" t="str">
            <v>OBC (or equivalent)</v>
          </cell>
          <cell r="U169" t="str">
            <v>OBC (or equivalent)</v>
          </cell>
          <cell r="V169" t="str">
            <v>OBC (or equivalent)</v>
          </cell>
          <cell r="W169" t="str">
            <v>OBC (or equivalent)</v>
          </cell>
          <cell r="X169" t="str">
            <v>OBC (or equivalent)</v>
          </cell>
          <cell r="Y169" t="str">
            <v>OBC (or equivalent)</v>
          </cell>
          <cell r="Z169" t="str">
            <v>OBC (or equivalent)</v>
          </cell>
          <cell r="AA169" t="str">
            <v>OBC (or equivalent)</v>
          </cell>
          <cell r="AB169" t="str">
            <v>OBC (or equivalent)</v>
          </cell>
          <cell r="AC169" t="str">
            <v>OBC (or equivalent)</v>
          </cell>
          <cell r="AD169" t="str">
            <v>OBC (or equivalent)</v>
          </cell>
          <cell r="AE169" t="str">
            <v>OBC (or equivalent)</v>
          </cell>
          <cell r="AF169" t="str">
            <v>OBC (or equivalent)</v>
          </cell>
          <cell r="AG169" t="str">
            <v>OBC (or equivalent)</v>
          </cell>
          <cell r="AH169" t="str">
            <v>OBC (or equivalent)</v>
          </cell>
          <cell r="AI169" t="str">
            <v>OBC (or equivalent)</v>
          </cell>
          <cell r="AJ169" t="str">
            <v>OBC (or equivalent)</v>
          </cell>
          <cell r="AK169" t="str">
            <v>OBC (or equivalent)</v>
          </cell>
          <cell r="AL169" t="str">
            <v>OBC (or equivalent)</v>
          </cell>
          <cell r="AM169" t="str">
            <v>OBC (or equivalent)</v>
          </cell>
          <cell r="AN169" t="str">
            <v>OBC (or equivalent)</v>
          </cell>
          <cell r="AO169" t="str">
            <v>OBC (or equivalent)</v>
          </cell>
          <cell r="AP169" t="str">
            <v>OBC (or equivalent)</v>
          </cell>
          <cell r="AQ169" t="str">
            <v>OBC (or equivalent)</v>
          </cell>
          <cell r="AR169" t="str">
            <v>OBC (or equivalent)</v>
          </cell>
          <cell r="AS169" t="str">
            <v>OBC (or equivalent)</v>
          </cell>
          <cell r="AT169" t="str">
            <v>OBC (or equivalent)</v>
          </cell>
          <cell r="AU169" t="str">
            <v>OBC (or equivalent)</v>
          </cell>
          <cell r="AV169" t="str">
            <v>OBC (or equivalent)</v>
          </cell>
          <cell r="AW169" t="str">
            <v>OBC (or equivalent)</v>
          </cell>
          <cell r="AX169" t="str">
            <v>OBC (or equivalent)</v>
          </cell>
          <cell r="AY169" t="str">
            <v>OBC (or equivalent)</v>
          </cell>
          <cell r="AZ169" t="str">
            <v>OBC (or equivalent)</v>
          </cell>
          <cell r="BA169" t="str">
            <v>OBC (or equivalent)</v>
          </cell>
          <cell r="BB169" t="str">
            <v>OBC (or equivalent)</v>
          </cell>
          <cell r="BC169" t="str">
            <v>OBC (or equivalent)</v>
          </cell>
          <cell r="BD169" t="str">
            <v>OBC (or equivalent)</v>
          </cell>
          <cell r="BE169" t="str">
            <v>OBC (or equivalent)</v>
          </cell>
          <cell r="BF169" t="str">
            <v>OBC (or equivalent)</v>
          </cell>
          <cell r="BG169" t="str">
            <v>OBC (or equivalent)</v>
          </cell>
          <cell r="BH169" t="str">
            <v>OBC (or equivalent)</v>
          </cell>
          <cell r="BI169" t="str">
            <v>OBC (or equivalent)</v>
          </cell>
          <cell r="BJ169" t="str">
            <v>OBC (or equivalent)</v>
          </cell>
          <cell r="BK169" t="str">
            <v>OBC (or equivalent)</v>
          </cell>
          <cell r="BL169" t="str">
            <v>OBC (or equivalent)</v>
          </cell>
          <cell r="BM169" t="str">
            <v>OBC (or equivalent)</v>
          </cell>
          <cell r="BN169" t="str">
            <v>OBC (or equivalent)</v>
          </cell>
          <cell r="BO169" t="str">
            <v>OBC (or equivalent)</v>
          </cell>
          <cell r="BP169" t="str">
            <v>OBC (or equivalent)</v>
          </cell>
          <cell r="BQ169" t="str">
            <v>OBC (or equivalent)</v>
          </cell>
          <cell r="BR169" t="str">
            <v>OBC (or equivalent)</v>
          </cell>
          <cell r="BS169" t="str">
            <v>OBC (or equivalent)</v>
          </cell>
          <cell r="BT169" t="str">
            <v>OBC (or equivalent)</v>
          </cell>
          <cell r="BU169" t="str">
            <v>OBC (or equivalent)</v>
          </cell>
          <cell r="BV169" t="str">
            <v>OBC (or equivalent)</v>
          </cell>
          <cell r="BW169" t="str">
            <v>OBC (or equivalent)</v>
          </cell>
          <cell r="BY169" t="str">
            <v>OBC (or equivalent)</v>
          </cell>
          <cell r="BZ169" t="str">
            <v>OBC (or equivalent)</v>
          </cell>
          <cell r="CA169" t="str">
            <v>OBC (or equivalent)</v>
          </cell>
          <cell r="CB169" t="str">
            <v>OBC (or equivalent)</v>
          </cell>
          <cell r="CC169" t="str">
            <v>OBC (or equivalent)</v>
          </cell>
          <cell r="CD169" t="str">
            <v>OBC (or equivalent)</v>
          </cell>
          <cell r="CE169" t="str">
            <v>OBC (or equivalent)</v>
          </cell>
          <cell r="CF169" t="str">
            <v>OBC (or equivalent)</v>
          </cell>
          <cell r="CG169" t="str">
            <v>OBC (or equivalent)</v>
          </cell>
          <cell r="CH169" t="str">
            <v>OBC (or equivalent)</v>
          </cell>
          <cell r="CI169" t="str">
            <v>OBC (or equivalent)</v>
          </cell>
          <cell r="CJ169" t="str">
            <v>OBC (or equivalent)</v>
          </cell>
          <cell r="CK169" t="str">
            <v>OBC (or equivalent)</v>
          </cell>
          <cell r="CL169" t="str">
            <v>OBC (or equivalent)</v>
          </cell>
          <cell r="CM169" t="str">
            <v>OBC (or equivalent)</v>
          </cell>
          <cell r="CN169" t="str">
            <v>OBC (or equivalent)</v>
          </cell>
          <cell r="CO169" t="str">
            <v>OBC (or equivalent)</v>
          </cell>
          <cell r="CP169" t="str">
            <v>OBC (or equivalent)</v>
          </cell>
          <cell r="CQ169" t="str">
            <v>OBC (or equivalent)</v>
          </cell>
          <cell r="CR169" t="str">
            <v>OBC (or equivalent)</v>
          </cell>
          <cell r="CS169" t="str">
            <v>OBC (or equivalent)</v>
          </cell>
          <cell r="CT169" t="str">
            <v>OBC (or equivalent)</v>
          </cell>
          <cell r="CU169" t="str">
            <v>OBC (or equivalent)</v>
          </cell>
          <cell r="CV169" t="str">
            <v>OBC (or equivalent)</v>
          </cell>
          <cell r="CW169" t="str">
            <v>OBC (or equivalent)</v>
          </cell>
          <cell r="CX169" t="str">
            <v>OBC (or equivalent)</v>
          </cell>
          <cell r="CY169" t="str">
            <v>OBC (or equivalent)</v>
          </cell>
          <cell r="CZ169" t="str">
            <v>OBC (or equivalent)</v>
          </cell>
          <cell r="DA169" t="str">
            <v>OBC (or equivalent)</v>
          </cell>
          <cell r="DM169" t="str">
            <v>OBC (or equivalent)</v>
          </cell>
          <cell r="DT169" t="str">
            <v>OBC (or equivalent)</v>
          </cell>
          <cell r="DW169" t="str">
            <v>OBC (or equivalent)</v>
          </cell>
          <cell r="DZ169" t="str">
            <v>OBC (or equivalent)</v>
          </cell>
          <cell r="EA169" t="str">
            <v>OBC (or equivalent)</v>
          </cell>
          <cell r="EB169" t="str">
            <v>OBC (or equivalent)</v>
          </cell>
          <cell r="EC169" t="str">
            <v>OBC (or equivalent)</v>
          </cell>
          <cell r="ED169" t="str">
            <v>OBC (or equivalent)</v>
          </cell>
          <cell r="EE169" t="str">
            <v>OBC (or equivalent)</v>
          </cell>
          <cell r="EF169" t="str">
            <v>OBC (or equivalent)</v>
          </cell>
          <cell r="EG169" t="str">
            <v>OBC (or equivalent)</v>
          </cell>
          <cell r="EH169" t="str">
            <v>OBC (or equivalent)</v>
          </cell>
          <cell r="EI169" t="str">
            <v>OBC (or equivalent)</v>
          </cell>
          <cell r="EJ169" t="str">
            <v>OBC (or equivalent)</v>
          </cell>
          <cell r="EK169" t="str">
            <v>OBC (or equivalent)</v>
          </cell>
          <cell r="EL169" t="str">
            <v>OBC (or equivalent)</v>
          </cell>
          <cell r="EM169" t="str">
            <v>OBC (or equivalent)</v>
          </cell>
          <cell r="EN169" t="str">
            <v>OBC (or equivalent)</v>
          </cell>
          <cell r="EO169" t="str">
            <v>OBC (or equivalent)</v>
          </cell>
          <cell r="FM169"/>
        </row>
        <row r="170">
          <cell r="B170">
            <v>42094</v>
          </cell>
          <cell r="C170">
            <v>42090</v>
          </cell>
          <cell r="D170">
            <v>41305</v>
          </cell>
          <cell r="E170">
            <v>40148</v>
          </cell>
          <cell r="G170">
            <v>42186</v>
          </cell>
          <cell r="J170">
            <v>41361</v>
          </cell>
          <cell r="K170">
            <v>42766</v>
          </cell>
          <cell r="L170">
            <v>42027</v>
          </cell>
          <cell r="M170">
            <v>42794</v>
          </cell>
          <cell r="N170">
            <v>40787</v>
          </cell>
          <cell r="Q170">
            <v>41150</v>
          </cell>
          <cell r="R170">
            <v>42734</v>
          </cell>
          <cell r="S170">
            <v>42654</v>
          </cell>
          <cell r="T170">
            <v>41102</v>
          </cell>
          <cell r="U170">
            <v>41944</v>
          </cell>
          <cell r="V170">
            <v>41136</v>
          </cell>
          <cell r="W170">
            <v>40973</v>
          </cell>
          <cell r="Y170">
            <v>41516</v>
          </cell>
          <cell r="Z170">
            <v>41729</v>
          </cell>
          <cell r="AB170">
            <v>41446</v>
          </cell>
          <cell r="AC170">
            <v>41211</v>
          </cell>
          <cell r="AD170">
            <v>41585</v>
          </cell>
          <cell r="AF170">
            <v>40389</v>
          </cell>
          <cell r="AG170">
            <v>41534</v>
          </cell>
          <cell r="AH170">
            <v>43131</v>
          </cell>
          <cell r="AI170">
            <v>43159</v>
          </cell>
          <cell r="AJ170">
            <v>38473</v>
          </cell>
          <cell r="AK170">
            <v>41091</v>
          </cell>
          <cell r="AM170">
            <v>41576</v>
          </cell>
          <cell r="AN170">
            <v>39141</v>
          </cell>
          <cell r="AO170">
            <v>42723</v>
          </cell>
          <cell r="AQ170">
            <v>42826</v>
          </cell>
          <cell r="AS170">
            <v>42507</v>
          </cell>
          <cell r="AU170">
            <v>41459</v>
          </cell>
          <cell r="AV170">
            <v>40715</v>
          </cell>
          <cell r="AX170">
            <v>41404</v>
          </cell>
          <cell r="AY170">
            <v>41151</v>
          </cell>
          <cell r="BA170">
            <v>41408</v>
          </cell>
          <cell r="BB170">
            <v>41500</v>
          </cell>
          <cell r="BC170">
            <v>41396</v>
          </cell>
          <cell r="BD170">
            <v>42572</v>
          </cell>
          <cell r="BE170">
            <v>41578</v>
          </cell>
          <cell r="BF170">
            <v>41394</v>
          </cell>
          <cell r="BG170">
            <v>41607</v>
          </cell>
          <cell r="BH170">
            <v>41541</v>
          </cell>
          <cell r="BI170">
            <v>41449</v>
          </cell>
          <cell r="BJ170">
            <v>42272</v>
          </cell>
          <cell r="BL170">
            <v>41942</v>
          </cell>
          <cell r="BQ170">
            <v>39801</v>
          </cell>
          <cell r="BR170">
            <v>42338</v>
          </cell>
          <cell r="BS170">
            <v>41729</v>
          </cell>
          <cell r="BT170">
            <v>42277</v>
          </cell>
          <cell r="BU170">
            <v>42713</v>
          </cell>
          <cell r="BW170">
            <v>40817</v>
          </cell>
          <cell r="BY170">
            <v>42352</v>
          </cell>
          <cell r="BZ170">
            <v>42205</v>
          </cell>
          <cell r="CA170">
            <v>40989</v>
          </cell>
          <cell r="CD170">
            <v>42401</v>
          </cell>
          <cell r="CE170">
            <v>42436</v>
          </cell>
          <cell r="CG170">
            <v>41883</v>
          </cell>
          <cell r="CH170">
            <v>40591</v>
          </cell>
          <cell r="CJ170">
            <v>42600</v>
          </cell>
          <cell r="CL170">
            <v>40728</v>
          </cell>
          <cell r="CN170">
            <v>41725</v>
          </cell>
          <cell r="CT170">
            <v>37834</v>
          </cell>
          <cell r="CW170">
            <v>37834</v>
          </cell>
          <cell r="DM170">
            <v>40544</v>
          </cell>
          <cell r="DT170">
            <v>40269</v>
          </cell>
          <cell r="DW170">
            <v>40148</v>
          </cell>
          <cell r="DZ170">
            <v>41517</v>
          </cell>
          <cell r="EA170">
            <v>41740</v>
          </cell>
          <cell r="EB170">
            <v>41628</v>
          </cell>
          <cell r="EC170">
            <v>40755</v>
          </cell>
          <cell r="ED170">
            <v>41351</v>
          </cell>
          <cell r="EG170">
            <v>42632</v>
          </cell>
          <cell r="EI170">
            <v>40817</v>
          </cell>
          <cell r="EJ170">
            <v>42697</v>
          </cell>
          <cell r="EL170">
            <v>41761</v>
          </cell>
          <cell r="EM170">
            <v>42825</v>
          </cell>
          <cell r="EN170">
            <v>42825</v>
          </cell>
          <cell r="EO170">
            <v>42489</v>
          </cell>
          <cell r="FM170"/>
        </row>
        <row r="171">
          <cell r="D171">
            <v>41404</v>
          </cell>
          <cell r="G171">
            <v>42304</v>
          </cell>
          <cell r="Q171">
            <v>41221</v>
          </cell>
          <cell r="R171">
            <v>44104</v>
          </cell>
          <cell r="W171">
            <v>41258</v>
          </cell>
          <cell r="Y171">
            <v>41537</v>
          </cell>
          <cell r="AG171">
            <v>41537</v>
          </cell>
          <cell r="AH171">
            <v>42877</v>
          </cell>
          <cell r="AO171">
            <v>42824</v>
          </cell>
          <cell r="AQ171">
            <v>42653</v>
          </cell>
          <cell r="BB171">
            <v>41828</v>
          </cell>
          <cell r="BE171">
            <v>41954</v>
          </cell>
          <cell r="BF171">
            <v>41455</v>
          </cell>
          <cell r="BH171">
            <v>41624</v>
          </cell>
          <cell r="BL171">
            <v>42354</v>
          </cell>
          <cell r="CT171">
            <v>0</v>
          </cell>
          <cell r="CW171">
            <v>0</v>
          </cell>
          <cell r="DZ171">
            <v>41498</v>
          </cell>
          <cell r="EB171">
            <v>41838</v>
          </cell>
          <cell r="ED171">
            <v>41590</v>
          </cell>
          <cell r="EO171"/>
          <cell r="FM171"/>
        </row>
        <row r="172">
          <cell r="B172">
            <v>42277</v>
          </cell>
          <cell r="C172">
            <v>42090</v>
          </cell>
          <cell r="D172">
            <v>41740</v>
          </cell>
          <cell r="E172">
            <v>40148</v>
          </cell>
          <cell r="G172">
            <v>42304</v>
          </cell>
          <cell r="J172">
            <v>41361</v>
          </cell>
          <cell r="L172">
            <v>42032</v>
          </cell>
          <cell r="M172">
            <v>42794</v>
          </cell>
          <cell r="N172">
            <v>40787</v>
          </cell>
          <cell r="Q172">
            <v>41221</v>
          </cell>
          <cell r="R172">
            <v>44104</v>
          </cell>
          <cell r="S172">
            <v>42654</v>
          </cell>
          <cell r="T172">
            <v>41102</v>
          </cell>
          <cell r="U172">
            <v>41983</v>
          </cell>
          <cell r="V172">
            <v>41136</v>
          </cell>
          <cell r="W172">
            <v>41261</v>
          </cell>
          <cell r="Y172">
            <v>41537</v>
          </cell>
          <cell r="Z172">
            <v>41794</v>
          </cell>
          <cell r="AB172">
            <v>41446</v>
          </cell>
          <cell r="AC172">
            <v>41211</v>
          </cell>
          <cell r="AD172">
            <v>41614</v>
          </cell>
          <cell r="AF172">
            <v>40389</v>
          </cell>
          <cell r="AG172">
            <v>41537</v>
          </cell>
          <cell r="AH172">
            <v>42877</v>
          </cell>
          <cell r="AI172">
            <v>43159</v>
          </cell>
          <cell r="AJ172">
            <v>38473</v>
          </cell>
          <cell r="AK172">
            <v>41091</v>
          </cell>
          <cell r="AM172">
            <v>41576</v>
          </cell>
          <cell r="AN172">
            <v>39141</v>
          </cell>
          <cell r="AO172">
            <v>42824</v>
          </cell>
          <cell r="AQ172">
            <v>42653</v>
          </cell>
          <cell r="AS172">
            <v>42507</v>
          </cell>
          <cell r="AU172">
            <v>41459</v>
          </cell>
          <cell r="AV172">
            <v>40715</v>
          </cell>
          <cell r="AX172">
            <v>41453</v>
          </cell>
          <cell r="AY172">
            <v>41151</v>
          </cell>
          <cell r="BA172">
            <v>41408</v>
          </cell>
          <cell r="BB172">
            <v>42355</v>
          </cell>
          <cell r="BC172">
            <v>41603</v>
          </cell>
          <cell r="BD172">
            <v>42669</v>
          </cell>
          <cell r="BE172">
            <v>42034</v>
          </cell>
          <cell r="BF172">
            <v>41471</v>
          </cell>
          <cell r="BG172">
            <v>41620</v>
          </cell>
          <cell r="BH172">
            <v>41624</v>
          </cell>
          <cell r="BI172">
            <v>41659</v>
          </cell>
          <cell r="BJ172">
            <v>42453</v>
          </cell>
          <cell r="BL172">
            <v>42354</v>
          </cell>
          <cell r="BQ172">
            <v>39801</v>
          </cell>
          <cell r="BR172">
            <v>42338</v>
          </cell>
          <cell r="BS172">
            <v>42433</v>
          </cell>
          <cell r="BT172">
            <v>42336</v>
          </cell>
          <cell r="BU172">
            <v>42713</v>
          </cell>
          <cell r="BW172">
            <v>41144</v>
          </cell>
          <cell r="BY172">
            <v>42354</v>
          </cell>
          <cell r="BZ172">
            <v>42303</v>
          </cell>
          <cell r="CA172">
            <v>41536</v>
          </cell>
          <cell r="CD172">
            <v>42401</v>
          </cell>
          <cell r="CE172">
            <v>42436</v>
          </cell>
          <cell r="CG172">
            <v>41906</v>
          </cell>
          <cell r="CH172">
            <v>40591</v>
          </cell>
          <cell r="CJ172">
            <v>42600</v>
          </cell>
          <cell r="CL172">
            <v>40763</v>
          </cell>
          <cell r="CN172">
            <v>41738</v>
          </cell>
          <cell r="CT172">
            <v>37834</v>
          </cell>
          <cell r="CW172">
            <v>37834</v>
          </cell>
          <cell r="DM172">
            <v>40575</v>
          </cell>
          <cell r="DT172">
            <v>40269</v>
          </cell>
          <cell r="DW172">
            <v>40262</v>
          </cell>
          <cell r="DZ172">
            <v>41520</v>
          </cell>
          <cell r="EA172">
            <v>42041</v>
          </cell>
          <cell r="EB172">
            <v>41838</v>
          </cell>
          <cell r="EC172">
            <v>40872</v>
          </cell>
          <cell r="ED172">
            <v>41590</v>
          </cell>
          <cell r="EG172">
            <v>42632</v>
          </cell>
          <cell r="EI172">
            <v>40815</v>
          </cell>
          <cell r="EJ172">
            <v>42697</v>
          </cell>
          <cell r="EL172">
            <v>41761</v>
          </cell>
          <cell r="EM172">
            <v>42825</v>
          </cell>
          <cell r="EN172">
            <v>42825</v>
          </cell>
          <cell r="EO172">
            <v>42586</v>
          </cell>
          <cell r="FM172"/>
        </row>
        <row r="173">
          <cell r="B173" t="str">
            <v>Approval - HMT OBC</v>
          </cell>
          <cell r="C173" t="str">
            <v>Approval - HMT OBC</v>
          </cell>
          <cell r="D173" t="str">
            <v>Approval - HMT OBC</v>
          </cell>
          <cell r="E173" t="str">
            <v>Approval - HMT OBC</v>
          </cell>
          <cell r="F173" t="str">
            <v>Approval - HMT OBC</v>
          </cell>
          <cell r="G173" t="str">
            <v>Approval - HMT OBC</v>
          </cell>
          <cell r="H173" t="str">
            <v>Approval - HMT OBC</v>
          </cell>
          <cell r="I173" t="str">
            <v>Approval - HMT OBC</v>
          </cell>
          <cell r="J173" t="str">
            <v>Approval - HMT OBC</v>
          </cell>
          <cell r="K173" t="str">
            <v>Approval - HMT OBC</v>
          </cell>
          <cell r="L173" t="str">
            <v>Approval - HMT OBC</v>
          </cell>
          <cell r="M173" t="str">
            <v>Approval - HMT OBC</v>
          </cell>
          <cell r="N173" t="str">
            <v>Approval - HMT OBC</v>
          </cell>
          <cell r="O173" t="str">
            <v>Approval - HMT OBC</v>
          </cell>
          <cell r="P173" t="str">
            <v>Approval - HMT OBC</v>
          </cell>
          <cell r="Q173" t="str">
            <v>Approval - HMT OBC</v>
          </cell>
          <cell r="R173" t="str">
            <v>Approval - HMT OBC</v>
          </cell>
          <cell r="S173" t="str">
            <v>Approval - HMT OBC</v>
          </cell>
          <cell r="T173" t="str">
            <v>Approval - HMT OBC</v>
          </cell>
          <cell r="U173" t="str">
            <v>Approval - HMT OBC</v>
          </cell>
          <cell r="V173" t="str">
            <v>Approval - HMT OBC</v>
          </cell>
          <cell r="W173" t="str">
            <v>Approval - HMT OBC</v>
          </cell>
          <cell r="X173" t="str">
            <v>Approval - HMT OBC</v>
          </cell>
          <cell r="Y173" t="str">
            <v>Approval - HMT OBC</v>
          </cell>
          <cell r="Z173" t="str">
            <v>Approval - HMT OBC</v>
          </cell>
          <cell r="AA173" t="str">
            <v>Approval - HMT OBC</v>
          </cell>
          <cell r="AB173" t="str">
            <v>Approval - HMT OBC</v>
          </cell>
          <cell r="AC173" t="str">
            <v>Approval - HMT OBC</v>
          </cell>
          <cell r="AD173" t="str">
            <v>Approval - HMT OBC</v>
          </cell>
          <cell r="AE173" t="str">
            <v>Approval - HMT OBC</v>
          </cell>
          <cell r="AF173" t="str">
            <v>Approval - HMT OBC</v>
          </cell>
          <cell r="AG173" t="str">
            <v>Approval - HMT OBC</v>
          </cell>
          <cell r="AH173" t="str">
            <v>Approval - HMT OBC</v>
          </cell>
          <cell r="AI173" t="str">
            <v>Approval - HMT OBC</v>
          </cell>
          <cell r="AJ173" t="str">
            <v>Approval - HMT OBC</v>
          </cell>
          <cell r="AK173" t="str">
            <v>Approval - HMT OBC</v>
          </cell>
          <cell r="AL173" t="str">
            <v>Approval - HMT OBC</v>
          </cell>
          <cell r="AM173" t="str">
            <v>Approval - HMT OBC</v>
          </cell>
          <cell r="AN173" t="str">
            <v>Approval - HMT OBC</v>
          </cell>
          <cell r="AO173" t="str">
            <v>Approval - HMT OBC</v>
          </cell>
          <cell r="AP173" t="str">
            <v>Approval - HMT OBC</v>
          </cell>
          <cell r="AQ173" t="str">
            <v>Approval - HMT OBC</v>
          </cell>
          <cell r="AR173" t="str">
            <v>Approval - HMT OBC</v>
          </cell>
          <cell r="AS173" t="str">
            <v>Approval - HMT OBC</v>
          </cell>
          <cell r="AT173" t="str">
            <v>Approval - HMT OBC</v>
          </cell>
          <cell r="AU173" t="str">
            <v>Approval - HMT OBC</v>
          </cell>
          <cell r="AV173" t="str">
            <v>Approval - HMT OBC</v>
          </cell>
          <cell r="AW173" t="str">
            <v>Approval - HMT OBC</v>
          </cell>
          <cell r="AX173" t="str">
            <v>Approval - HMT OBC</v>
          </cell>
          <cell r="AY173" t="str">
            <v>Approval - HMT OBC</v>
          </cell>
          <cell r="AZ173" t="str">
            <v>Approval - HMT OBC</v>
          </cell>
          <cell r="BA173" t="str">
            <v>Approval - HMT OBC</v>
          </cell>
          <cell r="BB173" t="str">
            <v>Approval - HMT OBC</v>
          </cell>
          <cell r="BC173" t="str">
            <v>Approval - HMT OBC</v>
          </cell>
          <cell r="BD173" t="str">
            <v>Approval - HMT OBC</v>
          </cell>
          <cell r="BE173" t="str">
            <v>Approval - HMT OBC</v>
          </cell>
          <cell r="BF173" t="str">
            <v>Approval - HMT OBC</v>
          </cell>
          <cell r="BG173" t="str">
            <v>Approval - HMT OBC</v>
          </cell>
          <cell r="BH173" t="str">
            <v>Approval - HMT OBC</v>
          </cell>
          <cell r="BI173" t="str">
            <v>Approval - HMT OBC</v>
          </cell>
          <cell r="BJ173" t="str">
            <v>Approval - HMT OBC</v>
          </cell>
          <cell r="BK173" t="str">
            <v>Approval - HMT OBC</v>
          </cell>
          <cell r="BL173" t="str">
            <v>Approval - HMT OBC</v>
          </cell>
          <cell r="BM173" t="str">
            <v>Approval - HMT OBC</v>
          </cell>
          <cell r="BN173" t="str">
            <v>Approval - HMT OBC</v>
          </cell>
          <cell r="BO173" t="str">
            <v>Approval - HMT OBC</v>
          </cell>
          <cell r="BP173" t="str">
            <v>Approval - HMT OBC</v>
          </cell>
          <cell r="BQ173" t="str">
            <v>Approval - HMT OBC</v>
          </cell>
          <cell r="BR173" t="str">
            <v>Approval - HMT OBC</v>
          </cell>
          <cell r="BS173" t="str">
            <v>Approval - HMT OBC</v>
          </cell>
          <cell r="BT173" t="str">
            <v>Approval - HMT OBC</v>
          </cell>
          <cell r="BU173" t="str">
            <v>Approval - HMT OBC</v>
          </cell>
          <cell r="BV173" t="str">
            <v>Approval - HMT OBC</v>
          </cell>
          <cell r="BW173" t="str">
            <v>Approval - HMT OBC</v>
          </cell>
          <cell r="BY173" t="str">
            <v>Approval - HMT OBC</v>
          </cell>
          <cell r="BZ173" t="str">
            <v>Approval - HMT OBC</v>
          </cell>
          <cell r="CA173" t="str">
            <v>Approval - HMT OBC</v>
          </cell>
          <cell r="CB173" t="str">
            <v>Approval - HMT OBC</v>
          </cell>
          <cell r="CC173" t="str">
            <v>Approval - HMT OBC</v>
          </cell>
          <cell r="CD173" t="str">
            <v>Approval - HMT OBC</v>
          </cell>
          <cell r="CE173" t="str">
            <v>Approval - HMT OBC</v>
          </cell>
          <cell r="CF173" t="str">
            <v>Approval - HMT OBC</v>
          </cell>
          <cell r="CG173" t="str">
            <v>Approval - HMT OBC</v>
          </cell>
          <cell r="CH173" t="str">
            <v>Approval - HMT OBC</v>
          </cell>
          <cell r="CI173" t="str">
            <v>Approval - HMT OBC</v>
          </cell>
          <cell r="CJ173" t="str">
            <v>Approval - HMT OBC</v>
          </cell>
          <cell r="CK173" t="str">
            <v>Approval - HMT OBC</v>
          </cell>
          <cell r="CL173" t="str">
            <v>Approval - HMT OBC</v>
          </cell>
          <cell r="CM173" t="str">
            <v>Approval - HMT OBC</v>
          </cell>
          <cell r="CN173" t="str">
            <v>Approval - HMT OBC</v>
          </cell>
          <cell r="CO173" t="str">
            <v>Approval - HMT OBC</v>
          </cell>
          <cell r="CP173" t="str">
            <v>Approval - HMT OBC</v>
          </cell>
          <cell r="CQ173" t="str">
            <v>Approval - HMT OBC</v>
          </cell>
          <cell r="CR173" t="str">
            <v>Approval - HMT OBC</v>
          </cell>
          <cell r="CS173" t="str">
            <v>Approval - HMT OBC</v>
          </cell>
          <cell r="CT173" t="str">
            <v>Approval - HMT OBC</v>
          </cell>
          <cell r="CU173" t="str">
            <v>Approval - HMT OBC</v>
          </cell>
          <cell r="CV173" t="str">
            <v>Approval - HMT OBC</v>
          </cell>
          <cell r="CW173" t="str">
            <v>Approval - HMT OBC</v>
          </cell>
          <cell r="CX173" t="str">
            <v>Approval - HMT OBC</v>
          </cell>
          <cell r="CY173" t="str">
            <v>Approval - HMT OBC</v>
          </cell>
          <cell r="CZ173" t="str">
            <v>Approval - HMT OBC</v>
          </cell>
          <cell r="DA173" t="str">
            <v>Approval - HMT OBC</v>
          </cell>
          <cell r="DM173" t="str">
            <v>Approval - HMT OBC</v>
          </cell>
          <cell r="DT173" t="str">
            <v>Approval - HMT OBC</v>
          </cell>
          <cell r="DW173" t="str">
            <v>Approval - HMT OBC</v>
          </cell>
          <cell r="DZ173" t="str">
            <v>Approval - HMT OBC</v>
          </cell>
          <cell r="EA173" t="str">
            <v>Approval - HMT OBC</v>
          </cell>
          <cell r="EB173" t="str">
            <v>Approval - HMT OBC</v>
          </cell>
          <cell r="EC173" t="str">
            <v>Approval - HMT OBC</v>
          </cell>
          <cell r="ED173" t="str">
            <v>Approval - HMT OBC</v>
          </cell>
          <cell r="EE173" t="str">
            <v>Approval - HMT OBC</v>
          </cell>
          <cell r="EF173" t="str">
            <v>Approval - HMT OBC</v>
          </cell>
          <cell r="EG173" t="str">
            <v>Approval - HMT OBC</v>
          </cell>
          <cell r="EH173" t="str">
            <v>Approval - HMT OBC</v>
          </cell>
          <cell r="EI173" t="str">
            <v>Approval - HMT OBC</v>
          </cell>
          <cell r="EJ173" t="str">
            <v>Approval - HMT OBC</v>
          </cell>
          <cell r="EK173" t="str">
            <v>Approval - HMT OBC</v>
          </cell>
          <cell r="EL173" t="str">
            <v>Approval - HMT OBC</v>
          </cell>
          <cell r="EM173" t="str">
            <v>Approval - HMT OBC</v>
          </cell>
          <cell r="EN173" t="str">
            <v>Approval - HMT OBC</v>
          </cell>
          <cell r="EO173" t="str">
            <v>Approval - HMT OBC</v>
          </cell>
          <cell r="FM173"/>
        </row>
        <row r="174">
          <cell r="B174" t="str">
            <v xml:space="preserve">OBC has been approved by HMT. </v>
          </cell>
          <cell r="C174" t="str">
            <v>Approval of Outline Business Case</v>
          </cell>
          <cell r="D174" t="str">
            <v>HMT approval of update to OBC</v>
          </cell>
          <cell r="E174" t="str">
            <v>Outline Business Case approval</v>
          </cell>
          <cell r="G174" t="str">
            <v>The planned OBC approval date was slipped to allow the fullest involvement of all key stakeholders, taking their comments fully into account, and to accommodate the need for prior Cabinet Office approval.</v>
          </cell>
          <cell r="J174" t="str">
            <v>ISSC2 HMT Approval</v>
          </cell>
          <cell r="L174" t="str">
            <v>HMT Approval OBC</v>
          </cell>
          <cell r="N174" t="str">
            <v>OBC</v>
          </cell>
          <cell r="Q174" t="str">
            <v xml:space="preserve">MPRG - approve OBC and agree commencement of exploratory discussions with NNB to understand the Key Terms of their proposal </v>
          </cell>
          <cell r="R174" t="str">
            <v>Updated GDF Programme level business caseThe original baseline is based on the GDF siting process which ran until 2013. The second column (latest suggested date) is a better guide to current indicative timings. Furthermore, we are  refreshing our existing SOPBC to include new build waste costs in order to align it more closely with the 2014 White Paper. This will involve a re-baselining exercise and a refresh of our IAAP in early 2017.</v>
          </cell>
          <cell r="S174" t="str">
            <v xml:space="preserve">This date relates to the Pilot Phase OBC which was agreed by BEIS Investment Committee on 28/9/2016 and HMT on the 11/10/2016 (followng a TAP on 30/9/2016)The date for the OBC for the Main Scheme is currently being re planned. </v>
          </cell>
          <cell r="T174" t="str">
            <v>HMT Approval to issue contract notice - TAP</v>
          </cell>
          <cell r="U174" t="str">
            <v xml:space="preserve">Not significantly different from original baseline.  39 days change from original baseline; 0 days change from the rebaseline. </v>
          </cell>
          <cell r="V174" t="str">
            <v xml:space="preserve">Commercial: Data and Communications Company (DCC) Licencing: HMT Approval </v>
          </cell>
          <cell r="W174" t="str">
            <v>OBC approved by HMT - TAP 2</v>
          </cell>
          <cell r="Y174" t="str">
            <v>Approval of TEP1 OBC</v>
          </cell>
          <cell r="Z174" t="str">
            <v>Outline Business Case approval</v>
          </cell>
          <cell r="AB174" t="str">
            <v>Following OBC approval in June 2013, to bridge gap between FBC planned for Nov 2015, Ministerial Submission approved by BIS and HMT in July 2015 outlining strategic/economic/financial/management cases and approval to move to market engagement</v>
          </cell>
          <cell r="AC174" t="str">
            <v>Taken as the first school Feasibility Study that was approved for PSBP1.  The original planned date quoted was from the Project Director's plan which will have contained optimism bias.  The planned date now quoted is in line with the dates used for forecasing spend and reflects the "Most Likely Scenario".</v>
          </cell>
          <cell r="AD174" t="str">
            <v>Additonal information required on VfM</v>
          </cell>
          <cell r="AF174" t="str">
            <v>HMT OBC</v>
          </cell>
          <cell r="AI174" t="str">
            <v>Requirements for HMT Approval to be confirmed</v>
          </cell>
          <cell r="AJ174" t="str">
            <v>pre BICC</v>
          </cell>
          <cell r="AK174" t="str">
            <v>HMT approval for SOBC as part of sign-off for HLOS process</v>
          </cell>
          <cell r="AL174" t="str">
            <v>No OBC produced</v>
          </cell>
          <cell r="AM174" t="str">
            <v>Phase 1</v>
          </cell>
          <cell r="AP174" t="str">
            <v>No dates as the intention is to submit straight to FBC.</v>
          </cell>
          <cell r="AQ174" t="str">
            <v>Joint approval of the infrastructure SOBC and EM franchise SOBC planned at BICC in April 17.</v>
          </cell>
          <cell r="AX174" t="str">
            <v>Outline business case (for vaccine purchase from 14/15-17/18) review and approval by HMT</v>
          </cell>
          <cell r="AY174" t="str">
            <v>HMT Interim Agreement final approval</v>
          </cell>
          <cell r="AZ174" t="str">
            <v>Not undertaken at the time</v>
          </cell>
          <cell r="BB174" t="str">
            <v>HMT OBC received HMT approval on 17/12/2015. Original dates referred to planned OBC date from N3 SOC.</v>
          </cell>
          <cell r="BC174" t="str">
            <v>HM Treasury approval of Outline Business Case</v>
          </cell>
          <cell r="BD174" t="str">
            <v xml:space="preserve">OBC submission delayed within the DH assurance and approvals team meaning this did not get to Secretary of State before summer recess. </v>
          </cell>
          <cell r="BE174" t="str">
            <v>Outline Business Case for Phase 1 and ICT Spend Request Approved by HMT</v>
          </cell>
          <cell r="BF174" t="str">
            <v>HM Treasury Approval of Trusts' OBCs</v>
          </cell>
          <cell r="BG174" t="str">
            <v>OBC Approval</v>
          </cell>
          <cell r="BH174" t="str">
            <v>NHS e-RS OBC + ICT Spend Approval approved – HM Treasury</v>
          </cell>
          <cell r="BI174" t="str">
            <v>Approval completed</v>
          </cell>
          <cell r="BJ174" t="str">
            <v>The OBC was approved 24/03/2016.  The OBC Addendum approved on 09/08/2016.</v>
          </cell>
          <cell r="BL174" t="str">
            <v>Interim decision of Porton only option given by the Chancellor on Sept 17th 2015. Remainder of preferred option for Colindale and London HQ was  considered as part of the Spending Review.  The approval for this option was announced as part of the SR on November 25th.  All subsequent dates are being reviewed in light of the SR  decision and spend profile.  This involves discussion with DH as part of this settlement.  Dates will be amended once key milstones and dates are agreed.</v>
          </cell>
          <cell r="BM174" t="str">
            <v xml:space="preserve">The plan is for PTP to have a number of OBCs and FBCs for the respective Workstreams as this is a procurement programme. The dates listed in this section have been restricted to 3 of the Workstreams: (1) Category Towers (2) Supporting Technologies, and (3) Logistics. For Category Towers, there will be 2 Tranches when we go to the market (i.e. OJEU Notice publication). </v>
          </cell>
          <cell r="BS174" t="str">
            <v xml:space="preserve">A further refresh will be considered towards the end of 2017. </v>
          </cell>
          <cell r="BW174" t="str">
            <v>HMT Approval</v>
          </cell>
          <cell r="BY174" t="str">
            <v>Two day delay in clearing OBC. Not a significant change to project as flex built into timeplan. Project still running to plan.</v>
          </cell>
          <cell r="BZ174" t="str">
            <v>HMT approval received</v>
          </cell>
          <cell r="CA174" t="str">
            <v>HMT approval</v>
          </cell>
          <cell r="CD174" t="str">
            <v xml:space="preserve">Chancellor's approval to proceed with the second phased of the Programme.  </v>
          </cell>
          <cell r="CE174" t="str">
            <v>Current OBC IC approval 03/03/16MPRG approval  07/03/16 with final sign-off 22/09/16.The next iteration of the OBC will be submitted for the March 2017 HMRC Investment Committee.</v>
          </cell>
          <cell r="CG174" t="str">
            <v>HMRC Gate 4 approval - OBC</v>
          </cell>
          <cell r="CH174" t="str">
            <v xml:space="preserve">The programme maintains a programme buisness case that is refreshed and submitted for approval at agreed intervals.  The last such refresh was in December 2014 in order to secure approval for activities in 2015/16. The next refresh is due in March 2016 to cover acivtivities during 2016/17. </v>
          </cell>
          <cell r="CL174" t="str">
            <v>OBC - HMT Approval</v>
          </cell>
          <cell r="DZ174" t="str">
            <v>This business case was for the construction only</v>
          </cell>
          <cell r="EA174" t="str">
            <v>2014/15 OBC Treasury approval</v>
          </cell>
          <cell r="EB174" t="str">
            <v>DCC OBC approval by CO and HMT</v>
          </cell>
          <cell r="EC174" t="str">
            <v>Treasury Asurance Point (TAP) for  Outline Business Case (FBC)</v>
          </cell>
          <cell r="ED174" t="str">
            <v>Security (Protective Monitoring) Contract Award</v>
          </cell>
          <cell r="EE174" t="str">
            <v>N/A</v>
          </cell>
          <cell r="EG174" t="str">
            <v>Project</v>
          </cell>
          <cell r="EI174" t="str">
            <v>MPA &amp; HMT Approval for OBC</v>
          </cell>
          <cell r="EN174" t="str">
            <v xml:space="preserve">OBC for IT Transformation </v>
          </cell>
          <cell r="EO174" t="str">
            <v>PLM001 - PLEASE NOTE: THIS HAS BEEN RENAMED - PROGRAMME BUSINESS CASE. COMPLETED</v>
          </cell>
          <cell r="FM174"/>
        </row>
        <row r="175">
          <cell r="B175" t="str">
            <v>FBC (or equivalent)</v>
          </cell>
          <cell r="C175" t="str">
            <v>FBC (or equivalent)</v>
          </cell>
          <cell r="D175" t="str">
            <v>FBC (or equivalent)</v>
          </cell>
          <cell r="E175" t="str">
            <v>FBC (or equivalent)</v>
          </cell>
          <cell r="F175" t="str">
            <v>FBC (or equivalent)</v>
          </cell>
          <cell r="G175" t="str">
            <v>FBC (or equivalent)</v>
          </cell>
          <cell r="H175" t="str">
            <v>FBC (or equivalent)</v>
          </cell>
          <cell r="I175" t="str">
            <v>FBC (or equivalent)</v>
          </cell>
          <cell r="J175" t="str">
            <v>FBC (or equivalent)</v>
          </cell>
          <cell r="K175" t="str">
            <v>FBC (or equivalent)</v>
          </cell>
          <cell r="L175" t="str">
            <v>FBC (or equivalent)</v>
          </cell>
          <cell r="M175" t="str">
            <v>FBC (or equivalent)</v>
          </cell>
          <cell r="N175" t="str">
            <v>FBC (or equivalent)</v>
          </cell>
          <cell r="O175" t="str">
            <v>FBC (or equivalent)</v>
          </cell>
          <cell r="P175" t="str">
            <v>FBC (or equivalent)</v>
          </cell>
          <cell r="Q175" t="str">
            <v>FBC (or equivalent)</v>
          </cell>
          <cell r="R175" t="str">
            <v>FBC (or equivalent)</v>
          </cell>
          <cell r="S175" t="str">
            <v>FBC (or equivalent)</v>
          </cell>
          <cell r="T175" t="str">
            <v>FBC (or equivalent)</v>
          </cell>
          <cell r="U175" t="str">
            <v>FBC (or equivalent)</v>
          </cell>
          <cell r="V175" t="str">
            <v>FBC (or equivalent)</v>
          </cell>
          <cell r="W175" t="str">
            <v>FBC (or equivalent)</v>
          </cell>
          <cell r="X175" t="str">
            <v>FBC (or equivalent)</v>
          </cell>
          <cell r="Y175" t="str">
            <v>FBC (or equivalent)</v>
          </cell>
          <cell r="Z175" t="str">
            <v>FBC (or equivalent)</v>
          </cell>
          <cell r="AA175" t="str">
            <v>FBC (or equivalent)</v>
          </cell>
          <cell r="AB175" t="str">
            <v>FBC (or equivalent)</v>
          </cell>
          <cell r="AC175" t="str">
            <v>FBC (or equivalent)</v>
          </cell>
          <cell r="AD175" t="str">
            <v>FBC (or equivalent)</v>
          </cell>
          <cell r="AE175" t="str">
            <v>FBC (or equivalent)</v>
          </cell>
          <cell r="AF175" t="str">
            <v>FBC (or equivalent)</v>
          </cell>
          <cell r="AG175" t="str">
            <v>FBC (or equivalent)</v>
          </cell>
          <cell r="AH175" t="str">
            <v>FBC (or equivalent)</v>
          </cell>
          <cell r="AI175" t="str">
            <v>FBC (or equivalent)</v>
          </cell>
          <cell r="AJ175" t="str">
            <v>FBC (or equivalent)</v>
          </cell>
          <cell r="AK175" t="str">
            <v>FBC (or equivalent)</v>
          </cell>
          <cell r="AL175" t="str">
            <v>FBC (or equivalent)</v>
          </cell>
          <cell r="AM175" t="str">
            <v>FBC (or equivalent)</v>
          </cell>
          <cell r="AN175" t="str">
            <v>FBC (or equivalent)</v>
          </cell>
          <cell r="AO175" t="str">
            <v>FBC (or equivalent)</v>
          </cell>
          <cell r="AP175" t="str">
            <v>FBC (or equivalent)</v>
          </cell>
          <cell r="AQ175" t="str">
            <v>FBC (or equivalent)</v>
          </cell>
          <cell r="AR175" t="str">
            <v>FBC (or equivalent)</v>
          </cell>
          <cell r="AS175" t="str">
            <v>FBC (or equivalent)</v>
          </cell>
          <cell r="AT175" t="str">
            <v>FBC (or equivalent)</v>
          </cell>
          <cell r="AU175" t="str">
            <v>FBC (or equivalent)</v>
          </cell>
          <cell r="AV175" t="str">
            <v>FBC (or equivalent)</v>
          </cell>
          <cell r="AW175" t="str">
            <v>FBC (or equivalent)</v>
          </cell>
          <cell r="AX175" t="str">
            <v>FBC (or equivalent)</v>
          </cell>
          <cell r="AY175" t="str">
            <v>FBC (or equivalent)</v>
          </cell>
          <cell r="AZ175" t="str">
            <v>FBC (or equivalent)</v>
          </cell>
          <cell r="BA175" t="str">
            <v>FBC (or equivalent)</v>
          </cell>
          <cell r="BB175" t="str">
            <v>FBC (or equivalent)</v>
          </cell>
          <cell r="BC175" t="str">
            <v>FBC (or equivalent)</v>
          </cell>
          <cell r="BD175" t="str">
            <v>FBC (or equivalent)</v>
          </cell>
          <cell r="BE175" t="str">
            <v>FBC (or equivalent)</v>
          </cell>
          <cell r="BF175" t="str">
            <v>FBC (or equivalent)</v>
          </cell>
          <cell r="BG175" t="str">
            <v>FBC (or equivalent)</v>
          </cell>
          <cell r="BH175" t="str">
            <v>FBC (or equivalent)</v>
          </cell>
          <cell r="BI175" t="str">
            <v>FBC (or equivalent)</v>
          </cell>
          <cell r="BJ175" t="str">
            <v>FBC (or equivalent)</v>
          </cell>
          <cell r="BK175" t="str">
            <v>FBC (or equivalent)</v>
          </cell>
          <cell r="BL175" t="str">
            <v>FBC (or equivalent)</v>
          </cell>
          <cell r="BM175" t="str">
            <v>FBC (or equivalent)</v>
          </cell>
          <cell r="BN175" t="str">
            <v>FBC (or equivalent)</v>
          </cell>
          <cell r="BO175" t="str">
            <v>FBC (or equivalent)</v>
          </cell>
          <cell r="BP175" t="str">
            <v>FBC (or equivalent)</v>
          </cell>
          <cell r="BQ175" t="str">
            <v>FBC (or equivalent)</v>
          </cell>
          <cell r="BR175" t="str">
            <v>FBC (or equivalent)</v>
          </cell>
          <cell r="BS175" t="str">
            <v>FBC (or equivalent)</v>
          </cell>
          <cell r="BT175" t="str">
            <v>FBC (or equivalent)</v>
          </cell>
          <cell r="BU175" t="str">
            <v>FBC (or equivalent)</v>
          </cell>
          <cell r="BV175" t="str">
            <v>FBC (or equivalent)</v>
          </cell>
          <cell r="BW175" t="str">
            <v>FBC (or equivalent)</v>
          </cell>
          <cell r="BY175" t="str">
            <v>FBC (or equivalent)</v>
          </cell>
          <cell r="BZ175" t="str">
            <v>FBC (or equivalent)</v>
          </cell>
          <cell r="CA175" t="str">
            <v>FBC (or equivalent)</v>
          </cell>
          <cell r="CB175" t="str">
            <v>FBC (or equivalent)</v>
          </cell>
          <cell r="CC175" t="str">
            <v>FBC (or equivalent)</v>
          </cell>
          <cell r="CD175" t="str">
            <v>FBC (or equivalent)</v>
          </cell>
          <cell r="CE175" t="str">
            <v>FBC (or equivalent)</v>
          </cell>
          <cell r="CF175" t="str">
            <v>FBC (or equivalent)</v>
          </cell>
          <cell r="CG175" t="str">
            <v>FBC (or equivalent)</v>
          </cell>
          <cell r="CH175" t="str">
            <v>FBC (or equivalent)</v>
          </cell>
          <cell r="CI175" t="str">
            <v>FBC (or equivalent)</v>
          </cell>
          <cell r="CJ175" t="str">
            <v>FBC (or equivalent)</v>
          </cell>
          <cell r="CK175" t="str">
            <v>FBC (or equivalent)</v>
          </cell>
          <cell r="CL175" t="str">
            <v>FBC (or equivalent)</v>
          </cell>
          <cell r="CM175" t="str">
            <v>FBC (or equivalent)</v>
          </cell>
          <cell r="CN175" t="str">
            <v>FBC (or equivalent)</v>
          </cell>
          <cell r="CO175" t="str">
            <v>FBC (or equivalent)</v>
          </cell>
          <cell r="CP175" t="str">
            <v>FBC (or equivalent)</v>
          </cell>
          <cell r="CQ175" t="str">
            <v>FBC (or equivalent)</v>
          </cell>
          <cell r="CR175" t="str">
            <v>FBC (or equivalent)</v>
          </cell>
          <cell r="CS175" t="str">
            <v>FBC (or equivalent)</v>
          </cell>
          <cell r="CT175" t="str">
            <v>FBC (or equivalent)</v>
          </cell>
          <cell r="CU175" t="str">
            <v>FBC (or equivalent)</v>
          </cell>
          <cell r="CV175" t="str">
            <v>FBC (or equivalent)</v>
          </cell>
          <cell r="CW175" t="str">
            <v>FBC (or equivalent)</v>
          </cell>
          <cell r="CX175" t="str">
            <v>FBC (or equivalent)</v>
          </cell>
          <cell r="CY175" t="str">
            <v>FBC (or equivalent)</v>
          </cell>
          <cell r="CZ175" t="str">
            <v>FBC (or equivalent)</v>
          </cell>
          <cell r="DA175" t="str">
            <v>FBC (or equivalent)</v>
          </cell>
          <cell r="DM175" t="str">
            <v>FBC (or equivalent)</v>
          </cell>
          <cell r="DT175" t="str">
            <v>FBC (or equivalent)</v>
          </cell>
          <cell r="DW175" t="str">
            <v>FBC (or equivalent)</v>
          </cell>
          <cell r="DX175" t="str">
            <v>FBC (or equivalent)</v>
          </cell>
          <cell r="DZ175" t="str">
            <v>FBC (or equivalent)</v>
          </cell>
          <cell r="EA175" t="str">
            <v>FBC (or equivalent)</v>
          </cell>
          <cell r="EB175" t="str">
            <v>FBC (or equivalent)</v>
          </cell>
          <cell r="EC175" t="str">
            <v>FBC (or equivalent)</v>
          </cell>
          <cell r="ED175" t="str">
            <v>FBC (or equivalent)</v>
          </cell>
          <cell r="EE175" t="str">
            <v>FBC (or equivalent)</v>
          </cell>
          <cell r="EF175" t="str">
            <v>FBC (or equivalent)</v>
          </cell>
          <cell r="EG175" t="str">
            <v>FBC (or equivalent)</v>
          </cell>
          <cell r="EH175" t="str">
            <v>FBC (or equivalent)</v>
          </cell>
          <cell r="EI175" t="str">
            <v>FBC (or equivalent)</v>
          </cell>
          <cell r="EJ175" t="str">
            <v>FBC (or equivalent)</v>
          </cell>
          <cell r="EK175" t="str">
            <v>FBC (or equivalent)</v>
          </cell>
          <cell r="EL175" t="str">
            <v>FBC (or equivalent)</v>
          </cell>
          <cell r="EM175" t="str">
            <v>FBC (or equivalent)</v>
          </cell>
          <cell r="EN175" t="str">
            <v>FBC (or equivalent)</v>
          </cell>
          <cell r="EO175" t="str">
            <v>FBC (or equivalent)</v>
          </cell>
          <cell r="FM175"/>
        </row>
        <row r="176">
          <cell r="C176">
            <v>42262</v>
          </cell>
          <cell r="D176">
            <v>41305</v>
          </cell>
          <cell r="E176">
            <v>40582</v>
          </cell>
          <cell r="G176">
            <v>42491</v>
          </cell>
          <cell r="J176">
            <v>41487</v>
          </cell>
          <cell r="L176">
            <v>42115</v>
          </cell>
          <cell r="M176">
            <v>42916</v>
          </cell>
          <cell r="O176">
            <v>39295</v>
          </cell>
          <cell r="P176">
            <v>42382</v>
          </cell>
          <cell r="Q176">
            <v>42052</v>
          </cell>
          <cell r="R176">
            <v>43921</v>
          </cell>
          <cell r="S176">
            <v>42435</v>
          </cell>
          <cell r="T176">
            <v>41827</v>
          </cell>
          <cell r="V176">
            <v>41491</v>
          </cell>
          <cell r="W176">
            <v>42069</v>
          </cell>
          <cell r="Y176">
            <v>42244</v>
          </cell>
          <cell r="Z176">
            <v>42185</v>
          </cell>
          <cell r="AB176">
            <v>42331</v>
          </cell>
          <cell r="AC176">
            <v>41393</v>
          </cell>
          <cell r="AD176">
            <v>42201</v>
          </cell>
          <cell r="AF176">
            <v>40831</v>
          </cell>
          <cell r="AG176" t="str">
            <v>15/03/2016</v>
          </cell>
          <cell r="AH176">
            <v>43891</v>
          </cell>
          <cell r="AJ176">
            <v>40390</v>
          </cell>
          <cell r="AK176">
            <v>42036</v>
          </cell>
          <cell r="AL176">
            <v>42072</v>
          </cell>
          <cell r="AM176">
            <v>42800</v>
          </cell>
          <cell r="AN176">
            <v>41108</v>
          </cell>
          <cell r="AO176">
            <v>44104</v>
          </cell>
          <cell r="AP176" t="str">
            <v>30/09/2016</v>
          </cell>
          <cell r="AQ176">
            <v>43190</v>
          </cell>
          <cell r="AR176">
            <v>43190</v>
          </cell>
          <cell r="AS176">
            <v>42618</v>
          </cell>
          <cell r="AT176">
            <v>41340</v>
          </cell>
          <cell r="AU176" t="str">
            <v>30/06/2014</v>
          </cell>
          <cell r="AV176">
            <v>41075</v>
          </cell>
          <cell r="AW176">
            <v>41333</v>
          </cell>
          <cell r="AX176">
            <v>41955</v>
          </cell>
          <cell r="AY176">
            <v>41348</v>
          </cell>
          <cell r="AZ176">
            <v>39580</v>
          </cell>
          <cell r="BA176">
            <v>41715</v>
          </cell>
          <cell r="BB176">
            <v>42460</v>
          </cell>
          <cell r="BC176">
            <v>41518</v>
          </cell>
          <cell r="BD176">
            <v>42765</v>
          </cell>
          <cell r="BE176">
            <v>42138</v>
          </cell>
          <cell r="BF176">
            <v>42094</v>
          </cell>
          <cell r="BG176">
            <v>41992</v>
          </cell>
          <cell r="BH176">
            <v>42012</v>
          </cell>
          <cell r="BI176">
            <v>41548</v>
          </cell>
          <cell r="BJ176">
            <v>42570</v>
          </cell>
          <cell r="BL176">
            <v>42459</v>
          </cell>
          <cell r="BP176">
            <v>42401</v>
          </cell>
          <cell r="BQ176">
            <v>40466</v>
          </cell>
          <cell r="BR176">
            <v>42664</v>
          </cell>
          <cell r="BT176">
            <v>43008</v>
          </cell>
          <cell r="BU176">
            <v>42886</v>
          </cell>
          <cell r="BV176">
            <v>42459</v>
          </cell>
          <cell r="BW176">
            <v>41456</v>
          </cell>
          <cell r="BY176">
            <v>42521</v>
          </cell>
          <cell r="BZ176">
            <v>42338</v>
          </cell>
          <cell r="CA176">
            <v>41606</v>
          </cell>
          <cell r="CG176">
            <v>42338</v>
          </cell>
          <cell r="CJ176">
            <v>42766</v>
          </cell>
          <cell r="CL176">
            <v>41087</v>
          </cell>
          <cell r="CN176">
            <v>42094</v>
          </cell>
          <cell r="CT176">
            <v>40148</v>
          </cell>
          <cell r="CV176">
            <v>42490</v>
          </cell>
          <cell r="CW176">
            <v>40148</v>
          </cell>
          <cell r="DM176">
            <v>42050</v>
          </cell>
          <cell r="DT176">
            <v>40330</v>
          </cell>
          <cell r="DW176">
            <v>41639</v>
          </cell>
          <cell r="DX176">
            <v>38534</v>
          </cell>
          <cell r="DZ176">
            <v>41882</v>
          </cell>
          <cell r="EB176">
            <v>41881</v>
          </cell>
          <cell r="EC176">
            <v>41121</v>
          </cell>
          <cell r="ED176">
            <v>42705</v>
          </cell>
          <cell r="EE176">
            <v>42333</v>
          </cell>
          <cell r="EF176">
            <v>41018</v>
          </cell>
          <cell r="EG176">
            <v>42853</v>
          </cell>
          <cell r="EI176">
            <v>41047</v>
          </cell>
          <cell r="EK176">
            <v>41548</v>
          </cell>
          <cell r="EL176">
            <v>42150</v>
          </cell>
          <cell r="EO176">
            <v>42978</v>
          </cell>
          <cell r="FM176"/>
        </row>
        <row r="177">
          <cell r="D177">
            <v>42782</v>
          </cell>
          <cell r="G177">
            <v>42825</v>
          </cell>
          <cell r="L177">
            <v>42195</v>
          </cell>
          <cell r="Q177">
            <v>42286</v>
          </cell>
          <cell r="R177">
            <v>47483</v>
          </cell>
          <cell r="T177">
            <v>41880</v>
          </cell>
          <cell r="Y177">
            <v>41911</v>
          </cell>
          <cell r="Z177">
            <v>42213</v>
          </cell>
          <cell r="AB177">
            <v>42713</v>
          </cell>
          <cell r="AG177">
            <v>42545</v>
          </cell>
          <cell r="AM177">
            <v>43160</v>
          </cell>
          <cell r="AP177">
            <v>42706</v>
          </cell>
          <cell r="AU177">
            <v>41848</v>
          </cell>
          <cell r="AV177">
            <v>41260</v>
          </cell>
          <cell r="AZ177">
            <v>41801</v>
          </cell>
          <cell r="BC177">
            <v>42333</v>
          </cell>
          <cell r="BH177">
            <v>42285</v>
          </cell>
          <cell r="BL177">
            <v>43281</v>
          </cell>
          <cell r="BZ177">
            <v>42399</v>
          </cell>
          <cell r="CG177">
            <v>42438</v>
          </cell>
          <cell r="CN177">
            <v>42283</v>
          </cell>
          <cell r="CT177">
            <v>0</v>
          </cell>
          <cell r="CV177">
            <v>41885</v>
          </cell>
          <cell r="CW177">
            <v>0</v>
          </cell>
          <cell r="DZ177">
            <v>41744</v>
          </cell>
          <cell r="EC177">
            <v>41799</v>
          </cell>
          <cell r="EI177">
            <v>41194</v>
          </cell>
          <cell r="EL177">
            <v>42249</v>
          </cell>
          <cell r="EO177"/>
          <cell r="FM177"/>
        </row>
        <row r="178">
          <cell r="C178">
            <v>42299</v>
          </cell>
          <cell r="D178">
            <v>42841</v>
          </cell>
          <cell r="E178">
            <v>40582</v>
          </cell>
          <cell r="G178">
            <v>42825</v>
          </cell>
          <cell r="J178">
            <v>41562</v>
          </cell>
          <cell r="L178">
            <v>42272</v>
          </cell>
          <cell r="M178">
            <v>42916</v>
          </cell>
          <cell r="O178">
            <v>39295</v>
          </cell>
          <cell r="P178">
            <v>42382</v>
          </cell>
          <cell r="Q178">
            <v>42286</v>
          </cell>
          <cell r="R178">
            <v>47483</v>
          </cell>
          <cell r="S178">
            <v>42435</v>
          </cell>
          <cell r="T178">
            <v>41834</v>
          </cell>
          <cell r="V178">
            <v>41491</v>
          </cell>
          <cell r="W178">
            <v>42482</v>
          </cell>
          <cell r="Y178">
            <v>41927</v>
          </cell>
          <cell r="Z178">
            <v>42353</v>
          </cell>
          <cell r="AB178">
            <v>42713</v>
          </cell>
          <cell r="AC178">
            <v>41393</v>
          </cell>
          <cell r="AD178">
            <v>42208</v>
          </cell>
          <cell r="AF178">
            <v>40843</v>
          </cell>
          <cell r="AG178">
            <v>42551</v>
          </cell>
          <cell r="AH178">
            <v>43891</v>
          </cell>
          <cell r="AJ178">
            <v>40390</v>
          </cell>
          <cell r="AK178">
            <v>42036</v>
          </cell>
          <cell r="AL178">
            <v>42072</v>
          </cell>
          <cell r="AM178">
            <v>43160</v>
          </cell>
          <cell r="AN178">
            <v>40875</v>
          </cell>
          <cell r="AO178" t="str">
            <v>30/09/2020</v>
          </cell>
          <cell r="AP178">
            <v>42706</v>
          </cell>
          <cell r="AQ178">
            <v>43190</v>
          </cell>
          <cell r="AR178">
            <v>43190</v>
          </cell>
          <cell r="AS178">
            <v>42618</v>
          </cell>
          <cell r="AT178">
            <v>41340</v>
          </cell>
          <cell r="AU178">
            <v>41852</v>
          </cell>
          <cell r="AV178">
            <v>41320</v>
          </cell>
          <cell r="AW178">
            <v>41333</v>
          </cell>
          <cell r="AX178">
            <v>41955</v>
          </cell>
          <cell r="AY178">
            <v>41675</v>
          </cell>
          <cell r="AZ178">
            <v>41801</v>
          </cell>
          <cell r="BA178">
            <v>41715</v>
          </cell>
          <cell r="BB178">
            <v>42724</v>
          </cell>
          <cell r="BC178">
            <v>42541</v>
          </cell>
          <cell r="BD178">
            <v>42951</v>
          </cell>
          <cell r="BE178">
            <v>42138</v>
          </cell>
          <cell r="BF178">
            <v>42062</v>
          </cell>
          <cell r="BG178">
            <v>41982</v>
          </cell>
          <cell r="BH178">
            <v>42453</v>
          </cell>
          <cell r="BI178">
            <v>42094</v>
          </cell>
          <cell r="BJ178">
            <v>42794</v>
          </cell>
          <cell r="BL178">
            <v>43281</v>
          </cell>
          <cell r="BP178">
            <v>42401</v>
          </cell>
          <cell r="BQ178">
            <v>40466</v>
          </cell>
          <cell r="BR178">
            <v>42664</v>
          </cell>
          <cell r="BT178">
            <v>43008</v>
          </cell>
          <cell r="BU178">
            <v>42886</v>
          </cell>
          <cell r="BV178">
            <v>42459</v>
          </cell>
          <cell r="BW178">
            <v>41614</v>
          </cell>
          <cell r="BY178">
            <v>42528</v>
          </cell>
          <cell r="BZ178">
            <v>42522</v>
          </cell>
          <cell r="CA178">
            <v>41726</v>
          </cell>
          <cell r="CG178">
            <v>42438</v>
          </cell>
          <cell r="CJ178">
            <v>42766</v>
          </cell>
          <cell r="CL178">
            <v>41176</v>
          </cell>
          <cell r="CN178">
            <v>42309</v>
          </cell>
          <cell r="CT178">
            <v>40247</v>
          </cell>
          <cell r="CV178">
            <v>41885</v>
          </cell>
          <cell r="CW178">
            <v>40247</v>
          </cell>
          <cell r="DM178">
            <v>41845</v>
          </cell>
          <cell r="DT178">
            <v>40301</v>
          </cell>
          <cell r="DW178">
            <v>42460</v>
          </cell>
          <cell r="DX178">
            <v>38534</v>
          </cell>
          <cell r="DZ178">
            <v>41778</v>
          </cell>
          <cell r="EB178">
            <v>41849</v>
          </cell>
          <cell r="EC178">
            <v>41799</v>
          </cell>
          <cell r="ED178">
            <v>42627</v>
          </cell>
          <cell r="EE178">
            <v>42333</v>
          </cell>
          <cell r="EF178">
            <v>41053</v>
          </cell>
          <cell r="EG178">
            <v>42853</v>
          </cell>
          <cell r="EI178">
            <v>41229</v>
          </cell>
          <cell r="EK178">
            <v>41548</v>
          </cell>
          <cell r="EL178">
            <v>42249</v>
          </cell>
          <cell r="EO178">
            <v>43007</v>
          </cell>
          <cell r="FM178"/>
        </row>
        <row r="179">
          <cell r="B179" t="str">
            <v>Approval - HMT FBC</v>
          </cell>
          <cell r="C179" t="str">
            <v>Approval - HMT FBC</v>
          </cell>
          <cell r="D179" t="str">
            <v>Approval - HMT FBC</v>
          </cell>
          <cell r="E179" t="str">
            <v>Approval - HMT FBC</v>
          </cell>
          <cell r="F179" t="str">
            <v>Approval - HMT FBC</v>
          </cell>
          <cell r="G179" t="str">
            <v>Approval - HMT FBC</v>
          </cell>
          <cell r="H179" t="str">
            <v>Approval - HMT FBC</v>
          </cell>
          <cell r="I179" t="str">
            <v>Approval - HMT FBC</v>
          </cell>
          <cell r="J179" t="str">
            <v>Approval - HMT FBC</v>
          </cell>
          <cell r="K179" t="str">
            <v>Approval - HMT FBC</v>
          </cell>
          <cell r="L179" t="str">
            <v>Approval - HMT FBC</v>
          </cell>
          <cell r="M179" t="str">
            <v>Approval - HMT FBC</v>
          </cell>
          <cell r="N179" t="str">
            <v>Approval - HMT FBC</v>
          </cell>
          <cell r="O179" t="str">
            <v>Approval - HMT FBC</v>
          </cell>
          <cell r="P179" t="str">
            <v>Approval - HMT FBC</v>
          </cell>
          <cell r="Q179" t="str">
            <v>Approval - HMT FBC</v>
          </cell>
          <cell r="R179" t="str">
            <v>Approval - HMT FBC</v>
          </cell>
          <cell r="S179" t="str">
            <v>Approval - HMT FBC</v>
          </cell>
          <cell r="T179" t="str">
            <v>Approval - HMT FBC</v>
          </cell>
          <cell r="U179" t="str">
            <v>Approval - HMT FBC</v>
          </cell>
          <cell r="V179" t="str">
            <v>Approval - HMT FBC</v>
          </cell>
          <cell r="W179" t="str">
            <v>Approval - HMT FBC</v>
          </cell>
          <cell r="Y179" t="str">
            <v>Approval - HMT FBC</v>
          </cell>
          <cell r="Z179" t="str">
            <v>Approval - HMT FBC</v>
          </cell>
          <cell r="AA179" t="str">
            <v>Approval - HMT FBC</v>
          </cell>
          <cell r="AB179" t="str">
            <v>Approval - HMT FBC</v>
          </cell>
          <cell r="AC179" t="str">
            <v>Approval - HMT FBC</v>
          </cell>
          <cell r="AD179" t="str">
            <v>Approval - HMT FBC</v>
          </cell>
          <cell r="AE179" t="str">
            <v>Approval - HMT FBC</v>
          </cell>
          <cell r="AF179" t="str">
            <v>Approval - HMT FBC</v>
          </cell>
          <cell r="AG179" t="str">
            <v>Approval - HMT FBC</v>
          </cell>
          <cell r="AH179" t="str">
            <v>Approval - HMT FBC</v>
          </cell>
          <cell r="AI179" t="str">
            <v>Approval - HMT FBC</v>
          </cell>
          <cell r="AJ179" t="str">
            <v>Approval - HMT FBC</v>
          </cell>
          <cell r="AK179" t="str">
            <v>Approval - HMT FBC</v>
          </cell>
          <cell r="AL179" t="str">
            <v>Approval - HMT FBC</v>
          </cell>
          <cell r="AM179" t="str">
            <v>Approval - HMT FBC</v>
          </cell>
          <cell r="AN179" t="str">
            <v>Approval - HMT FBC</v>
          </cell>
          <cell r="AO179" t="str">
            <v>Approval - HMT FBC</v>
          </cell>
          <cell r="AP179" t="str">
            <v>Approval - HMT FBC</v>
          </cell>
          <cell r="AQ179" t="str">
            <v>Approval - HMT FBC</v>
          </cell>
          <cell r="AR179" t="str">
            <v>Approval - HMT FBC</v>
          </cell>
          <cell r="AS179" t="str">
            <v>Approval - HMT FBC</v>
          </cell>
          <cell r="AT179" t="str">
            <v>Approval - HMT FBC</v>
          </cell>
          <cell r="AU179" t="str">
            <v>Approval - HMT FBC</v>
          </cell>
          <cell r="AV179" t="str">
            <v>Approval - HMT FBC</v>
          </cell>
          <cell r="AW179" t="str">
            <v>Approval - HMT FBC</v>
          </cell>
          <cell r="AX179" t="str">
            <v>Approval - HMT FBC</v>
          </cell>
          <cell r="AY179" t="str">
            <v>Approval - HMT FBC</v>
          </cell>
          <cell r="AZ179" t="str">
            <v>Approval - HMT FBC</v>
          </cell>
          <cell r="BA179" t="str">
            <v>Approval - HMT FBC</v>
          </cell>
          <cell r="BB179" t="str">
            <v>Approval - HMT FBC</v>
          </cell>
          <cell r="BC179" t="str">
            <v>Approval - HMT FBC</v>
          </cell>
          <cell r="BD179" t="str">
            <v>Approval - HMT FBC</v>
          </cell>
          <cell r="BE179" t="str">
            <v>Approval - HMT FBC</v>
          </cell>
          <cell r="BF179" t="str">
            <v>Approval - HMT FBC</v>
          </cell>
          <cell r="BG179" t="str">
            <v>Approval - HMT FBC</v>
          </cell>
          <cell r="BH179" t="str">
            <v>Approval - HMT FBC</v>
          </cell>
          <cell r="BI179" t="str">
            <v>Approval - HMT FBC</v>
          </cell>
          <cell r="BJ179" t="str">
            <v>Approval - HMT FBC</v>
          </cell>
          <cell r="BK179" t="str">
            <v>Approval - HMT FBC</v>
          </cell>
          <cell r="BL179" t="str">
            <v>Approval - HMT FBC</v>
          </cell>
          <cell r="BM179" t="str">
            <v>Approval - HMT FBC</v>
          </cell>
          <cell r="BN179" t="str">
            <v>Approval - HMT FBC</v>
          </cell>
          <cell r="BO179" t="str">
            <v>Approval - HMT FBC</v>
          </cell>
          <cell r="BP179" t="str">
            <v>Approval - HMT FBC</v>
          </cell>
          <cell r="BQ179" t="str">
            <v>Approval - HMT FBC</v>
          </cell>
          <cell r="BR179" t="str">
            <v>Approval - HMT FBC</v>
          </cell>
          <cell r="BS179" t="str">
            <v>Approval - HMT FBC</v>
          </cell>
          <cell r="BT179" t="str">
            <v>Approval - HMT FBC</v>
          </cell>
          <cell r="BU179" t="str">
            <v>Approval - HMT FBC</v>
          </cell>
          <cell r="BV179" t="str">
            <v>Approval - HMT FBC</v>
          </cell>
          <cell r="BW179" t="str">
            <v>Approval - HMT FBC</v>
          </cell>
          <cell r="BY179" t="str">
            <v>Approval - HMT FBC</v>
          </cell>
          <cell r="BZ179" t="str">
            <v>Approval - HMT FBC</v>
          </cell>
          <cell r="CA179" t="str">
            <v>Approval - HMT FBC</v>
          </cell>
          <cell r="CB179" t="str">
            <v>Approval - HMT FBC</v>
          </cell>
          <cell r="CC179" t="str">
            <v>Approval - HMT FBC</v>
          </cell>
          <cell r="CD179" t="str">
            <v>Approval - HMT FBC</v>
          </cell>
          <cell r="CE179" t="str">
            <v>Approval - HMT FBC</v>
          </cell>
          <cell r="CF179" t="str">
            <v>Approval - HMT FBC</v>
          </cell>
          <cell r="CG179" t="str">
            <v>Approval - HMT FBC</v>
          </cell>
          <cell r="CH179" t="str">
            <v>Approval - HMT FBC</v>
          </cell>
          <cell r="CI179" t="str">
            <v>Approval - HMT FBC</v>
          </cell>
          <cell r="CJ179" t="str">
            <v>Approval - HMT FBC</v>
          </cell>
          <cell r="CK179" t="str">
            <v>Approval - HMT FBC</v>
          </cell>
          <cell r="CL179" t="str">
            <v>Approval - HMT FBC</v>
          </cell>
          <cell r="CM179" t="str">
            <v>Approval - HMT FBC</v>
          </cell>
          <cell r="CN179" t="str">
            <v>Approval - HMT FBC</v>
          </cell>
          <cell r="CO179" t="str">
            <v>Approval - HMT FBC</v>
          </cell>
          <cell r="CP179" t="str">
            <v>Approval - HMT FBC</v>
          </cell>
          <cell r="CQ179" t="str">
            <v>Approval - HMT FBC</v>
          </cell>
          <cell r="CR179" t="str">
            <v>Approval - HMT FBC</v>
          </cell>
          <cell r="CS179" t="str">
            <v>Approval - HMT FBC</v>
          </cell>
          <cell r="CT179" t="str">
            <v>Approval - HMT FBC</v>
          </cell>
          <cell r="CU179" t="str">
            <v>Approval - HMT FBC</v>
          </cell>
          <cell r="CV179" t="str">
            <v>Approval - HMT FBC</v>
          </cell>
          <cell r="CW179" t="str">
            <v>Approval - HMT FBC</v>
          </cell>
          <cell r="CX179" t="str">
            <v>Approval - HMT FBC</v>
          </cell>
          <cell r="CY179" t="str">
            <v>Approval - HMT FBC</v>
          </cell>
          <cell r="CZ179" t="str">
            <v>Approval - HMT FBC</v>
          </cell>
          <cell r="DA179" t="str">
            <v>Approval - HMT FBC</v>
          </cell>
          <cell r="DM179" t="str">
            <v>Approval - HMT FBC</v>
          </cell>
          <cell r="DT179" t="str">
            <v>Approval - HMT FBC</v>
          </cell>
          <cell r="DW179" t="str">
            <v>Approval - HMT FBC</v>
          </cell>
          <cell r="DX179" t="str">
            <v>Approval - HMT FBC</v>
          </cell>
          <cell r="DZ179" t="str">
            <v>Approval - HMT FBC</v>
          </cell>
          <cell r="EA179" t="str">
            <v>Approval - HMT FBC</v>
          </cell>
          <cell r="EB179" t="str">
            <v>Approval - HMT FBC</v>
          </cell>
          <cell r="EC179" t="str">
            <v>Approval - HMT FBC</v>
          </cell>
          <cell r="ED179" t="str">
            <v>Approval - HMT FBC</v>
          </cell>
          <cell r="EE179" t="str">
            <v>Approval - HMT FBC</v>
          </cell>
          <cell r="EF179" t="str">
            <v>Approval - HMT FBC</v>
          </cell>
          <cell r="EG179" t="str">
            <v>Approval - HMT FBC</v>
          </cell>
          <cell r="EH179" t="str">
            <v>Approval - HMT FBC</v>
          </cell>
          <cell r="EI179" t="str">
            <v>Approval - HMT FBC</v>
          </cell>
          <cell r="EJ179" t="str">
            <v>Approval - HMT FBC</v>
          </cell>
          <cell r="EK179" t="str">
            <v>Approval - HMT FBC</v>
          </cell>
          <cell r="EL179" t="str">
            <v>Approval - HMT FBC</v>
          </cell>
          <cell r="EM179" t="str">
            <v>Approval - HMT FBC</v>
          </cell>
          <cell r="EN179" t="str">
            <v>Approval - HMT FBC</v>
          </cell>
          <cell r="EO179" t="str">
            <v>Approval - HMT FBC</v>
          </cell>
          <cell r="FM179"/>
        </row>
        <row r="180">
          <cell r="C180" t="str">
            <v>Approval of release of funds from BIS</v>
          </cell>
          <cell r="D180" t="str">
            <v>Envisaged HMT Approval of FBC</v>
          </cell>
          <cell r="E180" t="str">
            <v>Full Business Case approval</v>
          </cell>
          <cell r="G180" t="str">
            <v>Agreement with CO Finance and HMT to move FBC date out to allow full life service and technology costs to be derived. Interim approval to spend extended by HMT.</v>
          </cell>
          <cell r="J180" t="str">
            <v>ISSC2 HMT Approval</v>
          </cell>
          <cell r="L180" t="str">
            <v>HMT Approval FBC for Print Services</v>
          </cell>
          <cell r="O180" t="str">
            <v>Business Case approved by HMT</v>
          </cell>
          <cell r="P180" t="str">
            <v>In relation to the infrastructure spectrum clearance.</v>
          </cell>
          <cell r="Q180" t="str">
            <v>MPRG - approve FBC and agree for SoS to instruct LCCC to issue contracts.</v>
          </cell>
          <cell r="R180" t="str">
            <v>Updated GDF Programme level business caseThe original baseline is based on the GDF siting process which ran until 2013. The second column (latest suggested date) is a better guide to current indicative timings. Furthermore, we are  refreshing our existing SOPBC to include new build waste costs in order to align it more closely with the 2014 White Paper. This will involve a re-baselining exercise and a refresh of our IAAP in early 2017.</v>
          </cell>
          <cell r="S180" t="str">
            <v xml:space="preserve">This date relates to the FBC for the Pilot Phase. The FBC for the Main Scheme is currently being re planned. </v>
          </cell>
          <cell r="T180" t="str">
            <v>Ministerial Approval/Devolved Administration noting of TCFR including FBC</v>
          </cell>
          <cell r="U180" t="str">
            <v xml:space="preserve">There is no plan to write another business case for the model change, however the Strategic Partner procurement will be underpinned by a further business case around Q1/Q2 16/17 (Procurement will subject to review of the newly  appointed Chairman and Board).  </v>
          </cell>
          <cell r="V180" t="str">
            <v>Commercial: DCC Licence Award HMT Approval</v>
          </cell>
          <cell r="W180" t="str">
            <v>FBC addendum HMT approval</v>
          </cell>
          <cell r="Y180" t="str">
            <v>Approval of final TEP1 FBC</v>
          </cell>
          <cell r="Z180" t="str">
            <v xml:space="preserve">Approval of FBC on 28/07/15 for Financial Close on 24/08/15.  Post-Financial Close final version approved by HMT at TAP on 15/12/15. HMT required a final sign-off of business case after details of financial close were agreed. </v>
          </cell>
          <cell r="AB180" t="str">
            <v>HMT approval of Full Business Case (rebaselined to 16/17 timetable and aligned with new market testing timeline finishing in Nov 16)</v>
          </cell>
          <cell r="AC180" t="str">
            <v>Taken as the first school Final Buiness Case that was approved for PSBP1. The original planned date quoted was from the Project Director's plan which will have contained optimism bias.  The planned date now quoted is in line with the dates used for forecasing spend and reflects the "Most Likely Scenario".</v>
          </cell>
          <cell r="AD180" t="str">
            <v>Additonal information required on VfM</v>
          </cell>
          <cell r="AF180" t="str">
            <v>Treasury Approval of Business Case</v>
          </cell>
          <cell r="AG180" t="str">
            <v>Full Business Case Approval from BICC received on 23 May 2016. Earlier approval gave no programme advantage.</v>
          </cell>
          <cell r="AI180" t="str">
            <v>A decision has not been taken on whether a FBC is appropriate for the programme, given development costs are being incurred by the preferred scheme promoter and DfT's costs are limited to resources.</v>
          </cell>
          <cell r="AJ180" t="str">
            <v>Pre BICC</v>
          </cell>
          <cell r="AK180" t="str">
            <v xml:space="preserve">On completion of GRIP 3 (dec 16) a programme AFC will be available. This together with the new programmme determined by the Hendy Review can be used to refresh the business case. Then funding decisions can be taken &amp; BICC / HMT approvals sought to complete the programme. </v>
          </cell>
          <cell r="AL180" t="str">
            <v>Note - this refers to the Integrated Full Business Case produced as a document to support the 2nd GW Direct Award. Refresh of the business case is expected to be carried out at the beginning of 2017.</v>
          </cell>
          <cell r="AM180" t="str">
            <v>Phase 1 FBC to be published in Spring 2018 prior to MWCC Notice To Proceed.</v>
          </cell>
          <cell r="AN180" t="str">
            <v xml:space="preserve">Change not significant </v>
          </cell>
          <cell r="AO180" t="str">
            <v>Date of FBC brought forward to align with conclusion of DCO process and approval to award main construction contracts. Work is underway to examine both public funding and private finance. The latter could add approximately 12-24 months to these milestones.  (Date is indicative only)</v>
          </cell>
          <cell r="AP180" t="str">
            <v>To ensure that most comprehensive solution design can be presented and taking onboard comments and feedback from the consultation process.</v>
          </cell>
          <cell r="AQ180" t="str">
            <v>Joint approval of the infrastructure KO2 FBC and EM franchise FBC planned at BICC in March 18</v>
          </cell>
          <cell r="AR180" t="str">
            <v>Formal approval for TRU in early 2018 after NR present the scope options for the scheme in December 2017. We are working to firm up a baseline date.</v>
          </cell>
          <cell r="AS180" t="str">
            <v>dates for south Western competititon</v>
          </cell>
          <cell r="AW180" t="str">
            <v>BICC meeting was held on 4 May 2011 to endorse recommendations to Ministers for the preferred bidder for the supply of the fleet of Thameslink Trains. BICC also considerd the business case for the overall Thameslink Programme investment and the nature of the rolling stock and depots commercial proposition.</v>
          </cell>
          <cell r="AX180" t="str">
            <v xml:space="preserve">Addendum FBC for extension year 17/18.  A supplementary to the FBC agreed by Treasury March 2016 for the vaccine volumes for 17/18. </v>
          </cell>
          <cell r="AY180" t="str">
            <v>Agreed that FBC only needed DH internal approval as it remained within the parameters of the Interim Agreement.</v>
          </cell>
          <cell r="AZ180" t="str">
            <v>An extension FBC has been approved on 11/06/2014 which takes the programme end date to Dec 16</v>
          </cell>
          <cell r="BB180" t="str">
            <v>This date is when the latest FBC should be completed and approved.</v>
          </cell>
          <cell r="BC180" t="str">
            <v>Submission of Full Business Case to HM Treasury was delayed in line with recommendations from AAP review to allow integration option to be explored.  Further delays due to DH consideration following spending review.  FBC submitted 24/3/2016 and formal approval (with conditionality) received 20/06/2016.</v>
          </cell>
          <cell r="BD180" t="str">
            <v>Procurement start has been delayed due to OBC approval delay. Detailed procurement planning also highlighted that procurement will take longer than initially planned so costs won't be ready to submit into an FBC until later than first forecast.</v>
          </cell>
          <cell r="BE180" t="str">
            <v>Online Business Case for Phase 1 approved by HMT</v>
          </cell>
          <cell r="BF180" t="str">
            <v>HM Treasury Approval of Trusts' FBCs</v>
          </cell>
          <cell r="BG180" t="str">
            <v>FBC External Approval</v>
          </cell>
          <cell r="BH180" t="str">
            <v>NHS e-RS Consolidated FBC approved - HMT</v>
          </cell>
          <cell r="BI180" t="str">
            <v>HMT Approval of FBC (Secure Email) - completed</v>
          </cell>
          <cell r="BJ180" t="str">
            <v>The dates have changed as a result of a period of re-planning in August 2016.  The Project Plan was baselined at the Hutton Steering Committee on 15/09/2015, aimed at delivering the approach approved in the OBC Addendum.</v>
          </cell>
          <cell r="BL180" t="str">
            <v>FBC approval. Rebaselined on assumption of an OBC approval at the end of 2015 as opposed to previous assumption of end July 2015. Agreement required around risk appetite for FBC approval and tier 2/3 procurement and Stage 3 design.</v>
          </cell>
          <cell r="BR180" t="str">
            <v>No response has been provided within the body of this return in case Commercial Sensitivity is compromised. A separate return has been made via PAAD which can be shared with GMPP as requiredContent is not for public domain.</v>
          </cell>
          <cell r="BS180" t="str">
            <v>HMT approval date for FBC currently unknown</v>
          </cell>
          <cell r="BT180" t="str">
            <v>Revised date agreed with Treasury following approval of OBC and funding approval through to September 2017.</v>
          </cell>
          <cell r="BW180" t="str">
            <v>HMT Approval</v>
          </cell>
          <cell r="BY180" t="str">
            <v>HMT deadline to approve FBC</v>
          </cell>
          <cell r="BZ180" t="str">
            <v>The Programme is taking a 2 tranche approach to the FBC with the second forecast to be approved in Dec 16</v>
          </cell>
          <cell r="CA180" t="str">
            <v>HMT approval</v>
          </cell>
          <cell r="CE180" t="str">
            <v xml:space="preserve">The Programme will be producing iterative OBC's going forward. </v>
          </cell>
          <cell r="CG180" t="str">
            <v>Date was revised due to legal challenge. HMRC Gate 5 approval - V2.0 of the FBC - MPRG approval date.</v>
          </cell>
          <cell r="CJ180" t="str">
            <v>HMT FBC Approval</v>
          </cell>
          <cell r="CL180" t="str">
            <v>FBC- HMT Approval</v>
          </cell>
          <cell r="CN180" t="str">
            <v>The FBC was rebaselined because of delays in the Procurement process, meaning that BAFOs came in later than anticipated, meaning that final price information was also delayed.</v>
          </cell>
          <cell r="DZ180" t="str">
            <v>This business case was for the construction only</v>
          </cell>
          <cell r="EB180" t="str">
            <v>DCC FBC approval by CO and HMT</v>
          </cell>
          <cell r="EC180" t="str">
            <v>Treasury Asurance Point (TAP) for  Full Business Case (FBC)</v>
          </cell>
          <cell r="ED180" t="str">
            <v>The Full Business Case was presented to the MoJ Investment Committee on the 14th September 2016,  and was approved.</v>
          </cell>
          <cell r="EE180" t="str">
            <v xml:space="preserve">Outcome SR PBC refreshed on a 6 monthly basis. Next review 10 November </v>
          </cell>
          <cell r="EF180" t="str">
            <v>Full Business Case Approved</v>
          </cell>
          <cell r="EG180" t="str">
            <v>Project</v>
          </cell>
          <cell r="EI180" t="str">
            <v>Full business case approved by Minister, CO &amp; HMT</v>
          </cell>
          <cell r="EK180" t="str">
            <v>FBC of Shared Services Programme</v>
          </cell>
          <cell r="EL180" t="str">
            <v>Governance of FBC was delayed due to delays in the evaluation of final bids.</v>
          </cell>
          <cell r="EO180" t="str">
            <v>PLM006 ,  To be renamed PBC V2 FBC. Proposed date for v2.0 of PBC.  Discussed at IAAP meeting on 5/9/16 but not formally agreed yet.</v>
          </cell>
          <cell r="FM180"/>
        </row>
        <row r="181">
          <cell r="B181" t="str">
            <v>ITT issued for Planing and Delivery Partner</v>
          </cell>
          <cell r="C181" t="str">
            <v>Ship procurement contract award</v>
          </cell>
          <cell r="D181" t="str">
            <v>Final decision by DE government to proceed or otherwise</v>
          </cell>
          <cell r="E181" t="str">
            <v>Initial concept and announcement by Prime Minister</v>
          </cell>
          <cell r="F181" t="str">
            <v>Professional Standards published</v>
          </cell>
          <cell r="G181" t="str">
            <v>Release 1 - Ready for Service</v>
          </cell>
          <cell r="H181" t="str">
            <v>Tranche 2 Development Activities Complete</v>
          </cell>
          <cell r="I181" t="str">
            <v>Moving from Beta to a live service. A live service will mean any central government service that wanted to could use GOV.UK Verify for citizen identity to level of assurance 2. Objectives for live include success rate being 90% on average with a demographic coverage of 90% for the services using GOV.UK Verify.</v>
          </cell>
          <cell r="J181" t="str">
            <v>EA SOP Go-Live</v>
          </cell>
          <cell r="K181" t="str">
            <v>Programme Business Case complete</v>
          </cell>
          <cell r="L181" t="str">
            <v>Compass Extension Signed</v>
          </cell>
          <cell r="M181" t="str">
            <v>Completion of all 4 Project OBCs</v>
          </cell>
          <cell r="Q181" t="str">
            <v>Annocument on  deal</v>
          </cell>
          <cell r="R181" t="str">
            <v>Consultations on Working with Communities and National Policy Statement (NPS)</v>
          </cell>
          <cell r="S181" t="str">
            <v xml:space="preserve">Publish consultation on Scheme design </v>
          </cell>
          <cell r="T181" t="str">
            <v>Issue Prior Information Notice</v>
          </cell>
          <cell r="V181" t="str">
            <v>End to End Solution: Draft Technical Specification Complete</v>
          </cell>
          <cell r="W181" t="str">
            <v>Key Basic Payment Scheme Minimum Credible Service capability delivered</v>
          </cell>
          <cell r="X181" t="str">
            <v>Service Management IOC Capability in place</v>
          </cell>
          <cell r="Y181" t="str">
            <v>Approval of Annual Plan 17/18</v>
          </cell>
          <cell r="Z181" t="str">
            <v>Construction begins</v>
          </cell>
          <cell r="AA181" t="str">
            <v>Funding rules and rates finalised</v>
          </cell>
          <cell r="AB181" t="str">
            <v>Ministerial decision on whether to proceed to Market Testing</v>
          </cell>
          <cell r="AC181" t="str">
            <v>50% PSBP1 Feasibilities Approved</v>
          </cell>
          <cell r="AE181" t="str">
            <v>Early Implementer Local Authorities selected</v>
          </cell>
          <cell r="AF181" t="str">
            <v xml:space="preserve">4  Complete Temporary Fuel Storage Facility </v>
          </cell>
          <cell r="AG181" t="str">
            <v>Swavesys Compounds Operational</v>
          </cell>
          <cell r="AH181" t="str">
            <v>Planning Consents</v>
          </cell>
          <cell r="AI181" t="str">
            <v>Statement of Preference</v>
          </cell>
          <cell r="AJ181" t="str">
            <v>Ilford Depot Complete</v>
          </cell>
          <cell r="AK181" t="str">
            <v>East West Phase 1 Oxford Parkway - Oxford</v>
          </cell>
          <cell r="AL181" t="str">
            <v>Introduction of enhanced IEP capacity and services on Great Western Mainline electric services to Newbury and enhanced capacity for the West of England</v>
          </cell>
          <cell r="AM181" t="str">
            <v>Phase 2b Royal Assent</v>
          </cell>
          <cell r="AN181" t="str">
            <v>On-Network testing commences Great Western</v>
          </cell>
          <cell r="AO181" t="str">
            <v>Preferred Route Recommendation to DfT</v>
          </cell>
          <cell r="AP181" t="str">
            <v>Ministerial announcement</v>
          </cell>
          <cell r="AQ181" t="str">
            <v>KO1-Start of Bedford-Corby Electric Services</v>
          </cell>
          <cell r="AR181" t="str">
            <v>Northern Hub: Delivery of Calder Valley Journey time reduction and Capacity; Liverpool Lime Street Capacity</v>
          </cell>
          <cell r="AS181" t="str">
            <v>East Midlands OBC HMT Approval</v>
          </cell>
          <cell r="AT181" t="str">
            <v>Caernarfon Go Live</v>
          </cell>
          <cell r="AU181" t="str">
            <v>Reading 10-car Service</v>
          </cell>
          <cell r="AV181" t="str">
            <v>ITPD and ISOA issued</v>
          </cell>
          <cell r="AW181" t="str">
            <v>First Class 700 in UK for testing</v>
          </cell>
          <cell r="AX181" t="str">
            <v>Vaccine contract agreed (2013/18)</v>
          </cell>
          <cell r="AY181" t="str">
            <v>Addendum to FBC</v>
          </cell>
          <cell r="BA181" t="str">
            <v>Lot 1 Principal GP Clinical IT Systems - Patient Facing Services Requirements Delivered</v>
          </cell>
          <cell r="BB181" t="str">
            <v>HSCN FBC Submission</v>
          </cell>
          <cell r="BC181" t="str">
            <v>Roll out of wave 4 sites commences</v>
          </cell>
          <cell r="BF181" t="str">
            <v>The Christie - Building Ready for Equipment</v>
          </cell>
          <cell r="BG181" t="str">
            <v>Contract Award</v>
          </cell>
          <cell r="BH181" t="str">
            <v>MPA Gate 5</v>
          </cell>
          <cell r="BI181" t="str">
            <v>MPA Gate 0 (final)</v>
          </cell>
          <cell r="BJ181" t="str">
            <v>Contract signed - Property &amp; FM</v>
          </cell>
          <cell r="BL181" t="str">
            <v>Initial submission of OBC for approval by DH/HMT</v>
          </cell>
          <cell r="BM181" t="str">
            <v>Intelligent Client Coordinator (ICC) - Professional Services Business Case (PSBC) for Cabinet Office &amp; HM Treasury Approval</v>
          </cell>
          <cell r="BN181" t="str">
            <v>Consultation on extending charging Regulations response published</v>
          </cell>
          <cell r="BO181" t="str">
            <v xml:space="preserve">Genomics England Linited registered as a limited company </v>
          </cell>
          <cell r="BP181" t="str">
            <v>Transition Go Live for Wave 1 Applications (Apps Dev)</v>
          </cell>
          <cell r="BQ181" t="str">
            <v>NEST Product luanch event</v>
          </cell>
          <cell r="BR181" t="str">
            <v xml:space="preserve">Level 0 Blueprint (Property list) agreed by ET </v>
          </cell>
          <cell r="BS181" t="str">
            <v>PDP Local Authorities/Debt Manager Interface Go Live</v>
          </cell>
          <cell r="BT181" t="str">
            <v>Couples Gateway expansion commences</v>
          </cell>
          <cell r="BU181" t="str">
            <v>OJEU Procurement Information Notice issued</v>
          </cell>
          <cell r="BV181" t="str">
            <v>High Level designs complete</v>
          </cell>
          <cell r="BW181" t="str">
            <v>Start on site</v>
          </cell>
          <cell r="BY181" t="str">
            <v>MPA Gateway 4</v>
          </cell>
          <cell r="BZ181" t="str">
            <v>Tranche 1 deployment of  Accelerators (32 Posts) completed</v>
          </cell>
          <cell r="CA181" t="str">
            <v>Gateway 2</v>
          </cell>
          <cell r="CC181" t="str">
            <v>Croydon Regional Centre Opening</v>
          </cell>
          <cell r="CD181" t="str">
            <v>Delivery of first Phase of the Programme. Wave 1</v>
          </cell>
          <cell r="CE181" t="str">
            <v>End of legacy system contract</v>
          </cell>
          <cell r="CF181" t="str">
            <v>MTDfB Core - CF gate 3 SOC update</v>
          </cell>
          <cell r="CG181" t="str">
            <v>Queen's Speech - introduction of Bill to Parliament</v>
          </cell>
          <cell r="CH181" t="str">
            <v>Centralised Workflow</v>
          </cell>
          <cell r="CI181" t="str">
            <v>NLEDP SMT Meeting</v>
          </cell>
          <cell r="CJ181" t="str">
            <v>Due Diligence Start</v>
          </cell>
          <cell r="CK181" t="str">
            <v>Networking at Mode B sites and Humber Trial end</v>
          </cell>
          <cell r="CL181" t="str">
            <v>P014(a) - Final SIT 2 (Barring &amp; Basics)</v>
          </cell>
          <cell r="CM181" t="str">
            <v>Border Crossing Pilot starts in Southampton</v>
          </cell>
          <cell r="CN181" t="str">
            <v>US/MS Reference Test System available</v>
          </cell>
          <cell r="CO181" t="str">
            <v>Delivery Partner On-Boarded</v>
          </cell>
          <cell r="CP181" t="str">
            <v>DCJ - Tier 4 (Students) All Routes - Standard, Priority and Premium Release</v>
          </cell>
          <cell r="CQ181" t="str">
            <v>Wave 1: Modernise workplaces and technology and establish Smarter Working Change Network  in line with estate change plans for HODAC 9 floor Lunar House.</v>
          </cell>
          <cell r="CR181" t="str">
            <v>HO Service Desks Go Live</v>
          </cell>
          <cell r="DZ181" t="str">
            <v xml:space="preserve">Planning permission </v>
          </cell>
          <cell r="EA181" t="str">
            <v>Azure Tranisition Start (PMO-866)</v>
          </cell>
          <cell r="EB181" t="str">
            <v xml:space="preserve">completion roll out HMCTS Data store </v>
          </cell>
          <cell r="EC181" t="str">
            <v xml:space="preserve">OJEU Note Issued </v>
          </cell>
          <cell r="ED181" t="str">
            <v>SIAM Contract Award</v>
          </cell>
          <cell r="EE181" t="str">
            <v xml:space="preserve">Online Court - facilitation of a new digital (online) process in the Civil court </v>
          </cell>
          <cell r="EF181" t="str">
            <v>Revised Contract signed with Supplier</v>
          </cell>
          <cell r="EG181" t="str">
            <v>Exco approval of OBC</v>
          </cell>
          <cell r="EH181" t="str">
            <v>EUC Migration Complete</v>
          </cell>
          <cell r="EI181" t="str">
            <v>Programme Restart</v>
          </cell>
          <cell r="EJ181" t="str">
            <v>Receipt of outline planning for first of the new prisons</v>
          </cell>
          <cell r="EK181" t="str">
            <v xml:space="preserve">System test complete (Ms09) </v>
          </cell>
          <cell r="EL181" t="str">
            <v>Market engagement</v>
          </cell>
          <cell r="EN181" t="str">
            <v xml:space="preserve">Tranche 1 - improved understanding of the threat; maximise value of Comms Data; and realigned enabling capabilities to drive greater effectiveness </v>
          </cell>
          <cell r="EO181"/>
          <cell r="FM181"/>
        </row>
        <row r="182">
          <cell r="B182">
            <v>42152</v>
          </cell>
          <cell r="C182">
            <v>42338</v>
          </cell>
          <cell r="D182">
            <v>42566</v>
          </cell>
          <cell r="E182">
            <v>39421</v>
          </cell>
          <cell r="F182">
            <v>42155</v>
          </cell>
          <cell r="G182">
            <v>42551</v>
          </cell>
          <cell r="H182">
            <v>42916</v>
          </cell>
          <cell r="I182">
            <v>42461</v>
          </cell>
          <cell r="J182">
            <v>41946</v>
          </cell>
          <cell r="K182">
            <v>42398</v>
          </cell>
          <cell r="L182">
            <v>42062</v>
          </cell>
          <cell r="M182">
            <v>42704</v>
          </cell>
          <cell r="Q182">
            <v>42298</v>
          </cell>
          <cell r="R182">
            <v>42674</v>
          </cell>
          <cell r="S182">
            <v>42550</v>
          </cell>
          <cell r="T182">
            <v>41019</v>
          </cell>
          <cell r="V182">
            <v>37101</v>
          </cell>
          <cell r="W182">
            <v>42460</v>
          </cell>
          <cell r="X182">
            <v>42712</v>
          </cell>
          <cell r="Y182">
            <v>42767</v>
          </cell>
          <cell r="Z182">
            <v>42581</v>
          </cell>
          <cell r="AA182">
            <v>42673</v>
          </cell>
          <cell r="AB182">
            <v>42251</v>
          </cell>
          <cell r="AC182">
            <v>41792</v>
          </cell>
          <cell r="AE182">
            <v>42402</v>
          </cell>
          <cell r="AF182">
            <v>41133</v>
          </cell>
          <cell r="AG182" t="str">
            <v>23/01/2017</v>
          </cell>
          <cell r="AH182">
            <v>43831</v>
          </cell>
          <cell r="AI182">
            <v>42016</v>
          </cell>
          <cell r="AJ182">
            <v>42375</v>
          </cell>
          <cell r="AK182">
            <v>42372</v>
          </cell>
          <cell r="AL182">
            <v>43355</v>
          </cell>
          <cell r="AM182">
            <v>44926</v>
          </cell>
          <cell r="AN182">
            <v>42277</v>
          </cell>
          <cell r="AO182" t="str">
            <v>30/06/2015</v>
          </cell>
          <cell r="AP182" t="str">
            <v>27/06/2016</v>
          </cell>
          <cell r="AQ182" t="str">
            <v>31/12/2019</v>
          </cell>
          <cell r="AR182" t="str">
            <v>31/12/2018</v>
          </cell>
          <cell r="AS182">
            <v>42856</v>
          </cell>
          <cell r="AT182">
            <v>42011</v>
          </cell>
          <cell r="AU182" t="str">
            <v>31/07/2017</v>
          </cell>
          <cell r="AV182">
            <v>40781</v>
          </cell>
          <cell r="AW182">
            <v>42219</v>
          </cell>
          <cell r="AX182">
            <v>41481</v>
          </cell>
          <cell r="AY182">
            <v>42550</v>
          </cell>
          <cell r="BA182">
            <v>41820</v>
          </cell>
          <cell r="BB182">
            <v>42460</v>
          </cell>
          <cell r="BC182">
            <v>42826</v>
          </cell>
          <cell r="BF182">
            <v>42855</v>
          </cell>
          <cell r="BG182">
            <v>41992</v>
          </cell>
          <cell r="BH182">
            <v>42308</v>
          </cell>
          <cell r="BI182">
            <v>41548</v>
          </cell>
          <cell r="BJ182">
            <v>42537</v>
          </cell>
          <cell r="BL182">
            <v>40421</v>
          </cell>
          <cell r="BM182">
            <v>42559</v>
          </cell>
          <cell r="BN182">
            <v>42277</v>
          </cell>
          <cell r="BO182">
            <v>41381</v>
          </cell>
          <cell r="BP182">
            <v>42674</v>
          </cell>
          <cell r="BQ182">
            <v>40827</v>
          </cell>
          <cell r="BR182">
            <v>42401</v>
          </cell>
          <cell r="BS182">
            <v>42464</v>
          </cell>
          <cell r="BT182">
            <v>41820</v>
          </cell>
          <cell r="BU182">
            <v>42649</v>
          </cell>
          <cell r="BV182">
            <v>42573</v>
          </cell>
          <cell r="BW182">
            <v>41518</v>
          </cell>
          <cell r="BY182">
            <v>42604</v>
          </cell>
          <cell r="BZ182">
            <v>42491</v>
          </cell>
          <cell r="CA182">
            <v>40967</v>
          </cell>
          <cell r="CC182">
            <v>42826</v>
          </cell>
          <cell r="CD182">
            <v>42339</v>
          </cell>
          <cell r="CE182">
            <v>43131</v>
          </cell>
          <cell r="CF182">
            <v>42673</v>
          </cell>
          <cell r="CG182">
            <v>41794</v>
          </cell>
          <cell r="CH182">
            <v>42338</v>
          </cell>
          <cell r="CI182">
            <v>42657</v>
          </cell>
          <cell r="CJ182">
            <v>42660</v>
          </cell>
          <cell r="CK182">
            <v>42349</v>
          </cell>
          <cell r="CL182">
            <v>42213</v>
          </cell>
          <cell r="CM182">
            <v>42460</v>
          </cell>
          <cell r="CN182">
            <v>42591</v>
          </cell>
          <cell r="CO182">
            <v>42643</v>
          </cell>
          <cell r="CP182">
            <v>42400</v>
          </cell>
          <cell r="CQ182">
            <v>42582</v>
          </cell>
          <cell r="CR182">
            <v>42401</v>
          </cell>
          <cell r="DZ182">
            <v>41645</v>
          </cell>
          <cell r="EA182">
            <v>42582</v>
          </cell>
          <cell r="EB182">
            <v>42460</v>
          </cell>
          <cell r="EC182">
            <v>42558</v>
          </cell>
          <cell r="ED182">
            <v>41305</v>
          </cell>
          <cell r="EE182">
            <v>43465</v>
          </cell>
          <cell r="EF182">
            <v>40694</v>
          </cell>
          <cell r="EG182">
            <v>42542</v>
          </cell>
          <cell r="EH182">
            <v>43252</v>
          </cell>
          <cell r="EI182">
            <v>41943</v>
          </cell>
          <cell r="EJ182">
            <v>42832</v>
          </cell>
          <cell r="EK182">
            <v>42625</v>
          </cell>
          <cell r="EL182">
            <v>41670</v>
          </cell>
          <cell r="EN182">
            <v>42093</v>
          </cell>
          <cell r="EO182"/>
          <cell r="FM182"/>
        </row>
        <row r="183">
          <cell r="B183">
            <v>42426</v>
          </cell>
          <cell r="D183">
            <v>42600</v>
          </cell>
          <cell r="I183">
            <v>42461</v>
          </cell>
          <cell r="W183">
            <v>42446</v>
          </cell>
          <cell r="X183">
            <v>42681</v>
          </cell>
          <cell r="AB183">
            <v>42634</v>
          </cell>
          <cell r="AJ183" t="str">
            <v>31/12/2016</v>
          </cell>
          <cell r="AK183" t="str">
            <v>31/12/2016</v>
          </cell>
          <cell r="AW183">
            <v>42209</v>
          </cell>
          <cell r="BA183">
            <v>42090</v>
          </cell>
          <cell r="BG183">
            <v>42020</v>
          </cell>
          <cell r="BL183">
            <v>41327</v>
          </cell>
          <cell r="BM183">
            <v>42582</v>
          </cell>
          <cell r="BN183">
            <v>42489</v>
          </cell>
          <cell r="BZ183">
            <v>42552</v>
          </cell>
          <cell r="CH183">
            <v>42387</v>
          </cell>
          <cell r="CM183">
            <v>42582</v>
          </cell>
          <cell r="ED183">
            <v>41519</v>
          </cell>
          <cell r="EO183"/>
          <cell r="FM183"/>
        </row>
        <row r="184">
          <cell r="B184">
            <v>42426</v>
          </cell>
          <cell r="C184">
            <v>42328</v>
          </cell>
          <cell r="D184">
            <v>42600</v>
          </cell>
          <cell r="E184">
            <v>39421</v>
          </cell>
          <cell r="F184">
            <v>42155</v>
          </cell>
          <cell r="G184">
            <v>42750</v>
          </cell>
          <cell r="H184">
            <v>42916</v>
          </cell>
          <cell r="I184">
            <v>42514</v>
          </cell>
          <cell r="J184">
            <v>42275</v>
          </cell>
          <cell r="K184">
            <v>42398</v>
          </cell>
          <cell r="L184">
            <v>42062</v>
          </cell>
          <cell r="M184">
            <v>42704</v>
          </cell>
          <cell r="Q184">
            <v>42298</v>
          </cell>
          <cell r="R184">
            <v>42674</v>
          </cell>
          <cell r="S184">
            <v>42550</v>
          </cell>
          <cell r="T184">
            <v>41019</v>
          </cell>
          <cell r="V184">
            <v>37101</v>
          </cell>
          <cell r="W184">
            <v>42446</v>
          </cell>
          <cell r="X184">
            <v>42681</v>
          </cell>
          <cell r="Y184">
            <v>42767</v>
          </cell>
          <cell r="Z184">
            <v>42581</v>
          </cell>
          <cell r="AA184">
            <v>42673</v>
          </cell>
          <cell r="AB184">
            <v>42634</v>
          </cell>
          <cell r="AC184">
            <v>41792</v>
          </cell>
          <cell r="AE184">
            <v>42402</v>
          </cell>
          <cell r="AF184">
            <v>41133</v>
          </cell>
          <cell r="AG184" t="str">
            <v>23/01/2017</v>
          </cell>
          <cell r="AH184">
            <v>43831</v>
          </cell>
          <cell r="AI184">
            <v>42674</v>
          </cell>
          <cell r="AJ184" t="str">
            <v>31/12/2016</v>
          </cell>
          <cell r="AK184" t="str">
            <v>31/12/2016</v>
          </cell>
          <cell r="AL184">
            <v>43355</v>
          </cell>
          <cell r="AM184">
            <v>44926</v>
          </cell>
          <cell r="AN184">
            <v>42643</v>
          </cell>
          <cell r="AO184" t="str">
            <v>25/10/2016</v>
          </cell>
          <cell r="AP184">
            <v>42528</v>
          </cell>
          <cell r="AQ184" t="str">
            <v>31/12/2019</v>
          </cell>
          <cell r="AR184" t="str">
            <v>31/12/2018</v>
          </cell>
          <cell r="AS184">
            <v>42856</v>
          </cell>
          <cell r="AT184">
            <v>42011</v>
          </cell>
          <cell r="AU184" t="str">
            <v>31/07/2017</v>
          </cell>
          <cell r="AV184">
            <v>40781</v>
          </cell>
          <cell r="AW184">
            <v>42209</v>
          </cell>
          <cell r="AX184">
            <v>41680</v>
          </cell>
          <cell r="AY184">
            <v>42550</v>
          </cell>
          <cell r="BA184">
            <v>42613</v>
          </cell>
          <cell r="BB184">
            <v>42653</v>
          </cell>
          <cell r="BC184">
            <v>42826</v>
          </cell>
          <cell r="BF184">
            <v>42855</v>
          </cell>
          <cell r="BG184">
            <v>41993</v>
          </cell>
          <cell r="BH184">
            <v>42580</v>
          </cell>
          <cell r="BI184">
            <v>42094</v>
          </cell>
          <cell r="BJ184">
            <v>42537</v>
          </cell>
          <cell r="BL184">
            <v>41327</v>
          </cell>
          <cell r="BM184">
            <v>42657</v>
          </cell>
          <cell r="BN184">
            <v>42694</v>
          </cell>
          <cell r="BO184">
            <v>41381</v>
          </cell>
          <cell r="BP184">
            <v>42705</v>
          </cell>
          <cell r="BQ184">
            <v>40827</v>
          </cell>
          <cell r="BR184">
            <v>42401</v>
          </cell>
          <cell r="BS184">
            <v>42580</v>
          </cell>
          <cell r="BT184">
            <v>41820</v>
          </cell>
          <cell r="BU184">
            <v>42649</v>
          </cell>
          <cell r="BV184">
            <v>42590</v>
          </cell>
          <cell r="BW184">
            <v>41645</v>
          </cell>
          <cell r="BY184">
            <v>42604</v>
          </cell>
          <cell r="BZ184">
            <v>42684</v>
          </cell>
          <cell r="CA184">
            <v>41417</v>
          </cell>
          <cell r="CC184">
            <v>42937</v>
          </cell>
          <cell r="CD184">
            <v>42339</v>
          </cell>
          <cell r="CE184">
            <v>43131</v>
          </cell>
          <cell r="CF184">
            <v>42673</v>
          </cell>
          <cell r="CG184">
            <v>41794</v>
          </cell>
          <cell r="CH184">
            <v>42468</v>
          </cell>
          <cell r="CI184">
            <v>42657</v>
          </cell>
          <cell r="CJ184">
            <v>42660</v>
          </cell>
          <cell r="CK184">
            <v>42349</v>
          </cell>
          <cell r="CL184">
            <v>42573</v>
          </cell>
          <cell r="CM184">
            <v>42579</v>
          </cell>
          <cell r="CN184">
            <v>42591</v>
          </cell>
          <cell r="CO184">
            <v>42643</v>
          </cell>
          <cell r="CP184">
            <v>42397</v>
          </cell>
          <cell r="CQ184">
            <v>42597</v>
          </cell>
          <cell r="CR184">
            <v>42401</v>
          </cell>
          <cell r="DZ184">
            <v>41645</v>
          </cell>
          <cell r="EA184">
            <v>42582</v>
          </cell>
          <cell r="EB184">
            <v>42460</v>
          </cell>
          <cell r="EC184">
            <v>42558</v>
          </cell>
          <cell r="ED184">
            <v>41519</v>
          </cell>
          <cell r="EE184">
            <v>43769</v>
          </cell>
          <cell r="EF184">
            <v>40695</v>
          </cell>
          <cell r="EG184">
            <v>42542</v>
          </cell>
          <cell r="EH184">
            <v>43252</v>
          </cell>
          <cell r="EI184">
            <v>41943</v>
          </cell>
          <cell r="EJ184">
            <v>42832</v>
          </cell>
          <cell r="EK184">
            <v>42613</v>
          </cell>
          <cell r="EL184">
            <v>41670</v>
          </cell>
          <cell r="EN184">
            <v>42093</v>
          </cell>
          <cell r="EO184"/>
          <cell r="FM184"/>
        </row>
        <row r="185">
          <cell r="B185" t="str">
            <v>Procurement</v>
          </cell>
          <cell r="C185" t="str">
            <v>Procurement</v>
          </cell>
          <cell r="D185" t="str">
            <v>Project</v>
          </cell>
          <cell r="E185" t="str">
            <v>Project</v>
          </cell>
          <cell r="F185" t="str">
            <v>Project</v>
          </cell>
          <cell r="G185" t="str">
            <v>Project</v>
          </cell>
          <cell r="H185" t="str">
            <v>Project</v>
          </cell>
          <cell r="I185" t="str">
            <v>Project</v>
          </cell>
          <cell r="J185" t="str">
            <v>Project</v>
          </cell>
          <cell r="K185" t="str">
            <v>Project</v>
          </cell>
          <cell r="L185" t="str">
            <v>Procurement</v>
          </cell>
          <cell r="M185" t="str">
            <v>Approval - HMT Other</v>
          </cell>
          <cell r="Q185" t="str">
            <v>Project</v>
          </cell>
          <cell r="R185" t="str">
            <v>Project</v>
          </cell>
          <cell r="S185" t="str">
            <v>Project</v>
          </cell>
          <cell r="T185" t="str">
            <v>Procurement</v>
          </cell>
          <cell r="V185" t="str">
            <v>Project</v>
          </cell>
          <cell r="W185" t="str">
            <v>Project</v>
          </cell>
          <cell r="X185" t="str">
            <v>Project</v>
          </cell>
          <cell r="Y185" t="str">
            <v>Project</v>
          </cell>
          <cell r="Z185" t="str">
            <v>Project</v>
          </cell>
          <cell r="AA185" t="str">
            <v>Project</v>
          </cell>
          <cell r="AB185" t="str">
            <v>Project</v>
          </cell>
          <cell r="AC185" t="str">
            <v>Project</v>
          </cell>
          <cell r="AE185" t="str">
            <v>Project</v>
          </cell>
          <cell r="AF185" t="str">
            <v>Project</v>
          </cell>
          <cell r="AG185" t="str">
            <v>Project</v>
          </cell>
          <cell r="AH185" t="str">
            <v>Project</v>
          </cell>
          <cell r="AI185" t="str">
            <v>Project</v>
          </cell>
          <cell r="AJ185" t="str">
            <v>Project</v>
          </cell>
          <cell r="AK185" t="str">
            <v>Project</v>
          </cell>
          <cell r="AL185" t="str">
            <v>Project</v>
          </cell>
          <cell r="AM185" t="str">
            <v>Project</v>
          </cell>
          <cell r="AN185" t="str">
            <v>Project</v>
          </cell>
          <cell r="AO185" t="str">
            <v>Project</v>
          </cell>
          <cell r="AP185" t="str">
            <v>Project</v>
          </cell>
          <cell r="AQ185" t="str">
            <v>Project</v>
          </cell>
          <cell r="AR185" t="str">
            <v>Project</v>
          </cell>
          <cell r="AS185" t="str">
            <v>Project</v>
          </cell>
          <cell r="AT185" t="str">
            <v>Project</v>
          </cell>
          <cell r="AU185" t="str">
            <v>Other</v>
          </cell>
          <cell r="AV185" t="str">
            <v>Project</v>
          </cell>
          <cell r="AW185" t="str">
            <v>Project</v>
          </cell>
          <cell r="AX185" t="str">
            <v>Procurement</v>
          </cell>
          <cell r="AY185" t="str">
            <v>Approval - Other</v>
          </cell>
          <cell r="BA185" t="str">
            <v>Project</v>
          </cell>
          <cell r="BB185" t="str">
            <v xml:space="preserve">Other </v>
          </cell>
          <cell r="BF185" t="str">
            <v>Project</v>
          </cell>
          <cell r="BG185" t="str">
            <v>Procurement</v>
          </cell>
          <cell r="BH185" t="str">
            <v>Assurance - MPA Gate 5</v>
          </cell>
          <cell r="BI185" t="str">
            <v>Approval - HMT Other</v>
          </cell>
          <cell r="BJ185" t="str">
            <v>Procurement</v>
          </cell>
          <cell r="BL185" t="str">
            <v>Approval - ERG Spend Control</v>
          </cell>
          <cell r="BM185" t="str">
            <v>Procurement</v>
          </cell>
          <cell r="BN185" t="str">
            <v>Project</v>
          </cell>
          <cell r="BO185" t="str">
            <v>Project</v>
          </cell>
          <cell r="BP185" t="str">
            <v>Project</v>
          </cell>
          <cell r="BQ185" t="str">
            <v>Project</v>
          </cell>
          <cell r="BR185" t="str">
            <v>Project</v>
          </cell>
          <cell r="BS185" t="str">
            <v>Project</v>
          </cell>
          <cell r="BT185" t="str">
            <v>Project</v>
          </cell>
          <cell r="BU185" t="str">
            <v>Procurement</v>
          </cell>
          <cell r="BV185" t="str">
            <v>Project</v>
          </cell>
          <cell r="BW185" t="str">
            <v>Project</v>
          </cell>
          <cell r="BY185" t="str">
            <v>Assurance - MPA Gate 4</v>
          </cell>
          <cell r="BZ185" t="str">
            <v>Project</v>
          </cell>
          <cell r="CA185" t="str">
            <v>Assurance - MPA Gate 2</v>
          </cell>
          <cell r="CC185" t="str">
            <v>Project</v>
          </cell>
          <cell r="CD185" t="str">
            <v>Project</v>
          </cell>
          <cell r="CE185" t="str">
            <v xml:space="preserve">Other </v>
          </cell>
          <cell r="CF185" t="str">
            <v>Project</v>
          </cell>
          <cell r="CG185" t="str">
            <v>Project</v>
          </cell>
          <cell r="CH185" t="str">
            <v>Project</v>
          </cell>
          <cell r="CI185" t="str">
            <v>Project</v>
          </cell>
          <cell r="CJ185" t="str">
            <v>Project</v>
          </cell>
          <cell r="CK185" t="str">
            <v>Project</v>
          </cell>
          <cell r="CL185" t="str">
            <v>Project</v>
          </cell>
          <cell r="CM185" t="str">
            <v>Project</v>
          </cell>
          <cell r="CN185" t="str">
            <v>Project</v>
          </cell>
          <cell r="CO185" t="str">
            <v>Procurement</v>
          </cell>
          <cell r="CP185" t="str">
            <v>Project</v>
          </cell>
          <cell r="CQ185" t="str">
            <v>Project</v>
          </cell>
          <cell r="CR185" t="str">
            <v>Project</v>
          </cell>
          <cell r="DZ185" t="str">
            <v>Project</v>
          </cell>
          <cell r="EA185" t="str">
            <v>Project</v>
          </cell>
          <cell r="EB185" t="str">
            <v xml:space="preserve">Other </v>
          </cell>
          <cell r="EC185" t="str">
            <v>Procurement</v>
          </cell>
          <cell r="ED185" t="str">
            <v>Project</v>
          </cell>
          <cell r="EE185" t="str">
            <v>Project</v>
          </cell>
          <cell r="EF185" t="str">
            <v xml:space="preserve">Procurement </v>
          </cell>
          <cell r="EG185" t="str">
            <v>Project</v>
          </cell>
          <cell r="EH185" t="str">
            <v>Project</v>
          </cell>
          <cell r="EI185" t="str">
            <v>Project</v>
          </cell>
          <cell r="EJ185" t="str">
            <v>Project</v>
          </cell>
          <cell r="EK185" t="str">
            <v>Project</v>
          </cell>
          <cell r="EL185" t="str">
            <v>Procurement</v>
          </cell>
          <cell r="EN185" t="str">
            <v>Project</v>
          </cell>
          <cell r="EO185"/>
          <cell r="FM185"/>
        </row>
        <row r="186">
          <cell r="B186" t="str">
            <v>Date rebaselined due to delays in attaining approvals from BIS and Cabinet Office.</v>
          </cell>
          <cell r="F186" t="str">
            <v>Complete - published on CS Learning</v>
          </cell>
          <cell r="G186" t="str">
            <v>Decision not to re-use Proof of Concept solution and incumbent supplier to deliver Release 1 has resulted in a revision to the R1 go live. Agreement to delay Wave 1 transitions is currently being finalised with effected partners.</v>
          </cell>
          <cell r="H186" t="str">
            <v>As above</v>
          </cell>
          <cell r="I186" t="str">
            <v>All 6 objectives for live are published on the GOV.UK Verify blog. A live service also has to pass the Government Digital Service assessment (see Government Service Design manual).</v>
          </cell>
          <cell r="J186" t="str">
            <v>EA Successfullly went live</v>
          </cell>
          <cell r="S186" t="str">
            <v>Covering Pilot Phase and Main Scheme</v>
          </cell>
          <cell r="X186" t="str">
            <v>IOC delivered early</v>
          </cell>
          <cell r="Y186" t="str">
            <v>Approval of 3rd Annual Plan by the Thames Estuary Board.</v>
          </cell>
          <cell r="AB186" t="str">
            <v>Rebaseline to sale completion in 16/17, and market testing moved to commence post EU Referendum, decision delayed by MOG change of asset from BEIS to DfE</v>
          </cell>
          <cell r="AC186" t="str">
            <v>As it is a rolling programme of individual projects, each project has an independent review and approval by the PSBP Head of Assuance and Approvals. Therefore dates have been provided for the overall programme at various phases and percentage intervals.Dates for theses milestones have been treated as baseline as these align to the new milestones agreed as part of the Performance Framework with IPA.</v>
          </cell>
          <cell r="AI186" t="str">
            <v>Tentative date - See notes below.</v>
          </cell>
          <cell r="AJ186" t="str">
            <v>The works required to complete the Ilford depot have been defered from April 2016 until August 2016.  This was due to delays with the design assurance ahead of the blockade. The depot will be complete ahead of introduction of new rolling stock in May 2017</v>
          </cell>
          <cell r="AK186" t="str">
            <v>Delay in obtaining consents from Local Authority</v>
          </cell>
          <cell r="AM186" t="str">
            <v>Royal Assent for Phase 2b hybrid Bill targeted for 2022</v>
          </cell>
          <cell r="AN186" t="str">
            <v>Original baseline slipped 12 months due to delayed GW Route Modernisation. Hendy review re-forecast completion of GW test site to 30 September 16 - baseline revised. Mainline OLE completed 30 September but non-operability of Relief lines. Impact and mitigations being assessed; programme to be reviewed Q3 GMPP.</v>
          </cell>
          <cell r="AO186" t="str">
            <v>The Project is planning to  make its recommendation to BICC at the end of October 2016.  The Project timescale has been extended to provide sufficient time to consider and respond to issues raised in the consultation which generated over 47000 responses.</v>
          </cell>
          <cell r="AP186" t="str">
            <v>The works required to complete the Ilford depot have been defered from April 2016 until August 2016.  This was due to delays with the design assurance ahead of the blockade. The depot will be complete ahead of introduction of new rolling stock in May 2017</v>
          </cell>
          <cell r="AR186" t="str">
            <v>Progressing to Plan</v>
          </cell>
          <cell r="AT186" t="str">
            <v>Milestone achieved</v>
          </cell>
          <cell r="AU186" t="str">
            <v>Change request discussed at the SWRC Porgramme Board (14th September 2016) and agreed for the separation of platform extension works at Feltham from the Reading Ascot to London Waterloo Train Lengthening milestone.</v>
          </cell>
          <cell r="AW186" t="str">
            <v>There was a delay to the commencement of testing on the Thameslink network. However following a recovery plan testing commenced on the 24/11/2015 and is now complete.</v>
          </cell>
          <cell r="AX186" t="str">
            <v>Delays to the approval of the OBC.</v>
          </cell>
          <cell r="AY186" t="str">
            <v>IPMB Sub Group approved 29/06/2016 (Reference IDS027)</v>
          </cell>
          <cell r="BA186" t="str">
            <v>Reflects date at which at least 2 Principal Suppliers will have delivered all functionality required for Subsidiary Suppliers to successfully pair and offer services. Reflects the end point of an iterative delivery, with numerous drops of functionality before this date for Subsidiaries to be developing against.  TPP and EMIS have made their interfce subidiaries available for subsidiaries to develop against and this is actively in progress. This was delayed from the originalmilestones due to re-prioritsation of principal clinical system priorities and negotation of CCN 004. Assurance of these interfaces took longer than anticipated to ensure we held the suppliers to the functionality required for subisdiary pairings.</v>
          </cell>
          <cell r="BB186" t="str">
            <v>The HSCN Programme will be submitting 1 FBC rather than multiple FBC's as originally anticipated</v>
          </cell>
          <cell r="BG186" t="str">
            <v>Complete, contract award 20/12/14</v>
          </cell>
          <cell r="BH186" t="str">
            <v>Gate 5 Review completed July 2016 - Amber rating</v>
          </cell>
          <cell r="BI186" t="str">
            <v>HMT Approval of FBC (Secure Email) - completed</v>
          </cell>
          <cell r="BL186" t="str">
            <v>As part of their consideration of the OBC, Treasury required that additional design work should be carried out on the co-location elements. This was to bring all the design and cost surety up to the level expected for an OBC. 21/02/2013: The programme milestones were re-baselined, beginning with submission to CO minister of the proposed negotiation envelope ref land acquisition.</v>
          </cell>
          <cell r="BM186" t="str">
            <v xml:space="preserve">The previous date was based on securing PBC and the ICC PSBC approvals by end of July 2016. DH Finance partially approved the ICC PSBC on 30/09/2016 but only for the Design Phase - additional business cases will be required for the other follow on phases.  </v>
          </cell>
          <cell r="BN186" t="str">
            <v>The consultation response was linked to EEA legislation and as a result of the EU referendum outcome; the publication of the govt. response was put on hold.  The consultation response is being revised in line with recent Ministerial steers and will be published (subject to HAC clearance) ahead of a PAC hearing on the CRP scheduled for 21 Nov 2016.</v>
          </cell>
          <cell r="BP186" t="str">
            <v>Delay to Go Live allows additional time to complete the establishment of the GovCo, procure  associated services and for the important consultation conversations with HPE transferees.</v>
          </cell>
          <cell r="BS186" t="str">
            <v>The interface was delivered on 29/07/16 and went live on 01/08/16.</v>
          </cell>
          <cell r="BT186" t="str">
            <v>Complete</v>
          </cell>
          <cell r="BV186" t="str">
            <v xml:space="preserve">Due to the delay in sign-off of the Conceptual Level Designs (CLDs), the completion of the HLDs might be slightly delayed. Achieved 08/08/16. </v>
          </cell>
          <cell r="BY186" t="str">
            <v>MPA Gateway 4: 22-24 August</v>
          </cell>
          <cell r="BZ186" t="str">
            <v>Delays due to issues during testing, security assurance and go-live of the core equipment</v>
          </cell>
          <cell r="CC186" t="str">
            <v>Regional Centre Planned Go Live date (Tolerance +/- 3 months)</v>
          </cell>
          <cell r="CH186" t="str">
            <v xml:space="preserve">Centralised Workflow successfully rolled out to the remainder of the SC&amp;O (9,775 users within MET intelligence) on the 10th February followed by the earlier than planned roll out to SO15 (2772) users on the 4th February. </v>
          </cell>
          <cell r="CI186" t="str">
            <v>To agree initial draft of Tranche objectives and to socialise to wider programme group</v>
          </cell>
          <cell r="CL186" t="str">
            <v xml:space="preserve">Forecast dates reflect the November 2015 R1 Plan. The project is currently being re-planned and as described in the SRO commentary. </v>
          </cell>
          <cell r="CM186" t="str">
            <v>Complete</v>
          </cell>
          <cell r="EA186" t="str">
            <v>Complete</v>
          </cell>
          <cell r="EB186" t="str">
            <v xml:space="preserve">completion roll out HMCTS Data store </v>
          </cell>
          <cell r="ED186" t="str">
            <v>Slippage due to complex contract negotiations</v>
          </cell>
          <cell r="EE186" t="str">
            <v xml:space="preserve"> Date estimated as the project is currently working to clarify scope </v>
          </cell>
          <cell r="EK186" t="str">
            <v>System test complete.Changed to reflect contractual milestone date.</v>
          </cell>
          <cell r="EO186"/>
          <cell r="FM186"/>
        </row>
        <row r="187">
          <cell r="B187" t="str">
            <v>Planning and Delivery Partner Contract Award</v>
          </cell>
          <cell r="C187" t="str">
            <v>Ship keel laying</v>
          </cell>
          <cell r="D187" t="str">
            <v>Dutch legislation enters Dutch Parliament</v>
          </cell>
          <cell r="E187" t="str">
            <v>Land acquired</v>
          </cell>
          <cell r="F187" t="str">
            <v>Talent Mgmt Strategy completed</v>
          </cell>
          <cell r="G187" t="str">
            <v>Wave 1 - Transition to Live complete</v>
          </cell>
          <cell r="H187" t="str">
            <v>Tranche 3 Development Activities Complete</v>
          </cell>
          <cell r="J187" t="str">
            <v>EA Exit Post Go-Live Support</v>
          </cell>
          <cell r="K187" t="str">
            <v>legal Set-up activities complete</v>
          </cell>
          <cell r="L187" t="str">
            <v>PSN C Contract Award</v>
          </cell>
          <cell r="M187" t="str">
            <v>Decant Strategy and Governance</v>
          </cell>
          <cell r="Q187" t="str">
            <v>Announcement on concluded deal/SofS issues direction to LCCC</v>
          </cell>
          <cell r="R187" t="str">
            <v>Launch of Siting Process</v>
          </cell>
          <cell r="S187" t="str">
            <v>Consultation closes</v>
          </cell>
          <cell r="T187" t="str">
            <v>Submit Finalised Competition Report including Outline Business Case for Governance approval</v>
          </cell>
          <cell r="V187" t="str">
            <v>End to End Solution: SMETS 1 EU Notification Period Technical Specification Complete</v>
          </cell>
          <cell r="W187" t="str">
            <v>System ready for Pillar 2 Countryside Stewardship capital scheme payments</v>
          </cell>
          <cell r="X187" t="str">
            <v>Connectivity WAN/LAN Contract Award</v>
          </cell>
          <cell r="Y187" t="str">
            <v>Approval of Annual Plan 18/19</v>
          </cell>
          <cell r="Z187" t="str">
            <v>Tunnelling begins</v>
          </cell>
          <cell r="AA187" t="str">
            <v>Finance Bill Royal Assent</v>
          </cell>
          <cell r="AB187" t="str">
            <v xml:space="preserve">Market Testing commencement </v>
          </cell>
          <cell r="AC187" t="str">
            <v>50% PSBP1 Contracts Awarded</v>
          </cell>
          <cell r="AE187" t="str">
            <v>Childcare Bill receives Royal Assent</v>
          </cell>
          <cell r="AF187" t="str">
            <v xml:space="preserve">5 Approval of detailed design </v>
          </cell>
          <cell r="AG187" t="str">
            <v>BN03- A1 Brampton I/C Complete</v>
          </cell>
          <cell r="AH187" t="str">
            <v>Pre-PIN Approval</v>
          </cell>
          <cell r="AI187" t="str">
            <v>Draft National Policy Statement (NPS) publication</v>
          </cell>
          <cell r="AJ187" t="str">
            <v>Stage 1 - New rolling stock brought into service</v>
          </cell>
          <cell r="AK187" t="str">
            <v>East West Phase 2 Funding decision for future deliverables</v>
          </cell>
          <cell r="AL187" t="str">
            <v>Electric services on Thames Valley branch lines and services to Oxford</v>
          </cell>
          <cell r="AM187" t="str">
            <v>Phase 2b Start of Operation</v>
          </cell>
          <cell r="AN187" t="str">
            <v>1st production 5-car train arrives from Japan</v>
          </cell>
          <cell r="AO187" t="str">
            <v>Planning Consent</v>
          </cell>
          <cell r="AP187" t="str">
            <v>Construction contract award</v>
          </cell>
          <cell r="AQ187" t="str">
            <v>Capacity for 6 long distance trains per hour on MML into St Pancras</v>
          </cell>
          <cell r="AR187" t="str">
            <v>Ensure that Network Rail deliver over £1bn of Northern Hub and electrification infrastructure</v>
          </cell>
          <cell r="AS187" t="str">
            <v>South Eastern OBC HMT Approval</v>
          </cell>
          <cell r="AT187" t="str">
            <v>Lydd Base Go Live</v>
          </cell>
          <cell r="AU187" t="str">
            <v>10-car services to run on Waterloo suburban routes providing additional peak capacity</v>
          </cell>
          <cell r="AV187" t="str">
            <v>ITC issued</v>
          </cell>
          <cell r="AW187" t="str">
            <v>First Class 700 in passenger service</v>
          </cell>
          <cell r="AX187" t="str">
            <v>2013 season: Vaccination of 2, 3 year olds and children in pilots completed</v>
          </cell>
          <cell r="AY187" t="str">
            <v>PAR (Exit and Benefits)</v>
          </cell>
          <cell r="BA187" t="str">
            <v>Second MPA Gateway Review 5 (Operations Review and Benefits Realisation)</v>
          </cell>
          <cell r="BB187" t="str">
            <v>HSCN Gateway 3</v>
          </cell>
          <cell r="BC187" t="str">
            <v>Roll out of wave 5 sites commence</v>
          </cell>
          <cell r="BF187" t="str">
            <v>The Christie - Accelerator and Gantries Installed</v>
          </cell>
          <cell r="BH187" t="str">
            <v>Cabinet Office Gateway :6-mthly Review</v>
          </cell>
          <cell r="BI187" t="str">
            <v>MPA Gate 5</v>
          </cell>
          <cell r="BJ187" t="str">
            <v>Service Go Live - Property &amp; FM</v>
          </cell>
          <cell r="BL187" t="str">
            <v>Submission to CO minister of site acquisition negotiation envelope</v>
          </cell>
          <cell r="BM187" t="str">
            <v>Category Towers (Tranche 1) - OBC</v>
          </cell>
          <cell r="BN187" t="str">
            <v>Report on the impact on vulnerable groups</v>
          </cell>
          <cell r="BO187" t="str">
            <v>First samples and data acquired for main programme</v>
          </cell>
          <cell r="BP187" t="str">
            <v>Transition Go Live for Wave 2 Applications (Apps Dev)</v>
          </cell>
          <cell r="BQ187" t="str">
            <v>WPSC hearing</v>
          </cell>
          <cell r="BR187" t="str">
            <v>Estates Target Operating Model agreed</v>
          </cell>
          <cell r="BS187" t="str">
            <v>PDP Social Fund Interface Go Live</v>
          </cell>
          <cell r="BT187" t="str">
            <v>Families Gateway expansion commences</v>
          </cell>
          <cell r="BU187" t="str">
            <v>Umbrella Framework published and Bids invited</v>
          </cell>
          <cell r="BV187" t="str">
            <v>Low Level designs complete</v>
          </cell>
          <cell r="BW187" t="str">
            <v>Mid Construction Review</v>
          </cell>
          <cell r="BY187" t="str">
            <v>Contract Signature</v>
          </cell>
          <cell r="BZ187" t="str">
            <v>KE2 External Collaboration pilot completed</v>
          </cell>
          <cell r="CA187" t="str">
            <v>Starting Gate</v>
          </cell>
          <cell r="CC187" t="str">
            <v>Belfast Regional Centre Opening</v>
          </cell>
          <cell r="CD187" t="str">
            <v>Target Operating Model Blueprint Baselined</v>
          </cell>
          <cell r="CE187" t="str">
            <v>CDS Increment 1 completes</v>
          </cell>
          <cell r="CF187" t="str">
            <v xml:space="preserve">CATO - GDS live assessment </v>
          </cell>
          <cell r="CG187" t="str">
            <v>Royal Assent</v>
          </cell>
          <cell r="CH187" t="str">
            <v xml:space="preserve">ACDS Re-Platform Operational </v>
          </cell>
          <cell r="CI187" t="str">
            <v>SRO Meeting</v>
          </cell>
          <cell r="CJ187" t="str">
            <v>Due Diligence End</v>
          </cell>
          <cell r="CK187" t="str">
            <v xml:space="preserve">Surge: Capability in place for Scenarios 1&amp;2 </v>
          </cell>
          <cell r="CL187" t="str">
            <v>P014(b) - Final SIT 1 (Disclosure)</v>
          </cell>
          <cell r="CM187" t="str">
            <v xml:space="preserve">Border Crossing National Rollout complete </v>
          </cell>
          <cell r="CN187" t="str">
            <v>System Testing</v>
          </cell>
          <cell r="CO187" t="str">
            <v>Strategic Biometric Services Gateway Phase 1</v>
          </cell>
          <cell r="CP187" t="str">
            <v>Caseworking - Initial Accommodation Live Proving start</v>
          </cell>
          <cell r="CQ187" t="str">
            <v>Wave 1: Modernise workplaces and technology and establish Smarter Working Change Network  in line with estate change plans for Metro Point.</v>
          </cell>
          <cell r="CR187" t="str">
            <v>WAN Transition Complete</v>
          </cell>
          <cell r="DZ187" t="str">
            <v>Contract awarded (Lend Lease)</v>
          </cell>
          <cell r="EA187" t="str">
            <v>Azure Tranisition Complete (PMO-559)</v>
          </cell>
          <cell r="EB187" t="str">
            <v xml:space="preserve">completion rollout PCU WiFi </v>
          </cell>
          <cell r="EC187" t="str">
            <v>Invitation To Tender</v>
          </cell>
          <cell r="ED187" t="str">
            <v>Networks VVI Contract Award</v>
          </cell>
          <cell r="EE187" t="str">
            <v>Digitisation of Probate Service - go live digital application form</v>
          </cell>
          <cell r="EF187" t="str">
            <v>Integration Testing commences</v>
          </cell>
          <cell r="EG187" t="str">
            <v>HMT approval of OBC</v>
          </cell>
          <cell r="EH187" t="str">
            <v>Hosting Environment Migrated</v>
          </cell>
          <cell r="EI187" t="str">
            <v>Gate 1A Mail Migration Complete</v>
          </cell>
          <cell r="EJ187" t="str">
            <v>Receipt of full planning permission for first of new prisons</v>
          </cell>
          <cell r="EK187" t="str">
            <v>IT Equip and service readiness complete (Ms11)</v>
          </cell>
          <cell r="EL187" t="str">
            <v>Publication of the OJEU notice</v>
          </cell>
          <cell r="EN187" t="str">
            <v>Tranche 2 - authoritive and detailed picture of threat; increased collaboration and co-location with partners; enhanced 24/7 performance;  more effective tasking; and improved operational outcomes</v>
          </cell>
          <cell r="EO187"/>
          <cell r="FM187"/>
        </row>
        <row r="188">
          <cell r="B188">
            <v>42244</v>
          </cell>
          <cell r="C188">
            <v>42674</v>
          </cell>
          <cell r="D188">
            <v>42200</v>
          </cell>
          <cell r="E188">
            <v>39508</v>
          </cell>
          <cell r="F188">
            <v>42247</v>
          </cell>
          <cell r="G188">
            <v>42735</v>
          </cell>
          <cell r="H188">
            <v>42947</v>
          </cell>
          <cell r="J188">
            <v>41976</v>
          </cell>
          <cell r="K188">
            <v>42460</v>
          </cell>
          <cell r="L188">
            <v>42219</v>
          </cell>
          <cell r="M188">
            <v>42735</v>
          </cell>
          <cell r="Q188">
            <v>42308</v>
          </cell>
          <cell r="R188">
            <v>42916</v>
          </cell>
          <cell r="S188">
            <v>42587</v>
          </cell>
          <cell r="T188">
            <v>41067</v>
          </cell>
          <cell r="V188">
            <v>41094</v>
          </cell>
          <cell r="W188">
            <v>42461</v>
          </cell>
          <cell r="X188">
            <v>42783</v>
          </cell>
          <cell r="Y188">
            <v>43132</v>
          </cell>
          <cell r="Z188">
            <v>43251</v>
          </cell>
          <cell r="AA188">
            <v>42673</v>
          </cell>
          <cell r="AB188">
            <v>42254</v>
          </cell>
          <cell r="AC188">
            <v>42158</v>
          </cell>
          <cell r="AE188">
            <v>42430</v>
          </cell>
          <cell r="AF188">
            <v>41230</v>
          </cell>
          <cell r="AG188" t="str">
            <v>26/03/2018</v>
          </cell>
          <cell r="AH188">
            <v>42502</v>
          </cell>
          <cell r="AI188">
            <v>42372</v>
          </cell>
          <cell r="AJ188">
            <v>42886</v>
          </cell>
          <cell r="AK188">
            <v>42735</v>
          </cell>
          <cell r="AL188">
            <v>43689</v>
          </cell>
          <cell r="AM188">
            <v>48944</v>
          </cell>
          <cell r="AN188">
            <v>42491</v>
          </cell>
          <cell r="AO188">
            <v>43738</v>
          </cell>
          <cell r="AP188" t="str">
            <v>24/05/2016</v>
          </cell>
          <cell r="AQ188" t="str">
            <v>31/12/2019</v>
          </cell>
          <cell r="AR188" t="str">
            <v>31/05/2020</v>
          </cell>
          <cell r="AS188">
            <v>42826</v>
          </cell>
          <cell r="AT188">
            <v>42011</v>
          </cell>
          <cell r="AU188" t="str">
            <v>31/12/2017</v>
          </cell>
          <cell r="AV188">
            <v>40889</v>
          </cell>
          <cell r="AW188">
            <v>42476</v>
          </cell>
          <cell r="AX188">
            <v>41639</v>
          </cell>
          <cell r="AY188">
            <v>42037</v>
          </cell>
          <cell r="BA188">
            <v>42580</v>
          </cell>
          <cell r="BB188">
            <v>42766</v>
          </cell>
          <cell r="BC188">
            <v>43191</v>
          </cell>
          <cell r="BF188">
            <v>43008</v>
          </cell>
          <cell r="BH188">
            <v>42488</v>
          </cell>
          <cell r="BI188">
            <v>41912</v>
          </cell>
          <cell r="BJ188">
            <v>42574</v>
          </cell>
          <cell r="BL188">
            <v>41327</v>
          </cell>
          <cell r="BM188">
            <v>42657</v>
          </cell>
          <cell r="BN188">
            <v>42369</v>
          </cell>
          <cell r="BO188">
            <v>41640</v>
          </cell>
          <cell r="BP188">
            <v>42674</v>
          </cell>
          <cell r="BQ188">
            <v>42438</v>
          </cell>
          <cell r="BR188">
            <v>42480</v>
          </cell>
          <cell r="BS188">
            <v>42552</v>
          </cell>
          <cell r="BT188">
            <v>41967</v>
          </cell>
          <cell r="BU188">
            <v>42650</v>
          </cell>
          <cell r="BV188">
            <v>42597</v>
          </cell>
          <cell r="BW188">
            <v>41791</v>
          </cell>
          <cell r="BY188">
            <v>42599</v>
          </cell>
          <cell r="BZ188">
            <v>42496</v>
          </cell>
          <cell r="CA188">
            <v>41179</v>
          </cell>
          <cell r="CC188">
            <v>43009</v>
          </cell>
          <cell r="CD188">
            <v>42372</v>
          </cell>
          <cell r="CE188">
            <v>42508</v>
          </cell>
          <cell r="CF188">
            <v>42673</v>
          </cell>
          <cell r="CG188">
            <v>41990</v>
          </cell>
          <cell r="CH188">
            <v>42305</v>
          </cell>
          <cell r="CI188">
            <v>42667</v>
          </cell>
          <cell r="CJ188">
            <v>42748</v>
          </cell>
          <cell r="CK188">
            <v>42369</v>
          </cell>
          <cell r="CL188">
            <v>42340</v>
          </cell>
          <cell r="CM188">
            <v>42825</v>
          </cell>
          <cell r="CN188">
            <v>42653</v>
          </cell>
          <cell r="CO188">
            <v>42651</v>
          </cell>
          <cell r="CP188">
            <v>42293</v>
          </cell>
          <cell r="CQ188">
            <v>42591</v>
          </cell>
          <cell r="CR188">
            <v>42308</v>
          </cell>
          <cell r="DZ188">
            <v>41789</v>
          </cell>
          <cell r="EA188">
            <v>42735</v>
          </cell>
          <cell r="EB188">
            <v>42460</v>
          </cell>
          <cell r="EC188">
            <v>42613</v>
          </cell>
          <cell r="ED188">
            <v>41501</v>
          </cell>
          <cell r="EE188">
            <v>42825</v>
          </cell>
          <cell r="EF188">
            <v>40739</v>
          </cell>
          <cell r="EG188">
            <v>42633</v>
          </cell>
          <cell r="EH188">
            <v>42795</v>
          </cell>
          <cell r="EI188">
            <v>42135</v>
          </cell>
          <cell r="EJ188">
            <v>42993</v>
          </cell>
          <cell r="EK188">
            <v>42675</v>
          </cell>
          <cell r="EL188">
            <v>41769</v>
          </cell>
          <cell r="EN188">
            <v>42277</v>
          </cell>
          <cell r="EO188"/>
          <cell r="FM188"/>
        </row>
        <row r="189">
          <cell r="B189">
            <v>42578</v>
          </cell>
          <cell r="D189">
            <v>42675</v>
          </cell>
          <cell r="J189">
            <v>42674</v>
          </cell>
          <cell r="W189">
            <v>42502</v>
          </cell>
          <cell r="X189">
            <v>42838</v>
          </cell>
          <cell r="AB189">
            <v>42639</v>
          </cell>
          <cell r="AW189">
            <v>42541</v>
          </cell>
          <cell r="AY189">
            <v>42094</v>
          </cell>
          <cell r="BI189">
            <v>42460</v>
          </cell>
          <cell r="CH189">
            <v>42307</v>
          </cell>
          <cell r="CP189">
            <v>42481</v>
          </cell>
          <cell r="ED189">
            <v>41649</v>
          </cell>
          <cell r="EO189"/>
          <cell r="FM189"/>
        </row>
        <row r="190">
          <cell r="B190">
            <v>42639</v>
          </cell>
          <cell r="C190">
            <v>42674</v>
          </cell>
          <cell r="D190">
            <v>42675</v>
          </cell>
          <cell r="E190">
            <v>39508</v>
          </cell>
          <cell r="F190">
            <v>42247</v>
          </cell>
          <cell r="G190">
            <v>42855</v>
          </cell>
          <cell r="H190">
            <v>42947</v>
          </cell>
          <cell r="K190">
            <v>42736</v>
          </cell>
          <cell r="L190">
            <v>42219</v>
          </cell>
          <cell r="M190">
            <v>42735</v>
          </cell>
          <cell r="Q190">
            <v>42642</v>
          </cell>
          <cell r="R190">
            <v>42916</v>
          </cell>
          <cell r="S190">
            <v>42587</v>
          </cell>
          <cell r="T190">
            <v>41067</v>
          </cell>
          <cell r="V190">
            <v>41094</v>
          </cell>
          <cell r="W190">
            <v>42569</v>
          </cell>
          <cell r="X190">
            <v>43011</v>
          </cell>
          <cell r="Y190">
            <v>43132</v>
          </cell>
          <cell r="Z190">
            <v>43251</v>
          </cell>
          <cell r="AA190">
            <v>42673</v>
          </cell>
          <cell r="AB190">
            <v>42639</v>
          </cell>
          <cell r="AC190">
            <v>42158</v>
          </cell>
          <cell r="AE190">
            <v>42445</v>
          </cell>
          <cell r="AF190">
            <v>41230</v>
          </cell>
          <cell r="AG190">
            <v>43185</v>
          </cell>
          <cell r="AH190">
            <v>42502</v>
          </cell>
          <cell r="AI190">
            <v>42766</v>
          </cell>
          <cell r="AJ190" t="str">
            <v>31/05/2017</v>
          </cell>
          <cell r="AK190">
            <v>42735</v>
          </cell>
          <cell r="AL190">
            <v>43689</v>
          </cell>
          <cell r="AM190">
            <v>48944</v>
          </cell>
          <cell r="AN190">
            <v>42430</v>
          </cell>
          <cell r="AO190">
            <v>43738</v>
          </cell>
          <cell r="AP190" t="str">
            <v>24/05/2016</v>
          </cell>
          <cell r="AQ190" t="str">
            <v>31/12/2019</v>
          </cell>
          <cell r="AR190" t="str">
            <v>31/05/2020</v>
          </cell>
          <cell r="AS190">
            <v>42826</v>
          </cell>
          <cell r="AT190" t="str">
            <v>14/08/2015</v>
          </cell>
          <cell r="AU190" t="str">
            <v>31/12/2017</v>
          </cell>
          <cell r="AV190">
            <v>40889</v>
          </cell>
          <cell r="AW190">
            <v>42541</v>
          </cell>
          <cell r="AX190">
            <v>41655</v>
          </cell>
          <cell r="AY190">
            <v>42094</v>
          </cell>
          <cell r="BA190">
            <v>42579</v>
          </cell>
          <cell r="BB190">
            <v>42671</v>
          </cell>
          <cell r="BC190">
            <v>43191</v>
          </cell>
          <cell r="BF190">
            <v>43008</v>
          </cell>
          <cell r="BH190">
            <v>42766</v>
          </cell>
          <cell r="BI190">
            <v>42583</v>
          </cell>
          <cell r="BJ190">
            <v>42574</v>
          </cell>
          <cell r="BL190">
            <v>41327</v>
          </cell>
          <cell r="BM190">
            <v>42671</v>
          </cell>
          <cell r="BN190">
            <v>42735</v>
          </cell>
          <cell r="BO190">
            <v>41640</v>
          </cell>
          <cell r="BP190">
            <v>42705</v>
          </cell>
          <cell r="BQ190">
            <v>42438</v>
          </cell>
          <cell r="BR190">
            <v>42480</v>
          </cell>
          <cell r="BS190">
            <v>42580</v>
          </cell>
          <cell r="BT190">
            <v>41967</v>
          </cell>
          <cell r="BU190">
            <v>42650</v>
          </cell>
          <cell r="BW190">
            <v>42040</v>
          </cell>
          <cell r="BY190">
            <v>42601</v>
          </cell>
          <cell r="BZ190">
            <v>42625</v>
          </cell>
          <cell r="CA190">
            <v>41179</v>
          </cell>
          <cell r="CC190">
            <v>43523</v>
          </cell>
          <cell r="CD190">
            <v>42372</v>
          </cell>
          <cell r="CE190">
            <v>42508</v>
          </cell>
          <cell r="CF190">
            <v>42673</v>
          </cell>
          <cell r="CG190">
            <v>41990</v>
          </cell>
          <cell r="CH190">
            <v>42307</v>
          </cell>
          <cell r="CI190">
            <v>42667</v>
          </cell>
          <cell r="CJ190">
            <v>42748</v>
          </cell>
          <cell r="CK190">
            <v>42369</v>
          </cell>
          <cell r="CL190">
            <v>42615</v>
          </cell>
          <cell r="CM190">
            <v>42916</v>
          </cell>
          <cell r="CN190">
            <v>42653</v>
          </cell>
          <cell r="CO190">
            <v>42679</v>
          </cell>
          <cell r="CP190">
            <v>42494</v>
          </cell>
          <cell r="CQ190">
            <v>42591</v>
          </cell>
          <cell r="CR190">
            <v>42369</v>
          </cell>
          <cell r="DZ190">
            <v>41789</v>
          </cell>
          <cell r="EA190">
            <v>42780</v>
          </cell>
          <cell r="EB190">
            <v>42460</v>
          </cell>
          <cell r="EC190">
            <v>42613</v>
          </cell>
          <cell r="ED190">
            <v>41649</v>
          </cell>
          <cell r="EE190">
            <v>42825</v>
          </cell>
          <cell r="EF190">
            <v>40777</v>
          </cell>
          <cell r="EG190">
            <v>42633</v>
          </cell>
          <cell r="EH190">
            <v>42795</v>
          </cell>
          <cell r="EI190">
            <v>42135</v>
          </cell>
          <cell r="EJ190">
            <v>42993</v>
          </cell>
          <cell r="EK190">
            <v>42683</v>
          </cell>
          <cell r="EL190">
            <v>41769</v>
          </cell>
          <cell r="EN190">
            <v>42277</v>
          </cell>
          <cell r="EO190"/>
          <cell r="FM190"/>
        </row>
        <row r="191">
          <cell r="B191" t="str">
            <v>Procurement</v>
          </cell>
          <cell r="C191" t="str">
            <v>Project</v>
          </cell>
          <cell r="D191" t="str">
            <v>Project</v>
          </cell>
          <cell r="E191" t="str">
            <v>Procurement</v>
          </cell>
          <cell r="F191" t="str">
            <v>Project</v>
          </cell>
          <cell r="G191" t="str">
            <v>Project</v>
          </cell>
          <cell r="H191" t="str">
            <v>Project</v>
          </cell>
          <cell r="J191" t="str">
            <v>Project</v>
          </cell>
          <cell r="K191" t="str">
            <v>Project</v>
          </cell>
          <cell r="L191" t="str">
            <v>Procurement</v>
          </cell>
          <cell r="M191" t="str">
            <v>Programme</v>
          </cell>
          <cell r="Q191" t="str">
            <v>Project</v>
          </cell>
          <cell r="R191" t="str">
            <v>Project</v>
          </cell>
          <cell r="S191" t="str">
            <v>Project</v>
          </cell>
          <cell r="T191" t="str">
            <v>Procurement</v>
          </cell>
          <cell r="V191" t="str">
            <v>Project</v>
          </cell>
          <cell r="W191" t="str">
            <v>Project</v>
          </cell>
          <cell r="X191" t="str">
            <v>Project</v>
          </cell>
          <cell r="Y191" t="str">
            <v>Project</v>
          </cell>
          <cell r="Z191" t="str">
            <v>Project</v>
          </cell>
          <cell r="AA191" t="str">
            <v>Project</v>
          </cell>
          <cell r="AB191" t="str">
            <v>Project</v>
          </cell>
          <cell r="AC191" t="str">
            <v>Project</v>
          </cell>
          <cell r="AE191" t="str">
            <v xml:space="preserve">Other </v>
          </cell>
          <cell r="AF191" t="str">
            <v>Project</v>
          </cell>
          <cell r="AG191" t="str">
            <v>Project</v>
          </cell>
          <cell r="AH191" t="str">
            <v>Project</v>
          </cell>
          <cell r="AI191" t="str">
            <v>Project</v>
          </cell>
          <cell r="AJ191" t="str">
            <v>Project</v>
          </cell>
          <cell r="AK191" t="str">
            <v>Project</v>
          </cell>
          <cell r="AL191" t="str">
            <v>Project</v>
          </cell>
          <cell r="AM191" t="str">
            <v>Project</v>
          </cell>
          <cell r="AN191" t="str">
            <v>Project</v>
          </cell>
          <cell r="AO191" t="str">
            <v>Project</v>
          </cell>
          <cell r="AP191" t="str">
            <v>Project</v>
          </cell>
          <cell r="AQ191" t="str">
            <v>Project</v>
          </cell>
          <cell r="AR191" t="str">
            <v>Project</v>
          </cell>
          <cell r="AS191" t="str">
            <v>Project</v>
          </cell>
          <cell r="AT191" t="str">
            <v>Project</v>
          </cell>
          <cell r="AU191" t="str">
            <v>Other</v>
          </cell>
          <cell r="AV191" t="str">
            <v>Project</v>
          </cell>
          <cell r="AW191" t="str">
            <v>Project</v>
          </cell>
          <cell r="AX191" t="str">
            <v>Project</v>
          </cell>
          <cell r="AY191" t="str">
            <v>Assurance - MPA PAR</v>
          </cell>
          <cell r="BA191" t="str">
            <v>Assurance - MPA other</v>
          </cell>
          <cell r="BB191" t="str">
            <v xml:space="preserve">Other </v>
          </cell>
          <cell r="BF191" t="str">
            <v>Project</v>
          </cell>
          <cell r="BH191" t="str">
            <v>Assurance - MPA Other</v>
          </cell>
          <cell r="BI191" t="str">
            <v>Assurance - MPA other</v>
          </cell>
          <cell r="BJ191" t="str">
            <v>Procurement</v>
          </cell>
          <cell r="BL191" t="str">
            <v>Approval - HMT Other</v>
          </cell>
          <cell r="BM191" t="str">
            <v>Procurement</v>
          </cell>
          <cell r="BN191" t="str">
            <v>Project</v>
          </cell>
          <cell r="BO191" t="str">
            <v>Project</v>
          </cell>
          <cell r="BP191" t="str">
            <v>Project</v>
          </cell>
          <cell r="BQ191" t="str">
            <v xml:space="preserve">Other </v>
          </cell>
          <cell r="BR191" t="str">
            <v>Project</v>
          </cell>
          <cell r="BS191" t="str">
            <v>Project</v>
          </cell>
          <cell r="BT191" t="str">
            <v>Project</v>
          </cell>
          <cell r="BU191" t="str">
            <v>Procurement</v>
          </cell>
          <cell r="BV191" t="str">
            <v>Project</v>
          </cell>
          <cell r="BW191" t="str">
            <v>Project</v>
          </cell>
          <cell r="BY191" t="str">
            <v>Procurement</v>
          </cell>
          <cell r="BZ191" t="str">
            <v>Project</v>
          </cell>
          <cell r="CA191" t="str">
            <v>Assurance - MPA Gate 0</v>
          </cell>
          <cell r="CC191" t="str">
            <v>Project</v>
          </cell>
          <cell r="CD191" t="str">
            <v>Project</v>
          </cell>
          <cell r="CE191" t="str">
            <v xml:space="preserve">Other </v>
          </cell>
          <cell r="CF191" t="str">
            <v>Project</v>
          </cell>
          <cell r="CG191" t="str">
            <v>Project</v>
          </cell>
          <cell r="CH191" t="str">
            <v>Project</v>
          </cell>
          <cell r="CI191" t="str">
            <v>Project</v>
          </cell>
          <cell r="CJ191" t="str">
            <v>Project</v>
          </cell>
          <cell r="CK191" t="str">
            <v>Project</v>
          </cell>
          <cell r="CL191" t="str">
            <v>Project</v>
          </cell>
          <cell r="CM191" t="str">
            <v>Project</v>
          </cell>
          <cell r="CN191" t="str">
            <v>Project</v>
          </cell>
          <cell r="CO191" t="str">
            <v>Project</v>
          </cell>
          <cell r="CP191" t="str">
            <v>Project</v>
          </cell>
          <cell r="CQ191" t="str">
            <v>Project</v>
          </cell>
          <cell r="CR191" t="str">
            <v>Project</v>
          </cell>
          <cell r="DZ191" t="str">
            <v>Project</v>
          </cell>
          <cell r="EA191" t="str">
            <v>Project</v>
          </cell>
          <cell r="EB191" t="str">
            <v xml:space="preserve">Other </v>
          </cell>
          <cell r="EC191" t="str">
            <v>Procurement</v>
          </cell>
          <cell r="ED191" t="str">
            <v>Project</v>
          </cell>
          <cell r="EE191" t="str">
            <v>Project</v>
          </cell>
          <cell r="EF191" t="str">
            <v>Project</v>
          </cell>
          <cell r="EG191" t="str">
            <v>Project</v>
          </cell>
          <cell r="EH191" t="str">
            <v>Project</v>
          </cell>
          <cell r="EI191" t="str">
            <v>Project</v>
          </cell>
          <cell r="EJ191" t="str">
            <v>Project</v>
          </cell>
          <cell r="EK191" t="str">
            <v>Project</v>
          </cell>
          <cell r="EL191" t="str">
            <v>Procurement</v>
          </cell>
          <cell r="EN191" t="str">
            <v>Project</v>
          </cell>
          <cell r="EO191"/>
          <cell r="FM191"/>
        </row>
        <row r="192">
          <cell r="B192" t="str">
            <v>There was a two month delay to the Planning and Delivery Partner contract award due to delays in Government approvals.</v>
          </cell>
          <cell r="F192" t="str">
            <v>Complete - strategy cireculated to Commercial Director</v>
          </cell>
          <cell r="G192" t="str">
            <v>Decision not to re-use Proof of Concept solution and incumbent supplier to deliver Release 1 has resulted in a revision to the R1 go live. Agreement to delay Wave 1 transitions is currently being finalised with effected partners.</v>
          </cell>
          <cell r="H192" t="str">
            <v>As above</v>
          </cell>
          <cell r="J192" t="str">
            <v>KPI service issues have delayed the closure of this milestone.</v>
          </cell>
          <cell r="Q192" t="str">
            <v>Delay caused by indecison, initially from EDF on FID and laterly UKGov as to whether to sign documentation.</v>
          </cell>
          <cell r="S192" t="str">
            <v>Covering Pilot Phase and Main Scheme</v>
          </cell>
          <cell r="W192" t="str">
            <v>Delivered in Release 5deployment was re-scheduled during Q1 due to re-prioritisation of CS capability delivery</v>
          </cell>
          <cell r="X192" t="str">
            <v>Additional time required due to combining WAN and LAN lots as approved by the Delivery Board. Scope also revised to ensure there are no stranded services</v>
          </cell>
          <cell r="Y192" t="str">
            <v>Approval of 4th Annual Plan by the Thames Estuary Board.</v>
          </cell>
          <cell r="AB192" t="str">
            <v>Rebaseline to sale completion in 16/17, and market testing moved to commence post EU Referendum, decision delayed by MOG change of asset from BEIS to DfE</v>
          </cell>
          <cell r="AC192" t="str">
            <v>As it is a rolling programme of individual projects, each project has an independent review and approval by the PSBP Head of Assuance and Approvals. Therefore dates have been provided for the overall programme at various phases and percentage intervalsDates for theses milestones have been treated as baseline as these align to the new milestones agreed as part of the Performance Framework with IPA.</v>
          </cell>
          <cell r="AE192" t="str">
            <v>Actual date of Royal Assent subject to parliamentary process.</v>
          </cell>
          <cell r="AI192" t="str">
            <v>Tentative date and dependent on timing of a Government announcement on preferred scheme - See notes below.</v>
          </cell>
          <cell r="AK192" t="str">
            <v>Hendy Review. Once updated AFC available (end of GRIP 3) a decision can be taken on funding future works.</v>
          </cell>
          <cell r="AM192" t="str">
            <v>Phase 2b (Crewe to Manchester/Birmingham to Leeds) Start of Operation date TBC.</v>
          </cell>
          <cell r="AN192" t="str">
            <v>Milestone completed early. Train T13 arrived in the UK from Japan 01 March 2016.</v>
          </cell>
          <cell r="AO192" t="str">
            <v>Planning consent submission to form part of Development Phase. The current baseline plan shows that the DCO application will be submitted to PINS in Q2 2019.</v>
          </cell>
          <cell r="AP192" t="str">
            <v>Awarded to Balfour beatty</v>
          </cell>
          <cell r="AR192" t="str">
            <v>Progressing to Plan</v>
          </cell>
          <cell r="AT192" t="str">
            <v>Lydd base Go Live delayed to provide sufficient time for additional training required for Aircrew to support base operations.</v>
          </cell>
          <cell r="AW192" t="str">
            <v>Revision to later passenger service date as a result of some delays in testing and approvals (former planned date Feb 2016).  This milestone was completed on 20 June 2016.</v>
          </cell>
          <cell r="AX192" t="str">
            <v>Vaccination continued into January.  Original baseline did not anticipate this although it is likely this may occur every year in some areas.</v>
          </cell>
          <cell r="AY192" t="str">
            <v xml:space="preserve">Change of date to align with MPA dates. </v>
          </cell>
          <cell r="BA192" t="str">
            <v>Gateway undertaken in July 2016 with the GPSoC Replacement project receiving an amber assessment.  The recommendations arising from the review are now being addressed by the Domain C team with a plan in place for each recommendation.</v>
          </cell>
          <cell r="BB192" t="str">
            <v>As a result of the programme submitting 1 FBC the final date for Gateway 3 has been brought forward.</v>
          </cell>
          <cell r="BH192" t="str">
            <v>6 monthly reviews to be undertaken as provision of the OBC approval conditions .  TBC</v>
          </cell>
          <cell r="BI192" t="str">
            <v>To be rescheduled and completed in Q3.</v>
          </cell>
          <cell r="BM192" t="str">
            <v>The previous date was based on securing PBC approval by end of July 2016. However, we intend to rebaseline our plans at the stage at which each OBC is approved for the respective Workstream.</v>
          </cell>
          <cell r="BN192" t="str">
            <v>To keep under review - linked to EU Ref outcome.   This will be considered as part of the rebaselining of the programme milestones.</v>
          </cell>
          <cell r="BP192" t="str">
            <v>Delay to Go Live allows additional time to complete the establishment of the GovCo, procure  associated services and for the important consultation conversations with HPE transferees.</v>
          </cell>
          <cell r="BS192" t="str">
            <v>The interface was delivered on 29/07/16 and went live on 01/08/16.</v>
          </cell>
          <cell r="BV192" t="str">
            <v>Plan for LLDs revisited and revised plan in production. Date TBC.</v>
          </cell>
          <cell r="BY192" t="str">
            <v>Contract signed 17 August</v>
          </cell>
          <cell r="BZ192" t="str">
            <v>Delays caused by changes to solution requested by business and content loading.</v>
          </cell>
          <cell r="CC192" t="str">
            <v>Negotiations still pre lease so no formal change to forecast. Once development confirmed change control process will be invoked.</v>
          </cell>
          <cell r="CH192" t="str">
            <v xml:space="preserve">The ACDS Infrastructure Re-Platform delivery (Full Service support by all suppliers) delivered and has completed its 6 week warranty period to the Sept reported target date. The infrastructure has shown good stability and  successfully supported the Data Dictionary (DD) including Investigative pathways (DDP)  and Advanced Data Mediation (ADM) pilots.  Warranty complete governance is progressing with the project recommendation the milestone acceptance criteria have been met. </v>
          </cell>
          <cell r="CI192" t="str">
            <v>Meeting to agree overarching tranche objectives with the SRO</v>
          </cell>
          <cell r="CJ192" t="str">
            <v>This  date is estimated.</v>
          </cell>
          <cell r="CL192" t="str">
            <v xml:space="preserve">Forecast dates reflect the November 2015 R1 Plan. The project is currently being re-planned and as described in the SRO commentary. </v>
          </cell>
          <cell r="CM192" t="str">
            <v>Delayed until a decision had been made on a secure, national hosting capability, to be hosted in Crown.  HODDaT have been tasked with building out 2 Data Centres (primary and secondary) and DSAB is working closely with the Head of Platforms in DDaT to ensure the data centres will meet our requirements</v>
          </cell>
          <cell r="CO192" t="str">
            <v xml:space="preserve">BSG has been re-planned and aligned with IABS Release 9.0. The slippage  has been due to delays in awarding the hosting contract  and NG (IDENT1 supplier ) unable to meet  timelines. </v>
          </cell>
          <cell r="CP192" t="str">
            <v xml:space="preserve">This is the first caseworking release and establishes the footprint for the IPT system, it is the first point at which we have integrated several IPT components and contains a high degree of technical complexity. As a result it has taken longer to complete this deliverable than originally forecast. </v>
          </cell>
          <cell r="CQ192" t="str">
            <v>Completed 09/08/2016</v>
          </cell>
          <cell r="CR192" t="str">
            <v>Supplier took longer to rollout equipment to all sites and also approval issues with some landlords</v>
          </cell>
          <cell r="EA192" t="str">
            <v>This has been deferred until after the main C2I &amp; ATCM products have been transferred as this change is not urgent &amp; would risk overstretching resources at a critical time. The timelines and scope will be reviewed further once the work to consolidate/coordinate with Reform has been concluded.</v>
          </cell>
          <cell r="EB192" t="str">
            <v xml:space="preserve">completion rollout PCU WiFi </v>
          </cell>
          <cell r="ED192" t="str">
            <v>Slippage due to complex contract negotiations</v>
          </cell>
          <cell r="EE192" t="str">
            <v>Some progress (applications, online fees &amp; statement of truth) expected by March 2017, with links to HMRC, DWP, Digital Notification and Digital Requests for copies / changes expected by December 2018</v>
          </cell>
          <cell r="EK192" t="str">
            <v>IT Equip and service readiness complete.Changed to reflect contractual milestone date.</v>
          </cell>
          <cell r="EO192"/>
          <cell r="FM192"/>
        </row>
        <row r="193">
          <cell r="B193" t="str">
            <v>ITT issued for LLC Beta Register Services Provider</v>
          </cell>
          <cell r="C193" t="str">
            <v>Award construction contract</v>
          </cell>
          <cell r="D193" t="str">
            <v>NSC confirmation that final governance package is acceptable</v>
          </cell>
          <cell r="E193" t="str">
            <v>UKCMRI established as operating entity</v>
          </cell>
          <cell r="F193" t="str">
            <v>Assessment &amp; Development Centre Go Live</v>
          </cell>
          <cell r="G193" t="str">
            <v>Release 2 - Ready for Service</v>
          </cell>
          <cell r="H193" t="str">
            <v>Tranche 4 Hubs Development Activities Complete</v>
          </cell>
          <cell r="J193" t="str">
            <v>Defra SOP Go-live</v>
          </cell>
          <cell r="K193" t="str">
            <v>Shadow Running</v>
          </cell>
          <cell r="L193" t="str">
            <v>Print Contract Award</v>
          </cell>
          <cell r="M193" t="str">
            <v>Financial Protocol Agreed</v>
          </cell>
          <cell r="Q193" t="str">
            <v>NNB take FID</v>
          </cell>
          <cell r="R193" t="str">
            <v>Final NPS designated by SoS</v>
          </cell>
          <cell r="S193" t="str">
            <v>Delivery body for Pilot phase appointed</v>
          </cell>
          <cell r="T193" t="str">
            <v>Issue Contract Notice</v>
          </cell>
          <cell r="V193" t="str">
            <v>End to End Solution: SMETS 2 EU Notification Period Technical Specification Complete</v>
          </cell>
          <cell r="W193" t="str">
            <v>Pillar 2 Countryside Stewardship Minimum Viable Service capability delivered</v>
          </cell>
          <cell r="X193" t="str">
            <v>Hosting Contract Award</v>
          </cell>
          <cell r="Y193" t="str">
            <v>Approval of Annual Plan 19/20</v>
          </cell>
          <cell r="Z193" t="str">
            <v>Tunnelling ends</v>
          </cell>
          <cell r="AA193" t="str">
            <v>Institute for Apprenticeships Chair/CEO appointed</v>
          </cell>
          <cell r="AB193" t="str">
            <v>Market Testing completion</v>
          </cell>
          <cell r="AC193" t="str">
            <v>50% PSBP1 Schools Handed Over</v>
          </cell>
          <cell r="AD193" t="str">
            <v>Financial close batch 1</v>
          </cell>
          <cell r="AE193" t="str">
            <v>EYNFF Funding Consultation launched</v>
          </cell>
          <cell r="AF193" t="str">
            <v>6 Complete Construction water supply</v>
          </cell>
          <cell r="AG193" t="str">
            <v>A1 on new allignment</v>
          </cell>
          <cell r="AH193" t="str">
            <v>Pre-OJEU Approval</v>
          </cell>
          <cell r="AI193" t="str">
            <v>NPS Designated</v>
          </cell>
          <cell r="AJ193" t="str">
            <v>Stage 2 - Crossrail takes over Heathrow Connect</v>
          </cell>
          <cell r="AK193" t="str">
            <v>East West Phase 2 GRIP 3 - Interim (Excluding HS2 Interface Areas)</v>
          </cell>
          <cell r="AM193" t="str">
            <v>Phase 2b OBC - HMT Approval</v>
          </cell>
          <cell r="AN193" t="str">
            <v>Doncaster depot complete</v>
          </cell>
          <cell r="AO193" t="str">
            <v>Pre-PIN Approval</v>
          </cell>
          <cell r="AP193" t="str">
            <v>EAR consultation/Public Information</v>
          </cell>
          <cell r="AQ193" t="str">
            <v>KO2-Electric Services Sheffield to St Pancras</v>
          </cell>
          <cell r="AR193" t="str">
            <v>Depots: Blackburn depot and Wigan Springs Branch or alternative depot proposal</v>
          </cell>
          <cell r="AS193" t="str">
            <v>South Western OBC HMT Approval</v>
          </cell>
          <cell r="AT193" t="str">
            <v>St Athan (Cardiff) Base Go Live</v>
          </cell>
          <cell r="AU193" t="str">
            <v>Reopening of former Waterloo International Terminal and operation of 10-car services on the Windsor lines</v>
          </cell>
          <cell r="AV193" t="str">
            <v>DVSA Migration</v>
          </cell>
          <cell r="AW193" t="str">
            <v>Hornsey Depot Commissioning</v>
          </cell>
          <cell r="AX193" t="str">
            <v>Decision on programme roll-out for 2017/18 to inform contract extension</v>
          </cell>
          <cell r="AY193" t="str">
            <v>Exit Baselined Plan for Exit</v>
          </cell>
          <cell r="BB193" t="str">
            <v>MPRG Review of FBC</v>
          </cell>
          <cell r="BF193" t="str">
            <v>The Christie - Workforce Ready to Treat</v>
          </cell>
          <cell r="BH193" t="str">
            <v>Cabinet Office Gateway :6-mthly Review</v>
          </cell>
          <cell r="BJ193" t="str">
            <v>OJEU Published Medical Services</v>
          </cell>
          <cell r="BL193" t="str">
            <v>Site acquisition</v>
          </cell>
          <cell r="BM193" t="str">
            <v>Category Towers (Tranche 1) - OJEU Notice Publication</v>
          </cell>
          <cell r="BN193" t="str">
            <v>NAO report published</v>
          </cell>
          <cell r="BO193" t="str">
            <v xml:space="preserve">Pilot launched </v>
          </cell>
          <cell r="BP193" t="str">
            <v>Transition Go Live for Wave 3 Applications (Apps Dev)</v>
          </cell>
          <cell r="BQ193" t="str">
            <v>MAEWR</v>
          </cell>
          <cell r="BR193" t="str">
            <v xml:space="preserve">L1 design OED handed to delivery </v>
          </cell>
          <cell r="BS193" t="str">
            <v>SFIS Rollout complete</v>
          </cell>
          <cell r="BT193" t="str">
            <v>Test the Service (Digital) launched</v>
          </cell>
          <cell r="BU193" t="str">
            <v>Suppliers agree Umbrella Framework</v>
          </cell>
          <cell r="BV193" t="str">
            <v>DC Ready for Wave Migration</v>
          </cell>
          <cell r="BW193" t="str">
            <v>Completion of main construction</v>
          </cell>
          <cell r="BY193" t="str">
            <v>Go Live</v>
          </cell>
          <cell r="BZ193" t="str">
            <v>UKHQ WiFi Completed</v>
          </cell>
          <cell r="CA193" t="str">
            <v>Gateway 1</v>
          </cell>
          <cell r="CC193" t="str">
            <v>Bristol Regional Centre  Opening</v>
          </cell>
          <cell r="CD193" t="str">
            <v>Exit Deals Signed with  Capgemini and Fujitsu / Wave 2 Transition Announcement Made</v>
          </cell>
          <cell r="CE193" t="str">
            <v>CDS Increment 2 Starts</v>
          </cell>
          <cell r="CF193" t="str">
            <v xml:space="preserve">Agents Services - GDS Beta Assessment </v>
          </cell>
          <cell r="CG193" t="str">
            <v>Calculator go live</v>
          </cell>
          <cell r="CH193" t="str">
            <v xml:space="preserve">Agree Sustainment Operating Model </v>
          </cell>
          <cell r="CI193" t="str">
            <v>NLED Programme Board</v>
          </cell>
          <cell r="CJ193" t="str">
            <v>Procurement</v>
          </cell>
          <cell r="CK193" t="str">
            <v>Enhanced Detection Trial completes</v>
          </cell>
          <cell r="CL193" t="str">
            <v>P020(a) - UAT (Barring &amp; Basics)</v>
          </cell>
          <cell r="CM193" t="str">
            <v xml:space="preserve">AFTC Release 2 </v>
          </cell>
          <cell r="CN193" t="str">
            <v>Integration and Performance Testing complete</v>
          </cell>
          <cell r="CO193" t="str">
            <v>HMPO Biometrics Facial Matching Service Phase 1 - Complete (1:1, 1:WL) - Go Live</v>
          </cell>
          <cell r="CP193" t="str">
            <v>1st IPT Decommissioning Milestone - iApply</v>
          </cell>
          <cell r="CQ193" t="str">
            <v>Wave 1: Modernise workplaces and technology and establish Smarter Working Change Network  in line with estate change plans for the Manchester Consolidation.</v>
          </cell>
          <cell r="CR193" t="str">
            <v>Thick Client Rollout commences</v>
          </cell>
          <cell r="DZ193" t="str">
            <v xml:space="preserve">OBC - for the operation of the prison </v>
          </cell>
          <cell r="EA193" t="str">
            <v xml:space="preserve">IDAM MVP Complete </v>
          </cell>
          <cell r="EB193" t="str">
            <v xml:space="preserve">completion rollout Magistrates' In Court Presentation solution </v>
          </cell>
          <cell r="EC193" t="str">
            <v>Award Recommendation</v>
          </cell>
          <cell r="ED193" t="str">
            <v>Networks WAN / LAN Contract Award</v>
          </cell>
          <cell r="EE193" t="str">
            <v>Social Security and Child Support - Service live and national roll out</v>
          </cell>
          <cell r="EF193" t="str">
            <v>IDP system available for internal training</v>
          </cell>
          <cell r="EG193" t="str">
            <v>Approval of tender documentation</v>
          </cell>
          <cell r="EH193" t="str">
            <v>Fix &amp; Go Programme Completion</v>
          </cell>
          <cell r="EI193" t="str">
            <v>Gate 1B Phase 1 Sites Complete</v>
          </cell>
          <cell r="EJ193" t="str">
            <v>Early Works commence</v>
          </cell>
          <cell r="EK193" t="str">
            <v>Post go live support complete (MS17)</v>
          </cell>
          <cell r="EL193" t="str">
            <v>Launch of the competition</v>
          </cell>
          <cell r="EN193" t="str">
            <v>Tranche 3 - skills and processes supporting operating model significantly enhanced; increased automation of transactional activity  suppoting operational delivery; Digital Exploitation Pods in place.</v>
          </cell>
          <cell r="EO193"/>
          <cell r="FM193"/>
        </row>
        <row r="194">
          <cell r="B194">
            <v>42488</v>
          </cell>
          <cell r="C194">
            <v>42735</v>
          </cell>
          <cell r="D194">
            <v>41887</v>
          </cell>
          <cell r="E194">
            <v>39580</v>
          </cell>
          <cell r="F194">
            <v>42277</v>
          </cell>
          <cell r="G194">
            <v>42735</v>
          </cell>
          <cell r="H194">
            <v>43008</v>
          </cell>
          <cell r="J194">
            <v>42009</v>
          </cell>
          <cell r="K194">
            <v>42644</v>
          </cell>
          <cell r="L194">
            <v>42276</v>
          </cell>
          <cell r="M194">
            <v>42735</v>
          </cell>
          <cell r="Q194">
            <v>42400</v>
          </cell>
          <cell r="R194">
            <v>43039</v>
          </cell>
          <cell r="S194">
            <v>42597</v>
          </cell>
          <cell r="T194">
            <v>41106</v>
          </cell>
          <cell r="V194">
            <v>41388</v>
          </cell>
          <cell r="W194">
            <v>42584</v>
          </cell>
          <cell r="X194">
            <v>43042</v>
          </cell>
          <cell r="Y194">
            <v>43497</v>
          </cell>
          <cell r="Z194">
            <v>44561</v>
          </cell>
          <cell r="AA194">
            <v>42673</v>
          </cell>
          <cell r="AB194">
            <v>42307</v>
          </cell>
          <cell r="AC194">
            <v>42573</v>
          </cell>
          <cell r="AD194">
            <v>41934</v>
          </cell>
          <cell r="AE194">
            <v>42557</v>
          </cell>
          <cell r="AF194">
            <v>41269</v>
          </cell>
          <cell r="AG194">
            <v>43382</v>
          </cell>
          <cell r="AH194">
            <v>42377</v>
          </cell>
          <cell r="AI194">
            <v>42736</v>
          </cell>
          <cell r="AJ194">
            <v>43105</v>
          </cell>
          <cell r="AK194">
            <v>42613</v>
          </cell>
          <cell r="AM194">
            <v>43738</v>
          </cell>
          <cell r="AN194">
            <v>42705</v>
          </cell>
          <cell r="AO194">
            <v>43100</v>
          </cell>
          <cell r="AP194" t="str">
            <v>31/08/2016</v>
          </cell>
          <cell r="AQ194">
            <v>45291</v>
          </cell>
          <cell r="AR194">
            <v>43470</v>
          </cell>
          <cell r="AS194">
            <v>42507</v>
          </cell>
          <cell r="AT194">
            <v>42014</v>
          </cell>
          <cell r="AU194" t="str">
            <v>31/05/2018</v>
          </cell>
          <cell r="AV194">
            <v>42186</v>
          </cell>
          <cell r="AW194">
            <v>42568</v>
          </cell>
          <cell r="AX194">
            <v>41936</v>
          </cell>
          <cell r="AY194">
            <v>42460</v>
          </cell>
          <cell r="BB194">
            <v>42712</v>
          </cell>
          <cell r="BF194">
            <v>43220</v>
          </cell>
          <cell r="BH194">
            <v>42671</v>
          </cell>
          <cell r="BJ194">
            <v>42536</v>
          </cell>
          <cell r="BL194">
            <v>42490</v>
          </cell>
          <cell r="BM194">
            <v>42660</v>
          </cell>
          <cell r="BN194">
            <v>42400</v>
          </cell>
          <cell r="BO194">
            <v>41645</v>
          </cell>
          <cell r="BP194">
            <v>42751</v>
          </cell>
          <cell r="BQ194">
            <v>40481</v>
          </cell>
          <cell r="BR194">
            <v>42521</v>
          </cell>
          <cell r="BS194">
            <v>42430</v>
          </cell>
          <cell r="BT194">
            <v>41969</v>
          </cell>
          <cell r="BU194">
            <v>42734</v>
          </cell>
          <cell r="BV194">
            <v>42667</v>
          </cell>
          <cell r="BW194">
            <v>42323</v>
          </cell>
          <cell r="BY194">
            <v>42614</v>
          </cell>
          <cell r="BZ194">
            <v>42522</v>
          </cell>
          <cell r="CA194">
            <v>41179</v>
          </cell>
          <cell r="CC194">
            <v>43009</v>
          </cell>
          <cell r="CD194">
            <v>42459</v>
          </cell>
          <cell r="CE194">
            <v>42509</v>
          </cell>
          <cell r="CF194">
            <v>42695</v>
          </cell>
          <cell r="CG194">
            <v>42582</v>
          </cell>
          <cell r="CH194">
            <v>42643</v>
          </cell>
          <cell r="CI194">
            <v>42704</v>
          </cell>
          <cell r="CJ194">
            <v>42772</v>
          </cell>
          <cell r="CK194">
            <v>42460</v>
          </cell>
          <cell r="CL194">
            <v>42317</v>
          </cell>
          <cell r="CM194">
            <v>42460</v>
          </cell>
          <cell r="CN194">
            <v>42835</v>
          </cell>
          <cell r="CO194">
            <v>42643</v>
          </cell>
          <cell r="CP194">
            <v>42426</v>
          </cell>
          <cell r="CQ194">
            <v>42643</v>
          </cell>
          <cell r="CR194">
            <v>42570</v>
          </cell>
          <cell r="DZ194">
            <v>42034</v>
          </cell>
          <cell r="EA194">
            <v>42582</v>
          </cell>
          <cell r="EB194">
            <v>42185</v>
          </cell>
          <cell r="EC194">
            <v>42752</v>
          </cell>
          <cell r="ED194">
            <v>41394</v>
          </cell>
          <cell r="EE194">
            <v>43190</v>
          </cell>
          <cell r="EF194">
            <v>40877</v>
          </cell>
          <cell r="EG194">
            <v>42675</v>
          </cell>
          <cell r="EH194">
            <v>42826</v>
          </cell>
          <cell r="EI194">
            <v>42118</v>
          </cell>
          <cell r="EJ194">
            <v>42863</v>
          </cell>
          <cell r="EK194">
            <v>42748</v>
          </cell>
          <cell r="EL194">
            <v>41769</v>
          </cell>
          <cell r="EN194">
            <v>42278</v>
          </cell>
          <cell r="EO194"/>
          <cell r="FM194"/>
        </row>
        <row r="195">
          <cell r="B195">
            <v>42503</v>
          </cell>
          <cell r="D195">
            <v>42856</v>
          </cell>
          <cell r="F195">
            <v>42551</v>
          </cell>
          <cell r="Q195">
            <v>42502</v>
          </cell>
          <cell r="W195">
            <v>42766</v>
          </cell>
          <cell r="AB195">
            <v>42692</v>
          </cell>
          <cell r="AJ195" t="str">
            <v>31/05/2018</v>
          </cell>
          <cell r="AK195">
            <v>42735</v>
          </cell>
          <cell r="AV195">
            <v>42982</v>
          </cell>
          <cell r="BL195">
            <v>43190</v>
          </cell>
          <cell r="BN195">
            <v>42571</v>
          </cell>
          <cell r="BW195">
            <v>42537</v>
          </cell>
          <cell r="CG195">
            <v>42585</v>
          </cell>
          <cell r="CM195">
            <v>42521</v>
          </cell>
          <cell r="CR195">
            <v>42736</v>
          </cell>
          <cell r="ED195">
            <v>41834</v>
          </cell>
          <cell r="EF195">
            <v>40917</v>
          </cell>
          <cell r="EO195"/>
          <cell r="FM195"/>
        </row>
        <row r="196">
          <cell r="B196">
            <v>42555</v>
          </cell>
          <cell r="C196">
            <v>42735</v>
          </cell>
          <cell r="D196">
            <v>42856</v>
          </cell>
          <cell r="E196">
            <v>39580</v>
          </cell>
          <cell r="F196">
            <v>42551</v>
          </cell>
          <cell r="G196">
            <v>42870</v>
          </cell>
          <cell r="H196">
            <v>43008</v>
          </cell>
          <cell r="J196">
            <v>42513</v>
          </cell>
          <cell r="K196">
            <v>42644</v>
          </cell>
          <cell r="L196">
            <v>42242</v>
          </cell>
          <cell r="M196">
            <v>42735</v>
          </cell>
          <cell r="Q196">
            <v>42549</v>
          </cell>
          <cell r="R196">
            <v>43039</v>
          </cell>
          <cell r="S196">
            <v>42612</v>
          </cell>
          <cell r="T196">
            <v>41106</v>
          </cell>
          <cell r="V196">
            <v>41388</v>
          </cell>
          <cell r="W196">
            <v>42794</v>
          </cell>
          <cell r="X196">
            <v>43143</v>
          </cell>
          <cell r="Y196">
            <v>43497</v>
          </cell>
          <cell r="Z196">
            <v>44561</v>
          </cell>
          <cell r="AA196">
            <v>42673</v>
          </cell>
          <cell r="AB196">
            <v>42692</v>
          </cell>
          <cell r="AC196">
            <v>42573</v>
          </cell>
          <cell r="AD196">
            <v>42082</v>
          </cell>
          <cell r="AE196">
            <v>42593</v>
          </cell>
          <cell r="AF196">
            <v>41269</v>
          </cell>
          <cell r="AG196">
            <v>43382</v>
          </cell>
          <cell r="AH196">
            <v>42689</v>
          </cell>
          <cell r="AI196">
            <v>43100</v>
          </cell>
          <cell r="AJ196" t="str">
            <v>31/05/2018</v>
          </cell>
          <cell r="AK196">
            <v>42735</v>
          </cell>
          <cell r="AM196">
            <v>43738</v>
          </cell>
          <cell r="AN196">
            <v>42705</v>
          </cell>
          <cell r="AO196">
            <v>43100</v>
          </cell>
          <cell r="AP196">
            <v>42636</v>
          </cell>
          <cell r="AQ196">
            <v>45291</v>
          </cell>
          <cell r="AR196">
            <v>43586</v>
          </cell>
          <cell r="AS196">
            <v>42507</v>
          </cell>
          <cell r="AT196">
            <v>42104</v>
          </cell>
          <cell r="AU196" t="str">
            <v>31/05/2018</v>
          </cell>
          <cell r="AV196">
            <v>42982</v>
          </cell>
          <cell r="AW196">
            <v>42571</v>
          </cell>
          <cell r="AX196">
            <v>41978</v>
          </cell>
          <cell r="AY196">
            <v>42460</v>
          </cell>
          <cell r="BB196">
            <v>42712</v>
          </cell>
          <cell r="BF196">
            <v>43220</v>
          </cell>
          <cell r="BH196">
            <v>42947</v>
          </cell>
          <cell r="BJ196">
            <v>42537</v>
          </cell>
          <cell r="BL196">
            <v>43190</v>
          </cell>
          <cell r="BM196">
            <v>42682</v>
          </cell>
          <cell r="BN196">
            <v>42671</v>
          </cell>
          <cell r="BO196">
            <v>41645</v>
          </cell>
          <cell r="BP196">
            <v>42751</v>
          </cell>
          <cell r="BQ196">
            <v>40481</v>
          </cell>
          <cell r="BR196">
            <v>42521</v>
          </cell>
          <cell r="BS196">
            <v>42430</v>
          </cell>
          <cell r="BT196">
            <v>41969</v>
          </cell>
          <cell r="BU196">
            <v>42734</v>
          </cell>
          <cell r="BV196">
            <v>42825</v>
          </cell>
          <cell r="BW196">
            <v>42704</v>
          </cell>
          <cell r="BY196">
            <v>42614</v>
          </cell>
          <cell r="BZ196">
            <v>42825</v>
          </cell>
          <cell r="CA196">
            <v>41179</v>
          </cell>
          <cell r="CC196">
            <v>43273</v>
          </cell>
          <cell r="CD196">
            <v>42459</v>
          </cell>
          <cell r="CE196">
            <v>42509</v>
          </cell>
          <cell r="CF196">
            <v>42695</v>
          </cell>
          <cell r="CG196">
            <v>42585</v>
          </cell>
          <cell r="CH196">
            <v>42674</v>
          </cell>
          <cell r="CI196">
            <v>42704</v>
          </cell>
          <cell r="CJ196">
            <v>42772</v>
          </cell>
          <cell r="CK196">
            <v>42460</v>
          </cell>
          <cell r="CL196">
            <v>42601</v>
          </cell>
          <cell r="CM196">
            <v>42719</v>
          </cell>
          <cell r="CN196">
            <v>42835</v>
          </cell>
          <cell r="CO196">
            <v>42643</v>
          </cell>
          <cell r="CP196">
            <v>42426</v>
          </cell>
          <cell r="CQ196">
            <v>42643</v>
          </cell>
          <cell r="CR196">
            <v>42736</v>
          </cell>
          <cell r="DZ196">
            <v>42034</v>
          </cell>
          <cell r="EA196">
            <v>42582</v>
          </cell>
          <cell r="EB196">
            <v>42185</v>
          </cell>
          <cell r="EC196">
            <v>42752</v>
          </cell>
          <cell r="ED196">
            <v>41680</v>
          </cell>
          <cell r="EE196">
            <v>43190</v>
          </cell>
          <cell r="EF196">
            <v>40967</v>
          </cell>
          <cell r="EG196">
            <v>42675</v>
          </cell>
          <cell r="EH196">
            <v>42826</v>
          </cell>
          <cell r="EI196">
            <v>42118</v>
          </cell>
          <cell r="EJ196">
            <v>42863</v>
          </cell>
          <cell r="EK196">
            <v>42760</v>
          </cell>
          <cell r="EL196">
            <v>41769</v>
          </cell>
          <cell r="EN196">
            <v>42278</v>
          </cell>
          <cell r="EO196"/>
          <cell r="FM196"/>
        </row>
        <row r="197">
          <cell r="B197" t="str">
            <v>Procurement</v>
          </cell>
          <cell r="C197" t="str">
            <v>Procurement</v>
          </cell>
          <cell r="D197" t="str">
            <v>Approval - Departmental</v>
          </cell>
          <cell r="E197" t="str">
            <v>Project</v>
          </cell>
          <cell r="F197" t="str">
            <v>Project</v>
          </cell>
          <cell r="G197" t="str">
            <v>Project</v>
          </cell>
          <cell r="H197" t="str">
            <v>Project</v>
          </cell>
          <cell r="J197" t="str">
            <v>Project</v>
          </cell>
          <cell r="K197" t="str">
            <v>Project</v>
          </cell>
          <cell r="L197" t="str">
            <v>Procurement</v>
          </cell>
          <cell r="M197" t="str">
            <v>Programme</v>
          </cell>
          <cell r="Q197" t="str">
            <v xml:space="preserve">Other </v>
          </cell>
          <cell r="R197" t="str">
            <v>Project</v>
          </cell>
          <cell r="S197" t="str">
            <v>Procurement</v>
          </cell>
          <cell r="T197" t="str">
            <v>Procurement</v>
          </cell>
          <cell r="V197" t="str">
            <v>Project</v>
          </cell>
          <cell r="W197" t="str">
            <v>Project</v>
          </cell>
          <cell r="X197" t="str">
            <v>Project</v>
          </cell>
          <cell r="Y197" t="str">
            <v>Project</v>
          </cell>
          <cell r="Z197" t="str">
            <v>Project</v>
          </cell>
          <cell r="AA197" t="str">
            <v>Project</v>
          </cell>
          <cell r="AB197" t="str">
            <v>Project</v>
          </cell>
          <cell r="AC197" t="str">
            <v>Project</v>
          </cell>
          <cell r="AD197" t="str">
            <v>Procurement</v>
          </cell>
          <cell r="AE197" t="str">
            <v>Project</v>
          </cell>
          <cell r="AF197" t="str">
            <v>Project</v>
          </cell>
          <cell r="AG197" t="str">
            <v>Project</v>
          </cell>
          <cell r="AH197" t="str">
            <v>Procurement</v>
          </cell>
          <cell r="AI197" t="str">
            <v>Project</v>
          </cell>
          <cell r="AJ197" t="str">
            <v>Project</v>
          </cell>
          <cell r="AK197" t="str">
            <v>Project</v>
          </cell>
          <cell r="AM197" t="str">
            <v>Project</v>
          </cell>
          <cell r="AN197" t="str">
            <v>Project</v>
          </cell>
          <cell r="AO197" t="str">
            <v>Procurement</v>
          </cell>
          <cell r="AP197" t="str">
            <v>Project</v>
          </cell>
          <cell r="AQ197" t="str">
            <v>Project</v>
          </cell>
          <cell r="AR197" t="str">
            <v>Project</v>
          </cell>
          <cell r="AS197" t="str">
            <v>Project</v>
          </cell>
          <cell r="AT197" t="str">
            <v>Project</v>
          </cell>
          <cell r="AU197" t="str">
            <v>Other</v>
          </cell>
          <cell r="AV197" t="str">
            <v>Project</v>
          </cell>
          <cell r="AW197" t="str">
            <v>Project</v>
          </cell>
          <cell r="AX197" t="str">
            <v>Project</v>
          </cell>
          <cell r="AY197" t="str">
            <v>Project</v>
          </cell>
          <cell r="BB197" t="str">
            <v xml:space="preserve">Other </v>
          </cell>
          <cell r="BF197" t="str">
            <v>Project</v>
          </cell>
          <cell r="BH197" t="str">
            <v>Assurance - MPA Other</v>
          </cell>
          <cell r="BJ197" t="str">
            <v>Procurement</v>
          </cell>
          <cell r="BL197" t="str">
            <v>Approval - HMT Other</v>
          </cell>
          <cell r="BM197" t="str">
            <v>Procurement</v>
          </cell>
          <cell r="BN197" t="str">
            <v>Review - NAO</v>
          </cell>
          <cell r="BO197" t="str">
            <v>Project</v>
          </cell>
          <cell r="BP197" t="str">
            <v>Project</v>
          </cell>
          <cell r="BQ197" t="str">
            <v xml:space="preserve">Other </v>
          </cell>
          <cell r="BR197" t="str">
            <v xml:space="preserve">Other </v>
          </cell>
          <cell r="BS197" t="str">
            <v>Project</v>
          </cell>
          <cell r="BT197" t="str">
            <v>Project</v>
          </cell>
          <cell r="BU197" t="str">
            <v>Procurement</v>
          </cell>
          <cell r="BV197" t="str">
            <v>Project</v>
          </cell>
          <cell r="BW197" t="str">
            <v>Project</v>
          </cell>
          <cell r="BY197" t="str">
            <v>Project</v>
          </cell>
          <cell r="BZ197" t="str">
            <v>Project</v>
          </cell>
          <cell r="CA197" t="str">
            <v>Assurance - MPA Gate 1</v>
          </cell>
          <cell r="CC197" t="str">
            <v>Project</v>
          </cell>
          <cell r="CD197" t="str">
            <v>Project</v>
          </cell>
          <cell r="CE197" t="str">
            <v xml:space="preserve">Other </v>
          </cell>
          <cell r="CF197" t="str">
            <v>Project</v>
          </cell>
          <cell r="CG197" t="str">
            <v>Project</v>
          </cell>
          <cell r="CH197" t="str">
            <v xml:space="preserve">Project </v>
          </cell>
          <cell r="CI197" t="str">
            <v>Project</v>
          </cell>
          <cell r="CJ197" t="str">
            <v>Procurement</v>
          </cell>
          <cell r="CK197" t="str">
            <v>Project</v>
          </cell>
          <cell r="CL197" t="str">
            <v>Project</v>
          </cell>
          <cell r="CM197" t="str">
            <v>Project</v>
          </cell>
          <cell r="CN197" t="str">
            <v>Project</v>
          </cell>
          <cell r="CO197" t="str">
            <v>Project</v>
          </cell>
          <cell r="CP197" t="str">
            <v>Project</v>
          </cell>
          <cell r="CQ197" t="str">
            <v>Project</v>
          </cell>
          <cell r="CR197" t="str">
            <v>Project</v>
          </cell>
          <cell r="DZ197" t="str">
            <v>Project</v>
          </cell>
          <cell r="EA197" t="str">
            <v>Project</v>
          </cell>
          <cell r="EB197" t="str">
            <v xml:space="preserve">Other </v>
          </cell>
          <cell r="EC197" t="str">
            <v>Procurement</v>
          </cell>
          <cell r="ED197" t="str">
            <v>Project</v>
          </cell>
          <cell r="EE197" t="str">
            <v>Project</v>
          </cell>
          <cell r="EF197" t="str">
            <v>Project</v>
          </cell>
          <cell r="EG197" t="str">
            <v>Project</v>
          </cell>
          <cell r="EH197" t="str">
            <v>Project</v>
          </cell>
          <cell r="EI197" t="str">
            <v>Project</v>
          </cell>
          <cell r="EJ197" t="str">
            <v>Project</v>
          </cell>
          <cell r="EK197" t="str">
            <v>Project</v>
          </cell>
          <cell r="EL197" t="str">
            <v>Procurement</v>
          </cell>
          <cell r="EN197" t="str">
            <v>Project</v>
          </cell>
          <cell r="EO197"/>
          <cell r="FM197"/>
        </row>
        <row r="198">
          <cell r="B198" t="str">
            <v>This milestone has been delayed due to change in procurement approach. Previously the Register Services Provider would have been responsible for the build of both the Alpha and Beta versions of the digital Register. The current approach is that the Alpha version will be built by an in-house agile team followed later by a Register Service provider responsible for the Beta version.</v>
          </cell>
          <cell r="D198" t="str">
            <v xml:space="preserve">This is on the assumption that the Dutch legislation is enacted in May 2017  </v>
          </cell>
          <cell r="F198" t="str">
            <v>Complete - the Assessment &amp; Development Centre is operational and live</v>
          </cell>
          <cell r="G198" t="str">
            <v>As per R1, the technology roadmap needs to move back to accommodate the change in delivery partner.</v>
          </cell>
          <cell r="H198" t="str">
            <v>As above</v>
          </cell>
          <cell r="J198" t="str">
            <v>Defra went live 23/05/16</v>
          </cell>
          <cell r="S198" t="str">
            <v>Delayed due to the time taken to obtain Ministerial approval.</v>
          </cell>
          <cell r="W198" t="str">
            <v>Minimum Viable Service has been progressively releases as required.  Almost all MVS will be delivered in Release 8 in Nov/Dec 2016, with the one remaining capability delivered in the first BAU release in February 2017 (provisional date stated). Re-prioritisation of delivery of remaining CS capability took place during Q2 to de-risk deployments and maximise the benefit from the remaining contracted supplier capacity</v>
          </cell>
          <cell r="X198" t="str">
            <v>Re-planned to consider GDS guidance on approach</v>
          </cell>
          <cell r="Y198" t="str">
            <v>Approval of 5th Annual Plan by the Thames Estuary Board.</v>
          </cell>
          <cell r="AB198" t="str">
            <v>Rebaseline to sale completion in 16/17, and market testing moved to commence post EU Referendum,  decision delayed by MOG change of asset from BEIS to DfE</v>
          </cell>
          <cell r="AC198" t="str">
            <v>As it is a rolling programme of individual projects, each project has an independent review and approval by the PSBP Head of Assuance and Approvals. Therefore dates have been provided for the overall programme at various phases and percentage intervalsDates for theses milestones have been treated as baseline as these align to the new milestones agreed as part of the Performance Framework with IPA.</v>
          </cell>
          <cell r="AD198" t="str">
            <v>Ongoing negotiations with contractor to FC caused significant delay</v>
          </cell>
          <cell r="AE198" t="str">
            <v>Approval to proceed with consultation launch not given by Treasury and No 10 prior to EU referendum purdhah, with further delay experienced as a result of Cabinet re-shuffle.</v>
          </cell>
          <cell r="AH198" t="str">
            <v>PAB review of Delivery Partner Contract</v>
          </cell>
          <cell r="AI198" t="str">
            <v>Tentative date and dependent on timing of a Government announcement on preferred scheme - See notes below.</v>
          </cell>
          <cell r="AJ198" t="str">
            <v>Crossrail takes over Heathrow Connect services between Paddington and Heathrow.The project development agreement states the transfer will occur on a date within May. No specific date is given.</v>
          </cell>
          <cell r="AK198" t="str">
            <v>Hendy Review</v>
          </cell>
          <cell r="AM198" t="str">
            <v>Sept 2019 (TBC)</v>
          </cell>
          <cell r="AO198" t="str">
            <v>The approach to procurement is being defined as part of the OBC. A new crossing could be delivered via a Private Finance Initiative or could be publicly funded. Assuming public funding project would seek pre-PIN approval Q3 2017.</v>
          </cell>
          <cell r="AP198" t="str">
            <v>The second non-statutory consultation extended to take into consideration summer holiday period.</v>
          </cell>
          <cell r="AR198" t="str">
            <v>Progressing to Plan</v>
          </cell>
          <cell r="AT198" t="str">
            <v>Delay in base Go Live for St Athan of 4 days to allow completion of training required for Aircrew to support base operations.</v>
          </cell>
          <cell r="AV198" t="str">
            <v>Significant change in scope following renegotiations sees DVSA now migrating onto SAP</v>
          </cell>
          <cell r="AW198" t="str">
            <v>Hornsey Depot was declared practically complete on 20 July 2016</v>
          </cell>
          <cell r="AX198" t="str">
            <v>Decision made later than planned.  Did not affect programme delivery.</v>
          </cell>
          <cell r="BH198" t="str">
            <v>6 monthly reviews to be undertaken as provision of the OBC approval conditions .  TBC</v>
          </cell>
          <cell r="BL198" t="str">
            <v>Agreement with GSK is not conditional on FBC approval. Budgetary approval was delayed by one month, hence critical path is pushed out.</v>
          </cell>
          <cell r="BM198" t="str">
            <v>The previous date was based on securing PBC approval by end of July 2016. However, we intend to rebaseline our plans at the stage at which each OBC is approved for the respective Workstream.</v>
          </cell>
          <cell r="BN198" t="str">
            <v>Report currently with AO for agreement and publication is scheduled for 28 October</v>
          </cell>
          <cell r="BQ198" t="str">
            <v>Independent review commissioned by Government to assess whether AE remained the right policy.</v>
          </cell>
          <cell r="BV198" t="str">
            <v xml:space="preserve">Due to commercial decisions and a decreased scope of applications migrating to the Crown Hosting Data Centre, the DC does not need to be ready to start accepting application migrations until the end of this financial year. </v>
          </cell>
          <cell r="BW198" t="str">
            <v>Works delayed due to logistics and labour issues in Nigeria as well as fuel shortages and national strikes.</v>
          </cell>
          <cell r="BY198" t="str">
            <v>New Contract starts</v>
          </cell>
          <cell r="BZ198" t="str">
            <v>Revised completion takes account of other higher priority works (UK Esstates Reform Programme), additional asbestos testing, local council approvals, including accommodating new Govt Dept (DIT) in King Charles St.</v>
          </cell>
          <cell r="CC198" t="str">
            <v>Negotiations still pre lease so no formal change to forecast. Once development confirmed change control process will be invoked.</v>
          </cell>
          <cell r="CG198" t="str">
            <v>Date moved to aviod Monday</v>
          </cell>
          <cell r="CH198" t="str">
            <v>Project team now established and the CCD sustainment project now has a defined programme of work through FY15/16 that will design the operating model for sustainment of CD and LI capabilities and will identify the sustainment organisation for these capabilities. Once agreed, a transition plan will be completed and transition activities will commence no later than 30 March 2016.</v>
          </cell>
          <cell r="CI198" t="str">
            <v>Detailed Tranche 1 plan agreed at Programme Board</v>
          </cell>
          <cell r="CJ198" t="str">
            <v>This  date is estimated. Following submission of Full business case this  procurement milestone represents  contrract signature with the preferred supplier.</v>
          </cell>
          <cell r="CL198" t="str">
            <v xml:space="preserve">Forecast dates reflect the November 2015 R1 Plan. The project is currently being re-planned and as described in the SRO commentary. </v>
          </cell>
          <cell r="CM198" t="str">
            <v>A shortage of DevOps resources led to DevOps resources being transferred to support the Border Crossing pilot release in Southampton, followed by a delay in obtaining board approval for a move to an alternative, more resiliant hosting provider.  A roadmap with release dates is still to be agreed with the business and at the December Programme Board.</v>
          </cell>
          <cell r="CQ198" t="str">
            <v>Soapworks Manchester completed 30/09/2016</v>
          </cell>
          <cell r="CR198" t="str">
            <v>Procurement framework timescales and requirements documentation longer than intially estinmated</v>
          </cell>
          <cell r="DZ198" t="str">
            <v>This business case confirmed that the prison will be operated in the public sector</v>
          </cell>
          <cell r="EA198" t="str">
            <v>Complete</v>
          </cell>
          <cell r="EB198" t="str">
            <v xml:space="preserve">completion rollout Magistrates' In Court Presentation solution </v>
          </cell>
          <cell r="ED198" t="str">
            <v>Slippage due to complex contract negotiations</v>
          </cell>
          <cell r="EF198" t="str">
            <v>Legal aid is inherently complicated, making the technical landscape challenging.</v>
          </cell>
          <cell r="EK198" t="str">
            <v>Post go live support complete.Changed to reflect contractual milestone date.</v>
          </cell>
          <cell r="EO198"/>
          <cell r="FM198"/>
        </row>
        <row r="199">
          <cell r="B199" t="str">
            <v>ITT issued for Digitisation &amp; Migration</v>
          </cell>
          <cell r="C199" t="str">
            <v>Rothera Wharf completed</v>
          </cell>
          <cell r="D199" t="str">
            <v>Dutch Act is passed by the Dutch Parliament</v>
          </cell>
          <cell r="E199" t="str">
            <v>Planning Approval by Camden LB</v>
          </cell>
          <cell r="F199" t="str">
            <v>Accreditation Model defined</v>
          </cell>
          <cell r="G199" t="str">
            <v>Wave 2 - Transition to Live complete</v>
          </cell>
          <cell r="J199" t="str">
            <v>Defra Exit Post Go-Live Support</v>
          </cell>
          <cell r="K199" t="str">
            <v>Property Activities Complete</v>
          </cell>
          <cell r="L199" t="str">
            <v>PSN S Contract Award</v>
          </cell>
          <cell r="M199" t="str">
            <v xml:space="preserve">IPA Gateway Zero Review </v>
          </cell>
          <cell r="Q199" t="str">
            <v>Hinkley CfD/IC fully transferred to LCCC, all on-going support activities transitioned to BaU</v>
          </cell>
          <cell r="R199" t="str">
            <v>Final emplacement of legacy waste and waste from existing nuclear reactors</v>
          </cell>
          <cell r="S199" t="str">
            <v xml:space="preserve">Publish Government response and launch Pilot Phase funding round </v>
          </cell>
          <cell r="T199" t="str">
            <v>Submit Pre-qualification Report and Invitation to Participate in Dialogue for governance approval</v>
          </cell>
          <cell r="V199" t="str">
            <v>Commercial: Award DCC Licence</v>
          </cell>
          <cell r="W199" t="str">
            <v>Key Countryside Stewardship Minimum Credible Service capability delivered</v>
          </cell>
          <cell r="X199" t="str">
            <v>EUE Managed Print Contract Award</v>
          </cell>
          <cell r="Y199" t="str">
            <v>Approval of Annual Plan 20/21</v>
          </cell>
          <cell r="Z199" t="str">
            <v>Commence Commissioning</v>
          </cell>
          <cell r="AA199" t="str">
            <v>Batch 2 frameworks withdrawn</v>
          </cell>
          <cell r="AB199" t="str">
            <v>Ministerial decision on sale launch</v>
          </cell>
          <cell r="AC199" t="str">
            <v>100% PSBP1 Feasibilities Approved</v>
          </cell>
          <cell r="AD199" t="str">
            <v>Financial close batch 2</v>
          </cell>
          <cell r="AE199" t="str">
            <v xml:space="preserve">Government reponse to 30 Hrs Delivery consultation published and draft 30 Hrs Delivery Regs laid </v>
          </cell>
          <cell r="AF199" t="str">
            <v>7 Complete Construction Camp</v>
          </cell>
          <cell r="AG199" t="str">
            <v>River Great Ouse Viaduct Complete</v>
          </cell>
          <cell r="AI199" t="str">
            <v>Planning Consents</v>
          </cell>
          <cell r="AJ199" t="str">
            <v>Station Fit-Outs complete</v>
          </cell>
          <cell r="AK199" t="str">
            <v>East West Phase 2 GRIP 3 Completion - Option Selection inc HS2 Interface</v>
          </cell>
          <cell r="AM199" t="str">
            <v>Full Rolling Stock &amp; Depots Strategy approved by Sec of State</v>
          </cell>
          <cell r="AN199" t="str">
            <v>Mileage accumulation tests for 1st GW elec sets</v>
          </cell>
          <cell r="AO199" t="str">
            <v>Pre-OJEU Approval</v>
          </cell>
          <cell r="AQ199" t="str">
            <v>Approval of revised programme baseline</v>
          </cell>
          <cell r="AR199" t="str">
            <v>Deliver Transpennine Route Upgrade by December 2022 subject to acceptable business case (at December 2017:investment decision point)</v>
          </cell>
          <cell r="AS199" t="str">
            <v>South Western FBC HMT Approval</v>
          </cell>
          <cell r="AT199" t="str">
            <v>Prestwick &amp; Newquay Base Go Live</v>
          </cell>
          <cell r="AU199" t="str">
            <v>Pre-PIN Approval</v>
          </cell>
          <cell r="AW199" t="str">
            <v>ETCS/ATO Operational in Core</v>
          </cell>
          <cell r="AX199" t="str">
            <v>2014 season: Vaccination of 2 - 4 year olds and children in pilots completed</v>
          </cell>
          <cell r="AY199" t="str">
            <v>Contract end date (Expiry of Initial Term - Non-Lorenzo products)</v>
          </cell>
          <cell r="BB199" t="str">
            <v>Ministerial approval of FBC</v>
          </cell>
          <cell r="BF199" t="str">
            <v>The Christie - 2 Treatment Rooms Accepted</v>
          </cell>
          <cell r="BH199" t="str">
            <v>All NHS referrals made electronically (PC017)</v>
          </cell>
          <cell r="BJ199" t="str">
            <v>Contract AwardedMedical Services</v>
          </cell>
          <cell r="BM199" t="str">
            <v>Category Towers (Tranhce 1) - Contract Award</v>
          </cell>
          <cell r="BN199" t="str">
            <v>Agreement on finance and HR business cases and HR agreement on job descriptions for Cost Recovery Support Team</v>
          </cell>
          <cell r="BO199" t="str">
            <v>Contract signed with sequencing provider</v>
          </cell>
          <cell r="BP199" t="str">
            <v>Transition Gol Ilive for Wave 4 Applications (Apps Dev)</v>
          </cell>
          <cell r="BQ199" t="str">
            <v>Updated Business Case</v>
          </cell>
          <cell r="BR199" t="str">
            <v>Integrator Contract Award</v>
          </cell>
          <cell r="BS199" t="str">
            <v>Digital Debt Management Service DP2</v>
          </cell>
          <cell r="BT199" t="str">
            <v>Improve Efficiency Phase Launched</v>
          </cell>
          <cell r="BU199" t="str">
            <v>ItT issued - mini competition commenced</v>
          </cell>
          <cell r="BV199" t="str">
            <v>Service Acceptance Complete</v>
          </cell>
          <cell r="BW199" t="str">
            <v>Completion of technical fit out</v>
          </cell>
          <cell r="BY199" t="str">
            <v>Review of Policy</v>
          </cell>
          <cell r="BZ199" t="str">
            <v>KE2 Learning Management System; Final cut-over Go Live</v>
          </cell>
          <cell r="CA199" t="str">
            <v>Gateway 3</v>
          </cell>
          <cell r="CC199" t="str">
            <v>Liverpool Regional Centre Opening</v>
          </cell>
          <cell r="CD199" t="str">
            <v xml:space="preserve">Reprocurement launched for Workplace Services (Managed Desktop) and Print an Scan </v>
          </cell>
          <cell r="CE199" t="str">
            <v>CDS Increment 3 Starts</v>
          </cell>
          <cell r="CF199" t="str">
            <v xml:space="preserve">Agents Services - GDS Beta Assessment </v>
          </cell>
          <cell r="CG199" t="str">
            <v>CCP registration go live</v>
          </cell>
          <cell r="CH199" t="str">
            <v xml:space="preserve">Roll out of an effective and eficient Communications Data Operating model (CDOM) to 3 police regions. </v>
          </cell>
          <cell r="CI199" t="str">
            <v>Tranche 1</v>
          </cell>
          <cell r="CJ199" t="str">
            <v>Implementation Start</v>
          </cell>
          <cell r="CK199" t="str">
            <v>Networking Trials (Mode B and Humber): System Accredited and Handover to Home Office Technology (HOT)</v>
          </cell>
          <cell r="CL199" t="str">
            <v>P020(b) - UAT (Disclosure)</v>
          </cell>
          <cell r="CM199" t="str">
            <v>AFTC Post Alpha Release</v>
          </cell>
          <cell r="CN199" t="str">
            <v>User Acceptance and Operational Acceptance Testing complete</v>
          </cell>
          <cell r="CO199" t="str">
            <v>BRS For Premium Services - Roll-Out Complete</v>
          </cell>
          <cell r="CP199" t="str">
            <v>BRP/ICFN available for decommissioning</v>
          </cell>
          <cell r="CQ199" t="str">
            <v>Wave 1: Introduce touchdown space in Home Office locations with bookable system.</v>
          </cell>
          <cell r="CR199" t="str">
            <v>Service Desk transitioned to new Service Provider</v>
          </cell>
          <cell r="DZ199" t="str">
            <v xml:space="preserve">Construction start  </v>
          </cell>
          <cell r="EA199" t="str">
            <v>Charge to IDPC (C2I) - Start Pilot (PMO-599)</v>
          </cell>
          <cell r="EB199" t="str">
            <v>cmpletion rollout Magistrates' bench solution</v>
          </cell>
          <cell r="EC199" t="str">
            <v xml:space="preserve">Technical, quality, security and financial reviews- Assured by IPA, CCS, HMT and the Implementation Unit culminating in a stocktake by John Manzoni </v>
          </cell>
          <cell r="ED199" t="str">
            <v>AMS 1 Contract Award</v>
          </cell>
          <cell r="EE199" t="str">
            <v>Civil, Family, Tribunal Wi-Fi delivered in hearing centres (National roll-out)</v>
          </cell>
          <cell r="EF199" t="str">
            <v>Testing complete - Go Live 1</v>
          </cell>
          <cell r="EG199" t="str">
            <v>Release of tender</v>
          </cell>
          <cell r="EH199" t="str">
            <v xml:space="preserve">Digital Prisons Proof of Concept Complete </v>
          </cell>
          <cell r="EI199" t="str">
            <v>Gate 2A Phase 2 sites Complete</v>
          </cell>
          <cell r="EJ199" t="str">
            <v>First prisoner occupation of new houseblock</v>
          </cell>
          <cell r="EL199" t="str">
            <v>ITPD documents released</v>
          </cell>
          <cell r="EN199" t="str">
            <v>sign of deployment model and align Estates Strategy</v>
          </cell>
          <cell r="EO199"/>
          <cell r="FM199"/>
        </row>
        <row r="200">
          <cell r="B200">
            <v>42513</v>
          </cell>
          <cell r="C200">
            <v>43554</v>
          </cell>
          <cell r="D200">
            <v>42389</v>
          </cell>
          <cell r="E200">
            <v>40528</v>
          </cell>
          <cell r="F200">
            <v>42277</v>
          </cell>
          <cell r="G200">
            <v>42916</v>
          </cell>
          <cell r="J200">
            <v>42040</v>
          </cell>
          <cell r="K200">
            <v>42740</v>
          </cell>
          <cell r="L200">
            <v>42219</v>
          </cell>
          <cell r="M200">
            <v>42758</v>
          </cell>
          <cell r="Q200">
            <v>42036</v>
          </cell>
          <cell r="R200">
            <v>84372</v>
          </cell>
          <cell r="S200">
            <v>42655</v>
          </cell>
          <cell r="T200">
            <v>41200</v>
          </cell>
          <cell r="V200">
            <v>41540</v>
          </cell>
          <cell r="W200">
            <v>42613</v>
          </cell>
          <cell r="X200">
            <v>42891</v>
          </cell>
          <cell r="Y200">
            <v>43862</v>
          </cell>
          <cell r="Z200">
            <v>44865</v>
          </cell>
          <cell r="AA200">
            <v>42704</v>
          </cell>
          <cell r="AB200">
            <v>42335</v>
          </cell>
          <cell r="AC200">
            <v>42718</v>
          </cell>
          <cell r="AD200">
            <v>41971</v>
          </cell>
          <cell r="AE200">
            <v>42667</v>
          </cell>
          <cell r="AF200">
            <v>41285</v>
          </cell>
          <cell r="AG200" t="str">
            <v>22/02/2018</v>
          </cell>
          <cell r="AI200">
            <v>44469</v>
          </cell>
          <cell r="AJ200">
            <v>43103</v>
          </cell>
          <cell r="AK200">
            <v>42947</v>
          </cell>
          <cell r="AM200">
            <v>42661</v>
          </cell>
          <cell r="AN200">
            <v>42705</v>
          </cell>
          <cell r="AO200">
            <v>43100</v>
          </cell>
          <cell r="AQ200">
            <v>42506</v>
          </cell>
          <cell r="AR200" t="str">
            <v>31/12/2022</v>
          </cell>
          <cell r="AS200">
            <v>42776</v>
          </cell>
          <cell r="AT200">
            <v>42370</v>
          </cell>
          <cell r="AU200" t="str">
            <v>25/09/2013</v>
          </cell>
          <cell r="AW200">
            <v>43185</v>
          </cell>
          <cell r="AX200">
            <v>42004</v>
          </cell>
          <cell r="AY200">
            <v>42558</v>
          </cell>
          <cell r="BB200">
            <v>42724</v>
          </cell>
          <cell r="BF200">
            <v>43251</v>
          </cell>
          <cell r="BH200">
            <v>42825</v>
          </cell>
          <cell r="BJ200">
            <v>42767</v>
          </cell>
          <cell r="BM200">
            <v>42969</v>
          </cell>
          <cell r="BN200">
            <v>42646</v>
          </cell>
          <cell r="BO200">
            <v>41838</v>
          </cell>
          <cell r="BP200">
            <v>42779</v>
          </cell>
          <cell r="BQ200">
            <v>42694</v>
          </cell>
          <cell r="BR200">
            <v>42661</v>
          </cell>
          <cell r="BS200">
            <v>42529</v>
          </cell>
          <cell r="BT200">
            <v>42165</v>
          </cell>
          <cell r="BU200">
            <v>42744</v>
          </cell>
          <cell r="BV200">
            <v>42408</v>
          </cell>
          <cell r="BW200">
            <v>42461</v>
          </cell>
          <cell r="BY200">
            <v>42795</v>
          </cell>
          <cell r="BZ200">
            <v>42600</v>
          </cell>
          <cell r="CA200">
            <v>41585</v>
          </cell>
          <cell r="CC200">
            <v>43466</v>
          </cell>
          <cell r="CD200">
            <v>42480</v>
          </cell>
          <cell r="CE200">
            <v>42579</v>
          </cell>
          <cell r="CF200">
            <v>42800</v>
          </cell>
          <cell r="CG200">
            <v>42583</v>
          </cell>
          <cell r="CH200">
            <v>42825</v>
          </cell>
          <cell r="CI200">
            <v>43069</v>
          </cell>
          <cell r="CJ200">
            <v>42775</v>
          </cell>
          <cell r="CK200">
            <v>42426</v>
          </cell>
          <cell r="CL200">
            <v>42398</v>
          </cell>
          <cell r="CM200">
            <v>42460</v>
          </cell>
          <cell r="CN200">
            <v>42926</v>
          </cell>
          <cell r="CO200">
            <v>42551</v>
          </cell>
          <cell r="CP200">
            <v>42369</v>
          </cell>
          <cell r="CQ200">
            <v>42735</v>
          </cell>
          <cell r="CR200">
            <v>42675</v>
          </cell>
          <cell r="DZ200">
            <v>42061</v>
          </cell>
          <cell r="EA200">
            <v>42667</v>
          </cell>
          <cell r="EB200">
            <v>42460</v>
          </cell>
          <cell r="EC200">
            <v>42534</v>
          </cell>
          <cell r="ED200">
            <v>41879</v>
          </cell>
          <cell r="EE200">
            <v>42643</v>
          </cell>
          <cell r="EF200">
            <v>40939</v>
          </cell>
          <cell r="EG200">
            <v>42678</v>
          </cell>
          <cell r="EH200">
            <v>42795</v>
          </cell>
          <cell r="EI200">
            <v>42257</v>
          </cell>
          <cell r="EJ200">
            <v>43395</v>
          </cell>
          <cell r="EL200">
            <v>41829</v>
          </cell>
          <cell r="EN200">
            <v>42825</v>
          </cell>
          <cell r="EO200"/>
          <cell r="FM200"/>
        </row>
        <row r="201">
          <cell r="B201">
            <v>42677</v>
          </cell>
          <cell r="D201">
            <v>42856</v>
          </cell>
          <cell r="F201">
            <v>42551</v>
          </cell>
          <cell r="J201">
            <v>42671</v>
          </cell>
          <cell r="Q201">
            <v>42502</v>
          </cell>
          <cell r="S201">
            <v>42660</v>
          </cell>
          <cell r="T201">
            <v>41220</v>
          </cell>
          <cell r="W201">
            <v>42766</v>
          </cell>
          <cell r="X201">
            <v>42976</v>
          </cell>
          <cell r="AB201">
            <v>42723</v>
          </cell>
          <cell r="AM201">
            <v>42716</v>
          </cell>
          <cell r="AQ201">
            <v>42545</v>
          </cell>
          <cell r="BH201">
            <v>43373</v>
          </cell>
          <cell r="BQ201">
            <v>42826</v>
          </cell>
          <cell r="BW201">
            <v>42644</v>
          </cell>
          <cell r="CG201">
            <v>42614</v>
          </cell>
          <cell r="CM201">
            <v>42735</v>
          </cell>
          <cell r="CP201">
            <v>42551</v>
          </cell>
          <cell r="ED201">
            <v>41960</v>
          </cell>
          <cell r="EF201">
            <v>41173</v>
          </cell>
          <cell r="EO201"/>
          <cell r="FM201"/>
        </row>
        <row r="202">
          <cell r="B202">
            <v>42766</v>
          </cell>
          <cell r="C202">
            <v>43554</v>
          </cell>
          <cell r="D202">
            <v>42856</v>
          </cell>
          <cell r="E202">
            <v>40528</v>
          </cell>
          <cell r="F202">
            <v>42551</v>
          </cell>
          <cell r="G202">
            <v>42916</v>
          </cell>
          <cell r="K202">
            <v>42979</v>
          </cell>
          <cell r="L202">
            <v>42219</v>
          </cell>
          <cell r="M202">
            <v>42758</v>
          </cell>
          <cell r="Q202">
            <v>42825</v>
          </cell>
          <cell r="R202">
            <v>84372</v>
          </cell>
          <cell r="S202">
            <v>42660</v>
          </cell>
          <cell r="T202">
            <v>41220</v>
          </cell>
          <cell r="V202">
            <v>41540</v>
          </cell>
          <cell r="W202">
            <v>42794</v>
          </cell>
          <cell r="X202">
            <v>43005</v>
          </cell>
          <cell r="Y202">
            <v>43862</v>
          </cell>
          <cell r="Z202">
            <v>44865</v>
          </cell>
          <cell r="AA202">
            <v>42704</v>
          </cell>
          <cell r="AB202">
            <v>42723</v>
          </cell>
          <cell r="AC202">
            <v>42718</v>
          </cell>
          <cell r="AD202">
            <v>42073</v>
          </cell>
          <cell r="AE202">
            <v>42681</v>
          </cell>
          <cell r="AF202">
            <v>41285</v>
          </cell>
          <cell r="AG202">
            <v>43249</v>
          </cell>
          <cell r="AI202">
            <v>44469</v>
          </cell>
          <cell r="AJ202">
            <v>43103</v>
          </cell>
          <cell r="AK202">
            <v>42947</v>
          </cell>
          <cell r="AM202">
            <v>42716</v>
          </cell>
          <cell r="AN202">
            <v>42705</v>
          </cell>
          <cell r="AO202">
            <v>43100</v>
          </cell>
          <cell r="AQ202">
            <v>42545</v>
          </cell>
          <cell r="AR202" t="str">
            <v>31/12/2022</v>
          </cell>
          <cell r="AS202">
            <v>42776</v>
          </cell>
          <cell r="AT202">
            <v>42370</v>
          </cell>
          <cell r="AU202" t="str">
            <v>25/09/2013</v>
          </cell>
          <cell r="AW202">
            <v>43185</v>
          </cell>
          <cell r="AX202">
            <v>42034</v>
          </cell>
          <cell r="AY202">
            <v>42558</v>
          </cell>
          <cell r="BB202">
            <v>42724</v>
          </cell>
          <cell r="BF202">
            <v>43251</v>
          </cell>
          <cell r="BH202">
            <v>43373</v>
          </cell>
          <cell r="BJ202">
            <v>42767</v>
          </cell>
          <cell r="BM202">
            <v>42956</v>
          </cell>
          <cell r="BN202">
            <v>42646</v>
          </cell>
          <cell r="BO202">
            <v>41852</v>
          </cell>
          <cell r="BP202">
            <v>42779</v>
          </cell>
          <cell r="BQ202">
            <v>42826</v>
          </cell>
          <cell r="BR202">
            <v>42661</v>
          </cell>
          <cell r="BS202">
            <v>42529</v>
          </cell>
          <cell r="BT202">
            <v>42151</v>
          </cell>
          <cell r="BU202">
            <v>42744</v>
          </cell>
          <cell r="BV202">
            <v>42408</v>
          </cell>
          <cell r="BW202">
            <v>42826</v>
          </cell>
          <cell r="BY202">
            <v>42795</v>
          </cell>
          <cell r="BZ202">
            <v>42644</v>
          </cell>
          <cell r="CA202">
            <v>41676</v>
          </cell>
          <cell r="CC202">
            <v>43264</v>
          </cell>
          <cell r="CD202">
            <v>42480</v>
          </cell>
          <cell r="CE202">
            <v>42579</v>
          </cell>
          <cell r="CF202">
            <v>42800</v>
          </cell>
          <cell r="CG202">
            <v>42614</v>
          </cell>
          <cell r="CH202">
            <v>42825</v>
          </cell>
          <cell r="CI202">
            <v>43069</v>
          </cell>
          <cell r="CJ202">
            <v>42775</v>
          </cell>
          <cell r="CK202">
            <v>42495</v>
          </cell>
          <cell r="CL202">
            <v>42671</v>
          </cell>
          <cell r="CM202">
            <v>42735</v>
          </cell>
          <cell r="CN202">
            <v>42926</v>
          </cell>
          <cell r="CO202">
            <v>42705</v>
          </cell>
          <cell r="CP202">
            <v>42766</v>
          </cell>
          <cell r="CQ202">
            <v>42735</v>
          </cell>
          <cell r="CR202">
            <v>42675</v>
          </cell>
          <cell r="DZ202">
            <v>42061</v>
          </cell>
          <cell r="EA202">
            <v>42710</v>
          </cell>
          <cell r="EB202">
            <v>42460</v>
          </cell>
          <cell r="EC202">
            <v>42534</v>
          </cell>
          <cell r="ED202">
            <v>41990</v>
          </cell>
          <cell r="EE202">
            <v>42643</v>
          </cell>
          <cell r="EF202">
            <v>41201</v>
          </cell>
          <cell r="EG202">
            <v>42678</v>
          </cell>
          <cell r="EH202">
            <v>42795</v>
          </cell>
          <cell r="EI202">
            <v>42257</v>
          </cell>
          <cell r="EJ202">
            <v>43395</v>
          </cell>
          <cell r="EL202">
            <v>41829</v>
          </cell>
          <cell r="EN202">
            <v>42825</v>
          </cell>
          <cell r="EO202"/>
          <cell r="FM202"/>
        </row>
        <row r="203">
          <cell r="B203" t="str">
            <v>Procurement</v>
          </cell>
          <cell r="C203" t="str">
            <v>Project</v>
          </cell>
          <cell r="D203" t="str">
            <v>Project</v>
          </cell>
          <cell r="E203" t="str">
            <v>Project</v>
          </cell>
          <cell r="F203" t="str">
            <v>Project</v>
          </cell>
          <cell r="G203" t="str">
            <v>Project</v>
          </cell>
          <cell r="J203" t="str">
            <v>Project</v>
          </cell>
          <cell r="K203" t="str">
            <v>Project</v>
          </cell>
          <cell r="L203" t="str">
            <v>Procurement</v>
          </cell>
          <cell r="M203" t="str">
            <v>Programme</v>
          </cell>
          <cell r="Q203" t="str">
            <v>Project</v>
          </cell>
          <cell r="R203" t="str">
            <v>Project</v>
          </cell>
          <cell r="S203" t="str">
            <v>Project</v>
          </cell>
          <cell r="T203" t="str">
            <v>Procurement</v>
          </cell>
          <cell r="V203" t="str">
            <v>Procurement</v>
          </cell>
          <cell r="W203" t="str">
            <v>Project</v>
          </cell>
          <cell r="X203" t="str">
            <v>Project</v>
          </cell>
          <cell r="Y203" t="str">
            <v>Project</v>
          </cell>
          <cell r="Z203" t="str">
            <v>Project</v>
          </cell>
          <cell r="AA203" t="str">
            <v>Project</v>
          </cell>
          <cell r="AB203" t="str">
            <v>Project</v>
          </cell>
          <cell r="AC203" t="str">
            <v>Project</v>
          </cell>
          <cell r="AD203" t="str">
            <v>Procurement</v>
          </cell>
          <cell r="AE203" t="str">
            <v>Project</v>
          </cell>
          <cell r="AF203" t="str">
            <v>Project</v>
          </cell>
          <cell r="AG203" t="str">
            <v>Project</v>
          </cell>
          <cell r="AI203" t="str">
            <v>Project</v>
          </cell>
          <cell r="AJ203" t="str">
            <v>Project</v>
          </cell>
          <cell r="AK203" t="str">
            <v>Project</v>
          </cell>
          <cell r="AM203" t="str">
            <v>Project</v>
          </cell>
          <cell r="AN203" t="str">
            <v>Project</v>
          </cell>
          <cell r="AO203" t="str">
            <v>Procurement</v>
          </cell>
          <cell r="AQ203" t="str">
            <v xml:space="preserve">Other </v>
          </cell>
          <cell r="AR203" t="str">
            <v>Project</v>
          </cell>
          <cell r="AS203" t="str">
            <v>Project</v>
          </cell>
          <cell r="AT203" t="str">
            <v>Project</v>
          </cell>
          <cell r="AU203" t="str">
            <v>Procurement</v>
          </cell>
          <cell r="AW203" t="str">
            <v>Project</v>
          </cell>
          <cell r="AX203" t="str">
            <v>Project</v>
          </cell>
          <cell r="AY203" t="str">
            <v xml:space="preserve">Other </v>
          </cell>
          <cell r="BB203" t="str">
            <v xml:space="preserve">Other </v>
          </cell>
          <cell r="BF203" t="str">
            <v>Project</v>
          </cell>
          <cell r="BH203" t="str">
            <v xml:space="preserve">Other </v>
          </cell>
          <cell r="BJ203" t="str">
            <v>Procurement</v>
          </cell>
          <cell r="BM203" t="str">
            <v>Procurement</v>
          </cell>
          <cell r="BN203" t="str">
            <v>Procurement</v>
          </cell>
          <cell r="BO203" t="str">
            <v>Project</v>
          </cell>
          <cell r="BP203" t="str">
            <v>Project</v>
          </cell>
          <cell r="BQ203" t="str">
            <v>Project</v>
          </cell>
          <cell r="BR203" t="str">
            <v>Procurement</v>
          </cell>
          <cell r="BS203" t="str">
            <v>Project</v>
          </cell>
          <cell r="BT203" t="str">
            <v>Project</v>
          </cell>
          <cell r="BU203" t="str">
            <v>Procurement</v>
          </cell>
          <cell r="BV203" t="str">
            <v>Project</v>
          </cell>
          <cell r="BW203" t="str">
            <v>Project</v>
          </cell>
          <cell r="BY203" t="str">
            <v>Project</v>
          </cell>
          <cell r="BZ203" t="str">
            <v>Project</v>
          </cell>
          <cell r="CA203" t="str">
            <v>Assurance - MPA Gate 3</v>
          </cell>
          <cell r="CC203" t="str">
            <v>Project</v>
          </cell>
          <cell r="CD203" t="str">
            <v>Procurement</v>
          </cell>
          <cell r="CE203" t="str">
            <v xml:space="preserve">Other </v>
          </cell>
          <cell r="CF203" t="str">
            <v>Project</v>
          </cell>
          <cell r="CG203" t="str">
            <v>Project</v>
          </cell>
          <cell r="CH203" t="str">
            <v>Project</v>
          </cell>
          <cell r="CI203" t="str">
            <v>Project</v>
          </cell>
          <cell r="CJ203" t="str">
            <v>Project</v>
          </cell>
          <cell r="CK203" t="str">
            <v>Project</v>
          </cell>
          <cell r="CL203" t="str">
            <v>Project</v>
          </cell>
          <cell r="CM203" t="str">
            <v>Project</v>
          </cell>
          <cell r="CN203" t="str">
            <v>Project</v>
          </cell>
          <cell r="CO203" t="str">
            <v>Project</v>
          </cell>
          <cell r="CP203" t="str">
            <v>Project</v>
          </cell>
          <cell r="CQ203" t="str">
            <v>Project</v>
          </cell>
          <cell r="CR203" t="str">
            <v>Project</v>
          </cell>
          <cell r="DZ203" t="str">
            <v>Project</v>
          </cell>
          <cell r="EA203" t="str">
            <v>Project</v>
          </cell>
          <cell r="EB203" t="str">
            <v xml:space="preserve">Other </v>
          </cell>
          <cell r="EC203" t="str">
            <v>Approval - HMT Other</v>
          </cell>
          <cell r="ED203" t="str">
            <v>Project</v>
          </cell>
          <cell r="EE203" t="str">
            <v>Project</v>
          </cell>
          <cell r="EF203" t="str">
            <v>Project</v>
          </cell>
          <cell r="EG203" t="str">
            <v>Procurement</v>
          </cell>
          <cell r="EH203" t="str">
            <v>Project</v>
          </cell>
          <cell r="EI203" t="str">
            <v>Project</v>
          </cell>
          <cell r="EJ203" t="str">
            <v>Project</v>
          </cell>
          <cell r="EL203" t="str">
            <v>Procurement</v>
          </cell>
          <cell r="EN203" t="str">
            <v>Project</v>
          </cell>
          <cell r="EO203"/>
          <cell r="FM203"/>
        </row>
        <row r="204">
          <cell r="B204" t="str">
            <v>This date is  being replanned from 3/11/2016 due to the two month delay in the Planning and Delivery partner joining  the Programme (see 7.10)</v>
          </cell>
          <cell r="D204" t="str">
            <v xml:space="preserve">This is on the assumption that the Dutch legislation is enacted in May 2017  </v>
          </cell>
          <cell r="F204" t="str">
            <v>Complete - Accreditation Model is defined - achieving accreditation is linked to the Assessment &amp; Development Centre process</v>
          </cell>
          <cell r="J204" t="str">
            <v>Action plan produced to track remaining items required to deliver this milestone.</v>
          </cell>
          <cell r="M204" t="str">
            <v>Focusing on all 4 OBCs to determine readiness for TAP</v>
          </cell>
          <cell r="Q204" t="str">
            <v>Delay on rebaselined deadline caused by indecison, initially from EDF on FID and laterly UKGov as to whether to sign documentation.</v>
          </cell>
          <cell r="R204" t="str">
            <v>Indicative timing - we expect final emplacement sometime in the 2130s.</v>
          </cell>
          <cell r="S204" t="str">
            <v xml:space="preserve">Launch of the pilot was delayed while project awatied HMT clearance </v>
          </cell>
          <cell r="T204" t="str">
            <v>Behind schedule.</v>
          </cell>
          <cell r="W204" t="str">
            <v>Minimum Credible Service will be delivered by December, with potential for any remaining capability to be delivered in the first BAU release in February 2017 (provisional date stated)Re-prioritisation of delivery of remaining CS capability took place during Q2 to de-risk deployments and maximise the benefit from the remaining contracted supplier capacity</v>
          </cell>
          <cell r="X204" t="str">
            <v>The Contract award date for MPS has moved due the additional commercial and legal analysis to ensure all Call for Competition actions and artefacts are completed prior to going to market.  Hence issue OJEU moved from 18th November to 14th December which has a knock on effect to the contact award date</v>
          </cell>
          <cell r="Y204" t="str">
            <v>Approval of 6th Annual Plan by the Thames Estuary Board.</v>
          </cell>
          <cell r="AB204" t="str">
            <v>Rebaseline to sale completion in 16/17, and market testing moved to commence post EU Referendum, moving out all other milestones</v>
          </cell>
          <cell r="AC204" t="str">
            <v>As it is a rolling programme of individual projects, each project has an independent review and approval by the PSBP Head of Assuance and Approvals. Therefore dates have been provided for the overall programme at various phases and percentage intervalsDates for theses milestones have been treated as baseline as these align to the new milestones agreed as part of the Performance Framework with IPA.</v>
          </cell>
          <cell r="AD204" t="str">
            <v>due to delays caused by reaching FC on batch 1</v>
          </cell>
          <cell r="AE204" t="str">
            <v>Minor delay due to securing/ agreeing a grid slot with Ministers and No 10.</v>
          </cell>
          <cell r="AG204" t="str">
            <v>Programme development - not critical</v>
          </cell>
          <cell r="AI204" t="str">
            <v>Date to be confirmed and dependent on a Government announcement on preferred scheme</v>
          </cell>
          <cell r="AJ204" t="str">
            <v>Including recently agreed Accessibility upgrade work</v>
          </cell>
          <cell r="AK204" t="str">
            <v>New milestone added to EDP following EWR2 programme board approval to cease development of stand alone EWR2 design and to progress with integrating HS2 / EWR2.</v>
          </cell>
          <cell r="AM204" t="str">
            <v>2 month delay to 12/12/16, due to late mobilisation, complexity of issues, late clarity of information. Delay contained to limit impact on issue of PQQ, with further mitigation agreed to delegate approval to One Railway Programme Board to expidite approvals facilitated by collaborative working with Rail Group.</v>
          </cell>
          <cell r="AO204" t="str">
            <v xml:space="preserve">Dependent upon procurement strategy. </v>
          </cell>
          <cell r="AQ204" t="str">
            <v xml:space="preserve">Defines the scope of infrastructure delivery and timescales to align with agreed Hendy funding </v>
          </cell>
          <cell r="AR204" t="str">
            <v>DfT and Rail North have asked NR to deliver as much scope for TRU as possible by December 2022. Some scope may be delivered later due to planning constraints.</v>
          </cell>
          <cell r="AT204" t="str">
            <v>Milestone achieved</v>
          </cell>
          <cell r="AX204" t="str">
            <v>Vaccination continued into January.  Original baseline did not anticipate this although it is likely this may occur every year in some areas.</v>
          </cell>
          <cell r="BH204" t="str">
            <v xml:space="preserve">Public Commitment.  </v>
          </cell>
          <cell r="BM204" t="str">
            <v xml:space="preserve">Previous baseline date was based on having 3 Procurement Tranches. Due to the PBC and OBC delays, the Plan has been revised to deliver within the same timescales based on 2 Procurement Tranches. </v>
          </cell>
          <cell r="BN204" t="str">
            <v>Finance and HR have agreed to use of programme funds to resouce the team. HR agreement to recruit via NHS Jobs is currently being sought</v>
          </cell>
          <cell r="BO204" t="str">
            <v>The intital date provided for the milestone was an estimate hence slippage</v>
          </cell>
          <cell r="BQ204" t="str">
            <v>Revised timeline reflecting resource constraints</v>
          </cell>
          <cell r="BR204" t="str">
            <v>No response has been provided within the body of this return in case Commercial Sensitivity is compromised. A separate return has been made via PAAD which can be shared with GMPP as requiredContent is not for public domain.</v>
          </cell>
          <cell r="BV204" t="str">
            <v>sign off of migration activities, verification that all in-scope applications have migrated successfully and are ready for live, production environment</v>
          </cell>
          <cell r="BY204" t="str">
            <v>Review policy and entitlements completed</v>
          </cell>
          <cell r="BZ204" t="str">
            <v>Delays caused by changes to solution requested by business and technical security constraints/issues.</v>
          </cell>
          <cell r="CA204" t="str">
            <v>FBC delayed reaching ExCo</v>
          </cell>
          <cell r="CC204" t="str">
            <v>Tolerance for this assumed occupation milestone is +/- 6 months as no firm details regarding building have been agreed.</v>
          </cell>
          <cell r="CG204" t="str">
            <v xml:space="preserve">Original date re-baslined. </v>
          </cell>
          <cell r="CI204" t="str">
            <v>Deliver LEDS platform including model office, established in the Cloud and accredited for holding and processing of operational data.</v>
          </cell>
          <cell r="CJ204" t="str">
            <v>This  date is estimated.</v>
          </cell>
          <cell r="CK204" t="str">
            <v>Handover to HOT took much longer than anticipated, due to negotiations over outstanding incidents/problems.</v>
          </cell>
          <cell r="CL204" t="str">
            <v xml:space="preserve">Forecast dates reflect the November 2015 R1 Plan. The project is currently being re-planned and as described in the SRO commentary. </v>
          </cell>
          <cell r="CM204" t="str">
            <v>A shortage of DevOps resources led to DevOps resources being transferred to support the Border Crossing pilot release in Southampton, followed by a delay in obtaining board approval for a move to an alternative, more resiliant hosting provider.  A roadmap with release dates is still to be agreed with the business and at the December Programme Board.</v>
          </cell>
          <cell r="CO204" t="str">
            <v>Project has gone live, rollout now contingent on proven stability elsewhere on the IT estate.</v>
          </cell>
          <cell r="CP204" t="str">
            <v>Decommissioning date moved as agreed by the IPT Programme Board to avoid additional integration work with iDecide.  This has no cost impact as the decommisioning date remains within the contingency window.</v>
          </cell>
          <cell r="EA204" t="str">
            <v>Mesrseyside Police unable to complete training of all staff on the Two Way Interface (TWIF) in time; delivery will now be 5 Dec. This delay in getting live production data into the system will be utilised to produce additional unsorted case material functionality requested by the business.</v>
          </cell>
          <cell r="EB204" t="str">
            <v>cmpletion rollout Magistrates' bench solution</v>
          </cell>
          <cell r="ED204" t="str">
            <v>Slippage due to complex contract negotiations</v>
          </cell>
          <cell r="EF204" t="str">
            <v>Legal aid is inherently complicated, making the technical landscape challenging.</v>
          </cell>
          <cell r="EO204"/>
          <cell r="FM204"/>
        </row>
        <row r="205">
          <cell r="B205" t="str">
            <v>Secondary Legislation</v>
          </cell>
          <cell r="C205" t="str">
            <v>Ship delivery</v>
          </cell>
          <cell r="D205" t="str">
            <v>New governance structure in place for the company</v>
          </cell>
          <cell r="E205" t="str">
            <v>Commence initial site works</v>
          </cell>
          <cell r="F205" t="str">
            <v>Commence transition of staff into GCO</v>
          </cell>
          <cell r="G205" t="str">
            <v>Release 3 - Ready for Service</v>
          </cell>
          <cell r="H205" t="str">
            <v>Tranche 1 Implementation activities Complete</v>
          </cell>
          <cell r="J205" t="str">
            <v>MoJ SOP Go-Live</v>
          </cell>
          <cell r="K205" t="str">
            <v>Financial Set-up activities complete</v>
          </cell>
          <cell r="L205" t="str">
            <v>Go - Live of services under CGI Extension, PSN S, PSN C and Print Contracts</v>
          </cell>
          <cell r="M205" t="str">
            <v>TAP (for OBCs)</v>
          </cell>
          <cell r="N205" t="str">
            <v>c 73% of delivery/programme complete (90% superfast target) - c4m homes and businesses delivered out of up to 5.5m homes and businesses</v>
          </cell>
          <cell r="O205" t="str">
            <v xml:space="preserve">Phase 1 Fit Out Start </v>
          </cell>
          <cell r="P205" t="str">
            <v>PAR review</v>
          </cell>
          <cell r="Q205" t="str">
            <v>Final Assurance Activity (TBA)</v>
          </cell>
          <cell r="S205" t="str">
            <v>Evaluation Contract awarded</v>
          </cell>
          <cell r="T205" t="str">
            <v>Issue Invitataion to Participate in Dialogue</v>
          </cell>
          <cell r="V205" t="str">
            <v>Programme: Start of System Integration Testing within Data and Communications Company</v>
          </cell>
          <cell r="W205" t="str">
            <v>System ready for Pillar 2 Countryside Stewardship agri-environmental scheme payments</v>
          </cell>
          <cell r="X205" t="str">
            <v>End User Service Contract Award</v>
          </cell>
          <cell r="Y205" t="str">
            <v>Environment Agency Performance Review</v>
          </cell>
          <cell r="Z205" t="str">
            <v>Handover</v>
          </cell>
          <cell r="AA205" t="str">
            <v>Institute Board appointed</v>
          </cell>
          <cell r="AB205" t="str">
            <v>Sale Launch</v>
          </cell>
          <cell r="AC205" t="str">
            <v>50% PSBP2 Feasibilities Approved</v>
          </cell>
          <cell r="AD205" t="str">
            <v>Financial close batch 3</v>
          </cell>
          <cell r="AE205" t="str">
            <v>Final 2017/18 funding allocations to LAs announced</v>
          </cell>
          <cell r="AF205" t="str">
            <v>8  Complete Bulk Fuel Installation</v>
          </cell>
          <cell r="AG205" t="str">
            <v>Bar Hill Complete</v>
          </cell>
          <cell r="AI205" t="str">
            <v>Start of Construction/build</v>
          </cell>
          <cell r="AJ205" t="str">
            <v>Old Oak Common Depot Complete</v>
          </cell>
          <cell r="AK205" t="str">
            <v>East West Phase 2 TWAO submission</v>
          </cell>
          <cell r="AN205" t="str">
            <v>First GWML Train Accepted</v>
          </cell>
          <cell r="AS205" t="str">
            <v>West Coast SOBC HMT Approva</v>
          </cell>
          <cell r="AT205" t="str">
            <v>Lee-on-Solent &amp; Sumburgh Go Live</v>
          </cell>
          <cell r="AU205" t="str">
            <v>Pre-OJEU Approval</v>
          </cell>
          <cell r="AW205" t="str">
            <v>London Bridge Station Works Complete</v>
          </cell>
          <cell r="AX205" t="str">
            <v>Addendum FBC approval for 17/18 (subject to further approval in 2016) - HMT</v>
          </cell>
          <cell r="AY205" t="str">
            <v>Gate 5 Review (Exit, Benefits &amp; Lorenzo)</v>
          </cell>
          <cell r="AZ205" t="str">
            <v>Gate 0 Strategic Assessment - EPS Release 1</v>
          </cell>
          <cell r="BB205" t="str">
            <v>Transition Network Contract Signed</v>
          </cell>
          <cell r="BD205" t="str">
            <v>OBC approval at IPMB</v>
          </cell>
          <cell r="BE205" t="str">
            <v>Stage 2 Planning activities complete</v>
          </cell>
          <cell r="BF205" t="str">
            <v>The Christie - Treat first patient</v>
          </cell>
          <cell r="BG205" t="str">
            <v>Enhance Project Delivery</v>
          </cell>
          <cell r="BI205" t="str">
            <v>Transition in to Operations</v>
          </cell>
          <cell r="BJ205" t="str">
            <v>Go Live - Medical Services contract</v>
          </cell>
          <cell r="BK205" t="str">
            <v>Draft service standard</v>
          </cell>
          <cell r="BL205" t="str">
            <v>start stage 0 design</v>
          </cell>
          <cell r="BM205" t="str">
            <v>Supporting Technologies - OBC</v>
          </cell>
          <cell r="BN205" t="str">
            <v>Appointment of Cost Recovery Support Team</v>
          </cell>
          <cell r="BO205" t="str">
            <v xml:space="preserve">Main phase sequencing begins </v>
          </cell>
          <cell r="BP205" t="str">
            <v>Transition Go Live for all Application Support Services (Wave 5)</v>
          </cell>
          <cell r="BQ205" t="str">
            <v>NEST Capacity increased to 5m</v>
          </cell>
          <cell r="BR205" t="str">
            <v>90% of Heads of Terms agreed</v>
          </cell>
          <cell r="BS205" t="str">
            <v>Referral Capture Public Beta</v>
          </cell>
          <cell r="BT205" t="str">
            <v>Make Scalable Start</v>
          </cell>
          <cell r="BU205" t="str">
            <v>Contracts Signed</v>
          </cell>
          <cell r="BW205" t="str">
            <v>Occupation by FCO</v>
          </cell>
          <cell r="BZ205" t="str">
            <v>Migration of eMail to Cloud commences</v>
          </cell>
          <cell r="CA205" t="str">
            <v>Start On Site</v>
          </cell>
          <cell r="CD205" t="str">
            <v>Target Commercial Model Baselined</v>
          </cell>
          <cell r="CE205" t="str">
            <v>CDS Increment 4 Starts</v>
          </cell>
          <cell r="CF205" t="str">
            <v>SCRS - OGC Gate 4 Review</v>
          </cell>
          <cell r="CG205" t="str">
            <v xml:space="preserve">Go Live full accounts trial - private beta </v>
          </cell>
          <cell r="CH205" t="str">
            <v xml:space="preserve">Roll out of an effective and eficient Communications Data Operating model (CDOM) to a further 6 police regions/forces. </v>
          </cell>
          <cell r="CI205" t="str">
            <v>Tranche 2</v>
          </cell>
          <cell r="CK205" t="str">
            <v>Enhanced Fixed Detection Trials: Strategy Approved</v>
          </cell>
          <cell r="CL205" t="str">
            <v>M1(a) - Barring Go / No-Go decision</v>
          </cell>
          <cell r="CN205" t="str">
            <v>Mobilisation complete</v>
          </cell>
          <cell r="CO205" t="str">
            <v>DNA Service Continuity Project - Proof of Concept Complete</v>
          </cell>
          <cell r="CP205" t="str">
            <v>BRP &amp; PCV rolled out the the 1st PSC</v>
          </cell>
          <cell r="CQ205" t="str">
            <v>Wave 2: Modernise workplaces and technology and establish Smarter Working Change Network  in line with estate change plans for Lunar, Apollo and Globe as part of 2MS downsizing with dates to be finalised with final stack plan.</v>
          </cell>
          <cell r="CR205" t="str">
            <v>POISE EUD Rollout completed</v>
          </cell>
          <cell r="DZ205" t="str">
            <v xml:space="preserve">Appointment of Project Diretor </v>
          </cell>
          <cell r="EA205" t="str">
            <v>ATCM -TFL (PMO 1041)</v>
          </cell>
          <cell r="EB205" t="str">
            <v>completion rollout of Crown Court Digital case solution</v>
          </cell>
          <cell r="ED205" t="str">
            <v>OMNI Contract Exit Complete</v>
          </cell>
          <cell r="EF205" t="str">
            <v>Commence IDP Implementation (Pilot) - Phase 1: FAP</v>
          </cell>
          <cell r="EG205" t="str">
            <v>Tender return</v>
          </cell>
          <cell r="EH205" t="str">
            <v>Digital Prisons Early Adopters Roll out commences</v>
          </cell>
          <cell r="EI205" t="str">
            <v>Gate 2B All other sites Complete</v>
          </cell>
          <cell r="EJ205" t="str">
            <v>First prisoner occupation of new prison</v>
          </cell>
          <cell r="EL205" t="str">
            <v>Dialogue sessions with bidders</v>
          </cell>
          <cell r="EN205" t="str">
            <v xml:space="preserve">Data collection processes established and able to support IOR concept development </v>
          </cell>
          <cell r="EO205" t="str">
            <v>2017 Census Test Date</v>
          </cell>
          <cell r="FM205"/>
        </row>
        <row r="206">
          <cell r="B206">
            <v>42671</v>
          </cell>
          <cell r="C206">
            <v>43373</v>
          </cell>
          <cell r="D206">
            <v>42628</v>
          </cell>
          <cell r="E206">
            <v>40659</v>
          </cell>
          <cell r="F206">
            <v>42735</v>
          </cell>
          <cell r="G206">
            <v>42916</v>
          </cell>
          <cell r="H206">
            <v>42916</v>
          </cell>
          <cell r="J206">
            <v>42313</v>
          </cell>
          <cell r="K206">
            <v>42740</v>
          </cell>
          <cell r="L206">
            <v>42339</v>
          </cell>
          <cell r="M206">
            <v>42825</v>
          </cell>
          <cell r="N206">
            <v>42582</v>
          </cell>
          <cell r="O206">
            <v>40787</v>
          </cell>
          <cell r="P206">
            <v>42534</v>
          </cell>
          <cell r="Q206">
            <v>42490</v>
          </cell>
          <cell r="S206">
            <v>42709</v>
          </cell>
          <cell r="T206">
            <v>41246</v>
          </cell>
          <cell r="V206">
            <v>42248</v>
          </cell>
          <cell r="W206">
            <v>42659</v>
          </cell>
          <cell r="X206">
            <v>43020</v>
          </cell>
          <cell r="Y206">
            <v>44136</v>
          </cell>
          <cell r="Z206">
            <v>45382</v>
          </cell>
          <cell r="AA206">
            <v>42735</v>
          </cell>
          <cell r="AB206">
            <v>42338</v>
          </cell>
          <cell r="AC206">
            <v>42935</v>
          </cell>
          <cell r="AD206">
            <v>42069</v>
          </cell>
          <cell r="AE206">
            <v>42716</v>
          </cell>
          <cell r="AF206">
            <v>41867</v>
          </cell>
          <cell r="AG206" t="str">
            <v>23/12/2019</v>
          </cell>
          <cell r="AI206">
            <v>44681</v>
          </cell>
          <cell r="AJ206">
            <v>43103</v>
          </cell>
          <cell r="AK206">
            <v>42795</v>
          </cell>
          <cell r="AN206">
            <v>42880</v>
          </cell>
          <cell r="AS206">
            <v>42317</v>
          </cell>
          <cell r="AT206">
            <v>42739</v>
          </cell>
          <cell r="AU206" t="str">
            <v>28/10/2013</v>
          </cell>
          <cell r="AW206">
            <v>43221</v>
          </cell>
          <cell r="AX206">
            <v>42044</v>
          </cell>
          <cell r="AY206">
            <v>42563</v>
          </cell>
          <cell r="AZ206">
            <v>37883</v>
          </cell>
          <cell r="BB206">
            <v>42755</v>
          </cell>
          <cell r="BD206">
            <v>42482</v>
          </cell>
          <cell r="BE206">
            <v>42309</v>
          </cell>
          <cell r="BF206">
            <v>43343</v>
          </cell>
          <cell r="BG206">
            <v>42916</v>
          </cell>
          <cell r="BI206">
            <v>41961</v>
          </cell>
          <cell r="BJ206">
            <v>42939</v>
          </cell>
          <cell r="BK206">
            <v>42580</v>
          </cell>
          <cell r="BL206">
            <v>41428</v>
          </cell>
          <cell r="BM206">
            <v>42551</v>
          </cell>
          <cell r="BN206">
            <v>42675</v>
          </cell>
          <cell r="BO206">
            <v>42005</v>
          </cell>
          <cell r="BP206">
            <v>42794</v>
          </cell>
          <cell r="BQ206">
            <v>42857</v>
          </cell>
          <cell r="BR206">
            <v>42704</v>
          </cell>
          <cell r="BS206">
            <v>42459</v>
          </cell>
          <cell r="BT206">
            <v>42333</v>
          </cell>
          <cell r="BU206">
            <v>42954</v>
          </cell>
          <cell r="BW206">
            <v>42491</v>
          </cell>
          <cell r="BZ206">
            <v>42644</v>
          </cell>
          <cell r="CA206">
            <v>41621</v>
          </cell>
          <cell r="CD206">
            <v>42375</v>
          </cell>
          <cell r="CE206">
            <v>42649</v>
          </cell>
          <cell r="CF206">
            <v>42828</v>
          </cell>
          <cell r="CG206">
            <v>42125</v>
          </cell>
          <cell r="CH206">
            <v>43008</v>
          </cell>
          <cell r="CI206">
            <v>43465</v>
          </cell>
          <cell r="CK206">
            <v>42481</v>
          </cell>
          <cell r="CL206">
            <v>42335</v>
          </cell>
          <cell r="CN206">
            <v>42989</v>
          </cell>
          <cell r="CO206">
            <v>42734</v>
          </cell>
          <cell r="CP206">
            <v>42460</v>
          </cell>
          <cell r="CQ206">
            <v>42947</v>
          </cell>
          <cell r="CR206">
            <v>42766</v>
          </cell>
          <cell r="DZ206">
            <v>42186</v>
          </cell>
          <cell r="EA206">
            <v>42704</v>
          </cell>
          <cell r="EB206">
            <v>42460</v>
          </cell>
          <cell r="ED206">
            <v>42276</v>
          </cell>
          <cell r="EF206">
            <v>40939</v>
          </cell>
          <cell r="EG206">
            <v>42740</v>
          </cell>
          <cell r="EH206">
            <v>42795</v>
          </cell>
          <cell r="EI206">
            <v>42517</v>
          </cell>
          <cell r="EJ206">
            <v>43710</v>
          </cell>
          <cell r="EL206">
            <v>41942</v>
          </cell>
          <cell r="EN206">
            <v>42825</v>
          </cell>
          <cell r="EO206">
            <v>42834</v>
          </cell>
          <cell r="FM206"/>
        </row>
        <row r="207">
          <cell r="B207">
            <v>42831</v>
          </cell>
          <cell r="D207">
            <v>42993</v>
          </cell>
          <cell r="J207">
            <v>42384</v>
          </cell>
          <cell r="Q207">
            <v>42643</v>
          </cell>
          <cell r="S207">
            <v>42713</v>
          </cell>
          <cell r="W207">
            <v>42586</v>
          </cell>
          <cell r="X207">
            <v>43025</v>
          </cell>
          <cell r="AB207">
            <v>42737</v>
          </cell>
          <cell r="AK207">
            <v>42738</v>
          </cell>
          <cell r="AS207">
            <v>42628</v>
          </cell>
          <cell r="AW207">
            <v>43101</v>
          </cell>
          <cell r="BD207">
            <v>42489</v>
          </cell>
          <cell r="BE207">
            <v>42339</v>
          </cell>
          <cell r="BI207">
            <v>42433</v>
          </cell>
          <cell r="BQ207">
            <v>42648</v>
          </cell>
          <cell r="BW207">
            <v>42675</v>
          </cell>
          <cell r="BZ207">
            <v>42767</v>
          </cell>
          <cell r="CG207">
            <v>42689</v>
          </cell>
          <cell r="CP207">
            <v>42490</v>
          </cell>
          <cell r="CR207">
            <v>43008</v>
          </cell>
          <cell r="EF207">
            <v>41183</v>
          </cell>
          <cell r="EO207"/>
          <cell r="FM207"/>
        </row>
        <row r="208">
          <cell r="B208">
            <v>42831</v>
          </cell>
          <cell r="C208">
            <v>43373</v>
          </cell>
          <cell r="D208">
            <v>42993</v>
          </cell>
          <cell r="E208">
            <v>40659</v>
          </cell>
          <cell r="F208">
            <v>42766</v>
          </cell>
          <cell r="G208">
            <v>42993</v>
          </cell>
          <cell r="H208">
            <v>42916</v>
          </cell>
          <cell r="K208">
            <v>42825</v>
          </cell>
          <cell r="L208">
            <v>42339</v>
          </cell>
          <cell r="M208">
            <v>42825</v>
          </cell>
          <cell r="N208">
            <v>42582</v>
          </cell>
          <cell r="O208">
            <v>41000</v>
          </cell>
          <cell r="P208">
            <v>42534</v>
          </cell>
          <cell r="Q208">
            <v>42794</v>
          </cell>
          <cell r="S208">
            <v>42713</v>
          </cell>
          <cell r="T208">
            <v>41246</v>
          </cell>
          <cell r="V208">
            <v>42248</v>
          </cell>
          <cell r="W208">
            <v>42642</v>
          </cell>
          <cell r="X208">
            <v>43125</v>
          </cell>
          <cell r="Y208">
            <v>44136</v>
          </cell>
          <cell r="Z208">
            <v>45382</v>
          </cell>
          <cell r="AA208">
            <v>42735</v>
          </cell>
          <cell r="AB208">
            <v>42737</v>
          </cell>
          <cell r="AC208">
            <v>42935</v>
          </cell>
          <cell r="AD208">
            <v>42088</v>
          </cell>
          <cell r="AE208">
            <v>42690</v>
          </cell>
          <cell r="AF208">
            <v>42825</v>
          </cell>
          <cell r="AG208" t="str">
            <v>23/12/2019</v>
          </cell>
          <cell r="AI208">
            <v>44681</v>
          </cell>
          <cell r="AJ208">
            <v>43103</v>
          </cell>
          <cell r="AK208">
            <v>42887</v>
          </cell>
          <cell r="AN208">
            <v>42880</v>
          </cell>
          <cell r="AS208">
            <v>42614</v>
          </cell>
          <cell r="AT208">
            <v>42739</v>
          </cell>
          <cell r="AU208" t="str">
            <v>28/10/2013</v>
          </cell>
          <cell r="AW208">
            <v>43101</v>
          </cell>
          <cell r="AX208">
            <v>42090</v>
          </cell>
          <cell r="AY208">
            <v>42563</v>
          </cell>
          <cell r="AZ208">
            <v>37883</v>
          </cell>
          <cell r="BB208">
            <v>42755</v>
          </cell>
          <cell r="BD208">
            <v>42489</v>
          </cell>
          <cell r="BE208">
            <v>42339</v>
          </cell>
          <cell r="BF208">
            <v>43343</v>
          </cell>
          <cell r="BG208">
            <v>43100</v>
          </cell>
          <cell r="BI208">
            <v>42489</v>
          </cell>
          <cell r="BJ208">
            <v>42939</v>
          </cell>
          <cell r="BK208">
            <v>42699</v>
          </cell>
          <cell r="BL208">
            <v>41519</v>
          </cell>
          <cell r="BM208">
            <v>42776</v>
          </cell>
          <cell r="BN208">
            <v>42675</v>
          </cell>
          <cell r="BO208">
            <v>42079</v>
          </cell>
          <cell r="BP208">
            <v>42794</v>
          </cell>
          <cell r="BQ208">
            <v>42648</v>
          </cell>
          <cell r="BR208">
            <v>42704</v>
          </cell>
          <cell r="BS208">
            <v>42660</v>
          </cell>
          <cell r="BT208">
            <v>42333</v>
          </cell>
          <cell r="BU208">
            <v>42954</v>
          </cell>
          <cell r="BW208">
            <v>42491</v>
          </cell>
          <cell r="BZ208">
            <v>42887</v>
          </cell>
          <cell r="CA208">
            <v>41743</v>
          </cell>
          <cell r="CD208">
            <v>42375</v>
          </cell>
          <cell r="CE208">
            <v>42649</v>
          </cell>
          <cell r="CF208">
            <v>42828</v>
          </cell>
          <cell r="CG208">
            <v>42688</v>
          </cell>
          <cell r="CH208">
            <v>43008</v>
          </cell>
          <cell r="CI208">
            <v>43465</v>
          </cell>
          <cell r="CK208">
            <v>42662</v>
          </cell>
          <cell r="CL208">
            <v>42626</v>
          </cell>
          <cell r="CN208">
            <v>42989</v>
          </cell>
          <cell r="CO208">
            <v>42734</v>
          </cell>
          <cell r="CP208">
            <v>42485</v>
          </cell>
          <cell r="CQ208">
            <v>42947</v>
          </cell>
          <cell r="CR208">
            <v>43100</v>
          </cell>
          <cell r="DZ208">
            <v>42186</v>
          </cell>
          <cell r="EA208">
            <v>42794</v>
          </cell>
          <cell r="EB208">
            <v>42460</v>
          </cell>
          <cell r="ED208">
            <v>42276</v>
          </cell>
          <cell r="EF208">
            <v>41204</v>
          </cell>
          <cell r="EG208">
            <v>42740</v>
          </cell>
          <cell r="EH208">
            <v>42795</v>
          </cell>
          <cell r="EI208">
            <v>42517</v>
          </cell>
          <cell r="EJ208">
            <v>43710</v>
          </cell>
          <cell r="EL208">
            <v>41942</v>
          </cell>
          <cell r="EN208">
            <v>42825</v>
          </cell>
          <cell r="EO208">
            <v>42834</v>
          </cell>
          <cell r="FM208"/>
        </row>
        <row r="209">
          <cell r="B209" t="str">
            <v>Project</v>
          </cell>
          <cell r="C209" t="str">
            <v>Project</v>
          </cell>
          <cell r="D209" t="str">
            <v>Project</v>
          </cell>
          <cell r="E209" t="str">
            <v>Project</v>
          </cell>
          <cell r="F209" t="str">
            <v>Project</v>
          </cell>
          <cell r="G209" t="str">
            <v>Project</v>
          </cell>
          <cell r="H209" t="str">
            <v>Project</v>
          </cell>
          <cell r="J209" t="str">
            <v>Project</v>
          </cell>
          <cell r="K209" t="str">
            <v>Project</v>
          </cell>
          <cell r="L209" t="str">
            <v>Project</v>
          </cell>
          <cell r="M209" t="str">
            <v>Programme</v>
          </cell>
          <cell r="N209" t="str">
            <v>Project</v>
          </cell>
          <cell r="O209" t="str">
            <v>Project</v>
          </cell>
          <cell r="P209" t="str">
            <v>Assurance - MPA PAR</v>
          </cell>
          <cell r="Q209" t="str">
            <v>Project</v>
          </cell>
          <cell r="S209" t="str">
            <v>Procurement</v>
          </cell>
          <cell r="T209" t="str">
            <v>Procurement</v>
          </cell>
          <cell r="V209" t="str">
            <v>Project</v>
          </cell>
          <cell r="W209" t="str">
            <v>Project</v>
          </cell>
          <cell r="X209" t="str">
            <v>Project</v>
          </cell>
          <cell r="Y209" t="str">
            <v>Project</v>
          </cell>
          <cell r="Z209" t="str">
            <v>Project</v>
          </cell>
          <cell r="AA209" t="str">
            <v>Project</v>
          </cell>
          <cell r="AB209" t="str">
            <v>Project</v>
          </cell>
          <cell r="AC209" t="str">
            <v>Project</v>
          </cell>
          <cell r="AD209" t="str">
            <v>Procurement</v>
          </cell>
          <cell r="AE209" t="str">
            <v>Project</v>
          </cell>
          <cell r="AF209" t="str">
            <v>Project</v>
          </cell>
          <cell r="AG209" t="str">
            <v>Project</v>
          </cell>
          <cell r="AI209" t="str">
            <v>Project</v>
          </cell>
          <cell r="AJ209" t="str">
            <v>Project</v>
          </cell>
          <cell r="AK209" t="str">
            <v>Project</v>
          </cell>
          <cell r="AN209" t="str">
            <v>Project</v>
          </cell>
          <cell r="AS209" t="str">
            <v>Project</v>
          </cell>
          <cell r="AT209" t="str">
            <v>Project</v>
          </cell>
          <cell r="AU209" t="str">
            <v>Procurement</v>
          </cell>
          <cell r="AW209" t="str">
            <v>Project</v>
          </cell>
          <cell r="AX209" t="str">
            <v>Procurement</v>
          </cell>
          <cell r="AY209" t="str">
            <v>Assurance - MPA other</v>
          </cell>
          <cell r="AZ209" t="str">
            <v>Assurance - MPA Gate 0</v>
          </cell>
          <cell r="BB209" t="str">
            <v xml:space="preserve">Other </v>
          </cell>
          <cell r="BD209" t="str">
            <v>Approval - Departmental</v>
          </cell>
          <cell r="BE209" t="str">
            <v>Project</v>
          </cell>
          <cell r="BF209" t="str">
            <v>Project</v>
          </cell>
          <cell r="BG209" t="str">
            <v>Project</v>
          </cell>
          <cell r="BI209" t="str">
            <v>Project</v>
          </cell>
          <cell r="BJ209" t="str">
            <v>Procurement</v>
          </cell>
          <cell r="BK209" t="str">
            <v>Project</v>
          </cell>
          <cell r="BL209" t="str">
            <v>Project</v>
          </cell>
          <cell r="BM209" t="str">
            <v>Procurement</v>
          </cell>
          <cell r="BN209" t="str">
            <v xml:space="preserve">Other </v>
          </cell>
          <cell r="BO209" t="str">
            <v>Project</v>
          </cell>
          <cell r="BP209" t="str">
            <v>Project</v>
          </cell>
          <cell r="BQ209" t="str">
            <v>Project</v>
          </cell>
          <cell r="BR209" t="str">
            <v>Project</v>
          </cell>
          <cell r="BS209" t="str">
            <v>Project</v>
          </cell>
          <cell r="BT209" t="str">
            <v>Project</v>
          </cell>
          <cell r="BU209" t="str">
            <v>Procurement</v>
          </cell>
          <cell r="BW209" t="str">
            <v>Project</v>
          </cell>
          <cell r="BZ209" t="str">
            <v>Project</v>
          </cell>
          <cell r="CA209" t="str">
            <v>Project</v>
          </cell>
          <cell r="CD209" t="str">
            <v>Project</v>
          </cell>
          <cell r="CE209" t="str">
            <v xml:space="preserve">Other </v>
          </cell>
          <cell r="CF209" t="str">
            <v xml:space="preserve">Other </v>
          </cell>
          <cell r="CG209" t="str">
            <v>Project</v>
          </cell>
          <cell r="CH209" t="str">
            <v>Project</v>
          </cell>
          <cell r="CI209" t="str">
            <v>Project</v>
          </cell>
          <cell r="CK209" t="str">
            <v>Project</v>
          </cell>
          <cell r="CL209" t="str">
            <v>Project</v>
          </cell>
          <cell r="CN209" t="str">
            <v>Project</v>
          </cell>
          <cell r="CO209" t="str">
            <v>Project</v>
          </cell>
          <cell r="CP209" t="str">
            <v>Project</v>
          </cell>
          <cell r="CQ209" t="str">
            <v>Project</v>
          </cell>
          <cell r="CR209" t="str">
            <v>Project</v>
          </cell>
          <cell r="DZ209" t="str">
            <v>Project</v>
          </cell>
          <cell r="EA209" t="str">
            <v>Project</v>
          </cell>
          <cell r="EB209" t="str">
            <v xml:space="preserve">Other </v>
          </cell>
          <cell r="ED209" t="str">
            <v>Project</v>
          </cell>
          <cell r="EF209" t="str">
            <v>Project</v>
          </cell>
          <cell r="EG209" t="str">
            <v>Procurement</v>
          </cell>
          <cell r="EH209" t="str">
            <v>Project</v>
          </cell>
          <cell r="EI209" t="str">
            <v>Project</v>
          </cell>
          <cell r="EJ209" t="str">
            <v>Project</v>
          </cell>
          <cell r="EL209" t="str">
            <v>Procurement</v>
          </cell>
          <cell r="EN209" t="str">
            <v>Project</v>
          </cell>
          <cell r="EO209" t="str">
            <v>Project</v>
          </cell>
          <cell r="FM209"/>
        </row>
        <row r="210">
          <cell r="B210" t="str">
            <v>No change since prior period</v>
          </cell>
          <cell r="F210" t="str">
            <v>First Department likely to commence transition of staff in January 2017</v>
          </cell>
          <cell r="G210" t="str">
            <v>As per R1, the technology roadmap needs to move back to accommodate the change in delivery partner.</v>
          </cell>
          <cell r="H210" t="str">
            <v>Milestone includes activities post signature of the lease, awarding fit-out and FM contracts are key activities of this stage</v>
          </cell>
          <cell r="J210" t="str">
            <v>MoJ go-live pushed back to January as a result of the delay in deploying Portal. Final date yet be confirmed.</v>
          </cell>
          <cell r="N210" t="str">
            <v>Achieved</v>
          </cell>
          <cell r="P210" t="str">
            <v>Complete</v>
          </cell>
          <cell r="Q210" t="str">
            <v>Delayed due to delay to signature</v>
          </cell>
          <cell r="S210" t="str">
            <v xml:space="preserve">Launch of the pilot was delayed while project awatied HMT clearance </v>
          </cell>
          <cell r="W210" t="str">
            <v>Delivered in Release 7</v>
          </cell>
          <cell r="X210" t="str">
            <v>The Contract award date for EUS has moved due to the scope being realigned as part of a strategic review of the Architecture Model (UAM) and UnITy service design. EUE will now include a number of service components that were previously included within the SI&amp;P workstream or were stranded. A formal impact assessment exercise is currently being undertaken.</v>
          </cell>
          <cell r="Y210" t="str">
            <v>Environment Agency review of contractor performance to determine whether contract is to be extended beyond year 7.</v>
          </cell>
          <cell r="AB210" t="str">
            <v>Rebaseline to sale completion in 16/17, and market testing moved to commence post EU Referendum, moving out all other milestones</v>
          </cell>
          <cell r="AC210" t="str">
            <v>As it is a rolling programme of individual projects, each project has an independent review and approval by the PSBP Head of Assuance and Approvals. Therefore dates have been provided for the overall programme at various phases and percentage intervalsDates for theses milestones have been treated as baseline as these align to the new milestones agreed as part of the Performance Framework with IPA.</v>
          </cell>
          <cell r="AD210" t="str">
            <v>n/a</v>
          </cell>
          <cell r="AE210" t="str">
            <v>Final funding allocations expected to be published alongside government response to EYNFF consultation; plan and timings now refined.</v>
          </cell>
          <cell r="AF210" t="str">
            <v>This element of the project has been delayed due to design changes requested by the fuel management contractor and changes to  industry standards since the original design.</v>
          </cell>
          <cell r="AI210" t="str">
            <v>Dates vary by scheme but based on current scheme promoter plans construction will begin between April 2020 and April 2022. See notes below for commentary.</v>
          </cell>
          <cell r="AJ210" t="str">
            <v>Stage 1 and stage 2 of the Old Oak Common depot is complete.Previously we reported on the opening of the depot (stage 1 - 01/03/2017) but to ensure consistency with other reporting we now are reporting on the completion of the depot (stage 2 - 01/03/2018).</v>
          </cell>
          <cell r="AK210" t="str">
            <v>Additional surveys requested by Natural England have delayed 2nd round of TWAO consultation which has impacted the submission date for the TWAO. In recognition of the additional stakeholder consultation that has taken place and to mitigate the initial delay to the TWAO submission the TWAO review period has been reduced from 18mths to C.12mths which maintains the original baseline programme TWAO completion.</v>
          </cell>
          <cell r="AN210" t="str">
            <v>Date currently at risk. To be reviewed upon completion of mitigation assessment</v>
          </cell>
          <cell r="AS210" t="str">
            <v xml:space="preserve">Ministerial approval given for the EOI date to be pushed back to mid September with the ITT potentially moving back to Jan 17. </v>
          </cell>
          <cell r="AX210" t="str">
            <v>Approval took longer than anticipated.</v>
          </cell>
          <cell r="AY210" t="str">
            <v>there is no Gate 5 option or ability to add that option</v>
          </cell>
          <cell r="BB210" t="str">
            <v>Not significant change</v>
          </cell>
          <cell r="BD210" t="str">
            <v>IPMB meeting was rearranged.</v>
          </cell>
          <cell r="BE210" t="str">
            <v>Plan approved at December programme board</v>
          </cell>
          <cell r="BG210" t="str">
            <v>IBM have advised of a delay, caused by delivery issues that require re-planning. Re-planning is ongoing, subject to contract review ahead of re-baselining dates. As such, the milestone end date remains tbc (forecast added only at 31/12/17)</v>
          </cell>
          <cell r="BI210" t="str">
            <v>Date changed following delays in confirming final technical solution. Rebaselined in TER and IPMB submission</v>
          </cell>
          <cell r="BK210" t="str">
            <v>Resources not yet in place. Beta work prioritised until team scales</v>
          </cell>
          <cell r="BL210" t="str">
            <v>Design work could not be initiated until contracts were exchanged with GSK and then framework partners usually   require a 4-6 week mobilisation period. Contracts were exchanged on 09/08/2013. Preparation work allowed slightly shortened ramp up period. In the event the planned start date was achieved.</v>
          </cell>
          <cell r="BM210" t="str">
            <v>Milestone dates have changed due to a change in IT delivery strategy.</v>
          </cell>
          <cell r="BN210" t="str">
            <v>As above - JDs are currently being agreed for publication</v>
          </cell>
          <cell r="BO210" t="str">
            <v>The intital date provided for the milestone was an estimate hence slippage</v>
          </cell>
          <cell r="BQ210" t="str">
            <v>Early given NEST's market share</v>
          </cell>
          <cell r="BS210" t="str">
            <v>Public Beta was delayed due to further work required following internal GDS assessment. The project passed formal GDS assessment 22/09/16 and is on track to move into Public Beta on w/c 24/10/16.</v>
          </cell>
          <cell r="BW210" t="str">
            <v>Occupation delayed due to the delay with main construction</v>
          </cell>
          <cell r="BZ210" t="str">
            <v>Delays caused by : 1. The need to review and refine the highly complex,  proposed technical solution and ensuing commercial negotiations and2. The  decision to deliver in phases to accommodate  the need for the business to be ready to adopt the significant transformational aspects of a programme of this magnitude.</v>
          </cell>
          <cell r="CA210" t="str">
            <v>HMT approval received on 28/03/2014</v>
          </cell>
          <cell r="CG210" t="str">
            <v>Date was revised due to legal challenge. Date moved from 15/11/16 to align with departmental  IT release.</v>
          </cell>
          <cell r="CI210" t="str">
            <v>PND data migrated and live in LEDS platform. Platform is scaled, performant and resilient.</v>
          </cell>
          <cell r="CK210" t="str">
            <v>Additional data collection and analysis have been required in order to better inform emerging conclusions and recommendations.</v>
          </cell>
          <cell r="CL210" t="str">
            <v xml:space="preserve">Forecast dates reflect the November 2015 R1 Plan. The project is currently being re-planned and as described in the SRO commentary. </v>
          </cell>
          <cell r="CR210" t="str">
            <v>Procurement framework timescales and requirements documentation longer than intially estinmated</v>
          </cell>
          <cell r="EA210" t="str">
            <v>Team changes, a shortage of devops on the team, a more accurate planning of the backlog and priority given to work on C2I has pushed this back</v>
          </cell>
          <cell r="EB210" t="str">
            <v>completion rollout of Crown Court Digital case solution</v>
          </cell>
          <cell r="EF210" t="str">
            <v>Legal aid is inherently complicated, making the technical landscape challenging.</v>
          </cell>
          <cell r="EO210" t="str">
            <v>PLM005: These level 0 Programme Milestones have been identified showing the critical high level milestones for the Programme</v>
          </cell>
          <cell r="FM210"/>
        </row>
        <row r="211">
          <cell r="B211" t="str">
            <v>Register Service Contract award</v>
          </cell>
          <cell r="C211" t="str">
            <v>Ship in Service</v>
          </cell>
          <cell r="E211" t="str">
            <v>UKCMRI name changed to The Francis Crick Institute</v>
          </cell>
          <cell r="F211" t="str">
            <v>Operational Launch for GCO</v>
          </cell>
          <cell r="G211" t="str">
            <v>Wave 3 - Transition to Live complete</v>
          </cell>
          <cell r="H211" t="str">
            <v>Tranche 2 Implementation activities Complete</v>
          </cell>
          <cell r="J211" t="str">
            <v>MoJ Exit Post Go-Live Support</v>
          </cell>
          <cell r="K211" t="str">
            <v>Data and Systems activities complete</v>
          </cell>
          <cell r="L211" t="str">
            <v>PSN C - WAN Transformation Complete</v>
          </cell>
          <cell r="M211" t="str">
            <v>TAP (for FBCs)</v>
          </cell>
          <cell r="N211" t="str">
            <v>c90% of programme/delivery complete (95% superfast target) - c5m homes and businesses delivered [dependant on further funding, e.g gainshare to determine final coverage which is not yet known]</v>
          </cell>
          <cell r="O211" t="str">
            <v>Superstructure Concrete and Steel start</v>
          </cell>
          <cell r="P211" t="str">
            <v>Clearance delivery plan signed-off by ministers</v>
          </cell>
          <cell r="Q211" t="str">
            <v>National Audit Office - Nuclear Power in the UK</v>
          </cell>
          <cell r="S211" t="str">
            <v>Evaluation Contract awarded</v>
          </cell>
          <cell r="T211" t="str">
            <v>Submit draft ITSFT for Governance Approval</v>
          </cell>
          <cell r="V211" t="str">
            <v>Programme: Central planning assumption for the Data and Communications Company to be operational</v>
          </cell>
          <cell r="X211" t="str">
            <v>SHEP Crown Hosting Contract Award</v>
          </cell>
          <cell r="Y211" t="str">
            <v>Approval of Annual Plan 21/22</v>
          </cell>
          <cell r="Z211" t="str">
            <v>Acceptance</v>
          </cell>
          <cell r="AA211" t="str">
            <v>Provider register published</v>
          </cell>
          <cell r="AB211" t="str">
            <v>Sale Completion</v>
          </cell>
          <cell r="AC211" t="str">
            <v>50% PSBP2 Contracts Awarded</v>
          </cell>
          <cell r="AD211" t="str">
            <v>Financial close batch 4</v>
          </cell>
          <cell r="AE211" t="str">
            <v>30 Hrs Delivery Regulations come into force</v>
          </cell>
          <cell r="AF211" t="str">
            <v>9 Complete Combined Building</v>
          </cell>
          <cell r="AG211" t="str">
            <v>Planning Consents</v>
          </cell>
          <cell r="AI211" t="str">
            <v>Start of Operation</v>
          </cell>
          <cell r="AJ211" t="str">
            <v>Stage 3  - Services begin on the core section from Paddington to Abbey Wood.</v>
          </cell>
          <cell r="AK211" t="str">
            <v>East West Phase 2 GRIP 4 Completion - Single option development</v>
          </cell>
          <cell r="AN211" t="str">
            <v>First ECML Train Accepted</v>
          </cell>
          <cell r="AS211" t="str">
            <v>West Coast OBC HMT Approval</v>
          </cell>
          <cell r="AT211" t="str">
            <v>Stornoway</v>
          </cell>
          <cell r="AW211" t="str">
            <v>Thameslink 20tph Peak Timetable</v>
          </cell>
          <cell r="AX211" t="str">
            <v>2015 season: Vaccination of 2 - 6 year olds and children in pilots completed</v>
          </cell>
          <cell r="AY211" t="str">
            <v>Full Exit (non-Lornezo)</v>
          </cell>
          <cell r="AZ211" t="str">
            <v>Project Start Date</v>
          </cell>
          <cell r="BB211" t="str">
            <v>N3 Contract End Date</v>
          </cell>
          <cell r="BD211" t="str">
            <v>OBC approval at NHS England Board</v>
          </cell>
          <cell r="BE211" t="str">
            <v>MPA Review</v>
          </cell>
          <cell r="BF211" t="str">
            <v>UCLH - Building Ready for Equipment</v>
          </cell>
          <cell r="BI211" t="str">
            <v>Migration to New platform complete</v>
          </cell>
          <cell r="BJ211" t="str">
            <v>Service Go Live - Mailroom/Scanning</v>
          </cell>
          <cell r="BK211" t="str">
            <v>Live content tested on beta.nhs.uk</v>
          </cell>
          <cell r="BL211" t="str">
            <v>end stage 0 design</v>
          </cell>
          <cell r="BM211" t="str">
            <v>Supporting Technologies - OJEU Notice Publication</v>
          </cell>
          <cell r="BN211" t="str">
            <v xml:space="preserve"> Public Accounts Committee Hearing</v>
          </cell>
          <cell r="BO211" t="str">
            <v>First patient due to receive WGS report</v>
          </cell>
          <cell r="BQ211" t="str">
            <v>New Born Employers commence staging</v>
          </cell>
          <cell r="BR211" t="str">
            <v>Issue Notice to Telereal Trillium</v>
          </cell>
          <cell r="BS211" t="str">
            <v>Referral Capture Live Service Launch</v>
          </cell>
          <cell r="BT211" t="str">
            <v>National Expansion of Singles Complete</v>
          </cell>
          <cell r="BU211" t="str">
            <v>Go - Live window commences</v>
          </cell>
          <cell r="BW211" t="str">
            <v>Gateway 1</v>
          </cell>
          <cell r="BZ211" t="str">
            <v>Pilots for KE2(Analytics, LMS, GIS Mapping) complete</v>
          </cell>
          <cell r="CA211" t="str">
            <v>Gateway 4</v>
          </cell>
          <cell r="CD211" t="str">
            <v>Wave 2 Transition Detailed Design Complete</v>
          </cell>
          <cell r="CE211" t="str">
            <v>CDS Increment 5  Starts</v>
          </cell>
          <cell r="CF211" t="str">
            <v>SCRS - GDS Beta assessment</v>
          </cell>
          <cell r="CG211" t="str">
            <v xml:space="preserve">Go Live full accounts rollout starts - public beta </v>
          </cell>
          <cell r="CH211" t="str">
            <v>Complete the roll out of the Communications Data Assistant (Communications Data Assistant) and the data Dictionary (DD).</v>
          </cell>
          <cell r="CI211" t="str">
            <v>Tranche 3</v>
          </cell>
          <cell r="CK211" t="str">
            <v xml:space="preserve">Strategic IT Platform: Beta test site live </v>
          </cell>
          <cell r="CL211" t="str">
            <v>M1(b) - Disclosure Go / No-Go decision</v>
          </cell>
          <cell r="CN211" t="str">
            <v>1st Service Go Live</v>
          </cell>
          <cell r="CO211" t="str">
            <v>Strategic Mobile Project (IABS &amp; IDENT1) Go-Live</v>
          </cell>
          <cell r="CP211" t="str">
            <v>Caseworking - Initial Accommodation Live</v>
          </cell>
          <cell r="CQ211" t="str">
            <v xml:space="preserve"> Wave 2: Improve 2MS meeting room management with the installation of display screen facilities.</v>
          </cell>
          <cell r="CR211" t="str">
            <v>LAN/ENS Takeon from Fujitsu Complete</v>
          </cell>
          <cell r="DZ211" t="str">
            <v>Appoint Prison Senior Management Team</v>
          </cell>
          <cell r="EA211" t="str">
            <v>Digital Mark Up National Rollout Complete (PMO-532)</v>
          </cell>
          <cell r="EB211" t="str">
            <v>completion rollout of Crown Court In Court presentation solution</v>
          </cell>
          <cell r="ED211" t="str">
            <v>Probation Migration (Phase 2) Complete</v>
          </cell>
          <cell r="EF211" t="str">
            <v>IDP System changes to accommodate LAR Phase 2 go live</v>
          </cell>
          <cell r="EG211" t="str">
            <v>Update FBC</v>
          </cell>
          <cell r="EH211" t="str">
            <v xml:space="preserve">Digital Prisons Early Adopters Roll out complete </v>
          </cell>
          <cell r="EI211" t="str">
            <v>Gate 3 Legacy Decom Complete</v>
          </cell>
          <cell r="EJ211" t="str">
            <v>First prisoner occupation of new womens prison</v>
          </cell>
          <cell r="EL211" t="str">
            <v>Submission of bids</v>
          </cell>
          <cell r="EN211" t="str">
            <v>Strategic priorities and tasking processes implemented</v>
          </cell>
          <cell r="EO211" t="str">
            <v>White Paper published</v>
          </cell>
          <cell r="FM211"/>
        </row>
        <row r="212">
          <cell r="B212">
            <v>42765</v>
          </cell>
          <cell r="C212">
            <v>44134</v>
          </cell>
          <cell r="E212">
            <v>40725</v>
          </cell>
          <cell r="F212">
            <v>42855</v>
          </cell>
          <cell r="G212">
            <v>43100</v>
          </cell>
          <cell r="H212">
            <v>43098</v>
          </cell>
          <cell r="J212">
            <v>42347</v>
          </cell>
          <cell r="K212">
            <v>42740</v>
          </cell>
          <cell r="L212">
            <v>42401</v>
          </cell>
          <cell r="M212">
            <v>42978</v>
          </cell>
          <cell r="N212">
            <v>43100</v>
          </cell>
          <cell r="O212">
            <v>40817</v>
          </cell>
          <cell r="P212">
            <v>42618</v>
          </cell>
          <cell r="Q212">
            <v>41943</v>
          </cell>
          <cell r="S212">
            <v>42709</v>
          </cell>
          <cell r="T212">
            <v>41463</v>
          </cell>
          <cell r="V212">
            <v>42599</v>
          </cell>
          <cell r="X212">
            <v>42584</v>
          </cell>
          <cell r="Y212">
            <v>44228</v>
          </cell>
          <cell r="Z212">
            <v>46477</v>
          </cell>
          <cell r="AA212">
            <v>42766</v>
          </cell>
          <cell r="AB212">
            <v>42460</v>
          </cell>
          <cell r="AC212">
            <v>43229</v>
          </cell>
          <cell r="AD212">
            <v>42157</v>
          </cell>
          <cell r="AE212">
            <v>42765</v>
          </cell>
          <cell r="AF212">
            <v>42071</v>
          </cell>
          <cell r="AG212" t="str">
            <v>16/02/2016</v>
          </cell>
          <cell r="AI212">
            <v>46387</v>
          </cell>
          <cell r="AJ212">
            <v>43112</v>
          </cell>
          <cell r="AK212" t="str">
            <v>31/07/2017</v>
          </cell>
          <cell r="AN212">
            <v>43335</v>
          </cell>
          <cell r="AS212">
            <v>42520</v>
          </cell>
          <cell r="AT212">
            <v>42742</v>
          </cell>
          <cell r="AW212">
            <v>43221</v>
          </cell>
          <cell r="AX212">
            <v>42277</v>
          </cell>
          <cell r="AY212">
            <v>42825</v>
          </cell>
          <cell r="AZ212">
            <v>37622</v>
          </cell>
          <cell r="BB212">
            <v>42825</v>
          </cell>
          <cell r="BD212">
            <v>42516</v>
          </cell>
          <cell r="BE212">
            <v>42428</v>
          </cell>
          <cell r="BF212">
            <v>43039</v>
          </cell>
          <cell r="BI212">
            <v>41912</v>
          </cell>
          <cell r="BJ212">
            <v>42939</v>
          </cell>
          <cell r="BK212">
            <v>42643</v>
          </cell>
          <cell r="BL212">
            <v>41544</v>
          </cell>
          <cell r="BM212">
            <v>42643</v>
          </cell>
          <cell r="BN212">
            <v>42695</v>
          </cell>
          <cell r="BO212">
            <v>42308</v>
          </cell>
          <cell r="BQ212">
            <v>43010</v>
          </cell>
          <cell r="BR212">
            <v>42765</v>
          </cell>
          <cell r="BS212">
            <v>42644</v>
          </cell>
          <cell r="BT212">
            <v>42484</v>
          </cell>
          <cell r="BU212">
            <v>43040</v>
          </cell>
          <cell r="BW212">
            <v>40513</v>
          </cell>
          <cell r="BZ212">
            <v>42644</v>
          </cell>
          <cell r="CA212">
            <v>42055</v>
          </cell>
          <cell r="CD212">
            <v>42375</v>
          </cell>
          <cell r="CE212">
            <v>42719</v>
          </cell>
          <cell r="CF212">
            <v>42849</v>
          </cell>
          <cell r="CG212">
            <v>42767</v>
          </cell>
          <cell r="CH212">
            <v>42643</v>
          </cell>
          <cell r="CI212">
            <v>43738</v>
          </cell>
          <cell r="CK212">
            <v>42494</v>
          </cell>
          <cell r="CL212">
            <v>42440</v>
          </cell>
          <cell r="CN212">
            <v>42989</v>
          </cell>
          <cell r="CO212">
            <v>43007</v>
          </cell>
          <cell r="CP212">
            <v>42475</v>
          </cell>
          <cell r="CQ212">
            <v>42485</v>
          </cell>
          <cell r="CR212">
            <v>42460</v>
          </cell>
          <cell r="DZ212">
            <v>42338</v>
          </cell>
          <cell r="EA212">
            <v>42735</v>
          </cell>
          <cell r="EB212">
            <v>42551</v>
          </cell>
          <cell r="ED212">
            <v>42698</v>
          </cell>
          <cell r="EF212">
            <v>41365</v>
          </cell>
          <cell r="EG212">
            <v>42797</v>
          </cell>
          <cell r="EI212">
            <v>42521</v>
          </cell>
          <cell r="EJ212">
            <v>43523</v>
          </cell>
          <cell r="EL212">
            <v>42061</v>
          </cell>
          <cell r="EN212">
            <v>43190</v>
          </cell>
          <cell r="EO212">
            <v>43220</v>
          </cell>
          <cell r="FM212"/>
        </row>
        <row r="213">
          <cell r="B213">
            <v>42643</v>
          </cell>
          <cell r="Q213">
            <v>42564</v>
          </cell>
          <cell r="S213">
            <v>42713</v>
          </cell>
          <cell r="X213">
            <v>42653</v>
          </cell>
          <cell r="AB213">
            <v>42825</v>
          </cell>
          <cell r="AG213" t="str">
            <v>14/05/2016</v>
          </cell>
          <cell r="AJ213" t="str">
            <v>31/12/2018</v>
          </cell>
          <cell r="AK213" t="str">
            <v>31/12/2019</v>
          </cell>
          <cell r="AS213">
            <v>42394</v>
          </cell>
          <cell r="AX213">
            <v>42399</v>
          </cell>
          <cell r="BE213">
            <v>42346</v>
          </cell>
          <cell r="BI213">
            <v>42548</v>
          </cell>
          <cell r="BN213">
            <v>42695</v>
          </cell>
          <cell r="CA213">
            <v>42281</v>
          </cell>
          <cell r="CK213">
            <v>42531</v>
          </cell>
          <cell r="CP213">
            <v>42551</v>
          </cell>
          <cell r="EO213"/>
          <cell r="FM213"/>
        </row>
        <row r="214">
          <cell r="B214">
            <v>42678</v>
          </cell>
          <cell r="C214">
            <v>44134</v>
          </cell>
          <cell r="E214">
            <v>40725</v>
          </cell>
          <cell r="F214">
            <v>42855</v>
          </cell>
          <cell r="G214">
            <v>43115</v>
          </cell>
          <cell r="H214">
            <v>43098</v>
          </cell>
          <cell r="J214">
            <v>42748</v>
          </cell>
          <cell r="K214">
            <v>42825</v>
          </cell>
          <cell r="L214">
            <v>42674</v>
          </cell>
          <cell r="M214">
            <v>42978</v>
          </cell>
          <cell r="N214">
            <v>43100</v>
          </cell>
          <cell r="O214">
            <v>40969</v>
          </cell>
          <cell r="P214">
            <v>42618</v>
          </cell>
          <cell r="Q214">
            <v>42564</v>
          </cell>
          <cell r="S214">
            <v>42713</v>
          </cell>
          <cell r="T214">
            <v>41463</v>
          </cell>
          <cell r="V214">
            <v>42674</v>
          </cell>
          <cell r="X214">
            <v>42655</v>
          </cell>
          <cell r="Y214">
            <v>44228</v>
          </cell>
          <cell r="Z214">
            <v>46477</v>
          </cell>
          <cell r="AA214">
            <v>42766</v>
          </cell>
          <cell r="AB214">
            <v>42825</v>
          </cell>
          <cell r="AC214">
            <v>43229</v>
          </cell>
          <cell r="AD214">
            <v>42486</v>
          </cell>
          <cell r="AE214">
            <v>42765</v>
          </cell>
          <cell r="AF214">
            <v>42071</v>
          </cell>
          <cell r="AG214">
            <v>42679</v>
          </cell>
          <cell r="AI214">
            <v>46387</v>
          </cell>
          <cell r="AJ214" t="str">
            <v>31/12/2018</v>
          </cell>
          <cell r="AK214">
            <v>43104</v>
          </cell>
          <cell r="AN214">
            <v>43335</v>
          </cell>
          <cell r="AS214">
            <v>42760</v>
          </cell>
          <cell r="AT214">
            <v>42742</v>
          </cell>
          <cell r="AW214">
            <v>43233</v>
          </cell>
          <cell r="AX214">
            <v>42399</v>
          </cell>
          <cell r="AY214">
            <v>42825</v>
          </cell>
          <cell r="AZ214">
            <v>37622</v>
          </cell>
          <cell r="BB214">
            <v>42825</v>
          </cell>
          <cell r="BD214">
            <v>42529</v>
          </cell>
          <cell r="BE214">
            <v>42346</v>
          </cell>
          <cell r="BF214">
            <v>43131</v>
          </cell>
          <cell r="BI214">
            <v>42600</v>
          </cell>
          <cell r="BJ214">
            <v>42939</v>
          </cell>
          <cell r="BK214">
            <v>42555</v>
          </cell>
          <cell r="BL214">
            <v>41638</v>
          </cell>
          <cell r="BM214">
            <v>42788</v>
          </cell>
          <cell r="BN214">
            <v>42695</v>
          </cell>
          <cell r="BO214">
            <v>42338</v>
          </cell>
          <cell r="BQ214">
            <v>43010</v>
          </cell>
          <cell r="BR214">
            <v>42765</v>
          </cell>
          <cell r="BS214">
            <v>42766</v>
          </cell>
          <cell r="BT214">
            <v>42484</v>
          </cell>
          <cell r="BU214">
            <v>43040</v>
          </cell>
          <cell r="BW214">
            <v>40575</v>
          </cell>
          <cell r="BZ214">
            <v>42644</v>
          </cell>
          <cell r="CA214">
            <v>42397</v>
          </cell>
          <cell r="CD214">
            <v>42375</v>
          </cell>
          <cell r="CE214">
            <v>42719</v>
          </cell>
          <cell r="CF214">
            <v>42849</v>
          </cell>
          <cell r="CG214">
            <v>42781</v>
          </cell>
          <cell r="CH214">
            <v>42671</v>
          </cell>
          <cell r="CI214">
            <v>43738</v>
          </cell>
          <cell r="CK214">
            <v>42793</v>
          </cell>
          <cell r="CL214">
            <v>42688</v>
          </cell>
          <cell r="CN214">
            <v>42989</v>
          </cell>
          <cell r="CO214">
            <v>43007</v>
          </cell>
          <cell r="CP214">
            <v>42704</v>
          </cell>
          <cell r="CQ214">
            <v>42485</v>
          </cell>
          <cell r="CR214">
            <v>42460</v>
          </cell>
          <cell r="DZ214">
            <v>42338</v>
          </cell>
          <cell r="EA214">
            <v>42839</v>
          </cell>
          <cell r="EB214">
            <v>42551</v>
          </cell>
          <cell r="ED214">
            <v>43404</v>
          </cell>
          <cell r="EF214">
            <v>41365</v>
          </cell>
          <cell r="EG214">
            <v>42797</v>
          </cell>
          <cell r="EI214">
            <v>42521</v>
          </cell>
          <cell r="EJ214">
            <v>43523</v>
          </cell>
          <cell r="EL214">
            <v>42061</v>
          </cell>
          <cell r="EN214">
            <v>43190</v>
          </cell>
          <cell r="EO214">
            <v>43220</v>
          </cell>
          <cell r="FM214"/>
        </row>
        <row r="215">
          <cell r="B215" t="str">
            <v>Procurement</v>
          </cell>
          <cell r="C215" t="str">
            <v>Project</v>
          </cell>
          <cell r="E215" t="str">
            <v>Project</v>
          </cell>
          <cell r="F215" t="str">
            <v>Project</v>
          </cell>
          <cell r="G215" t="str">
            <v>Project</v>
          </cell>
          <cell r="H215" t="str">
            <v>Project</v>
          </cell>
          <cell r="J215" t="str">
            <v>Project</v>
          </cell>
          <cell r="K215" t="str">
            <v>Project</v>
          </cell>
          <cell r="L215" t="str">
            <v>Project</v>
          </cell>
          <cell r="M215" t="str">
            <v>Approval - HMT Other</v>
          </cell>
          <cell r="N215" t="str">
            <v>Project</v>
          </cell>
          <cell r="O215" t="str">
            <v>Project</v>
          </cell>
          <cell r="P215" t="str">
            <v>Approval - Departmental</v>
          </cell>
          <cell r="Q215" t="str">
            <v>Project</v>
          </cell>
          <cell r="S215" t="str">
            <v>Procurement</v>
          </cell>
          <cell r="T215" t="str">
            <v>Procurement</v>
          </cell>
          <cell r="V215" t="str">
            <v>Project</v>
          </cell>
          <cell r="X215" t="str">
            <v>Project</v>
          </cell>
          <cell r="Y215" t="str">
            <v>Project</v>
          </cell>
          <cell r="Z215" t="str">
            <v>Project</v>
          </cell>
          <cell r="AA215" t="str">
            <v>Project</v>
          </cell>
          <cell r="AB215" t="str">
            <v>Project</v>
          </cell>
          <cell r="AC215" t="str">
            <v>Project</v>
          </cell>
          <cell r="AD215" t="str">
            <v>Procurement</v>
          </cell>
          <cell r="AE215" t="str">
            <v>Project</v>
          </cell>
          <cell r="AF215" t="str">
            <v>Project</v>
          </cell>
          <cell r="AG215" t="str">
            <v>Project</v>
          </cell>
          <cell r="AI215" t="str">
            <v>Project</v>
          </cell>
          <cell r="AJ215" t="str">
            <v>Project</v>
          </cell>
          <cell r="AK215" t="str">
            <v>Project</v>
          </cell>
          <cell r="AN215" t="str">
            <v>Project</v>
          </cell>
          <cell r="AS215" t="str">
            <v>Project</v>
          </cell>
          <cell r="AT215" t="str">
            <v>Project</v>
          </cell>
          <cell r="AW215" t="str">
            <v>Project</v>
          </cell>
          <cell r="AX215" t="str">
            <v>Project</v>
          </cell>
          <cell r="AY215" t="str">
            <v>Project</v>
          </cell>
          <cell r="AZ215" t="str">
            <v>Project</v>
          </cell>
          <cell r="BB215" t="str">
            <v xml:space="preserve">Other </v>
          </cell>
          <cell r="BD215" t="str">
            <v>Approval - Departmental</v>
          </cell>
          <cell r="BE215" t="str">
            <v>Assurance - MPA other</v>
          </cell>
          <cell r="BF215" t="str">
            <v>Project</v>
          </cell>
          <cell r="BI215" t="str">
            <v>Project</v>
          </cell>
          <cell r="BJ215" t="str">
            <v>Project</v>
          </cell>
          <cell r="BK215" t="str">
            <v>Project</v>
          </cell>
          <cell r="BL215" t="str">
            <v>Project</v>
          </cell>
          <cell r="BM215" t="str">
            <v>Procurement</v>
          </cell>
          <cell r="BN215" t="str">
            <v xml:space="preserve">Other </v>
          </cell>
          <cell r="BO215" t="str">
            <v>Project</v>
          </cell>
          <cell r="BQ215" t="str">
            <v>Project</v>
          </cell>
          <cell r="BR215" t="str">
            <v>Project</v>
          </cell>
          <cell r="BS215" t="str">
            <v>Project</v>
          </cell>
          <cell r="BT215" t="str">
            <v>Project</v>
          </cell>
          <cell r="BU215" t="str">
            <v>Project</v>
          </cell>
          <cell r="BW215" t="str">
            <v>Assurance - MPA Gate 1</v>
          </cell>
          <cell r="BZ215" t="str">
            <v>Project</v>
          </cell>
          <cell r="CA215" t="str">
            <v>Assurance - MPA Gate 4</v>
          </cell>
          <cell r="CD215" t="str">
            <v>Project</v>
          </cell>
          <cell r="CE215" t="str">
            <v xml:space="preserve">Other </v>
          </cell>
          <cell r="CF215" t="str">
            <v xml:space="preserve">Other </v>
          </cell>
          <cell r="CG215" t="str">
            <v>Project</v>
          </cell>
          <cell r="CH215" t="str">
            <v>Project</v>
          </cell>
          <cell r="CI215" t="str">
            <v>Project</v>
          </cell>
          <cell r="CK215" t="str">
            <v>Project</v>
          </cell>
          <cell r="CL215" t="str">
            <v>Project</v>
          </cell>
          <cell r="CN215" t="str">
            <v>Project</v>
          </cell>
          <cell r="CO215" t="str">
            <v>Project</v>
          </cell>
          <cell r="CP215" t="str">
            <v>Project</v>
          </cell>
          <cell r="CQ215" t="str">
            <v>Project</v>
          </cell>
          <cell r="CR215" t="str">
            <v>Project</v>
          </cell>
          <cell r="DZ215" t="str">
            <v>Project</v>
          </cell>
          <cell r="EA215" t="str">
            <v>Project</v>
          </cell>
          <cell r="EB215" t="str">
            <v xml:space="preserve">Other </v>
          </cell>
          <cell r="ED215" t="str">
            <v>Project</v>
          </cell>
          <cell r="EF215" t="str">
            <v>Project</v>
          </cell>
          <cell r="EG215" t="str">
            <v>Project</v>
          </cell>
          <cell r="EH215" t="str">
            <v>Project</v>
          </cell>
          <cell r="EI215" t="str">
            <v>Project</v>
          </cell>
          <cell r="EJ215" t="str">
            <v>Project</v>
          </cell>
          <cell r="EL215" t="str">
            <v>Procurement</v>
          </cell>
          <cell r="EN215" t="str">
            <v>Project</v>
          </cell>
          <cell r="EO215" t="str">
            <v>Project</v>
          </cell>
          <cell r="FM215"/>
        </row>
        <row r="216">
          <cell r="B216" t="str">
            <v xml:space="preserve">The Programme undertook a GDS Alpha Assessment on 19th September and did not pass on 5 of the 18 service elements. As such the Programme is now undertaking work to address those 5 elements, whilst shaping the planning for the forthcoming development of the Beta System. The intention is to augment this in-house team for the development of the LLC Register Beta Service. The Programme is currently progressing the procurement of the industry skills and insight for the Beta development and has a Preferred Bidder. </v>
          </cell>
          <cell r="G216" t="str">
            <v>As per R1, the technology roadmap needs to move back to accommodate the change in delivery partner.</v>
          </cell>
          <cell r="H216" t="str">
            <v>As above</v>
          </cell>
          <cell r="J216" t="str">
            <v xml:space="preserve">Still working to plan , however this date is likely to move as a result of the delay in deploying portal </v>
          </cell>
          <cell r="L216" t="str">
            <v>Supplier solutions were redesigned resulting in a slippage to the timescales. There was no business impact.</v>
          </cell>
          <cell r="M216" t="str">
            <v xml:space="preserve">It is expected that the outcome of TAP for OBCs in March 17 will determine dates for full TAP in Summer 17 </v>
          </cell>
          <cell r="P216" t="str">
            <v>Complete</v>
          </cell>
          <cell r="Q216" t="str">
            <v xml:space="preserve"> The HPC project had been engaging with the National Audit Office (NAO) as a primary source of external assurance since early 2013. Alongside other stakeholders we provided the NAO with the information and evidence it  required to conduct its review . Decisions on timing are wholly with the NAONAO published their report entitled ‘Nuclear Power in the UK’ ON 13/07/16 https://www.nao.org.uk/report/nuclear-power-in-the-uk/</v>
          </cell>
          <cell r="S216" t="str">
            <v xml:space="preserve">Launch of the pilot was delayed while project awatied HMT clearance </v>
          </cell>
          <cell r="X216" t="str">
            <v>Complete</v>
          </cell>
          <cell r="Y216" t="str">
            <v>Approval of 7th Annual Plan by the Thames Estuary Board.</v>
          </cell>
          <cell r="AB216" t="str">
            <v>Rebaseline to sale completion in 16/17, and market testing moved to commence post EU Referendum, moving out all other milestones</v>
          </cell>
          <cell r="AC216" t="str">
            <v>As it is a rolling programme of individual projects, each project has an independent review and approval by the PSBP Head of Assuance and Approvals. Therefore dates have been provided for the overall programme at various phases and percentage intervalsDates for theses milestones have been treated as baseline as these align to the new milestones agreed as part of the Performance Framework with IPA.</v>
          </cell>
          <cell r="AD216" t="str">
            <v>Due to delays caused by listing application for school in batch</v>
          </cell>
          <cell r="AG216" t="str">
            <v>SoS decision announced 11 May 2016</v>
          </cell>
          <cell r="AI216" t="str">
            <v>Dates vary by scheme and take note of the fact construction is likely to be phased but based on current scheme promoter plans the new runway is expected to open sometime between 2025 and 2026. See notes below for commentary.</v>
          </cell>
          <cell r="AJ216" t="str">
            <v>The project development agreement states the transfer will occur on a date within December. No specific date is given.</v>
          </cell>
          <cell r="AK216" t="str">
            <v>Hendy Review. Depending on Public Inquiry progress GRIP 4 could complete by April 2018.</v>
          </cell>
          <cell r="AS216" t="str">
            <v>Ministerial approval given for the EOI date to be pushed back to mid September with the ITT potentially moving back to Jan 17.</v>
          </cell>
          <cell r="AX216" t="str">
            <v>Changed to end of season date</v>
          </cell>
          <cell r="BD216" t="str">
            <v>It was agreed NHSE board approval was not needed due to a change in funding flows. Instead approval was needed from HSCIC board which was achieved on 8/06/16</v>
          </cell>
          <cell r="BE216" t="str">
            <v>We envisage this being a Gate 4 for Stage 1 and a Gate 2 for Stage 2</v>
          </cell>
          <cell r="BF216" t="str">
            <v>Due for revision in Q3</v>
          </cell>
          <cell r="BI216" t="str">
            <v>Date changed following delays in confirming final technical solution. Rebaselined in TER and IPMB submission</v>
          </cell>
          <cell r="BJ216" t="str">
            <v>Based on plans approved by Hutton Steering Committee 15/09/2016 to deliver revised implementation approach.</v>
          </cell>
          <cell r="BK216" t="str">
            <v>Priority given to live testing of Beta</v>
          </cell>
          <cell r="BL216" t="str">
            <v>Consequence of above and detailed discussion with design teams was that Stage 0 design would not complete until end December 2013. This target date was met.</v>
          </cell>
          <cell r="BM216" t="str">
            <v>Milestone dates have changed due to a change in IT delivery strategy.</v>
          </cell>
          <cell r="BN216" t="str">
            <v xml:space="preserve">Date of PAC  hearing confirmed for 21/11/2016. Work is underway with Perm Sec </v>
          </cell>
          <cell r="BO216" t="str">
            <v>Moved due to delays in sequencing and pipeline activity</v>
          </cell>
          <cell r="BS216" t="str">
            <v>The project are working on a proposal to bring FES Work Management and Referral Capture together into one service.  An indicative date of January 17 has been provided for moving from Public Beta to live.</v>
          </cell>
          <cell r="CA216" t="str">
            <v>Contractor delays caused delay to review</v>
          </cell>
          <cell r="CG216" t="str">
            <v>Not a significant change.</v>
          </cell>
          <cell r="CH216" t="str">
            <v>Complete the roll out of the Communications Data Assistant (Communications Data Assistant) and the data Dictionary (DD) has moved to 28/10/2016 as the delivery of the core build slipped by 3 weeks and the iterative build started later than planned. Agreement has also been reached with the supplier (BAE) to combine releases of Data Dictionary, ADM and Identity services with Communications Data Assistant replacment products to minimise the impact of deployment and testing.</v>
          </cell>
          <cell r="CI216" t="str">
            <v>PNC data is migrated and fully integrated.The platform has combined PND and PNC data and will look to deliver new services and data sets.</v>
          </cell>
          <cell r="CK216" t="str">
            <v>Beta design and build taking considerably longer than originally estimated, partly due to supplier performance issues. Original capped T&amp;M arrangement has now been replaced by a fixed-price contract with a new supplier. Revised plans are to be baselined shortly.</v>
          </cell>
          <cell r="CL216" t="str">
            <v xml:space="preserve">Forecast dates reflect the November 2015 R1 Plan. The project is currently being re-planned and as described in the SRO commentary. </v>
          </cell>
          <cell r="CP216" t="str">
            <v xml:space="preserve">IA Build complete and deployed in to production (see milestone above) .  Phased live proving and roll out across user base based on agreed plan with operational business.      </v>
          </cell>
          <cell r="CQ216" t="str">
            <v>Completed 25/04/2016</v>
          </cell>
          <cell r="EA216" t="str">
            <v>A significant number of unexpected errors have come to light in the Early Adopter Area. Working on resolving these, and a re-estimate of the degree of business change, has delayed the development and rollout of the NRO product.</v>
          </cell>
          <cell r="EB216" t="str">
            <v>completion rollout of Crown Court In Court presentation solution</v>
          </cell>
          <cell r="ED216" t="str">
            <v>Slippage due to complex contract negotiations</v>
          </cell>
          <cell r="EH216" t="str">
            <v xml:space="preserve">Implementation of digital prison roll out post proof of concenpt currently in planning phase. </v>
          </cell>
          <cell r="EO216" t="str">
            <v>PLM008</v>
          </cell>
          <cell r="FM216"/>
        </row>
        <row r="217">
          <cell r="B217" t="str">
            <v>Digitisation &amp; Migration Contract Award/ Quality Partner Contract Award</v>
          </cell>
          <cell r="E217" t="str">
            <v>Disposal of site of National Temperance Hospital</v>
          </cell>
          <cell r="F217" t="str">
            <v>All staff in scope transitioned</v>
          </cell>
          <cell r="G217" t="str">
            <v>Release 4 - Ready for Service</v>
          </cell>
          <cell r="H217" t="str">
            <v>Tranche 3 Implementation activities Complete</v>
          </cell>
          <cell r="J217" t="str">
            <v>DWP End of Design</v>
          </cell>
          <cell r="K217" t="str">
            <v>Phase One Live (Agency)</v>
          </cell>
          <cell r="L217" t="str">
            <v>PSN S - Telephony Transformation Complete</v>
          </cell>
          <cell r="N217" t="str">
            <v>100% of delivery/programme estimated to be complete - up to c5.5m homes and businesses (subject to change as further gainshare is contracted to roll out further coverage)</v>
          </cell>
          <cell r="O217" t="str">
            <v>External Cladding Start</v>
          </cell>
          <cell r="P217" t="str">
            <v>Decision from ministers on investment for Programme Making Special Events community</v>
          </cell>
          <cell r="Q217" t="str">
            <v>National Audit Office - Value for Money Report</v>
          </cell>
          <cell r="S217" t="str">
            <v>Pilot  Phase Payments allocated</v>
          </cell>
          <cell r="T217" t="str">
            <v>Submit Formal ITSFT for Governance Approval</v>
          </cell>
          <cell r="V217" t="str">
            <v>Regulation: Early Rollout Obligation</v>
          </cell>
          <cell r="X217" t="str">
            <v>SHEP IBM WPO signed</v>
          </cell>
          <cell r="Y217" t="str">
            <v>Approval of Annual Plan 22/23</v>
          </cell>
          <cell r="AA217" t="str">
            <v>DAS full service public beta</v>
          </cell>
          <cell r="AC217" t="str">
            <v>50% PSBP2 Schools Handed Over</v>
          </cell>
          <cell r="AD217" t="str">
            <v>Financial close batch 5</v>
          </cell>
          <cell r="AE217" t="str">
            <v xml:space="preserve">Nationwide rollout of online application commences </v>
          </cell>
          <cell r="AF217" t="str">
            <v>10 Complete Main Terminal Building</v>
          </cell>
          <cell r="AG217" t="str">
            <v>Pre-PIN Approval</v>
          </cell>
          <cell r="AJ217" t="str">
            <v>Stage 4 - Services begin on the core section from Paddington to Shenfield</v>
          </cell>
          <cell r="AN217" t="str">
            <v>New Rolling stock into service</v>
          </cell>
          <cell r="AS217" t="str">
            <v>West Midlands OBC HMT Approval</v>
          </cell>
          <cell r="AT217" t="str">
            <v>Pre-OJEU Approval</v>
          </cell>
          <cell r="AW217" t="str">
            <v>Thameslink 24tph Peak Timetable</v>
          </cell>
          <cell r="AX217" t="str">
            <v>Addendum FBC approval for 17/18 - HMT</v>
          </cell>
          <cell r="AY217" t="str">
            <v>All Lorenzo Deployments to complete</v>
          </cell>
          <cell r="AZ217" t="str">
            <v>NHS prescription Service EPS interface deployed</v>
          </cell>
          <cell r="BB217" t="str">
            <v>HSCN Services Go-Live</v>
          </cell>
          <cell r="BD217" t="str">
            <v>Uphold Type 2 objections in all DSCROs</v>
          </cell>
          <cell r="BE217" t="str">
            <v>Stage 2 Transitional Bundle of activities complete</v>
          </cell>
          <cell r="BF217" t="str">
            <v>UCLH - Accelerator and Gantries Installed</v>
          </cell>
          <cell r="BI217" t="str">
            <v>Existing NHSmail 1 Contract Expires</v>
          </cell>
          <cell r="BJ217" t="str">
            <v>Service Go Live - Finance</v>
          </cell>
          <cell r="BK217" t="str">
            <v>NHS.UK launched in public beta</v>
          </cell>
          <cell r="BL217" t="str">
            <v>start stage 1 design</v>
          </cell>
          <cell r="BM217" t="str">
            <v>Supporting Technologies - Contract Award</v>
          </cell>
          <cell r="BO217" t="str">
            <v>Main data service live</v>
          </cell>
          <cell r="BR217" t="str">
            <v>Facilities/Landlord and Lease Management and Capex Contract award</v>
          </cell>
          <cell r="BS217" t="str">
            <v xml:space="preserve">FES WM DP3 </v>
          </cell>
          <cell r="BT217" t="str">
            <v>Transition Commences</v>
          </cell>
          <cell r="BU217" t="str">
            <v>G0 - Live window ends</v>
          </cell>
          <cell r="BW217" t="str">
            <v>Gateway 2</v>
          </cell>
          <cell r="BZ217" t="str">
            <v>Smartphones - overseas deployment commences</v>
          </cell>
          <cell r="CA217" t="str">
            <v>Occupation of KCS</v>
          </cell>
          <cell r="CD217" t="str">
            <v>Wave 2 Service &amp; Staff Transition Complete</v>
          </cell>
          <cell r="CE217" t="str">
            <v>CDS Increment 6 Starts</v>
          </cell>
          <cell r="CH217" t="str">
            <v xml:space="preserve">Complete implementation of Application Program Interfaces (APIs) at all major CSPs to allow machine to machine communications. </v>
          </cell>
          <cell r="CK217" t="str">
            <v>Strategic IT Platform: Live Roll-out Commences</v>
          </cell>
          <cell r="CL217" t="str">
            <v>Tech R001 - OAT (Barring)</v>
          </cell>
          <cell r="CO217" t="str">
            <v>Strategic Matcher Project (Phase 1) - Go Live</v>
          </cell>
          <cell r="CP217" t="str">
            <v>i-Decide Ready for Decommissioning</v>
          </cell>
          <cell r="CQ217" t="str">
            <v>Wave 2: Securing a suitable tenant to take occupation of 2MS.</v>
          </cell>
          <cell r="CR217" t="str">
            <v>Rollout Readiness Review</v>
          </cell>
          <cell r="DZ217" t="str">
            <v>Prison name announced</v>
          </cell>
          <cell r="EA217" t="str">
            <v>Guilty Plea End-to-End - Start Pilot (PMO-600)</v>
          </cell>
          <cell r="ED217" t="str">
            <v>Disc Contract Exit &amp; migration complete</v>
          </cell>
          <cell r="EF217" t="str">
            <v>Mandatory Use of CCMS</v>
          </cell>
          <cell r="EG217" t="str">
            <v>PB approval of FBC</v>
          </cell>
          <cell r="EH217" t="str">
            <v>Digital Studio Standup</v>
          </cell>
          <cell r="EJ217" t="str">
            <v>Closure of HMP Kennett</v>
          </cell>
          <cell r="EL217" t="str">
            <v>Evaluation of bids</v>
          </cell>
          <cell r="EN217" t="str">
            <v>Wider set of Tier 1 applications readily available to the business</v>
          </cell>
          <cell r="EO217" t="str">
            <v>2019 Census Rehearsal Date</v>
          </cell>
          <cell r="FM217"/>
        </row>
        <row r="218">
          <cell r="B218">
            <v>42836</v>
          </cell>
          <cell r="E218">
            <v>41365</v>
          </cell>
          <cell r="F218">
            <v>43190</v>
          </cell>
          <cell r="G218">
            <v>43100</v>
          </cell>
          <cell r="H218">
            <v>43131</v>
          </cell>
          <cell r="J218">
            <v>42353</v>
          </cell>
          <cell r="K218">
            <v>42826</v>
          </cell>
          <cell r="L218">
            <v>42460</v>
          </cell>
          <cell r="N218">
            <v>44196</v>
          </cell>
          <cell r="O218">
            <v>40848</v>
          </cell>
          <cell r="P218">
            <v>42643</v>
          </cell>
          <cell r="Q218">
            <v>42767</v>
          </cell>
          <cell r="S218">
            <v>42825</v>
          </cell>
          <cell r="T218">
            <v>41519</v>
          </cell>
          <cell r="V218">
            <v>42825</v>
          </cell>
          <cell r="X218">
            <v>42643</v>
          </cell>
          <cell r="Y218">
            <v>44593</v>
          </cell>
          <cell r="AA218">
            <v>42766</v>
          </cell>
          <cell r="AC218">
            <v>43280</v>
          </cell>
          <cell r="AD218">
            <v>42221</v>
          </cell>
          <cell r="AE218">
            <v>42781</v>
          </cell>
          <cell r="AF218">
            <v>42008</v>
          </cell>
          <cell r="AG218" t="str">
            <v>31/03/2015</v>
          </cell>
          <cell r="AJ218">
            <v>43470</v>
          </cell>
          <cell r="AN218">
            <v>43867</v>
          </cell>
          <cell r="AS218">
            <v>42555</v>
          </cell>
          <cell r="AT218">
            <v>40869</v>
          </cell>
          <cell r="AW218">
            <v>43465</v>
          </cell>
          <cell r="AY218">
            <v>43100</v>
          </cell>
          <cell r="AZ218">
            <v>39569</v>
          </cell>
          <cell r="BB218">
            <v>42826</v>
          </cell>
          <cell r="BD218">
            <v>42643</v>
          </cell>
          <cell r="BE218">
            <v>42428</v>
          </cell>
          <cell r="BF218">
            <v>43220</v>
          </cell>
          <cell r="BI218">
            <v>41820</v>
          </cell>
          <cell r="BJ218">
            <v>42939</v>
          </cell>
          <cell r="BK218">
            <v>42825</v>
          </cell>
          <cell r="BL218">
            <v>41547</v>
          </cell>
          <cell r="BM218">
            <v>42916</v>
          </cell>
          <cell r="BO218">
            <v>42461</v>
          </cell>
          <cell r="BR218">
            <v>42979</v>
          </cell>
          <cell r="BS218">
            <v>42556</v>
          </cell>
          <cell r="BT218">
            <v>42515</v>
          </cell>
          <cell r="BU218">
            <v>43159</v>
          </cell>
          <cell r="BW218">
            <v>40787</v>
          </cell>
          <cell r="BZ218">
            <v>42644</v>
          </cell>
          <cell r="CA218">
            <v>42125</v>
          </cell>
          <cell r="CD218">
            <v>42644</v>
          </cell>
          <cell r="CE218">
            <v>42796</v>
          </cell>
          <cell r="CH218">
            <v>42825</v>
          </cell>
          <cell r="CK218">
            <v>42492</v>
          </cell>
          <cell r="CL218">
            <v>42319</v>
          </cell>
          <cell r="CO218">
            <v>43063</v>
          </cell>
          <cell r="CP218">
            <v>42490</v>
          </cell>
          <cell r="CQ218">
            <v>42613</v>
          </cell>
          <cell r="CR218">
            <v>42735</v>
          </cell>
          <cell r="DZ218">
            <v>42422</v>
          </cell>
          <cell r="EA218">
            <v>42824</v>
          </cell>
          <cell r="ED218">
            <v>42810</v>
          </cell>
          <cell r="EF218">
            <v>41365</v>
          </cell>
          <cell r="EG218">
            <v>42811</v>
          </cell>
          <cell r="EH218">
            <v>42795</v>
          </cell>
          <cell r="EJ218">
            <v>42727</v>
          </cell>
          <cell r="EL218">
            <v>42178</v>
          </cell>
          <cell r="EN218">
            <v>43555</v>
          </cell>
          <cell r="EO218">
            <v>43553</v>
          </cell>
          <cell r="FM218"/>
        </row>
        <row r="219">
          <cell r="B219">
            <v>42977</v>
          </cell>
          <cell r="J219">
            <v>42674</v>
          </cell>
          <cell r="AJ219" t="str">
            <v>31/05/2019</v>
          </cell>
          <cell r="AS219">
            <v>42571</v>
          </cell>
          <cell r="AX219">
            <v>42440</v>
          </cell>
          <cell r="BE219">
            <v>42673</v>
          </cell>
          <cell r="BI219">
            <v>42551</v>
          </cell>
          <cell r="CA219">
            <v>42450</v>
          </cell>
          <cell r="CK219">
            <v>42587</v>
          </cell>
          <cell r="CP219">
            <v>42460</v>
          </cell>
          <cell r="EF219">
            <v>42095</v>
          </cell>
          <cell r="EO219"/>
          <cell r="FM219"/>
        </row>
        <row r="220">
          <cell r="B220">
            <v>43021</v>
          </cell>
          <cell r="E220">
            <v>41912</v>
          </cell>
          <cell r="F220">
            <v>43190</v>
          </cell>
          <cell r="G220">
            <v>43115</v>
          </cell>
          <cell r="H220">
            <v>43131</v>
          </cell>
          <cell r="K220">
            <v>42826</v>
          </cell>
          <cell r="L220">
            <v>42674</v>
          </cell>
          <cell r="N220">
            <v>44196</v>
          </cell>
          <cell r="O220">
            <v>41487</v>
          </cell>
          <cell r="P220">
            <v>42643</v>
          </cell>
          <cell r="Q220">
            <v>42825</v>
          </cell>
          <cell r="S220">
            <v>42825</v>
          </cell>
          <cell r="T220">
            <v>41527</v>
          </cell>
          <cell r="V220">
            <v>42855</v>
          </cell>
          <cell r="X220">
            <v>42664</v>
          </cell>
          <cell r="Y220">
            <v>44593</v>
          </cell>
          <cell r="AA220">
            <v>42766</v>
          </cell>
          <cell r="AC220">
            <v>43280</v>
          </cell>
          <cell r="AD220">
            <v>42228</v>
          </cell>
          <cell r="AE220">
            <v>42781</v>
          </cell>
          <cell r="AF220">
            <v>42008</v>
          </cell>
          <cell r="AG220" t="str">
            <v>31/03/2015</v>
          </cell>
          <cell r="AJ220" t="str">
            <v>31/05/2019</v>
          </cell>
          <cell r="AN220">
            <v>43867</v>
          </cell>
          <cell r="AS220">
            <v>42571</v>
          </cell>
          <cell r="AT220">
            <v>40869</v>
          </cell>
          <cell r="AW220">
            <v>43465</v>
          </cell>
          <cell r="AX220">
            <v>42440</v>
          </cell>
          <cell r="AY220">
            <v>43100</v>
          </cell>
          <cell r="AZ220">
            <v>39569</v>
          </cell>
          <cell r="BB220">
            <v>42826</v>
          </cell>
          <cell r="BD220">
            <v>42657</v>
          </cell>
          <cell r="BE220">
            <v>42704</v>
          </cell>
          <cell r="BF220">
            <v>43281</v>
          </cell>
          <cell r="BI220">
            <v>42630</v>
          </cell>
          <cell r="BJ220">
            <v>42939</v>
          </cell>
          <cell r="BK220">
            <v>42886</v>
          </cell>
          <cell r="BL220">
            <v>41641</v>
          </cell>
          <cell r="BM220">
            <v>43076</v>
          </cell>
          <cell r="BO220">
            <v>42486</v>
          </cell>
          <cell r="BR220">
            <v>42979</v>
          </cell>
          <cell r="BS220">
            <v>42556</v>
          </cell>
          <cell r="BT220">
            <v>42515</v>
          </cell>
          <cell r="BU220">
            <v>43159</v>
          </cell>
          <cell r="BW220">
            <v>41030</v>
          </cell>
          <cell r="BZ220">
            <v>42644</v>
          </cell>
          <cell r="CA220">
            <v>42450</v>
          </cell>
          <cell r="CD220">
            <v>42644</v>
          </cell>
          <cell r="CE220">
            <v>42796</v>
          </cell>
          <cell r="CH220">
            <v>42825</v>
          </cell>
          <cell r="CK220">
            <v>42828</v>
          </cell>
          <cell r="CL220">
            <v>42528</v>
          </cell>
          <cell r="CO220">
            <v>43063</v>
          </cell>
          <cell r="CP220">
            <v>42460</v>
          </cell>
          <cell r="CQ220">
            <v>42735</v>
          </cell>
          <cell r="CR220">
            <v>42735</v>
          </cell>
          <cell r="DZ220">
            <v>42422</v>
          </cell>
          <cell r="EA220">
            <v>42824</v>
          </cell>
          <cell r="ED220">
            <v>43404</v>
          </cell>
          <cell r="EF220">
            <v>42461</v>
          </cell>
          <cell r="EG220">
            <v>42811</v>
          </cell>
          <cell r="EH220">
            <v>42795</v>
          </cell>
          <cell r="EJ220">
            <v>42727</v>
          </cell>
          <cell r="EL220">
            <v>42178</v>
          </cell>
          <cell r="EN220">
            <v>43555</v>
          </cell>
          <cell r="EO220">
            <v>43553</v>
          </cell>
          <cell r="FM220"/>
        </row>
        <row r="221">
          <cell r="B221" t="str">
            <v>Procurement</v>
          </cell>
          <cell r="E221" t="str">
            <v>Other</v>
          </cell>
          <cell r="F221" t="str">
            <v>Project</v>
          </cell>
          <cell r="G221" t="str">
            <v>Project</v>
          </cell>
          <cell r="H221" t="str">
            <v>Project</v>
          </cell>
          <cell r="J221" t="str">
            <v>Project</v>
          </cell>
          <cell r="K221" t="str">
            <v>Project</v>
          </cell>
          <cell r="L221" t="str">
            <v>Project</v>
          </cell>
          <cell r="N221" t="str">
            <v>Project</v>
          </cell>
          <cell r="O221" t="str">
            <v>Project</v>
          </cell>
          <cell r="P221" t="str">
            <v>Approval - Departmental</v>
          </cell>
          <cell r="Q221" t="str">
            <v>Project</v>
          </cell>
          <cell r="S221" t="str">
            <v>Project</v>
          </cell>
          <cell r="T221" t="str">
            <v>Procurement</v>
          </cell>
          <cell r="V221" t="str">
            <v>Project</v>
          </cell>
          <cell r="X221" t="str">
            <v>Project</v>
          </cell>
          <cell r="Y221" t="str">
            <v>Project</v>
          </cell>
          <cell r="AA221" t="str">
            <v>Project</v>
          </cell>
          <cell r="AC221" t="str">
            <v>Project</v>
          </cell>
          <cell r="AD221" t="str">
            <v>Procurement</v>
          </cell>
          <cell r="AE221" t="str">
            <v>Project</v>
          </cell>
          <cell r="AF221" t="str">
            <v>Project</v>
          </cell>
          <cell r="AG221" t="str">
            <v>Procurement</v>
          </cell>
          <cell r="AJ221" t="str">
            <v>Project</v>
          </cell>
          <cell r="AN221" t="str">
            <v>Project</v>
          </cell>
          <cell r="AS221" t="str">
            <v>Project</v>
          </cell>
          <cell r="AT221" t="str">
            <v>Procurement</v>
          </cell>
          <cell r="AW221" t="str">
            <v>Project</v>
          </cell>
          <cell r="AX221" t="str">
            <v>Procurement</v>
          </cell>
          <cell r="AY221" t="str">
            <v>Project</v>
          </cell>
          <cell r="AZ221" t="str">
            <v>Project</v>
          </cell>
          <cell r="BB221" t="str">
            <v xml:space="preserve">Other </v>
          </cell>
          <cell r="BD221" t="str">
            <v>Project</v>
          </cell>
          <cell r="BE221" t="str">
            <v>Project</v>
          </cell>
          <cell r="BF221" t="str">
            <v>Project</v>
          </cell>
          <cell r="BI221" t="str">
            <v>Project</v>
          </cell>
          <cell r="BJ221" t="str">
            <v>Project</v>
          </cell>
          <cell r="BK221" t="str">
            <v>Project</v>
          </cell>
          <cell r="BL221" t="str">
            <v>Project</v>
          </cell>
          <cell r="BM221" t="str">
            <v>Procurement</v>
          </cell>
          <cell r="BO221" t="str">
            <v>Project</v>
          </cell>
          <cell r="BR221" t="str">
            <v>Procurement</v>
          </cell>
          <cell r="BS221" t="str">
            <v>Project</v>
          </cell>
          <cell r="BT221" t="str">
            <v>Project</v>
          </cell>
          <cell r="BU221" t="str">
            <v>Project</v>
          </cell>
          <cell r="BW221" t="str">
            <v>Assurance - MPA Gate 2</v>
          </cell>
          <cell r="BZ221" t="str">
            <v>Project</v>
          </cell>
          <cell r="CA221" t="str">
            <v>Project</v>
          </cell>
          <cell r="CD221" t="str">
            <v>Project</v>
          </cell>
          <cell r="CE221" t="str">
            <v xml:space="preserve">Other </v>
          </cell>
          <cell r="CH221" t="str">
            <v>Project</v>
          </cell>
          <cell r="CK221" t="str">
            <v>Project</v>
          </cell>
          <cell r="CL221" t="str">
            <v>Project</v>
          </cell>
          <cell r="CO221" t="str">
            <v>Project</v>
          </cell>
          <cell r="CP221" t="str">
            <v>Project</v>
          </cell>
          <cell r="CQ221" t="str">
            <v>Project</v>
          </cell>
          <cell r="CR221" t="str">
            <v>Project</v>
          </cell>
          <cell r="DZ221" t="str">
            <v>Project</v>
          </cell>
          <cell r="EA221" t="str">
            <v>Project</v>
          </cell>
          <cell r="ED221" t="str">
            <v>Project</v>
          </cell>
          <cell r="EF221" t="str">
            <v>Project</v>
          </cell>
          <cell r="EG221" t="str">
            <v>Project</v>
          </cell>
          <cell r="EH221" t="str">
            <v>Project</v>
          </cell>
          <cell r="EJ221" t="str">
            <v>Project</v>
          </cell>
          <cell r="EL221" t="str">
            <v>Procurement</v>
          </cell>
          <cell r="EN221" t="str">
            <v>Project</v>
          </cell>
          <cell r="EO221" t="str">
            <v>Project</v>
          </cell>
          <cell r="FM221"/>
        </row>
        <row r="222">
          <cell r="B222" t="str">
            <v>D&amp;M contract cannot be signed until Programme Business Case versiion 2  (PBC) has been approved.Change in approach to procurement of Quality Partner which is not needed until Digitisation &amp; Migration commences hence contracts will not be signed until PBC approved.</v>
          </cell>
          <cell r="E222" t="str">
            <v>Site transferred to DtP who delayed completion of transaction.</v>
          </cell>
          <cell r="G222" t="str">
            <v>As per R1, the technology roadmap needs to move back to accommodate the change in delivery partner.</v>
          </cell>
          <cell r="H222" t="str">
            <v>As above</v>
          </cell>
          <cell r="J222" t="str">
            <v>Action plan produced to track remaining items required to deliver this milestone.</v>
          </cell>
          <cell r="L222" t="str">
            <v>Supplier solutions were redesigned resulting in a slippage to the timescales. There was no business impact.</v>
          </cell>
          <cell r="P222" t="str">
            <v>Complete</v>
          </cell>
          <cell r="Q222" t="str">
            <v>Expected Q1 2017 timetable to be agreed</v>
          </cell>
          <cell r="T222" t="str">
            <v>Slightly behind schedule.</v>
          </cell>
          <cell r="X222" t="str">
            <v>Complete</v>
          </cell>
          <cell r="Y222" t="str">
            <v>Approval of 8th Annual Plan by the Thames Estuary Board.</v>
          </cell>
          <cell r="AC222" t="str">
            <v>As it is a rolling programme of individual projects, each project has an independent review and approval by the PSBP Head of Assuance and Approvals. Therefore dates have been provided for the overall programme at various phases and percentage intervalsDates for theses milestones have been treated as baseline as these align to the new milestones agreed as part of the Performance Framework with IPA.</v>
          </cell>
          <cell r="AD222" t="str">
            <v>n/a</v>
          </cell>
          <cell r="AJ222" t="str">
            <v>The project development agreement states the transfer will occur on a date within May. No specific date is given.</v>
          </cell>
          <cell r="AN222" t="str">
            <v>Re-baseline to be considered in Q3 GMPP as required by assessment fo mitigations</v>
          </cell>
          <cell r="AS222" t="str">
            <v>dates refined as BICC and HMT diary dates become clearer</v>
          </cell>
          <cell r="AX222" t="str">
            <v>New entry - date relates to HMT sign off</v>
          </cell>
          <cell r="BD222" t="str">
            <v>delay of 14 days from the  target that was set in the baseline. 14th October is the official ICO deadline to uphold type 2 objections.</v>
          </cell>
          <cell r="BE222" t="str">
            <v>New milestone include to reflect August replanning timetable / activity.  Include transition to long term hosting platform, resolution of outstanding reporting issues and processing of any beta development backlog</v>
          </cell>
          <cell r="BF222" t="str">
            <v>Due for revision in Q3</v>
          </cell>
          <cell r="BI222" t="str">
            <v>As previously reported the exisiting contract was to be extended due to projected delay in migration to new platform, the programme achieved extension to the NHSmail 1 contract to cover the period until migration was complete - contract formally ended 17/09/16.</v>
          </cell>
          <cell r="BJ222" t="str">
            <v>Based on plans approved by Hutton Steering Committee 15/09/2016 to deliver revised implementation approach.</v>
          </cell>
          <cell r="BK222" t="str">
            <v>Delays in recruitment and procurement</v>
          </cell>
          <cell r="BL222" t="str">
            <v>Commenced on time against new schedule.</v>
          </cell>
          <cell r="BM222" t="str">
            <v>Milestone dates have changed due to a change in IT delivery strategy.</v>
          </cell>
          <cell r="BO222" t="str">
            <v>The intital date provided for the milestone was an estimate hence slippage</v>
          </cell>
          <cell r="BR222" t="str">
            <v>No response has been provided within the body of this return in case Commercial Sensitivity is compromised. A separate return has been made via PAAD which can be shared with GMPP as requiredContent is not for public domain.</v>
          </cell>
          <cell r="CA222" t="str">
            <v>Due to contractor delays/errors</v>
          </cell>
          <cell r="CK222" t="str">
            <v>Knock-on effect of extended Beta timescales and re-planning of project</v>
          </cell>
          <cell r="CL222" t="str">
            <v xml:space="preserve">Forecast dates reflect the November 2015 R1 Plan. The project is currently being re-planned and as described in the SRO commentary. </v>
          </cell>
          <cell r="ED222" t="str">
            <v>Slippage due to complex contract negotiations</v>
          </cell>
          <cell r="EF222" t="str">
            <v xml:space="preserve">This is the remaining key objective of the programme. SCA cass to become manadatory on the 01/2/2016 with all other cases becoming mandatory on the 01/04/2016. </v>
          </cell>
          <cell r="EH222" t="str">
            <v xml:space="preserve">Milestone for the completion of the physical build of the studio and appointment of resources. </v>
          </cell>
          <cell r="EN222" t="str">
            <v>revised baseline date and description to align with final submitted SOC</v>
          </cell>
          <cell r="EO222" t="str">
            <v>PLM012</v>
          </cell>
          <cell r="FM222"/>
        </row>
        <row r="223">
          <cell r="B223" t="str">
            <v>LLC Register - Technical Go Live</v>
          </cell>
          <cell r="E223" t="str">
            <v>Transfer of NIMR staff to The Crick</v>
          </cell>
          <cell r="G223" t="str">
            <v>Wave 4 - Transition to Live complete</v>
          </cell>
          <cell r="H223" t="str">
            <v>Tranche 4 Implementation activities Complete</v>
          </cell>
          <cell r="J223" t="str">
            <v>DWP Exit UAT</v>
          </cell>
          <cell r="L223" t="str">
            <v>Print - MFD Transformation Complete</v>
          </cell>
          <cell r="O223" t="str">
            <v>Phase 1 Open to public</v>
          </cell>
          <cell r="P223" t="str">
            <v>Approach to Viewer Communications and Support agreed</v>
          </cell>
          <cell r="S223" t="str">
            <v>Delivery body for Main Scheme appointed</v>
          </cell>
          <cell r="T223" t="str">
            <v>Submit Tender Evaluation Report for governance approval</v>
          </cell>
          <cell r="V223" t="str">
            <v>Supplier DCC User Mandate</v>
          </cell>
          <cell r="X223" t="str">
            <v>Sampson House Exit Complete</v>
          </cell>
          <cell r="Y223" t="str">
            <v>Approval of Annual Plan 23/24</v>
          </cell>
          <cell r="AA223" t="str">
            <v>Institute for Apprenticeships established</v>
          </cell>
          <cell r="AC223" t="str">
            <v>100% PSBP1 Contracts Awarded</v>
          </cell>
          <cell r="AD223" t="str">
            <v>Batch 1 construction Complete</v>
          </cell>
          <cell r="AE223" t="str">
            <v>Nationwide take-up of 30 Hrs free childcare entitlement commences</v>
          </cell>
          <cell r="AF223" t="str">
            <v>11 Air Services started</v>
          </cell>
          <cell r="AJ223" t="str">
            <v>Completion of Construction</v>
          </cell>
          <cell r="AN223" t="str">
            <v>New East Coast Franchise</v>
          </cell>
          <cell r="AS223" t="str">
            <v>West Midlands FBC HMT Approval</v>
          </cell>
          <cell r="AW223" t="str">
            <v>First Class 700 in service (Great Northern Route)</v>
          </cell>
          <cell r="AX223" t="str">
            <v xml:space="preserve">Decision on programme roll-out for 2018/19 onwards to inform next contract </v>
          </cell>
          <cell r="AY223" t="str">
            <v>Contract end date (Lorenzo)</v>
          </cell>
          <cell r="AZ223" t="str">
            <v>Full Business Case Approved by DH Capital Investment Branch - EPS Release 2</v>
          </cell>
          <cell r="BB223" t="str">
            <v>N3 Contract End Date (3+3 extension used</v>
          </cell>
          <cell r="BD223" t="str">
            <v>Achieve commissioner compliance by enabling commissiong data to be anonymised in context for all DSCROs</v>
          </cell>
          <cell r="BE223" t="str">
            <v>Stage 2 Discovery work complete</v>
          </cell>
          <cell r="BF223" t="str">
            <v>UCLH - Workforce Ready to Treat</v>
          </cell>
          <cell r="BI223" t="str">
            <v>NHSMail1 Extenstion</v>
          </cell>
          <cell r="BJ223" t="str">
            <v>Pensioner Data Migration process proven</v>
          </cell>
          <cell r="BK223" t="str">
            <v>Service standard public</v>
          </cell>
          <cell r="BL223" t="str">
            <v>end stage 1 design</v>
          </cell>
          <cell r="BM223" t="str">
            <v>Logistics - OBC</v>
          </cell>
          <cell r="BN223" t="str">
            <v>MPA Gate 0</v>
          </cell>
          <cell r="BO223" t="str">
            <v xml:space="preserve">100,000 WGS sequenced </v>
          </cell>
          <cell r="BR223" t="str">
            <v>Security Contract Award</v>
          </cell>
          <cell r="BS223" t="str">
            <v>FES Work Management Private Beta Go Live</v>
          </cell>
          <cell r="BT223" t="str">
            <v>Transition Complete</v>
          </cell>
          <cell r="BW223" t="str">
            <v>Gateway 3</v>
          </cell>
          <cell r="BZ223" t="str">
            <v>Smartphones - overseas deployment complete</v>
          </cell>
          <cell r="CA223" t="str">
            <v>Final internal moves in KCS</v>
          </cell>
          <cell r="CD223" t="str">
            <v>Formal End of Current ASPIRE Contracts</v>
          </cell>
          <cell r="CE223" t="str">
            <v>CDS Increment 7 Starts</v>
          </cell>
          <cell r="CH223" t="str">
            <v xml:space="preserve">Sustainment Governance boards have been established </v>
          </cell>
          <cell r="CL223" t="str">
            <v>GL R001(a) - Go Live of Barring (Basics Dormant)</v>
          </cell>
          <cell r="CP223" t="str">
            <v>DCJ - Family Route</v>
          </cell>
          <cell r="CQ223" t="str">
            <v>Wave 2: To commence re-fit of Lunar and Apollo.</v>
          </cell>
          <cell r="CR223" t="str">
            <v>HOT Transition Stage 1 Selection Complete</v>
          </cell>
          <cell r="DZ223" t="str">
            <v xml:space="preserve">OJEUs published for Learning and Skills and Industries </v>
          </cell>
          <cell r="EA223" t="str">
            <v>ATCM - Beta &amp; Live Dev Complete (Police/DVLA) (PMO-547)</v>
          </cell>
          <cell r="EF223" t="str">
            <v>Testing complete - Go Live 2</v>
          </cell>
          <cell r="EG223" t="str">
            <v xml:space="preserve">Exco approval of FBC </v>
          </cell>
          <cell r="EH223" t="str">
            <v>Service Migration complete</v>
          </cell>
          <cell r="EJ223" t="str">
            <v>Phase 1 Reconfiguration activity complete</v>
          </cell>
          <cell r="EL223" t="str">
            <v>Contract award</v>
          </cell>
          <cell r="EN223" t="str">
            <v>Prove and scale IOR</v>
          </cell>
          <cell r="EO223" t="str">
            <v>Census Order           (E &amp;W)          Approvals</v>
          </cell>
          <cell r="FM223"/>
        </row>
        <row r="224">
          <cell r="B224">
            <v>43038</v>
          </cell>
          <cell r="E224">
            <v>42095</v>
          </cell>
          <cell r="G224">
            <v>43281</v>
          </cell>
          <cell r="H224">
            <v>43190</v>
          </cell>
          <cell r="J224">
            <v>42432</v>
          </cell>
          <cell r="L224">
            <v>42401</v>
          </cell>
          <cell r="O224">
            <v>41091</v>
          </cell>
          <cell r="P224">
            <v>42735</v>
          </cell>
          <cell r="S224">
            <v>42887</v>
          </cell>
          <cell r="T224">
            <v>41593</v>
          </cell>
          <cell r="V224">
            <v>43008</v>
          </cell>
          <cell r="X224">
            <v>43193</v>
          </cell>
          <cell r="Y224">
            <v>44958</v>
          </cell>
          <cell r="AA224">
            <v>42825</v>
          </cell>
          <cell r="AC224">
            <v>43394</v>
          </cell>
          <cell r="AD224">
            <v>42580</v>
          </cell>
          <cell r="AE224">
            <v>42979</v>
          </cell>
          <cell r="AF224">
            <v>42427</v>
          </cell>
          <cell r="AJ224">
            <v>43109</v>
          </cell>
          <cell r="AN224">
            <v>42060</v>
          </cell>
          <cell r="AS224">
            <v>42887</v>
          </cell>
          <cell r="AW224">
            <v>42853</v>
          </cell>
          <cell r="AY224">
            <v>44749</v>
          </cell>
          <cell r="AZ224">
            <v>39580</v>
          </cell>
          <cell r="BB224">
            <v>43008</v>
          </cell>
          <cell r="BD224">
            <v>42825</v>
          </cell>
          <cell r="BE224">
            <v>42551</v>
          </cell>
          <cell r="BF224">
            <v>43524</v>
          </cell>
          <cell r="BI224">
            <v>42552</v>
          </cell>
          <cell r="BJ224">
            <v>42938</v>
          </cell>
          <cell r="BK224">
            <v>42825</v>
          </cell>
          <cell r="BL224">
            <v>41726</v>
          </cell>
          <cell r="BM224">
            <v>42855</v>
          </cell>
          <cell r="BN224">
            <v>42551</v>
          </cell>
          <cell r="BO224">
            <v>43100</v>
          </cell>
          <cell r="BR224">
            <v>42999</v>
          </cell>
          <cell r="BS224">
            <v>42751</v>
          </cell>
          <cell r="BT224">
            <v>43373</v>
          </cell>
          <cell r="BW224">
            <v>41426</v>
          </cell>
          <cell r="BZ224">
            <v>42887</v>
          </cell>
          <cell r="CA224">
            <v>42310</v>
          </cell>
          <cell r="CD224">
            <v>42916</v>
          </cell>
          <cell r="CE224">
            <v>42873</v>
          </cell>
          <cell r="CH224">
            <v>42643</v>
          </cell>
          <cell r="CL224">
            <v>42355</v>
          </cell>
          <cell r="CP224">
            <v>42308</v>
          </cell>
          <cell r="CQ224">
            <v>42704</v>
          </cell>
          <cell r="CR224">
            <v>42004</v>
          </cell>
          <cell r="DZ224">
            <v>42450</v>
          </cell>
          <cell r="EA224">
            <v>43098</v>
          </cell>
          <cell r="EF224">
            <v>41204</v>
          </cell>
          <cell r="EG224">
            <v>42844</v>
          </cell>
          <cell r="EH224">
            <v>43252</v>
          </cell>
          <cell r="EJ224">
            <v>42825</v>
          </cell>
          <cell r="EL224">
            <v>42200</v>
          </cell>
          <cell r="EN224">
            <v>43555</v>
          </cell>
          <cell r="EO224">
            <v>43644</v>
          </cell>
          <cell r="FM224"/>
        </row>
        <row r="225">
          <cell r="B225">
            <v>42965</v>
          </cell>
          <cell r="T225">
            <v>41708</v>
          </cell>
          <cell r="AJ225" t="str">
            <v>31/12/2019</v>
          </cell>
          <cell r="AX225">
            <v>42531</v>
          </cell>
          <cell r="BE225">
            <v>42689</v>
          </cell>
          <cell r="BN225">
            <v>42665</v>
          </cell>
          <cell r="CP225">
            <v>42510</v>
          </cell>
          <cell r="EO225"/>
          <cell r="FM225"/>
        </row>
        <row r="226">
          <cell r="B226">
            <v>42947</v>
          </cell>
          <cell r="E226">
            <v>42095</v>
          </cell>
          <cell r="G226">
            <v>43281</v>
          </cell>
          <cell r="H226">
            <v>43190</v>
          </cell>
          <cell r="J226">
            <v>42811</v>
          </cell>
          <cell r="L226">
            <v>42555</v>
          </cell>
          <cell r="O226">
            <v>41108</v>
          </cell>
          <cell r="P226">
            <v>42735</v>
          </cell>
          <cell r="S226">
            <v>42887</v>
          </cell>
          <cell r="T226">
            <v>41704</v>
          </cell>
          <cell r="V226">
            <v>43039</v>
          </cell>
          <cell r="X226">
            <v>43193</v>
          </cell>
          <cell r="Y226">
            <v>44958</v>
          </cell>
          <cell r="AA226">
            <v>42825</v>
          </cell>
          <cell r="AC226">
            <v>43394</v>
          </cell>
          <cell r="AD226">
            <v>42684</v>
          </cell>
          <cell r="AE226">
            <v>42979</v>
          </cell>
          <cell r="AF226">
            <v>42735</v>
          </cell>
          <cell r="AJ226" t="str">
            <v>31/12/2019</v>
          </cell>
          <cell r="AN226">
            <v>42060</v>
          </cell>
          <cell r="AS226">
            <v>42887</v>
          </cell>
          <cell r="AW226">
            <v>42853</v>
          </cell>
          <cell r="AX226">
            <v>42531</v>
          </cell>
          <cell r="AY226">
            <v>44749</v>
          </cell>
          <cell r="AZ226">
            <v>39580</v>
          </cell>
          <cell r="BB226">
            <v>43008</v>
          </cell>
          <cell r="BD226">
            <v>42825</v>
          </cell>
          <cell r="BE226">
            <v>42689</v>
          </cell>
          <cell r="BF226">
            <v>43524</v>
          </cell>
          <cell r="BI226">
            <v>42552</v>
          </cell>
          <cell r="BJ226">
            <v>42938</v>
          </cell>
          <cell r="BK226">
            <v>42825</v>
          </cell>
          <cell r="BL226">
            <v>41820</v>
          </cell>
          <cell r="BM226">
            <v>42855</v>
          </cell>
          <cell r="BN226">
            <v>42665</v>
          </cell>
          <cell r="BO226">
            <v>43100</v>
          </cell>
          <cell r="BR226">
            <v>42999</v>
          </cell>
          <cell r="BS226">
            <v>42751</v>
          </cell>
          <cell r="BT226">
            <v>43373</v>
          </cell>
          <cell r="BW226">
            <v>41585</v>
          </cell>
          <cell r="BZ226">
            <v>42887</v>
          </cell>
          <cell r="CA226">
            <v>42582</v>
          </cell>
          <cell r="CD226">
            <v>42916</v>
          </cell>
          <cell r="CE226">
            <v>42873</v>
          </cell>
          <cell r="CH226">
            <v>42643</v>
          </cell>
          <cell r="CL226">
            <v>42636</v>
          </cell>
          <cell r="CP226">
            <v>42648</v>
          </cell>
          <cell r="CQ226">
            <v>42704</v>
          </cell>
          <cell r="CR226">
            <v>42004</v>
          </cell>
          <cell r="DZ226">
            <v>42450</v>
          </cell>
          <cell r="EA226">
            <v>43098</v>
          </cell>
          <cell r="EF226">
            <v>41455</v>
          </cell>
          <cell r="EG226">
            <v>42844</v>
          </cell>
          <cell r="EH226">
            <v>43252</v>
          </cell>
          <cell r="EJ226">
            <v>42825</v>
          </cell>
          <cell r="EL226">
            <v>42200</v>
          </cell>
          <cell r="EN226">
            <v>43555</v>
          </cell>
          <cell r="EO226">
            <v>43644</v>
          </cell>
          <cell r="FM226"/>
        </row>
        <row r="227">
          <cell r="B227" t="str">
            <v>Project</v>
          </cell>
          <cell r="E227" t="str">
            <v>Other</v>
          </cell>
          <cell r="G227" t="str">
            <v>Project</v>
          </cell>
          <cell r="H227" t="str">
            <v>Project</v>
          </cell>
          <cell r="J227" t="str">
            <v>Project</v>
          </cell>
          <cell r="L227" t="str">
            <v>Project</v>
          </cell>
          <cell r="O227" t="str">
            <v>Project</v>
          </cell>
          <cell r="P227" t="str">
            <v>Project</v>
          </cell>
          <cell r="S227" t="str">
            <v>Procurement</v>
          </cell>
          <cell r="T227" t="str">
            <v>Procurement</v>
          </cell>
          <cell r="V227" t="str">
            <v>Project</v>
          </cell>
          <cell r="X227" t="str">
            <v>Project</v>
          </cell>
          <cell r="Y227" t="str">
            <v>Project</v>
          </cell>
          <cell r="AA227" t="str">
            <v>Project</v>
          </cell>
          <cell r="AC227" t="str">
            <v>Project</v>
          </cell>
          <cell r="AD227" t="str">
            <v>Project</v>
          </cell>
          <cell r="AE227" t="str">
            <v>Project</v>
          </cell>
          <cell r="AF227" t="str">
            <v>Project</v>
          </cell>
          <cell r="AJ227" t="str">
            <v>Project</v>
          </cell>
          <cell r="AN227" t="str">
            <v>Project</v>
          </cell>
          <cell r="AS227" t="str">
            <v>Project</v>
          </cell>
          <cell r="AW227" t="str">
            <v>Project</v>
          </cell>
          <cell r="AX227" t="str">
            <v>Project</v>
          </cell>
          <cell r="AY227" t="str">
            <v xml:space="preserve">Other </v>
          </cell>
          <cell r="AZ227" t="str">
            <v>Approval - Departmental</v>
          </cell>
          <cell r="BB227" t="str">
            <v xml:space="preserve">Other </v>
          </cell>
          <cell r="BD227" t="str">
            <v>Project</v>
          </cell>
          <cell r="BE227" t="str">
            <v>Project</v>
          </cell>
          <cell r="BF227" t="str">
            <v>Project</v>
          </cell>
          <cell r="BI227" t="str">
            <v>Project</v>
          </cell>
          <cell r="BJ227" t="str">
            <v>Project</v>
          </cell>
          <cell r="BK227" t="str">
            <v>Project</v>
          </cell>
          <cell r="BL227" t="str">
            <v>Project</v>
          </cell>
          <cell r="BM227" t="str">
            <v>Procurement</v>
          </cell>
          <cell r="BN227" t="str">
            <v xml:space="preserve">Other </v>
          </cell>
          <cell r="BO227" t="str">
            <v>Project</v>
          </cell>
          <cell r="BR227" t="str">
            <v>Procurement</v>
          </cell>
          <cell r="BS227" t="str">
            <v>Project</v>
          </cell>
          <cell r="BT227" t="str">
            <v>Project</v>
          </cell>
          <cell r="BW227" t="str">
            <v>Assurance - MPA Gate 3</v>
          </cell>
          <cell r="BZ227" t="str">
            <v>Project</v>
          </cell>
          <cell r="CA227" t="str">
            <v>Project</v>
          </cell>
          <cell r="CD227" t="str">
            <v>Project</v>
          </cell>
          <cell r="CE227" t="str">
            <v xml:space="preserve">Other </v>
          </cell>
          <cell r="CH227" t="str">
            <v>Project</v>
          </cell>
          <cell r="CL227" t="str">
            <v>Project</v>
          </cell>
          <cell r="CP227" t="str">
            <v>Project</v>
          </cell>
          <cell r="CQ227" t="str">
            <v>Project</v>
          </cell>
          <cell r="CR227" t="str">
            <v>Project</v>
          </cell>
          <cell r="DZ227" t="str">
            <v>Project</v>
          </cell>
          <cell r="EA227" t="str">
            <v>Project</v>
          </cell>
          <cell r="EF227" t="str">
            <v>Project</v>
          </cell>
          <cell r="EG227" t="str">
            <v>Project</v>
          </cell>
          <cell r="EJ227" t="str">
            <v>Project</v>
          </cell>
          <cell r="EL227" t="str">
            <v>Procurement</v>
          </cell>
          <cell r="EN227" t="str">
            <v>Project</v>
          </cell>
          <cell r="EO227" t="str">
            <v>Project</v>
          </cell>
          <cell r="FM227"/>
        </row>
        <row r="228">
          <cell r="B228" t="str">
            <v>Brought slightly forward in Q1 2016.  This reflects the date that the GDS assessment of the Beta version of the register is due to be approved.</v>
          </cell>
          <cell r="H228" t="str">
            <v>As above</v>
          </cell>
          <cell r="J228" t="str">
            <v>DWP Exit UAT scheduled for 17/03/17 as per revised plan</v>
          </cell>
          <cell r="L228" t="str">
            <v>Dependency's between suppliers took longer than expected to understand, agree and deliver against. There was no business impact.</v>
          </cell>
          <cell r="S228" t="str">
            <v xml:space="preserve">Main scheme plan is being re planned </v>
          </cell>
          <cell r="T228" t="str">
            <v>Slightly behind schedule based on the latest suggested date.</v>
          </cell>
          <cell r="Y228" t="str">
            <v>Approval of 9th Annual Plan by the Thames Estuary Board.</v>
          </cell>
          <cell r="AC228" t="str">
            <v>As it is a rolling programme of individual projects, each project has an independent review and approval by the PSBP Head of Assuance and Approvals. Therefore dates have been provided for the overall programme at various phases and percentage intervalsDates for theses milestones have been treated as baseline as these align to the new milestones agreed as part of the Performance Framework with IPA.</v>
          </cell>
          <cell r="AD228" t="str">
            <v>Due to delays during procurement</v>
          </cell>
          <cell r="AF228" t="str">
            <v>The options for a short term solution is dependent on gathering  meteorological data and approval from Ministers.  It is expected a decision will be made during December and this will determine when air services can begin.</v>
          </cell>
          <cell r="AJ228" t="str">
            <v>All construction works complete ahead of full serviceCrossrail Ltd is confident they are able to make up the slight delay and complete on schedule.</v>
          </cell>
          <cell r="AN228" t="str">
            <v>Complete</v>
          </cell>
          <cell r="AW228" t="str">
            <v>now expected to be summer 2017</v>
          </cell>
          <cell r="AX228" t="str">
            <v>New entry - date relates to Ministerial sign off of policy</v>
          </cell>
          <cell r="BB228" t="str">
            <v>There is no intention to invoke the optional 6 month extension of the N3 contract.</v>
          </cell>
          <cell r="BE228" t="str">
            <v>Iniitial phase of stage 2 discovery activities</v>
          </cell>
          <cell r="BF228" t="str">
            <v>Due for revision in Q3</v>
          </cell>
          <cell r="BI228" t="str">
            <v>Extension of current NHSmail1 contract to cover the period of transition</v>
          </cell>
          <cell r="BJ228" t="str">
            <v>Based on plans approved by Hutton Steering Committee 15/09/2016 to deliver revised implementation approach.</v>
          </cell>
          <cell r="BL228" t="str">
            <v>Completed on time against revised schedule. Detailed planning with design partners led to agreement on a 44 week design period for Stages 0 and 1. Design completed at end June, cost reports finalised in mid July</v>
          </cell>
          <cell r="BM228" t="str">
            <v>No previous baseline dates due to Workstream Lead recently being in post.</v>
          </cell>
          <cell r="BN228" t="str">
            <v>Timing and type of review under consideration as a result of the EU Ref outcome.  Currently with the IPA to consider how best to take forward.</v>
          </cell>
          <cell r="BO228" t="str">
            <v xml:space="preserve">Agreement reached by SRO and Ministers that the timeline for the project should be reprofiled to achieve the target of 100,000 WGS. The details are still to be confirmed. </v>
          </cell>
          <cell r="BR228" t="str">
            <v>No response has been provided within the body of this return in case Commercial Sensitivity is compromised. A separate return has been made via PAAD which can be shared with GMPP as requiredContent is not for public domain.</v>
          </cell>
          <cell r="CA228" t="str">
            <v>Due to contractor delays/errors</v>
          </cell>
          <cell r="CL228" t="str">
            <v xml:space="preserve">Forecast dates reflect the November 2015 R1 Plan. The project is currently being re-planned and as described in the SRO commentary. </v>
          </cell>
          <cell r="CP228" t="str">
            <v xml:space="preserve">Family route deployed in to Production and in Beta.  Agile delivery approach enabled reprioritisation of activity and switched activity to focus on higher priority route.  </v>
          </cell>
          <cell r="CQ228" t="str">
            <v>Completed 14/11/2016</v>
          </cell>
          <cell r="EF228" t="str">
            <v>Legal aid is inherently complicated, making the technical landscape challenging.</v>
          </cell>
          <cell r="EO228" t="str">
            <v>PLM013</v>
          </cell>
          <cell r="FM228"/>
        </row>
        <row r="229">
          <cell r="B229" t="str">
            <v>Complete Phase 1 migration</v>
          </cell>
          <cell r="E229" t="str">
            <v>Commence Occupation of Crick building</v>
          </cell>
          <cell r="H229" t="str">
            <v>Tranche 1 Delivery Commences</v>
          </cell>
          <cell r="J229" t="str">
            <v>DWP SOP Go-Live</v>
          </cell>
          <cell r="O229" t="str">
            <v>Project Assessment Review</v>
          </cell>
          <cell r="P229" t="str">
            <v>Clearance Plan Review point</v>
          </cell>
          <cell r="S229" t="str">
            <v>First Round of Main Scheme Payments allocated</v>
          </cell>
          <cell r="T229" t="str">
            <v>Submit Transition &amp; Contract Finalisation Report (TCFR) including FBC for formal governance approval</v>
          </cell>
          <cell r="V229" t="str">
            <v>SMETS 1 End date</v>
          </cell>
          <cell r="X229" t="str">
            <v>IBM Exit</v>
          </cell>
          <cell r="AA229" t="str">
            <v>Contracts issued for carry-in and new starts</v>
          </cell>
          <cell r="AC229" t="str">
            <v>100% PSBP2 Feasibilities Approved</v>
          </cell>
          <cell r="AD229" t="str">
            <v>Batch 2 construction complete</v>
          </cell>
          <cell r="AF229" t="str">
            <v>12 Understand Meteorological issues</v>
          </cell>
          <cell r="AJ229" t="str">
            <v>Stage 5</v>
          </cell>
          <cell r="AN229" t="str">
            <v>First 800/801 to UK for testing</v>
          </cell>
          <cell r="AW229" t="str">
            <v>Deliver with NR rolling stock and infrastructure for Thameslink Services</v>
          </cell>
          <cell r="AX229" t="str">
            <v>OBC approval for 2018 onwards - HMT</v>
          </cell>
          <cell r="AZ229" t="str">
            <v>EPS Release 1 FOT Complete (phase 1)</v>
          </cell>
          <cell r="BD229" t="str">
            <v xml:space="preserve">Main procurement Activity </v>
          </cell>
          <cell r="BE229" t="str">
            <v>Phase 2 Service RFO</v>
          </cell>
          <cell r="BF229" t="str">
            <v>UCLH - 2 Treatment Rooms Accepted</v>
          </cell>
          <cell r="BI229" t="str">
            <v>Project Closure - NHSMail1</v>
          </cell>
          <cell r="BJ229" t="str">
            <v>UAT commences - Pensioner System enhancements</v>
          </cell>
          <cell r="BK229" t="str">
            <v>NHS.UK live</v>
          </cell>
          <cell r="BL229" t="str">
            <v>start stage 2 design</v>
          </cell>
          <cell r="BM229" t="str">
            <v>Logistics - OJEU Notice Publication</v>
          </cell>
          <cell r="BN229" t="str">
            <v>First phase of Cost Recovery Support Team work complete</v>
          </cell>
          <cell r="BR229" t="str">
            <v xml:space="preserve">Final Dilapidation Period </v>
          </cell>
          <cell r="BS229" t="str">
            <v>FES Work Management Public Beta Go Live</v>
          </cell>
          <cell r="BT229" t="str">
            <v>Managed Migration Commences</v>
          </cell>
          <cell r="BW229" t="str">
            <v>Gateway 4</v>
          </cell>
          <cell r="BZ229" t="str">
            <v>UKHQ (MFDs): full solution roll out</v>
          </cell>
          <cell r="CE229" t="str">
            <v>CDS Integration and Internal Test Finishes</v>
          </cell>
          <cell r="CH229" t="str">
            <v>Complete IPAR IOCs at 4 CSPs</v>
          </cell>
          <cell r="CL229" t="str">
            <v>GL R001(b) - Go Live of Disclosure</v>
          </cell>
          <cell r="CP229" t="str">
            <v>Biographic Matching Released</v>
          </cell>
          <cell r="CQ229" t="str">
            <v>Wave 2: Complete re-fit and move of identified 2MS staff to Lunar, Apollo and Globe House.</v>
          </cell>
          <cell r="DZ229" t="str">
            <v xml:space="preserve">Handover of the Support Building </v>
          </cell>
          <cell r="EA229" t="str">
            <v>ATCM - Beta &amp; Live Dev Complete (Extension to other prosecutors) (PMO 548)</v>
          </cell>
          <cell r="EF229" t="str">
            <v>Commence IDP Implementation (Pilot) - Phase 2: New Cases, CCMS, EDRMS, OPA</v>
          </cell>
          <cell r="EG229" t="str">
            <v>HMT approval of FBC</v>
          </cell>
          <cell r="EH229" t="str">
            <v xml:space="preserve">NICTS Contract Exit </v>
          </cell>
          <cell r="EJ229" t="str">
            <v>Phase 2 Reconfiguration activity complete</v>
          </cell>
          <cell r="EL229" t="str">
            <v>Mobilisation complete</v>
          </cell>
          <cell r="EN229" t="str">
            <v>Further enhancement of document sharing and collaboration tools</v>
          </cell>
          <cell r="EO229" t="str">
            <v>Census Regs (Eng) laid before Parliament</v>
          </cell>
          <cell r="FM229"/>
        </row>
        <row r="230">
          <cell r="B230">
            <v>43097</v>
          </cell>
          <cell r="E230">
            <v>42185</v>
          </cell>
          <cell r="H230">
            <v>42917</v>
          </cell>
          <cell r="J230">
            <v>42464</v>
          </cell>
          <cell r="O230">
            <v>41287</v>
          </cell>
          <cell r="P230">
            <v>42978</v>
          </cell>
          <cell r="S230">
            <v>43555</v>
          </cell>
          <cell r="T230">
            <v>41792</v>
          </cell>
          <cell r="V230">
            <v>43039</v>
          </cell>
          <cell r="X230">
            <v>43159</v>
          </cell>
          <cell r="AA230">
            <v>42825</v>
          </cell>
          <cell r="AC230">
            <v>43633</v>
          </cell>
          <cell r="AD230">
            <v>42583</v>
          </cell>
          <cell r="AF230">
            <v>42613</v>
          </cell>
          <cell r="AJ230">
            <v>43474</v>
          </cell>
          <cell r="AN230">
            <v>42068</v>
          </cell>
          <cell r="AW230">
            <v>43465</v>
          </cell>
          <cell r="AX230">
            <v>42610</v>
          </cell>
          <cell r="AZ230">
            <v>39722</v>
          </cell>
          <cell r="BD230">
            <v>42794</v>
          </cell>
          <cell r="BE230">
            <v>42855</v>
          </cell>
          <cell r="BF230">
            <v>43555</v>
          </cell>
          <cell r="BI230">
            <v>41961</v>
          </cell>
          <cell r="BJ230">
            <v>42939</v>
          </cell>
          <cell r="BK230">
            <v>43008</v>
          </cell>
          <cell r="BL230">
            <v>42005</v>
          </cell>
          <cell r="BM230">
            <v>42857</v>
          </cell>
          <cell r="BN230">
            <v>42825</v>
          </cell>
          <cell r="BR230">
            <v>42766</v>
          </cell>
          <cell r="BS230">
            <v>42856</v>
          </cell>
          <cell r="BT230">
            <v>43647</v>
          </cell>
          <cell r="BW230">
            <v>42217</v>
          </cell>
          <cell r="BZ230">
            <v>42794</v>
          </cell>
          <cell r="CE230">
            <v>42947</v>
          </cell>
          <cell r="CH230">
            <v>42551</v>
          </cell>
          <cell r="CL230">
            <v>42460</v>
          </cell>
          <cell r="CP230">
            <v>42582</v>
          </cell>
          <cell r="CQ230">
            <v>42947</v>
          </cell>
          <cell r="DZ230">
            <v>42594</v>
          </cell>
          <cell r="EA230">
            <v>43312</v>
          </cell>
          <cell r="EF230">
            <v>41210</v>
          </cell>
          <cell r="EG230">
            <v>42874</v>
          </cell>
          <cell r="EH230">
            <v>43070</v>
          </cell>
          <cell r="EJ230">
            <v>43439</v>
          </cell>
          <cell r="EL230">
            <v>42481</v>
          </cell>
          <cell r="EN230">
            <v>43555</v>
          </cell>
          <cell r="EO230">
            <v>43738</v>
          </cell>
          <cell r="FM230"/>
        </row>
        <row r="231">
          <cell r="B231">
            <v>43278</v>
          </cell>
          <cell r="T231">
            <v>41841</v>
          </cell>
          <cell r="AJ231" t="str">
            <v>31/12/2020</v>
          </cell>
          <cell r="BI231">
            <v>42643</v>
          </cell>
          <cell r="BL231">
            <v>42522</v>
          </cell>
          <cell r="CP231">
            <v>42674</v>
          </cell>
          <cell r="EO231"/>
          <cell r="FM231"/>
        </row>
        <row r="232">
          <cell r="B232">
            <v>43325</v>
          </cell>
          <cell r="E232">
            <v>42594</v>
          </cell>
          <cell r="H232">
            <v>42917</v>
          </cell>
          <cell r="J232">
            <v>42885</v>
          </cell>
          <cell r="O232">
            <v>42303</v>
          </cell>
          <cell r="P232">
            <v>42978</v>
          </cell>
          <cell r="S232">
            <v>43555</v>
          </cell>
          <cell r="T232">
            <v>41780</v>
          </cell>
          <cell r="V232">
            <v>43081</v>
          </cell>
          <cell r="X232">
            <v>43159</v>
          </cell>
          <cell r="AA232">
            <v>42825</v>
          </cell>
          <cell r="AC232">
            <v>43633</v>
          </cell>
          <cell r="AD232">
            <v>42612</v>
          </cell>
          <cell r="AF232">
            <v>42735</v>
          </cell>
          <cell r="AJ232" t="str">
            <v>31/12/2020</v>
          </cell>
          <cell r="AN232">
            <v>42068</v>
          </cell>
          <cell r="AW232">
            <v>43465</v>
          </cell>
          <cell r="AX232">
            <v>42610</v>
          </cell>
          <cell r="AZ232">
            <v>39722</v>
          </cell>
          <cell r="BD232">
            <v>42954</v>
          </cell>
          <cell r="BE232">
            <v>42855</v>
          </cell>
          <cell r="BF232">
            <v>43616</v>
          </cell>
          <cell r="BI232">
            <v>42734</v>
          </cell>
          <cell r="BJ232">
            <v>42939</v>
          </cell>
          <cell r="BK232">
            <v>43070</v>
          </cell>
          <cell r="BL232">
            <v>42522</v>
          </cell>
          <cell r="BM232">
            <v>42857</v>
          </cell>
          <cell r="BN232">
            <v>42825</v>
          </cell>
          <cell r="BR232">
            <v>42766</v>
          </cell>
          <cell r="BS232">
            <v>42856</v>
          </cell>
          <cell r="BT232">
            <v>43647</v>
          </cell>
          <cell r="BW232">
            <v>42704</v>
          </cell>
          <cell r="BZ232">
            <v>42794</v>
          </cell>
          <cell r="CE232">
            <v>42947</v>
          </cell>
          <cell r="CH232">
            <v>42735</v>
          </cell>
          <cell r="CL232">
            <v>42702</v>
          </cell>
          <cell r="CP232">
            <v>42766</v>
          </cell>
          <cell r="CQ232">
            <v>42947</v>
          </cell>
          <cell r="DZ232">
            <v>42594</v>
          </cell>
          <cell r="EA232">
            <v>43312</v>
          </cell>
          <cell r="EF232">
            <v>41241</v>
          </cell>
          <cell r="EG232">
            <v>42874</v>
          </cell>
          <cell r="EH232">
            <v>43070</v>
          </cell>
          <cell r="EJ232">
            <v>43439</v>
          </cell>
          <cell r="EL232">
            <v>42481</v>
          </cell>
          <cell r="EN232">
            <v>43555</v>
          </cell>
          <cell r="EO232">
            <v>43738</v>
          </cell>
          <cell r="FM232"/>
        </row>
        <row r="233">
          <cell r="B233" t="str">
            <v>Project</v>
          </cell>
          <cell r="E233" t="str">
            <v>Project</v>
          </cell>
          <cell r="H233" t="str">
            <v>Other</v>
          </cell>
          <cell r="J233" t="str">
            <v>Project</v>
          </cell>
          <cell r="O233" t="str">
            <v>Assurance - MPA Gate 4</v>
          </cell>
          <cell r="P233" t="str">
            <v xml:space="preserve">Other </v>
          </cell>
          <cell r="S233" t="str">
            <v>Project</v>
          </cell>
          <cell r="T233" t="str">
            <v>Procurement</v>
          </cell>
          <cell r="V233" t="str">
            <v>Project</v>
          </cell>
          <cell r="X233" t="str">
            <v>Project</v>
          </cell>
          <cell r="AA233" t="str">
            <v>Project</v>
          </cell>
          <cell r="AC233" t="str">
            <v>Project</v>
          </cell>
          <cell r="AD233" t="str">
            <v>Project</v>
          </cell>
          <cell r="AF233" t="str">
            <v>Project</v>
          </cell>
          <cell r="AJ233" t="str">
            <v>Project</v>
          </cell>
          <cell r="AN233" t="str">
            <v>Project</v>
          </cell>
          <cell r="AW233" t="str">
            <v>Project</v>
          </cell>
          <cell r="AX233" t="str">
            <v>Procurement</v>
          </cell>
          <cell r="AZ233" t="str">
            <v>Project</v>
          </cell>
          <cell r="BD233" t="str">
            <v>Procurement</v>
          </cell>
          <cell r="BE233" t="str">
            <v>Project</v>
          </cell>
          <cell r="BF233" t="str">
            <v>Project</v>
          </cell>
          <cell r="BI233" t="str">
            <v>Project</v>
          </cell>
          <cell r="BJ233" t="str">
            <v>Project</v>
          </cell>
          <cell r="BK233" t="str">
            <v>Project</v>
          </cell>
          <cell r="BL233" t="str">
            <v>Project</v>
          </cell>
          <cell r="BM233" t="str">
            <v>Procurement</v>
          </cell>
          <cell r="BN233" t="str">
            <v>Project</v>
          </cell>
          <cell r="BR233" t="str">
            <v>Project</v>
          </cell>
          <cell r="BS233" t="str">
            <v>Project</v>
          </cell>
          <cell r="BT233" t="str">
            <v>Project</v>
          </cell>
          <cell r="BW233" t="str">
            <v>Assurance - MPA Gate 4</v>
          </cell>
          <cell r="BZ233" t="str">
            <v>Project</v>
          </cell>
          <cell r="CE233" t="str">
            <v xml:space="preserve">Other </v>
          </cell>
          <cell r="CH233" t="str">
            <v>Project</v>
          </cell>
          <cell r="CL233" t="str">
            <v>Project</v>
          </cell>
          <cell r="CP233" t="str">
            <v>Project</v>
          </cell>
          <cell r="CQ233" t="str">
            <v>Project</v>
          </cell>
          <cell r="DZ233" t="str">
            <v>Project</v>
          </cell>
          <cell r="EA233" t="str">
            <v>Project</v>
          </cell>
          <cell r="EF233" t="str">
            <v>Project</v>
          </cell>
          <cell r="EG233" t="str">
            <v>Project</v>
          </cell>
          <cell r="EH233" t="str">
            <v>Project</v>
          </cell>
          <cell r="EJ233" t="str">
            <v>Project</v>
          </cell>
          <cell r="EL233" t="str">
            <v>Project</v>
          </cell>
          <cell r="EN233" t="str">
            <v>Project</v>
          </cell>
          <cell r="EO233" t="str">
            <v>Project</v>
          </cell>
          <cell r="FM233"/>
        </row>
        <row r="234">
          <cell r="B234" t="str">
            <v>Changed title of milestone from 'Phase 1 - London Boroughs Go Live' to 'Complete Phase 1 Migration'. This reflects a risk mitigaton decision potentially not to not do all London boroughs in the same phase. The date has moved back to show clearly that PBC approval is needed before the Digitisation &amp; Migration provider contracts can be signed.</v>
          </cell>
          <cell r="E234" t="str">
            <v>Delay due initially to incorporation of scientific changes in contractors scope of works and subsequent delays in contractors commissioning programme.</v>
          </cell>
          <cell r="J234" t="str">
            <v>DWP SOP go-live scheduled for 30/05/17 as per revised plan</v>
          </cell>
          <cell r="S234" t="str">
            <v>The end date for the first round of the main scheme has been set but the srart date is currently being re planned</v>
          </cell>
          <cell r="T234" t="str">
            <v>Slightly behind schedule.</v>
          </cell>
          <cell r="AC234" t="str">
            <v>As it is a rolling programme of individual projects, each project has an independent review and approval by the PSBP Head of Assuance and Approvals. Therefore dates have been provided for the overall programme at various phases and percentage intervalsDates for theses milestones have been treated as baseline as these align to the new milestones agreed as part of the Performance Framework with IPA.</v>
          </cell>
          <cell r="AD234" t="str">
            <v>n/a</v>
          </cell>
          <cell r="AF234" t="str">
            <v>Additional data being collected - this end date for this will be regularly reviewed .</v>
          </cell>
          <cell r="AJ234" t="str">
            <v>The major additional work to enable services to run through to Reading are GWML electrification and some station improvement works.</v>
          </cell>
          <cell r="AN234" t="str">
            <v>Complete</v>
          </cell>
          <cell r="BD234" t="str">
            <v>Milestone changed to reflect full procurment activity. This has slipped  due to procurement start being delayed by the OBC approval dleay and further planning in this area highlighting that procurement will take longer than initially thought. It may be that some hardware is procured earlier than this August date but this milestones shows when the bulk of procurement is likely to be completed.</v>
          </cell>
          <cell r="BF234" t="str">
            <v>Due for revision in Q3</v>
          </cell>
          <cell r="BI234" t="str">
            <v>Rebaselined to to contract extension</v>
          </cell>
          <cell r="BJ234" t="str">
            <v>Based on plans approved by Hutton Steering Committee 15/09/2016 to deliver revised implementation approach.</v>
          </cell>
          <cell r="BK234" t="str">
            <v>Delays in recruitment and procurement</v>
          </cell>
          <cell r="BL234" t="str">
            <v>All milestones after OBC decision are outline only, are dependent on the investment decision made, and need to be considered as indicative dates within a range ( analagous to costs). The certainty will obviously increase as key milestones are hit. The dates post an OBC decsion were not updated at the last quarter due to the ongoing uncertainties but have now been re-baselined on the assumption of a positive SR outcome by the end of 2015. There are additional time changes clarified since submission of the OBC and in discussions with the supply chain. These are highlighted below against the relevent milestones.  Framework partners for the design process now require 4 months for ramp up due to the design and construction market now being more active. The Localism Act has added two months to the submission of town planning.</v>
          </cell>
          <cell r="BM234" t="str">
            <v>No previous baseline dates due to Workstream Lead recently being in post.</v>
          </cell>
          <cell r="BW234" t="str">
            <v>Date to be confirmed with IPA - likely November 2016</v>
          </cell>
          <cell r="CH234" t="str">
            <v xml:space="preserve">IPAR IOCs at 4 CSPs has moved its forecast date but is progressing. Currently it will involve a trial period to better understand the Internet Protocol Address Resolutions data requests and inform business change. 2 CSPs will be ready to trial in October with a further one expected to begin trials in November,options are being discussed on the forth due to technical solutions being assessed. </v>
          </cell>
          <cell r="CL234" t="str">
            <v xml:space="preserve">Forecast dates reflect the November 2015 R1 Plan. The project is currently being re-planned and as described in the SRO commentary. </v>
          </cell>
          <cell r="CP234" t="str">
            <v xml:space="preserve">Platform established and in production.  Agile methodology has enabled reprioritisation of delivery workstream activities – enabled the programme to multiple components and design iterative releases. </v>
          </cell>
          <cell r="EF234" t="str">
            <v>Legal aid is inherently complicated, making the technical landscape challenging.</v>
          </cell>
          <cell r="EN234" t="str">
            <v>Milestone text redrafted to align with final submitted SOC</v>
          </cell>
          <cell r="EO234" t="str">
            <v>PLM015</v>
          </cell>
          <cell r="FM234"/>
        </row>
        <row r="235">
          <cell r="B235" t="str">
            <v>ITT Issued for Quality Partner</v>
          </cell>
          <cell r="E235" t="str">
            <v>Transition and Occupation complete</v>
          </cell>
          <cell r="H235" t="str">
            <v>Tranche 2 Delivery Commences</v>
          </cell>
          <cell r="J235" t="str">
            <v>DWP Exit Post Go-Live Support</v>
          </cell>
          <cell r="O235" t="str">
            <v>External Cladding complete</v>
          </cell>
          <cell r="P235" t="str">
            <v>First clearance events start</v>
          </cell>
          <cell r="S235" t="str">
            <v>Last round of Main Scheme Payments allocated</v>
          </cell>
          <cell r="T235" t="str">
            <v xml:space="preserve">Finalise costs of Consolidation Change Controls </v>
          </cell>
          <cell r="V235" t="str">
            <v>Regulation: New and Replacement Obligation</v>
          </cell>
          <cell r="X235" t="str">
            <v>Cap Exit</v>
          </cell>
          <cell r="AA235" t="str">
            <v>Apprenticeship levy in effect</v>
          </cell>
          <cell r="AC235" t="str">
            <v>100% PSBP1 Schools Handed Over</v>
          </cell>
          <cell r="AD235" t="str">
            <v>Batch 3 construction complete</v>
          </cell>
          <cell r="AF235" t="str">
            <v xml:space="preserve">13 Revised Project Costs </v>
          </cell>
          <cell r="AN235" t="str">
            <v>Pre-OJEU Approval</v>
          </cell>
          <cell r="AW235" t="str">
            <v>Pre-OJEU Approval</v>
          </cell>
          <cell r="AX235" t="str">
            <v>2016 season: Vaccination of 2-7 yr olds and pilots.</v>
          </cell>
          <cell r="AZ235" t="str">
            <v>EPS Release 1 Deployment complete (phase 2)</v>
          </cell>
          <cell r="BD235" t="str">
            <v>Land National Flows</v>
          </cell>
          <cell r="BF235" t="str">
            <v>UCLH - Treat first patient</v>
          </cell>
          <cell r="BI235" t="str">
            <v>Existing NHSmail 2 Contract Expires</v>
          </cell>
          <cell r="BJ235" t="str">
            <v>Go Live - Pensioner System (Admin &amp; Payroll)</v>
          </cell>
          <cell r="BL235" t="str">
            <v>end stage 2 design</v>
          </cell>
          <cell r="BM235" t="str">
            <v>Logistics - Contract Award</v>
          </cell>
          <cell r="BR235" t="str">
            <v>Prime Contract Exit Complete</v>
          </cell>
          <cell r="BS235" t="str">
            <v>WURTI Pension Credit Business Solution available to be deployed by the Business</v>
          </cell>
          <cell r="BT235" t="str">
            <v>Managed Migration Concludes</v>
          </cell>
          <cell r="BW235" t="str">
            <v>Gateway 5</v>
          </cell>
          <cell r="BZ235" t="str">
            <v>KE2 (Records Management): Solution raedy for transition to Cloud platform</v>
          </cell>
          <cell r="CE235" t="str">
            <v xml:space="preserve">CDS Go-Live </v>
          </cell>
          <cell r="CH235" t="str">
            <v xml:space="preserve">Data Exploitation Phase 1 solution completed </v>
          </cell>
          <cell r="CP235" t="str">
            <v>In-Country Biographic/Biometric Search Release</v>
          </cell>
          <cell r="CQ235" t="str">
            <v>Wave 3: To identify and document plan to achieve further tactical savings to 2020.</v>
          </cell>
          <cell r="DZ235" t="str">
            <v xml:space="preserve">Learning and skills Contracted awarded </v>
          </cell>
          <cell r="EF235" t="str">
            <v>IDP National Rollout - CCMS available to all providers (previously Tranche 2)</v>
          </cell>
          <cell r="EG235" t="str">
            <v>Contract sign &amp; mobilise</v>
          </cell>
          <cell r="EH235" t="str">
            <v>Technology M&amp;A at Medway complete</v>
          </cell>
          <cell r="EJ235" t="str">
            <v>Phase 3 Reconfiguration activity complete</v>
          </cell>
          <cell r="EL235" t="str">
            <v>Service Commencement Rainsbrook STC</v>
          </cell>
          <cell r="EN235" t="str">
            <v>Multi disciplinary ground operations teams embedded</v>
          </cell>
          <cell r="EO235" t="str">
            <v>Census Regs (Wales) laid before Parliament</v>
          </cell>
          <cell r="FM235"/>
        </row>
        <row r="236">
          <cell r="B236">
            <v>42499</v>
          </cell>
          <cell r="E236">
            <v>42735</v>
          </cell>
          <cell r="H236">
            <v>43101</v>
          </cell>
          <cell r="J236">
            <v>42494</v>
          </cell>
          <cell r="O236">
            <v>41821</v>
          </cell>
          <cell r="P236">
            <v>42917</v>
          </cell>
          <cell r="S236">
            <v>44286</v>
          </cell>
          <cell r="T236">
            <v>42582</v>
          </cell>
          <cell r="V236">
            <v>43281</v>
          </cell>
          <cell r="X236">
            <v>42783</v>
          </cell>
          <cell r="AA236">
            <v>42831</v>
          </cell>
          <cell r="AC236">
            <v>43992</v>
          </cell>
          <cell r="AD236">
            <v>43021</v>
          </cell>
          <cell r="AF236">
            <v>42613</v>
          </cell>
          <cell r="AN236">
            <v>39234</v>
          </cell>
          <cell r="AW236">
            <v>39540</v>
          </cell>
          <cell r="AX236">
            <v>42643</v>
          </cell>
          <cell r="AZ236">
            <v>40179</v>
          </cell>
          <cell r="BD236">
            <v>42916</v>
          </cell>
          <cell r="BF236">
            <v>43738</v>
          </cell>
          <cell r="BI236">
            <v>43921</v>
          </cell>
          <cell r="BJ236">
            <v>43038</v>
          </cell>
          <cell r="BL236">
            <v>42185</v>
          </cell>
          <cell r="BM236">
            <v>43115</v>
          </cell>
          <cell r="BR236">
            <v>43191</v>
          </cell>
          <cell r="BS236">
            <v>42825</v>
          </cell>
          <cell r="BT236">
            <v>44650</v>
          </cell>
          <cell r="BW236">
            <v>42583</v>
          </cell>
          <cell r="BZ236">
            <v>42838</v>
          </cell>
          <cell r="CE236">
            <v>43159</v>
          </cell>
          <cell r="CH236">
            <v>42551</v>
          </cell>
          <cell r="CP236">
            <v>42613</v>
          </cell>
          <cell r="CQ236">
            <v>42613</v>
          </cell>
          <cell r="DZ236">
            <v>42613</v>
          </cell>
          <cell r="EF236">
            <v>41244</v>
          </cell>
          <cell r="EG236">
            <v>42888</v>
          </cell>
          <cell r="EH236">
            <v>42767</v>
          </cell>
          <cell r="EJ236">
            <v>43551</v>
          </cell>
          <cell r="EL236">
            <v>42495</v>
          </cell>
          <cell r="EN236">
            <v>43921</v>
          </cell>
          <cell r="EO236">
            <v>43738</v>
          </cell>
          <cell r="FM236"/>
        </row>
        <row r="237">
          <cell r="B237">
            <v>42650</v>
          </cell>
          <cell r="O237">
            <v>42369</v>
          </cell>
          <cell r="X237">
            <v>43326</v>
          </cell>
          <cell r="AX237">
            <v>42765</v>
          </cell>
          <cell r="BI237">
            <v>44253</v>
          </cell>
          <cell r="BL237">
            <v>42794</v>
          </cell>
          <cell r="BW237">
            <v>43009</v>
          </cell>
          <cell r="CH237">
            <v>42643</v>
          </cell>
          <cell r="EF237">
            <v>41757</v>
          </cell>
          <cell r="EL237">
            <v>42339</v>
          </cell>
          <cell r="EO237"/>
          <cell r="FM237"/>
        </row>
        <row r="238">
          <cell r="B238">
            <v>42766</v>
          </cell>
          <cell r="E238">
            <v>42735</v>
          </cell>
          <cell r="H238">
            <v>43101</v>
          </cell>
          <cell r="J238">
            <v>42920</v>
          </cell>
          <cell r="O238">
            <v>42369</v>
          </cell>
          <cell r="P238">
            <v>42917</v>
          </cell>
          <cell r="S238">
            <v>44286</v>
          </cell>
          <cell r="T238">
            <v>42916</v>
          </cell>
          <cell r="V238">
            <v>43281</v>
          </cell>
          <cell r="X238">
            <v>43326</v>
          </cell>
          <cell r="AA238">
            <v>42831</v>
          </cell>
          <cell r="AC238">
            <v>43992</v>
          </cell>
          <cell r="AD238">
            <v>42972</v>
          </cell>
          <cell r="AF238">
            <v>42735</v>
          </cell>
          <cell r="AN238">
            <v>39234</v>
          </cell>
          <cell r="AW238">
            <v>39540</v>
          </cell>
          <cell r="AX238">
            <v>42765</v>
          </cell>
          <cell r="AZ238">
            <v>40179</v>
          </cell>
          <cell r="BD238">
            <v>42916</v>
          </cell>
          <cell r="BF238">
            <v>43738</v>
          </cell>
          <cell r="BI238">
            <v>44253</v>
          </cell>
          <cell r="BJ238">
            <v>43038</v>
          </cell>
          <cell r="BL238">
            <v>42794</v>
          </cell>
          <cell r="BM238">
            <v>43115</v>
          </cell>
          <cell r="BR238">
            <v>43191</v>
          </cell>
          <cell r="BS238">
            <v>42825</v>
          </cell>
          <cell r="BT238">
            <v>44650</v>
          </cell>
          <cell r="BW238">
            <v>43009</v>
          </cell>
          <cell r="BZ238">
            <v>42838</v>
          </cell>
          <cell r="CE238">
            <v>43159</v>
          </cell>
          <cell r="CH238">
            <v>42551</v>
          </cell>
          <cell r="CP238">
            <v>42916</v>
          </cell>
          <cell r="CQ238">
            <v>42613</v>
          </cell>
          <cell r="DZ238">
            <v>42646</v>
          </cell>
          <cell r="EF238">
            <v>41911</v>
          </cell>
          <cell r="EG238">
            <v>42888</v>
          </cell>
          <cell r="EH238">
            <v>42767</v>
          </cell>
          <cell r="EJ238">
            <v>43551</v>
          </cell>
          <cell r="EL238">
            <v>42495</v>
          </cell>
          <cell r="EN238">
            <v>43921</v>
          </cell>
          <cell r="EO238">
            <v>43738</v>
          </cell>
          <cell r="FM238"/>
        </row>
        <row r="239">
          <cell r="B239" t="str">
            <v>Procurement</v>
          </cell>
          <cell r="E239" t="str">
            <v>Project</v>
          </cell>
          <cell r="H239" t="str">
            <v>Other</v>
          </cell>
          <cell r="J239" t="str">
            <v>Project</v>
          </cell>
          <cell r="O239" t="str">
            <v>Project</v>
          </cell>
          <cell r="P239" t="str">
            <v>Project</v>
          </cell>
          <cell r="S239" t="str">
            <v>Project</v>
          </cell>
          <cell r="T239" t="str">
            <v xml:space="preserve">Other </v>
          </cell>
          <cell r="V239" t="str">
            <v>Project</v>
          </cell>
          <cell r="X239" t="str">
            <v>Project</v>
          </cell>
          <cell r="AA239" t="str">
            <v>Project</v>
          </cell>
          <cell r="AC239" t="str">
            <v>Project</v>
          </cell>
          <cell r="AD239" t="str">
            <v>Project</v>
          </cell>
          <cell r="AF239" t="str">
            <v>Project</v>
          </cell>
          <cell r="AN239" t="str">
            <v>Procurement</v>
          </cell>
          <cell r="AW239" t="str">
            <v xml:space="preserve">Other </v>
          </cell>
          <cell r="AX239" t="str">
            <v>Project</v>
          </cell>
          <cell r="AZ239" t="str">
            <v>Project</v>
          </cell>
          <cell r="BD239" t="str">
            <v>Project</v>
          </cell>
          <cell r="BF239" t="str">
            <v>Project</v>
          </cell>
          <cell r="BI239" t="str">
            <v>Project</v>
          </cell>
          <cell r="BJ239" t="str">
            <v>Project</v>
          </cell>
          <cell r="BL239" t="str">
            <v>Project</v>
          </cell>
          <cell r="BM239" t="str">
            <v>Procurement</v>
          </cell>
          <cell r="BR239" t="str">
            <v>Project</v>
          </cell>
          <cell r="BS239" t="str">
            <v>Project</v>
          </cell>
          <cell r="BT239" t="str">
            <v>Project</v>
          </cell>
          <cell r="BW239" t="str">
            <v>Assurance - MPA other</v>
          </cell>
          <cell r="BZ239" t="str">
            <v>Project</v>
          </cell>
          <cell r="CE239" t="str">
            <v xml:space="preserve">Other </v>
          </cell>
          <cell r="CH239" t="str">
            <v>Project</v>
          </cell>
          <cell r="CP239" t="str">
            <v>Project</v>
          </cell>
          <cell r="CQ239" t="str">
            <v>Project</v>
          </cell>
          <cell r="DZ239" t="str">
            <v>Project</v>
          </cell>
          <cell r="EF239" t="str">
            <v>Project</v>
          </cell>
          <cell r="EG239" t="str">
            <v>Procurement</v>
          </cell>
          <cell r="EH239" t="str">
            <v>Project</v>
          </cell>
          <cell r="EJ239" t="str">
            <v>Project</v>
          </cell>
          <cell r="EL239" t="str">
            <v>Project</v>
          </cell>
          <cell r="EN239" t="str">
            <v>Project</v>
          </cell>
          <cell r="EO239" t="str">
            <v>Project</v>
          </cell>
          <cell r="FM239"/>
        </row>
        <row r="240">
          <cell r="B240" t="str">
            <v>This date is currently being replanned from 07/10/2016 due to the two month delay in the Planning and Delivery partner joining  the Programme   (see 7.10 )</v>
          </cell>
          <cell r="J240" t="str">
            <v>1 month of Post Go-Live Support following go-live</v>
          </cell>
          <cell r="P240" t="str">
            <v>Cleareance events will begin in Q3 2017</v>
          </cell>
          <cell r="T240" t="str">
            <v>A forecast date is to be agreed and will be known once the scope of the revisit of the Consolidation process is agreed.</v>
          </cell>
          <cell r="X240" t="str">
            <v>Cap Exit renegotiated</v>
          </cell>
          <cell r="AC240" t="str">
            <v>As it is a rolling programme of individual projects, each project has an independent review and approval by the PSBP Head of Assuance and Approvals. Therefore dates have been provided for the overall programme at various phases and percentage intervalsDates for theses milestones have been treated as baseline as these align to the new milestones agreed as part of the Performance Framework with IPA.</v>
          </cell>
          <cell r="AD240" t="str">
            <v>n/a</v>
          </cell>
          <cell r="AF240" t="str">
            <v>The is dependat on the long and short term option chosen.</v>
          </cell>
          <cell r="AN240" t="str">
            <v>Pre BICC</v>
          </cell>
          <cell r="AW240" t="str">
            <v>pre BICC - The OJEU was approved for publication in April 2008 following Ministerial approval.</v>
          </cell>
          <cell r="AX240" t="str">
            <v>Changed to end of season date</v>
          </cell>
          <cell r="BD240" t="str">
            <v>This milestone is likely to change due to the procurement delay. WOrk to understand new forecast date is underway and will be reported in the next return.</v>
          </cell>
          <cell r="BF240" t="str">
            <v>Due for revision in Q3</v>
          </cell>
          <cell r="BI240" t="str">
            <v>Expiry date extended to preserve 60 months benefits as agrred by IPMB Subgroup</v>
          </cell>
          <cell r="BJ240" t="str">
            <v>Based on plans approved by Hutton Steering Committee 15/09/2016 to deliver revised implementation approach.</v>
          </cell>
          <cell r="BL240" t="str">
            <v>Inter design review stage built in to reflect likely OBC conditions. Budgetary approval was delayed by one month, hence critical path is pushed out one month.</v>
          </cell>
          <cell r="BM240" t="str">
            <v>No previous baseline dates due to Workstream Lead recently being in post.</v>
          </cell>
          <cell r="BW240" t="str">
            <v>Gateway 5 to be one year after completion of main works</v>
          </cell>
          <cell r="CH240" t="str">
            <v>IBM continue to deliver the federated search capability across two regions (the Eastern Region &amp; the East Midlands) and some significant progress has been made over the last reporting period and it is expected that this deployment will be complete by the end of September.  Once complete the project will then commence the implementation of phase 2 to the other Regional Organised Crime Units</v>
          </cell>
          <cell r="CP240" t="str">
            <v>Platform established and in production.  Agile methodology has enabled the programme and business to prioritise capabilities and break the release in to multiple components and with iterative releases planned.</v>
          </cell>
          <cell r="CQ240" t="str">
            <v>Wave 3 milestones have been updated to 3 milestones with milestone dates TBC by the Programme Board.</v>
          </cell>
          <cell r="DZ240" t="str">
            <v>Rebaselined milestone to reflrect the increase in work due to the number of bidders in awarding the learning and skills contract</v>
          </cell>
          <cell r="EF240" t="str">
            <v>Legal aid is inherently complicated, making the technical landscape challenging.</v>
          </cell>
          <cell r="EO240" t="str">
            <v>PLM016: Date to be confirmed</v>
          </cell>
          <cell r="FM240"/>
        </row>
        <row r="241">
          <cell r="B241" t="str">
            <v>ITT Issued for Hosting Partner</v>
          </cell>
          <cell r="E241" t="str">
            <v>Disposal of Mill Hill site</v>
          </cell>
          <cell r="H241" t="str">
            <v>Tranche 3 Delivery Commences</v>
          </cell>
          <cell r="J241" t="str">
            <v>MPS Exit UAT</v>
          </cell>
          <cell r="O241" t="str">
            <v>M&amp;E installation for Phase 2 complete</v>
          </cell>
          <cell r="P241" t="str">
            <v>Q4 17/18 Region 1 complete - Highlands/Islands</v>
          </cell>
          <cell r="AA241" t="str">
            <v>Public sector targets legally established</v>
          </cell>
          <cell r="AC241" t="str">
            <v>100% PSBP2 Contracts Awarded</v>
          </cell>
          <cell r="AD241" t="str">
            <v>Batch 4 construction complete</v>
          </cell>
          <cell r="AF241" t="str">
            <v>14 Ministerial Approval for revised costs</v>
          </cell>
          <cell r="AX241" t="str">
            <v>2017 season: Vaccination of 2-8 yr olds and pilots</v>
          </cell>
          <cell r="AZ241" t="str">
            <v>EPS Release 2 FOT Complete (phase 3)</v>
          </cell>
          <cell r="BD241" t="str">
            <v>Deliver National Tariff System</v>
          </cell>
          <cell r="BJ241" t="str">
            <v>Pensioner Service Transition complete</v>
          </cell>
          <cell r="BL241" t="str">
            <v>earliest possible occpancy</v>
          </cell>
          <cell r="BM241" t="str">
            <v>Transactional Services - OJEU Notice Publication</v>
          </cell>
          <cell r="BN241" t="str">
            <v>Handover of Cost Recovery Programme to NHS</v>
          </cell>
          <cell r="BR241" t="str">
            <v>50% HoTs agreed</v>
          </cell>
          <cell r="BS241" t="str">
            <v>Rollout of the WURTI service commences for LAs</v>
          </cell>
          <cell r="BT241" t="str">
            <v xml:space="preserve">Managed Migration (ESA/Residual Tax Credits) Commences </v>
          </cell>
          <cell r="BZ241" t="str">
            <v>Devices (Desktops &amp; Laptops): Completion of rollout</v>
          </cell>
          <cell r="CH241" t="str">
            <v>IPAR User Interface at 4 MNOs</v>
          </cell>
          <cell r="CP241" t="str">
            <v>Caseworking Tier 4 Main Release &amp; Core Caseworking Platform complete</v>
          </cell>
          <cell r="CQ241" t="str">
            <v xml:space="preserve">Wave 3: To document a Smarter Working rollout plan to 2020 that aligns with estate change and modernised technology.  To agree and document initial design and savings projections with BICs of Home Office Estate footprint for 2020. </v>
          </cell>
          <cell r="DZ241" t="str">
            <v>learning and skills service commences</v>
          </cell>
          <cell r="EF241" t="str">
            <v>Testing complete - Go Live 3</v>
          </cell>
          <cell r="EG241" t="str">
            <v>Contract commencement -Probation</v>
          </cell>
          <cell r="EH241" t="str">
            <v>Develkopment of internet based digital hub infrastructure</v>
          </cell>
          <cell r="EJ241" t="str">
            <v>Phase 4 Reconfiguration activity complete</v>
          </cell>
          <cell r="EL241" t="str">
            <v>Transition complete</v>
          </cell>
          <cell r="EN241" t="str">
            <v>New case management system in place</v>
          </cell>
          <cell r="EO241" t="str">
            <v xml:space="preserve">2021 Census </v>
          </cell>
          <cell r="FM241"/>
        </row>
        <row r="242">
          <cell r="B242">
            <v>42689</v>
          </cell>
          <cell r="E242">
            <v>42735</v>
          </cell>
          <cell r="H242">
            <v>43132</v>
          </cell>
          <cell r="J242">
            <v>42559</v>
          </cell>
          <cell r="O242">
            <v>42005</v>
          </cell>
          <cell r="P242">
            <v>43191</v>
          </cell>
          <cell r="AA242">
            <v>42490</v>
          </cell>
          <cell r="AC242">
            <v>44255</v>
          </cell>
          <cell r="AD242">
            <v>42948</v>
          </cell>
          <cell r="AF242">
            <v>42735</v>
          </cell>
          <cell r="AX242">
            <v>43008</v>
          </cell>
          <cell r="AZ242">
            <v>39722</v>
          </cell>
          <cell r="BD242">
            <v>43189</v>
          </cell>
          <cell r="BJ242">
            <v>43304</v>
          </cell>
          <cell r="BL242">
            <v>43009</v>
          </cell>
          <cell r="BM242">
            <v>43026</v>
          </cell>
          <cell r="BN242">
            <v>43191</v>
          </cell>
          <cell r="BR242">
            <v>42552</v>
          </cell>
          <cell r="BS242">
            <v>42825</v>
          </cell>
          <cell r="BT242">
            <v>44378</v>
          </cell>
          <cell r="BZ242">
            <v>43190</v>
          </cell>
          <cell r="CH242">
            <v>42825</v>
          </cell>
          <cell r="CP242">
            <v>42643</v>
          </cell>
          <cell r="CQ242">
            <v>42613</v>
          </cell>
          <cell r="DZ242">
            <v>42793</v>
          </cell>
          <cell r="EF242">
            <v>41257</v>
          </cell>
          <cell r="EG242">
            <v>42993</v>
          </cell>
          <cell r="EH242">
            <v>42765</v>
          </cell>
          <cell r="EJ242">
            <v>43917</v>
          </cell>
          <cell r="EL242">
            <v>42509</v>
          </cell>
          <cell r="EN242">
            <v>43921</v>
          </cell>
          <cell r="EO242">
            <v>44276</v>
          </cell>
          <cell r="FM242"/>
        </row>
        <row r="243">
          <cell r="B243">
            <v>42769</v>
          </cell>
          <cell r="O243">
            <v>42309</v>
          </cell>
          <cell r="AX243">
            <v>43130</v>
          </cell>
          <cell r="BL243">
            <v>43800</v>
          </cell>
          <cell r="CP243">
            <v>42855</v>
          </cell>
          <cell r="EF243">
            <v>41601</v>
          </cell>
          <cell r="EO243"/>
          <cell r="FM243"/>
        </row>
        <row r="244">
          <cell r="B244">
            <v>42746</v>
          </cell>
          <cell r="E244">
            <v>42947</v>
          </cell>
          <cell r="H244">
            <v>43132</v>
          </cell>
          <cell r="J244">
            <v>42691</v>
          </cell>
          <cell r="O244">
            <v>42309</v>
          </cell>
          <cell r="P244">
            <v>43191</v>
          </cell>
          <cell r="AA244">
            <v>42490</v>
          </cell>
          <cell r="AC244">
            <v>44255</v>
          </cell>
          <cell r="AD244">
            <v>43201</v>
          </cell>
          <cell r="AF244">
            <v>42735</v>
          </cell>
          <cell r="AX244">
            <v>43130</v>
          </cell>
          <cell r="AZ244">
            <v>40852</v>
          </cell>
          <cell r="BD244">
            <v>43189</v>
          </cell>
          <cell r="BJ244">
            <v>43304</v>
          </cell>
          <cell r="BL244">
            <v>43800</v>
          </cell>
          <cell r="BM244">
            <v>43026</v>
          </cell>
          <cell r="BN244">
            <v>43191</v>
          </cell>
          <cell r="BR244">
            <v>42552</v>
          </cell>
          <cell r="BS244">
            <v>42825</v>
          </cell>
          <cell r="BT244">
            <v>44378</v>
          </cell>
          <cell r="BZ244">
            <v>43190</v>
          </cell>
          <cell r="CH244">
            <v>42825</v>
          </cell>
          <cell r="CP244">
            <v>42916</v>
          </cell>
          <cell r="CQ244">
            <v>42674</v>
          </cell>
          <cell r="DZ244">
            <v>42793</v>
          </cell>
          <cell r="EF244">
            <v>41883</v>
          </cell>
          <cell r="EG244">
            <v>42993</v>
          </cell>
          <cell r="EH244">
            <v>42765</v>
          </cell>
          <cell r="EJ244">
            <v>43917</v>
          </cell>
          <cell r="EL244">
            <v>42509</v>
          </cell>
          <cell r="EN244">
            <v>43921</v>
          </cell>
          <cell r="EO244">
            <v>44276</v>
          </cell>
          <cell r="FM244"/>
        </row>
        <row r="245">
          <cell r="B245" t="str">
            <v>Procurement</v>
          </cell>
          <cell r="E245" t="str">
            <v>Project</v>
          </cell>
          <cell r="H245" t="str">
            <v>Other</v>
          </cell>
          <cell r="J245" t="str">
            <v>Project</v>
          </cell>
          <cell r="O245" t="str">
            <v>Project</v>
          </cell>
          <cell r="P245" t="str">
            <v>Project</v>
          </cell>
          <cell r="AA245" t="str">
            <v>Project</v>
          </cell>
          <cell r="AC245" t="str">
            <v>Project</v>
          </cell>
          <cell r="AD245" t="str">
            <v>Project</v>
          </cell>
          <cell r="AF245" t="str">
            <v>Project</v>
          </cell>
          <cell r="AX245" t="str">
            <v>Project</v>
          </cell>
          <cell r="AZ245" t="str">
            <v>Project</v>
          </cell>
          <cell r="BD245" t="str">
            <v>Project</v>
          </cell>
          <cell r="BJ245" t="str">
            <v>Project</v>
          </cell>
          <cell r="BL245" t="str">
            <v>Project</v>
          </cell>
          <cell r="BM245" t="str">
            <v>Procurement</v>
          </cell>
          <cell r="BN245" t="str">
            <v>Project</v>
          </cell>
          <cell r="BR245" t="str">
            <v>Project</v>
          </cell>
          <cell r="BS245" t="str">
            <v>Project</v>
          </cell>
          <cell r="BT245" t="str">
            <v>Project</v>
          </cell>
          <cell r="BZ245" t="str">
            <v>Project</v>
          </cell>
          <cell r="CH245" t="str">
            <v>Project</v>
          </cell>
          <cell r="CP245" t="str">
            <v>Project</v>
          </cell>
          <cell r="CQ245" t="str">
            <v>Project</v>
          </cell>
          <cell r="DZ245" t="str">
            <v>Project</v>
          </cell>
          <cell r="EF245" t="str">
            <v>Project</v>
          </cell>
          <cell r="EG245" t="str">
            <v>Project</v>
          </cell>
          <cell r="EH245" t="str">
            <v>Project</v>
          </cell>
          <cell r="EJ245" t="str">
            <v>Project</v>
          </cell>
          <cell r="EL245" t="str">
            <v>Project</v>
          </cell>
          <cell r="EN245" t="str">
            <v>Project</v>
          </cell>
          <cell r="EO245" t="str">
            <v>Project</v>
          </cell>
          <cell r="FM245"/>
        </row>
        <row r="246">
          <cell r="B246" t="str">
            <v>This change has been replanned to come earlier through a re-planning exercise</v>
          </cell>
          <cell r="E246" t="str">
            <v>Site disposal postponed following delays in practical completion  of new building and to suit MRC funding profile.</v>
          </cell>
          <cell r="J246" t="str">
            <v>Likely to be rescheduled in line with re-planning exercise.</v>
          </cell>
          <cell r="AC246" t="str">
            <v>As it is a rolling programme of individual projects, each project has an independent review and approval by the PSBP Head of Assuance and Approvals. Therefore dates have been provided for the overall programme at various phases and percentage intervalsDates for theses milestones have been treated as baseline as these align to the new milestones agreed as part of the Performance Framework with IPA.</v>
          </cell>
          <cell r="AD246" t="str">
            <v>Result of delays during procurement</v>
          </cell>
          <cell r="AX246" t="str">
            <v>Changed to end of season date</v>
          </cell>
          <cell r="BD246" t="str">
            <v>This milestone is likely to change due to the procurement delay. WOrk to understand new forecast date is underway and will be reported in the next return.</v>
          </cell>
          <cell r="BJ246" t="str">
            <v>Based on plans approved by Hutton Steering Committee 15/09/2016 to deliver revised implementation approach.</v>
          </cell>
          <cell r="BL246" t="str">
            <v>Subject to detail of construction plan once constructor(s) is appointed</v>
          </cell>
          <cell r="BM246" t="str">
            <v>On track.</v>
          </cell>
          <cell r="BR246" t="str">
            <v>No response has been provided within the body of this return in case Commercial Sensitivity is compromised. A separate return has been made via PAAD which can be shared with GMPP as requiredContent is not for public domain.</v>
          </cell>
          <cell r="BT246" t="str">
            <v>DUPLICATE to 7.17 - TO REMOVE. UC Migration plans are (in terms of benefit type) generic and not benefit specific</v>
          </cell>
          <cell r="CQ246" t="str">
            <v xml:space="preserve">The recent Brexit decision, and the arrival of new ministers, has brought further uncertainty around future workforce numbers and estates requirements, and means that planning work for waves 3 and 4 will continue into the autumn. </v>
          </cell>
          <cell r="DZ246" t="str">
            <v>Section one includes everything needed to open with one houseblock (accomodating 702 men at full capacity)</v>
          </cell>
          <cell r="EF246" t="str">
            <v>Legal aid is inherently complicated, making the technical landscape challenging.</v>
          </cell>
          <cell r="EO246" t="str">
            <v>PLM019: Census Day</v>
          </cell>
          <cell r="FM246"/>
        </row>
        <row r="247">
          <cell r="B247" t="str">
            <v>Hosting Partner Contract award</v>
          </cell>
          <cell r="H247" t="str">
            <v>Tranche 4 Delivery Commences</v>
          </cell>
          <cell r="J247" t="str">
            <v>MPS SOP Go-Live</v>
          </cell>
          <cell r="O247" t="str">
            <v>Commissioning complete</v>
          </cell>
          <cell r="P247" t="str">
            <v>Regional spectrum clearances complete</v>
          </cell>
          <cell r="AA247" t="str">
            <v>DAS Minimum Viable Service live</v>
          </cell>
          <cell r="AC247" t="str">
            <v>100% PSBP2 Schools Handed Over</v>
          </cell>
          <cell r="AD247" t="str">
            <v>Batch 5 construction complete</v>
          </cell>
          <cell r="AF247" t="str">
            <v>15 Airport Handover</v>
          </cell>
          <cell r="AZ247" t="str">
            <v>EPS Release 2 Pilot Complete (phase 4)</v>
          </cell>
          <cell r="BJ247" t="str">
            <v xml:space="preserve"> </v>
          </cell>
          <cell r="BL247" t="str">
            <v>construction complete</v>
          </cell>
          <cell r="BM247" t="str">
            <v>Transactional Services - Contract Award</v>
          </cell>
          <cell r="BN247" t="str">
            <v>Introduction of new level of Immigration Health Surcharge</v>
          </cell>
          <cell r="BS247" t="str">
            <v>WURTI Service available for all existing DWP benefits</v>
          </cell>
          <cell r="BT247" t="str">
            <v>Managed Migration (ESA/Residual Tax Credits) Concludes</v>
          </cell>
          <cell r="CQ247" t="str">
            <v>Wave 4: To work with Business Areas to identify and document Smarter Working enabled Productivity benefits for incorporation into updated Programme Business Case.</v>
          </cell>
          <cell r="DZ247" t="str">
            <v>industries contract award</v>
          </cell>
          <cell r="EF247" t="str">
            <v>Commence IDP Implementation (Pilot) - Phase 3: Migration of Legacy Cases</v>
          </cell>
          <cell r="EG247" t="str">
            <v>Contract Commence - other depts</v>
          </cell>
          <cell r="EH247" t="str">
            <v>nDelius Migration Complete</v>
          </cell>
          <cell r="EL247" t="str">
            <v>Transformtion Rainsbrook STC (steady state)</v>
          </cell>
          <cell r="EO247" t="str">
            <v xml:space="preserve">National Statistician's Recommendation about the future approach to Census and Population Statistics  </v>
          </cell>
          <cell r="FM247"/>
        </row>
        <row r="248">
          <cell r="B248">
            <v>42871</v>
          </cell>
          <cell r="H248">
            <v>43191</v>
          </cell>
          <cell r="J248">
            <v>42646</v>
          </cell>
          <cell r="O248">
            <v>42095</v>
          </cell>
          <cell r="P248">
            <v>44012</v>
          </cell>
          <cell r="AA248">
            <v>42856</v>
          </cell>
          <cell r="AC248">
            <v>44561</v>
          </cell>
          <cell r="AD248">
            <v>42947</v>
          </cell>
          <cell r="AF248">
            <v>42735</v>
          </cell>
          <cell r="AZ248">
            <v>40452</v>
          </cell>
          <cell r="BL248">
            <v>43466</v>
          </cell>
          <cell r="BM248">
            <v>43189</v>
          </cell>
          <cell r="BN248">
            <v>42826</v>
          </cell>
          <cell r="BS248">
            <v>42855</v>
          </cell>
          <cell r="BT248">
            <v>44651</v>
          </cell>
          <cell r="CQ248">
            <v>42642</v>
          </cell>
          <cell r="DZ248">
            <v>42825</v>
          </cell>
          <cell r="EF248">
            <v>41260</v>
          </cell>
          <cell r="EG248">
            <v>43191</v>
          </cell>
          <cell r="EH248">
            <v>42705</v>
          </cell>
          <cell r="EL248">
            <v>42856</v>
          </cell>
          <cell r="EO248">
            <v>45291</v>
          </cell>
          <cell r="FM248"/>
        </row>
        <row r="249">
          <cell r="B249">
            <v>42853</v>
          </cell>
          <cell r="O249">
            <v>42353</v>
          </cell>
          <cell r="BL249">
            <v>44226</v>
          </cell>
          <cell r="EF249">
            <v>41607</v>
          </cell>
          <cell r="EO249"/>
          <cell r="FM249"/>
        </row>
        <row r="250">
          <cell r="B250">
            <v>42909</v>
          </cell>
          <cell r="H250">
            <v>43191</v>
          </cell>
          <cell r="J250">
            <v>42794</v>
          </cell>
          <cell r="O250">
            <v>42400</v>
          </cell>
          <cell r="P250">
            <v>44012</v>
          </cell>
          <cell r="AA250">
            <v>42856</v>
          </cell>
          <cell r="AC250">
            <v>44561</v>
          </cell>
          <cell r="AD250">
            <v>42976</v>
          </cell>
          <cell r="AF250">
            <v>42735</v>
          </cell>
          <cell r="AZ250">
            <v>42643</v>
          </cell>
          <cell r="BL250">
            <v>44226</v>
          </cell>
          <cell r="BM250">
            <v>43189</v>
          </cell>
          <cell r="BN250">
            <v>42826</v>
          </cell>
          <cell r="BS250">
            <v>42857</v>
          </cell>
          <cell r="BT250">
            <v>44651</v>
          </cell>
          <cell r="CQ250">
            <v>42642</v>
          </cell>
          <cell r="DZ250">
            <v>42825</v>
          </cell>
          <cell r="EF250">
            <v>41622</v>
          </cell>
          <cell r="EG250">
            <v>43191</v>
          </cell>
          <cell r="EH250">
            <v>42705</v>
          </cell>
          <cell r="EL250">
            <v>42856</v>
          </cell>
          <cell r="EO250">
            <v>45291</v>
          </cell>
          <cell r="FM250"/>
        </row>
        <row r="251">
          <cell r="B251" t="str">
            <v>Procurement</v>
          </cell>
          <cell r="H251" t="str">
            <v>Other</v>
          </cell>
          <cell r="J251" t="str">
            <v>Project</v>
          </cell>
          <cell r="O251" t="str">
            <v>Project</v>
          </cell>
          <cell r="P251" t="str">
            <v>Project</v>
          </cell>
          <cell r="AA251" t="str">
            <v>Project</v>
          </cell>
          <cell r="AC251" t="str">
            <v>Project</v>
          </cell>
          <cell r="AD251" t="str">
            <v>Project</v>
          </cell>
          <cell r="AF251" t="str">
            <v>Project</v>
          </cell>
          <cell r="AZ251" t="str">
            <v>Project</v>
          </cell>
          <cell r="BL251" t="str">
            <v>Project</v>
          </cell>
          <cell r="BM251" t="str">
            <v>Procurement</v>
          </cell>
          <cell r="BN251" t="str">
            <v>Project</v>
          </cell>
          <cell r="BS251" t="str">
            <v>Project</v>
          </cell>
          <cell r="BT251" t="str">
            <v>Project</v>
          </cell>
          <cell r="CQ251" t="str">
            <v>Project</v>
          </cell>
          <cell r="DZ251" t="str">
            <v>Project</v>
          </cell>
          <cell r="EF251" t="str">
            <v>Project</v>
          </cell>
          <cell r="EG251" t="str">
            <v>Project</v>
          </cell>
          <cell r="EH251" t="str">
            <v>Project</v>
          </cell>
          <cell r="EL251" t="str">
            <v>Project</v>
          </cell>
          <cell r="EO251" t="str">
            <v>Project</v>
          </cell>
          <cell r="FM251"/>
        </row>
        <row r="252">
          <cell r="B252" t="str">
            <v>The Hosting  Partner contract will be awarded to coincide with the completion of the Register Build.</v>
          </cell>
          <cell r="J252" t="str">
            <v>Likely to be rescheduled in line with re-planning exercise.</v>
          </cell>
          <cell r="AC252" t="str">
            <v>As it is a rolling programme of individual projects, each project has an independent review and approval by the PSBP Head of Assuance and Approvals. Therefore dates have been provided for the overall programme at various phases and percentage intervalsDates for theses milestones have been treated as baseline as these align to the new milestones agreed as part of the Performance Framework with IPA.</v>
          </cell>
          <cell r="AD252" t="str">
            <v>n/a</v>
          </cell>
          <cell r="BL252" t="str">
            <v>Contingent on above</v>
          </cell>
          <cell r="BM252" t="str">
            <v>On track.</v>
          </cell>
          <cell r="BN252" t="str">
            <v>This will be subject to cross government agreement / clearance and is in the gift of the Home Office as they own the Regulations</v>
          </cell>
          <cell r="BS252" t="str">
            <v>Moved to align with working weekday,</v>
          </cell>
          <cell r="BT252" t="str">
            <v>DUPLICATE to 7.18 - TO REMOVE. UC Migration plans are (in terms of benefit type) generic and not benefit specific</v>
          </cell>
          <cell r="CQ252" t="str">
            <v>Wave 4 milestones have been updated to 4 milestones with varying completion dates in 2017.</v>
          </cell>
          <cell r="EF252" t="str">
            <v>Legal aid is inherently complicated, making the technical landscape challenging.</v>
          </cell>
          <cell r="EO252" t="str">
            <v xml:space="preserve">PLM025: </v>
          </cell>
          <cell r="FM252"/>
        </row>
        <row r="253">
          <cell r="AC253" t="str">
            <v>25% PSBP2 Feasibilities Approved</v>
          </cell>
          <cell r="BM253" t="str">
            <v>Category Tower - Contract Award (Tranche 3)</v>
          </cell>
          <cell r="DZ253" t="str">
            <v>Phase 3 - section handover of prison</v>
          </cell>
          <cell r="EO253"/>
          <cell r="FM253"/>
        </row>
        <row r="254">
          <cell r="AC254">
            <v>42802</v>
          </cell>
          <cell r="BM254">
            <v>43251</v>
          </cell>
          <cell r="CL254">
            <v>42460</v>
          </cell>
          <cell r="CQ254">
            <v>42613</v>
          </cell>
          <cell r="DZ254">
            <v>42887</v>
          </cell>
          <cell r="EO254"/>
          <cell r="FM254"/>
        </row>
        <row r="255">
          <cell r="CL255">
            <v>42460</v>
          </cell>
          <cell r="EO255"/>
          <cell r="FM255"/>
        </row>
        <row r="256">
          <cell r="AC256">
            <v>42802</v>
          </cell>
          <cell r="BM256">
            <v>43251</v>
          </cell>
          <cell r="CL256">
            <v>42702</v>
          </cell>
          <cell r="CQ256">
            <v>42613</v>
          </cell>
          <cell r="DZ256">
            <v>42887</v>
          </cell>
          <cell r="EO256"/>
          <cell r="FM256"/>
        </row>
        <row r="257">
          <cell r="AC257" t="str">
            <v>Project</v>
          </cell>
          <cell r="BM257" t="str">
            <v>Procurement</v>
          </cell>
          <cell r="CL257" t="str">
            <v>Approval - Departmental</v>
          </cell>
          <cell r="CQ257" t="str">
            <v xml:space="preserve">Other </v>
          </cell>
          <cell r="DZ257" t="str">
            <v>Project</v>
          </cell>
          <cell r="EO257"/>
          <cell r="FM257"/>
        </row>
        <row r="258">
          <cell r="AC258" t="str">
            <v>As it is a rolling programme of individual projects, each project has an independent review and approval by the PSBP Head of Assuance and Approvals. Therefore dates have been provided for the overall programme at various phases and percentage intervalsDates for theses milestones have been treated as baseline as these align to the new milestones agreed as part of the Performance Framework with IPA.</v>
          </cell>
          <cell r="CL258" t="str">
            <v>GL R001(b) - Go Live of Disclosure</v>
          </cell>
          <cell r="DZ258" t="str">
            <v>Section one includes everything needed to operate the prsion with three houseblocks (accomodating 2106 men)</v>
          </cell>
          <cell r="EO258"/>
          <cell r="FM258"/>
        </row>
        <row r="259">
          <cell r="AC259" t="str">
            <v>50% PSBP2 Feasibilities Approved</v>
          </cell>
          <cell r="DZ259" t="str">
            <v xml:space="preserve">Industries  Service start </v>
          </cell>
          <cell r="EO259"/>
          <cell r="FM259"/>
        </row>
        <row r="260">
          <cell r="AC260">
            <v>42935</v>
          </cell>
          <cell r="DZ260">
            <v>42946</v>
          </cell>
          <cell r="EO260"/>
          <cell r="FM260"/>
        </row>
        <row r="261">
          <cell r="EO261"/>
          <cell r="FM261"/>
        </row>
        <row r="262">
          <cell r="AC262">
            <v>42935</v>
          </cell>
          <cell r="DZ262">
            <v>42946</v>
          </cell>
          <cell r="EO262"/>
          <cell r="FM262"/>
        </row>
        <row r="263">
          <cell r="AC263" t="str">
            <v>Project</v>
          </cell>
          <cell r="DZ263" t="str">
            <v>Project</v>
          </cell>
          <cell r="EO263"/>
          <cell r="FM263"/>
        </row>
        <row r="264">
          <cell r="AC264" t="str">
            <v>As it is a rolling programme of individual projects, each project has an independent review and approval by the PSBP Head of Assuance and Approvals. Therefore dates have been provided for the overall programme at various phases and percentage intervalsDates for theses milestones have been treated as baseline as these align to the new milestones agreed as part of the Performance Framework with IPA.</v>
          </cell>
          <cell r="EO264"/>
          <cell r="FM264"/>
        </row>
        <row r="265">
          <cell r="AC265" t="str">
            <v>75% PSBP2 Feasibilities Approved</v>
          </cell>
          <cell r="DZ265" t="str">
            <v>Phase 4 - section handover of prison</v>
          </cell>
          <cell r="EO265"/>
          <cell r="FM265"/>
        </row>
        <row r="266">
          <cell r="AC266">
            <v>43160</v>
          </cell>
          <cell r="DZ266">
            <v>42964</v>
          </cell>
          <cell r="EO266"/>
          <cell r="FM266"/>
        </row>
        <row r="267">
          <cell r="EO267"/>
          <cell r="FM267"/>
        </row>
        <row r="268">
          <cell r="AC268">
            <v>43160</v>
          </cell>
          <cell r="DZ268">
            <v>42964</v>
          </cell>
          <cell r="EO268"/>
          <cell r="FM268"/>
        </row>
        <row r="269">
          <cell r="AC269" t="str">
            <v>Project</v>
          </cell>
          <cell r="DZ269" t="str">
            <v>Project</v>
          </cell>
          <cell r="EO269"/>
          <cell r="FM269"/>
        </row>
        <row r="270">
          <cell r="AC270" t="str">
            <v>As it is a rolling programme of individual projects, each project has an independent review and approval by the PSBP Head of Assuance and Approvals. Therefore dates have been provided for the overall programme at various phases and percentage intervalsDates for theses milestones have been treated as baseline as these align to the new milestones agreed as part of the Performance Framework with IPA.</v>
          </cell>
          <cell r="DZ270" t="str">
            <v>Complete handover of prison site to NOMS</v>
          </cell>
          <cell r="EO270"/>
          <cell r="FM270"/>
        </row>
        <row r="271">
          <cell r="AC271" t="str">
            <v>100% PSBP2 Feasibilities Approved</v>
          </cell>
          <cell r="DZ271" t="str">
            <v>Prison operating at full capacity</v>
          </cell>
          <cell r="EO271"/>
          <cell r="FM271"/>
        </row>
        <row r="272">
          <cell r="AC272">
            <v>43633</v>
          </cell>
          <cell r="DZ272">
            <v>43238</v>
          </cell>
          <cell r="EO272"/>
          <cell r="FM272"/>
        </row>
        <row r="273">
          <cell r="EO273"/>
          <cell r="FM273"/>
        </row>
        <row r="274">
          <cell r="AC274">
            <v>43633</v>
          </cell>
          <cell r="DZ274">
            <v>43238</v>
          </cell>
          <cell r="EO274"/>
          <cell r="FM274"/>
        </row>
        <row r="275">
          <cell r="AC275" t="str">
            <v>Project</v>
          </cell>
          <cell r="DZ275" t="str">
            <v>Project</v>
          </cell>
          <cell r="EO275"/>
          <cell r="FM275"/>
        </row>
        <row r="276">
          <cell r="AC276" t="str">
            <v>As it is a rolling programme of individual projects, each project has an independent review and approval by the PSBP Head of Assuance and Approvals. Therefore dates have been provided for the overall programme at various phases and percentage intervalsDates for theses milestones have been treated as baseline as these align to the new milestones agreed as part of the Performance Framework with IPA.</v>
          </cell>
          <cell r="DZ276" t="str">
            <v>Phased ramp up of men complete</v>
          </cell>
          <cell r="EO276"/>
          <cell r="FM276"/>
        </row>
        <row r="277">
          <cell r="AC277" t="str">
            <v>25% PSBP2 Contracts Awarded</v>
          </cell>
          <cell r="EO277"/>
          <cell r="FM277"/>
        </row>
        <row r="278">
          <cell r="AC278">
            <v>43107</v>
          </cell>
          <cell r="EO278"/>
          <cell r="FM278"/>
        </row>
        <row r="279">
          <cell r="EO279"/>
          <cell r="FM279"/>
        </row>
        <row r="280">
          <cell r="AC280">
            <v>43107</v>
          </cell>
          <cell r="EO280"/>
          <cell r="FM280"/>
        </row>
        <row r="281">
          <cell r="AC281" t="str">
            <v>Project</v>
          </cell>
          <cell r="EO281"/>
          <cell r="FM281"/>
        </row>
        <row r="282">
          <cell r="AC282" t="str">
            <v>As it is a rolling programme of individual projects, each project has an independent review and approval by the PSBP Head of Assuance and Approvals. Therefore dates have been provided for the overall programme at various phases and percentage intervalsDates for theses milestones have been treated as baseline as these align to the new milestones agreed as part of the Performance Framework with IPA.</v>
          </cell>
          <cell r="EO282"/>
          <cell r="FM282"/>
        </row>
        <row r="283">
          <cell r="AC283" t="str">
            <v>50% PSBP2 Contracts Awarded</v>
          </cell>
          <cell r="EO283"/>
          <cell r="FM283"/>
        </row>
        <row r="284">
          <cell r="AC284">
            <v>43229</v>
          </cell>
          <cell r="EO284"/>
          <cell r="FM284"/>
        </row>
        <row r="285">
          <cell r="EO285"/>
          <cell r="FM285"/>
        </row>
        <row r="286">
          <cell r="AC286">
            <v>43229</v>
          </cell>
          <cell r="EO286"/>
          <cell r="FM286"/>
        </row>
        <row r="287">
          <cell r="AC287" t="str">
            <v>Project</v>
          </cell>
          <cell r="EO287"/>
          <cell r="FM287"/>
        </row>
        <row r="288">
          <cell r="AC288" t="str">
            <v>As it is a rolling programme of individual projects, each project has an independent review and approval by the PSBP Head of Assuance and Approvals. Therefore dates have been provided for the overall programme at various phases and percentage intervalsDates for theses milestones have been treated as baseline as these align to the new milestones agreed as part of the Performance Framework with IPA.</v>
          </cell>
          <cell r="EO288"/>
          <cell r="FM288"/>
        </row>
        <row r="289">
          <cell r="AC289" t="str">
            <v>75% PSBP2 Contracts Awarded</v>
          </cell>
          <cell r="EO289"/>
          <cell r="FM289"/>
        </row>
        <row r="290">
          <cell r="AC290">
            <v>43563</v>
          </cell>
          <cell r="EO290"/>
          <cell r="FM290"/>
        </row>
        <row r="291">
          <cell r="EO291"/>
          <cell r="FM291"/>
        </row>
        <row r="292">
          <cell r="AC292">
            <v>43563</v>
          </cell>
          <cell r="EO292"/>
          <cell r="FM292"/>
        </row>
        <row r="293">
          <cell r="AC293" t="str">
            <v>Project</v>
          </cell>
          <cell r="EO293"/>
          <cell r="FM293"/>
        </row>
        <row r="294">
          <cell r="AC294" t="str">
            <v>As it is a rolling programme of individual projects, each project has an independent review and approval by the PSBP Head of Assuance and Approvals. Therefore dates have been provided for the overall programme at various phases and percentage intervalsDates for theses milestones have been treated as baseline as these align to the new milestones agreed as part of the Performance Framework with IPA.</v>
          </cell>
          <cell r="EO294"/>
          <cell r="FM294"/>
        </row>
        <row r="295">
          <cell r="AC295" t="str">
            <v>100% PSBP2 Contracts Awarded</v>
          </cell>
          <cell r="EO295"/>
          <cell r="FM295"/>
        </row>
        <row r="296">
          <cell r="AC296">
            <v>44491</v>
          </cell>
          <cell r="EO296"/>
          <cell r="FM296"/>
        </row>
        <row r="297">
          <cell r="EO297"/>
          <cell r="FM297"/>
        </row>
        <row r="298">
          <cell r="AC298">
            <v>44491</v>
          </cell>
          <cell r="EO298"/>
          <cell r="FM298"/>
        </row>
        <row r="299">
          <cell r="AC299" t="str">
            <v>Project</v>
          </cell>
          <cell r="EO299"/>
          <cell r="FM299"/>
        </row>
        <row r="300">
          <cell r="AC300" t="str">
            <v>As it is a rolling programme of individual projects, each project has an independent review and approval by the PSBP Head of Assuance and Approvals. Therefore dates have been provided for the overall programme at various phases and percentage intervalsDates for theses milestones have been treated as baseline as these align to the new milestones agreed as part of the Performance Framework with IPA.</v>
          </cell>
          <cell r="EO300"/>
          <cell r="FM300"/>
        </row>
        <row r="301">
          <cell r="AC301" t="str">
            <v>25% PSBP2 Schools Handed Over</v>
          </cell>
          <cell r="EO301"/>
          <cell r="FM301"/>
        </row>
        <row r="302">
          <cell r="AC302">
            <v>43151</v>
          </cell>
          <cell r="EO302"/>
          <cell r="FM302"/>
        </row>
        <row r="303">
          <cell r="EO303"/>
          <cell r="FM303"/>
        </row>
        <row r="304">
          <cell r="AC304">
            <v>43151</v>
          </cell>
          <cell r="EO304"/>
          <cell r="FM304"/>
        </row>
        <row r="305">
          <cell r="AC305" t="str">
            <v>Project</v>
          </cell>
          <cell r="EO305"/>
          <cell r="FM305"/>
        </row>
        <row r="306">
          <cell r="AC306" t="str">
            <v>As it is a rolling programme of individual projects, each project has an independent review and approval by the PSBP Head of Assuance and Approvals. Therefore dates have been provided for the overall programme at various phases and percentage intervalsDates for theses milestones have been treated as baseline as these align to the new milestones agreed as part of the Performance Framework with IPA.</v>
          </cell>
          <cell r="EO306"/>
          <cell r="FM306"/>
        </row>
        <row r="307">
          <cell r="AC307" t="str">
            <v>50% PSBP2 Schools Handed Over</v>
          </cell>
          <cell r="EO307"/>
          <cell r="FM307"/>
        </row>
        <row r="308">
          <cell r="AC308">
            <v>43280</v>
          </cell>
          <cell r="EO308"/>
          <cell r="FM308"/>
        </row>
        <row r="309">
          <cell r="EO309"/>
          <cell r="FM309"/>
        </row>
        <row r="310">
          <cell r="AC310">
            <v>43280</v>
          </cell>
          <cell r="EO310"/>
          <cell r="FM310"/>
        </row>
        <row r="311">
          <cell r="AC311" t="str">
            <v>Project</v>
          </cell>
          <cell r="EO311"/>
          <cell r="FM311"/>
        </row>
        <row r="312">
          <cell r="AC312" t="str">
            <v>As it is a rolling programme of individual projects, each project has an independent review and approval by the PSBP Head of Assuance and Approvals. Therefore dates have been provided for the overall programme at various phases and percentage intervalsDates for theses milestones have been treated as baseline as these align to the new milestones agreed as part of the Performance Framework with IPA.</v>
          </cell>
          <cell r="EO312"/>
          <cell r="FM312"/>
        </row>
        <row r="313">
          <cell r="EO313"/>
          <cell r="FM313"/>
        </row>
        <row r="314">
          <cell r="EO314"/>
          <cell r="FM314"/>
        </row>
        <row r="315">
          <cell r="EO315"/>
          <cell r="FM315"/>
        </row>
        <row r="316">
          <cell r="EO316"/>
          <cell r="FM316"/>
        </row>
        <row r="317">
          <cell r="EO317"/>
          <cell r="FM317"/>
        </row>
        <row r="318">
          <cell r="EO318"/>
          <cell r="FM318"/>
        </row>
        <row r="319">
          <cell r="EO319"/>
          <cell r="FM319"/>
        </row>
        <row r="320">
          <cell r="EO320"/>
          <cell r="FM320"/>
        </row>
        <row r="321">
          <cell r="EO321"/>
          <cell r="FM321"/>
        </row>
        <row r="322">
          <cell r="EO322"/>
          <cell r="FM322"/>
        </row>
        <row r="323">
          <cell r="EO323"/>
          <cell r="FM323"/>
        </row>
        <row r="324">
          <cell r="EO324"/>
          <cell r="FM324"/>
        </row>
        <row r="325">
          <cell r="EO325"/>
          <cell r="FM325"/>
        </row>
        <row r="326">
          <cell r="EO326"/>
          <cell r="FM326"/>
        </row>
        <row r="327">
          <cell r="EO327"/>
          <cell r="FM327"/>
        </row>
        <row r="328">
          <cell r="EO328"/>
          <cell r="FM328"/>
        </row>
        <row r="329">
          <cell r="EO329"/>
          <cell r="FM329"/>
        </row>
        <row r="330">
          <cell r="EO330"/>
          <cell r="FM330"/>
        </row>
        <row r="331">
          <cell r="EO331"/>
          <cell r="FM331"/>
        </row>
        <row r="332">
          <cell r="EO332"/>
          <cell r="FM332"/>
        </row>
        <row r="333">
          <cell r="EO333"/>
          <cell r="FM333"/>
        </row>
        <row r="334">
          <cell r="EO334"/>
          <cell r="FM334"/>
        </row>
        <row r="335">
          <cell r="EO335"/>
          <cell r="FM335"/>
        </row>
        <row r="336">
          <cell r="EO336"/>
          <cell r="FM336"/>
        </row>
        <row r="337">
          <cell r="EO337"/>
          <cell r="FM337"/>
        </row>
        <row r="338">
          <cell r="EO338"/>
          <cell r="FM338"/>
        </row>
        <row r="339">
          <cell r="EO339"/>
          <cell r="FM339"/>
        </row>
        <row r="340">
          <cell r="EO340"/>
          <cell r="FM340"/>
        </row>
        <row r="341">
          <cell r="EO341"/>
          <cell r="FM341"/>
        </row>
        <row r="342">
          <cell r="EO342"/>
          <cell r="FM342"/>
        </row>
        <row r="343">
          <cell r="EO343"/>
          <cell r="FM343"/>
        </row>
        <row r="344">
          <cell r="EO344"/>
          <cell r="FM344"/>
        </row>
        <row r="345">
          <cell r="EO345"/>
          <cell r="FM345"/>
        </row>
        <row r="346">
          <cell r="EO346"/>
          <cell r="FM346"/>
        </row>
        <row r="347">
          <cell r="EO347"/>
          <cell r="FM347"/>
        </row>
        <row r="348">
          <cell r="EO348"/>
          <cell r="FM348"/>
        </row>
        <row r="349">
          <cell r="EO349"/>
          <cell r="FM349"/>
        </row>
        <row r="350">
          <cell r="EO350"/>
          <cell r="FM350"/>
        </row>
        <row r="351">
          <cell r="EO351"/>
          <cell r="FM351"/>
        </row>
        <row r="352">
          <cell r="EO352"/>
          <cell r="FM352"/>
        </row>
        <row r="353">
          <cell r="EO353"/>
          <cell r="FM353"/>
        </row>
        <row r="354">
          <cell r="EO354"/>
          <cell r="FM354"/>
        </row>
        <row r="355">
          <cell r="EO355"/>
          <cell r="FM355"/>
        </row>
        <row r="356">
          <cell r="EO356"/>
          <cell r="FM356"/>
        </row>
        <row r="357">
          <cell r="EO357"/>
          <cell r="FM357"/>
        </row>
        <row r="358">
          <cell r="EO358"/>
          <cell r="FM358"/>
        </row>
        <row r="359">
          <cell r="EO359"/>
          <cell r="FM359"/>
        </row>
        <row r="360">
          <cell r="EO360"/>
          <cell r="FM360"/>
        </row>
        <row r="361">
          <cell r="EO361"/>
          <cell r="FM361"/>
        </row>
        <row r="362">
          <cell r="EO362"/>
          <cell r="FM362"/>
        </row>
        <row r="363">
          <cell r="EO363"/>
          <cell r="FM363"/>
        </row>
        <row r="364">
          <cell r="EO364"/>
          <cell r="FM364"/>
        </row>
        <row r="365">
          <cell r="EO365"/>
          <cell r="FM365"/>
        </row>
        <row r="366">
          <cell r="EO366"/>
          <cell r="FM366"/>
        </row>
        <row r="367">
          <cell r="EO367"/>
          <cell r="FM367"/>
        </row>
        <row r="368">
          <cell r="EO368"/>
          <cell r="FM368"/>
        </row>
        <row r="369">
          <cell r="EO369"/>
          <cell r="FM369"/>
        </row>
        <row r="370">
          <cell r="EO370"/>
          <cell r="FM370"/>
        </row>
        <row r="371">
          <cell r="EO371"/>
          <cell r="FM371"/>
        </row>
        <row r="372">
          <cell r="EO372"/>
          <cell r="FM372"/>
        </row>
        <row r="373">
          <cell r="EO373"/>
          <cell r="FM373"/>
        </row>
        <row r="374">
          <cell r="EO374"/>
          <cell r="FM374"/>
        </row>
        <row r="375">
          <cell r="EO375"/>
          <cell r="FM375"/>
        </row>
        <row r="376">
          <cell r="EO376"/>
          <cell r="FM376"/>
        </row>
        <row r="377">
          <cell r="EO377"/>
          <cell r="FM377"/>
        </row>
        <row r="378">
          <cell r="EO378"/>
          <cell r="FM378"/>
        </row>
        <row r="379">
          <cell r="EO379"/>
          <cell r="FM379"/>
        </row>
        <row r="380">
          <cell r="EO380"/>
          <cell r="FM380"/>
        </row>
        <row r="381">
          <cell r="EO381"/>
          <cell r="FM381"/>
        </row>
        <row r="382">
          <cell r="EO382"/>
          <cell r="FM382"/>
        </row>
        <row r="383">
          <cell r="EO383"/>
          <cell r="FM383"/>
        </row>
        <row r="384">
          <cell r="EO384"/>
          <cell r="FM384"/>
        </row>
        <row r="385">
          <cell r="EO385"/>
          <cell r="FM385"/>
        </row>
        <row r="386">
          <cell r="EO386"/>
          <cell r="FM386"/>
        </row>
        <row r="387">
          <cell r="EO387"/>
          <cell r="FM387"/>
        </row>
        <row r="388">
          <cell r="EO388"/>
          <cell r="FM388"/>
        </row>
        <row r="389">
          <cell r="EO389"/>
          <cell r="FM389"/>
        </row>
        <row r="390">
          <cell r="EO390"/>
          <cell r="FM390"/>
        </row>
        <row r="391">
          <cell r="EO391"/>
          <cell r="FM391"/>
        </row>
        <row r="392">
          <cell r="EO392"/>
          <cell r="FM392"/>
        </row>
        <row r="393">
          <cell r="EO393"/>
          <cell r="FM393"/>
        </row>
        <row r="394">
          <cell r="EO394"/>
          <cell r="FM394"/>
        </row>
        <row r="395">
          <cell r="EO395"/>
          <cell r="FM395"/>
        </row>
        <row r="396">
          <cell r="EO396"/>
          <cell r="FM396"/>
        </row>
        <row r="397">
          <cell r="EO397"/>
          <cell r="FM397"/>
        </row>
        <row r="398">
          <cell r="EO398"/>
          <cell r="FM398"/>
        </row>
        <row r="399">
          <cell r="EO399"/>
          <cell r="FM399"/>
        </row>
        <row r="400">
          <cell r="EO400"/>
          <cell r="FM400"/>
        </row>
        <row r="401">
          <cell r="EO401"/>
          <cell r="FM401"/>
        </row>
        <row r="402">
          <cell r="EO402"/>
          <cell r="FM402"/>
        </row>
        <row r="403">
          <cell r="EO403"/>
          <cell r="FM403"/>
        </row>
        <row r="404">
          <cell r="EO404"/>
          <cell r="FM404"/>
        </row>
        <row r="405">
          <cell r="EO405"/>
          <cell r="FM405"/>
        </row>
        <row r="406">
          <cell r="EO406"/>
          <cell r="FM406"/>
        </row>
        <row r="407">
          <cell r="EO407"/>
          <cell r="FM407"/>
        </row>
        <row r="408">
          <cell r="EO408"/>
          <cell r="FM408"/>
        </row>
        <row r="409">
          <cell r="EO409"/>
          <cell r="FM409"/>
        </row>
        <row r="410">
          <cell r="EO410"/>
          <cell r="FM410"/>
        </row>
        <row r="411">
          <cell r="EO411"/>
          <cell r="FM411"/>
        </row>
        <row r="412">
          <cell r="EO412"/>
          <cell r="FM412"/>
        </row>
        <row r="413">
          <cell r="EO413"/>
          <cell r="FM413"/>
        </row>
        <row r="414">
          <cell r="EO414"/>
          <cell r="FM414"/>
        </row>
        <row r="415">
          <cell r="EO415"/>
          <cell r="FM415"/>
        </row>
        <row r="416">
          <cell r="EO416"/>
          <cell r="FM416"/>
        </row>
        <row r="417">
          <cell r="EO417"/>
          <cell r="FM417"/>
        </row>
        <row r="418">
          <cell r="EO418"/>
          <cell r="FM418"/>
        </row>
        <row r="419">
          <cell r="EO419"/>
          <cell r="FM419"/>
        </row>
        <row r="420">
          <cell r="EO420"/>
          <cell r="FM420"/>
        </row>
        <row r="421">
          <cell r="EO421"/>
          <cell r="FM421"/>
        </row>
        <row r="422">
          <cell r="EO422"/>
          <cell r="FM422"/>
        </row>
        <row r="423">
          <cell r="EO423"/>
          <cell r="FM423"/>
        </row>
        <row r="424">
          <cell r="EO424"/>
          <cell r="FM424"/>
        </row>
        <row r="425">
          <cell r="EO425"/>
          <cell r="FM425"/>
        </row>
        <row r="426">
          <cell r="EO426"/>
          <cell r="FM426"/>
        </row>
        <row r="427">
          <cell r="EO427"/>
          <cell r="FM427"/>
        </row>
        <row r="428">
          <cell r="EO428"/>
          <cell r="FM428"/>
        </row>
        <row r="429">
          <cell r="EO429"/>
          <cell r="FM429"/>
        </row>
        <row r="430">
          <cell r="EO430"/>
          <cell r="FM430"/>
        </row>
        <row r="431">
          <cell r="EO431"/>
          <cell r="FM431"/>
        </row>
        <row r="432">
          <cell r="B432" t="str">
            <v/>
          </cell>
          <cell r="C432" t="str">
            <v/>
          </cell>
          <cell r="D432" t="str">
            <v/>
          </cell>
          <cell r="E432" t="str">
            <v/>
          </cell>
          <cell r="F432" t="str">
            <v/>
          </cell>
          <cell r="G432" t="str">
            <v/>
          </cell>
          <cell r="H432" t="str">
            <v/>
          </cell>
          <cell r="I432" t="str">
            <v/>
          </cell>
          <cell r="J432" t="str">
            <v/>
          </cell>
          <cell r="K432" t="str">
            <v/>
          </cell>
          <cell r="L432" t="str">
            <v/>
          </cell>
          <cell r="M432" t="str">
            <v/>
          </cell>
          <cell r="N432" t="str">
            <v/>
          </cell>
          <cell r="O432" t="str">
            <v/>
          </cell>
          <cell r="P432" t="str">
            <v/>
          </cell>
          <cell r="Q432" t="str">
            <v/>
          </cell>
          <cell r="R432" t="str">
            <v/>
          </cell>
          <cell r="S432" t="str">
            <v/>
          </cell>
          <cell r="T432" t="str">
            <v/>
          </cell>
          <cell r="U432" t="str">
            <v/>
          </cell>
          <cell r="V432" t="str">
            <v/>
          </cell>
          <cell r="W432" t="str">
            <v/>
          </cell>
          <cell r="X432" t="str">
            <v/>
          </cell>
          <cell r="Y432" t="str">
            <v/>
          </cell>
          <cell r="Z432" t="str">
            <v/>
          </cell>
          <cell r="AA432" t="str">
            <v/>
          </cell>
          <cell r="AB432" t="str">
            <v/>
          </cell>
          <cell r="AC432" t="str">
            <v/>
          </cell>
          <cell r="AD432" t="str">
            <v/>
          </cell>
          <cell r="AE432" t="str">
            <v/>
          </cell>
          <cell r="AF432" t="str">
            <v/>
          </cell>
          <cell r="AG432" t="str">
            <v/>
          </cell>
          <cell r="AH432" t="str">
            <v/>
          </cell>
          <cell r="AI432" t="str">
            <v/>
          </cell>
          <cell r="AJ432" t="str">
            <v/>
          </cell>
          <cell r="AK432" t="str">
            <v/>
          </cell>
          <cell r="AL432" t="str">
            <v/>
          </cell>
          <cell r="AM432" t="str">
            <v>X</v>
          </cell>
          <cell r="AN432" t="str">
            <v/>
          </cell>
          <cell r="AO432" t="str">
            <v/>
          </cell>
          <cell r="AP432" t="str">
            <v/>
          </cell>
          <cell r="AQ432" t="str">
            <v/>
          </cell>
          <cell r="AR432" t="str">
            <v/>
          </cell>
          <cell r="AS432" t="str">
            <v/>
          </cell>
          <cell r="AT432" t="str">
            <v/>
          </cell>
          <cell r="AU432" t="str">
            <v/>
          </cell>
          <cell r="AV432" t="str">
            <v/>
          </cell>
          <cell r="AW432" t="str">
            <v/>
          </cell>
          <cell r="AX432" t="str">
            <v/>
          </cell>
          <cell r="AY432" t="str">
            <v/>
          </cell>
          <cell r="AZ432" t="str">
            <v/>
          </cell>
          <cell r="BA432" t="str">
            <v/>
          </cell>
          <cell r="BB432" t="str">
            <v/>
          </cell>
          <cell r="BC432" t="str">
            <v/>
          </cell>
          <cell r="BD432" t="str">
            <v>X</v>
          </cell>
          <cell r="BE432" t="str">
            <v/>
          </cell>
          <cell r="BF432" t="str">
            <v/>
          </cell>
          <cell r="BG432" t="str">
            <v/>
          </cell>
          <cell r="BH432" t="str">
            <v/>
          </cell>
          <cell r="BI432" t="str">
            <v/>
          </cell>
          <cell r="BJ432" t="str">
            <v/>
          </cell>
          <cell r="BK432" t="str">
            <v/>
          </cell>
          <cell r="BL432" t="str">
            <v/>
          </cell>
          <cell r="BM432" t="str">
            <v/>
          </cell>
          <cell r="BN432" t="str">
            <v/>
          </cell>
          <cell r="BO432" t="str">
            <v/>
          </cell>
          <cell r="BP432" t="str">
            <v/>
          </cell>
          <cell r="BQ432" t="str">
            <v/>
          </cell>
          <cell r="BR432" t="str">
            <v/>
          </cell>
          <cell r="BS432" t="str">
            <v/>
          </cell>
          <cell r="BT432" t="str">
            <v/>
          </cell>
          <cell r="BU432" t="str">
            <v/>
          </cell>
          <cell r="BV432" t="str">
            <v/>
          </cell>
          <cell r="BW432" t="str">
            <v/>
          </cell>
          <cell r="BX432" t="str">
            <v/>
          </cell>
          <cell r="BY432" t="str">
            <v/>
          </cell>
          <cell r="BZ432" t="str">
            <v/>
          </cell>
          <cell r="CA432" t="str">
            <v/>
          </cell>
          <cell r="CB432" t="str">
            <v/>
          </cell>
          <cell r="CC432" t="str">
            <v/>
          </cell>
          <cell r="CD432" t="str">
            <v/>
          </cell>
          <cell r="CE432" t="str">
            <v>X</v>
          </cell>
          <cell r="CF432" t="str">
            <v/>
          </cell>
          <cell r="CG432" t="str">
            <v/>
          </cell>
          <cell r="CH432" t="str">
            <v/>
          </cell>
          <cell r="CI432" t="str">
            <v/>
          </cell>
          <cell r="CJ432" t="str">
            <v/>
          </cell>
          <cell r="CK432" t="str">
            <v/>
          </cell>
          <cell r="CL432" t="str">
            <v/>
          </cell>
          <cell r="CM432" t="str">
            <v>X</v>
          </cell>
          <cell r="CN432" t="str">
            <v/>
          </cell>
          <cell r="CO432" t="str">
            <v/>
          </cell>
          <cell r="CP432" t="str">
            <v/>
          </cell>
          <cell r="CQ432" t="str">
            <v/>
          </cell>
          <cell r="CR432" t="str">
            <v/>
          </cell>
          <cell r="CS432" t="str">
            <v/>
          </cell>
          <cell r="CT432" t="str">
            <v/>
          </cell>
          <cell r="CU432" t="str">
            <v/>
          </cell>
          <cell r="CV432" t="str">
            <v/>
          </cell>
          <cell r="CW432" t="str">
            <v/>
          </cell>
          <cell r="CX432" t="str">
            <v/>
          </cell>
          <cell r="CY432" t="str">
            <v/>
          </cell>
          <cell r="CZ432" t="str">
            <v/>
          </cell>
          <cell r="DA432" t="str">
            <v/>
          </cell>
          <cell r="DB432" t="str">
            <v/>
          </cell>
          <cell r="DC432" t="str">
            <v/>
          </cell>
          <cell r="DD432" t="str">
            <v/>
          </cell>
          <cell r="DE432" t="str">
            <v/>
          </cell>
          <cell r="DF432" t="str">
            <v/>
          </cell>
          <cell r="DG432" t="str">
            <v/>
          </cell>
          <cell r="DH432" t="str">
            <v/>
          </cell>
          <cell r="DI432" t="str">
            <v/>
          </cell>
          <cell r="DJ432" t="str">
            <v/>
          </cell>
          <cell r="DK432" t="str">
            <v/>
          </cell>
          <cell r="DL432" t="str">
            <v/>
          </cell>
          <cell r="DM432" t="str">
            <v/>
          </cell>
          <cell r="DN432" t="str">
            <v/>
          </cell>
          <cell r="DO432" t="str">
            <v/>
          </cell>
          <cell r="DP432" t="str">
            <v/>
          </cell>
          <cell r="DQ432" t="str">
            <v/>
          </cell>
          <cell r="DR432" t="str">
            <v/>
          </cell>
          <cell r="DS432" t="str">
            <v/>
          </cell>
          <cell r="DT432" t="str">
            <v/>
          </cell>
          <cell r="DU432" t="str">
            <v/>
          </cell>
          <cell r="DV432" t="str">
            <v/>
          </cell>
          <cell r="DW432" t="str">
            <v/>
          </cell>
          <cell r="DX432" t="str">
            <v/>
          </cell>
          <cell r="DY432" t="str">
            <v/>
          </cell>
          <cell r="DZ432" t="str">
            <v/>
          </cell>
          <cell r="EA432" t="str">
            <v/>
          </cell>
          <cell r="EB432" t="str">
            <v/>
          </cell>
          <cell r="EC432" t="str">
            <v/>
          </cell>
          <cell r="ED432" t="str">
            <v/>
          </cell>
          <cell r="EE432" t="str">
            <v/>
          </cell>
          <cell r="EF432" t="str">
            <v/>
          </cell>
          <cell r="EG432" t="str">
            <v/>
          </cell>
          <cell r="EH432" t="str">
            <v/>
          </cell>
          <cell r="EI432" t="str">
            <v/>
          </cell>
          <cell r="EJ432" t="str">
            <v/>
          </cell>
          <cell r="EK432" t="str">
            <v/>
          </cell>
          <cell r="EL432" t="str">
            <v/>
          </cell>
          <cell r="EM432" t="str">
            <v/>
          </cell>
          <cell r="EN432" t="str">
            <v/>
          </cell>
          <cell r="EO432" t="str">
            <v/>
          </cell>
          <cell r="EQ432">
            <v>4</v>
          </cell>
          <cell r="FM432"/>
        </row>
        <row r="433">
          <cell r="B433" t="str">
            <v>Nominal</v>
          </cell>
          <cell r="C433" t="str">
            <v>Nominal</v>
          </cell>
          <cell r="D433" t="str">
            <v>Nominal</v>
          </cell>
          <cell r="E433" t="str">
            <v>Nominal</v>
          </cell>
          <cell r="F433" t="str">
            <v>Nominal</v>
          </cell>
          <cell r="G433" t="str">
            <v>Nominal</v>
          </cell>
          <cell r="H433" t="str">
            <v>Real</v>
          </cell>
          <cell r="I433" t="str">
            <v>Nominal</v>
          </cell>
          <cell r="J433" t="str">
            <v>Nominal</v>
          </cell>
          <cell r="K433" t="str">
            <v>Real</v>
          </cell>
          <cell r="L433" t="str">
            <v>Nominal</v>
          </cell>
          <cell r="M433" t="str">
            <v>Nominal</v>
          </cell>
          <cell r="N433" t="str">
            <v>Nominal</v>
          </cell>
          <cell r="O433" t="str">
            <v>Nominal</v>
          </cell>
          <cell r="P433" t="str">
            <v>Nominal</v>
          </cell>
          <cell r="Q433" t="str">
            <v>Nominal</v>
          </cell>
          <cell r="R433" t="str">
            <v>Real</v>
          </cell>
          <cell r="S433" t="str">
            <v>Nominal</v>
          </cell>
          <cell r="T433" t="str">
            <v>Nominal</v>
          </cell>
          <cell r="U433" t="str">
            <v>Real</v>
          </cell>
          <cell r="V433" t="str">
            <v>Nominal</v>
          </cell>
          <cell r="W433" t="str">
            <v>Nominal</v>
          </cell>
          <cell r="X433" t="str">
            <v>Real</v>
          </cell>
          <cell r="Y433" t="str">
            <v>Real</v>
          </cell>
          <cell r="Z433" t="str">
            <v>Nominal</v>
          </cell>
          <cell r="AA433" t="str">
            <v>Nominal</v>
          </cell>
          <cell r="AB433" t="str">
            <v>Nominal</v>
          </cell>
          <cell r="AC433" t="str">
            <v>Nominal</v>
          </cell>
          <cell r="AD433" t="str">
            <v>Nominal</v>
          </cell>
          <cell r="AE433" t="str">
            <v>Nominal</v>
          </cell>
          <cell r="AF433" t="str">
            <v>Nominal</v>
          </cell>
          <cell r="AG433" t="str">
            <v>Nominal</v>
          </cell>
          <cell r="AH433" t="str">
            <v>Nominal</v>
          </cell>
          <cell r="AI433" t="str">
            <v>Nominal</v>
          </cell>
          <cell r="AJ433" t="str">
            <v>Nominal</v>
          </cell>
          <cell r="AK433" t="str">
            <v>Nominal</v>
          </cell>
          <cell r="AL433" t="str">
            <v>Nominal</v>
          </cell>
          <cell r="AM433" t="str">
            <v>Real</v>
          </cell>
          <cell r="AN433" t="str">
            <v>Nominal</v>
          </cell>
          <cell r="AO433" t="str">
            <v>Nominal</v>
          </cell>
          <cell r="AP433" t="str">
            <v>Nominal</v>
          </cell>
          <cell r="AQ433" t="str">
            <v>Real</v>
          </cell>
          <cell r="AR433" t="str">
            <v>Nominal</v>
          </cell>
          <cell r="AS433" t="str">
            <v>Nominal</v>
          </cell>
          <cell r="AT433" t="str">
            <v>Nominal</v>
          </cell>
          <cell r="AU433" t="str">
            <v>Nominal</v>
          </cell>
          <cell r="AV433" t="str">
            <v>Nominal</v>
          </cell>
          <cell r="AW433" t="str">
            <v>Nominal</v>
          </cell>
          <cell r="AX433" t="str">
            <v>Nominal</v>
          </cell>
          <cell r="AY433" t="str">
            <v>Nominal</v>
          </cell>
          <cell r="AZ433" t="str">
            <v>Nominal</v>
          </cell>
          <cell r="BA433" t="str">
            <v>Nominal</v>
          </cell>
          <cell r="BB433" t="str">
            <v>Nominal</v>
          </cell>
          <cell r="BC433" t="str">
            <v>Nominal</v>
          </cell>
          <cell r="BD433" t="str">
            <v>Real</v>
          </cell>
          <cell r="BE433" t="str">
            <v>Nominal</v>
          </cell>
          <cell r="BF433" t="str">
            <v>Nominal</v>
          </cell>
          <cell r="BG433" t="str">
            <v>Real</v>
          </cell>
          <cell r="BH433" t="str">
            <v>Nominal</v>
          </cell>
          <cell r="BI433" t="str">
            <v>Nominal</v>
          </cell>
          <cell r="BJ433" t="str">
            <v>Nominal</v>
          </cell>
          <cell r="BK433" t="str">
            <v>Nominal</v>
          </cell>
          <cell r="BL433" t="str">
            <v>Nominal</v>
          </cell>
          <cell r="BM433" t="str">
            <v>Nominal</v>
          </cell>
          <cell r="BN433" t="str">
            <v>Nominal</v>
          </cell>
          <cell r="BO433" t="str">
            <v>Nominal</v>
          </cell>
          <cell r="BP433" t="str">
            <v>Real</v>
          </cell>
          <cell r="BQ433" t="str">
            <v>Nominal</v>
          </cell>
          <cell r="BR433" t="str">
            <v>Nominal</v>
          </cell>
          <cell r="BS433" t="str">
            <v>Nominal</v>
          </cell>
          <cell r="BT433" t="str">
            <v>Nominal</v>
          </cell>
          <cell r="BU433" t="str">
            <v>Nominal</v>
          </cell>
          <cell r="BV433" t="str">
            <v>Nominal</v>
          </cell>
          <cell r="BW433" t="str">
            <v>Real</v>
          </cell>
          <cell r="BY433" t="str">
            <v>Nominal</v>
          </cell>
          <cell r="BZ433" t="str">
            <v>Real</v>
          </cell>
          <cell r="CA433" t="str">
            <v>Real</v>
          </cell>
          <cell r="CB433" t="str">
            <v>Nominal</v>
          </cell>
          <cell r="CC433" t="str">
            <v>Nominal</v>
          </cell>
          <cell r="CD433" t="str">
            <v>Real</v>
          </cell>
          <cell r="CE433" t="str">
            <v>Real</v>
          </cell>
          <cell r="CF433" t="str">
            <v>Nominal</v>
          </cell>
          <cell r="CG433" t="str">
            <v>Real</v>
          </cell>
          <cell r="CH433" t="str">
            <v>Nominal</v>
          </cell>
          <cell r="CI433" t="str">
            <v>Real</v>
          </cell>
          <cell r="CJ433" t="str">
            <v>Nominal</v>
          </cell>
          <cell r="CK433" t="str">
            <v>Nominal</v>
          </cell>
          <cell r="CL433" t="str">
            <v>Nominal</v>
          </cell>
          <cell r="CM433" t="str">
            <v>Real</v>
          </cell>
          <cell r="CN433" t="str">
            <v>Nominal</v>
          </cell>
          <cell r="CO433" t="str">
            <v>Nominal</v>
          </cell>
          <cell r="CP433" t="str">
            <v>Nominal</v>
          </cell>
          <cell r="CQ433" t="str">
            <v>Nominal</v>
          </cell>
          <cell r="CR433" t="str">
            <v>Real</v>
          </cell>
          <cell r="CS433" t="str">
            <v>Nominal</v>
          </cell>
          <cell r="CT433" t="str">
            <v>Nominal</v>
          </cell>
          <cell r="CU433" t="str">
            <v>Nominal</v>
          </cell>
          <cell r="CV433" t="str">
            <v>Nominal</v>
          </cell>
          <cell r="CW433" t="str">
            <v>Nominal</v>
          </cell>
          <cell r="CX433" t="str">
            <v>Nominal</v>
          </cell>
          <cell r="CY433" t="str">
            <v>Nominal</v>
          </cell>
          <cell r="CZ433" t="str">
            <v>Nominal</v>
          </cell>
          <cell r="DA433" t="str">
            <v>Nominal</v>
          </cell>
          <cell r="DB433" t="str">
            <v>Nominal</v>
          </cell>
          <cell r="DC433" t="str">
            <v>Nominal</v>
          </cell>
          <cell r="DD433" t="str">
            <v>Nominal</v>
          </cell>
          <cell r="DE433" t="str">
            <v>Nominal</v>
          </cell>
          <cell r="DF433" t="str">
            <v>Nominal</v>
          </cell>
          <cell r="DG433" t="str">
            <v>Nominal</v>
          </cell>
          <cell r="DH433" t="str">
            <v>Nominal</v>
          </cell>
          <cell r="DI433" t="str">
            <v>Nominal</v>
          </cell>
          <cell r="DJ433" t="str">
            <v>Nominal</v>
          </cell>
          <cell r="DK433" t="str">
            <v>Nominal</v>
          </cell>
          <cell r="DL433" t="str">
            <v>Nominal</v>
          </cell>
          <cell r="DM433" t="str">
            <v>Nominal</v>
          </cell>
          <cell r="DN433" t="str">
            <v>Nominal</v>
          </cell>
          <cell r="DO433" t="str">
            <v>Nominal</v>
          </cell>
          <cell r="DP433" t="str">
            <v>Nominal</v>
          </cell>
          <cell r="DQ433" t="str">
            <v>Nominal</v>
          </cell>
          <cell r="DR433" t="str">
            <v>Nominal</v>
          </cell>
          <cell r="DS433" t="str">
            <v>Nominal</v>
          </cell>
          <cell r="DT433" t="str">
            <v>Nominal</v>
          </cell>
          <cell r="DU433" t="str">
            <v>Nominal</v>
          </cell>
          <cell r="DV433" t="str">
            <v>Nominal</v>
          </cell>
          <cell r="DW433" t="str">
            <v>Nominal</v>
          </cell>
          <cell r="DX433" t="str">
            <v>Nominal</v>
          </cell>
          <cell r="DY433" t="str">
            <v>Nominal</v>
          </cell>
          <cell r="DZ433" t="str">
            <v>Real</v>
          </cell>
          <cell r="EA433" t="str">
            <v>Nominal</v>
          </cell>
          <cell r="EB433" t="str">
            <v>Nominal</v>
          </cell>
          <cell r="EC433" t="str">
            <v>Nominal</v>
          </cell>
          <cell r="ED433" t="str">
            <v>Nominal</v>
          </cell>
          <cell r="EE433" t="str">
            <v>Nominal</v>
          </cell>
          <cell r="EF433" t="str">
            <v>Nominal</v>
          </cell>
          <cell r="EG433" t="str">
            <v>Nominal</v>
          </cell>
          <cell r="EI433" t="str">
            <v>Nominal</v>
          </cell>
          <cell r="EK433" t="str">
            <v>Nominal</v>
          </cell>
          <cell r="EL433" t="str">
            <v>Nominal</v>
          </cell>
          <cell r="EM433" t="str">
            <v>Nominal</v>
          </cell>
          <cell r="EN433" t="str">
            <v>Nominal</v>
          </cell>
          <cell r="EO433" t="str">
            <v>Nominal</v>
          </cell>
        </row>
        <row r="434">
          <cell r="B434" t="str">
            <v>Nominal</v>
          </cell>
          <cell r="C434" t="str">
            <v>Nominal</v>
          </cell>
          <cell r="D434" t="str">
            <v>Nominal</v>
          </cell>
          <cell r="E434" t="str">
            <v>Nominal</v>
          </cell>
          <cell r="F434" t="str">
            <v>Nominal</v>
          </cell>
          <cell r="G434" t="str">
            <v>Nominal</v>
          </cell>
          <cell r="H434" t="str">
            <v>Real</v>
          </cell>
          <cell r="I434" t="str">
            <v>Nominal</v>
          </cell>
          <cell r="J434" t="str">
            <v>Nominal</v>
          </cell>
          <cell r="K434" t="str">
            <v>Real</v>
          </cell>
          <cell r="L434" t="str">
            <v>Nominal</v>
          </cell>
          <cell r="M434" t="str">
            <v>Nominal</v>
          </cell>
          <cell r="N434" t="str">
            <v>Nominal</v>
          </cell>
          <cell r="O434" t="str">
            <v>Nominal</v>
          </cell>
          <cell r="P434" t="str">
            <v>Nominal</v>
          </cell>
          <cell r="Q434" t="str">
            <v>Nominal</v>
          </cell>
          <cell r="R434" t="str">
            <v>Real</v>
          </cell>
          <cell r="S434" t="str">
            <v>Nominal</v>
          </cell>
          <cell r="T434" t="str">
            <v>Nominal</v>
          </cell>
          <cell r="U434" t="str">
            <v>Real</v>
          </cell>
          <cell r="V434" t="str">
            <v>Nominal</v>
          </cell>
          <cell r="W434" t="str">
            <v>Nominal</v>
          </cell>
          <cell r="X434" t="str">
            <v>Real</v>
          </cell>
          <cell r="Y434" t="str">
            <v>Real</v>
          </cell>
          <cell r="Z434" t="str">
            <v>Nominal</v>
          </cell>
          <cell r="AA434" t="str">
            <v>Nominal</v>
          </cell>
          <cell r="AB434" t="str">
            <v>Nominal</v>
          </cell>
          <cell r="AC434" t="str">
            <v>Nominal</v>
          </cell>
          <cell r="AD434" t="str">
            <v>Nominal</v>
          </cell>
          <cell r="AE434" t="str">
            <v>Nominal</v>
          </cell>
          <cell r="AF434" t="str">
            <v>Nominal</v>
          </cell>
          <cell r="AG434" t="str">
            <v>Nominal</v>
          </cell>
          <cell r="AH434" t="str">
            <v>Nominal</v>
          </cell>
          <cell r="AI434" t="str">
            <v>Nominal</v>
          </cell>
          <cell r="AJ434" t="str">
            <v>Nominal</v>
          </cell>
          <cell r="AK434" t="str">
            <v>Nominal</v>
          </cell>
          <cell r="AL434" t="str">
            <v>Nominal</v>
          </cell>
          <cell r="AM434" t="str">
            <v>Nominal</v>
          </cell>
          <cell r="AN434" t="str">
            <v>Nominal</v>
          </cell>
          <cell r="AO434" t="str">
            <v>Nominal</v>
          </cell>
          <cell r="AP434" t="str">
            <v>Nominal</v>
          </cell>
          <cell r="AQ434" t="str">
            <v>Real</v>
          </cell>
          <cell r="AR434" t="str">
            <v>Nominal</v>
          </cell>
          <cell r="AS434" t="str">
            <v>Nominal</v>
          </cell>
          <cell r="AT434" t="str">
            <v>Nominal</v>
          </cell>
          <cell r="AU434" t="str">
            <v>Nominal</v>
          </cell>
          <cell r="AV434" t="str">
            <v>Nominal</v>
          </cell>
          <cell r="AW434" t="str">
            <v>Nominal</v>
          </cell>
          <cell r="AX434" t="str">
            <v>Nominal</v>
          </cell>
          <cell r="AY434" t="str">
            <v>Nominal</v>
          </cell>
          <cell r="AZ434" t="str">
            <v>Nominal</v>
          </cell>
          <cell r="BA434" t="str">
            <v>Nominal</v>
          </cell>
          <cell r="BB434" t="str">
            <v>Nominal</v>
          </cell>
          <cell r="BC434" t="str">
            <v>Nominal</v>
          </cell>
          <cell r="BD434" t="str">
            <v>Nominal</v>
          </cell>
          <cell r="BE434" t="str">
            <v>Nominal</v>
          </cell>
          <cell r="BF434" t="str">
            <v>Nominal</v>
          </cell>
          <cell r="BG434" t="str">
            <v>Real</v>
          </cell>
          <cell r="BH434" t="str">
            <v>Nominal</v>
          </cell>
          <cell r="BI434" t="str">
            <v>Nominal</v>
          </cell>
          <cell r="BJ434" t="str">
            <v>Nominal</v>
          </cell>
          <cell r="BK434" t="str">
            <v>Nominal</v>
          </cell>
          <cell r="BL434" t="str">
            <v>Nominal</v>
          </cell>
          <cell r="BM434" t="str">
            <v>Nominal</v>
          </cell>
          <cell r="BN434" t="str">
            <v>Nominal</v>
          </cell>
          <cell r="BO434" t="str">
            <v>Nominal</v>
          </cell>
          <cell r="BP434" t="str">
            <v>Real</v>
          </cell>
          <cell r="BQ434" t="str">
            <v>Nominal</v>
          </cell>
          <cell r="BR434" t="str">
            <v>Nominal</v>
          </cell>
          <cell r="BS434" t="str">
            <v>Nominal</v>
          </cell>
          <cell r="BT434" t="str">
            <v>Nominal</v>
          </cell>
          <cell r="BU434" t="str">
            <v>Nominal</v>
          </cell>
          <cell r="BV434" t="str">
            <v>Nominal</v>
          </cell>
          <cell r="BW434" t="str">
            <v>Real</v>
          </cell>
          <cell r="BY434" t="str">
            <v>Nominal</v>
          </cell>
          <cell r="BZ434" t="str">
            <v>Real</v>
          </cell>
          <cell r="CA434" t="str">
            <v>Real</v>
          </cell>
          <cell r="CB434" t="str">
            <v>Nominal</v>
          </cell>
          <cell r="CC434" t="str">
            <v>Nominal</v>
          </cell>
          <cell r="CD434" t="str">
            <v>Real</v>
          </cell>
          <cell r="CE434" t="str">
            <v>Nominal</v>
          </cell>
          <cell r="CF434" t="str">
            <v>Nominal</v>
          </cell>
          <cell r="CG434" t="str">
            <v>Real</v>
          </cell>
          <cell r="CH434" t="str">
            <v>Nominal</v>
          </cell>
          <cell r="CI434" t="str">
            <v>Real</v>
          </cell>
          <cell r="CJ434" t="str">
            <v>Nominal</v>
          </cell>
          <cell r="CK434" t="str">
            <v>Nominal</v>
          </cell>
          <cell r="CL434" t="str">
            <v>Nominal</v>
          </cell>
          <cell r="CM434" t="str">
            <v>Nominal</v>
          </cell>
          <cell r="CN434" t="str">
            <v>Nominal</v>
          </cell>
          <cell r="CO434" t="str">
            <v>Nominal</v>
          </cell>
          <cell r="CP434" t="str">
            <v>Nominal</v>
          </cell>
          <cell r="CQ434" t="str">
            <v>Nominal</v>
          </cell>
          <cell r="CR434" t="str">
            <v>Real</v>
          </cell>
          <cell r="CS434" t="str">
            <v>Nominal</v>
          </cell>
          <cell r="CT434" t="str">
            <v>Nominal</v>
          </cell>
          <cell r="CU434" t="str">
            <v>Nominal</v>
          </cell>
          <cell r="CV434" t="str">
            <v>Nominal</v>
          </cell>
          <cell r="CW434" t="str">
            <v>Nominal</v>
          </cell>
          <cell r="CX434" t="str">
            <v>Nominal</v>
          </cell>
          <cell r="CY434" t="str">
            <v>Nominal</v>
          </cell>
          <cell r="CZ434" t="str">
            <v>Nominal</v>
          </cell>
          <cell r="DA434" t="str">
            <v>Nominal</v>
          </cell>
          <cell r="DB434" t="str">
            <v>Nominal</v>
          </cell>
          <cell r="DC434" t="str">
            <v>Nominal</v>
          </cell>
          <cell r="DD434" t="str">
            <v>Nominal</v>
          </cell>
          <cell r="DE434" t="str">
            <v>Nominal</v>
          </cell>
          <cell r="DF434" t="str">
            <v>Nominal</v>
          </cell>
          <cell r="DG434" t="str">
            <v>Nominal</v>
          </cell>
          <cell r="DH434" t="str">
            <v>Nominal</v>
          </cell>
          <cell r="DI434" t="str">
            <v>Nominal</v>
          </cell>
          <cell r="DJ434" t="str">
            <v>Nominal</v>
          </cell>
          <cell r="DK434" t="str">
            <v>Nominal</v>
          </cell>
          <cell r="DL434" t="str">
            <v>Nominal</v>
          </cell>
          <cell r="DM434" t="str">
            <v>Nominal</v>
          </cell>
          <cell r="DN434" t="str">
            <v>Nominal</v>
          </cell>
          <cell r="DO434" t="str">
            <v>Nominal</v>
          </cell>
          <cell r="DP434" t="str">
            <v>Nominal</v>
          </cell>
          <cell r="DQ434" t="str">
            <v>Nominal</v>
          </cell>
          <cell r="DR434" t="str">
            <v>Nominal</v>
          </cell>
          <cell r="DS434" t="str">
            <v>Nominal</v>
          </cell>
          <cell r="DT434" t="str">
            <v>Nominal</v>
          </cell>
          <cell r="DU434" t="str">
            <v>Nominal</v>
          </cell>
          <cell r="DV434" t="str">
            <v>Nominal</v>
          </cell>
          <cell r="DW434" t="str">
            <v>Nominal</v>
          </cell>
          <cell r="DX434" t="str">
            <v>Nominal</v>
          </cell>
          <cell r="DY434" t="str">
            <v>Nominal</v>
          </cell>
          <cell r="DZ434" t="str">
            <v>Real</v>
          </cell>
          <cell r="EA434" t="str">
            <v>Nominal</v>
          </cell>
          <cell r="EB434" t="str">
            <v>Nominal</v>
          </cell>
          <cell r="EC434" t="str">
            <v>Nominal</v>
          </cell>
          <cell r="ED434" t="str">
            <v>Nominal</v>
          </cell>
          <cell r="EE434" t="str">
            <v>Nominal</v>
          </cell>
          <cell r="EF434" t="str">
            <v>Nominal</v>
          </cell>
          <cell r="EG434" t="str">
            <v>Nominal</v>
          </cell>
          <cell r="EI434" t="str">
            <v>Nominal</v>
          </cell>
          <cell r="EK434" t="str">
            <v>Nominal</v>
          </cell>
          <cell r="EL434" t="str">
            <v>Nominal</v>
          </cell>
          <cell r="EM434" t="str">
            <v>Nominal</v>
          </cell>
          <cell r="EN434" t="str">
            <v>Nominal</v>
          </cell>
          <cell r="EO434" t="str">
            <v>Nominal</v>
          </cell>
        </row>
        <row r="435">
          <cell r="H435">
            <v>2014</v>
          </cell>
          <cell r="K435">
            <v>2015</v>
          </cell>
          <cell r="R435">
            <v>2016</v>
          </cell>
          <cell r="U435">
            <v>2014</v>
          </cell>
          <cell r="X435">
            <v>2016</v>
          </cell>
          <cell r="Y435">
            <v>2014</v>
          </cell>
          <cell r="AQ435">
            <v>2012</v>
          </cell>
          <cell r="BD435">
            <v>2015</v>
          </cell>
          <cell r="BF435">
            <v>2015</v>
          </cell>
          <cell r="BG435">
            <v>2014</v>
          </cell>
          <cell r="BP435">
            <v>2016</v>
          </cell>
          <cell r="BW435">
            <v>2013</v>
          </cell>
          <cell r="BZ435">
            <v>2015</v>
          </cell>
          <cell r="CA435">
            <v>2014</v>
          </cell>
          <cell r="CD435">
            <v>2014</v>
          </cell>
          <cell r="CE435">
            <v>2016</v>
          </cell>
          <cell r="CG435">
            <v>2013</v>
          </cell>
          <cell r="CI435">
            <v>2016</v>
          </cell>
          <cell r="CM435">
            <v>2016</v>
          </cell>
          <cell r="CR435">
            <v>2015</v>
          </cell>
          <cell r="DZ435">
            <v>2015</v>
          </cell>
        </row>
        <row r="436">
          <cell r="B436"/>
          <cell r="C436"/>
          <cell r="D436"/>
          <cell r="E436"/>
          <cell r="F436"/>
          <cell r="G436"/>
          <cell r="H436">
            <v>0.02</v>
          </cell>
          <cell r="I436"/>
          <cell r="J436"/>
          <cell r="K436" t="str">
            <v>3.5%%</v>
          </cell>
          <cell r="L436"/>
          <cell r="M436"/>
          <cell r="N436"/>
          <cell r="O436"/>
          <cell r="P436"/>
          <cell r="Q436"/>
          <cell r="R436"/>
          <cell r="S436"/>
          <cell r="T436"/>
          <cell r="U436">
            <v>0.02</v>
          </cell>
          <cell r="V436"/>
          <cell r="W436"/>
          <cell r="X436">
            <v>0.02</v>
          </cell>
          <cell r="Y436">
            <v>2.5000000000000001E-2</v>
          </cell>
          <cell r="Z436"/>
          <cell r="AA436"/>
          <cell r="AB436"/>
          <cell r="AC436"/>
          <cell r="AD436"/>
          <cell r="AE436"/>
          <cell r="AF436"/>
          <cell r="AG436"/>
          <cell r="AH436"/>
          <cell r="AI436"/>
          <cell r="AJ436">
            <v>3.5000000000000003E-2</v>
          </cell>
          <cell r="AK436"/>
          <cell r="AL436"/>
          <cell r="AM436"/>
          <cell r="AN436"/>
          <cell r="AO436"/>
          <cell r="AP436"/>
          <cell r="AQ436">
            <v>2.3E-2</v>
          </cell>
          <cell r="AR436"/>
          <cell r="AS436"/>
          <cell r="AT436"/>
          <cell r="AU436"/>
          <cell r="AV436"/>
          <cell r="AW436"/>
          <cell r="AX436"/>
          <cell r="AY436"/>
          <cell r="AZ436"/>
          <cell r="BA436"/>
          <cell r="BB436"/>
          <cell r="BC436"/>
          <cell r="BD436">
            <v>3.5000000000000003E-2</v>
          </cell>
          <cell r="BE436"/>
          <cell r="BF436"/>
          <cell r="BG436">
            <v>0.02</v>
          </cell>
          <cell r="BH436"/>
          <cell r="BI436"/>
          <cell r="BJ436"/>
          <cell r="BK436"/>
          <cell r="BL436"/>
          <cell r="BM436"/>
          <cell r="BN436"/>
          <cell r="BO436"/>
          <cell r="BP436">
            <v>2.5999999999999999E-2</v>
          </cell>
          <cell r="BQ436"/>
          <cell r="BR436"/>
          <cell r="BS436"/>
          <cell r="BT436"/>
          <cell r="BU436"/>
          <cell r="BV436"/>
          <cell r="BW436">
            <v>3.5000000000000003E-2</v>
          </cell>
          <cell r="BX436"/>
          <cell r="BY436"/>
          <cell r="BZ436">
            <v>2.5000000000000001E-2</v>
          </cell>
          <cell r="CA436">
            <v>3.5000000000000003E-2</v>
          </cell>
          <cell r="CB436"/>
          <cell r="CC436"/>
          <cell r="CD436">
            <v>3.5000000000000003E-2</v>
          </cell>
          <cell r="CE436">
            <v>3.5000000000000003E-2</v>
          </cell>
          <cell r="CF436"/>
          <cell r="CG436">
            <v>3.5000000000000003E-2</v>
          </cell>
          <cell r="CH436"/>
          <cell r="CI436">
            <v>3.5000000000000003E-2</v>
          </cell>
          <cell r="CJ436"/>
          <cell r="CK436"/>
          <cell r="CL436"/>
          <cell r="CM436">
            <v>3.5000000000000003E-2</v>
          </cell>
          <cell r="CN436"/>
          <cell r="CO436"/>
          <cell r="CP436"/>
          <cell r="CQ436"/>
          <cell r="CR436">
            <v>3.5000000000000003E-2</v>
          </cell>
          <cell r="CS436"/>
          <cell r="CT436"/>
          <cell r="CU436"/>
          <cell r="CV436"/>
          <cell r="CW436"/>
          <cell r="CX436"/>
          <cell r="CY436"/>
          <cell r="CZ436"/>
          <cell r="DA436"/>
          <cell r="DB436"/>
          <cell r="DC436"/>
          <cell r="DD436"/>
          <cell r="DE436"/>
          <cell r="DF436"/>
          <cell r="DG436"/>
          <cell r="DH436"/>
          <cell r="DI436"/>
          <cell r="DJ436"/>
          <cell r="DK436"/>
          <cell r="DL436"/>
          <cell r="DM436"/>
          <cell r="DN436"/>
          <cell r="DO436"/>
          <cell r="DP436"/>
          <cell r="DQ436"/>
          <cell r="DR436"/>
          <cell r="DS436"/>
          <cell r="DT436"/>
          <cell r="DU436"/>
          <cell r="DV436"/>
          <cell r="DW436"/>
          <cell r="DX436"/>
          <cell r="DY436"/>
          <cell r="DZ436">
            <v>2.1999999999999999E-2</v>
          </cell>
          <cell r="EA436"/>
          <cell r="EB436"/>
          <cell r="EC436"/>
          <cell r="ED436"/>
          <cell r="EE436"/>
          <cell r="EF436"/>
          <cell r="EG436"/>
          <cell r="EH436"/>
          <cell r="EI436"/>
          <cell r="EJ436"/>
          <cell r="EK436"/>
          <cell r="EL436"/>
          <cell r="EM436"/>
          <cell r="EN436"/>
          <cell r="EO436"/>
        </row>
        <row r="437">
          <cell r="B437" t="str">
            <v>Other</v>
          </cell>
          <cell r="C437" t="str">
            <v>Public</v>
          </cell>
          <cell r="D437" t="str">
            <v>Public</v>
          </cell>
          <cell r="E437" t="str">
            <v>Other</v>
          </cell>
          <cell r="F437" t="str">
            <v>Public</v>
          </cell>
          <cell r="G437" t="str">
            <v>Public</v>
          </cell>
          <cell r="H437" t="str">
            <v>Public</v>
          </cell>
          <cell r="I437" t="str">
            <v>Public</v>
          </cell>
          <cell r="J437" t="str">
            <v>Public</v>
          </cell>
          <cell r="K437" t="str">
            <v>Public</v>
          </cell>
          <cell r="L437" t="str">
            <v>Public</v>
          </cell>
          <cell r="M437" t="str">
            <v>Public</v>
          </cell>
          <cell r="N437" t="str">
            <v>Public</v>
          </cell>
          <cell r="O437" t="str">
            <v>Other</v>
          </cell>
          <cell r="P437" t="str">
            <v>Public</v>
          </cell>
          <cell r="Q437" t="str">
            <v>Other</v>
          </cell>
          <cell r="R437" t="str">
            <v>Public</v>
          </cell>
          <cell r="S437" t="str">
            <v>Public</v>
          </cell>
          <cell r="T437" t="str">
            <v>Public</v>
          </cell>
          <cell r="U437" t="str">
            <v>Public</v>
          </cell>
          <cell r="V437" t="str">
            <v>Private</v>
          </cell>
          <cell r="W437" t="str">
            <v>Public</v>
          </cell>
          <cell r="X437" t="str">
            <v>Public</v>
          </cell>
          <cell r="Y437" t="str">
            <v>Public</v>
          </cell>
          <cell r="Z437" t="str">
            <v>Private</v>
          </cell>
          <cell r="AA437" t="str">
            <v>Public</v>
          </cell>
          <cell r="AB437" t="str">
            <v>Public</v>
          </cell>
          <cell r="AC437" t="str">
            <v>Public</v>
          </cell>
          <cell r="AD437" t="str">
            <v>PFI</v>
          </cell>
          <cell r="AE437" t="str">
            <v>Public</v>
          </cell>
          <cell r="AF437" t="str">
            <v>Other</v>
          </cell>
          <cell r="AG437" t="str">
            <v>Public</v>
          </cell>
          <cell r="AH437" t="str">
            <v>Public</v>
          </cell>
          <cell r="AI437" t="str">
            <v>Other</v>
          </cell>
          <cell r="AJ437" t="str">
            <v>other</v>
          </cell>
          <cell r="AK437" t="str">
            <v>Public</v>
          </cell>
          <cell r="AL437" t="str">
            <v>Public</v>
          </cell>
          <cell r="AM437" t="str">
            <v>Public</v>
          </cell>
          <cell r="AN437" t="str">
            <v>Private</v>
          </cell>
          <cell r="AO437" t="str">
            <v>Public</v>
          </cell>
          <cell r="AP437" t="str">
            <v>Public</v>
          </cell>
          <cell r="AQ437" t="str">
            <v>Public</v>
          </cell>
          <cell r="AR437" t="str">
            <v>Public</v>
          </cell>
          <cell r="AS437" t="str">
            <v>Other</v>
          </cell>
          <cell r="AT437" t="str">
            <v>Public</v>
          </cell>
          <cell r="AU437" t="str">
            <v>Public</v>
          </cell>
          <cell r="AV437" t="str">
            <v>Public</v>
          </cell>
          <cell r="AW437" t="str">
            <v>Public Private Partnership (PFI)</v>
          </cell>
          <cell r="AX437" t="str">
            <v>Public</v>
          </cell>
          <cell r="AY437" t="str">
            <v>Public</v>
          </cell>
          <cell r="AZ437" t="str">
            <v>Public</v>
          </cell>
          <cell r="BA437" t="str">
            <v>Public</v>
          </cell>
          <cell r="BB437" t="str">
            <v>Public</v>
          </cell>
          <cell r="BC437" t="str">
            <v>Public</v>
          </cell>
          <cell r="BD437" t="str">
            <v>Public</v>
          </cell>
          <cell r="BE437" t="str">
            <v>Public</v>
          </cell>
          <cell r="BF437" t="str">
            <v>Public</v>
          </cell>
          <cell r="BG437" t="str">
            <v>Public</v>
          </cell>
          <cell r="BH437" t="str">
            <v>Public</v>
          </cell>
          <cell r="BI437" t="str">
            <v>Public</v>
          </cell>
          <cell r="BJ437" t="str">
            <v>Public</v>
          </cell>
          <cell r="BK437" t="str">
            <v>Public</v>
          </cell>
          <cell r="BL437" t="str">
            <v>Public</v>
          </cell>
          <cell r="BM437" t="str">
            <v>Public</v>
          </cell>
          <cell r="BN437" t="str">
            <v>Public</v>
          </cell>
          <cell r="BO437" t="str">
            <v>Public</v>
          </cell>
          <cell r="BP437" t="str">
            <v>Public</v>
          </cell>
          <cell r="BQ437" t="str">
            <v>Public</v>
          </cell>
          <cell r="BR437" t="str">
            <v>Public</v>
          </cell>
          <cell r="BS437" t="str">
            <v>Public</v>
          </cell>
          <cell r="BT437" t="str">
            <v>Public</v>
          </cell>
          <cell r="BU437" t="str">
            <v>Public</v>
          </cell>
          <cell r="BV437" t="str">
            <v>Public</v>
          </cell>
          <cell r="BW437" t="str">
            <v>Public</v>
          </cell>
          <cell r="BY437" t="str">
            <v>Public</v>
          </cell>
          <cell r="BZ437" t="str">
            <v>Public</v>
          </cell>
          <cell r="CA437" t="str">
            <v>Public</v>
          </cell>
          <cell r="CB437" t="str">
            <v>Public</v>
          </cell>
          <cell r="CC437" t="str">
            <v>Public</v>
          </cell>
          <cell r="CD437" t="str">
            <v>Public</v>
          </cell>
          <cell r="CE437" t="str">
            <v>Public</v>
          </cell>
          <cell r="CF437" t="str">
            <v>Public</v>
          </cell>
          <cell r="CG437" t="str">
            <v>Public</v>
          </cell>
          <cell r="CH437" t="str">
            <v>Public</v>
          </cell>
          <cell r="CI437" t="str">
            <v>Public</v>
          </cell>
          <cell r="CJ437" t="str">
            <v>Public</v>
          </cell>
          <cell r="CK437" t="str">
            <v>Public</v>
          </cell>
          <cell r="CL437" t="str">
            <v>PFI</v>
          </cell>
          <cell r="CM437" t="str">
            <v>Public</v>
          </cell>
          <cell r="CN437" t="str">
            <v>Public</v>
          </cell>
          <cell r="CO437" t="str">
            <v>Public</v>
          </cell>
          <cell r="CP437" t="str">
            <v>Public</v>
          </cell>
          <cell r="CQ437" t="str">
            <v>Public</v>
          </cell>
          <cell r="CR437" t="str">
            <v>Public</v>
          </cell>
          <cell r="CS437" t="str">
            <v>Public</v>
          </cell>
          <cell r="CT437" t="str">
            <v>Public</v>
          </cell>
          <cell r="CU437" t="str">
            <v>Public</v>
          </cell>
          <cell r="CV437" t="str">
            <v>Public</v>
          </cell>
          <cell r="CW437" t="str">
            <v>Public</v>
          </cell>
          <cell r="CX437" t="str">
            <v>Public</v>
          </cell>
          <cell r="CY437" t="str">
            <v>Public</v>
          </cell>
          <cell r="CZ437" t="str">
            <v>Public</v>
          </cell>
          <cell r="DA437" t="str">
            <v>Public</v>
          </cell>
          <cell r="DB437" t="str">
            <v>Public</v>
          </cell>
          <cell r="DC437" t="str">
            <v>Public</v>
          </cell>
          <cell r="DD437" t="str">
            <v>Public</v>
          </cell>
          <cell r="DE437" t="str">
            <v>Public</v>
          </cell>
          <cell r="DF437" t="str">
            <v>Public</v>
          </cell>
          <cell r="DG437" t="str">
            <v>Public</v>
          </cell>
          <cell r="DH437" t="str">
            <v>Public</v>
          </cell>
          <cell r="DI437" t="str">
            <v>Public</v>
          </cell>
          <cell r="DJ437" t="str">
            <v>Public</v>
          </cell>
          <cell r="DK437" t="str">
            <v>Public</v>
          </cell>
          <cell r="DL437" t="str">
            <v>Public</v>
          </cell>
          <cell r="DM437" t="str">
            <v>Public</v>
          </cell>
          <cell r="DN437" t="str">
            <v>Public</v>
          </cell>
          <cell r="DO437" t="str">
            <v>Public</v>
          </cell>
          <cell r="DP437" t="str">
            <v>Public</v>
          </cell>
          <cell r="DQ437" t="str">
            <v>Public</v>
          </cell>
          <cell r="DR437" t="str">
            <v>Public</v>
          </cell>
          <cell r="DS437" t="str">
            <v>Public</v>
          </cell>
          <cell r="DT437" t="str">
            <v>Public</v>
          </cell>
          <cell r="DU437" t="str">
            <v>Public</v>
          </cell>
          <cell r="DV437" t="str">
            <v>Public</v>
          </cell>
          <cell r="DW437" t="str">
            <v>Public</v>
          </cell>
          <cell r="DX437" t="str">
            <v>Public</v>
          </cell>
          <cell r="DY437" t="str">
            <v>Public</v>
          </cell>
          <cell r="DZ437" t="str">
            <v>Public</v>
          </cell>
          <cell r="EA437" t="str">
            <v>Public</v>
          </cell>
          <cell r="EB437" t="str">
            <v>Public</v>
          </cell>
          <cell r="EC437" t="str">
            <v>Public</v>
          </cell>
          <cell r="ED437" t="str">
            <v>Public</v>
          </cell>
          <cell r="EE437" t="str">
            <v>Public</v>
          </cell>
          <cell r="EF437" t="str">
            <v>Public</v>
          </cell>
          <cell r="EG437" t="str">
            <v>Public</v>
          </cell>
          <cell r="EI437" t="str">
            <v>Public</v>
          </cell>
          <cell r="EJ437" t="str">
            <v>Public</v>
          </cell>
          <cell r="EK437" t="str">
            <v>Public</v>
          </cell>
          <cell r="EL437" t="str">
            <v>Public</v>
          </cell>
          <cell r="EM437" t="str">
            <v>Public</v>
          </cell>
          <cell r="EN437" t="str">
            <v>Public</v>
          </cell>
          <cell r="EO437" t="str">
            <v>Public</v>
          </cell>
        </row>
        <row r="438">
          <cell r="B438" t="str">
            <v>Land Registry is a Trading Fund with reserves arising from prior year inadvertent surpluses. The initial investment will be funded from these reserves and recovered via search fees charged to customers over the assessment period.</v>
          </cell>
          <cell r="E438" t="str">
            <v>The project is financed by six partners (MRC, CRUK, Wellcome Trust, UCL, KCL, ICL)</v>
          </cell>
          <cell r="M438" t="str">
            <v xml:space="preserve"> </v>
          </cell>
          <cell r="O438" t="str">
            <v>Majority private funding with £50.3m of public funding.Publicly funded supplemented by the Tate Reserves fund of £22.8m made up of donations by the public.</v>
          </cell>
          <cell r="Q438" t="str">
            <v>The funding is a combination of levy control and public,  but mostly levy control</v>
          </cell>
          <cell r="W438" t="str">
            <v>Some RDEL costs are financed through EU funds under Rural Development Programme for England. This does not reduce the Public contribution as there is an opportunity cost to Defra.</v>
          </cell>
          <cell r="Y438" t="str">
            <v xml:space="preserve">Mainly public funded through Government Grant in Aid with additional third party contributions using Government's Partnership Funding Policy. </v>
          </cell>
          <cell r="AF438" t="str">
            <v>Whole life costs are for both UK Government and St Helena Government</v>
          </cell>
          <cell r="AI438" t="str">
            <v>Non-government costs will be incurred by the preferred scheme promoter.</v>
          </cell>
          <cell r="AJ438" t="str">
            <v>The £14.8bn funding envelope is split roughly three ways between businesses (£5.12bn), the taxpayer (£4.9bn) and future fare payers (£4.75bn). The funding includes contributions from Heathrow Airport Ltd, City of London Corporation and developers.</v>
          </cell>
          <cell r="AS438" t="str">
            <v>LTF 15.51</v>
          </cell>
        </row>
        <row r="439">
          <cell r="B439">
            <v>80.95</v>
          </cell>
          <cell r="C439">
            <v>966</v>
          </cell>
          <cell r="E439">
            <v>1295</v>
          </cell>
          <cell r="G439">
            <v>394.25</v>
          </cell>
          <cell r="H439">
            <v>2240</v>
          </cell>
          <cell r="I439" t="str">
            <v>£636m (4 year)</v>
          </cell>
          <cell r="K439">
            <v>794</v>
          </cell>
          <cell r="L439">
            <v>74.23</v>
          </cell>
          <cell r="M439">
            <v>1.38</v>
          </cell>
          <cell r="N439">
            <v>0</v>
          </cell>
          <cell r="O439">
            <v>176.4</v>
          </cell>
          <cell r="Q439">
            <v>5700</v>
          </cell>
          <cell r="S439">
            <v>365</v>
          </cell>
          <cell r="T439">
            <v>910</v>
          </cell>
          <cell r="U439">
            <v>832</v>
          </cell>
          <cell r="V439">
            <v>5745.6858722494999</v>
          </cell>
          <cell r="W439">
            <v>1277.23</v>
          </cell>
          <cell r="X439">
            <v>57</v>
          </cell>
          <cell r="Y439">
            <v>15521</v>
          </cell>
          <cell r="Z439">
            <v>4070</v>
          </cell>
          <cell r="AB439">
            <v>0</v>
          </cell>
          <cell r="AC439">
            <v>6.17</v>
          </cell>
          <cell r="AD439">
            <v>693.74735341864402</v>
          </cell>
          <cell r="AF439">
            <v>37</v>
          </cell>
          <cell r="AG439">
            <v>2393</v>
          </cell>
          <cell r="AH439">
            <v>-531</v>
          </cell>
          <cell r="AJ439">
            <v>14100</v>
          </cell>
          <cell r="AK439">
            <v>2034</v>
          </cell>
          <cell r="AL439">
            <v>3000</v>
          </cell>
          <cell r="AM439">
            <v>44000</v>
          </cell>
          <cell r="AN439">
            <v>1.9</v>
          </cell>
          <cell r="AO439">
            <v>2199</v>
          </cell>
          <cell r="AV439">
            <v>48.5</v>
          </cell>
          <cell r="AW439">
            <v>2888</v>
          </cell>
          <cell r="AX439">
            <v>14789</v>
          </cell>
          <cell r="AY439">
            <v>669.55</v>
          </cell>
          <cell r="AZ439">
            <v>449.19</v>
          </cell>
          <cell r="BA439">
            <v>713.28</v>
          </cell>
          <cell r="BB439">
            <v>-784.71</v>
          </cell>
          <cell r="BC439">
            <v>332.7</v>
          </cell>
          <cell r="BE439">
            <v>0</v>
          </cell>
          <cell r="BF439">
            <v>758.46</v>
          </cell>
          <cell r="BG439">
            <v>1468.3</v>
          </cell>
          <cell r="BH439">
            <v>799.8</v>
          </cell>
          <cell r="BI439">
            <v>38</v>
          </cell>
          <cell r="BJ439">
            <v>191.71</v>
          </cell>
          <cell r="BL439">
            <v>3989.61</v>
          </cell>
          <cell r="BM439">
            <v>1643.7</v>
          </cell>
          <cell r="BO439">
            <v>295.7</v>
          </cell>
          <cell r="BP439">
            <v>182.57378181183799</v>
          </cell>
          <cell r="BQ439">
            <v>48000</v>
          </cell>
          <cell r="BR439">
            <v>1074</v>
          </cell>
          <cell r="BS439">
            <v>4256</v>
          </cell>
          <cell r="BT439">
            <v>20342</v>
          </cell>
          <cell r="BU439">
            <v>-16</v>
          </cell>
          <cell r="BV439">
            <v>17</v>
          </cell>
          <cell r="BW439">
            <v>-78.8</v>
          </cell>
          <cell r="BY439">
            <v>62.5</v>
          </cell>
          <cell r="CA439">
            <v>-270</v>
          </cell>
          <cell r="CD439">
            <v>374</v>
          </cell>
          <cell r="CE439">
            <v>-82.83</v>
          </cell>
          <cell r="CF439">
            <v>140</v>
          </cell>
          <cell r="CG439">
            <v>-342.2</v>
          </cell>
          <cell r="CH439">
            <v>12932</v>
          </cell>
          <cell r="CI439">
            <v>95</v>
          </cell>
          <cell r="CJ439">
            <v>226.364</v>
          </cell>
          <cell r="CK439">
            <v>-97.6</v>
          </cell>
          <cell r="CL439">
            <v>-24.11</v>
          </cell>
          <cell r="CM439">
            <v>291.74</v>
          </cell>
          <cell r="CN439">
            <v>2528</v>
          </cell>
          <cell r="CO439">
            <v>217</v>
          </cell>
          <cell r="CP439">
            <v>192.8</v>
          </cell>
          <cell r="CR439">
            <v>54.9</v>
          </cell>
          <cell r="CS439">
            <v>4200</v>
          </cell>
          <cell r="CT439">
            <v>4200</v>
          </cell>
          <cell r="CU439">
            <v>4550.3999999999996</v>
          </cell>
          <cell r="CV439">
            <v>18216</v>
          </cell>
          <cell r="CW439">
            <v>18216</v>
          </cell>
          <cell r="CX439">
            <v>18216</v>
          </cell>
          <cell r="CY439">
            <v>18216</v>
          </cell>
          <cell r="CZ439">
            <v>18216</v>
          </cell>
          <cell r="DA439">
            <v>5700</v>
          </cell>
          <cell r="DB439">
            <v>18216</v>
          </cell>
          <cell r="DC439">
            <v>392</v>
          </cell>
          <cell r="DD439">
            <v>4550.3999999999996</v>
          </cell>
          <cell r="DE439">
            <v>1480.76</v>
          </cell>
          <cell r="DF439">
            <v>2316</v>
          </cell>
          <cell r="DG439">
            <v>2316</v>
          </cell>
          <cell r="DH439">
            <v>4550.3999999999996</v>
          </cell>
          <cell r="DI439">
            <v>18216</v>
          </cell>
          <cell r="DJ439">
            <v>18216</v>
          </cell>
          <cell r="DK439">
            <v>4550.3999999999996</v>
          </cell>
          <cell r="DL439">
            <v>7053.16</v>
          </cell>
          <cell r="DM439">
            <v>7053.16</v>
          </cell>
          <cell r="DN439">
            <v>18216</v>
          </cell>
          <cell r="DO439">
            <v>4550.3999999999996</v>
          </cell>
          <cell r="DP439">
            <v>4550.3999999999996</v>
          </cell>
          <cell r="DQ439">
            <v>7053.16</v>
          </cell>
          <cell r="DR439">
            <v>4550.3999999999996</v>
          </cell>
          <cell r="DS439">
            <v>7053.16</v>
          </cell>
          <cell r="DT439">
            <v>7053.16</v>
          </cell>
          <cell r="DU439">
            <v>18216</v>
          </cell>
          <cell r="DV439">
            <v>18216</v>
          </cell>
          <cell r="DW439">
            <v>7053.16</v>
          </cell>
          <cell r="DX439">
            <v>7053.16</v>
          </cell>
          <cell r="DY439">
            <v>5700</v>
          </cell>
          <cell r="DZ439">
            <v>180</v>
          </cell>
          <cell r="EA439">
            <v>50</v>
          </cell>
          <cell r="EB439">
            <v>203</v>
          </cell>
          <cell r="EC439">
            <v>291</v>
          </cell>
          <cell r="ED439">
            <v>308</v>
          </cell>
          <cell r="EE439">
            <v>989</v>
          </cell>
          <cell r="EF439">
            <v>46.07</v>
          </cell>
          <cell r="EG439">
            <v>5.9</v>
          </cell>
          <cell r="EK439">
            <v>11.492000000000001</v>
          </cell>
          <cell r="EL439">
            <v>6.61</v>
          </cell>
          <cell r="EN439">
            <v>51.7</v>
          </cell>
          <cell r="EO439">
            <v>2240</v>
          </cell>
          <cell r="EQ439">
            <v>539087.52300747985</v>
          </cell>
        </row>
        <row r="440">
          <cell r="B440">
            <v>189.2</v>
          </cell>
          <cell r="C440">
            <v>961</v>
          </cell>
          <cell r="D440">
            <v>32.6</v>
          </cell>
          <cell r="E440">
            <v>0</v>
          </cell>
          <cell r="F440">
            <v>16.3</v>
          </cell>
          <cell r="G440">
            <v>113.2</v>
          </cell>
          <cell r="H440">
            <v>42</v>
          </cell>
          <cell r="I440">
            <v>237.8</v>
          </cell>
          <cell r="J440" t="str">
            <v>£-</v>
          </cell>
          <cell r="K440">
            <v>17104.509999999998</v>
          </cell>
          <cell r="L440">
            <v>137.19999999999999</v>
          </cell>
          <cell r="M440">
            <v>8.0709413895511606</v>
          </cell>
          <cell r="N440">
            <v>68.599999999999994</v>
          </cell>
          <cell r="O440">
            <v>0</v>
          </cell>
          <cell r="P440">
            <v>14.359</v>
          </cell>
          <cell r="Q440">
            <v>25</v>
          </cell>
          <cell r="R440">
            <v>6781.97</v>
          </cell>
          <cell r="S440">
            <v>32.700000000000003</v>
          </cell>
          <cell r="T440">
            <v>0</v>
          </cell>
          <cell r="U440">
            <v>9794.92</v>
          </cell>
          <cell r="V440">
            <v>123.812</v>
          </cell>
          <cell r="W440">
            <v>108.98</v>
          </cell>
          <cell r="X440">
            <v>987.2</v>
          </cell>
          <cell r="Y440">
            <v>0</v>
          </cell>
          <cell r="Z440">
            <v>23.7</v>
          </cell>
          <cell r="AA440">
            <v>12306.2</v>
          </cell>
          <cell r="AB440">
            <v>17.3</v>
          </cell>
          <cell r="AC440">
            <v>28.2</v>
          </cell>
          <cell r="AD440">
            <v>1517.24866205839</v>
          </cell>
          <cell r="AE440">
            <v>1869.42</v>
          </cell>
          <cell r="AF440">
            <v>46.63</v>
          </cell>
          <cell r="AG440">
            <v>0</v>
          </cell>
          <cell r="AH440">
            <v>345.51</v>
          </cell>
          <cell r="AI440">
            <v>68.8</v>
          </cell>
          <cell r="AJ440">
            <v>37.799999999999997</v>
          </cell>
          <cell r="AK440">
            <v>0</v>
          </cell>
          <cell r="AL440">
            <v>0</v>
          </cell>
          <cell r="AM440">
            <v>1068.944</v>
          </cell>
          <cell r="AN440">
            <v>263.44</v>
          </cell>
          <cell r="AO440">
            <v>0</v>
          </cell>
          <cell r="AP440">
            <v>0</v>
          </cell>
          <cell r="AQ440">
            <v>0</v>
          </cell>
          <cell r="AR440">
            <v>0</v>
          </cell>
          <cell r="AS440">
            <v>-9105</v>
          </cell>
          <cell r="AT440">
            <v>2086.5</v>
          </cell>
          <cell r="AU440">
            <v>132.66</v>
          </cell>
          <cell r="AV440">
            <v>91.7</v>
          </cell>
          <cell r="AW440">
            <v>229.5</v>
          </cell>
          <cell r="AX440">
            <v>297.45</v>
          </cell>
          <cell r="AY440">
            <v>1013.27</v>
          </cell>
          <cell r="AZ440">
            <v>36.81</v>
          </cell>
          <cell r="BA440">
            <v>298.28116423738902</v>
          </cell>
          <cell r="BB440">
            <v>430.96</v>
          </cell>
          <cell r="BC440">
            <v>371.4</v>
          </cell>
          <cell r="BD440">
            <v>96.55</v>
          </cell>
          <cell r="BE440">
            <v>16.3</v>
          </cell>
          <cell r="BF440">
            <v>1014.69191934363</v>
          </cell>
          <cell r="BG440">
            <v>203.90277157608</v>
          </cell>
          <cell r="BH440">
            <v>80.139426376105106</v>
          </cell>
          <cell r="BI440">
            <v>134.758050643079</v>
          </cell>
          <cell r="BJ440">
            <v>11.2</v>
          </cell>
          <cell r="BK440">
            <v>20.771999999999998</v>
          </cell>
          <cell r="BL440">
            <v>9774.1650000000009</v>
          </cell>
          <cell r="BM440">
            <v>48.68562</v>
          </cell>
          <cell r="BN440">
            <v>15.914999999999999</v>
          </cell>
          <cell r="BO440">
            <v>295.7</v>
          </cell>
          <cell r="BP440">
            <v>593.85967802533196</v>
          </cell>
          <cell r="BQ440">
            <v>955.88</v>
          </cell>
          <cell r="BR440">
            <v>5397.02</v>
          </cell>
          <cell r="BS440">
            <v>812.5</v>
          </cell>
          <cell r="BT440">
            <v>12684.08</v>
          </cell>
          <cell r="BU440">
            <v>293.88</v>
          </cell>
          <cell r="BV440">
            <v>974.35</v>
          </cell>
          <cell r="BW440">
            <v>0.9</v>
          </cell>
          <cell r="BY440">
            <v>62.5</v>
          </cell>
          <cell r="BZ440">
            <v>39.4</v>
          </cell>
          <cell r="CA440">
            <v>10.6</v>
          </cell>
          <cell r="CB440">
            <v>81.94</v>
          </cell>
          <cell r="CC440">
            <v>2359.9</v>
          </cell>
          <cell r="CD440">
            <v>4858</v>
          </cell>
          <cell r="CE440">
            <v>70.981999999999999</v>
          </cell>
          <cell r="CF440">
            <v>111</v>
          </cell>
          <cell r="CG440">
            <v>317.18299999999999</v>
          </cell>
          <cell r="CH440">
            <v>860.3</v>
          </cell>
          <cell r="CI440">
            <v>444.2</v>
          </cell>
          <cell r="CJ440">
            <v>262.807365</v>
          </cell>
          <cell r="CK440">
            <v>129</v>
          </cell>
          <cell r="CL440">
            <v>792.8</v>
          </cell>
          <cell r="CM440">
            <v>272.5</v>
          </cell>
          <cell r="CN440">
            <v>4235.3999999999996</v>
          </cell>
          <cell r="CO440">
            <v>445.1</v>
          </cell>
          <cell r="CP440">
            <v>150.80000000000001</v>
          </cell>
          <cell r="CQ440">
            <v>26.21</v>
          </cell>
          <cell r="CR440">
            <v>335.7</v>
          </cell>
          <cell r="CS440">
            <v>980.63</v>
          </cell>
          <cell r="CT440">
            <v>174.73</v>
          </cell>
          <cell r="CU440">
            <v>53.68</v>
          </cell>
          <cell r="CV440">
            <v>502.27</v>
          </cell>
          <cell r="CW440">
            <v>121.33</v>
          </cell>
          <cell r="CX440">
            <v>130.56</v>
          </cell>
          <cell r="CY440">
            <v>1645.66</v>
          </cell>
          <cell r="CZ440">
            <v>7.84</v>
          </cell>
          <cell r="DA440">
            <v>21.54</v>
          </cell>
          <cell r="DB440">
            <v>5434.32</v>
          </cell>
          <cell r="DC440">
            <v>121.42</v>
          </cell>
          <cell r="DD440">
            <v>92.31</v>
          </cell>
          <cell r="DE440">
            <v>45.25</v>
          </cell>
          <cell r="DF440">
            <v>239.38</v>
          </cell>
          <cell r="DG440">
            <v>2851.34</v>
          </cell>
          <cell r="DH440">
            <v>3678.05</v>
          </cell>
          <cell r="DI440">
            <v>4671.1099999999997</v>
          </cell>
          <cell r="DJ440">
            <v>521.46</v>
          </cell>
          <cell r="DK440">
            <v>351.85</v>
          </cell>
          <cell r="DL440">
            <v>16.04</v>
          </cell>
          <cell r="DM440">
            <v>1326.89</v>
          </cell>
          <cell r="DN440">
            <v>197.99</v>
          </cell>
          <cell r="DO440">
            <v>978.49</v>
          </cell>
          <cell r="DP440">
            <v>73.83</v>
          </cell>
          <cell r="DQ440">
            <v>11103.75</v>
          </cell>
          <cell r="DR440">
            <v>153.11000000000001</v>
          </cell>
          <cell r="DS440">
            <v>677.2</v>
          </cell>
          <cell r="DT440">
            <v>33.9</v>
          </cell>
          <cell r="DU440">
            <v>1512.08</v>
          </cell>
          <cell r="DV440">
            <v>367.21</v>
          </cell>
          <cell r="DW440">
            <v>6507.05</v>
          </cell>
          <cell r="DX440">
            <v>186.86</v>
          </cell>
          <cell r="DY440">
            <v>56.35</v>
          </cell>
          <cell r="DZ440">
            <v>2040.5</v>
          </cell>
          <cell r="EA440">
            <v>220.24</v>
          </cell>
          <cell r="EB440">
            <v>37.03</v>
          </cell>
          <cell r="EC440">
            <v>372.33</v>
          </cell>
          <cell r="ED440">
            <v>2892.4180000000001</v>
          </cell>
          <cell r="EE440">
            <v>1257.69</v>
          </cell>
          <cell r="EF440">
            <v>20.9</v>
          </cell>
          <cell r="EG440">
            <v>288.8</v>
          </cell>
          <cell r="EH440">
            <v>0</v>
          </cell>
          <cell r="EI440">
            <v>33.1</v>
          </cell>
          <cell r="EJ440">
            <v>0</v>
          </cell>
          <cell r="EK440">
            <v>373.78656617661301</v>
          </cell>
          <cell r="EL440">
            <v>86.98</v>
          </cell>
          <cell r="EM440">
            <v>19.8</v>
          </cell>
          <cell r="EN440">
            <v>82.4</v>
          </cell>
          <cell r="EO440">
            <v>901.53</v>
          </cell>
          <cell r="EQ440">
            <v>153010.70216482613</v>
          </cell>
        </row>
        <row r="441">
          <cell r="B441">
            <v>6.7</v>
          </cell>
          <cell r="C441">
            <v>442</v>
          </cell>
          <cell r="D441">
            <v>0</v>
          </cell>
          <cell r="E441">
            <v>283.7</v>
          </cell>
          <cell r="F441" t="str">
            <v>£-</v>
          </cell>
          <cell r="G441">
            <v>75.959999999999994</v>
          </cell>
          <cell r="H441">
            <v>1108.5</v>
          </cell>
          <cell r="I441">
            <v>22.9</v>
          </cell>
          <cell r="J441">
            <v>26.1</v>
          </cell>
          <cell r="K441" t="str">
            <v>£-</v>
          </cell>
          <cell r="L441">
            <v>0</v>
          </cell>
          <cell r="M441">
            <v>140</v>
          </cell>
          <cell r="N441">
            <v>758.8</v>
          </cell>
          <cell r="O441">
            <v>73.099999999999994</v>
          </cell>
          <cell r="P441">
            <v>452.995</v>
          </cell>
          <cell r="Q441">
            <v>0</v>
          </cell>
          <cell r="R441">
            <v>4970</v>
          </cell>
          <cell r="S441">
            <v>320</v>
          </cell>
          <cell r="T441">
            <v>2511</v>
          </cell>
          <cell r="U441">
            <v>18444</v>
          </cell>
          <cell r="V441">
            <v>0</v>
          </cell>
          <cell r="W441">
            <v>106.9</v>
          </cell>
          <cell r="X441">
            <v>61.2</v>
          </cell>
          <cell r="Y441">
            <v>313</v>
          </cell>
          <cell r="Z441">
            <v>0</v>
          </cell>
          <cell r="AA441">
            <v>20.5</v>
          </cell>
          <cell r="AB441">
            <v>0</v>
          </cell>
          <cell r="AC441">
            <v>4374.8100000000004</v>
          </cell>
          <cell r="AD441">
            <v>605.79999999999995</v>
          </cell>
          <cell r="AE441">
            <v>50</v>
          </cell>
          <cell r="AF441">
            <v>241.58</v>
          </cell>
          <cell r="AG441">
            <v>1402.8</v>
          </cell>
          <cell r="AH441">
            <v>1275.6600000000001</v>
          </cell>
          <cell r="AI441">
            <v>0</v>
          </cell>
          <cell r="AJ441">
            <v>7459.88</v>
          </cell>
          <cell r="AK441">
            <v>0</v>
          </cell>
          <cell r="AL441">
            <v>0</v>
          </cell>
          <cell r="AM441">
            <v>15765.601000000001</v>
          </cell>
          <cell r="AN441">
            <v>46.25</v>
          </cell>
          <cell r="AO441">
            <v>4078</v>
          </cell>
          <cell r="AP441">
            <v>246.5</v>
          </cell>
          <cell r="AQ441">
            <v>0</v>
          </cell>
          <cell r="AR441">
            <v>0</v>
          </cell>
          <cell r="AS441">
            <v>0</v>
          </cell>
          <cell r="AT441">
            <v>0</v>
          </cell>
          <cell r="AU441">
            <v>0</v>
          </cell>
          <cell r="AV441">
            <v>0</v>
          </cell>
          <cell r="AW441">
            <v>55.66</v>
          </cell>
          <cell r="AX441">
            <v>0</v>
          </cell>
          <cell r="AY441">
            <v>982.60175506754797</v>
          </cell>
          <cell r="AZ441">
            <v>3.4</v>
          </cell>
          <cell r="BA441">
            <v>216.644586114616</v>
          </cell>
          <cell r="BB441">
            <v>0.5</v>
          </cell>
          <cell r="BC441">
            <v>0</v>
          </cell>
          <cell r="BD441">
            <v>78.569999999999993</v>
          </cell>
          <cell r="BE441">
            <v>10.199999999999999</v>
          </cell>
          <cell r="BF441">
            <v>214.71</v>
          </cell>
          <cell r="BG441">
            <v>56.257583951112402</v>
          </cell>
          <cell r="BH441">
            <v>28.432779794261901</v>
          </cell>
          <cell r="BI441">
            <v>1.21</v>
          </cell>
          <cell r="BJ441">
            <v>9.1999999999999993</v>
          </cell>
          <cell r="BK441">
            <v>12.1</v>
          </cell>
          <cell r="BL441">
            <v>1563.0619999999999</v>
          </cell>
          <cell r="BM441">
            <v>91.96</v>
          </cell>
          <cell r="BN441">
            <v>1.51</v>
          </cell>
          <cell r="BO441">
            <v>0</v>
          </cell>
          <cell r="BP441">
            <v>9.0029281709944602</v>
          </cell>
          <cell r="BQ441">
            <v>0</v>
          </cell>
          <cell r="BR441">
            <v>114</v>
          </cell>
          <cell r="BS441">
            <v>16.7</v>
          </cell>
          <cell r="BT441">
            <v>373.26</v>
          </cell>
          <cell r="BU441">
            <v>0</v>
          </cell>
          <cell r="BV441">
            <v>184.07</v>
          </cell>
          <cell r="BW441">
            <v>45</v>
          </cell>
          <cell r="BY441">
            <v>0</v>
          </cell>
          <cell r="BZ441">
            <v>66</v>
          </cell>
          <cell r="CA441">
            <v>54.4</v>
          </cell>
          <cell r="CB441">
            <v>123.68</v>
          </cell>
          <cell r="CC441">
            <v>222.3</v>
          </cell>
          <cell r="CD441">
            <v>1394.5</v>
          </cell>
          <cell r="CE441">
            <v>43.89</v>
          </cell>
          <cell r="CF441">
            <v>116</v>
          </cell>
          <cell r="CG441">
            <v>29.754000000000001</v>
          </cell>
          <cell r="CH441">
            <v>631.70000000000005</v>
          </cell>
          <cell r="CI441">
            <v>74.099999999999994</v>
          </cell>
          <cell r="CJ441">
            <v>0</v>
          </cell>
          <cell r="CK441">
            <v>39.200000000000003</v>
          </cell>
          <cell r="CL441">
            <v>58.9</v>
          </cell>
          <cell r="CM441">
            <v>58.9</v>
          </cell>
          <cell r="CN441">
            <v>626.20000000000005</v>
          </cell>
          <cell r="CO441">
            <v>139.30000000000001</v>
          </cell>
          <cell r="CP441">
            <v>200.9</v>
          </cell>
          <cell r="CQ441">
            <v>114.72</v>
          </cell>
          <cell r="CR441">
            <v>46.1</v>
          </cell>
          <cell r="CS441">
            <v>2418.61</v>
          </cell>
          <cell r="CT441">
            <v>668.24</v>
          </cell>
          <cell r="CU441">
            <v>760.54</v>
          </cell>
          <cell r="CV441">
            <v>5721.47</v>
          </cell>
          <cell r="CW441">
            <v>1456.93</v>
          </cell>
          <cell r="CX441">
            <v>1813.02</v>
          </cell>
          <cell r="CY441">
            <v>170.45</v>
          </cell>
          <cell r="CZ441">
            <v>10072.469999999999</v>
          </cell>
          <cell r="DA441">
            <v>1558.61</v>
          </cell>
          <cell r="DB441">
            <v>15939.54</v>
          </cell>
          <cell r="DC441">
            <v>11.14</v>
          </cell>
          <cell r="DD441">
            <v>1625.42</v>
          </cell>
          <cell r="DE441">
            <v>358.45</v>
          </cell>
          <cell r="DF441">
            <v>276.62</v>
          </cell>
          <cell r="DG441">
            <v>3155.78</v>
          </cell>
          <cell r="DH441">
            <v>7564.58</v>
          </cell>
          <cell r="DI441">
            <v>8890.9699999999993</v>
          </cell>
          <cell r="DJ441">
            <v>125.49</v>
          </cell>
          <cell r="DK441">
            <v>1787.06</v>
          </cell>
          <cell r="DL441">
            <v>560.77</v>
          </cell>
          <cell r="DM441">
            <v>437.22</v>
          </cell>
          <cell r="DN441">
            <v>125.49</v>
          </cell>
          <cell r="DO441">
            <v>242.4</v>
          </cell>
          <cell r="DP441">
            <v>242.4</v>
          </cell>
          <cell r="DQ441">
            <v>8772.0400000000009</v>
          </cell>
          <cell r="DR441">
            <v>777.47</v>
          </cell>
          <cell r="DS441">
            <v>6739.11</v>
          </cell>
          <cell r="DT441">
            <v>378.91</v>
          </cell>
          <cell r="DU441">
            <v>32545.57</v>
          </cell>
          <cell r="DV441">
            <v>1813.02</v>
          </cell>
          <cell r="DW441">
            <v>15385.85</v>
          </cell>
          <cell r="DX441">
            <v>927.51</v>
          </cell>
          <cell r="DY441">
            <v>1558.61</v>
          </cell>
          <cell r="DZ441">
            <v>225.5</v>
          </cell>
          <cell r="EA441">
            <v>144.08000000000001</v>
          </cell>
          <cell r="EB441">
            <v>35.96</v>
          </cell>
          <cell r="EC441">
            <v>57.34</v>
          </cell>
          <cell r="ED441">
            <v>0</v>
          </cell>
          <cell r="EE441">
            <v>416.6</v>
          </cell>
          <cell r="EF441">
            <v>35.51</v>
          </cell>
          <cell r="EG441">
            <v>0</v>
          </cell>
          <cell r="EH441">
            <v>0</v>
          </cell>
          <cell r="EI441">
            <v>0</v>
          </cell>
          <cell r="EJ441">
            <v>0</v>
          </cell>
          <cell r="EK441">
            <v>23.140999999999998</v>
          </cell>
          <cell r="EL441">
            <v>0</v>
          </cell>
          <cell r="EM441">
            <v>148.88438485897899</v>
          </cell>
          <cell r="EN441">
            <v>224.4</v>
          </cell>
          <cell r="EO441">
            <v>3.24</v>
          </cell>
          <cell r="EQ441">
            <v>209989.24701795744</v>
          </cell>
        </row>
        <row r="442">
          <cell r="B442">
            <v>0</v>
          </cell>
          <cell r="C442">
            <v>0</v>
          </cell>
          <cell r="D442">
            <v>0</v>
          </cell>
          <cell r="E442">
            <v>469</v>
          </cell>
          <cell r="F442" t="str">
            <v>£ -</v>
          </cell>
          <cell r="G442" t="str">
            <v>£ -</v>
          </cell>
          <cell r="H442" t="str">
            <v>£ -</v>
          </cell>
          <cell r="I442" t="str">
            <v>£-</v>
          </cell>
          <cell r="J442" t="str">
            <v>£-</v>
          </cell>
          <cell r="K442" t="str">
            <v>£-</v>
          </cell>
          <cell r="L442">
            <v>0</v>
          </cell>
          <cell r="M442">
            <v>187.95</v>
          </cell>
          <cell r="N442">
            <v>1385</v>
          </cell>
          <cell r="O442">
            <v>195.9</v>
          </cell>
          <cell r="P442">
            <v>0</v>
          </cell>
          <cell r="Q442">
            <v>49865.4</v>
          </cell>
          <cell r="R442">
            <v>0</v>
          </cell>
          <cell r="S442">
            <v>0</v>
          </cell>
          <cell r="T442">
            <v>0</v>
          </cell>
          <cell r="U442">
            <v>0</v>
          </cell>
          <cell r="V442">
            <v>17091.670093582601</v>
          </cell>
          <cell r="W442">
            <v>0</v>
          </cell>
          <cell r="X442">
            <v>0</v>
          </cell>
          <cell r="Y442">
            <v>0</v>
          </cell>
          <cell r="Z442">
            <v>4137</v>
          </cell>
          <cell r="AA442">
            <v>0</v>
          </cell>
          <cell r="AB442">
            <v>0</v>
          </cell>
          <cell r="AC442">
            <v>0</v>
          </cell>
          <cell r="AD442">
            <v>0</v>
          </cell>
          <cell r="AE442">
            <v>0</v>
          </cell>
          <cell r="AF442">
            <v>159.72</v>
          </cell>
          <cell r="AG442">
            <v>0</v>
          </cell>
          <cell r="AH442">
            <v>0</v>
          </cell>
          <cell r="AI442">
            <v>0</v>
          </cell>
          <cell r="AJ442">
            <v>6981.22</v>
          </cell>
          <cell r="AK442">
            <v>1488.98</v>
          </cell>
          <cell r="AL442">
            <v>5642</v>
          </cell>
          <cell r="AM442">
            <v>0</v>
          </cell>
          <cell r="AN442">
            <v>6276</v>
          </cell>
          <cell r="AO442">
            <v>0</v>
          </cell>
          <cell r="AP442">
            <v>0</v>
          </cell>
          <cell r="AQ442">
            <v>2660.6</v>
          </cell>
          <cell r="AR442">
            <v>4772.1000000000004</v>
          </cell>
          <cell r="AS442">
            <v>0</v>
          </cell>
          <cell r="AT442">
            <v>0</v>
          </cell>
          <cell r="AU442">
            <v>613.4</v>
          </cell>
          <cell r="AV442">
            <v>0</v>
          </cell>
          <cell r="AW442">
            <v>6950</v>
          </cell>
          <cell r="AX442">
            <v>0</v>
          </cell>
          <cell r="AY442">
            <v>0</v>
          </cell>
          <cell r="AZ442">
            <v>0</v>
          </cell>
          <cell r="BA442">
            <v>0</v>
          </cell>
          <cell r="BB442">
            <v>0</v>
          </cell>
          <cell r="BC442">
            <v>0</v>
          </cell>
          <cell r="BD442">
            <v>0</v>
          </cell>
          <cell r="BE442">
            <v>0</v>
          </cell>
          <cell r="BF442">
            <v>20</v>
          </cell>
          <cell r="BG442">
            <v>0</v>
          </cell>
          <cell r="BH442">
            <v>0</v>
          </cell>
          <cell r="BI442">
            <v>0</v>
          </cell>
          <cell r="BJ442">
            <v>0</v>
          </cell>
          <cell r="BK442">
            <v>0</v>
          </cell>
          <cell r="BL442">
            <v>0</v>
          </cell>
          <cell r="BM442">
            <v>0</v>
          </cell>
          <cell r="BN442">
            <v>0</v>
          </cell>
          <cell r="BO442">
            <v>0</v>
          </cell>
          <cell r="BP442">
            <v>0</v>
          </cell>
          <cell r="BQ442">
            <v>0</v>
          </cell>
          <cell r="BR442">
            <v>0</v>
          </cell>
          <cell r="BS442">
            <v>0</v>
          </cell>
          <cell r="BT442">
            <v>0</v>
          </cell>
          <cell r="BU442">
            <v>0</v>
          </cell>
          <cell r="BV442">
            <v>0</v>
          </cell>
          <cell r="BW442">
            <v>0</v>
          </cell>
          <cell r="BY442">
            <v>0</v>
          </cell>
          <cell r="BZ442">
            <v>0</v>
          </cell>
          <cell r="CA442">
            <v>0</v>
          </cell>
          <cell r="CB442">
            <v>0</v>
          </cell>
          <cell r="CC442">
            <v>0</v>
          </cell>
          <cell r="CD442">
            <v>0</v>
          </cell>
          <cell r="CE442">
            <v>0</v>
          </cell>
          <cell r="CF442">
            <v>0</v>
          </cell>
          <cell r="CG442">
            <v>0</v>
          </cell>
          <cell r="CH442">
            <v>0</v>
          </cell>
          <cell r="CI442">
            <v>0</v>
          </cell>
          <cell r="CJ442">
            <v>0</v>
          </cell>
          <cell r="CK442">
            <v>0</v>
          </cell>
          <cell r="CL442">
            <v>0</v>
          </cell>
          <cell r="CM442">
            <v>0</v>
          </cell>
          <cell r="CN442">
            <v>0</v>
          </cell>
          <cell r="CO442">
            <v>0</v>
          </cell>
          <cell r="CP442">
            <v>0</v>
          </cell>
          <cell r="CQ442">
            <v>0</v>
          </cell>
          <cell r="CR442">
            <v>0</v>
          </cell>
          <cell r="DG442">
            <v>0</v>
          </cell>
          <cell r="DK442">
            <v>0</v>
          </cell>
          <cell r="DM442">
            <v>0</v>
          </cell>
          <cell r="DO442">
            <v>0</v>
          </cell>
          <cell r="DP442">
            <v>0</v>
          </cell>
          <cell r="DR442">
            <v>0</v>
          </cell>
          <cell r="DZ442">
            <v>0</v>
          </cell>
          <cell r="EA442">
            <v>0</v>
          </cell>
          <cell r="EB442">
            <v>0</v>
          </cell>
          <cell r="EC442">
            <v>0</v>
          </cell>
          <cell r="ED442">
            <v>0</v>
          </cell>
          <cell r="EE442">
            <v>0</v>
          </cell>
          <cell r="EF442">
            <v>0</v>
          </cell>
          <cell r="EG442">
            <v>0</v>
          </cell>
          <cell r="EH442">
            <v>0</v>
          </cell>
          <cell r="EI442">
            <v>0</v>
          </cell>
          <cell r="EJ442">
            <v>0</v>
          </cell>
          <cell r="EK442">
            <v>0</v>
          </cell>
          <cell r="EL442">
            <v>0</v>
          </cell>
          <cell r="EM442">
            <v>0</v>
          </cell>
          <cell r="EN442">
            <v>0</v>
          </cell>
          <cell r="EO442">
            <v>0</v>
          </cell>
          <cell r="EQ442">
            <v>108895.9400935826</v>
          </cell>
        </row>
        <row r="443">
          <cell r="B443">
            <v>195.9</v>
          </cell>
          <cell r="C443">
            <v>1403</v>
          </cell>
          <cell r="D443">
            <v>32.6</v>
          </cell>
          <cell r="E443">
            <v>752.7</v>
          </cell>
          <cell r="F443">
            <v>16.3</v>
          </cell>
          <cell r="G443">
            <v>189.16</v>
          </cell>
          <cell r="H443">
            <v>1150.5</v>
          </cell>
          <cell r="I443">
            <v>260.7</v>
          </cell>
          <cell r="J443">
            <v>26.1</v>
          </cell>
          <cell r="K443">
            <v>17104.509999999998</v>
          </cell>
          <cell r="L443">
            <v>137.19999999999999</v>
          </cell>
          <cell r="M443">
            <v>336.02094138955101</v>
          </cell>
          <cell r="N443">
            <v>2212.4</v>
          </cell>
          <cell r="O443">
            <v>269</v>
          </cell>
          <cell r="P443">
            <v>467.35399999999998</v>
          </cell>
          <cell r="Q443">
            <v>49890.400000000001</v>
          </cell>
          <cell r="R443">
            <v>11751.97</v>
          </cell>
          <cell r="S443">
            <v>352.7</v>
          </cell>
          <cell r="T443">
            <v>2511</v>
          </cell>
          <cell r="U443">
            <v>28238.92</v>
          </cell>
          <cell r="V443">
            <v>17215.482093582599</v>
          </cell>
          <cell r="W443">
            <v>215.88</v>
          </cell>
          <cell r="X443">
            <v>1048.4000000000001</v>
          </cell>
          <cell r="Y443">
            <v>313</v>
          </cell>
          <cell r="Z443">
            <v>4160.7</v>
          </cell>
          <cell r="AA443">
            <v>12326.7</v>
          </cell>
          <cell r="AB443">
            <v>17.3</v>
          </cell>
          <cell r="AC443">
            <v>4403.01</v>
          </cell>
          <cell r="AD443">
            <v>2123.0486620583902</v>
          </cell>
          <cell r="AE443">
            <v>1919.42</v>
          </cell>
          <cell r="AF443">
            <v>447.93</v>
          </cell>
          <cell r="AG443">
            <v>1402.8</v>
          </cell>
          <cell r="AH443">
            <v>1621.17</v>
          </cell>
          <cell r="AI443">
            <v>68.8</v>
          </cell>
          <cell r="AJ443">
            <v>14478.9</v>
          </cell>
          <cell r="AK443">
            <v>1488.98</v>
          </cell>
          <cell r="AL443">
            <v>5642</v>
          </cell>
          <cell r="AM443">
            <v>16834.544999999998</v>
          </cell>
          <cell r="AN443">
            <v>6585.69</v>
          </cell>
          <cell r="AO443">
            <v>4078</v>
          </cell>
          <cell r="AP443">
            <v>246.5</v>
          </cell>
          <cell r="AQ443">
            <v>2660.6</v>
          </cell>
          <cell r="AR443">
            <v>4772.1000000000004</v>
          </cell>
          <cell r="AS443">
            <v>-9105</v>
          </cell>
          <cell r="AT443">
            <v>2086.5</v>
          </cell>
          <cell r="AU443">
            <v>746.06</v>
          </cell>
          <cell r="AV443">
            <v>91.7</v>
          </cell>
          <cell r="AW443">
            <v>7235.16</v>
          </cell>
          <cell r="AX443">
            <v>297.45</v>
          </cell>
          <cell r="AY443">
            <v>1995.8717550675501</v>
          </cell>
          <cell r="AZ443">
            <v>40.21</v>
          </cell>
          <cell r="BA443">
            <v>514.92575035200502</v>
          </cell>
          <cell r="BB443">
            <v>431.46</v>
          </cell>
          <cell r="BC443">
            <v>371.4</v>
          </cell>
          <cell r="BD443">
            <v>175.12</v>
          </cell>
          <cell r="BE443">
            <v>26.5</v>
          </cell>
          <cell r="BF443">
            <v>1249.40191934363</v>
          </cell>
          <cell r="BG443">
            <v>260.16035552719302</v>
          </cell>
          <cell r="BH443">
            <v>108.572206170367</v>
          </cell>
          <cell r="BI443">
            <v>135.96805064307901</v>
          </cell>
          <cell r="BJ443">
            <v>20.399999999999999</v>
          </cell>
          <cell r="BK443">
            <v>32.872</v>
          </cell>
          <cell r="BL443">
            <v>11337.227000000001</v>
          </cell>
          <cell r="BM443">
            <v>140.64562000000001</v>
          </cell>
          <cell r="BN443">
            <v>17.425000000000001</v>
          </cell>
          <cell r="BO443">
            <v>295.7</v>
          </cell>
          <cell r="BP443">
            <v>602.86260619632606</v>
          </cell>
          <cell r="BQ443">
            <v>955.88</v>
          </cell>
          <cell r="BR443">
            <v>5511.02</v>
          </cell>
          <cell r="BS443">
            <v>829.2</v>
          </cell>
          <cell r="BT443">
            <v>13057.34</v>
          </cell>
          <cell r="BU443">
            <v>293.88</v>
          </cell>
          <cell r="BV443">
            <v>1158.42</v>
          </cell>
          <cell r="BW443">
            <v>45.9</v>
          </cell>
          <cell r="BY443">
            <v>62.5</v>
          </cell>
          <cell r="BZ443">
            <v>105.4</v>
          </cell>
          <cell r="CA443">
            <v>65</v>
          </cell>
          <cell r="CB443">
            <v>205.62</v>
          </cell>
          <cell r="CC443">
            <v>2582.1999999999998</v>
          </cell>
          <cell r="CD443">
            <v>6252.5</v>
          </cell>
          <cell r="CE443">
            <v>114.872</v>
          </cell>
          <cell r="CF443">
            <v>227</v>
          </cell>
          <cell r="CG443">
            <v>346.93700000000001</v>
          </cell>
          <cell r="CH443">
            <v>1492</v>
          </cell>
          <cell r="CI443">
            <v>518.29999999999995</v>
          </cell>
          <cell r="CJ443">
            <v>262.807365</v>
          </cell>
          <cell r="CK443">
            <v>168.2</v>
          </cell>
          <cell r="CL443">
            <v>851.7</v>
          </cell>
          <cell r="CM443">
            <v>331.4</v>
          </cell>
          <cell r="CN443">
            <v>4861.6000000000004</v>
          </cell>
          <cell r="CO443">
            <v>584.4</v>
          </cell>
          <cell r="CP443">
            <v>351.7</v>
          </cell>
          <cell r="CQ443">
            <v>140.93</v>
          </cell>
          <cell r="CR443">
            <v>381.8</v>
          </cell>
          <cell r="CS443">
            <v>3614.93</v>
          </cell>
          <cell r="CT443">
            <v>759.84</v>
          </cell>
          <cell r="CU443">
            <v>744.78</v>
          </cell>
          <cell r="CV443">
            <v>6248.63</v>
          </cell>
          <cell r="CW443">
            <v>1612.71</v>
          </cell>
          <cell r="CX443">
            <v>2009.47</v>
          </cell>
          <cell r="CY443">
            <v>1856.76</v>
          </cell>
          <cell r="CZ443">
            <v>9869.7000000000007</v>
          </cell>
          <cell r="DA443">
            <v>21.8</v>
          </cell>
          <cell r="DB443">
            <v>21355.09</v>
          </cell>
          <cell r="DC443">
            <v>146.72999999999999</v>
          </cell>
          <cell r="DD443">
            <v>1717.73</v>
          </cell>
          <cell r="DE443">
            <v>393.38</v>
          </cell>
          <cell r="DF443">
            <v>531.97</v>
          </cell>
          <cell r="DG443">
            <v>6021.4</v>
          </cell>
          <cell r="DH443">
            <v>11148.49</v>
          </cell>
          <cell r="DI443">
            <v>13383.06</v>
          </cell>
          <cell r="DJ443">
            <v>652.41999999999996</v>
          </cell>
          <cell r="DK443">
            <v>2132.4899999999998</v>
          </cell>
          <cell r="DL443">
            <v>596.37</v>
          </cell>
          <cell r="DM443">
            <v>1769.16</v>
          </cell>
          <cell r="DN443">
            <v>211.08</v>
          </cell>
          <cell r="DO443">
            <v>1231.1500000000001</v>
          </cell>
          <cell r="DP443">
            <v>73.83</v>
          </cell>
          <cell r="DQ443">
            <v>20310.55</v>
          </cell>
          <cell r="DR443">
            <v>929.32</v>
          </cell>
          <cell r="DS443">
            <v>7400.08</v>
          </cell>
          <cell r="DT443">
            <v>416.08</v>
          </cell>
          <cell r="DU443">
            <v>31614.28</v>
          </cell>
          <cell r="DV443">
            <v>379.07</v>
          </cell>
          <cell r="DW443">
            <v>18251.599999999999</v>
          </cell>
          <cell r="DX443">
            <v>1116.75</v>
          </cell>
          <cell r="DY443">
            <v>1609.24</v>
          </cell>
          <cell r="DZ443">
            <v>2266</v>
          </cell>
          <cell r="EA443">
            <v>364.32</v>
          </cell>
          <cell r="EB443">
            <v>72.989999999999995</v>
          </cell>
          <cell r="EC443">
            <v>429.67</v>
          </cell>
          <cell r="ED443">
            <v>2892.4180000000001</v>
          </cell>
          <cell r="EE443">
            <v>1674.29</v>
          </cell>
          <cell r="EF443">
            <v>56.41</v>
          </cell>
          <cell r="EG443">
            <v>288.8</v>
          </cell>
          <cell r="EH443">
            <v>0</v>
          </cell>
          <cell r="EI443">
            <v>33.1</v>
          </cell>
          <cell r="EJ443">
            <v>0</v>
          </cell>
          <cell r="EK443">
            <v>396.92756617661303</v>
          </cell>
          <cell r="EL443">
            <v>86.98</v>
          </cell>
          <cell r="EM443">
            <v>168.684384858979</v>
          </cell>
          <cell r="EN443">
            <v>306.8</v>
          </cell>
          <cell r="EO443">
            <v>904.77</v>
          </cell>
          <cell r="EQ443">
            <v>462308.58927636634</v>
          </cell>
        </row>
        <row r="444">
          <cell r="B444" t="str">
            <v>Baseline costs have been derived from financial model LLCOBCEconomicandFinancialCase 201501200954 which supports the approved OBC. VAT on costs has been included where non-recoverable.  Details in rows 8.05 to 8.08 above continue to refer to OBC amounts.Forecasts for all future years have been updated and reprofiled to reflect current expectations around replanned activity with external partners.  The replanning has not considered all the other elements of programme activity at this stage. This will take place now that the Planning and Delivery Partner has been appointed (on 26/09/16).The revised forecasts have therefore not yet been updated into a revised economic case.  There has been no change since the prior period. However for clarity the majority of the previous changes in forecasts were caused by re-profiled activity within RDEL, where there is no overall change in total costs.  The majority of the increase in forecast related to the CDEL expenditure on the building of the register of local land charges, the estimate for which increased from £2.5m to £6.7m in December 15 (including OB and VAT but before inflation).  A number of major procurements are currently awaiting approval and these will lead to further changes in the forecasts. Changes to the forecast for the 16/17 financial year reflect latest plans on the agile development of the register build and delayed start to our planning and delivery partner following Cabinet Office discussions. All costs will  be revisited as we move to the Programme Business Case in early 2017.</v>
          </cell>
          <cell r="C444" t="str">
            <v>The project costs are now baselined to reflect the Full Business Case as approved by HMT on 22/10/2015. The reccuring RDEL cost repesent the £31m Antatric Partition and Logistics infrastructure budget. The budget, partioned from the Science Budget covers all the running cost of the Antartic Ship and bases.</v>
          </cell>
          <cell r="D444" t="str">
            <v>The key costs for the project relate to specialist legal and financial advice, currently provided by Linklaters and Morgan Stanley respectively. Linklaters are paid on a per hour basis according to a contract signed in DECC in December 2011. The relevant OGC Legal Framework Agreement was used. Specialist legal advice has been necessary to develop and implement a new governance framework for URENCO and will also be required to facilitate a sale.  This contact has been recently extended on an ongoing basis until we terminate.The fee for Morgan Stanley is split into an advisory fee (retainer) and success fee. The total advisory fee paid to date is £1m for work done from October 2012 to June 2015. The success fee for a trade sale will be 0.15% of the sale value.  No consultants fees paid to MS.   MS not undertaking any significant work on the project at the moment.  In addition, the advisory fee will be offset should the success fee exceed the advisory fee by £1 million or more (i.e. in the event the success fee is £2 million or more). Significant costs are likely to be incurred if and when a sale proceeds which is reflected in the FY17/18 projection. The scenario below reflects the high case, and envisages an IPO in March 2018, with indicative management and underwriting fees for an IPO of 1.5% of the sale value and and independent financial adviser fee (0.15% of sale proceeds).  Further fees would likely to be incurred for transaction-specific legal advice. In the event of a trade sale we can expect the costs to reduce by approximately £3m. * Please note that these revised figures on the total cost for the whole project have not yet been put to Ministers.  However BIS Finance (Howard Orme) and UKGI have been advised to keep submitting robust forecasts but a budget will be agreed out of Q1 underspend.NOTE: The £32.6m is approximately made up of the following: a) Linklaters -£6.95m and counsel fees £0.013m on developing a revised structure to date. b) future structure costs £1.65m c) sales process - Morgan Stanley to date is £1.65m d) sale IPO -£22.7m and if trade sale is £5.5m.</v>
          </cell>
          <cell r="E444" t="str">
            <v xml:space="preserve">Draft final account agreed with the Main Contractor is within  the originally approved construction budget of £541m.  No cost overrun is expected and no further requests for MRC/Government funding is anticipated.  </v>
          </cell>
          <cell r="F444" t="str">
            <v>Agreed budgets: 15/16 = £5.2m and 16/17 = £6.2m. It is anticipated that costs in 17/18 (final year of programme) will be c.£6.1m. The higher costs for 16/17 and 17/18 relate to the increased scope, including the establishment of the GCO. The programme team is expanding for delivery.</v>
          </cell>
          <cell r="G444" t="str">
            <v xml:space="preserve">Central funding of CDEL in place from FY16/17 onwards. FY15/16 underspend resulted from delay in procurement activity for Release 1 of solution, £1.75m of Cabinet Office RDEL carried over into FY16/17. The FBC is currently being drafted for HMT review in Q4, these costs will be superseded on completion. </v>
          </cell>
          <cell r="H444" t="str">
            <v>This is a large and complex programme which is just transitioning from stategy to delivery.   At this stage there is no change to figures provided previously but as these are refined further they will be reflected in future returns.</v>
          </cell>
          <cell r="I444" t="str">
            <v>Fixed costs (£45m) for this programme (staff and infrastructure) are relatively stable whilst commercial costs are dependent on the volume of users and commercial re-negotiation with suppliers. These projections are based on 25 million users successfully verifying over 5 years - the profile over the 5 years is dependent on departmental adoption of GOV.UK Verify, citizen adoption, success rates and demographic coverage. Therefore, the forecasts are difficult to predict due to uncertainty on volumes. For more details please see finance case in the business case. The costs of GOV.UK Verify above are for the programme, the NPV figure includes the cost of redundancies (£42m over 4 years) and onboarding a service to GOV.UK Verify (£1m).Spending on identities was lower than forecast for 2015/16. We had predicted 1 million users (including LOA1 and LOA2) but actually saw 660,000. This difference in user volumes is the reason for underspend in 2015-16.  Lower than anticipated adoption has shifted our cost profile into later years of the SR period.The programme is funded by a combination of central and departmental funding.  Central funding was agreed at SR15, funding from departments is dependent on use and is thus harder to forecast due to uncertainty of reuse across government.  We have updated our forecasts of OGD funding to reflect new forecasts of user volumes and our updated cost profile.  Non-governmental funding is forecast to be recived from the reuse of GOV.UK Verify in local government.Please note: we are currently in the process of updating our business case and these figures are subject to change.</v>
          </cell>
          <cell r="J444" t="str">
            <v xml:space="preserve">The costs included are those spent via the Cabinet Office, costs across individual customer departments </v>
          </cell>
          <cell r="K444" t="str">
            <v>Figures taken from NPM Programme Business Case v4.0 (dated March 2016)</v>
          </cell>
          <cell r="L444" t="str">
            <v>The programme is continuing to forecast a small increase in one off programme costs for the financial year 16/17. These continue to be more than off set by reduced BAU costs.</v>
          </cell>
          <cell r="M444" t="str">
            <v>The total funding envelope of the Blythe House Programme is £338m. This constitutes £150m direct CDEL from HM Treasury, and £188m sourced from museums' private funding. £320m falls within the current Spending Review period, the remainder falls into 2021-2023.  The Programme has been granted permission from HM Treasury to switch up to £10m of the CDEL allocation to RDEL.  This RDEL switch has an annual limit of £1m for the first year and £1.5m for every year after until the life of the Programme.  The CDEL forecasts on this return, as with the previous two returns, are based on the 1st draft of the Museums' OBC submitted in spring 2016.  We expect the CDEL forecasts to be revised with a more accurate financial data following HM Treasury's approval of the museums' OBCs in February 2017. This is due to further clarity of site acquisition costs and preferred options for delivery. Final costs will be agreed when FBC are submitted.  For this reason the NPV has remained unchanged from Q1 and will change when the Museums' OBCs are submitted.In this quarter, the annual CDEL baseline has been revised to reflect only HM Treasury capital allocation of £140m.  The Museum's total private funding target of £188m has been separated from the baseline and disclosed separately on a total basis in the income column.  The reason for this is because private funding is unpredictable and therefore a reliable annual forecast is difficult to determine.  In this case, the museums will scale its construction ambition according to the amount of private funding raised.  The funding target may change following final OBC submissions.Annual RDEL baselines have been revised this quarter to reflect the HM Treasury's approved maximum annual limit.  The Programme anticipates that the maximum £10m RDEL switch will be required as forecast costs are currently variable depending on the overall Blythe House decant and disposal strategy.  More clarity over the strategy and costs will become apparent following the museums' OBC submissions.The RDEL forecasts have increased in Q2 as previously Q1 only included staff costs.  Since Q1, additional surveying costs have been identified.</v>
          </cell>
          <cell r="N444" t="str">
            <v>1. Budgets are still in line with the 15/16 Spending Review settlement.                                                                                                                                                                                                                                 2. Further procurements of Phase 2 funding are ongoing, changes resulting from this exercise will be reflected in the future profiles once contracts have been signed.                                                                                                                                                                            3. The current forecasts are based on existing supplier Milestone Payment Tables which have changed the anticipated 16/17 expenditure significantly, due to contractual changes requiring BDUK funding to be spent in future financial years. This has given rise to the £10m decrease in forecast this financial year (16/17).</v>
          </cell>
          <cell r="O444" t="str">
            <v>Anticipated final cost is £269.0m.  N.B. £23m was incorrectly classified in prior spend in Q1 and this error has now been removed bring pre 2016/17 non Government spend to £183m.</v>
          </cell>
          <cell r="P444" t="str">
            <v>The Programme has an agreed budget of up to £600m to clear 700MHz spectrum of its existing users. A revised forecast profile was agreed at the 700MHz Programme Board on 1 September. The revised profiles reduce the overall funding required to deliver the Programme. This reflects:• A reduction in the number of infrastructure works needed following capability studies;• Technical refinements reducing the scope of works at various sites; and• Negotiation of commercial frameworks reducing costs.The overall forecast will be further refined once decisions on funding for the PMSE Help Scheme and viewer support are finalised. The nature of the viewer support approach may necessitate a change from capital to resource and a budget exchange would be required.</v>
          </cell>
          <cell r="Q444" t="str">
            <v>Net Present Value COMMENTARY - Based on analysis done for the HPC FBC, and compared to the most recent DDM reference case, there would be net welfare costs of a three-year delay to nuclear roll-out of £6bn (NPV 2012-2050) – and these numbers rise substantially if a failure to agree a deal for Hinkley disrupts nuclear roll-out more seriously. This is lower than estimates made in previous years mostly because DECC has new, lower, projections of the future costs of offshore wind. This means generating the same electricity through additional offshore wind and carbon capture and storage plants is still expected to be more expensive than nuclear, but not by as much as it used to be. Costs - COMMENTARY2015/16 onwards forecasts reduced to reflect HMRC advice that VAT on legal costs can be reclaimed.2014/15 costs for period 01/122014 to 31/03/2015 will be adjusted to reflect  HMRC advice that VAT on legal costs can be reclaimed.2015/16 baseline and forecast were reviewed and updated.2016/17 baseline and forecast have not been changed as under review as part of 2016 business planning.LCCC costs for the years 2017/18 onwards are not yet available.                                                                                                                                                                                                                                  Non-government WLCs has decreased from £55,921.5bn (nominal, undiscounted) to £49,865.4m.  The primary difference here is due to movements in our wholesale price projections and model upgrades.</v>
          </cell>
          <cell r="R444" t="str">
            <v>Information on Whole Life Costs is derived from from NDA's 2016 Annual Report and Accounts (ARAC) scenario GDF cost estimate (in Sept 2016 money values). Note that the costs reported here only cover costs related to a GDF for legacy waste  and waste arising from the existing fleet of nuclear reactors, it does not include any provisions for waste disposal from a new nuclear build programme, as this will be funded by new nuclear operators. CDEL is assumed to be the GDF construction costs.  The forecast figures shown are split between BEIS and NDA (eg forecast for 16/17 comprise £0.788m for BEIS and £27.74m for NDA). All figures are provided in real rather than nominal values due to the long timescales associated with this project.</v>
          </cell>
          <cell r="S444" t="str">
            <v xml:space="preserve">As part of the 2015 Spending Review agreement, £320m of capital funding was allocated to BEIS to support investment in heat network projects. The funding comprises £170m of fiscal spend and £150m non-fiscal that does not negatively affect Public Sector Net Borrowing. Of this money £27m has been allotted to the financial year 2016/2017 with the rest profiled each year to 2020/2021. The resource spending profile reported in the Pilot Outline Business case covers programme spend up to FY19/20, but it does NOT include admin costs. Admin cost for 2016/2017 have been estimated at £944k (this figure is an estimate as the budget is being recalculated to reflect recently agreed additional posts). This figure has been added to the baseline and forecast for 2016/2017 (8.7M programme cost + 0.9M admin cost = 9.6M) . Admin costs have not been estimated for the following years at this time, and therefore are not included in the baseline / forecast.The whole budget has been categorised as one-off new costs, as there are no old recurring costs ( this is a new project). New recurring costs will be present after the closure of the project in 20/21, to mantain loans etc but have not been forecasted yet as part of the business case and therefore are not reported here.At the Pilot OBC stage, the NPV figure for the scheme as a whole is £365m and £1.8 NPV per £C-DEL with 6.5Mt of total carbon savings over the appraisal period (+9.8Mt traded savings and -3.2Mt non-traded savings). The higher NPV per £C-DEL for the whole scheme (compared to the figures reported in the SBC) reflects greater discounting of capital expenditure and higher lifetime carbon and energy prices for projects deployed later in the scheme. However, this scaling also assumes the technology mix for the Main Scheme remains the same as for the pilot. </v>
          </cell>
          <cell r="T444" t="str">
            <v xml:space="preserve">The project cost for baseline and forecast remain unchanged this quarter and remain in line with the Approved Business Case. The forecast future cost cannot be predicted with an acceptable degree of accuracy until the Consolidation process is complete. There will then be a formal update of the Business Case once Consolidation is complete. The NDA has however, within its current forecast, and consistent with current Spending Review, allocated more cash to the project than is included here. For the 2016/17 year £550m, and the next 3 years £555m, £490m and £425m. NB. The cost of the resources captured above in section 4 above have been counted against RDEL in the NDA admin budget. I have excluded them here, as to include them against the project would double count the cost. </v>
          </cell>
          <cell r="U444" t="str">
            <v xml:space="preserve">Note: - The budet whole life costs above in 8.06 - 8.08 are the whole of Sellafield Site costs to the end of financial year 2028/29 in line with the analysis from 8.10.   </v>
          </cell>
          <cell r="V444" t="str">
            <v>NPV (8.05) - Expressed in 2011 Real Prices, using a 2016 present value base year; consistent with BEIS 2016 analysis and latest evidence base.  This reflects an economic appraisal of the costs and benefits of the programme, including (but not limited to) costs from new assets and installation, setting up new communications infrastructure, and benefits including (but not limited to) reduced energy consumption, reduced greenhouse gas emissions, reduced site visits by suppliers, improved network management, and improved customer switching.The RDEL figure (8.06) represents funding for the central government programme. The FY 2016/17 figures represent the delegated budget and current forecast.  BEIS costs will continue in 2017/18 and onwards. Forecasts for future years have been updated following the Spending Review 2015 outcome.The total budget whole life cost figures in this return (8.06.1, 8.06, 8.07, 8.08) are presented in undiscounted nominal terms, for comparability with other programmes. The figure differs from the total cost figure in the Smart Meter Programme's 2016 Cost-Benefit Analysis (CBA), which is expressed in 2011 real prices and discounted to 2016 present values (in line with HM Treasury appraisal guidance); on that basis, the total cost figure in the 2016 CBA is £10,981m (in undiscounted terms, £17,171m; note this does not tie up with the sum of cells D241 and I241 in this spreadsheet, as that includes programme costs going back to FY10/11, whereas the CBA only counts costs goes back to 2013), in addition to a total benefit of £16,726m (in undiscounted nominal terms £28,773m, in line with row 291 of this spreadsheet), resulting in a net present value benefit of £5,746m."Remainder" refers to the remaining years of the appraisal period, i.e. 2022/23-2030 inclusive.The majority of costs will be borne by the energy industry, with energy suppliers being the parties mandated to provide smart meters to their customers.Non-governmental costs and benefits are incurred and realised across all energy suppliers and consumers, and include an estimation of monetised impacts .  On this basis, it is not practicable to measure and monitor actual costs and benefits as they are incurred across the population, and we will only be able to provide estimates of actual impacts  based on available information at the time of the reporting.</v>
          </cell>
          <cell r="W444" t="str">
            <v>Forecast Project Costs to Closure are £176.33m. This is based on the current suggested closure date of 31 March 2017.The Whole Life Cost baseline is as per the FBC submitted to HMT in September 2015 and approved in April 2016. Actuals for pre 16-17 are as reported by Defra in its ARA. As at the end of 2015-16, spend was behind the FBC profile by £6.7m. The reason for that was primarily due to slippage in development from 2015-16 to 2016-17. That development was essentially completed by the end of September 2016 and will become functional through three more releases in the subsequent months. The final release is scheduled for February 2017.As at the end of 2016-17, spend is forecast to be ahead of the FBC profile by £4.7m. The reason for being ahead of the profile is primarily due to the delays in development in 2015-16 requiring the extension of people and environments into 2016-17.Forecasted costs have been updated for 2016-17 following the Q2 Review and for 2017-18 to 2022-23 following the letting of new contracts of 3 or 4 years that will cover the support, maintenance &amp; hosting applications developed by CAPD. The cost of subsequent contracts are assumed to have the same ongoing annual cost as that of the final year of the new contracts through to 2022-23.The cost forecasts assume that all systems are used as originally envisaged in the FBC through to 2022-23. No consideration has yet been made with regards to implications following EU Exit.</v>
          </cell>
          <cell r="X444" t="str">
            <v>Costs shown are taken from the UnITy Programme Business Case approved by Treasury on 2nd August 2016. The split of Investment in change costs between RDEL and CDEL will be refined during 2016/17.</v>
          </cell>
          <cell r="Y444" t="str">
            <v>This report relates to capital works only. All RDEL figures have been set to zero. CDEL figures are capital costs incurred on construction of flood defences that have been appraised to minimise whole life costs.Pre-16/17 actual costs are higher than the baseline as the result of completing the procurement programme and awarding the contract 11 months earlier than target.  These costs have been brought forward and are not additional expenditure. A decision was made to bring forward investigation and appraisal work in 15/16 and 16/17 to enable improved efficiency opportunities and programme optimisation. This frontloading of the programme led to an increase in forecast costs for 15/16 and represents costs that have been brought forward as opposed to additional expenditure.  The variance between baseline and forecast costs shown for 16/17 reflects the refinement of investment need completed during the early phases of the programme. Forecast spend for 16/17 has reduced by £2M. This is due to the removal of the Queenborough project, which has its own allocated funding, is not included in the the FBC's baseline assets and is outside the scope of the TEAM2100 Business Case, although it is being delivered through the TEAM2100 contract. It is likely that the forecast will be raised in Q3 as there are opportunities to bring forward expenditure from future years and deliver an additional £2m to £4m this financial year.The spend profile for the duration of the programme has been updated following a refresh of the 10 year TEAM2100 Contractor's Plan. The revised figures shown in this return also include inflation at 2.5% as per the Treasury Green Book guidance. Inflation had not been included in these figures up till now, but this has now been corrected. The figures in the remaining spend (as well as benefits section below) are a balancing figure with no change to business case totals. A review of  inflation, risks and contingency has been undertaken with no change to the business case total required.The programme refresh has resulted in a drop to required funding between years 17/18 to 20/21. This is the result of: • Early engineering investigation works at Hadleigh Marshes and East Tilbury/Mucking Marshes identifying a lower level of anticipated investment compared to the original baseline estimates.• Getting third parties to deliver works, and saving FDGiA money, such as Tilbury Dual Function Gates (saving an estimated £30m whole life cost) and Harrisons Wharf in Purfleet (saving an estimated £10m+).We have recorded forecast spend as "One- off new costs - Investment in Change" as these are the costs incurred through investing capital in the new way of managing tidal flood risk in the Thames estuary.</v>
          </cell>
          <cell r="Z444" t="str">
            <v xml:space="preserve">Figures are sourced from the TTT Full Business Case (FBC), economic case (table 3.5) at 2014 prices. Document dated August 2015. These figures are more accurate compared to previous quarterly returns, which used a broader estimate of £4.2Bn that pre-dated the FBC. </v>
          </cell>
          <cell r="AA444" t="str">
            <v>Programme costs as recorded reflect a number of separate areas of spend and sources of funding; these are given below. As the programme and business case do not have 'set' end-dates the same figure has been supplied for WLC and for cost to closure. We expect the target of 3m apprenticeships to be met in 2021, which serves as a proxy end-date for the programme. Costs may continue beyond this point, and we will address this more fully in future returns.The 2015 Spending Review agreed a ring-fenced DEL settlement for the Apprenticeships Programme, split between BIS and DfE. With MOG changes, this entire settlement now sits within DfE, and the programme is expected to meet all costs associated with delivery from within this spending envelope. This includes capital costs, though no CDEL was granted as part of SR, necessitating RDEL to CDEL transfers in future years. This DEL settlement forms the bulk of overall programme budget.Other discrete budgets which contribute to the programme include:* Core directorate admin budget, including admin funding for the Institute for Apprenticeships* A proportion of the Skills Funding Agency general admin budget, including overhead fractions for the Apprenticeships Programme based on staff FTE assignment* Additional funding transferred from Vocational Education Directorate for 2016/17* Agreed underspend transferred from the Adult Education Budget to fund the Institute* Funding from separate DfE budgets for the planned technical education functions of the InstituteVersion 20 of the Apprenticeships Reform Programme business case provides more information.Costs for future years have been provided as best estimates only, and may change significantly when work has been done to define them more robustly. In many instances, forecasts mirror baseline costs where more accurate information is not available. Detail on likely costs for incorporating technical education into the remit of the Institute is yet to solidify, and estimates for both core and SFA admin budgets can be expected to change as a result of MOG changes. Business cases for the Digital Apprenticeships Service (DAS) include cost ranges; we include the upper limits of those ranges here.Costs are not included for post-Minimum Viable Service (MVS) enhancements to the DAS. It is still unclear what activity will be funded and in which years, and even whether activity will be funded from within the programme or not, as some of the services planned have functionality of wider application than the Apprenticeships programme alone. The maximum estimate for these costs is £66.3m.For forecast spend on participation in apprenticeships we have adopted a mid-range estimate; higher or lower participation (and so spend) than this median point can be influenced by the use of policy levers. As a baseline for this sizeable majority of programme spend we use the original SR allocation.For non-participation spend (other programme activity besides direct spend on actual apprenticeships) we do not take the SR allocation as the baseline, as much of the spend from this budget is yet to be planned or agreed with ministers. Spend which is agreed is reported, but this figure is likely to increase in future years as more activity receives approval. As mentioned above, we do not report planned spend for the DAS enhancements, but this is likely to be from unallocated funds within this budget, at least in part.We have not yet been able to fully report the total baseline and actual figures for pre-2016 spend, and will address this point in the next return. Figures given, however, do include the actuals for pre-2016 participation spend, which accounts for the vast majority of spend in this period. This explains the current difference between baseline and actual figures.</v>
          </cell>
          <cell r="AB444" t="str">
            <v>The total project budget for the sale of the first tranche forecasted in the 2013 OBC was £10.75m.   The forecast was revised up to £15.29m (June 2015 submission).  This change included actual expenditure in 2013-14, 2014-15, and the additional year of activity (2015-16) as a result of the project being put on hold in 14/15, the sale not being pursued during 2015-16.Due to the rebaselining to the 16/17 timeline, the project has now forecasted a 16/17 budget. The current spend remain within existing budget (£15.29m), but will be revised with the additional years' work, and formally approved through the FBC prior to sale launch (Dec 16).This project and associated costs are to deliver the sale of the first tranche. The cost of a programme of sales will be scoped out post successful delivery of the first sale.A NPV figure cannot be provided as VfM will be assessed by comparing the bids received for the asset and its estimated retention value to HMG.</v>
          </cell>
          <cell r="AC444" t="str">
            <v xml:space="preserve">The programme consists of two phases for a combined forecast whole life expenditure of £4,374.81m.Both phases have a baseline based on the HMT SR15 funding agreement. The split between the phases of the programme are £2,298.8m for PSBP1 and £2,076m for PSBP2. This results in a PSBP total of £4,374.8m.The NPV has been recalculated by combining the PSBP1 and PSBP2 NPV models to provide on overall programme NPV of £6.17.Recuring costs have not been included in this submission as all recurring costs are incurred by Responsible Bodies (for example, Local authorities, Academy Trusts, Dioceses, Schools) not the DfE, and any values in this area would be indicative only and not readily verifiable."      </v>
          </cell>
          <cell r="AD444" t="str">
            <v>RDEL – recurring new costs – investment in change (column E) - These are the Unitary Charge costs less the schools contribution to FMRDEL – recurring old costs (column F) - These costs are the schools contributions to Hard Facilities Management costsAll RDEL – whole life cost breakdown (column G) - This is the total of columns D, E and F;The five batches are not fully operational until April 2018 following service availability date of final school. Therefore there are incremental annual costs in years 2016/17 and 2017/18 during construction period as school are being built and become operational. The difference between baseline and forecast/actual costs result from a timing difference from when the FBCs were approved for the five batches and the financial close of each of the five batches. Please note that there is a decrease from the baseline FBC costs.Annual Steady State for recurring new costs assumed to be the first steady state period Unitary Charge.</v>
          </cell>
          <cell r="AE444" t="str">
            <v xml:space="preserve">RDEL costs have been re-baselined since the last quarter to more accurately reflect the costs associated with delivering the increased 30 Hr entitlement for working parents of 3 and 4 year olds.  (We have stripped out the resource costs of administering and maintaining the existing entitlement to 15 hrs free childcare.)  No other significant changes to baseline and forecast costs from last quarter and resource spend remains on profile.  £50m capital budget is intended to create additional Early Years places and will be distributed via Local Authorities as a capital grant.  A formal bid process to determine award of the capital grant is currently underway, with successful projects expected to be announced in December 2016 and work to commence on site in the New Year.  The majority of this capital expenditure will slip into 2017/18.  We will need to have completed our assessment and shortlist of project bids however (expected at the end of October), in order to provide an updated forecast for capital expenditure.   </v>
          </cell>
          <cell r="AF444" t="str">
            <v>8.04.1 Whole life costs are for both UK Government and St Helena Government8.05 The NPV has not be recalculated since the last update of the economic model (2012)8.44 The figure of £12.4 for the "remainder" cell D263 in not a budget requirement; this figure has been inserted in order to show the approved budget at 8.08.  This reflects the budget ceilings of £238.88m approved by DFID Ministers in 2010.  This baseline figures for the project would have been set in the first GMPP return following the sign off of the Business Case.The project is currently forecasting an over spend on the CDEL component of the budget. A detailed assessment of the overall project finances is currently being undertaken to determine the impact this will have on the wider budget; if additional budget is required, the necessary approvals will be sought.The RDEL Baseline is being reviewed for Phase 2 of the Contract. The two main reasons are: (1) Costs were priced without including inflation and (2) the airport Design Build and Operate (DBO) Contract includes provision for renegotiation of Phase 2 (operations) inputs prior to the opening of the airport.  This is in recognition of the difficulties of fully defining the requirement in advance of the design and build stagesOutcomes of both processes will be reflected in future returns.</v>
          </cell>
          <cell r="AG444" t="str">
            <v>RDEL - not required for this projectCDEL - The latest range estimate for the scheme is £1.193bn to £1.662bn with a most likely value of £1.435bn. Spending Round SR13 confirmed a budget of £1.5 billion for the A14 scheme. Currently the scheme has full funding approval of £1435m. Spend to date is circa £78m.  A contribution of £100m has been committed by Local Authorities and the LEP and contingent on a start of works by Dec 2016. Heads of terms have been agreed with all parties and final legal agreements are to be signed before main construction works commence on site.  The project remains on track to meet the public commitments and those set out in the Delivery Plan namely to: start construction Dec 2016 and open the new route to traffic by December 2020. The forecast profile is based on the latest approved Highways England estimate of £1.435bn which was developed in April 16. A firmer cost estimate recognizing any further efficiencies will be signed off at the point of Notice to Proceed .</v>
          </cell>
          <cell r="AH444" t="str">
            <v>RDEL:The remaining unprofiled spend is an indicative cost for the maintenance of a 1.8miles (2.9km) twin bored tunnel, discounted for a 60 year return period.CDEL:Budget profile is based on the Highways England approved business plan (version 1.1).  The AMBER status is because the funding in RIS1 is unlikely to be sufficient to progress the project to start of works by the end of the RIS1 period (budget = £39.6m forecast = £67.76). However the latest overall scheme cost estimate for the working assumption (2.9km tunnel) in September 2015 indicates that the  most likely outturn cost is circa £1275.7M (P50 without programme risk) £1366.4m (P50 with programme risk). The current approved funding for the options phase is £21.0m (comprising £17.5m with £3.5m contingency). The spend profile is based on a publically financed scheme to deliver the RIS target of a start of works in RIS1 period.</v>
          </cell>
          <cell r="AI444" t="str">
            <v xml:space="preserve">RDEL: Non-Government costs will be incurred by the preferred scheme promoter.Non-Government costs will be incurred by the preferred scheme promoter.Strategic Outline Business Case Narrative: The original SOBC was approved in December 2015. Material changes to the SOBC were made and approved in June 2016, and further updates were approved by BICC in September 2016.Steel Procurement Narrative: The programme is not expected to be publicly funded, but the preferred scheme promoter is likely to spend in excess of £10m on steel-based products as part of the new terminal infrastructure needed to support a further runway. This assertion is based on benchmarking with the development of Heathrow Terminal 5, where we understand up to £150m was spent on Corus/TATA supplied steel alone. However, construction of the preferred scheme’s terminal infrastructure is unlikely to begin until 2020. Government will set out the national policy need for the delivery of additional airport capacity through the Airports NPS, and therefore government may seek to influence scheme delivery through its content. The CAA will also have an interest in efficient procurement in its role as economic regulator, ensuring the passenger only bears efficiently incurred costs.CDELNo costs are stated under CDEL as a decision on preferred scheme has not been taken, and therefore the full programme costs is unclear at present. The current expectation is that the scheme will be funded by the private sector.The Airports Commission assessed costs attributed to the different expansion options. The Programme have reviewed these costs and revised them for consistency with other areas of appraisal. In line with the Further Review and Sensitivity Report finalised in October 2016, the costs for each scheme have been updated to read as ranges as opposed to specific costs, for consistency with costs used elsewhere. The scheme and surface access costs (£bn, 2014 prices, undiscounted) read as follows:                                              LGW2R        LHRENR        LHRNWRScheme cost                      8.7 – 9.0      13.0 – 14.4     15.3 – 17.6Surface access cost         0.8                3.0 – 5.5          2.5 – 5.0Work to finalise surface access requirements and costs, and the allocation of costs between scheme promoter and government, will continue following an announcement of preferred scheme. Budget related to surface access will sit in road and rail. </v>
          </cell>
          <cell r="AJ444" t="str">
            <v>NPV based on 2002 values.RDEL: 18/19 Budget includes provision for £3.5m payment of non-protected GW pensions (which crystallise in 2018). 16/17, 17/18 and 19/20 include work for benefits realisation and general consultancy. CDEL: These figures reflect the project to construct the Crossrail railway only and exclude the contract to deliver the rolling stock and depots.It is important to note that the budgeted figures provided above reflect when TfL and DfT make contractualised contributions into the Crossrail Ltd account. It is assumed that the budgeted figures reflect when the investment is made. The forecast figures provided are taken from the Crossrail Investment Model (May 2016 with the next one available in November 2016) and reflect when Crossrail Ltd actually incurs expenditure at P95 confidence levels. Therefore the budget and forecast figures will not match. Forecast costs have risen since 2015/16 due to (i) the culmination of discussions between contractors and Crossrail Ltd in closing out contracts; and (ii) falling interest rates. However Crossrail Ltd continues to take steps to prevent further increases in forecasts and the Project Representative is closely monitoring Crossrail Ltd’s performance to provide the Department with ongoing assurance. Government CDEL also includes On Network Works figures (incurred by Network Rail) the cost of which was defined in 2011 at Review Point 4 (the point at which both Sponsors reviewed their contributions to the project). The £200m income in 2016/17 is a City of London contribution which will be paid to DfT on completion of a number of project milestones. This is currently forecast for 2016/17 but there is a risk this could slip in to 2017/18. The £70m income in 17/18 is a contribution from Heathrow Airport Ltd which will be paid to DfT once milestones relating to the Crossrail services to Heathrow are completed. The two £25m payment in 18/19 and 19/20 are further City of London contributions linked to the commencement of services through the central section in 18/19 and to Reading in 19/20.</v>
          </cell>
          <cell r="AK444" t="str">
            <v>RDE:To note, the baseline and forecast in this Quarter differs strongly with what was reported in Quarter 1. The reason is that Quarter 1 only included the costs in Rail Funding Control Period 5 (2012-19). However to make this report consistent with the other Network Rail Programmes, this has been changed this Quarter to also include future Control Period 6 costs (2019-24). In addition, last Quarter the data was reported in nominal terms but this Quarter reports in real 2012/13 prices, in line with the other Programmes. Finally, in Quarter 1, NR did not set out the different funding sources which meant that one item of spend (Chiltern costs) were also erroneously included. This has now been corrected. Figures in 12/13 prices and includes phase 1 &amp; 2. These represent current best estimates and are subject to change as project develops and scope is removed. Phase 2 costs represent GRIP 2 certainty, with 50% optimism bias. GRIP 3 figures expected to be available in late-December 2016. Unprofiled spend of £97.78m expected to be required in 2022/23, after which there is no further expenditure forecast.  Depots &amp; Stabling / EWR Consortium's £45m contribution not included.</v>
          </cell>
          <cell r="AL444" t="str">
            <v>NVP:(2010 £m)NOTE: The spend can be broken down into the following EDP entries: GW Electrification (W001a), Cardiff to Swansea electrification (W001b), Reading Independent Feeder-Bramley (W001c), IEP Western Capability (W002a), IEP GWML Capacity (W002b), Thames Valley Branches (W003), Thames Valley EMU Capability Works (W004), Western access to London Heathrow Airport (W005), Oxford Station Area Capacity and Station Enlargement-Oxford Corridor Phase 1 (W006), Oxford Corridor Phase 2 (W006a), Dr Days Jcn to Filton Abbey Wood Capacity (W007), Bristol Temple Meads passenger capacity-incl. Digby Wyatt Shed (W008), West of England DMU capability works (W009), Swindon to Kemble Redoubling (W010), Access to Assets (W011), Westerleigh to Barnt Green Line speed improvement (W012), Reading Stn Area Redevel (CR002), Acton to Willesden electrification-WCML (CR007), GWEP DNOs Clearance Work-RAB, Cornwall- Regisnalling. This version includes projects which were not previously included: Thames Valley Branches (W003), Reading Stn Area Redevel (CR002). The budget lines reflect the Hendy baseline figures for the Network Rail enhancement programme as of June 2016. All figures are in 12/13 prices.Data reflects non grant funded enhancement spend only (i.e. projects funded through the DfT loan agreement). It does not include renewals, EU funding, grant funding or other funding NR used to contribute towards the programme.Pre 2016/2017 has been calculated by adding CP3&amp; CP4 finalised forceast figures, plus Hendy CP5 Y1 and Y2 figuresFigures included in remaining un-profiled spend relates to forecasts that are currently unfunded reflecting the funding period methodology adopted in rail. Remaining unprofiled spend related to CP6 Yr 4- 5 and CP7 costs. Budgeted costs in CP6 (post 2018/2019) have not yet been determined as decisions regarding the unfunded scope items have not yet been finalised and approved.The following entries have not been included , as the spend has not been broken down into individual projects:- Costs under the Depots and stabling enhacements fund- Welsh Valley Lines electrification (development costs are being funded by the Department but the Project is being taken forward by the Welsh Government)</v>
          </cell>
          <cell r="AM444" t="str">
            <v>Bespoke Index and deflator agreed with HMT.RDEL:The SR15 settlement set a year by year funding allocation for HS2 as a whole for a period of 5 years (2016/17 to 2019/20) Following the precedent set by Phase One, we will capitalise expenditure following second reading of the Bill for Phase 2a and remainder of Phase two - our prudent assumption is that this will be from April 2018 and April 2020 respectively.RDEL (one of new cost) is programme cost exlcuding depreciation.RDEL (recurring new cost) is admin cost excluding depreciation.CDEL: In the 2015 Spending Review (SR15) Government restated the long-term funding envelope for the HS2 programme at £55.7bn in 2015 prices. This budget is for delivery of the full HS2 scheme including rolling stock. The SR15 settlement set a year by year funding allocation for HS2 for a period of 5 years (2016/17 to 2020/21) including an allowance for inflation. In summary the total funding envelope of £55.7bn (in 2015 prices) is in Real Terms whereas in comparison the funding allocated for years 16/17 to 20/21 is in Nominal terms. For the purposes of this spreadsheet only WLC refers to the total funding envelope of the HS2 programme.  Total C-DEL spend (D69 and D70) is reflective of report period only to 2020/21. WLC Table below is based upon the latest assumption of capitalisation for the HS2 project. The splits provided for phase 2a and 2b are indicative and should not be taken as the basis for future ring-fencing (to be agreed with HMT as part of the SR15 settlement). Program costs are reported only at the whole programme level.</v>
          </cell>
          <cell r="AN444" t="str">
            <v>The Project Cost to Closure isn’t calculated up to 2020.The calculated figure by adding the £5.7bn total value of IEP to the £480m CP5 works being delivered by Network Rail and an additiuonal £130m to represent the bi-mode variation.However, the final cost of the Bi-mode variation has not been fully agreed yet so this is an estimate. Similarly the £480m for Network Rail costs is their CP5 allocation only.Finally, the £5.7bn for IEP is calculated in the Business case and is the standard quoted value of IEP over the 27 ½ years. Its not possible to dis aggregate costs for sections within the contract periodRDEL: Non-Gov costs reflect funding provided to Network Rail for IEP works in CP5 (480m equally distributed across CP5). The remaining unprofiled spend of 5.7bn shows the value of the IEP contract, this is in terms of the costs of the GWML and ECML fleets over 27.5years via the Set Availability Payments for the fleet. This figure is unchanged from the Business Case (FBC). Over the course of the Programme there have been additional costs as a result of mitigating delays in the provision of infrastructure including contract variations to modify the GWML fleet. These costs are reflect in the RDEL one off costs. RDEL one off costs include costs of external advisers, costs of bimode variation signed 2016 (transaction charges and assumed funding package over life of fleet - this will be subject to confirmation) and test delay mitigation payments for DfT obligations under the contract. The expected OPEX increase for increased maintenance costs as a result of GWML bi-mode operations is included in FY 2017/18 - 2021/22. (Pre 2015/16 RDEL Budget and Forecast figures calculated using figures from Q4 2014/15 GMPP report.)CDEL: The total costs of £5.7bn are financed via PFI payments over 27.5 years. DfT guarantees use of the trains in the Great Western and East Coast franchises. Network Rail funded in CP5 to deliver £480m of enabling works prior to entry into service (classified as C-AME not CDEL which is why it is included in non government costs). 46.25 is the Capex element of the depot costs included in the bimode variation signed in 2016.</v>
          </cell>
          <cell r="AO444" t="str">
            <v>The forecast for the RIS1 period includes the Development Phase costs which are being developed following the appointment of the Technical Parther in May 2016.  The baseline for FY16/17 consists of the 16/17 element of the Options Phase budget and £29.7m approved for FY16/17 for Development Phase activity. Forecast for FY16/17 has changed because the PRA has been delayed and the Development Phase activities have therefore slowed. A revised forecast will be presented to BICC to support the remainder of the Development Phase early in 2017 with the OBC after the Preferred Route Announcement.   The forecast to end FY 2021/22 relates to Options and Development Spend Only. The budget in RIS1 (2015-2020) is based on the Highways England approved capital baseline (v1.1); against this forecast shows some variance. A more detailed estimate of costs for the RIS2 period will be developed before seeking HE DfT and HMT approval in due course and presented in the Full Business Case.</v>
          </cell>
          <cell r="AP444" t="str">
            <v>These figures reflect the project to construct the Crossrail railway only and exclude the contract to deliver the rolling stock and depots.It is important to note that the budgeted figures provided above reflect when TfL and DfT make contractualised contributions into the Crossrail Ltd account. It is assumed that the budgeted figures reflect when the investment is made. The forecast figures provided are taken from the Crossrail Investment Model (May 2016 with the next one available in November 2016) and reflect when Crossrail Ltd actually incurs expenditure at P95 confidence levels. Therefore the budget and forecast figures will not match. Forecast costs have risen since 2015/16 due to (i) the culmination of discussions between contractors and Crossrail Ltd in closing out contracts</v>
          </cell>
          <cell r="AQ444" t="str">
            <v>NPV still subject to confirmation of business case options by BICCThe financial baseline comprises the agreed funding of £2,620m for the MML Infrastructure Enhancements Programme that is contained in the Hendy baseline as of December 2015. The financial baseline includes funding from the Passenger Journey Improvement Fund (PJIF) but does not include the agreed contribution from the Depots and Stabling Fund [for Kettering Stabling] and the funds for the improvement schemes at Market Harborough which total a further £41m. The OBC that will be submitted to BICC in October 2016 contains a revised forecast of £2,204m that currently does not  include:  ’MML Line Speed Improvement scheme (as it funds the completion of works for the CP4 upgrade to introduce 125mph running), the ‘MML Leicester Capacity (Syston-Wigston)’ scheme and the ‘Electric Spine Development Programme’. The funding from the ‘Passenger Journey Improvement Fund’ that was also included in the agreed original baseline of £2,620m has been reduced from £206m to £85m as the balance of the fund has now been allocated to other routes. When the scope of the remaining works, which includes the Leicester Capacity (Syston-Wigston)’ scheme, has been agreed, a further version of the business case will be submitted for approval that includes the all of the schemes that will be funded by the remaining balance of £457m</v>
          </cell>
          <cell r="AR444" t="str">
            <v>Project Cost to Closure - total  cost.from 2010 - 2022.NR has estimated for the total Anticipated Final Cost for the programme is around £5bn in 12/13 prices, which includes £2.5bn as an initial estimate for the delivery of TRU by the end of 2022. External funding figures (e.g. third party contributions, renewal contributions, maintenance costs, additional rolling stock costs) have not been included.  Most of the projects were included in the Rail Investment Strategy (HLOS), which was generally considered to have reached SOBC stage, although some projects have been built and some are still being planned.  Work is ongoing to align the programme with the appropriate approvals processes to get to FBC status.  There are  cost escalation concerns emerging around power supply and new electrification standards.  It is anticipated that the cost of the West Coast Power Supply Upgrade will move into this programme in the next reporting period.  Note that funding for the programme after 2019  beyond CP5 is not yet committed.  The TRU will be subject to approval of a final business case in early 2018, once a single option has been selected. (DfT cash funded Wigan-Bolton figures  from the main portfolio, have been estimated and added in year 16/17 &amp; 17/18 for inclusion) Following the report provided by Sir Peter Hendy, the total forecast upgrade cost for the infrastructure elements of the North of England Programme is £6,190m. This is the baseline forecast following the Hendy Review in November 2015 and is subject to the on ongoing assessment and investment decisions. This figure excludes direct third party funding, depots &amp; stabling and rolling stock costs associated with the Programme. The pre-2016/17 spend figures for North of England represent our best current understanding of previous Network Rail spend on the North of England Programme, which includes costs from Rail funding Control Period 3 and 4. It is also worth noting that the NR accounting year is January to December. We are working to interrogate these previous spend figures and will look to update again in Quarter 3. The REDEL figures are directly from the NoE Route Team , the figures are dynamic ,further work/scrutiny is ongoing to define the programme and changes will be managed through the change control process.</v>
          </cell>
          <cell r="AS444" t="str">
            <v>The total reflects the inclusion of  the of East Anglia, West Midlands and South Western franchises. No finance information is available yet for new franchise competitions recently started (West Coast, SouthEastern East Mids). Budget values are derived from v15.51 of the rail LTF for EA amended for subsequent CP5 and other changes. Economic factors as most recent OBR projections pre-Brexit vote). Forecast from rail LTF June 2015. The June LTF includes updated profiles for subsidy/premium, showing more subsidy/less premium up front in the first 2 years of franchises, followed by significantly less subsidy/more premium later in the franchises and can be negative vaulesFinance data reported from start of franchise</v>
          </cell>
          <cell r="AT444" t="str">
            <v>* Budget costs per FBC as previously reported. Forecast costs based on current view of operations per latest project milestones.* RDEL one-off new costs relate to project team costs at DfT(C) and MCA during procurement and transition phases. RDEL recurring new costs relate to UK SAR-H contractual costs. RDEL recurring old costs relate to Gap SAR contractual costs for 4 bases from July 2013 to June 2017.* Underspends from 2015/2016 onwards are the result of contractual variances (e.g. delay to start of operations at Lydd, AW189 contingency plan) and favourable changes to variable costs (e.g. fuel price).* Annual Steady State is fully achieved in 2018/19 when all bases have transitioned to UK SAR-H.* Income represents charges to various NHS bodies for use of SAR helicopters as 'air ambulances'. No income was shown in the FBC.* Nil CDEL costs per FBC as previously reported.  * No account has been taken of the potential impact on CDEL of the application of new lease accounting rules in IFRS16 (published in mid-January 2016) which are due to come into fource for corporate entities in FY 2019/2020. DfT(C) has been notified of the potential CDEL exposure for the departmental risk register. * Guidance on lease accounting for the public sector is awaited from HM Treasury.</v>
          </cell>
          <cell r="AU444" t="str">
            <v>R-DEL costs reflect costs historically reported in the previous South West Rolling Stock BICC report, which were included in DfT LTF (current and previous versions) and paid via franchise agreement. The costs for rolling stock are contracted (with all new rolling stock in operation in 2018) and therefore not expected to change significantly. The cost figures for Non-Gov costs are in 12/13 prices and reflect the Network Rail enhancement forecasts for the Wessex Capacity programme. The projects in scope for these costs include Waterloo; Wessex Traction Power Supply Upgrade and Reading, Ascot to London Waterloo train lengthening. The baseline reflects a change controls agreed in April 2016 to cover some validated cost escalation on the programme. As a result the change controlled base line increased by £29m (12/13 prices) in Control Period 5 (2014-2019) and by £20m (12/13 prices) to the Control Period 6 (2019-2024) forecast. There has since been a £12m variance reported against the change controlled baseline, which is currently being reviewed and validated.Costs for CP4 rollover schemes including Route 3 Power sign off, Package 7, 10 Car South West Suburban Railway, Wessex ASDO have been removed from the cost table as these do not immediately relate to programme outputs. Thee combined value of these schemes (all 12/13 prices) is £22.3m (pre 16/17), £0.5m (17/18), £7m (17/18), £6.1m (18/19), £11m (19/20), £10.8m (20/21) and £10.4m (21/22).All of these are reported in Network Rail's CP5 Enhancement Delivery Plan. The figures do not include funding for Depots &amp; Stabling or any contributions from other funding sources including any EU funding, renewals expenditure, third party funding or from other funding sources.</v>
          </cell>
          <cell r="AV444" t="str">
            <v>Project cost to closure taken as end of F/Y 2015/2016.Please note that the projects costs are of the FBC The whole life cost for the SSIP was based on the divestment of DfT’s shared service centre to an outsourced supplier, arvato Ltd, and the migration of the entire DfT family from a number of different ERP platforms on to a standardised Agresso solution. The migration programme ran into difficulties and, as a result, HMG renegotiated its agreement with arvato.  As a result, the migration programme was re-set and only one migration is now planned – DVSA Vehicle and Operational Services will be migrating from Oracle to SAP.  The negotiations with arvato also resulted in a cash settlement being paid to arvato and a new Run Rate (annual service charge) being applied.  This was approved by HMT and Cabinet Office in Spring 2016.  The new migration programme is expected to run until late 2017 and the overall agreement until 2020 when it will either terminate or DfT will exercise an option to extend.  The whole life costs for the new programme are expected to be the same as for the original divestment base case and the SSIP team will be monitoring expenditure against that figure. We are in the process of re-baselining the programme costs and benefits models as they have significantly changed following the reduced programme scope agreed this Summer, which in turn has affected what we are tracking against in terms of costs and benefits.  Whilst planned saving have been eroded we are still on track to deliver within the original budget for shared services , if we had retained the function in-house, and we continue to have ongoing conversations with the supplier and business regarding final costs and benefits.</v>
          </cell>
          <cell r="AW444" t="str">
            <v>The programme team is in the process of updateing the Business Case - due to approve in December 16. Therefore, the exact figures for the project to closure will be provided once the Business Case has been updated. The programme team have conducted a profile budget review and the RDEL figures have been re-profiled to reflect the outcome of this review. Resource costs are mainly related to direct Programme Team costs within DfT plus incentive payments to Network Rail (commercial sensitive) and GTR related to delivery milestones.Following emerging infrastructure cost pressures and a cost reforecast exercise in 2015, the Anticipated Final Cost for Network Rail's Key Output 2 Infrastructure works increased by £450m and included in the NR Control Period 5 reset review undertaken by Sir Peter Hendy - reported in November 2015.  The £450m increase was also endorsed by DfT’s Board Investment and Commercial Committee (BICC), increasing the capital value of Thameslink Infrastructure works to circa £5.05bn; and capital value of the Thameslink Programme to circa £7.2bn. The £450m cost increase has been added to the existing NR spend under the Non-Gov (£m) both Revenue and Capital column.Following a review in Q2 the CDEL figures have been re-profiled to reflect the current profiled budget. The CDEL figures represent direct costs to the DfT budgets plus capital grant payments to Network Rail (Depot Develoment Works Agreement and Enabling works Agreement). Other capital costs are incurred by Network Rail (infrastructure) and Siemens (new trains). The actual figures for pre 2016/17 spend have been amended due to the current review and depot works. The Thameslink Programme Whole Life Cost is £7.2bn of which £5.05bn is NR Infrastructure costs £1.6bn for Rolling Stock and £0.3bn for depots.</v>
          </cell>
          <cell r="AX444" t="str">
            <v xml:space="preserve">An FBC was approved in 2014 for a three year vaccine contract plus a one year extension.  An addendum to the FBC was then approved by HMT for the extension year, but HMT wanted more information on vaccine volumes.  Better forecasting was available once a further year of the programme had take place and an updated addendum was approved in March 2016.   The costs are made up of actual costs, and forecasts from the addendum (for 2016/17) and updated addendum  (for 2017/18).   Actual spend is less than forecast due to a reduction in the amount of vaccine being purchased.  This is due to expectations around uptake being lower now the programme has been running for several years and uptake is easier to predict.  This has also led to a reduction in the amount of vaccine purchased for 2016/17 and 2017/18.  </v>
          </cell>
          <cell r="AY444" t="str">
            <v>Budget reflects the Revised Project Agreement (RPA) Addendum Business Case approved by the Department of Health in July 2016. This is a refresh of the RPA Business Case. Pre 2013/14 Budget = Actuals as it was considered to be a sunk cost for the purposes of the RPA Business Case. Central Costs have now been refreshed to 2016/17 as such Budget = Actuals.Budget (business case) and Actual/forecast costs include inflation and irrecoverable VAT. Budget costs include both Central and Local NHS costs, where the £1.1bn total revenue cost splits £1.080bn Central costs and £0.01bn NHS Local Costs.Forecast and Actual Costs only include DH/NHS Digital (Programme and Admin) costs and excludes NHS Local Costs. Admin forecast figures are based on latest forecast and the assumption that the 17/18 staffing level will be required until the contract end.Forecast figure includes the DH LSP Capitalisation Model Adjustment.The 2016/17 Spend for RDEL is not on Profile against the baseline due Exit costs being lower than anticipated.The 2016/17 Spend for CDEL is not on Profile against the baseline due to slippage and a lower uptake of Lorenzo modules than anticipated.There is no reported figure for Annual steady state for recurring new costs as the core contract ended on 7 July 2016 and remaining costs relate to Exit and the Lorenzo Trusts which receive service support for up to 6 years after which they will need to be funded locally.  As such the RDEL spend for the IT systems will continue after the programme ends but will be funded locally.RDEL Actual Forecast has decreased by £7.8m from Q1 1617 due to a reduction in forecasted service charges.CDEL Actual Forecast has decreased by £3.9m from Q1 1617 due to a lower than anticipated uptake of Lorenzo modules.Revenue Costs in 2015/16 onwards have been split between the required categories, this has not been done for prior years or the baseline costs.</v>
          </cell>
          <cell r="AZ444" t="str">
            <v>The rollout of EPS Release 2 to prescribing sites had been slower than anticipated and the BSA redundancies were not realised, hence the significant shortfall in costs expended. It was expected that EPS Release 2 would be rolled out to 100% of prescribing and dispensing sites by the end of December 2009. In reality, as of December 2013, 91% of dispensing sites (pharmacies) and 16% of prescribing sites (GP practices) had EPS Release 2 deployed, and this has risen to 99% of dispensing sites and 83% of prescribing sites as of August 2016. The factors which led to the lower than expected national rollout of EPS Release 2 are fully documented in the Extension Business Case.The increase in CDEL and RDEL for pre 2016/17 and 2016/17 is due to the Informatics Portfolio Management Board (IPMB) Approved Change Request for the unanticipated Phase 4 Pre-Requisites, including Pharmacy Training, Business Continuity and Controlled Drugs.A new change request (CR033) was approved by IPMB SG in Q4 FY15/16 which moved funds (CDEL - £1.4m &amp; RDEL - £0.1m) from FY1516 into FY1617 which is as a result of external dependencies outside the control of the EPS Programme i.e. policy changes for Controlled Drugs to be processed through EPS, Pharmacy contract originally scoped to be for EPS only has become much broader with an increased scope as a result of the Medicines Strategy Group.A further Change Request (CR041) to re-profile spend was approved by IPMB SG in Q2 FY1617. This return includes the revised figures.Project costs to closure relate to FY1617.</v>
          </cell>
          <cell r="BA444" t="str">
            <v>Taken from Addendum FBC v0.7 which excludes VAT. This covers an additional 2 year extension and is now until Dec-18 and incorporates the delays seen to date with regards to Hosting, Interface Mechanisms, Subsidiary Modules and Patient Facing Services. Prior GMPP submission was based on ABC v2.4 to Dec-16. Includes all costs (i.e. both central and NHS costs) as reflected in the business case.  RDEL: Budget figures have been taken from the Approved Addendum v0.7 Business Case approved on 8th April 2016. It is assumed that VAT is recoverable and CPI is used. CDEL: Budget figures have been taken from the Approved Addendum v0.7 Business Case approved on 8th April 2016. It is assumed that VAT is recoverable and CPI is used. Project costs to closure represent costs for FY16/17 onwards</v>
          </cell>
          <cell r="BB444" t="str">
            <v>1) Figures are from HSCN OBC, approved by HMT on 17/12/20152) Costs exclude Optimism Bias and Contingency3) Forecast Costs to Closure (Row 213) is a combination of NHS Digital Admin and DH Programme costs form 16/17 onwards4) Numbers reported in baseline (see below) represent DH Central and Local costs. This is different from Q1 as Local costs were not previously included.5) Numbers reported in forecast (see below) represent DH Central spend only as that elementis within our control.6) Reduction in 'Recurring Old Costs' in 2016/17 from Q1 is as a result of re-forecast of N3 spend for 16/17.</v>
          </cell>
          <cell r="BC444" t="str">
            <v>Anticipated costs reflect the latest funding commitment as presented in the FBC and are based upon the assumption that full service rollout is paused to allow full consideration and evaluation of integration options, resulting in an extended spending profile.  Some of these costs reflect business as usual activity to achieve full rollout.    The anticipated annual cost of the fully rolled-out service is £66m.  NPV calculations take into account costs and benefits up to and including 2025/26.  The rollout profile may be subject to amendment following discussions around the timetable and format for meeting the conditions around FBC approval between DH and HMT.</v>
          </cell>
          <cell r="BD444" t="str">
            <v>Project costs to closure this excludes the £10m of sunk costs from 2015/16 including in the Economic Case but not the Financial Case in the OBC. The figures in the tables below are the current estimates in the Outline Business Case that is currently going through the approvals process. These include contingency and Optimism Bias.These do not constitute as baselines until the OBC is approved in July.An FBC will then be produced for approval in early 2017.Due to procurement delays it appears there may be some slippage in the programme and the figures for 2016/17 and 2017/18 a,t least, are subject to material changes, particularly with regards to capital expenditure. Options are presently being considered as to what could be delivered in the 2016/17 financial year and these may include bringing some planned spend forward which would mitigate some of the delayed 2016/17 spend. However there isn’t enough certainty over any revised figures to disclose currently and there aren’t any plans at present to change the value of the overall funding required.</v>
          </cell>
          <cell r="BE444" t="str">
            <v>The commercial arrangement with NHS Digital has now been resolved and the overall cost envelope remains unchanged.In the front office there is now significant confidence in future cost projections, however in the back office area there remains uncertainty over elements of future costs which will only be clarified when the procurement tender responses are received.There is also a deferral of capital costs from one year to the next to reflect the slippage of the back office development activities.</v>
          </cell>
          <cell r="BF444" t="str">
            <v>CDEL CommentaryThe CDEL spend is to build and equip 2 proton beam therapy centres integrated into existing hospital cancer services. Each centre using 4 rooms, and 3 gantries, 1 particle accelerator whereas pre-OBC assumptions were for 3 rooms and 3 full gantries. The Trusts OBCs show the additional cost relating to the fourth room and cost excesses being funded by additional loans or their own funds respectively and note that the extra capacity is both an operational contingency and essential for research and charitable involvement.The budget figures are based on the Trust Supplementary Full Business Cases (SFBC) submitted to DH on 21 and 22 May 2015. Reforecast figures are supplied by Trusts on a quarterly basis. SFBCs show capital spend largely unchanged quantum except for The Christie showing a £1.8m increase. Both Trusts have shown some phasing differences in reforecasts and have highlighted that other changes will be likely and only known once final schedules are received from building contractors.Trusts have currently forecast a reprofile of capital spend which delays £2.7m from 15/16 and £7.9m from 16/17 into 17/18.The proton equipment and building procurements are complete and contracts have been signed. There are still a number of contingency and optimism bias numbers contained within the total capital figures. Building costs remain the most at risk from increases relating to unexpected variations. Trusts are using professional consultants as part of their building design and procurement process to review building plans for “buildability” with an aim to manage costs.An amount of £40.5m input VAT has been deducted from the public sector element for this report. This is based on VAT assumptions shown in the UCLH FBC and sFBC. FBCs showed a cost excess of £3.9m above £270m (£250m Government funding initially approved by Treasury plus £20m charitable target) that was assumed to be funded by additional ITFF loans to the Trusts.  That cost excess increased to £5.4m above the £270m in sFBCs total due to The Christie’s building costs being forecast to increase.Refresh capital has not been shown in the "Remainder" period as costs contain substantial depreciation and finance costs on all capital spend as it is unlikely that the major equipment (gantries &amp; accelerator) would be replaced after their assumed 20 year useful life. While there will be some element of lifecycle capital for IT equipment and other equipment upgrades these should be small relative to gantries and accelerators. Cash surpluses generated by Trust depreciation expense will be used to repay loans and accumulate an amount for decommissioning costs at the end of the 20 year project.Previously reported numbers:OBCs showed VAT inclusive capital spend as £287.6m with £34.8m being from non-public funding sources with input VAT of £45m being deducted from the public sector funded element for GMPP reporting. In their OBCs, Trusts had added the cost excess above planned sources of funding into the charitable funding amount. Draft Appointment Business Cases (dABC) showed capital spend as £280.1m with £20m from non-public sources in line with the target charitable funding that was identified in the SOC and Service Investment Framework (SIF). RDEL CommentaryThe budget figures are based on the Trust Supplementary Full Business Cases (SFBC). SFBC figures show a slightly reduced service cost relative to the FBCs due to lower interest costs on ITFF loans. Reforecast figures are supplied by Trusts on a quarterly basis. There is a slight increase in pre-service RDEL costs from the last report due to the increased interest recharge from Trusts to NHS England on earlier drawdowns of capital funding for enabling works not being fully offset by forecast interest recharges relating to reprofiled (slightly delayed) capital funding.Whereas early reported figures based on the Strategic Outline Case (SOC) showed no RDEL during the development period, the business cases from OBC onwards reflect interest on PDC and training costs prior to service commencement that cannot be capitalised. There is a total of £37m pre-service costs during the development of the proton beam centres (build and equipment installation phase) This is to be funded by NHS England from the Proton Overseas Programme budget that is used to treat patients with proton beam therapy abroad. The total pre-service delivery costs have increased, mainly due to staff costs, by around £6m relative to the dABC due to higher levels of staff assumed to be in place during 2018/19 for UCLH and during 2018/19 for The Christie along with later service commencement dates at both sites. NHS England has challenged the assumptions on staff and the Trusts have noted that they will comply with their responsibility to manage costs downwards where possible.  There is a substantial amount of work still to be done to properly define workforce numbers. This work is in turn dependent on case mix and which indications will be treated first in the ramp up period. This will form the main elements of Transition Planning. Additional DH and NHS England costs for project management, clinical policy and pathway coordination, and technical advice have also been estimated and included The amounts have been budgeted for in 2013/14 and 2014/15 and are in longer term forecasts.sFBCs show the first patient treatment dates have been delayed to July 2018 for the Christie and April 2019 for UCLH. The delays being due to increased expected complexities in the building construction. The SOC shows service commencement in 2016/17. The FBC shows service commencement for the Christie on 20 April 2018 (handover of treatment rooms 1 and 2 on 23 Jan 2018) while UCLH service commencement is spring 2019 (handover of treatment rooms 1 and 2 on 30 Nov Jan 2018). The Trust business cases refer to a ramp up period of 2 years to reach 650 patients per year per Trust (1300 in total, lower than the 1350 used in the SOC). With the first full year of full service as 2020/21. The actual ramp up will probably be in lots of indications, determined by clinical need and patient safety but has yet to be determined, as part of Transition Planning. SFBCs show RDEL costs for service built from modelled inputs. At 650 per year patients per Trust these are £38,300 (was £40,000-£41,000), per patient in 2021/22 a year which should have stable full capacity usage (assuming 1300 patients) and annual inflation to that date added. Given the very high level of fixed costs, total costs do not vary significantly with volume during the ramp up period of 2 years. SFBCs and FBCs are informed by more detailed and scrutinised bid information from equipment providers and builders / building advisors but there are still contingencies included for build costs and IT elements.The SOC showed RDEL costs of £39,500 per patient with 1350 patients per year being treated. During the bid process, equipment suppliers made it clear that they believe that 750 patients per site with the current case-mix should be deliverable. This has little effect on costs as Trusts estimate that up to 96% of costs can be regarded as fixed (includes semi-fixed staff and other costs). However, the cost per patient is significantly reduced.</v>
          </cell>
          <cell r="BG444" t="str">
            <v xml:space="preserve">Following IBM's formal notification that they are in Contractual default with Transition and Enhance projects, IBM continue to work with the Authority on replanning its Enhance activities.The Transition approach activities have been agreed with the Authority and the large majority of the activities now complete. Total Budget Whole Life cost will remain as forecast but in line with replanning activities there has been movements in annual budgets for Enhance and Transition including movements between capital &amp; revenue budgets for costs relating to Transition activities. Adjustments between FY16/17 Qtr1 and FY16/17 Qtr2 returns:Revenue - £0.4m staff cost reduction due to vacancies carried on the Programme Capital - NoneMovements between financial years is due to Enhance delivery delays </v>
          </cell>
          <cell r="BH444" t="str">
            <v>The costs are actual to Aug16 and forecast of the overall programme spend.The baseline represents the original OBC to Mar-18. An FBC to Nov-16 has now been approved. The Programme is continuing to report against original OBC until full FBC approval is obtained to the end of the original OBC period (Mar-18). A continuation FBC covering this period is going through the approval process.The underspend in revenue and capital Pre 2016/17 reflects the delay in go live for the eRS service and the agreement of the Infrastructure as a Service FBC at a lower rate than budgeted.  Project costs to closure approximated as FY1617 and beyond.</v>
          </cell>
          <cell r="BI444" t="str">
            <v>Budget costs taken from FBCv1.0 &amp; Transition FBC which excludes VAT and inflation and are discounted.  Includes all costs (i.e. both central and HSCIC costs) as reflected in the business case.  The whole life cost for the NHS Mail 2 project over the initial term to 2020/21 has been revised to £135.79m, which is an increase of £2.94m on the original business case of £133.03m.  All figures include contingency, local costs, inflation and it is assumed VAT is recoverable.The NPV for the OBC to 1920/20 was £-222m (as reported in Q4). The NPV in the FBC until 2020/21 has increased to £38m, as a result of procurement price being cheaper and due to the benefits identified in section 9.21 (below).Forecast is off profile due to delays with the new supplier (Accenture) being ready to start migration following delays in contract signature and engagement with the incumbent (Vodafone). Migration commenced in the last week of May 2016FY15/16 &amp; FY16/17 reflects the current impact of these delays with the requirement to pay the incumbent (Recurring old costs) for longer. The new baseline figures (£135.79m), is an increase of £2.94m on the original business case (£133.03m). In December 2015 IPMB SG approved the rebaseline with Accenture and an extra 3 month service with Vodafone and the remaining years forecast have been updated to reflect the new approved figures.  Project costs to closure represent costs for FY16/17 onwards</v>
          </cell>
          <cell r="BJ444" t="str">
            <v>The Budget and spend figures disclosed include both Revenue and Capital finance streams, the Revenue element being the RDEL of £11.2m. This has been amended to reflect the revised planning assumptions, including Pensions IT as per the OBC addendum and also includes initial costs incurred pre-2016-17. In addition to this initial work, the project is expected to  subsist over four financial years, (2014-15, 15-16, 16-17 and 17-18). The Capital funding elements have also been amended to reflect current planning, being a CDEL of £9.2m, to give a total figure of £20.4m. The OBC Addendum, approved on 9th August 2016, was produced as a result of:• transferring the responsibility for replacing the IT Infrastructure Service for the Pensions Service from the NHSBSA ITIS Programme to the Pensions Re-procurement Programme (Pensions ITIS); and• amending the split of internal and external service provision within the ‘Hybrid Model’ preferred option. There were no other changes to the original procurement options or recommendations documented in the OBC. The financial implications of the addendum was a requirement for an additional investment of £6.7m to:• implement the recommended option for the Pensions IT Infrastructure Service, which is to implement a hybrid service model which will see the majority of IT capabilities brought in house, but with specific outsourced contracts placed for Telephony and Network support. The cost of change is estimated at £3.7m, with savings of £0.45m pa from 2017.• revise the implementation approach so that Pensioner Payroll services will be delivered in-house rather than remaining outsourced, and that Document Storage and Archive will no longer be required due to the introduction of a new digitised solution. Pensioner Payroll administration accounts for 2.4% of the cost of the overall operational service which was approved at OBC.   The cost associated with the implementation of the original Pensioner Payroll Administration solution was underestimated in the OBC by £3m which will still be needed to support this revised approach.</v>
          </cell>
          <cell r="BK444" t="str">
            <v>NHS.UK Alpha Mandate agreed, £794.3k spend approved (HMG2245) from earmarked NHS Choices Transformation budget for FY15/16.NHS.uk has an Investment Justification, approved in April 2016, of £2.1m. They are currently in approvals for another IJ for an extension to cover the programme until March 2017.  The main business case is still under development and is still planned to be ready for approval in Q1 2017. The forecast for 16/17 onwards represents the current baseline plan within the P2020 baseline plan</v>
          </cell>
          <cell r="BL444" t="str">
            <v>CDEL costs:Baseline costs now fully reflect the CSR request approved by Treasury in December 2015. The forecast incorporates prolongation and inflation costs due to programme timing changes and reflects the position that might occur if no corrective action were to be taken.The 2016/17 spend profile reflects a change in the procurement strategy that moves a large proportion of the originally planned RIBA 3 design costs into the next financial year.RDEL costs: 1. Exclude non cash accounting adjustments. 2. Baseline costs pre OBC approval have been set to actual cost incurred.3. RDEL costs are reported through to 2083/84 as nominal costs based on 2014/15 and inflated at 3% p.a. compound. This is a significant change to previously reported figures which were inflated to 2023/24 and then assumed to be constant through to 2083/84. This change removes the anomaly between future costs which were reported as REAL and one off new costs which were reported as NOMINAL values.Annual steady state costs reflect the position F/Y 2024/25</v>
          </cell>
          <cell r="BM444" t="str">
            <v>The "One Off New Costs" are the costs associated with running the Programme and setting up the Future Operating Model.   Any costs incurred pre 2016/17 were absorbed within BAU budgets.The figures have been sourced from the Programme Business Case currently going through the approvals process.</v>
          </cell>
          <cell r="BN444" t="str">
            <v>* 2014-15 There were no costs, other than staffing costs, prior to 14/15. * Due to late publication of the implementation plan, the budget for 14/15 was re-forecast, from £6.5million to £1.5million.  * Actual spend was £1million, as less than expected was spent on the Cost Recovery Support Team (CRST) and the IT changes, with 0.5 returned to the central pot. * 2015-16 The programme budget was originally £4m.  £1m was given up at the outset to support the ongoing work on dementia with a revised budget of £3m. This was again reforecast to £1m. This would enable delivery of the CRST (£0.5million) and IPSOS MORI evaluation (£0.5million). HSCIC services to amend GP registration systems (forecast at £2million) have now been re-scoped and included as part of the wider IT change project (NHS Flag) - the detail of this project is being appraised with a view to delivering from April 2016.  Actual spend in 2015/16 was -£120,705.49 (credit) - definitive position following reconciliation. This was because in 14/15 we had expenditure of £351,290.00 which was captured under Programme when it should have been captured under Capital, which we weren’t aware of at the time (14/15). Our account was then credited in 15/16 against the Programme budget, hence us reporting a credit classification. * 2016-17 The programme submitted revised bids forecasted at £7.3m (previously £5.1m).  Broken down as follows:  RDEL £2.27m - to deliver programme objectives and £5.0m to deliver the NHS Flag (IT Project).  CDEL - A proportion of 16/17 budget is now classed as capital (1.512m) to facilitate this work.  The revised bids were approved in April 2016.NB: please note, the capital element in the Q4 2015/16 return was submitted incorrectly which was merely a typo.  We reported £1.152m CDEL when it should have read £1.512m.   *2017-18 The programme has submitted revised bids forecasted at £9.3m (previously £2.3m) to cover transitional arrangements (decision awaited).Total project to closure costs is based on actuals of £0.89 m spent up to the end of 2015/16 and an agreed budget of 2016/17 of RDEL - £7.27m and CDEL of £1.512m   A revised increase bid for 2017/18 of £9.28m RDEL will not be considered until autumn 2017.  If the latter is approved, this gives an overall forecast spend of £18.94m.</v>
          </cell>
          <cell r="BO444" t="str">
            <v xml:space="preserve">All spend is RDEL, no CDEL. RDEL is Genomics England (GeL) spend + Health Education England (HEE) spend. Forecast and actual spend is based on figures provided by GeL and HEE.NPV represents forecast spend rather than true NPV.Pre - 2016/17 = £9.2 + £23.0m = £32.2m2016-17 Forecast: GeL £40.2m + HEE  £7.7m = Total £47.9m2017-18 Forecast: GeL £59.7m + HEE  £4.8m = Total £64.5m 2018-19 Forecast: GeL £ 51.1m                              =  Total £51.1mPre - 2016/17 = spend has been revised downward following information from £34.40m to £32.2m followed updated information from Central Finance colleagues. Forecasts for 2016-17, 2017-18, 2018-19 are still to be approved by the GeL Board and are therefore indicative figures and subject to change.  These forecast show an increase from Q1 due to the increased forecast number of samples collected. Forecasts for 2019-20 and 2020-21 are not yet available so budget figures are included.DH 100,000 Project Team liaises closely with DH Finance Business Partners and Finance Director on costs associated with the ProjectWhole life costs have increased from £250m to £350m, this is because these figures now include baseline figures of £50m for 2019/20 and 2020/21 respectively - previously ommittedGeL have generated approximately £2m in commercial revenue via the GENE Consortium.  </v>
          </cell>
          <cell r="BP444" t="str">
            <v>Costs have been re-baselined following update of the Business Case at September 2016. NPV is over a 7 year oeriod.</v>
          </cell>
          <cell r="BQ444" t="str">
            <v>Please note that the capital cost of DWP's loan to NEST has been excluded from this report on the advice of IPA.  The loan interest receivable from NEST is shown in Column I as "Income - both revenue and capital".  The baseline position was set by the forecast provided in September 2012 for the Operational Readiness Review which gave approval for the Programme to proceed.1) NEST's forecast of future funding requirements (i.e. increase in the loan from DWP) is updated annually in January.  It is driven by a model which incorporates changes in assumptions re number of pension scheme members and their average earnings.  The forecast loan requirement has increased since 2012 as average earnings are still depressed after the last recession thereby reducing NEST's revenue.  The most recent forecasts are, however, more optimistic, as they show NEST capturing a higher than expected share of the market for small (under 50 employees) and micro (5 or fewer employees) employers.  Costs of the compliance enforcement regime run by The Pensions Regulator have fallen.  On-time compliance rates have been higher than predicted so legal costs of enforcing compliance have been much lower than those included in the baseline.  TPR has also cut back very hard on its initial expectations of having to recruit a national team of compliance inspectors to visit employers' premises.  The media advertising costs have also been cut back.  In summary the reduction in TPR costs has exceeded the increased loan requirement for NEST.  2) The Programme will end in 2018 when the staging timetable for employers is completed.  There will be continuing consequential costs because of (a) the ongoing need to fund NEST through the loan until it is repaid (current forecast 2041) and (b) a continuing compliance monitoring regime which it is currently assumed will still be managed by TPR.  Interest receivable from the NEST loan is expected to exceed the RDEL costs of the compliance regime in six or so years time after which the consequential costs will comprise a CDEL cost of the loan and an RDEL net income. [N.B. For the purposes of showing the costs up to the repayment of the NEST loan in 2041 I have assumed TPR compliance monitoring costs of £40m per year as we have no forecast for this beyond 2020-21.  The NEST loan movements and interest received are as per NEST's latest forecast].  The forecast therefore shows the £900m CDEL balance of the NEST loan [not included in this report - see above] accumulated by 2022 being repaid by 2041-42.  DWP's loan interest receivable from NEST will exceed £0.9bn between the end of this year and final loan repayment in 2041-42.  The compliance monitoring regime will continue in perpetuity or until the legal requirements are changed.</v>
          </cell>
          <cell r="BR444" t="str">
            <v>The figures in the P6 forecast for 17/18 onwards are still based on the Programme Outline Business Case version 0.05, baselined in November 2015. The updated version of the Business Case which reflects updated assumptions is currently going through the Approvals process and will be updated in the forecasts once final approvals are in place. The movement from Q1 in 16/17 reflects slippage of the delivery schedule which has reduced expenditure in year. The reduction of Capital forecast (£24.3m in total of which £23.2m in 16/17) comprises  2 elements for 16/17. The first is an error in translating the P10 15/16 bilateral agreement to the RAM which has now been corrected (£6.8m). The remaining 16/17 difference results from continued review of the delivery and implementation schedule and deferrals to plans. This has reduced the Capital for Divestments forecast by £1.3m, Tactical acquisitions by £4.5m, Strategic Acquisitions by £5.2m and Smarter Working/Furniture for Technical Hubs by £5.3m. The 17/18 reduction is due to a transfer of budget to Core Estates.</v>
          </cell>
          <cell r="BS444" t="str">
            <v xml:space="preserve">Forecast expenditure is broadly in line with the baseline position.  Some expenditure in relation to Housing Benefit fraud reduction was incurred in 2015-16 and this is reflected in the increased expenditure in that year and the reduction in 2016-17.  There remains some uncertainty relating to expenditure on the IT elements of Projects which are still being developed and will be delivered using an agile approach.  Latest forecasts for these elements of the programme have increased over the baseline position with some costs slipping into 2017-18 as the delivery approach and costs begin to firm up. Some of these elements have extended into future years due to duration of some projects. The split of expenditure between resource and capital is subject to change as delivery proposals for individual projects are clarified.Continuous improvement investment continues after the project closure dateForecast Project Costs to Closure (8.06.1) for this return is calculated based on a closure date of 31/12/2018, we do however expect this to change. This Q2 calculation for 8.06.1 is a change from the Q1 return which was on the baseline (as opposed to forecast) and a closure date of 31/03/2017. </v>
          </cell>
          <cell r="BT444" t="str">
            <v>The baseline budget whole life cost is based on the Outline Business Case approved by HMT on 4th December 2015. This estimate is down from £15.8bn shown at SOBCForecast whole life costs incorporate the impact of updated volumetrics, revised resource requirements and changes to the UC delivery plan as advised by the Secretary of State in his written ministerial statement dated 20th July 2016 - the forecasts have only been updated for the Spending Review period (the four years from 2016/17 through to 2019/20); forecasts for subsequent years have been based on the Outline Business Case and will be updated in Autumn 2017 following production of the Full Business Case.</v>
          </cell>
          <cell r="BU444" t="str">
            <v>2016/2017 RDEL One off investment cost movement between baseline (£10.2m) reflects delay in the commencement of the contracted provision and reduction in anticipated cost: -* £7.0m IT reduction in expenditure* £2.8m IT movement of cost to 2017/2018 reflecting delay* £0.4m Project Resource reduction due to delay in resources coming in.2017/2018 Baseline assumed one off new cost £3.0m would be subject to an additional bid for funding from HMT - Q2 forecast assumes HMT will not grant additional investment funding and that  these cost will be top sliced from SR15 settlement for 2017/2018.2017/2018 -2020/2021 Recurring new cost - Investment in change Baseline assumed that that the SR 15 settlement would be reduced for the Scottish Devolution settlement. The Q2 forecast position maintains the funding in DWP until the Scottish Devolution terms are agreed.2020/2021 - Variance between baseline and Forecast (£119.0m), the SR15 settlement did not include 2020/2021 funding the forecast reflects no funding has been granted for 2020/2021.</v>
          </cell>
          <cell r="BV444" t="str">
            <v>RDEL one off costs overall have increased against baseline by £23m due following changes in supplier strategy as a result of reset in April.   This is offset by a reduction in recurrent costs as some migrations to the new data centre will now take place later in the plan.  This also results in reduced benefits over the programme lifecycle.CDEL costs have reduced due to improved consolidation ratios for the current estate reducing the numbers of servers required.  Additionally, Cloud Services options are being exercised for a number of applications and these incur resource cost only.</v>
          </cell>
          <cell r="BW444" t="str">
            <v>Costs accord with those approved in the HMT FBC</v>
          </cell>
          <cell r="BY444" t="str">
            <v>Full potential five year costs from 2016-2021 is £62.5m including One HMG Partners. We expect a cost of £12.5m per year.</v>
          </cell>
          <cell r="BZ444" t="str">
            <v>The cost mix (CDEL/RDEL) remains unchanged from previous returns and fixed at £105m.  The commercial process has taken slightly longer than planned which has meant a reprofiling of circa £8m (£7m CDEL; £1m RDEL) from current year to 2017/18.  This does not impact delivery although it does have an impact on NPV.  The Programme is funded from within the Department's DEL.</v>
          </cell>
          <cell r="CA444" t="str">
            <v>Delays caused by main contractor error in 2015 have meant the FCO has had to draw on the risk allowance to cover costs to the FCO. This means the project has come close to its whole life cost, but is still within it.</v>
          </cell>
          <cell r="CB444" t="str">
            <v>The current SOBC was approved by HMRC's Investment Committee on 7th September 2016.  At this point in time, there are no variances between the baseline and forecast.</v>
          </cell>
          <cell r="CC444" t="str">
            <v>The Cost baseline shown is the SR Settlement (November 2015) reflected in the Programme SOC, approved by HMRC Investment Committee in Feb 2016.  The Forecast figures are from a snapshot at 30th September 2016, reflecting the latest financial data for the revised SOC in preparation at that point in time.  The last year Resource Investment costs are incurred is 2020/21.Capital costs have increased due to changes in scope adding two sites to investment costs, and the RDEL and CDEL split has changed from the baseline as costs have been refined.  The one-off investment costs have higher CDEL requirements, with lower RDEL requirements in the 5 year period.  The Programme intends to move to 13 Regional Centres in the next five years, at an baseline capital investment cost of £222m, and a resource investment cost of £273m, over the 5 year period. Within those costs are IT costs of £31m and HR costs of £149m exits and £17m Daily Travel Allowance (DTA).  The baseline for Estate running costs (including for property leases, facilities management and utilities) has been revised from £261m to £279m, and will reduce significantly after the 5 year period (following a period of double running costs during the transition from the legacy Estate to the new Estate), now projected to fall to £203m per annum by 2025/26.  |The increase in recurring costs reflects changes in scope, changes in scheduling of offices closures and opening of RCs, and refining of future running costs.As expected in a programme of this scale the Programme SOC is currently being rebaselined, and all costs are being reviewed. The revised SOC is in line with the current forecast.</v>
          </cell>
          <cell r="CD444" t="str">
            <v>Figures taken from Business Case v4.1 Model - approved Option 5A Max.Figures include Optimism Bias as with previous returns.A 2.5% indexation rate has been used as per the business case.We are currently forecasting to budget across all years.Column G shows Programme Costs only.As for the breakdown, column D, the one off investment costs, are the programme costs. With regard to columns E and F - Columbus reduces the cost of IT in HMRC, therefore there isn't really an old recurring cost and new recurring cost. However in order to make it fit with the template, have shown 14/15 recurring costs as 'old' and then from 15/16 onwards recurring costs as 'new'.</v>
          </cell>
          <cell r="CE444" t="str">
            <v xml:space="preserve">The forecast for 2016/17 and beyond aligns with an update being submitted to HMRC Investment Committee in October 2016. The Customs Declaration Processing (CDP) procurement contract was signed at the very end of September having received FST’s confirmation to proceed. CDS will be impacted by the UK's decision to leave the European Union. Programme and Customs Policy areas have started to assess these impacts but, at the 30th September snapshot point, the figures in the table below are appropriate. Q2 of 2016/17 has delivered further significant progress of Alpha phases across all of the CDS workstreams and Alpha activity is planned to ramp up further in the second half of 16/17 following the end of September award of contract for the Declaration Processing element. The Oct 15 approved OBC had costs of £114.87m (Finance summary) or £120.68m (Economic Summary) but we previously netted off the running costs of the old Chief system to reflect the cost of the change as £85.16m. However Investment Committee requested we don't net off the existing running costs (£29.7m) and now that Chief Remediation Programme has been approved and is expected to claim some of the existing costs as savings it seems appropriate now to reflect this Invest Committee requested change. This Q2 report therefore shows the new running costs in the costs section with a corresponding saving of the old system running costs in the Benefits section.  Any change to costs and benefits resulting from the Chief Remediation Programme to be reflected in the next version of the CDS Business Case for March 17 Investment Committee.  Overlapping running costs (potential dual running) are included within the one-off costs.The Programme will deliver Revenue Yield benefits but this type of benefit does not contribute to the Net Present Value/Cost calculation in the Business Case Financial Template, per HM Treasury 'Green Book' guidance.  </v>
          </cell>
          <cell r="CF444" t="str">
            <v>Costs of £116m CDEL and £111m RDEL is recorded in the latest SOC (September 2016). This is the gross, non-discounted value and represents the implementation and running costs to 2020/21.</v>
          </cell>
          <cell r="CG444" t="str">
            <v xml:space="preserve">Forecast spend for 2016/17 is £56.8m, a reduction of £8.9m against the funding of £65.6m included in the latest approved FBC.  The reduction is attributed to: - £4.6m relating to optimism bias adjustment include in the FBC but no longer required;- £1.8m set aside to develop contingency for the ID Assurance solution. Programme Board have agreed this contingency is no longer required;- £1.5m arising from reduced Marketing forecast ; and- £1m reduction due to a revised assisted digital requirement.  </v>
          </cell>
          <cell r="CH444" t="str">
            <v>No change to forecasts since the last return.-For 16/17 we are reviewing costs for Mid Year review and anticipate a slight reducttion in CDEL forecasts, driven by less than expected spend at NTAC (resourcing issues). The amount is TBC however between now and month end.-Estimates for future years remain unchanged and are driven by Business Case planning and the associated review of costs. We will begin a refresh of costs for the next iteration of the PBC in Q4, after which costs for 17/18 and beyond will be refreshed and updated.</v>
          </cell>
          <cell r="CI444" t="str">
            <v xml:space="preserve">In return for an investment of £90m, running costs are expected to reduce from current levels of around £37.5m to around £19.8m for the new service from 2022. The new services will be rolled out in stages, enabling the early release of cost savings on existing systems.The investment comprises £74.1m of CDEL, £12.1m of one-off RDEL and £3.8m of run costs for test/pre-production environments ahead of go live for the first stage of the new services. </v>
          </cell>
          <cell r="CJ444" t="str">
            <v xml:space="preserve"> WLC  costs are being refined  as part of the due diligence process.  Currently costs have been profiled based on proposals and estimates of spend.  The due diligence exercise will specifically look at refining the bill of materials and determining the implementation plan which will affect costs </v>
          </cell>
          <cell r="CK444" t="str">
            <v xml:space="preserve">There will be an review of the RDEL forecast as the prime supplier costs will reduce starting next year however at this stage work is currently on-going to validate future costs therefore its prudent not to change the RDEL cost forecast at this stage pending the finalisation of the review for BAU costs in Q3/Q4. </v>
          </cell>
          <cell r="CL444" t="str">
            <v xml:space="preserve">DBS are working closely with our suppliers, Tata Consultancy Services and Hewlett Packard Enterprise, to deliver a new IT solution, Release 1 (R1), which will be our new online Disclosure and Barring checks service, and which will also deliver the Basic product.  While the system has developed well in many areas and progress has been encouraging, we have identified a number of areas that we need to do further work on, to allow us and our partners to fully prepare for the R1 system.  With this in mind, we have decided to review the handover date for the Basic service from Disclosure Scotland, which was planned for 1 January 2017.  We are now working towards a revised handover date at the end of June 2017.  IT projects of this scale and complexity are very often subject to re-planning and our main focus is on the quality of the system and the service we deliver.  We want to make sure we launch a product that's attractive to our customers and stakeholders and we will not compromise on quality or service.                                                                                                                                                                                                                              Project cost to closure (row 213) is the original PIC approved baseline whole life cost to end of March 2017.                                                                                                                                                                                                                                                                                                                                                                                                                                                                                                                                                                   The financial impact of the latest delay detailed above is still being assessed, the forecast whole life cost figure (based on the impact of R1 Delay - Sept 15) is £851m (row 217)  which exceeds original PIC approved baseline whole life cost of £785m (row 241 and row 265) by £66m. The reasons behind this are detailed below:-                                                                                                                                                                                                                                                           Demand     - increase in the number of disclosures issued compared to assumptions in the budget, which generates additional staffing and supplier costsInfrastructure changes - increased cost of developing the supporting infrastrucutre for the R1 system, such as hosting platformsDelay    - additional costs from later than anticipated go live of the projectR1 Project changes   - additional costs for Oracle licences, service management and change requestsAdditional income is available to fully meet all of these costs from the higher than budgeted demand, and no additional programme funding is required.  </v>
          </cell>
          <cell r="CM444" t="str">
            <v>Forecast costs reflect estimates made by the programme in connection with the latest business case as approved by PIC on 16/6/16 amended to take account of actual spend in the financial year to date and the estimated spend for the remainder of the year.    There was originally an element of over programming in plans for 2016/17 of ~£5.2m capital and ~£1.1m resource.  A significant overspend was projected at start of year.  Changes in cost profiling due to delays in staff recruitment and set up of hosting have now brought forecast spend within the budget:1. £3.5m of RDEL underspend is proposed to be declared in December on Adelphi, subject to Programme Board endorsement to reduce budget allocation to £10.5m.  2. The revised RDEL forecast includes:a. £1.2m for Common Data Platform (CDP) recharges assuming operation from January 2017, these estimates are subject to confirmation and do not include spend incurred by CDP prior to handover of environments (previously this had been budgeted at £2.98m);b. £0.7m spend on ABC discovery, again mostly from January onwards.3. CDEL forecast remains £1.15m above forecast (but significantly less than previously), also due to slippage in delivery but includes significant increases in Q4 assuming external spend on e-gate integration occurs on schedule  As at end of September (P6) resource spend is £1.38m under forecast and capital  £200k.ResourceOverall year to date spend is showing an underspend. The underspend is as a result of:• AFTC vacancies and support license costs environments and lower than anticipated hosting costs shifting to the right. • Border Crossing carried vacancies and slippage, most noticeably to the Basis Tech spend of £1.7m.• Service management costs for first line and second line support have fallen and been re-forecast to start in January.CapitalThe forecast has reduced principally due to delays in staff starting and later starts on interfaces and other third party spend.General commentaryAll costs are presented in a manner consistent with the revised guidance provided by the Cabinet Office.  Project costs to closure reflect change costs from inception of the programme to the end of FY2018/19.The WLC figure is based on the following assumptions:• Programme closure in March 2019• Ten year asset life from programme closeThe Home Office currently pays approximately £2.6m pa for use of HMRC’s Freight Targeting System.  This cost is not included in the programme’s cost estimates or baseline.Recurring new costs relate to the costs of running the DSAB systems post implementation.  Change costs include running costs for the first year post implementation.  Recurring old costs relate to the costs of running Semaphore and the Warnings Index and include tactical investments in these systems to permit their continued use until DSAB is fully live.  The resource includes ongoing running costs until 2028 in the “remaining spend” line.  BAU costs will be reviewed during Q3 – this exercise will take into account the outcome of the Advance Border Control discovery phase (which will look at the replacement for Semaphore), the running costs for the hosting &amp; data centre being set up and the preferred approach to service management.All project costs are expressed in nominal terms and include irrecoverable VAT.  Annual steady state recurring costs are quoted in real terms and exclude VAT.Optimism bias is excluded.</v>
          </cell>
          <cell r="CN444" t="str">
            <v>This iteration of the GMPP return is the third to contain the figures from the Full Business Case, following the CST's approval on 1 November 2015. The costs estimates have reduced from the SOBC to OBC and now to FBC. The costs include the main 3 procurement lots which are now contracted, as well as a number of related projects which are not yet contracted. The programme costs are  defined on a 15-year whole life cost basis, running for both CDEL and RDEL until 2031/32. After the initial transition period, the reason for the continued CDEL spend is the "refresh cycles" for the technology.The budget now reflects the change in Airwave costs engendered by Mototola's purchase of Airwave Services Ltd (v7.0 of the FBC Model - see 6.03 above). This impact is reflected in this Q2 return for 16/17.There is an expectation of income from non-3ES users of ESN. This will begin to come on stream once these users begin transition to ESN from FY2017/18.</v>
          </cell>
          <cell r="CO444" t="str">
            <v>Project costs to closure is made up of the total SR15 settlement for the Programme from 2016 to 2020. It comprises of all RDEL and CDEL for 4 years and includes Prum settlement. It does not include any business as usual costs for existing services.HOB finance and benefit data was reviewed as part of the PBC submission in June 2016 and is now aligned to the approved PIC envelope. Legacy systems projects, BAU costs and Strategic projects are  included as part of the profiled figures.The difference between baseline and forecast/actual in the capital figures are due to economic disbenefits in the early part of the Programme being consumed as part of one off capital costs. This has been done to satisfy the requirement of not having a negative figure as a benefit. The total for capital forecast/actual has been amended to reflect the figures in the business case.</v>
          </cell>
          <cell r="CP444" t="str">
            <v>The IPT Programme has been replanned and would now complete in 2018-19. The revised plans have been subjected to an IPA PAR review, independent external assessment by Ernst &amp; Young and an  IPA AAP, with a current Amber rating.  The finance case was updated in the Programme Business Case to reflect the additional funding that would be required for the extension of the programme and this was approved by the HO Portfolio Investment Committee in July 2016.  This is to be followed by a TAP panel approval, currently scheduled for 27 September, after previous cancellations.  The slight difference between the whole life costs in the Programme Business Case of £247.45m and the whole life costs in this return £248.80m is due to the actual spend in 2015-16 reflecting a late unexpected VAT charge.   The risk of unexpected VAT charges on costs of using disaggregated suppliers in the ongoing development work  leading to budget overruns has been escalated within the department and remains a high risk on the financial risk register.</v>
          </cell>
          <cell r="CQ444" t="str">
            <v>The costs included above relate to:1. The costs of the programme team (Resource)2. The costs of installing wifi and providing laptops and phones to staff (Capital)3. The costs of fit out for the destination building (Capital)4. The cost of moving staff to the destination building (Resource)6. The cost of making good (dilapidations) of the building being exited (Resource).The buildings to be exited have been identified by MOJ estates and scheduled for exit based on lease end/ break dates.The high level costs have been estimated by MOJ estates using a standard formula and these are updated nearer the time of exit following a feasibility study.  Cashable benefits have been calculated based on the amount of rent, rates, service charges etc being paid and is periodically reviewed and updated. As further work has been done to identify costs to consolidate the HO estate, it has become clear that most costs will be Capital expenditure due to the nature of the work likely to be carried out to implement Smarter Working and rationalise the estate.</v>
          </cell>
          <cell r="CR444" t="str">
            <v>The delay in the End User Device (EUD) rollout has moved some costs from 2016/17 to 2017/18( including £2m of TUPE costs) and also increased the costs from the incumbent supplier for running the current services longer.  However this is partially offset by a reduction in future tech refresh costs due to the later deployment of devices.NPV reduced by ~£50m due to increased programme costs from running later plus increased ongoing BAU costs from providing a better quality of service than originally envisaged i.e Tech Bars to support users</v>
          </cell>
          <cell r="CS444" t="str">
            <v>***The Budget reflects the outcome of ABC16. The forecast is based on DE&amp;S Quarterly Review of Programme Costs (QRPC2-17) post 3* Review and IY AP5 Data from PB&amp;F. Private Sector Support (PSS) costs are included in both the Budget and the Forecast updated from information supplied by the PT FC.  The programme is reported to 31/03/2022 which is when Full Operating Capability (FOC) is expected.  Affordability:The programme remains affordable (under Budget by £215.691M Whole Life Cost) and within IAC current approval.  IY, there is an affordability issue of £18.185M Near Cash (£15.5M CDEL and £2.7M RDEL) as detailed below, mostly due to FOREX. Across the first 5 years of the ABC period the favourable near cash variances totalling £41.210M are due to the re-profiling in support costs (as part of the Medium Term Contract for Engine Support) to later financial years 6-10 which are not shown in this report (please see Whole Life Costs below for further detail).IY Forecast/Budget Variance:Production: Last quarter, an IY RDEL favourable variance was reported of £0.401M and this has since reduced by £0.267M to £0.134M. This is due to changes to the OCCAR cost share of manpower support required amounting to £0.235M and FOREX increases to the Government Accounting Rate (GAR) amounting to £0.032M.Last quarter IY adverse CDEL variance of £10.850M (£6.455M Production variance plus £4.395M PSS Variance) was reported. As PSS forecast has been re-aligned to the budget for PSS there is now no PSS variance.The remaining adverse CDEL production variance of £6.455M reported last quarter has increased to £14.425M (£8.619M FOREX changes to the GAR which have been offset by a VAT repayment of £0.649M relating to UK Delta Trials).Support: Last quarter’s £6.219M favourable RDEL variance has reduced to £3.913M, a reduction of £2.306M. This is mostly due to £2.621M adverse FOREX changes to the GAR, £0.029M MRO interest charge adjustment, £0.480M for re-alignment of PSS and the remaining £0.176M for additional facility management costs to cover the period in which start of MTC has been deferred. This has been offset by £1M risk materialisation (which was held in RDEL but expenditure has fallen to CDEL) in respect of the Maintenance Repair and Overhaul (MRO) fit out which was the subject of a Review Note. The £5.979M adverse CDEL variance explained last quarter has increased by £4.259M to £10.238M. This is mostly due to £3.521M FOREX changes to the GAR, £1.107M MRO costs inclusive of VAT which has been paid for by a reduction to the risk provision held against RDEL (as previously mentioned) and £0.037M Energy Asset offset by the re-alignment of PSS. Cat B-D: All Variances: There are no variances to report between budget and forecast. Since last quarter, the forecast and budget for BIS payments been removed (see WLC commentary below) together with £0.820M Falkland Island RIC, which was taken as a savings measure by Air Domain finance.Training: Since last quarter, the £4.1M favourable IY RDEL variance has reduced to £3.6M due to £0.7M increases to FOREX, offset by revised Training Service Support Contract costs (estimates versus the final contract price) and associated accruals, which together totalled £0.2M.  The £1.096M adverse IY CDEL variance explained at Q1 has increased by £0.062M to £1.158M due to £0.112M FOREX increases offset by £0.049M reduction in Cargo Hold Trainer Loads price compared to its estimate.10 Year Forecast Variance: Production: ABC favourable RDEL variance of £6.3M reported last quarter has reduced to nil this quarter due to the re-alignment of PSS advised above. The adverse CDEL variance of £3.1M reported last quarter is now showing as a favourable variance of £0.134M also due to PSS re-alignment with DE&amp;S forecast. The other underlying variances remain the same and were as reported last quarter.Support: Last quarter’s £6.329M adverse RDEL variance has now increased to £7.029M (an increase of £0.7M) due to the re-alignment of PSS in FY17/18. The CDEL favourable variance of £47.216M has remained the same since last quarter. As previously reported, this is due to recosting of the Programme based on New Cost Model figures that supported the PT's Medium Term Contract IOC Submission. Due to a change in engine maintenance strategy, the MTC re-profiles CDEL beyond FY21/22 which are not covered in this PMRS return. The re-profiling action over the full ABC 10 Year period realises a modest favourable variance of £0.086M and is expected to be approved by Air Domain Finance if Budgets are re-aligned to QRPC3-17 later this year and the outcome of QCR.Training: The ABC favourable RDEL variance totalling £0.889M is because the Retail Price Index (RPIx) is currently lower than previously forecast. The contract includes an inflation price escalation clause which is a function of the RPIx rate. The project team revise the forecast to align with the latest RPIx forecast each quarter.Variation in any figures compared with the previous quarter PMRS return:Since last quarter, DE&amp;S revised the PSS budget for FY16/17 and FY17/18 to £9.525M and £7.850M respectively to match the PT forecast bid. The actual transfer of funding from Air in ABC15 for PSS for the Production and Support elements of the programme totalled £11.643M for FY16/17 and £11.616M for FY17/18 in near cash terms. However the forecast spend was mostly CDEL, which caused unnecessary variances and has now been corrected by the realignment.  This PSS realignment has generated savings of £2.118M IY and forecast savings for FY17/18 of £3.766M. Although these are a saving to the programme, they cannot be realised by Air as they have been redistributed by DE&amp;S Air Support OC as needed by other programmes.  The forecast and budget was also reduced by £0.82M for CDEL Cat B-D projects as a saving against RIC for Falklands support as detailed above.  Whole Life Cost (WLC)Forecast: (ALL) In near cash terms, the WLC Forecast has reduced by £49.888M from £3449.125M at Q1 to £3399.237M at Q2. The reduction is mostly due to the removal of the BIS payments from the PT forecast in FY16/17 and FY17/18 totalling £48.695M (£36.6M and £12.125M), together with £0.876M PSS IY savings from Production and Support. The remainder relates to the Training element of £0.317M due to the RPIx adjustment.Budget: (ALL) In near cash terms the WLC Budget has reduced by £58.047M from £3672.7M at Q1 to £3614.7M at Q2, most of which is due to removal of BIS CT of £36.6M IY (£12.125M CT was removed at AP03 and reported last quarter).  The remainder is the removal of the Air Savings Measures taken at AP04 of £15.3M (detailed last quarter) and re-alignment of PSS.***</v>
          </cell>
          <cell r="CT444" t="str">
            <v>1) In Year Forecast / Budget Variance. As at AP6Variance of £11.6M attributable to Forex movements RDEL £3.2M and CDEL 8.4M.2) 10 Year Forecast / Budget Variance.Variance in 17/18 £0.990M attributable to: Slippage of auto-pilot programme -£0.750M, Retirement of RIC £-0.732M, Additional EFIS Costs £2.482M, removal of RESOLVE provision £-0.010M3) Whole Life Forecast / Budget Variance.4) Variation in any figures compared with the previous quarter PMRS return.Movements between Q1 and Q2In Year - transfer of CT to MPA £3.6M RDELABC - transfer of CT to MPA £1.8M RDEL</v>
          </cell>
          <cell r="CU444" t="str">
            <v>1.In Year Forecast / Budget VarianceProgramme Leader fade adjustment applied to Assessment Phase (AP) Contract spend (-£0.6M). This reflects uncertainty around IAC approval and Contract Award (50% date Dec 16). Costs have not been re-profiled into year one. Costings will be aligned at QRPC3-17Other minor revised cost estimates for AP activities (-£0.2M) 2.10 Year Forecast / Budget Variance.-£119.888M EPP CDEL, +£44.592M ESP NE CDELWhile Army HQ acknowledges the basis of the Demonstration &amp;amp; Manufacture (D&amp;amp;M) and ESP(NE) phases, the budget for these phases has not been changed to match the costing. Army HQ have communicated that they will monitor and review the D&amp;amp;M and ESP(NE) costings as cost information matures during the AP and Annual Budget Cycle 17 (ABC 17), with a view to aligning the budget to the costing at a later date. To assist forecast cost maturity, AP Contractor(s) are contractually required to provide D&amp;amp;M and ESP(NE) forecast cost information with the Invitation to Negotiate (ITN) response, and at each AP Key Milestone point. Cost information from the down selected Contractors will inform the next forecast submission (QRPC3-17)3.Whole Life Forecast / Budget Variance.-£75.306M CDEL variance explained above+£5.869M EPP RDELDelays commencing AP to address CR2 LEP requirement uncertainty and affordability issues prior to Initial Gate Business Case submission (-£5.269M)In year fade adjustment has not been re-profiled in later years (£0.6M). Costings will be aligned at QRPC3-174.Variation in any figures compared with the previous quarter PMRS return.Revised cost updates for in year tasks following Industry engagement</v>
          </cell>
          <cell r="CV444" t="str">
            <v>1.In Year Forecast / Budget Variance.Reduction of CDEL 7.976M is due to:+5.098 Reduction in accruals for Ajax Prime Contractor General Dynamics UK, covering Special to Role,Training &amp; Demonstration phase milestones which reflect current progress.-3.205 Increase in accruals on Cannon Series Production Acceleration Payment for CTAi's planned commitments to enhance Cannon production processes; and increased accruals on deliveries of Cannon Components.+1.129 A reprofile of Synthetic Training accruals forecast to reflect expected start dates of tasks with training equipment Design Authorities.-3.087 CT40 Cannon Change Proposals Impact Assessment and procurement of Long Lead Items. Anticipated increase required for Cannon build standard integration activities.+9.794 AVP Fade Adjustment against the Ajax Programme.+0.802 Movement in a number of areas including: Ajax Road &amp; Rail trials now taking place in FY17/18; No longer purchasing Cannon Thermal sleeve &amp; Chain Gun extras this FY;  and trials for Direct Current Isolators delayed until design of revised hardware from GDUK is complete.-1.467 Removal of debtors from forecast for VAT to be reclaimed from HMRC until confirmation of refund is received.-0.475 Change in Euro Government Accounting Rate (GAR) -0.451 Initial alignment activities for the AJAX and BCIP (Bowman &amp; ComBAT Infrastructure Platform Software) 5.6 programmes, covering prototyping, de-risk and design activities.-0.162 Minor movement.RDEL-0.083 Minor MovementP900542700 Covers funding for option 16LL274A Infrastructure Costs now held by Army HQ.2.10 Year Forecast / Budget Variance.Figures reflect ABC 17 QRPC Q2 Submission - No variances3.Whole Life Forecast / Budget Variance.4.Variation in any figures compared with the previous quarter PMRS return.EPP CDEL Variance in ABC17 Q2 Submission +1.442:-1.411 Reduction in funding for chain gun barrels, item is consumable therefore not a CDEL charge.+1.862 Update to risks, uncertainty and inflation indices.+0.483 Movement in Ammo training models and road and rail transportation trials.+0.509 Trials for testing Direct Current Isolators &amp; BCIP Transient Protection have been delayed until design of revised hardware from GDUK is complete.ESP Variance in ABC17 Q2 Submission +0.903:+1.130 Funding for the purchase of Chain Gun Barrels moved to SOIP and ESP RDel from EPP CDel line.+1.201 Update to inflation indices.-1.429 Cannon Support &amp; Test Equipment correction - previously account for in both EPP and ESP</v>
          </cell>
          <cell r="CW444" t="str">
            <v>This submission is based upon the final agreed ABC 17 QRPC 2 position for the WCSP Equipment Project, including implementation of Option 16LL171A for WCSP UOR into Core, and Option 16LL337A for ABSV Descope and Defer. The forecast is the financial profile as per the AP05 Forecast. The direction from the QRPC2-17 3* review was to hold the costs for the project as per the QRPC3-16 final position.The Control Total was adjusted post-ABC 16 QRPC 3, and has been held since then.  The CT matches the WCSP 10-year forecast.The following assumptions have been made:- As directed by DP&amp;AS at Q1, both EPP and ESP Forecast and Control Total are reported up to the end of manufacture (FY 2023/24 for WCSP)- The in-year forecast and control total reflects the AP05 position.- End ABC 15 Private Sector Support (PSS) CT removed from EP to DE&amp;S; ABC 16 PSS CT is also forecast to be removed from EP to DE&amp;S. This is common across all programmes. PSS is now included in the final FY15/16 figure as the journal to transfer costs from DE&amp;S to EP has been entered into the accounts.- As Def Res do not issue Control Totals post Yr10, the Future Years Budget has been assumed to match the Forecast (and Costing in Option).1.In Year Forecast / Budget Variance.EPP CDEL +£16.069M+£12.435M - Land Equipment OC fade adjustment applied to WCSP forecast.-£12.026M - Establishment of Risk Inside Costing for potential further industry (Lockheed Martin UK) 'Bridge' activity due to delays on the Prime Demonstration contract, pending conclusions over liability for delay between LMUK and MOD, and establishment of Risk Inside Costing for potential in-year Cannon contract Change Proposal 122 (CP122), dependent on industry proposal and outcome of negotiations.+£5.284M - Prime Contractor programme delays has caused trials activity to slip to FY17/18. Funding for consumables, smoke grenades, ammunition, and T&amp;S for trials has been reprofiled accordingly. +£4.583M - Delays to the Prime Lockheed Martin UK Demonstration contract have caused follow-on slippage to Barrel Sleeve Phases 2 &amp; 3 activity.+£2.596M - Delays to the Prime Lockheed Martin UK Demonstration contract have resulted in forecast in-year progress on milestones (primarily Reliabilty Growth Trials) reducing from previous estimates (RGT was estimated at AP0 to be 55% complete at end of FY16/17, now forecast to be 10% complete).+£1.978M - Funding for procurement of WCSP Training Solution slipped out of FY16/17 as procurement process won't begin as early as previously forecast.-£1.428M - Costs for BAE Part Two Safety Case and Certificate of Design work increased following receipt of the final proposal from BAE Systems.+£1.319M - Delivery of ammunition rounds slipped due to problems with Point Detonation (PD) rounds causing a re-scheduling of manufacture batches by the Contractor. Profile is aligned to latest delivery dates received from the Contractor.+£0.686M - Non-Cannon changes to the Prime Demonstration contract incorporated into the cost of the WCSP 'Bridge' arrangement via Contract Amendment 13 resulting in removal of individual Non-Cannon contract Change Proposal forecast entries+£0.686M - Other minor variances-£0.044M - Change in Foreign Exchange rate from Corporate Planning Assumptions used at QRPC 3/16 to latest General Accounting Rate.EPP RDEL +£0.380m+£0.379M - Receipt for loan of equipment (cannon and chain gun) to Lockheed Martin Qatar Firing Trials.+£0.001M - Foreign Exchange gains and losses on processing of payments.ESP RDEL +£3.298M+£3.298m - Accounting Treatment change - Cannon Manufacture consumables buy has been recategorised as SOIP following a review of the Accounting Treatment, therefore no longer comes under RDEL or CDEL.2. 10 Year Forecast / Budget Variance  - Following the direction given at the ABC17 Q1 3* review, WCSP has not made any changes to the 10-year forecast during ABC 17 Q2.  Consequently, there is no variance between the forecast and budget for the 10-year period.3.Whole Life Forecast / Budget Variance. - EPP CDEL Whole life forecast is +£29.351M, as a result of the issues described in the in-year section above, together with the variance from last financial year, caused by the documented delays on the programme as a result of cannon integration, the impact of FY15/16 savings measures, and delays in the production of demonstration vehicles.  As we have been directed to hold the 10-year forecast at the ABC16 Q3 level, there has not been the opportunity to increase the costs in the 10-year period to reflect these changes.  A Risk Outside Costing has been entered into PB&amp;F at a value of +£25.338M to reflect the known changes that we need to make to the 10-year costing.  A further Risk Outside Costing has been entered to reflect the potential impact of the Cannon integration Change Proposal (CP122), which is +£139.438M over the 10-year period - this is pre-negotiation and pre-mitigation, and we would expect that costs would come down following negotiations.4. Variation in any figures compared with the previous quarter PMRS return.FY15/16 EPP CDEL - £5.563M added to reflect transfer in of final FY15/16 PSS CDEL figures.FY16/17 EPP CDEL forecast has reduced from £81.284M to £68.473M as a result of the variances described in the In-Year variance section.FY16/17 EPP RDEL forecast has been entered as a result of the variances described in the In-Year variance section.</v>
          </cell>
          <cell r="CX444" t="str">
            <v>RDEL forecast comprises expected non-capitalised works plus frictional unit moving costs for the Army.  The forecast across all years of the programme has reduced in line with lower than forecast frictional costs.  However it may increase again as the requirement for non-capitalised work in future years becomes clearer with the approval of main gate business cases.   RDEL forecast is £19.4M in 2016-17 (Army £17.5M, DIO £1.9M)                                                                                                                                                                                                                                                                                                                                                            RDEL budget for 2016-17 is £31.7M.  (Army £17.5M, DIO £14.2M). Excess RDEL CT which was transferred in as BORONA funding is planned for trading within DIO for CDEL during 16-17.                                                                                                                                                                                                                                                                                                                                                                   CDEL forecast for 2016-17 is £275.1M, which reflects approvals of construction activity in year.  The largest project approval forecast is for Project Allenby Connaught (PAC), expected to be £141M in 2016-17.  PAC is due for contract signature during October 2016.  Ashdown Estate SFA project (£55M total approved) was added to the ABP in 2016-17 and brings the overall CDEL CT from £1,763.5M to £1,819.5M.</v>
          </cell>
          <cell r="CY444" t="str">
            <v>The Army Reserve Programme is funded from a number of sources. Due to the profile of FR20 funding, many Army measures will be funded by a combination of FR20 and Army TLB funding throughout their life. -------------------------------------------------------------------------------------------------------------------------------------------------------------------------------------------------------------------Budget: No change to in-year and 10 year budget from previous quarter.-------------------------------------------------------------------------------------------------------------------------------------------------------------------------------------------------------------------Forecast:  No change to FR20 funding forecast.  Adjustments to TLB element of funding (c£900k) due to net in-year changes to forecast due in the main to activity being delivered by alternative means (core Army TLB funding).</v>
          </cell>
          <cell r="CZ444" t="str">
            <v>The basis of the costs within this table is FY16/17 AP05 Forecast and ABC17 QRPC1 position. This covers all costs incurred on the Boats 1-3 and 4-7 P9s.The In-Year Variance (15/16) is driven by additional Dredging activities required to meet the August 15 Barrow Exit for Boat 3 and additional costs to support the Exit date.The key variances from 16/17 - 25/26 have arisen from ABC16 QRPC costings. Adjustments were made  to the Boat Build assumptions, Boats 4-7 schedules were updated to latest position, Boats 5,6 and 7 were costed in line with Boat 5 contract negotiations and the latest view on rates (+£149M). Additional costs associated with the increased schedules were costed to reflect additional change, obsolescence and dredging costs (+£43M). 16/17 In year variance has been driven by reflecting the SMP in year funding challenge.</v>
          </cell>
          <cell r="DA444" t="str">
            <v>The above figures for CEPP relate to Manpower/Administration and a small amount of technical Support - Therefore are purely Marginal costs in nature. Equipment Procurement/Support and Whole Life Costs for the CEPP 1.In Year Forecast / Budget Variance.(The budget variance of £0.252 reflects a TLB initiative to hit a 15% savings target within HOCS)2.10 Year Forecast / Budget Variance.(No significant variation to report)3.Whole Life Forecast / Budget Variance.(No siginificant variation to report)4.Variation in any figures compared with the previous quarter PMRS return(NTR)</v>
          </cell>
          <cell r="DB444" t="str">
            <v>1) In-Year Forecast / Budget Variance.The In-Year Forecast has reduced by £38M since Q1.  This reflects the movement of the Brimstone 2 Capability Upgrade Programme (CUP) approval now scheduled for FY 2017/18.2) 10 Year Forecast / Budget Variance.The 10 year forecast has increased by £41M since Q1.  This reflects a reduction in early years expendutire since Q1 and an increase in the remaining years.  The key drivers are the Sea Viper and Meteor integration onto JCA programmes where there has been cost re-profilng to reflect the current approvals, and contract renegotiations and efficiencies following a technical review.3) Whole Life Forecast / Budget Variance.There has been no movement in future years since Q1 and therefore the variance to the whole life costs are reflected above.4) Variation in any figures compared with the previous quarter PMRS return.</v>
          </cell>
          <cell r="DC444" t="str">
            <v>1) In Year Forecast / Budget Variance.RDEL - The forecast spend reflects thst reported to MOD centre and does not include the risk contingency that is included in the budget figures. This is because there is no risk funidng within the programmes allocated control total.CDEL - No explanation as only minor variation.2) 10 Year Forecast / Budget Variance.No variance3) Whole Life Forecast / Budget Variance.There were better rates from competition than expected and an approval that was 90% confidence in the early years. The funding for risk is not currently forecast to be spent within this year (16/17) because it has not been given in our control total budget.4) Variation in any figures compared with the previous quarter PMRS return.No explanation as only minor variation.</v>
          </cell>
          <cell r="DD444" t="str">
            <v>This Report (16/17Q2)CPC’s ABC submission did not change between ABC17 QRPC1 and ABC17 QRPC2; and the in-year forecast is similarly unchanged since DMPP 16/17 Q1. Therefore, all the figures underlying DMPP 16/17 Q2 are unchanged. However, DPA&amp;amp;S direction on the scope of the Forecast and Budget figures to be presented in the AFFORDABILITY and IAC APPROVAL sections has resulted in significant changes. As both sets of figures are provided on a different basis, it isn’t valid to compare them with Q1.The AFFORDABILITY Budget reflects the funding identified in the Department’s Control Total. This is derived from ABC15Q3 (itself a variant of ABC 15Q2) for the next 10 years, and future years. The current year figures were agreed during FY16/17, and are now the recognised Control Total.Last Year and Current Year Budget (Control Total, Allocation) Treatment: In 15/16 the CPC project’s forecast at the start of the financial year, and achieved actuals by the end of the financial year, were circa £33M above the Budget recognised within PB&amp;amp;F. It is implicit in the forecasting process that occurs throughout the financial year that the central customer accepted this over spend. In 16/17, the CPC project’s forecast at the start of the financial year was again significantly above the Budget recognised within PB&amp;amp;F. However, during the financial year, the forecast was approved and recorded as the PB&amp;amp;F Budget.The Budget (Control Total) figures are taken from ABC15 QRPC3, as currently instructed. However, the bulk of the Budget Variance shown was articulated in the ABC16 QRPC3 submission. Pending acceptance of this by the Department as the Control Total, the in-year variance is much reduced.AFFORDABILITY figures include the Concept and Assessment Phases. The Whole Life Forecast ends in Year 12, enabling comparison with the budget that also extends 12 Years. Please note that the CPC contract enables D&amp;amp;M activities until December 2056. However, there is no Forecast or Budget shown for any work that is not covered by current Approvals, although work is expected to continue in order to deliver J2, J3, and J4, along with MUFC cores until FY45/46. Further manufacturing facilities Regeneration is also anticipated. The assumption that MUFC is to be a nuclear powered submarine was formalised by the DNEB in 2006.In line with revised DPA&amp;amp;S requirements this quarter, the IAC APPROVAL Forecast now reflects only the forecast costs of activities that support the scope of work identified in the current combined Main Gate and CHRaR approval. Therefore, those funds identified for future sub-phases of CPC’s D&amp;amp;M are excluded.The IAC Approved Costs table shows the Next 10 Years spend profile identified in the Main Gate and two subsequent CHRaR approvals. The Whole Life total includes all CPC approvals to date.IAC APPROVAL figures include the Concept and Assessment Phases.Previous History Notes (in chronological order from top)The 6 May 2011 CPC Main Gate Business Case (MGBC) noted Through Life costs of £3.297Bn (Outturn, VAT inc) to 2045 when the current assumptions for MUFC reactor core production cease.The 1 May 2012 CPC Main Gate ‘Outletter’ approved at 50% confidence: £15.85M (VAT inc.) total resource consumption (RDEL), and; £1,173.99M (VAT inc.) total capital expenditure (CDEL).Note that a 2011Review Note approval allowed the advancement of Demonstration &amp;amp; Manufacture (D&amp;amp;M) funds of £13.388M CDEL for an extended Assessment Phase (AP), in order to continue CPC activities between May 2011 and May 2012.A mismatch is apparent between the MG approval of the current (first) sub-phase of D&amp;amp;M to December 2022, and the CPC contract with Rolls-Royce which identifies a contract period to March 2023.The 7 January 2015 Review Note for Core H Refuel and Resilience (CHRaR), aka ‘Review Note 2’ (RN2), led to approval for CPC of: £0.50M (VAT inc.) additional direct resource cost (RDEL), and; £195.041M (VAT inc.) additional capital expenditure (CDEL).The MGBC approval combined with the RN2 approval provides CPC with a single overall approval of £16.35M RDEL and £1,369.031M CDEL, totalling £1,385.381M. Deducting the AP advancement leaves £1,371.993M for the D&amp;amp;M phase.Note that the approval includes the completion of Regen, whenever this occurs after December 2022. The MG approval also includes Sustainment activities for the manufacture and delivery of core J1 by December 2022.</v>
          </cell>
          <cell r="DE444" t="str">
            <v>OVERALL: The programme remains within approvals. The CT was beneath approval but funding was committed up to approval to de-risk the programme early. Hence the apparent overspend which is being managed, as planned, across the Hels Portfolio. Going forward further work is needed to reconcille the CT with the approved funding profile.1.In Year Forecast / Budget Variance. Variance in FY16/17 -£0.006M due to cost of risk being reviewed.2.10 Year Forecast / Budget Variance.a. The forecast now reflects the approved MGBC however the CT is based on the QRPC3-16 costs which did not correctly reflect the final MGBC and therefore causing the variances in FY 17/18 (£2.322M), FY 18/19 (-£0.191M), FY 19/20 (-£0.533M), FY 20/21 (£1.138M), FY21/22 (-£5.149M), FY 22/23 (£0.100M), FY 23/24 (-£0.501M) and FY 24/25 (-£0.017M).  b. Additional variance in FY 20/21 (-£0.028M) and FY 21/22 (-£0.013M) due to moving of emergent work to ESP.3.Whole Life Forecast / Budget Variance.In additional to Ref 1 and Ref 2 an additional variance of -£7.440M is due to the Assessment Phase 3 Acceleration,  Assessment Phase 3.2 De-risking activity and an element of IP spares budget not being spent as budget set too high.4.Variation in any figures compared with the previous quarter PMRS return.a. Increase in Forecast of £0.020M due to moving emergent work to ESP (FY 20/21 £0.028M and FY 21/22 £0.13M) and minor cost changes (FY 16/17 -£0.021M).b. To realign Cost with CT budget adjustments have been made to move £6.626M Rdel and £5.240M Cdel from S900541400 to P900050500.</v>
          </cell>
          <cell r="DF444" t="str">
            <v>The FY 16/17 forecast reflects the AP06 Forecast (Sept 16).  In year variance to Budget is driven by greater clarity on Technical Support/MAS requirements, SKKD and GHCQ - ECU M taskings for this FY.The 10 year profile reflects the agreed position from QPRC 1/17 3 Star Review which is based upon a cost model estimate which has matured from QRPC 3/16.  For Years 1 and 2, the forecast has been reduced and re-profiled into Years 3 and 4 to reflect a more realistic I&amp;amp;I and procurement profile.  Year 10 Forecast was included due to no Year 11 Roll forward profiled from previous QRPC.  There has been a significant increase in ROC (£419m) identified from the Current Cost Model assumptions which include Front Line Command Installations &amp;amp; Integration costs.  Funding for FLC Installations &amp;amp; Integration can be transferred later if required.</v>
          </cell>
          <cell r="DG444" t="str">
            <v>Budget Variance (1% in 10 Year Total, Nr Cash terms) driven by: matured cost estimate for SKYNET 6A satellite and matured cost and timing estimates from SKYNET6 EC satellites; reprofiling of terminals acquisition; costs added for new generation of military modems; matured view of Assessment Phase composition, including splitting of activity into three workstreams; full transition phase costs incorporated for SKYNET 6 SDW; removal of profiling wedge associated with original Option costing.  Forecast cost will continue to be developed during the Assessment Phase (AP).  2016/17 Forecast updated to reflect AP5 FOO submission.  The substantial in-year variance is driven by a year’s delay to the Programme’s Initial Gate approval, with a consequential impact on the start of the AP and the ramp up in expenditure; at the limit of its previous Concept Phase (CP) approval; an initial assessment by the Delivery Team indicates there is no viable way to mitigate this variance by pulling any work forward.  2026/27 Budget updated to reflect revision to RDEL/CDEL CT emerging during QRPC process.Scope of Whole Life CostsExtending to FT 40/41, the WLC cost covers the three SKYNET6 Workstreams, SK6A, Service Delivery Wrap and SK6 Enduring Capability.  This includes the acquisition of three military communications satellites and user terminals, the refurbishment and enhancement of Ground stations, the complementing provision of leased commercial bandwidth and a degree of international collaboration for additional service and capacity, and a service wrap to coherently manage capability delivery.</v>
          </cell>
          <cell r="DH444" t="str">
            <v>Army &amp;amp; JFC facing Profiles (all agreed with BATCIS Finance):Last Year 2015/16 as per FY15/16 AP12 Final position dated 18 Aug 16.C.Year 2016/17 as per AP05 dated 5 Sep 16.Next 10Yrs as per ABC 17 QRPC2-17 Post 3* Snapshot dated 27 Sept 16.Furure Years as per PBF PMRS report. Significant Variances:- In Year Forecast / Budget Variance, £0.828M:Falcon £2.5M - Increased costs to CLS, Safety Issues &amp;amp; Upgraded Router; EnCHDR £0.203M - Slippage from FY15/16 of various platforms; LDG £0.106M - Slippage from FY15/16 of milestones 6 &amp;amp; 7; Falcon Exploit (£1.798M) - FAPS Resource issues; JCRVT (£0.176M) - In-Service Spt start date slipped to FY17/18.- 10 Year Forecast / Budget Variance, £0.418M:Falcon Exploit £0.418M - FAPS reprofiled to align with milestone payments.- Whole Life Forecast / Budget Variance, £94.141M:£1.245M explained above, In-Year &amp;amp; 10 Yr.Last Year 2015/16, £22.801 - Historical VAT Treatment of PDS contracts.Prev Years, £70.095M - Historical data. Validatity of the costs are being reviewed by BATCIS Finance and CEFT to be reported at Q3.  - Variation in any figures compared with the previous quarter PMRS return:DSA (£23M) - Forecast removed as a result of the outcome of QRPC1-17 3* Review. DEA (£16M) - Budget &amp;amp; Forecast removed from PMRS as not included in the JFC LE TacCIS Mandate. EnHCDR £3.4M &amp;amp; MAKEFAST £4.7M - Budget &amp;amp; Forecast included on PMRS as per JFC LE TacCIS Mandate dated 22 Jun 16.Falcon Exploit (£3.5M) - Forecast &amp;amp; Budget removed following a JFC Savings exercise.LSU (£1.5M) - Forecast &amp;amp; Budget removed to reflect an agreed bring forward of work previously actioned.Falcon In-Service £2.5M - Forecast increased due to In-Year pressures.</v>
          </cell>
          <cell r="DI444" t="str">
            <v>LII PMRS ReportThese figures are based on the QRPC 17 Q2 and AP06 position.    The main changes are as follows:A.  In Year FY16/17 Positioni.LII EP PlatformVariance between Qtr 2 forecast and CT:The LII Platform Programme is now forecasting over budget by £81M, an increase of £102M from Qtr 1Variances in Year:RDEL = +£3M under CT-£5M FOREX movement between CT at £/$ 1.47 and current FOO 1.32 $/£ GAR +£8M Re-alignment of RDEL to CDEL costs for Freedom of Action Facilities (FoA1) and the Annualised Sustainment Contract CDEL is - £84M over CT an increase of £96M from Qtr 1- £96M FOREX. Movement between CT at £/$ 1.47 and current FOO at 1.32 £/$ - an increase of £93M against Q1-£9M Freedom of Action (FOA) Facilities (FOA 1) - Realignment of costs between Local Project Codes, within CT, linked to the FOA Workstream 2 contracted Performance Based Payment Plan. -£4M Freedom of Action (FOA) Facilities (FOA 2) -Early Request for Change (RFC) works being undertaken by Lockheed Martin in support of the RAF Marham FOA construction works. Affordable within the overall FOA funding within the FOA Information Note. Any QRPC profile adjustments needed will be assessed at QRPC3-17. -£18M Production - Variance due to accrual profile differences in ABC16 cost model and draft contract Performance Based Payment Plans (PBPs) received from the US.  LRIP9 and 10 PBPs yet to be negotiated and finalised by the US - impact under active review with further re-profiling to be considered at QRPC3-17 once contract has been finalised  -£1M Production Recoupment Receipts further data from JPO has seen this adjusted at AP06. Underlying Cost Movement - Revised Estimate of Cost.-£7M Freedom of Action (FOA) Facilities (FOA 1): Separation of design costs related to the construction of RAF MARHAM Freedom of Action Facilities from the main contracted Workstream 2 Performance Based Payment Schedule. Movement of costs between Local Project Codes (within overall CT) to align costs with correct approval, e.g. System Development and Demonstration (Main Gate 1)-£3M Follow on Modernisation (FOM).  Update of all CSR related costs based on Revision 9 of the Financial Management and Procedures Document (FPMD) due to be signed at the September 2016 Joint Executive Steering Board (JESB). This aligns to the CSR Review Note in circulation Aug 16. Previous forecast based on Revision 8 plus some additional realism adjustments based on US information-£6M Sustainment CDEL/RDEL realign.   Review of detailed Sustainment contract line item information against DEL, RAC and LPC, has given rise to some realignment of activity between DEL types (see offsets against S/P9 CDEL). Lightning PT cost model categories to be reviewed during ABC17. This variance is offset by other S/P9 sustainment variances Ref Sust 2.-£2M Ship Integration - In year CT transfer pending from Ships PT, forecast with Lightning PT-£1M Weapons - Positive variance due to fade adjustment built in to CT+£3 PSFD MOU Composite Share Ratio Contributions - Production Non Recurring (PNR) - Reduction in UK liability to the PSFD MOU - this relates to Production tooling and the JPO reduction in US FY17 costs between that forecasted and approved at the September 2015 Joint Executive Steering Board (JESB) and the reduced UK commitments for approval at the forthcoming September 2016 JESB.+£15M Block Upgrade 3i/3f: Slip of activity into FY17/18 as reflected in QRPC1-17 +£1M SLOVF CONUS Signature Testing Realignment by LPC£5.8M Sustainment CDEL (Sust 2) -  Review of detailed Sustainment contract line item information against DEL, RAC and LPC, has given rise to some realignment of activity between DEL types (see offsets against S/P9 CDEL). Lightning PT cost model categories to be reviewed during ABC17. This variance is offset by other S/P9 sustainment variances Ref Sust 2+£3M Decrease in Non-Annualised Sustainment contracts against US estimates (CT) based on latest US contract information.  Underlying Cost Movement - Revised Estimate of Cost+£6M Sustainment RDEL/CDEL re-align. Review of detailed Sustainment contract line item information against DEL, RAC and LPC, has given rise to some realignment of activity between DEL types (see offsets against S/P9 CDEL). Lightning PT cost model categories to be reviewed during ABC17. This variance is offset by other S/P9 sustainment variances Ref Sust 2 +£16M ESP Sustainment (Sust 3) - Reduction in cost of the UKs contribution to the Global Spares Pool (£18M) offset by increase aligned to latest EVM and US information for Sustainment Non-Annualised contracts - Underlying Cost Movement. Risk Review+£11M Freedom of Action (FOA) Facilities (FOA 1) - Realignment of costs between Local Project Codes, within CT, linked to the FOA Workstream 2 contracted Performance Based Payment Plan.+£5M Ship Integration - removal of CVF Contract Award Fee where there is weak evidence to support the accrual (£2.3M) and reduction in CVF forecast based on latest LM actuals report. +£1.5M OT&amp;E - Review of SDD Operational Test and Evaluation forecast.B:  ABC 17 Position for overall LII Programme is £43M over CTi.LII EP Platform is £43M over CT:ABC 17 – Changes between Qtr 2 Costing and Control TotalRDEL - £15M over CT+£7M Review of ARM risks incl partial realisation in PDS risk +£6M Reprogramming update of LM support costing based on latest US contract information -£8M Re-classify Continuous Improvement Programme as RDEL -£13M SDSR RDEL and CDEL realignment - Correction of PB&amp;F inputs, as a result of deeper review of latest cost model details and estimates  Changes from QRPC 1-£7M Realignment of SLOVF costs and RIC in line with MGBC CDEL - £28M over CT+£24M URF – JPO has reduced the Annual Cost Estimate (ACE) in line with the anticipated negotiated position. UK has retained a pre-negotiated position but has reduced the URF in line with SAR15 Learning curve. Result is to reduce average URF from $135M to new $127M (SDSR URF average was circa £128M post Option) +£13M SDSR RDEL/CDEL realignment - Correction of PB&amp;F inputs, as a result of deeper review of latest cost model details and estimates +£8M Strategic Low Observable Verification Facility (SLOVF) – increase to allow for additional costs for enabling works and demolition activities in line with DIO agreement and forthcoming Review Note +£8M Re-classify SDSR and Continuous Improvement Programme as RDEL +£8M Initial Spares: Implementation of latest JPO cost estimates for Initial Spares - reflecting a general reduction across both Training and Support Equipment Spares-£34M Phase 2 ACURL TR3 HardwareAustralia Canada UK Reprogramming Laboratory (ACURL) Phase 2 cost estimate increased to accommodate the impact of technical refresh for Aircraft configuration (called TR-3). This will be the subject of Review Note ahead of procurement decision - £14M Depot Stand-up Increase in UK share of Global Support Solution (GSS) depot costs based on latest JPO cost estimates (including increase in propulsion depot activation costs). Post Design Services ARM risk effectively moved to an issue - £13M Block 3i/3f upgrade for Aircraft BK1 - 8 has slipped from FY16/17 into FY17/18 in line with US Depot Flow Plan.  This has been reflected in the FY16/17 in-year forecast of outturn submission -£7M Pilot Flight Equipment (PFE) Uplift in PFE cost estimates to align with latest pilot throughput requirements ****Main Changes since QRPC 1:+£5.3M Retirement of FOA Workstream 2 risk related to the out of scope cost claims+£5M Realignment of SLOVF costs and RIC in line with Main Gate 4 Review Note 1 (years 1-9), (post BCRC Position) +£4M ALIS &amp; UK Weapons risks have reduced probability of occurrence due to changes over the last quarter with increased confidence -£2.4M Other Minor PSFD Variances Including +£2m related to Support Equipment estimates update plus year 10 CT issue -£2.6M SLOVF Signature Management Risk -£3M Integrated Test Evaluation and Acceptance Plan (ITEAP) Database Support - Continuation of Qinetiq support post IOC, change in customer requirements (Change to 3OA's) -£5M Ship Integration: SRVL Situational Awareness Aids (SAA) - Reprofile of CT transfer from Ships PT in order for the activity to meet FOCFT timelines with £1M spend in year -£6M Other Minor SDD Variances includes changes to uncertainty boundings for F-35 Maintenance Space Modifications and FOCFT and minor Crypto changes. Minor FOA Workstream 2 costs moved from SDD to PSFD, and Weapons risk and uncertainty reviews on-going</v>
          </cell>
          <cell r="DJ444" t="str">
            <v>- As highlighted in the commentary section, the above Forecast has been updated to reflect expenditure on the Defence Fulfilment Centre which will be lower in FY15/16 than planned with costs slipping to FY16/17. The result is a Budget Surplus in FY15/16 a</v>
          </cell>
          <cell r="DK444" t="str">
            <v>Affordability:- In Year Forecast / Budget Variance.Realism applied to forecast. CT Transferred in from Airseeker.- 10 Year Forecast / Budget Variance. -£27M over CTCorrection of previously excluded second engine costs by CAAS - £14M (CDEL)Year 10 supported by CAAS model run to OSD - £15MCT Transferred in from Airseeker +£2M- Whole Life Forecast / Budget Variance.- Variation in any figures compared with the previous quarter PMRS return.In Year - transfer of CT to MPA from Airseeker programme £3.6M RDELABC - transfer of CT to MPA from Airseeker programme £1.8M RDEL</v>
          </cell>
          <cell r="DL444" t="str">
            <v>1.              In Year Forecast / Budget Variance.</v>
          </cell>
          <cell r="DM444" t="str">
            <v>*** The budget is based on the outturn of ABC 16 and the forecast is based QRPC 2-17 post 3* review. Private Sector Support (PSS) Budget and Forecast from information was supplied by the PT FC. The previous years and 15/16 have not been broken out into EPP and ESP lines, from 16/17 onwards finance has been broken out in EPP, ESP and PSS.  IY Forecast/Budget Variance:IY RDEL: The 0.397 relates PSS 10 Year Forecast/Budget Variance:ABC RDEL: 1.233 RDEL variances of for ESP are made up of the variances below:(0.831) relates to 20160222AIRSAV017v10.036 relates to Add Inventory Consumption0.602 relates to DECA - Contract Awarded(0.720) relates to Reduce Inventory Consumption0.319 relates to PSS in year 17/18ABC CDEL: (0.631) relates to 2016022AIRSROSAV017***</v>
          </cell>
          <cell r="DN444" t="str">
            <v>Affordability:- Variation in any figures compared with the previous quarter PMRS return - In reviewing the benefits and financial case following the IPA Exit Review we have updated the benefits to include the additional CAAS SFA receipts from the transition from 4 Tier grading to CAAS SFA. Therefore the cost of the introduction of CAAS SFA has been included (including the DIO survey programme). Also the notional costs incurred by the Services/JFC in dedicating staff to NEM and the investment required to run the 2 Partner Employment trials and the indicative costs for the SLA survey have been included.</v>
          </cell>
          <cell r="DO444" t="str">
            <v>Affordability:- In Year Forecast / Budget Variance.- 10 Year Forecast / Budget Variance.- Whole Life Forecast / Budget Variance.- Variation in any figures compared with the previous quarter PMRS return.NSoIT(Deployed) Business Case approved by IAC Sept 2016 - Outletter awaited.  GV1/NSoIT(Base) finances will be updated at Q3 report to reflect changes to NSoIT(Base) as a result of the NSoIT(Deployed) Outletter and Savings Measures.The £10.254M reflects an increase in Benefit as Forecast costs are below Budget across the contract (project) period. The underspend in FY 15/16 and over forecast in FY 16/17 is due to slippage of Milestones due to Project delay.The£10.254M is a reduction in the estimated 'breakage' costs associated with moving to NSoIT from DII - the Breakage element was to cover 3rd party contract break costs which are currently not materialising. The imbalance between R DEL and C DEL has been addressed through QRPC process. The Budget is based on the original MGBC position and has nor been updated to reflect any QRPC changes.</v>
          </cell>
          <cell r="DP444" t="str">
            <v>Affordability:- In Year Forecast / Budget Variance.- 10 Year Forecast / Budget Variance.- Whole Life Forecast / Budget Variance.- Variation in any figures compared with the previous quarter PMRS return.NSoIT(Deployed) Business Case approved by IAC Sept 2016 - Outletter awaited.  Finances will be updated at Q3 report to reflect Outletter.</v>
          </cell>
          <cell r="DQ444" t="str">
            <v xml:space="preserve">"Forecast to budget variance:Prev YearsThis is an accumulation of all the variances across prior years. Variance is mainly due to a slow down in the construction projects in prior years offset by increased maintenance costs on the current infrastructureLast Year (-£39.005M)Variance is due to delays on the major construction projects and implementation of savings measures by FMC NucCurrent Year (+£33.782M)Variance is due to the inclusion of VAT (+£63M) on the capital spend due to the latest position with HMRC offset by the latest saving measures (-£30M). Next 10 Years (+£604.624M)The total variance is due to the inclusion of VAT in the AWE bid vs a CT with no VAT cover included.  </v>
          </cell>
          <cell r="DR444" t="str">
            <v>Affordability:- In Year Forecast / Budget Variance.RDELForex GAR Movement on prior years accruals a. £0.450MFY15/16 under accrual of Phase 2 De-Risking £0.153MCDELForex increases £0.9M- 10 Year Forecast / Budget Variance.Update of inflation rates to latest presidential rates for US costs.The In Service Support S900622000 line was excluded from Qtr 1. ABC Options were not formally implemented to uplift the Q1 Budget line. JFC uplifted the baseline within the portfolio to match Main Gate business costings.</v>
          </cell>
          <cell r="DS444" t="str">
            <v>1.              In Year Forecast / Budget Variance.In year - FY16/17 AP06 £8.5M underspendRDEL is reporting an underspend of £11.6M comprised of:Support £7.4.M under: lack of commercial and technical support in the DE&amp;amp;S is hindering the placing of commercial vehicles for procurementsQE Class Main Conversion Development Phase £4.2M under: The ACA have confirmed that they will charge the full firm price (i.e. £7.6M in-year) and so we expect to see forecast increase by £4.2M at AP7CDEL is reporting an overspend of £3.1M. Support £16.2M under: lack of commercial and technical support in the DE&amp;amp;S is hindering the placing of commercial vehicles for procurementsBuild/STOVL  £23 over: EAC2-17 ACA, TMS cost growth reflected some of which is offset by profile realignment of other costs.Various minor variances £3.7 under2.10 Year Forecast / Budget Variance.10 year – QRPC2-17 £39M overspendBuild £20M over: TMS Reprofiling , Reprofile based on EAC Q1 2016 to reflect increased target cost and DDA increase for PWLS.Support  £10M over: Support has failed to purchase IPS at the expected rate due to the lack of resources the purchase of spares were deferred and have now been put back into the programme. Infra £10M over: There is cost growth within the Dredge due to the discovery of unexploded ordnance. 3.Whole Life Forecast / Budget Variance.Whole Life Forecast: 7416.305MWhole Life Budget: 7400.075MVariance £16.231M overspendSupport £27.5M under: The Support has failed to purchase IPS at the expected rate due to the lack of resources. In Yr this CT is being utilised to balance the QEC programme and although the purchase of spares have been deferred and will need to be put back into the programme. Support still reflects the pre SDSR assumption of 1xER 1xVHR.Infra £9M over: There is cost growth within the Dredge due to the discovery of unexploded ordnance. Build £42M over: The ACA cost growth as reported in EAC 1-17 has now been included with the DMPP, MOD is liable for 50% of the £71MVarious net minor variances £7.3M underspend4.Variation in any figures compared with the previous quarter PMRS returnForecast Last Quarter: £7401.845MCurrent Forecast: £7416.345M Variance £14.600M IncreaseSupport £14.6M over- has failed to purchase IPS at the expected rate due to the lack of resources the purchase of spares were deferred and have now been put back into the programme.Whole Life Budget Last Quarter: £7355.791MWhole Life Budget This Quarter: £7391.798MVariance £44M IncreaseINFRA budget transfer for Dredge and Jetty to DIO now included within DMPP.</v>
          </cell>
          <cell r="DT444" t="str">
            <v>1.              In Year Forecast / Budget Variance. Survive modelling &amp;amp; DHH Loch Goil slippage from 15/16 -£0.083, Team training solution stage 2 deferred to 17/18 £0.129, FOREX -£0.116.2.10 Year Forecast / Budget Variance.No Variance3.Whole Life Forecast / Budget Variance.All whole life variances are in Sunk Costs.  Awaiting outcome of CFO project to reconcile Sunk Costs as per PB&amp;amp;F and NAO assured figures. 4.Variation in any figures compared with the previous quarter PMRS return19/20 At Q1 the CT had been uplifted causing a variance to Forecast for the System Test Unit Upgrade (BOI Package A).  No opposite CT adjustment was made in 16/17 so CT and Forecast were still in 16/17 (No variance). In addition Navy Command Super SMS deferred £0.800 for Shock Impact assesment from 16/17 in to 18/19 (Budget and Forecast).</v>
          </cell>
          <cell r="DU444" t="str">
            <v>1) In Year Forecast / Budget Variance.Increase in BAES rates +12M, Exchange rate variance +3M, Alternative financing workstream 2) 10 Year Forecast / Budget Variance.PLATFORM: 'In ABC17 Q1 - 'Platform +403M: +25M Additional Design labour hours and supply chain costs, (154M) Risk and uncertainty movements, +66M additional technical support and training requirements, +61M Barrow Facitilies, +58M ILS, +158M RR Design and Build,  +56M Combat Systems mainly driven by Kit Malago and Silver Flank Arrays and inclusion of Shore integration facility, +58M SWSS missile tube outfitting, +133M Revised estimates for NSS &amp; SMITE operating costs, (27M) Inclusion of project fade. +10M PSS costs previously excluded, -37M Year 10 CT rollforward. In ABC17 Q2 - 'Platform +136:10 Year variance is made up of approx 30 cost lines. The main area of variance is an increase in RDEL of 43M due to a re costing of the Training equipment which has recognised there should be support funding in the FSM bid. There has been an overall increase of 92M in Cdel.  Main areas being an increase in overheads of 159M due to hours increase and QMAC changes. This has been offset by other lines noteably Training reduced by 60M in the 10 year period. Future years increase again is made up of over 30 cost lines and variances which has an overall increase of 58M. Build materials decreased in the 10 year profile with costs moving right into future years. This increased future years by 118M. There was also a reduction in future years requirement for Training which reduced by 60M.INFRA: 10 year variance made up of and increase of 40M in FNI CAP due to new berthing solution and associated Design fees. There has been a reduction of 43M as SFA has been removed due to option taken. There has been a 13M reduction due to removal of provision of GSB (General Services Building) as now assumed no change. The rest is minor changes.Please note that C4 has now been transferred to FMC Nuc cap and so is no longer included in this report.</v>
          </cell>
          <cell r="DV444" t="str">
            <v>1) In Year Forecast / Budget Variance.None.2) 10 Year Forecast / Budget Variance.None.3) Whole Life Forecast / Budget Variance.Variation in previous years relates to programme changes arising from the cancellation of the GOCO competition.4) Variation in any figures compared with the previous quarter PMRS return.None.</v>
          </cell>
          <cell r="DW444" t="str">
            <v>For the Q1 report the Forecast figures for years 1-5 are the post SDSR agreed profile which took £500M out of the first 5 years of the T26 Programme funding line. Years 6-10 are indicative post SDSR figures. As agreed between FMC, the T26 Prog Dir and Navy RP (Mtg 11/7/16) the CT is QRPC 1 post 3* SDSR profile for years 1-5. For years 6-10 and beyond the CT is the original 13 Ship baseline CT as at QRPC 2-16 and pre SDSR. The forecast profile and CT for years 1-5 also includes funding for an additional 2 Offshore Patrol Vessels which was also part of the SDSR settlement. Work is ongoing to identify and separate out this funding and it is anticipated that this will be complete for the Q2 report. The variances to CT in this report reflect the change to the Forecast as a result of the SDSR directed changes but do not reflect any change to the scope of the programme at this stage. The variances compared to the Q4 report reflect the agreed changes to years 6 - 10 and beyond figures to the pre SDSR position. The figures will be updated once the programme has been re-baselined. Sunk costs have been updated (reduced by £3.668M) compared with Q4 due to further work within DE&amp;amp;S to identify and reconcile previous costs with Programmes.In accordance with AOF instructions on the Finance Section in Programme Reports initial support costs up to completion of the build of the final hull have been included in the report (S900005700). These figures are unchanged from Q2 2014/15 as the focus of the project team has been on build costs.Costs reflect DG Fin direction to capitalise the remainder of the Assessment Phase from Jul 13. This decision was made on the basis that sufficient evidence of project certainty was in place.</v>
          </cell>
          <cell r="DX444" t="str">
            <v>1.In Year Forecast / Approved Cost Variance.RDEL FY 16/171617 forecast under CT by £0.294M. Forecast reduced by £0.474M for FY 15/16 VAT refund received in year, offset by additional £0.180M committed on ad-hoc tasks.CDEL FY 16/171617 forecast under CT by £2.095M. The budgeted position in FY 16/17 of £19.4M currently includes up to £6M uncommitted and/or funding held as risk as UAST complete the delivery of the programme to FOC. However the forecast of £17.3M reflects an assessment that not all of the risk and uncommitted budget will be required. By Oct 16, the UAST will finalise the in year forecast commitment, at which point the budget may be reduced.2.10 Year Forecast / Approved Cost Variance.NA3.Whole Life Forecast / Approved Cost Variance.As comments for In Year forecast4.Variation in any figures compared with the previous quarter PMRS return.To Note: FY16/17 forecast is in line with AP06 reported FOO.RDEL variance comments included in In Year Forecast.5. Additional CommentsBudget profile reflects the QRPC 2-17 control totals, noting that for both the Acquisition (EPP) and Support (ESP) Plans this only represents to FOC and therefore excludes Engine and XP System Upgrades and Mid-life upgrades (£346M). The latter funding profile is being retained by JFC and may be provided to WK for MLU activity subject to the Army compiling and making a case for the capability requirement. This profile also excludes ABC Option WK Deployability, as this is a new project in its own right.RDEL in-service support budget and forecast are included to FOC following BC approval in Dec 15 by BCRB, IAB, and IAC for Watchkeeper Future Support and advice from DPAS-DMPP JFC and DIO.</v>
          </cell>
          <cell r="DY444" t="str">
            <v>1.In Year Forecast / Budget Variance.Variance in FY 16/17 of £0.494M is due to the removal of TCIF provision accrued in FY15/16 (£1.000M), additional costs following Year end A/C completion status accruals (-£0.502M), VAT not being allocated PT for invoice to AW (-£0.172M), procurement of 5 towing arms (-£0.200M) and reduction in costs due to realism (£0.368M).2.10 Year Forecast / Budget Variance.Variance in FY 17/18 £3.358M is due to the removal of TCIF provision accured in FY15/16 (£3.500M) and net minor movements (£0.048M).3.Whole Life Forecast / Budget Variance.In addition to Ref 1 and Ref 2 there is an increase in cost of -£9.575M due to the following:-a. Previous Years -£1.060M variance due to reconcilation of historical costs.b. Variance in FY 15/16 of -£8.515M is due to Wildcat Programme Risk removed (£0.825M), Single Pilot Ballistic Protection deferral (£0.600M), MSS Performance Module &amp;amp; Electronic IDM deferral (£0.500M), reprofiling of Tactical Data Link (£1.000M), Dunker option forecasted under Merlin (£0.100M), Recongnition of liquidation damages owed from AW due to late availabliltiy (£1.099M), Variation of Price calculations updated to reflect DECA supplied indicies (£1.251M), Recognition of AW overspend leading to increased liability under Target Cost Incentive Fee (-£15.932M), Slippage of aircraft delivery status (£1.664M) and increase estimated costs (£0.377M).4.Variation in any figures compared with the previous quarter PMRS returnIncrease in Forecast -£0.012M due to the following:-a. FY 16/17 reduction -£1.208M due to BOI Package A and Super SMS savings measures being implemented (Defer Depth Charge -£0.300M, Defer MGRB -£0.200M, Defer FISR -£0.200M, Defer Design and Development of Underslung Carriage -£0.082M, Defer Programme Risk -£0.048M, Defer Re-location of v/UHF Antenna RADEX trial -£0.010M and reduction as a result of programme realism -£0.368M).b. FY 17/18 Increase in Forecast due to deferred Super SMS Measures from FY 16/17 £0.170M (Defer Design and Development of Underslung carriage £0.105M, Defer Programme Risk £0.050M and Defer Re-location of V/UHF Antenna RADEX trial £0.015M).c. FY 18/19  Increase in Forecast due to deferred BOI Package A measures from FY 16/17 £0.700M (Deferral of Depth Charge £0.350M and Deferral of MRGB £0.350M)d. FY 19/20 Increase in Forecast due to deferred BOI Package A measure £0.350M  (MRGB deferred by 24 months).Increase in Budget (-£0.010M) due to the following:- a. FY 16/17 reduction -£1.040M due to BOI Package A and Super SMS savings measures being implemented (Defer Depth Charge -£0.300M, Defer MGRB -£0.200M, Defer FISR -£0.200M, Defer Design and Development of Underslung Carriage -£0.082M, Defer Programme Risk -£0.048M, Defer Re-location of v/UHF Antenna RADEX trial -£0.010M and Procurement reduction of towing arms -£0.200M).b. FY 17/18 Increase in Budget due to deferred BOI Package A and  Super SMS Measures from FY 16/17 -£0.020M (Defer Design and Development of Underslung carriage £0.105M, Defer Programme Risk £0.050M, Defer Re-location of v/UHF Antenna RADEX trial £0.015M, Defer MRGB -£0.400M and Defer FISR £0.210M).c. FY 18/19  Increase in Budget due to deferred BOI Package A measures from FY 16/17 £0.700M (Deferral of Depth Charge £0.350M and Deferral of MRGB £0.350M)d. FY 19/20 Increase in Budget due to deferred BOI Package A measure £0.350M  (MRGB deferred by 24 months).</v>
          </cell>
          <cell r="DZ444" t="str">
            <v>No change in forecast costs this quarter. Forecasts are profiled on the basis that the prison goes into partial operation at the end of 2016-17 entering into full operation during 2018-19. The savings are derived from closing old capacity which is comparatively more expensive to run than Berwyn will be. The significant one off costs associated with this project are as a result of the dual running of services in old facilities and at Berwyn</v>
          </cell>
          <cell r="EA444" t="str">
            <v>The capital spend is in line with the latest business case refresh which is going through the approvals process. Due to this it varies from the original OBC. The resource spend has moved in 16/17 with a reduction in VED's spend (£7m) duemostly  to the delay in DMU NRO. The resource forecast for 2016/17 has reduced by £7m against the business case forecast due to a reduction in the VEDs requirement.</v>
          </cell>
          <cell r="EB444" t="str">
            <v>Although a small part of the programme is still running in 16/17 relating to the Crown In Court Presentation project, this will be completed by 30 June 16.  Therefore the assumption that the project closed on the 30 June 16 for the reporting of the numbers in this return, relating to 'Projects Costs to Closure'.  This includes Resource (Implementation, VEDS &amp; BAU) and CapitalWLC are to 2022/23.Forecast numbers reflected in RDEL below now EXCLUDE non-cash (depreciation).  Forecast are based on May 16 Forecast (reported to June 16 Programme Board).It is antcipated that  CDEL spend will be lower than current forecast by approx £0.7m. The final out-turn will be known once June 16 General Ledger closes.</v>
          </cell>
          <cell r="EC444" t="str">
            <v xml:space="preserve">Figures have been updated in accordance with 2016/17 Year To Date spend and current full year forecast, and in line with  the latest modelled costing information .The programme has been subject to delays and undergone a major review and is therefore not comparable to the original planned business case figures (still presented in this return for completeness).  Therefore although the planned figures present the latest approved position (June 2014,) delays and changes in the programme mean that it is difficult to compare the actuals/forecast with this position.  Work remains ongoing to assess the full financial impact which will involve development of a revised Full Business Case, with a more definitive view expected later  in 2016.The transition to New World EM contracts has experienced significant delays leading to actual, and forecast lifetime costs, being higher than those set out in the Full Business Case.  BAU costs presented in this report reflect the cost of mobilising the new EM contracts and the ongoing Bridge contract costs. Costs from running the interim services prior to the Bridge Contract going live are excluded.Income from the Home Office of c£3m per annum has been offset against BAU/ongoing costs.  Following the review of the EM Programme, a decision was taken to terminate the contract with Steatite due to ongoing delays with the Programme and the review making it clear that developing bespoke new tags and a new infrastructure was too challenging, and had led to an unacceptable delay. A commercial settlement has now also been agreed with Capita to resolve the ongoing dispute, and the 2016/17 figures have been adjusted to reflect the settlement reached. </v>
          </cell>
          <cell r="ED444" t="str">
            <v>The costs presented in this return are consistent with the Programme FBC. The apparent increase in costs in this return is due to the fact that the costs presented in this return now include old recurring costs and therefore reflects whole life costs i.e. costs incurred in the Programme up to 16/17.A revision is required with respect to the ‘pre-programme’ costs.The historic BAU (recurring) cost was £352m per year.</v>
          </cell>
          <cell r="EE444" t="str">
            <v>•Baseline RDEL and CDEL costs below reflect presentation of the recently presented business case.•Forecast RDEL and CDEL costs below reflect the latest planning based on the decompression option put forward following the MPRG review feedback recommending including contingency within the programme to decrease risk. This has increased RDEL and CDEL costs and the expected length of the programme. •RDEL (One off new costs) shown below are implementation costs. •CDEL costs are implementation costs.•RDEL Recurring (new costs) shown below are new costs as a result of implementing change. •RDEL Recurring (Old Costs) is blank as no recurring costs have been included within the business case. *Costs and benefits have been show over a 10 year period. However the project moves into steady state in the 2020/21 year (2021/22 Forecast version)**Pre 15/16 costs are not in the current model and have been excluded from below. Capital and Resource proceeds from asset sales have not been netted off against capital and Resource spend. These receipts have been included within the benefits section. It should be noted that the NPV (10 year) above is economic (real) whilst the costs are financial (nominal). The numbers also exclude CPP and CJSE programmes. ***Benefits are shown inclusive of one off RDEL and CDEL receipts</v>
          </cell>
          <cell r="EF444" t="str">
            <v>Budget costs represent the latest version of the FBC approved by Cabinet Office and cover both implementation costs and BAU support costs. Within the overall implementation budget of £56.4m, the FBC envisaged RDEL implementation costs of  £21.1m and CDEL implementation costs of £35.3m. National roll out was completed at the end of September, meaning that all providers now have the abilty to use the IDP system.LAA will be incurring support costs of £1.9m in 15/16. System ongoing support costs will be incurred, encompassing application support and service management. These are provided by a number of suppliers and have differing contract lengths. For the purpose of this document, these costs have been excluded as a reuslt of no stated end date within the business case.  There are currently no plans in place to replace this system and on going costs will therefore be incurred for the foreseeable future.  Contracts will be competitively retendered when they come to a close to enable the ongoing system support.The 2015/16 capital spend reflects the agreement with Cabinet Office that only the first migration of debt into CCMS will be attributed to the programme with later iterations being managed as a BAU processes.</v>
          </cell>
          <cell r="EG444" t="str">
            <v>1. No difference between baseline and forecast/actual at this stage.  Tender in progress so any changes will be reflected in the FBC financial modelling.2. Project and costs cover the full 5 year life of the new FM service and ongoing costs past this point will be part of a future Business case.3. Costs are all assumed as RDEL and no capital costs are expected.4. Costs cover the annual contract costs for new services as well as the ongoing management costs over the life of the service.  the costs also include one off costs associated with Project Delivery and  Mobilisation.  A full brekdown of te costs financial and economic case are shown in the OBC version 13.</v>
          </cell>
          <cell r="EH444" t="str">
            <v>The business case has not been completed yet and therefore cost information is not yet available.</v>
          </cell>
          <cell r="EI444" t="str">
            <v>The NICTS Programme has closed. There are been no change in costs since last reporting period</v>
          </cell>
          <cell r="EJ444" t="str">
            <v>PETP OBC was submitted to HM Treasury on the 31st October 2016. Ongoing engagement is currently taking place pending approval decision. TAP date is also due to be agreed as part of discussions.</v>
          </cell>
          <cell r="EK444" t="str">
            <v xml:space="preserve">The Evolve Programme is forecasting £0.8m overspend on delegated Fiscal budget) and continues on-track to deliver SOP in November 2016. The 2014 Full Business Case for the transition to the SSCL service forecast a marginal (£2m) net financial benefit over 7 years. The commercial settlement of £14m has been included and reflects the current net financial benefit £11m adverse). The current capital forecast of £18m is in line with the delegated capital budget. Purchase Orders issued for IT enablement has been a key challenge given that this is on the critical path so and delay has a direct impact on the SOP Nov-16 delivery. The suppliers include:  ATOS, Sopra Steria, CGI and Vodafone. In addition, it is now understood that SSCL will be unable to provide the Judicial Payroll and that a separate contract with Liberata will provide for this which will have an annual service costs of £1.4m (RDEL) but will require unbudgeted c£300k capex charges for implementation.                                                                                                                                                                                                              Commercial Position:1. In 2013, Cabinet Office entered into a single supplier framework (ISSC2) with Steria Ltd (now Sopra Steria) for the provision of shared business support services to the Crown and other public sector bodies. The ISSC2 Framework Agreement has a term of 7 years (department call-off contracts run for varying terms beyond this, to 2022) and a lifetime value of up to £2 billion.2. The framework established a joint venture (JV) company, named Shared Services Connected Limited (SSCL), as business process outsourcing (BPO) service provider. The JV Company is 75% owned by Sopra Steria and 25% owned by Cabinet Office. 3. As of today, DWP+, DEFRA+, EA, MoJ, HO and the Metropolitan Police Service have entered into call-off contracts via the ISSC2 Framework in order to receive the aforementioned services from SSCL.  DWP+, DEFRA+ and EA are known as ‘Foundation Customers’, as they were the first clients to enter into call-off agreements via the ISSC2 Framework.4. In March 2015, Shared Services Connected Limited (SSCL) wrote to the Crown Oversight Function (COF), a body within the Cabinet Office, broadly itemising overrun costs alleged to have COF and Foundation Customer cause. Subsequently, COF and multiple departments engaged in discussions with SSCL/Sopra Steria for a period of approximately 1 year in order to identify clear legal/contractual liability for these cost overruns. These discussions failed to provide the material needed to complete an assessment of contractual/legal liability.5. In March 2016, John Manzoni requested that Mike Driver lead on the development of a commercial strategy to address cost overruns in ISSC2. Mike Driver appointed Janice Smethurst as commercial lead on behalf of HM Government and all clients agreed to a single government; Sopra Steria negotiation. 6. At a meeting of the Shared Services Commercial Board, chaired by John Manzoni and attended by senior representatives from client organisations, it was agreed that a net additional contribution to SSCL costs is likely required and that this was likely to be in the range of £20m-£40m, with the negotiation strategy envisaging a negotiated settlement as of the 31st May 2016.MoJ Specific Position7. MoJ has been supporting the cross government commercial negotiations. Whilst the MoJ contractual position is somewhat different from other customers (e.g. MoJ has separate service pricing, offshoring arrangements and SOP funding arrangements) MoJ has an interest in seeing the successful completion of the SSCL transformation programme and in particular the establishment of the shared SOP IT platform which will allow MoJ to decommission existing legacy systems.  8. As with other SSCL customers MoJ has received costs claims from SSCL relating to delays allegedly due to customer cause. MoJ has held numerous commercial meetings with SSCL to seek a resolution to the SSCL claims but to date there has been no substantive progress in either persuading SSCL to withdraw their claims or in reaching a compromise settlement position.9. MoJ has been now been asked by the central negotiating team to contribute £10m as a share of the overall cross government settlement agreement.  MoJ had previously made provision in 2015/16 year end accounts for a payment of this size. 10. MoJ has previously taken legal advice regarding the strength of the SSCL claims. Legal advice suggests that the MoJ position is reasonably strong in relation to the SSCL claims and MoJ would have a reasonable chance of success should the SSCL claims progress to litigation.   MoJ preference however to reach a settlement to avoid the need for a lengthy period of litigation with associated legal costs and ongoing commercial tension in the relationship with SSCL.11. MoJ is currently receiving significant benefits from the SSCL contract. The costs of shared services provision has reduced by circa £10m per annum as a result of the move to the SSCL service and due to the MoJ specific volumetric pricing arrangements negotiated in the MoJ call off agreement. MoJ needs to maintain the benefits already realised as a result of the contract.12. MoJ has already invested £30m in the transition to the SSCL service and in investment in the SSCL SOP IT solution. MoJ therefore has a significant financial incentive to resolve the historic commercial dispute and to ensure SSCL are appropriately focused on delivering the transition to the transformed services; fit for purpose IT systems and in progressing ongoing improvements in service performance and user experience.  • The 2014 Full Business Case for the transition to the SSCL service forecast a marginal (£2m) net financial benefit over 7 years and a more significant benefit (£35m) over the full 10 year potential life of the contract. All other options considered carried significant net losses over 7 and 10 year investment period.  A commercial settlement of £10m at this stage would not materially change the overall VFM assessment of the SSCL contract assuming no other changes are made to the contract. The contract therefore will continue to provide VFM over a ten year investment period and would continue to represents the best long term option for delivery of shared services to MoJ. The VFM position over the seven year initial period of the contract would remain marginal.• As negotiations between the central negotiating team and SSCL are nearing a conclusion MoJ are being asked to make a final decision on contributing to the settlement. It is not envisaged that there is now any realistic opportunity to negotiate a lowered settlement figure. • Failure to conclude the commercial settlement agreement is likely to result in SSCL progressing their claims through the final stages of the formal contract dispute process and eventually launching formal litigation proceedings. To avoid these scenarios it is recommended that MoJ join the other SSCL clients in agreeing a commercial settlement payment to SSCL in line with the recommendation of the central negotiating team.                                                         </v>
          </cell>
          <cell r="EL444" t="str">
            <v>These figures have been updated to reflect costs following the removal of Medway STC.  NPV shown is the financial NPV for awarding the new (5+2 year) Rainsbrook STC contract only.  The costs have been taken from the FBC Finance case (updated version 3.0), with the 5 month Rainsbrook contract extension amendment included, Medway costs removed from the analysis, and indexation rates updated. Whole life costs include new contract cost and project team. Project team costs include YJB and MoJ Procurement team staffing, and spend on external specialists (eg legal, financial, insurance, education, ICT).The annual steady state for recurring 'new' costs is around £12m in 16/17 prices.</v>
          </cell>
          <cell r="EM444" t="str">
            <v xml:space="preserve">Consistent with SOP GMPP report, the GMPP return for SOC only reflects the One Off investment costs of the programme (including VAT). The Whole Life Costs are ignored because at the SOC stage it is not possible to determine which 'Old' services will be replaced with 'New' and which will be retained for more efficient supply through re-competition and GCloud. This level of detail will be developed in the OBC when we expect to have a clearer view of 'old' and 'new' services costs for future iterations of GMPP return.    </v>
          </cell>
          <cell r="EN444" t="str">
            <v>Assumes RDEL/CDEL requirement to implement the Transformation Programme over 6 years (in nominal and including VAT).  Cost of Old service is NCA's total operating RDEL (core and excluding depreciation) as all spending is in scope of the cashable benefits the Transormation Programme aims to generate.  Old Service cost reduces on account for the cashable benefits anticipated year on year.  The presentation of Old costs to be agreed with GMPP.The figures remain unchanged at the end of the first quarter, but the medium term financial plan is being reviewed in the autumn</v>
          </cell>
          <cell r="EO444" t="str">
            <v>+</v>
          </cell>
          <cell r="EQ444"/>
        </row>
        <row r="445">
          <cell r="B445" t="str">
            <v>No</v>
          </cell>
          <cell r="C445" t="str">
            <v>-</v>
          </cell>
          <cell r="D445" t="str">
            <v>Yes</v>
          </cell>
          <cell r="E445" t="str">
            <v>-</v>
          </cell>
          <cell r="F445" t="str">
            <v>Yes</v>
          </cell>
          <cell r="G445" t="str">
            <v>Yes</v>
          </cell>
          <cell r="H445" t="str">
            <v>Yes</v>
          </cell>
          <cell r="I445" t="str">
            <v>Yes</v>
          </cell>
          <cell r="J445" t="str">
            <v>-</v>
          </cell>
          <cell r="K445" t="str">
            <v>Yes</v>
          </cell>
          <cell r="L445" t="str">
            <v>No</v>
          </cell>
          <cell r="M445" t="str">
            <v>Yes</v>
          </cell>
          <cell r="N445" t="str">
            <v>Yes</v>
          </cell>
          <cell r="O445" t="str">
            <v>-</v>
          </cell>
          <cell r="P445" t="str">
            <v>No</v>
          </cell>
          <cell r="Q445" t="str">
            <v>Yes</v>
          </cell>
          <cell r="R445" t="str">
            <v>Yes</v>
          </cell>
          <cell r="S445" t="str">
            <v>Yes</v>
          </cell>
          <cell r="T445" t="str">
            <v>-</v>
          </cell>
          <cell r="U445" t="str">
            <v>Yes</v>
          </cell>
          <cell r="V445" t="str">
            <v>Yes</v>
          </cell>
          <cell r="W445" t="str">
            <v>No</v>
          </cell>
          <cell r="X445" t="str">
            <v>Yes</v>
          </cell>
          <cell r="Y445" t="str">
            <v>-</v>
          </cell>
          <cell r="Z445" t="str">
            <v>Yes</v>
          </cell>
          <cell r="AA445" t="str">
            <v>Yes</v>
          </cell>
          <cell r="AB445" t="str">
            <v>No</v>
          </cell>
          <cell r="AC445" t="str">
            <v>Yes</v>
          </cell>
          <cell r="AD445" t="str">
            <v>-</v>
          </cell>
          <cell r="AE445" t="str">
            <v>Yes</v>
          </cell>
          <cell r="AF445" t="str">
            <v>No</v>
          </cell>
          <cell r="AG445" t="str">
            <v>-</v>
          </cell>
          <cell r="AH445" t="str">
            <v>-</v>
          </cell>
          <cell r="AI445" t="str">
            <v>No</v>
          </cell>
          <cell r="AJ445" t="str">
            <v>No</v>
          </cell>
          <cell r="AK445" t="str">
            <v>-</v>
          </cell>
          <cell r="AL445" t="str">
            <v>-</v>
          </cell>
          <cell r="AM445" t="str">
            <v>No</v>
          </cell>
          <cell r="AN445" t="str">
            <v>No</v>
          </cell>
          <cell r="AO445" t="str">
            <v>-</v>
          </cell>
          <cell r="AP445" t="str">
            <v>-</v>
          </cell>
          <cell r="AQ445" t="str">
            <v>-</v>
          </cell>
          <cell r="AR445" t="str">
            <v>-</v>
          </cell>
          <cell r="AS445" t="str">
            <v>No</v>
          </cell>
          <cell r="AT445" t="str">
            <v>No</v>
          </cell>
          <cell r="AU445" t="str">
            <v>No</v>
          </cell>
          <cell r="AV445" t="str">
            <v>-</v>
          </cell>
          <cell r="AW445" t="str">
            <v>No</v>
          </cell>
          <cell r="AX445" t="str">
            <v>-</v>
          </cell>
          <cell r="AY445" t="str">
            <v>No</v>
          </cell>
          <cell r="AZ445" t="str">
            <v>-</v>
          </cell>
          <cell r="BA445" t="str">
            <v>No</v>
          </cell>
          <cell r="BB445" t="str">
            <v>No</v>
          </cell>
          <cell r="BC445" t="str">
            <v>Yes</v>
          </cell>
          <cell r="BD445" t="str">
            <v>Yes</v>
          </cell>
          <cell r="BE445" t="str">
            <v>-</v>
          </cell>
          <cell r="BF445" t="str">
            <v>Yes</v>
          </cell>
          <cell r="BG445" t="str">
            <v>No</v>
          </cell>
          <cell r="BH445" t="str">
            <v>No</v>
          </cell>
          <cell r="BI445" t="str">
            <v>No</v>
          </cell>
          <cell r="BJ445" t="str">
            <v>Yes</v>
          </cell>
          <cell r="BK445" t="str">
            <v>No</v>
          </cell>
          <cell r="BL445" t="str">
            <v>No</v>
          </cell>
          <cell r="BM445" t="str">
            <v>Yes</v>
          </cell>
          <cell r="BN445" t="str">
            <v>No</v>
          </cell>
          <cell r="BO445" t="str">
            <v>Yes</v>
          </cell>
          <cell r="BP445" t="str">
            <v>Yes</v>
          </cell>
          <cell r="BQ445" t="str">
            <v>Yes</v>
          </cell>
          <cell r="BR445" t="str">
            <v>No</v>
          </cell>
          <cell r="BS445" t="str">
            <v>No</v>
          </cell>
          <cell r="BT445" t="str">
            <v>No</v>
          </cell>
          <cell r="BU445" t="str">
            <v>No</v>
          </cell>
          <cell r="BV445" t="str">
            <v>Yes</v>
          </cell>
          <cell r="BW445" t="str">
            <v>No</v>
          </cell>
          <cell r="BY445" t="str">
            <v>-</v>
          </cell>
          <cell r="BZ445" t="str">
            <v>Yes</v>
          </cell>
          <cell r="CA445" t="str">
            <v>No</v>
          </cell>
          <cell r="CB445" t="str">
            <v>Yes</v>
          </cell>
          <cell r="CC445" t="str">
            <v>No</v>
          </cell>
          <cell r="CD445" t="str">
            <v>Yes</v>
          </cell>
          <cell r="CE445" t="str">
            <v>Yes</v>
          </cell>
          <cell r="CF445" t="str">
            <v>Yes</v>
          </cell>
          <cell r="CG445" t="str">
            <v>No</v>
          </cell>
          <cell r="CH445" t="str">
            <v>Yes</v>
          </cell>
          <cell r="CI445" t="str">
            <v>Yes</v>
          </cell>
          <cell r="CJ445" t="str">
            <v>Yes</v>
          </cell>
          <cell r="CK445" t="str">
            <v>Yes</v>
          </cell>
          <cell r="CL445" t="str">
            <v>No</v>
          </cell>
          <cell r="CM445" t="str">
            <v>No</v>
          </cell>
          <cell r="CN445" t="str">
            <v>Yes</v>
          </cell>
          <cell r="CO445" t="str">
            <v>Yes</v>
          </cell>
          <cell r="CP445" t="str">
            <v>No</v>
          </cell>
          <cell r="CQ445" t="str">
            <v>No</v>
          </cell>
          <cell r="CR445" t="str">
            <v>Yes</v>
          </cell>
          <cell r="DJ445">
            <v>0</v>
          </cell>
          <cell r="DK445">
            <v>0</v>
          </cell>
          <cell r="DM445">
            <v>0</v>
          </cell>
          <cell r="DR445">
            <v>0</v>
          </cell>
          <cell r="DZ445" t="str">
            <v>Yes</v>
          </cell>
          <cell r="EA445" t="str">
            <v>No</v>
          </cell>
          <cell r="EB445" t="str">
            <v>No</v>
          </cell>
          <cell r="EC445" t="str">
            <v>No</v>
          </cell>
          <cell r="ED445" t="str">
            <v>No</v>
          </cell>
          <cell r="EE445" t="str">
            <v>No</v>
          </cell>
          <cell r="EF445" t="str">
            <v>-</v>
          </cell>
          <cell r="EG445" t="str">
            <v>Yes</v>
          </cell>
          <cell r="EH445" t="str">
            <v>-</v>
          </cell>
          <cell r="EI445" t="str">
            <v>Yes</v>
          </cell>
          <cell r="EJ445" t="str">
            <v>-</v>
          </cell>
          <cell r="EK445" t="str">
            <v>Yes</v>
          </cell>
          <cell r="EL445" t="str">
            <v>Yes</v>
          </cell>
          <cell r="EM445" t="str">
            <v>Yes</v>
          </cell>
          <cell r="EN445" t="str">
            <v>Yes</v>
          </cell>
          <cell r="EO445" t="str">
            <v>Yes</v>
          </cell>
          <cell r="EQ445"/>
        </row>
        <row r="446">
          <cell r="B446" t="str">
            <v>No</v>
          </cell>
          <cell r="C446" t="str">
            <v>-</v>
          </cell>
          <cell r="D446" t="str">
            <v>-</v>
          </cell>
          <cell r="E446" t="str">
            <v>-</v>
          </cell>
          <cell r="F446" t="str">
            <v>-</v>
          </cell>
          <cell r="G446" t="str">
            <v>-</v>
          </cell>
          <cell r="H446" t="str">
            <v>-</v>
          </cell>
          <cell r="I446" t="str">
            <v>Yes</v>
          </cell>
          <cell r="J446" t="str">
            <v>-</v>
          </cell>
          <cell r="K446" t="str">
            <v>-</v>
          </cell>
          <cell r="L446" t="str">
            <v>Yes</v>
          </cell>
          <cell r="M446" t="str">
            <v>-</v>
          </cell>
          <cell r="N446" t="str">
            <v>-</v>
          </cell>
          <cell r="O446" t="str">
            <v>-</v>
          </cell>
          <cell r="P446" t="str">
            <v>-</v>
          </cell>
          <cell r="Q446" t="str">
            <v>-</v>
          </cell>
          <cell r="R446" t="str">
            <v>-</v>
          </cell>
          <cell r="S446" t="str">
            <v>-</v>
          </cell>
          <cell r="T446" t="str">
            <v>-</v>
          </cell>
          <cell r="U446" t="str">
            <v>Yes</v>
          </cell>
          <cell r="V446" t="str">
            <v>-</v>
          </cell>
          <cell r="W446" t="str">
            <v>No</v>
          </cell>
          <cell r="X446" t="str">
            <v>Yes</v>
          </cell>
          <cell r="Y446" t="str">
            <v>-</v>
          </cell>
          <cell r="Z446" t="str">
            <v>-</v>
          </cell>
          <cell r="AA446" t="str">
            <v>Yes</v>
          </cell>
          <cell r="AB446" t="str">
            <v>-</v>
          </cell>
          <cell r="AC446" t="str">
            <v>-</v>
          </cell>
          <cell r="AD446" t="str">
            <v>No</v>
          </cell>
          <cell r="AE446" t="str">
            <v>-</v>
          </cell>
          <cell r="AF446" t="str">
            <v>-</v>
          </cell>
          <cell r="AG446" t="str">
            <v>-</v>
          </cell>
          <cell r="AH446" t="str">
            <v>-</v>
          </cell>
          <cell r="AI446" t="str">
            <v>-</v>
          </cell>
          <cell r="AJ446" t="str">
            <v>-</v>
          </cell>
          <cell r="AK446" t="str">
            <v>-</v>
          </cell>
          <cell r="AL446" t="str">
            <v>-</v>
          </cell>
          <cell r="AM446" t="str">
            <v>No</v>
          </cell>
          <cell r="AN446" t="str">
            <v>-</v>
          </cell>
          <cell r="AO446" t="str">
            <v>-</v>
          </cell>
          <cell r="AP446" t="str">
            <v>-</v>
          </cell>
          <cell r="AQ446" t="str">
            <v>-</v>
          </cell>
          <cell r="AR446" t="str">
            <v>-</v>
          </cell>
          <cell r="AS446" t="str">
            <v>No</v>
          </cell>
          <cell r="AT446" t="str">
            <v>No</v>
          </cell>
          <cell r="AU446" t="str">
            <v>-</v>
          </cell>
          <cell r="AV446" t="str">
            <v>No</v>
          </cell>
          <cell r="AW446" t="str">
            <v>-</v>
          </cell>
          <cell r="AX446" t="str">
            <v>-</v>
          </cell>
          <cell r="AY446" t="str">
            <v>No</v>
          </cell>
          <cell r="AZ446" t="str">
            <v>No</v>
          </cell>
          <cell r="BA446" t="str">
            <v>Yes</v>
          </cell>
          <cell r="BB446" t="str">
            <v>-</v>
          </cell>
          <cell r="BC446" t="str">
            <v>Yes</v>
          </cell>
          <cell r="BD446" t="str">
            <v>Yes</v>
          </cell>
          <cell r="BE446" t="str">
            <v>Yes</v>
          </cell>
          <cell r="BF446" t="str">
            <v>-</v>
          </cell>
          <cell r="BG446" t="str">
            <v>No</v>
          </cell>
          <cell r="BH446" t="str">
            <v>-</v>
          </cell>
          <cell r="BI446" t="str">
            <v>Yes</v>
          </cell>
          <cell r="BJ446" t="str">
            <v>-</v>
          </cell>
          <cell r="BK446" t="str">
            <v>-</v>
          </cell>
          <cell r="BL446" t="str">
            <v>-</v>
          </cell>
          <cell r="BM446" t="str">
            <v>-</v>
          </cell>
          <cell r="BN446" t="str">
            <v>-</v>
          </cell>
          <cell r="BO446" t="str">
            <v>-</v>
          </cell>
          <cell r="BP446" t="str">
            <v>Yes</v>
          </cell>
          <cell r="BQ446" t="str">
            <v>-</v>
          </cell>
          <cell r="BR446" t="str">
            <v>No</v>
          </cell>
          <cell r="BS446" t="str">
            <v>Yes</v>
          </cell>
          <cell r="BT446" t="str">
            <v>No</v>
          </cell>
          <cell r="BU446" t="str">
            <v>-</v>
          </cell>
          <cell r="BV446" t="str">
            <v>No</v>
          </cell>
          <cell r="BW446" t="str">
            <v>-</v>
          </cell>
          <cell r="BY446" t="str">
            <v>Yes</v>
          </cell>
          <cell r="BZ446" t="str">
            <v>-</v>
          </cell>
          <cell r="CA446" t="str">
            <v>-</v>
          </cell>
          <cell r="CB446" t="str">
            <v>-</v>
          </cell>
          <cell r="CC446" t="str">
            <v>No</v>
          </cell>
          <cell r="CD446" t="str">
            <v>Yes</v>
          </cell>
          <cell r="CE446" t="str">
            <v>-</v>
          </cell>
          <cell r="CF446" t="str">
            <v>-</v>
          </cell>
          <cell r="CG446" t="str">
            <v>No</v>
          </cell>
          <cell r="CH446" t="str">
            <v>Yes</v>
          </cell>
          <cell r="CI446" t="str">
            <v>-</v>
          </cell>
          <cell r="CJ446" t="str">
            <v>Yes</v>
          </cell>
          <cell r="CK446" t="str">
            <v>-</v>
          </cell>
          <cell r="CL446" t="str">
            <v>-</v>
          </cell>
          <cell r="CM446" t="str">
            <v>-</v>
          </cell>
          <cell r="CN446" t="str">
            <v>-</v>
          </cell>
          <cell r="CO446" t="str">
            <v>Yes</v>
          </cell>
          <cell r="CP446" t="str">
            <v>-</v>
          </cell>
          <cell r="CQ446" t="str">
            <v>-</v>
          </cell>
          <cell r="CR446" t="str">
            <v>Yes</v>
          </cell>
          <cell r="DJ446">
            <v>0</v>
          </cell>
          <cell r="DK446">
            <v>0</v>
          </cell>
          <cell r="DM446">
            <v>0</v>
          </cell>
          <cell r="DR446">
            <v>0</v>
          </cell>
          <cell r="DZ446" t="str">
            <v>Yes</v>
          </cell>
          <cell r="EA446" t="str">
            <v>No</v>
          </cell>
          <cell r="EB446" t="str">
            <v>No</v>
          </cell>
          <cell r="EC446" t="str">
            <v>No</v>
          </cell>
          <cell r="ED446" t="str">
            <v>Yes</v>
          </cell>
          <cell r="EE446" t="str">
            <v>No</v>
          </cell>
          <cell r="EF446" t="str">
            <v>-</v>
          </cell>
          <cell r="EG446" t="str">
            <v>-</v>
          </cell>
          <cell r="EH446" t="str">
            <v>-</v>
          </cell>
          <cell r="EI446" t="str">
            <v>-</v>
          </cell>
          <cell r="EJ446" t="str">
            <v>-</v>
          </cell>
          <cell r="EK446" t="str">
            <v>Yes</v>
          </cell>
          <cell r="EL446" t="str">
            <v>Yes</v>
          </cell>
          <cell r="EM446" t="str">
            <v>-</v>
          </cell>
          <cell r="EN446" t="str">
            <v>-</v>
          </cell>
          <cell r="EO446" t="str">
            <v>-</v>
          </cell>
          <cell r="EQ446"/>
        </row>
        <row r="447">
          <cell r="B447" t="str">
            <v>-</v>
          </cell>
          <cell r="C447" t="str">
            <v>Yes</v>
          </cell>
          <cell r="D447" t="str">
            <v>-</v>
          </cell>
          <cell r="E447" t="str">
            <v>-</v>
          </cell>
          <cell r="F447" t="str">
            <v>-</v>
          </cell>
          <cell r="G447" t="str">
            <v>-</v>
          </cell>
          <cell r="H447" t="str">
            <v>-</v>
          </cell>
          <cell r="I447" t="str">
            <v>-</v>
          </cell>
          <cell r="J447" t="str">
            <v>-</v>
          </cell>
          <cell r="K447" t="str">
            <v>Yes</v>
          </cell>
          <cell r="L447" t="str">
            <v>-</v>
          </cell>
          <cell r="M447" t="str">
            <v>-</v>
          </cell>
          <cell r="N447" t="str">
            <v>-</v>
          </cell>
          <cell r="O447" t="str">
            <v>-</v>
          </cell>
          <cell r="P447" t="str">
            <v>-</v>
          </cell>
          <cell r="Q447" t="str">
            <v>-</v>
          </cell>
          <cell r="R447" t="str">
            <v>-</v>
          </cell>
          <cell r="S447" t="str">
            <v>-</v>
          </cell>
          <cell r="T447" t="str">
            <v>-</v>
          </cell>
          <cell r="U447" t="str">
            <v>-</v>
          </cell>
          <cell r="V447" t="str">
            <v>-</v>
          </cell>
          <cell r="W447" t="str">
            <v>-</v>
          </cell>
          <cell r="X447" t="str">
            <v>Yes</v>
          </cell>
          <cell r="Y447" t="str">
            <v>-</v>
          </cell>
          <cell r="Z447" t="str">
            <v>-</v>
          </cell>
          <cell r="AA447" t="str">
            <v>Yes</v>
          </cell>
          <cell r="AB447" t="str">
            <v>-</v>
          </cell>
          <cell r="AC447" t="str">
            <v>-</v>
          </cell>
          <cell r="AD447" t="str">
            <v>No</v>
          </cell>
          <cell r="AE447" t="str">
            <v>-</v>
          </cell>
          <cell r="AF447" t="str">
            <v>-</v>
          </cell>
          <cell r="AG447" t="str">
            <v>-</v>
          </cell>
          <cell r="AH447" t="str">
            <v>-</v>
          </cell>
          <cell r="AI447" t="str">
            <v>-</v>
          </cell>
          <cell r="AJ447" t="str">
            <v>-</v>
          </cell>
          <cell r="AK447" t="str">
            <v>-</v>
          </cell>
          <cell r="AL447" t="str">
            <v>-</v>
          </cell>
          <cell r="AM447" t="str">
            <v>-</v>
          </cell>
          <cell r="AN447" t="str">
            <v>-</v>
          </cell>
          <cell r="AO447" t="str">
            <v>-</v>
          </cell>
          <cell r="AP447" t="str">
            <v>-</v>
          </cell>
          <cell r="AQ447" t="str">
            <v>-</v>
          </cell>
          <cell r="AR447" t="str">
            <v>-</v>
          </cell>
          <cell r="AS447" t="str">
            <v>No</v>
          </cell>
          <cell r="AT447" t="str">
            <v>No</v>
          </cell>
          <cell r="AU447" t="str">
            <v>-</v>
          </cell>
          <cell r="AV447" t="str">
            <v>-</v>
          </cell>
          <cell r="AW447" t="str">
            <v>-</v>
          </cell>
          <cell r="AX447" t="str">
            <v>Yes</v>
          </cell>
          <cell r="AY447" t="str">
            <v>-</v>
          </cell>
          <cell r="AZ447" t="str">
            <v>-</v>
          </cell>
          <cell r="BA447" t="str">
            <v>-</v>
          </cell>
          <cell r="BB447" t="str">
            <v>No</v>
          </cell>
          <cell r="BC447" t="str">
            <v>-</v>
          </cell>
          <cell r="BD447" t="str">
            <v>Yes</v>
          </cell>
          <cell r="BE447" t="str">
            <v>-</v>
          </cell>
          <cell r="BF447" t="str">
            <v>-</v>
          </cell>
          <cell r="BG447" t="str">
            <v>Yes</v>
          </cell>
          <cell r="BH447" t="str">
            <v>-</v>
          </cell>
          <cell r="BI447" t="str">
            <v>No</v>
          </cell>
          <cell r="BJ447" t="str">
            <v>-</v>
          </cell>
          <cell r="BK447" t="str">
            <v>-</v>
          </cell>
          <cell r="BL447" t="str">
            <v>Yes</v>
          </cell>
          <cell r="BM447" t="str">
            <v>-</v>
          </cell>
          <cell r="BN447" t="str">
            <v>-</v>
          </cell>
          <cell r="BO447" t="str">
            <v>-</v>
          </cell>
          <cell r="BP447" t="str">
            <v>Yes</v>
          </cell>
          <cell r="BQ447" t="str">
            <v>-</v>
          </cell>
          <cell r="BR447" t="str">
            <v>-</v>
          </cell>
          <cell r="BS447" t="str">
            <v>-</v>
          </cell>
          <cell r="BT447" t="str">
            <v>-</v>
          </cell>
          <cell r="BU447" t="str">
            <v>-</v>
          </cell>
          <cell r="BV447" t="str">
            <v>No</v>
          </cell>
          <cell r="BW447" t="str">
            <v>-</v>
          </cell>
          <cell r="BY447" t="str">
            <v>-</v>
          </cell>
          <cell r="BZ447" t="str">
            <v>-</v>
          </cell>
          <cell r="CA447" t="str">
            <v>-</v>
          </cell>
          <cell r="CB447" t="str">
            <v>-</v>
          </cell>
          <cell r="CC447" t="str">
            <v>Yes</v>
          </cell>
          <cell r="CD447" t="str">
            <v>-</v>
          </cell>
          <cell r="CE447" t="str">
            <v>-</v>
          </cell>
          <cell r="CF447" t="str">
            <v>-</v>
          </cell>
          <cell r="CG447" t="str">
            <v>-</v>
          </cell>
          <cell r="CH447" t="str">
            <v>-</v>
          </cell>
          <cell r="CI447" t="str">
            <v>Yes</v>
          </cell>
          <cell r="CJ447" t="str">
            <v>Yes</v>
          </cell>
          <cell r="CK447" t="str">
            <v>Yes</v>
          </cell>
          <cell r="CL447" t="str">
            <v>No</v>
          </cell>
          <cell r="CM447" t="str">
            <v>Yes</v>
          </cell>
          <cell r="CN447" t="str">
            <v>Yes</v>
          </cell>
          <cell r="CO447" t="str">
            <v>-</v>
          </cell>
          <cell r="CP447" t="str">
            <v>No</v>
          </cell>
          <cell r="CQ447" t="str">
            <v>-</v>
          </cell>
          <cell r="CR447" t="str">
            <v>No</v>
          </cell>
          <cell r="DJ447">
            <v>0</v>
          </cell>
          <cell r="DK447">
            <v>0</v>
          </cell>
          <cell r="DM447">
            <v>0</v>
          </cell>
          <cell r="DR447">
            <v>0</v>
          </cell>
          <cell r="DZ447" t="str">
            <v>-</v>
          </cell>
          <cell r="EA447" t="str">
            <v>-</v>
          </cell>
          <cell r="EB447" t="str">
            <v>-</v>
          </cell>
          <cell r="EC447" t="str">
            <v>-</v>
          </cell>
          <cell r="ED447" t="str">
            <v>Yes</v>
          </cell>
          <cell r="EE447" t="str">
            <v>-</v>
          </cell>
          <cell r="EF447" t="str">
            <v>-</v>
          </cell>
          <cell r="EG447" t="str">
            <v>-</v>
          </cell>
          <cell r="EH447" t="str">
            <v>-</v>
          </cell>
          <cell r="EI447" t="str">
            <v>-</v>
          </cell>
          <cell r="EJ447" t="str">
            <v>-</v>
          </cell>
          <cell r="EK447" t="str">
            <v>-</v>
          </cell>
          <cell r="EL447" t="str">
            <v>-</v>
          </cell>
          <cell r="EM447" t="str">
            <v>-</v>
          </cell>
          <cell r="EN447" t="str">
            <v>-</v>
          </cell>
          <cell r="EO447" t="str">
            <v>-</v>
          </cell>
          <cell r="EQ447"/>
        </row>
        <row r="448">
          <cell r="B448" t="str">
            <v>No</v>
          </cell>
          <cell r="C448" t="str">
            <v>Yes</v>
          </cell>
          <cell r="D448" t="str">
            <v>Yes</v>
          </cell>
          <cell r="E448" t="str">
            <v>-</v>
          </cell>
          <cell r="F448" t="str">
            <v>Yes</v>
          </cell>
          <cell r="H448" t="str">
            <v>Yes</v>
          </cell>
          <cell r="I448" t="str">
            <v>-</v>
          </cell>
          <cell r="J448" t="str">
            <v>-</v>
          </cell>
          <cell r="L448" t="str">
            <v>Yes</v>
          </cell>
          <cell r="M448" t="str">
            <v>Yes</v>
          </cell>
          <cell r="N448" t="str">
            <v>Yes</v>
          </cell>
          <cell r="O448" t="str">
            <v>-</v>
          </cell>
          <cell r="P448" t="str">
            <v>No</v>
          </cell>
          <cell r="Q448" t="str">
            <v>Yes</v>
          </cell>
          <cell r="R448" t="str">
            <v>Yes</v>
          </cell>
          <cell r="S448" t="str">
            <v>Yes</v>
          </cell>
          <cell r="T448" t="str">
            <v>-</v>
          </cell>
          <cell r="U448" t="str">
            <v>Yes</v>
          </cell>
          <cell r="V448" t="str">
            <v>Yes</v>
          </cell>
          <cell r="W448" t="str">
            <v>No</v>
          </cell>
          <cell r="X448" t="str">
            <v>Yes</v>
          </cell>
          <cell r="Y448" t="str">
            <v>-</v>
          </cell>
          <cell r="Z448" t="str">
            <v>Yes</v>
          </cell>
          <cell r="AA448" t="str">
            <v>Yes</v>
          </cell>
          <cell r="AB448" t="str">
            <v>No</v>
          </cell>
          <cell r="AC448" t="str">
            <v>Yes</v>
          </cell>
          <cell r="AD448" t="str">
            <v>No</v>
          </cell>
          <cell r="AE448" t="str">
            <v>Yes</v>
          </cell>
          <cell r="AF448" t="str">
            <v>No</v>
          </cell>
          <cell r="AG448" t="str">
            <v>-</v>
          </cell>
          <cell r="AH448" t="str">
            <v>-</v>
          </cell>
          <cell r="AI448" t="str">
            <v>No</v>
          </cell>
          <cell r="AJ448" t="str">
            <v>Yes</v>
          </cell>
          <cell r="AK448" t="str">
            <v>-</v>
          </cell>
          <cell r="AL448" t="str">
            <v>-</v>
          </cell>
          <cell r="AM448" t="str">
            <v>Yes</v>
          </cell>
          <cell r="AN448" t="str">
            <v>No</v>
          </cell>
          <cell r="AO448" t="str">
            <v>-</v>
          </cell>
          <cell r="AP448" t="str">
            <v>-</v>
          </cell>
          <cell r="AQ448" t="str">
            <v>-</v>
          </cell>
          <cell r="AR448" t="str">
            <v>-</v>
          </cell>
          <cell r="AS448" t="str">
            <v>No</v>
          </cell>
          <cell r="AT448" t="str">
            <v>Yes</v>
          </cell>
          <cell r="AU448" t="str">
            <v>Yes</v>
          </cell>
          <cell r="AV448" t="str">
            <v>No</v>
          </cell>
          <cell r="AW448" t="str">
            <v>No</v>
          </cell>
          <cell r="AX448" t="str">
            <v>Yes</v>
          </cell>
          <cell r="AY448" t="str">
            <v>No</v>
          </cell>
          <cell r="AZ448" t="str">
            <v>No</v>
          </cell>
          <cell r="BA448" t="str">
            <v>Yes</v>
          </cell>
          <cell r="BB448" t="str">
            <v>No</v>
          </cell>
          <cell r="BC448" t="str">
            <v>Yes</v>
          </cell>
          <cell r="BD448" t="str">
            <v>Yes</v>
          </cell>
          <cell r="BE448" t="str">
            <v>Yes</v>
          </cell>
          <cell r="BF448" t="str">
            <v>Yes</v>
          </cell>
          <cell r="BG448" t="str">
            <v>Yes</v>
          </cell>
          <cell r="BH448" t="str">
            <v>No</v>
          </cell>
          <cell r="BI448" t="str">
            <v>No</v>
          </cell>
          <cell r="BJ448" t="str">
            <v>Yes</v>
          </cell>
          <cell r="BK448" t="str">
            <v>No</v>
          </cell>
          <cell r="BL448" t="str">
            <v>No</v>
          </cell>
          <cell r="BM448" t="str">
            <v>Yes</v>
          </cell>
          <cell r="BN448" t="str">
            <v>No</v>
          </cell>
          <cell r="BO448" t="str">
            <v>Yes</v>
          </cell>
          <cell r="BP448" t="str">
            <v>Yes</v>
          </cell>
          <cell r="BQ448" t="str">
            <v>Yes</v>
          </cell>
          <cell r="BR448" t="str">
            <v>No</v>
          </cell>
          <cell r="BS448" t="str">
            <v>No</v>
          </cell>
          <cell r="BT448" t="str">
            <v>Yes</v>
          </cell>
          <cell r="BU448" t="str">
            <v>No</v>
          </cell>
          <cell r="BV448" t="str">
            <v>Yes</v>
          </cell>
          <cell r="BW448" t="str">
            <v>No</v>
          </cell>
          <cell r="BY448" t="str">
            <v>Yes</v>
          </cell>
          <cell r="BZ448" t="str">
            <v>Yes</v>
          </cell>
          <cell r="CA448" t="str">
            <v>No</v>
          </cell>
          <cell r="CB448" t="str">
            <v>Yes</v>
          </cell>
          <cell r="CC448" t="str">
            <v>Yes</v>
          </cell>
          <cell r="CD448" t="str">
            <v>Yes</v>
          </cell>
          <cell r="CE448" t="str">
            <v>Yes</v>
          </cell>
          <cell r="CF448" t="str">
            <v>Yes</v>
          </cell>
          <cell r="CG448" t="str">
            <v>No</v>
          </cell>
          <cell r="CH448" t="str">
            <v>Yes</v>
          </cell>
          <cell r="CI448" t="str">
            <v>Yes</v>
          </cell>
          <cell r="CJ448" t="str">
            <v>Yes</v>
          </cell>
          <cell r="CK448" t="str">
            <v>Yes</v>
          </cell>
          <cell r="CL448" t="str">
            <v>No</v>
          </cell>
          <cell r="CM448" t="str">
            <v>No</v>
          </cell>
          <cell r="CN448" t="str">
            <v>Yes</v>
          </cell>
          <cell r="CO448" t="str">
            <v>Yes</v>
          </cell>
          <cell r="CP448" t="str">
            <v>No</v>
          </cell>
          <cell r="CQ448" t="str">
            <v>No</v>
          </cell>
          <cell r="CR448" t="str">
            <v>Yes</v>
          </cell>
          <cell r="DJ448">
            <v>0</v>
          </cell>
          <cell r="DK448">
            <v>0</v>
          </cell>
          <cell r="DM448">
            <v>0</v>
          </cell>
          <cell r="DR448">
            <v>0</v>
          </cell>
          <cell r="DZ448" t="str">
            <v>Yes</v>
          </cell>
          <cell r="EA448" t="str">
            <v>No</v>
          </cell>
          <cell r="EB448" t="str">
            <v>No</v>
          </cell>
          <cell r="EC448" t="str">
            <v>No</v>
          </cell>
          <cell r="ED448" t="str">
            <v>Yes</v>
          </cell>
          <cell r="EE448" t="str">
            <v>No</v>
          </cell>
          <cell r="EF448" t="str">
            <v>-</v>
          </cell>
          <cell r="EG448" t="str">
            <v>Yes</v>
          </cell>
          <cell r="EH448" t="str">
            <v>-</v>
          </cell>
          <cell r="EI448" t="str">
            <v>Yes</v>
          </cell>
          <cell r="EJ448" t="str">
            <v>-</v>
          </cell>
          <cell r="EK448" t="str">
            <v>Yes</v>
          </cell>
          <cell r="EL448" t="str">
            <v>Yes</v>
          </cell>
          <cell r="EM448" t="str">
            <v>Yes</v>
          </cell>
          <cell r="EN448" t="str">
            <v>Yes</v>
          </cell>
          <cell r="EO448" t="str">
            <v>Yes</v>
          </cell>
          <cell r="EQ448"/>
        </row>
        <row r="449">
          <cell r="B449">
            <v>9</v>
          </cell>
          <cell r="C449">
            <v>0</v>
          </cell>
          <cell r="D449">
            <v>8.4</v>
          </cell>
          <cell r="E449">
            <v>0</v>
          </cell>
          <cell r="F449">
            <v>5.2</v>
          </cell>
          <cell r="G449">
            <v>7.5</v>
          </cell>
          <cell r="H449">
            <v>7</v>
          </cell>
          <cell r="I449">
            <v>47.5</v>
          </cell>
          <cell r="J449">
            <v>0</v>
          </cell>
          <cell r="K449">
            <v>4.5999999999999996</v>
          </cell>
          <cell r="L449">
            <v>4.0999999999999996</v>
          </cell>
          <cell r="M449">
            <v>0</v>
          </cell>
          <cell r="N449">
            <v>48.2</v>
          </cell>
          <cell r="O449">
            <v>0</v>
          </cell>
          <cell r="P449">
            <v>2.2000000000000002</v>
          </cell>
          <cell r="Q449">
            <v>24</v>
          </cell>
          <cell r="R449">
            <v>185.4</v>
          </cell>
          <cell r="S449">
            <v>0</v>
          </cell>
          <cell r="T449">
            <v>0</v>
          </cell>
          <cell r="U449">
            <v>6.92</v>
          </cell>
          <cell r="V449">
            <v>92.91</v>
          </cell>
          <cell r="W449">
            <v>34.369999999999997</v>
          </cell>
          <cell r="X449">
            <v>3.7</v>
          </cell>
          <cell r="Y449">
            <v>0</v>
          </cell>
          <cell r="Z449">
            <v>10.8</v>
          </cell>
          <cell r="AA449">
            <v>0</v>
          </cell>
          <cell r="AB449">
            <v>15.29</v>
          </cell>
          <cell r="AC449">
            <v>9.6</v>
          </cell>
          <cell r="AD449">
            <v>0</v>
          </cell>
          <cell r="AE449">
            <v>20.82</v>
          </cell>
          <cell r="AF449">
            <v>2.1</v>
          </cell>
          <cell r="AG449">
            <v>0</v>
          </cell>
          <cell r="AH449">
            <v>0</v>
          </cell>
          <cell r="AI449">
            <v>10.3</v>
          </cell>
          <cell r="AJ449">
            <v>27.5</v>
          </cell>
          <cell r="AK449">
            <v>0</v>
          </cell>
          <cell r="AL449">
            <v>0</v>
          </cell>
          <cell r="AM449">
            <v>516.29999999999995</v>
          </cell>
          <cell r="AN449">
            <v>62.35</v>
          </cell>
          <cell r="AO449">
            <v>0</v>
          </cell>
          <cell r="AP449">
            <v>0</v>
          </cell>
          <cell r="AQ449">
            <v>0</v>
          </cell>
          <cell r="AR449">
            <v>0</v>
          </cell>
          <cell r="AS449">
            <v>0</v>
          </cell>
          <cell r="AT449">
            <v>5.5</v>
          </cell>
          <cell r="AU449">
            <v>4.9800000000000004</v>
          </cell>
          <cell r="AV449">
            <v>0</v>
          </cell>
          <cell r="AW449">
            <v>227.4</v>
          </cell>
          <cell r="AX449">
            <v>0</v>
          </cell>
          <cell r="AY449">
            <v>0</v>
          </cell>
          <cell r="AZ449">
            <v>0</v>
          </cell>
          <cell r="BA449">
            <v>2.35</v>
          </cell>
          <cell r="BB449">
            <v>0</v>
          </cell>
          <cell r="BC449">
            <v>6</v>
          </cell>
          <cell r="BD449">
            <v>0</v>
          </cell>
          <cell r="BE449">
            <v>0</v>
          </cell>
          <cell r="BF449">
            <v>4.9601260254456001</v>
          </cell>
          <cell r="BG449">
            <v>1.0607899020824001</v>
          </cell>
          <cell r="BH449">
            <v>52.99</v>
          </cell>
          <cell r="BI449">
            <v>4.62</v>
          </cell>
          <cell r="BJ449">
            <v>3.5</v>
          </cell>
          <cell r="BK449">
            <v>0.79400000000000004</v>
          </cell>
          <cell r="BL449">
            <v>33.72</v>
          </cell>
          <cell r="BM449">
            <v>0</v>
          </cell>
          <cell r="BN449">
            <v>10.5</v>
          </cell>
          <cell r="BO449">
            <v>100</v>
          </cell>
          <cell r="BP449">
            <v>2.0099999999999998</v>
          </cell>
          <cell r="BQ449">
            <v>283.10000000000002</v>
          </cell>
          <cell r="BR449">
            <v>11.2</v>
          </cell>
          <cell r="BS449">
            <v>355.2</v>
          </cell>
          <cell r="BT449">
            <v>670.68</v>
          </cell>
          <cell r="BU449">
            <v>0</v>
          </cell>
          <cell r="BV449">
            <v>2.7</v>
          </cell>
          <cell r="BW449">
            <v>0.4</v>
          </cell>
          <cell r="BY449">
            <v>0</v>
          </cell>
          <cell r="BZ449">
            <v>6.2</v>
          </cell>
          <cell r="CA449">
            <v>10.6</v>
          </cell>
          <cell r="CB449">
            <v>0</v>
          </cell>
          <cell r="CC449">
            <v>0</v>
          </cell>
          <cell r="CD449">
            <v>69</v>
          </cell>
          <cell r="CE449">
            <v>13.55</v>
          </cell>
          <cell r="CF449">
            <v>0</v>
          </cell>
          <cell r="CG449">
            <v>32.372</v>
          </cell>
          <cell r="CH449">
            <v>532.5</v>
          </cell>
          <cell r="CI449">
            <v>6.6</v>
          </cell>
          <cell r="CJ449">
            <v>0</v>
          </cell>
          <cell r="CK449">
            <v>5.7</v>
          </cell>
          <cell r="CL449">
            <v>24</v>
          </cell>
          <cell r="CM449">
            <v>8.6999999999999993</v>
          </cell>
          <cell r="CN449">
            <v>50.9</v>
          </cell>
          <cell r="CO449">
            <v>23.6</v>
          </cell>
          <cell r="CP449">
            <v>43.5</v>
          </cell>
          <cell r="CQ449">
            <v>1.2</v>
          </cell>
          <cell r="CR449">
            <v>26.7</v>
          </cell>
          <cell r="CS449">
            <v>197.22</v>
          </cell>
          <cell r="CT449">
            <v>65.06</v>
          </cell>
          <cell r="CU449">
            <v>9.06</v>
          </cell>
          <cell r="CV449">
            <v>111.95</v>
          </cell>
          <cell r="CW449">
            <v>57.41</v>
          </cell>
          <cell r="CX449">
            <v>103.43</v>
          </cell>
          <cell r="CY449">
            <v>423.38</v>
          </cell>
          <cell r="CZ449">
            <v>25.41</v>
          </cell>
          <cell r="DA449">
            <v>7.43</v>
          </cell>
          <cell r="DB449">
            <v>575.03</v>
          </cell>
          <cell r="DC449">
            <v>23.58</v>
          </cell>
          <cell r="DD449">
            <v>4.8600000000000003</v>
          </cell>
          <cell r="DE449">
            <v>33.31</v>
          </cell>
          <cell r="DF449">
            <v>28.09</v>
          </cell>
          <cell r="DG449">
            <v>17.2</v>
          </cell>
          <cell r="DH449">
            <v>248.78</v>
          </cell>
          <cell r="DI449">
            <v>88.93</v>
          </cell>
          <cell r="DJ449">
            <v>65.8</v>
          </cell>
          <cell r="DK449">
            <v>5</v>
          </cell>
          <cell r="DL449">
            <v>14.7</v>
          </cell>
          <cell r="DM449">
            <v>74.48</v>
          </cell>
          <cell r="DN449">
            <v>36.28</v>
          </cell>
          <cell r="DO449">
            <v>327.5</v>
          </cell>
          <cell r="DP449">
            <v>9.6</v>
          </cell>
          <cell r="DQ449">
            <v>5859.67</v>
          </cell>
          <cell r="DR449">
            <v>4.8600000000000003</v>
          </cell>
          <cell r="DS449">
            <v>60.6</v>
          </cell>
          <cell r="DT449">
            <v>36.21</v>
          </cell>
          <cell r="DU449">
            <v>909.34</v>
          </cell>
          <cell r="DV449">
            <v>147.25</v>
          </cell>
          <cell r="DW449">
            <v>143.12</v>
          </cell>
          <cell r="DX449">
            <v>163.46</v>
          </cell>
          <cell r="DY449">
            <v>58</v>
          </cell>
          <cell r="DZ449">
            <v>2.5</v>
          </cell>
          <cell r="EA449">
            <v>29.6</v>
          </cell>
          <cell r="EB449">
            <v>11.4</v>
          </cell>
          <cell r="EC449">
            <v>23</v>
          </cell>
          <cell r="ED449">
            <v>231.7</v>
          </cell>
          <cell r="EE449">
            <v>24.2</v>
          </cell>
          <cell r="EF449">
            <v>0</v>
          </cell>
          <cell r="EG449">
            <v>0</v>
          </cell>
          <cell r="EH449">
            <v>0</v>
          </cell>
          <cell r="EI449">
            <v>27.4</v>
          </cell>
          <cell r="EJ449">
            <v>0</v>
          </cell>
          <cell r="EK449">
            <v>42.608397380428599</v>
          </cell>
          <cell r="EL449">
            <v>2.17</v>
          </cell>
          <cell r="EM449">
            <v>0</v>
          </cell>
          <cell r="EN449">
            <v>0</v>
          </cell>
          <cell r="EO449">
            <v>19.899999999999999</v>
          </cell>
          <cell r="EQ449">
            <v>14155.325313307956</v>
          </cell>
        </row>
        <row r="450">
          <cell r="B450">
            <v>0</v>
          </cell>
          <cell r="C450">
            <v>0</v>
          </cell>
          <cell r="D450">
            <v>0</v>
          </cell>
          <cell r="E450">
            <v>0</v>
          </cell>
          <cell r="F450">
            <v>0</v>
          </cell>
          <cell r="G450">
            <v>0</v>
          </cell>
          <cell r="H450">
            <v>0</v>
          </cell>
          <cell r="I450">
            <v>8.6</v>
          </cell>
          <cell r="J450">
            <v>0</v>
          </cell>
          <cell r="K450">
            <v>0</v>
          </cell>
          <cell r="L450">
            <v>0</v>
          </cell>
          <cell r="M450">
            <v>0</v>
          </cell>
          <cell r="N450">
            <v>0</v>
          </cell>
          <cell r="O450">
            <v>0</v>
          </cell>
          <cell r="P450">
            <v>0</v>
          </cell>
          <cell r="Q450">
            <v>0</v>
          </cell>
          <cell r="R450">
            <v>0</v>
          </cell>
          <cell r="S450">
            <v>0</v>
          </cell>
          <cell r="T450">
            <v>0</v>
          </cell>
          <cell r="U450">
            <v>0</v>
          </cell>
          <cell r="V450">
            <v>0</v>
          </cell>
          <cell r="W450">
            <v>19.38</v>
          </cell>
          <cell r="X450">
            <v>0</v>
          </cell>
          <cell r="Y450">
            <v>0</v>
          </cell>
          <cell r="Z450">
            <v>0</v>
          </cell>
          <cell r="AA450">
            <v>2</v>
          </cell>
          <cell r="AB450">
            <v>0</v>
          </cell>
          <cell r="AC450">
            <v>0</v>
          </cell>
          <cell r="AD450">
            <v>0.21336564616913101</v>
          </cell>
          <cell r="AE450">
            <v>0</v>
          </cell>
          <cell r="AF450">
            <v>0</v>
          </cell>
          <cell r="AG450">
            <v>0</v>
          </cell>
          <cell r="AH450">
            <v>0</v>
          </cell>
          <cell r="AI450">
            <v>0</v>
          </cell>
          <cell r="AJ450">
            <v>0</v>
          </cell>
          <cell r="AK450">
            <v>0</v>
          </cell>
          <cell r="AL450">
            <v>0</v>
          </cell>
          <cell r="AM450">
            <v>26.1</v>
          </cell>
          <cell r="AN450">
            <v>0</v>
          </cell>
          <cell r="AO450">
            <v>0</v>
          </cell>
          <cell r="AP450">
            <v>0</v>
          </cell>
          <cell r="AQ450">
            <v>0</v>
          </cell>
          <cell r="AR450">
            <v>0</v>
          </cell>
          <cell r="AS450">
            <v>0</v>
          </cell>
          <cell r="AT450">
            <v>119</v>
          </cell>
          <cell r="AU450">
            <v>0</v>
          </cell>
          <cell r="AV450">
            <v>80.900000000000006</v>
          </cell>
          <cell r="AW450">
            <v>0</v>
          </cell>
          <cell r="AX450">
            <v>0</v>
          </cell>
          <cell r="AY450">
            <v>925.83908314391397</v>
          </cell>
          <cell r="AZ450">
            <v>62.8</v>
          </cell>
          <cell r="BA450">
            <v>105.67</v>
          </cell>
          <cell r="BB450">
            <v>0</v>
          </cell>
          <cell r="BC450">
            <v>117.1</v>
          </cell>
          <cell r="BD450">
            <v>0</v>
          </cell>
          <cell r="BE450">
            <v>1.3</v>
          </cell>
          <cell r="BF450">
            <v>0</v>
          </cell>
          <cell r="BG450">
            <v>7.1034831766412303</v>
          </cell>
          <cell r="BH450">
            <v>0</v>
          </cell>
          <cell r="BI450">
            <v>11.45</v>
          </cell>
          <cell r="BJ450">
            <v>0</v>
          </cell>
          <cell r="BK450">
            <v>0</v>
          </cell>
          <cell r="BL450">
            <v>0</v>
          </cell>
          <cell r="BM450">
            <v>0</v>
          </cell>
          <cell r="BN450">
            <v>0</v>
          </cell>
          <cell r="BO450">
            <v>0</v>
          </cell>
          <cell r="BP450">
            <v>0</v>
          </cell>
          <cell r="BQ450">
            <v>0</v>
          </cell>
          <cell r="BR450">
            <v>0</v>
          </cell>
          <cell r="BS450">
            <v>62.2</v>
          </cell>
          <cell r="BT450">
            <v>272.01</v>
          </cell>
          <cell r="BU450">
            <v>0</v>
          </cell>
          <cell r="BV450">
            <v>0.7</v>
          </cell>
          <cell r="BW450">
            <v>0</v>
          </cell>
          <cell r="BY450">
            <v>0</v>
          </cell>
          <cell r="BZ450">
            <v>0</v>
          </cell>
          <cell r="CA450">
            <v>0</v>
          </cell>
          <cell r="CB450">
            <v>0</v>
          </cell>
          <cell r="CC450">
            <v>0</v>
          </cell>
          <cell r="CD450">
            <v>631</v>
          </cell>
          <cell r="CE450">
            <v>0</v>
          </cell>
          <cell r="CF450">
            <v>0</v>
          </cell>
          <cell r="CG450">
            <v>0</v>
          </cell>
          <cell r="CH450">
            <v>0</v>
          </cell>
          <cell r="CI450">
            <v>0</v>
          </cell>
          <cell r="CJ450">
            <v>0</v>
          </cell>
          <cell r="CK450">
            <v>0</v>
          </cell>
          <cell r="CL450">
            <v>0</v>
          </cell>
          <cell r="CM450">
            <v>0</v>
          </cell>
          <cell r="CN450">
            <v>0</v>
          </cell>
          <cell r="CO450">
            <v>48.1</v>
          </cell>
          <cell r="CP450">
            <v>0</v>
          </cell>
          <cell r="CQ450">
            <v>0</v>
          </cell>
          <cell r="CR450">
            <v>0</v>
          </cell>
          <cell r="CS450">
            <v>0</v>
          </cell>
          <cell r="CT450">
            <v>0</v>
          </cell>
          <cell r="CU450">
            <v>0</v>
          </cell>
          <cell r="CV450">
            <v>0</v>
          </cell>
          <cell r="CW450">
            <v>0</v>
          </cell>
          <cell r="CX450">
            <v>0</v>
          </cell>
          <cell r="CY450">
            <v>0</v>
          </cell>
          <cell r="CZ450">
            <v>0</v>
          </cell>
          <cell r="DA450">
            <v>0</v>
          </cell>
          <cell r="DB450">
            <v>0</v>
          </cell>
          <cell r="DC450">
            <v>0</v>
          </cell>
          <cell r="DD450">
            <v>0</v>
          </cell>
          <cell r="DE450">
            <v>0</v>
          </cell>
          <cell r="DF450">
            <v>0</v>
          </cell>
          <cell r="DG450">
            <v>0</v>
          </cell>
          <cell r="DH450">
            <v>0</v>
          </cell>
          <cell r="DI450">
            <v>0</v>
          </cell>
          <cell r="DJ450">
            <v>0</v>
          </cell>
          <cell r="DK450">
            <v>0</v>
          </cell>
          <cell r="DL450">
            <v>0</v>
          </cell>
          <cell r="DM450">
            <v>0</v>
          </cell>
          <cell r="DN450">
            <v>0</v>
          </cell>
          <cell r="DO450">
            <v>0</v>
          </cell>
          <cell r="DP450">
            <v>0</v>
          </cell>
          <cell r="DQ450">
            <v>0</v>
          </cell>
          <cell r="DR450">
            <v>0</v>
          </cell>
          <cell r="DS450">
            <v>0</v>
          </cell>
          <cell r="DT450">
            <v>0</v>
          </cell>
          <cell r="DU450">
            <v>0</v>
          </cell>
          <cell r="DV450">
            <v>0</v>
          </cell>
          <cell r="DW450">
            <v>0</v>
          </cell>
          <cell r="DX450">
            <v>0</v>
          </cell>
          <cell r="DY450">
            <v>0</v>
          </cell>
          <cell r="DZ450">
            <v>0</v>
          </cell>
          <cell r="EA450">
            <v>2.5</v>
          </cell>
          <cell r="EB450">
            <v>2.7</v>
          </cell>
          <cell r="EC450">
            <v>94.1</v>
          </cell>
          <cell r="ED450">
            <v>221</v>
          </cell>
          <cell r="EE450">
            <v>7.0000000000000007E-2</v>
          </cell>
          <cell r="EF450">
            <v>0</v>
          </cell>
          <cell r="EG450">
            <v>0</v>
          </cell>
          <cell r="EH450">
            <v>0</v>
          </cell>
          <cell r="EI450">
            <v>0</v>
          </cell>
          <cell r="EJ450">
            <v>0</v>
          </cell>
          <cell r="EK450">
            <v>71.158265271571395</v>
          </cell>
          <cell r="EL450">
            <v>0</v>
          </cell>
          <cell r="EM450">
            <v>0</v>
          </cell>
          <cell r="EN450">
            <v>0</v>
          </cell>
          <cell r="EO450">
            <v>0</v>
          </cell>
          <cell r="EQ450">
            <v>2892.9941972382953</v>
          </cell>
        </row>
        <row r="451">
          <cell r="B451">
            <v>0</v>
          </cell>
          <cell r="C451">
            <v>31</v>
          </cell>
          <cell r="D451">
            <v>0</v>
          </cell>
          <cell r="E451">
            <v>0</v>
          </cell>
          <cell r="F451">
            <v>0</v>
          </cell>
          <cell r="G451">
            <v>0</v>
          </cell>
          <cell r="H451">
            <v>0</v>
          </cell>
          <cell r="I451">
            <v>0</v>
          </cell>
          <cell r="J451">
            <v>0</v>
          </cell>
          <cell r="K451">
            <v>1955.39</v>
          </cell>
          <cell r="L451">
            <v>43.7</v>
          </cell>
          <cell r="M451">
            <v>0</v>
          </cell>
          <cell r="N451">
            <v>0</v>
          </cell>
          <cell r="O451">
            <v>0</v>
          </cell>
          <cell r="P451">
            <v>0</v>
          </cell>
          <cell r="Q451">
            <v>0</v>
          </cell>
          <cell r="R451">
            <v>0</v>
          </cell>
          <cell r="S451">
            <v>0</v>
          </cell>
          <cell r="T451">
            <v>0</v>
          </cell>
          <cell r="U451">
            <v>1124</v>
          </cell>
          <cell r="V451">
            <v>0</v>
          </cell>
          <cell r="W451">
            <v>0</v>
          </cell>
          <cell r="X451">
            <v>140.30000000000001</v>
          </cell>
          <cell r="Y451">
            <v>0</v>
          </cell>
          <cell r="Z451">
            <v>0</v>
          </cell>
          <cell r="AA451">
            <v>0</v>
          </cell>
          <cell r="AB451">
            <v>0</v>
          </cell>
          <cell r="AC451">
            <v>0</v>
          </cell>
          <cell r="AD451">
            <v>0</v>
          </cell>
          <cell r="AE451">
            <v>0</v>
          </cell>
          <cell r="AF451">
            <v>0</v>
          </cell>
          <cell r="AG451">
            <v>0</v>
          </cell>
          <cell r="AH451">
            <v>0</v>
          </cell>
          <cell r="AI451">
            <v>0</v>
          </cell>
          <cell r="AJ451">
            <v>0</v>
          </cell>
          <cell r="AK451">
            <v>0</v>
          </cell>
          <cell r="AL451">
            <v>0</v>
          </cell>
          <cell r="AM451">
            <v>0</v>
          </cell>
          <cell r="AN451">
            <v>0</v>
          </cell>
          <cell r="AO451">
            <v>0</v>
          </cell>
          <cell r="AP451">
            <v>0</v>
          </cell>
          <cell r="AQ451">
            <v>0</v>
          </cell>
          <cell r="AR451">
            <v>0</v>
          </cell>
          <cell r="AS451">
            <v>0</v>
          </cell>
          <cell r="AT451">
            <v>156</v>
          </cell>
          <cell r="AU451">
            <v>0</v>
          </cell>
          <cell r="AV451">
            <v>0</v>
          </cell>
          <cell r="AW451">
            <v>0</v>
          </cell>
          <cell r="AX451">
            <v>154.6</v>
          </cell>
          <cell r="AY451">
            <v>0</v>
          </cell>
          <cell r="AZ451">
            <v>0</v>
          </cell>
          <cell r="BA451">
            <v>0</v>
          </cell>
          <cell r="BB451">
            <v>0</v>
          </cell>
          <cell r="BC451">
            <v>0</v>
          </cell>
          <cell r="BD451">
            <v>0</v>
          </cell>
          <cell r="BE451">
            <v>0</v>
          </cell>
          <cell r="BF451">
            <v>0</v>
          </cell>
          <cell r="BG451">
            <v>14.260526008488</v>
          </cell>
          <cell r="BH451">
            <v>0</v>
          </cell>
          <cell r="BI451">
            <v>32.340000000000003</v>
          </cell>
          <cell r="BJ451">
            <v>0</v>
          </cell>
          <cell r="BK451">
            <v>0</v>
          </cell>
          <cell r="BL451">
            <v>58.15</v>
          </cell>
          <cell r="BM451">
            <v>0</v>
          </cell>
          <cell r="BN451">
            <v>0</v>
          </cell>
          <cell r="BO451">
            <v>0</v>
          </cell>
          <cell r="BP451">
            <v>6.4</v>
          </cell>
          <cell r="BQ451">
            <v>0</v>
          </cell>
          <cell r="BR451">
            <v>0</v>
          </cell>
          <cell r="BS451">
            <v>0</v>
          </cell>
          <cell r="BT451">
            <v>0</v>
          </cell>
          <cell r="BU451">
            <v>0</v>
          </cell>
          <cell r="BV451">
            <v>154</v>
          </cell>
          <cell r="BW451">
            <v>0</v>
          </cell>
          <cell r="BY451">
            <v>0</v>
          </cell>
          <cell r="BZ451">
            <v>0</v>
          </cell>
          <cell r="CA451">
            <v>0</v>
          </cell>
          <cell r="CB451">
            <v>0</v>
          </cell>
          <cell r="CC451">
            <v>261</v>
          </cell>
          <cell r="CD451">
            <v>630</v>
          </cell>
          <cell r="CE451">
            <v>0</v>
          </cell>
          <cell r="CF451">
            <v>0</v>
          </cell>
          <cell r="CG451">
            <v>0</v>
          </cell>
          <cell r="CH451">
            <v>0</v>
          </cell>
          <cell r="CI451">
            <v>37.5</v>
          </cell>
          <cell r="CJ451">
            <v>0</v>
          </cell>
          <cell r="CK451">
            <v>23.8</v>
          </cell>
          <cell r="CL451">
            <v>379.5</v>
          </cell>
          <cell r="CM451">
            <v>0</v>
          </cell>
          <cell r="CN451">
            <v>0</v>
          </cell>
          <cell r="CO451">
            <v>0</v>
          </cell>
          <cell r="CP451">
            <v>0</v>
          </cell>
          <cell r="CQ451">
            <v>0</v>
          </cell>
          <cell r="CR451">
            <v>0</v>
          </cell>
          <cell r="CS451">
            <v>0</v>
          </cell>
          <cell r="CT451">
            <v>0</v>
          </cell>
          <cell r="CU451">
            <v>0</v>
          </cell>
          <cell r="CV451">
            <v>0</v>
          </cell>
          <cell r="CW451">
            <v>0</v>
          </cell>
          <cell r="CX451">
            <v>0</v>
          </cell>
          <cell r="CY451">
            <v>0</v>
          </cell>
          <cell r="CZ451">
            <v>0</v>
          </cell>
          <cell r="DA451">
            <v>0</v>
          </cell>
          <cell r="DB451">
            <v>0</v>
          </cell>
          <cell r="DC451">
            <v>0</v>
          </cell>
          <cell r="DD451">
            <v>0</v>
          </cell>
          <cell r="DE451">
            <v>0</v>
          </cell>
          <cell r="DF451">
            <v>0</v>
          </cell>
          <cell r="DG451">
            <v>0</v>
          </cell>
          <cell r="DH451">
            <v>0</v>
          </cell>
          <cell r="DI451">
            <v>0</v>
          </cell>
          <cell r="DJ451">
            <v>0</v>
          </cell>
          <cell r="DK451">
            <v>0</v>
          </cell>
          <cell r="DL451">
            <v>0</v>
          </cell>
          <cell r="DM451">
            <v>0</v>
          </cell>
          <cell r="DN451">
            <v>0</v>
          </cell>
          <cell r="DO451">
            <v>0</v>
          </cell>
          <cell r="DP451">
            <v>0</v>
          </cell>
          <cell r="DQ451">
            <v>0</v>
          </cell>
          <cell r="DR451">
            <v>0</v>
          </cell>
          <cell r="DS451">
            <v>0</v>
          </cell>
          <cell r="DT451">
            <v>0</v>
          </cell>
          <cell r="DU451">
            <v>0</v>
          </cell>
          <cell r="DV451">
            <v>0</v>
          </cell>
          <cell r="DW451">
            <v>0</v>
          </cell>
          <cell r="DX451">
            <v>0</v>
          </cell>
          <cell r="DY451">
            <v>0</v>
          </cell>
          <cell r="DZ451">
            <v>0</v>
          </cell>
          <cell r="EA451">
            <v>0</v>
          </cell>
          <cell r="EB451">
            <v>0</v>
          </cell>
          <cell r="EC451">
            <v>0</v>
          </cell>
          <cell r="ED451">
            <v>1318</v>
          </cell>
          <cell r="EE451">
            <v>0</v>
          </cell>
          <cell r="EF451">
            <v>0</v>
          </cell>
          <cell r="EG451">
            <v>0</v>
          </cell>
          <cell r="EH451">
            <v>0</v>
          </cell>
          <cell r="EI451">
            <v>0</v>
          </cell>
          <cell r="EJ451">
            <v>0</v>
          </cell>
          <cell r="EK451">
            <v>0</v>
          </cell>
          <cell r="EL451">
            <v>0</v>
          </cell>
          <cell r="EM451">
            <v>0</v>
          </cell>
          <cell r="EN451">
            <v>0</v>
          </cell>
          <cell r="EO451">
            <v>0</v>
          </cell>
          <cell r="EQ451">
            <v>6519.9405260084886</v>
          </cell>
        </row>
        <row r="452">
          <cell r="B452">
            <v>9</v>
          </cell>
          <cell r="C452">
            <v>31</v>
          </cell>
          <cell r="D452">
            <v>8.4</v>
          </cell>
          <cell r="E452">
            <v>0</v>
          </cell>
          <cell r="F452">
            <v>5.2</v>
          </cell>
          <cell r="G452">
            <v>7.5</v>
          </cell>
          <cell r="H452">
            <v>7</v>
          </cell>
          <cell r="I452">
            <v>56.1</v>
          </cell>
          <cell r="J452">
            <v>0</v>
          </cell>
          <cell r="K452">
            <v>1960</v>
          </cell>
          <cell r="L452">
            <v>47.8</v>
          </cell>
          <cell r="M452">
            <v>0</v>
          </cell>
          <cell r="N452">
            <v>48.2</v>
          </cell>
          <cell r="O452">
            <v>0</v>
          </cell>
          <cell r="P452">
            <v>2.2000000000000002</v>
          </cell>
          <cell r="Q452">
            <v>24</v>
          </cell>
          <cell r="R452">
            <v>185.4</v>
          </cell>
          <cell r="S452">
            <v>0</v>
          </cell>
          <cell r="T452">
            <v>0</v>
          </cell>
          <cell r="U452">
            <v>1130.92</v>
          </cell>
          <cell r="V452">
            <v>92.91</v>
          </cell>
          <cell r="W452">
            <v>53.75</v>
          </cell>
          <cell r="X452">
            <v>144</v>
          </cell>
          <cell r="Y452">
            <v>0</v>
          </cell>
          <cell r="Z452">
            <v>10.8</v>
          </cell>
          <cell r="AA452">
            <v>2</v>
          </cell>
          <cell r="AB452">
            <v>15.29</v>
          </cell>
          <cell r="AC452">
            <v>9.6</v>
          </cell>
          <cell r="AD452">
            <v>0.21336564616913101</v>
          </cell>
          <cell r="AE452">
            <v>20.82</v>
          </cell>
          <cell r="AF452">
            <v>2.1</v>
          </cell>
          <cell r="AG452">
            <v>0</v>
          </cell>
          <cell r="AH452">
            <v>0</v>
          </cell>
          <cell r="AI452">
            <v>10.3</v>
          </cell>
          <cell r="AJ452">
            <v>27.5</v>
          </cell>
          <cell r="AK452">
            <v>0</v>
          </cell>
          <cell r="AL452">
            <v>0</v>
          </cell>
          <cell r="AM452">
            <v>542.4</v>
          </cell>
          <cell r="AN452">
            <v>62.35</v>
          </cell>
          <cell r="AO452">
            <v>0</v>
          </cell>
          <cell r="AP452">
            <v>0</v>
          </cell>
          <cell r="AQ452">
            <v>0</v>
          </cell>
          <cell r="AR452">
            <v>0</v>
          </cell>
          <cell r="AS452">
            <v>0</v>
          </cell>
          <cell r="AT452">
            <v>280.5</v>
          </cell>
          <cell r="AU452">
            <v>4.9800000000000004</v>
          </cell>
          <cell r="AV452">
            <v>80.900000000000006</v>
          </cell>
          <cell r="AW452">
            <v>227.4</v>
          </cell>
          <cell r="AX452">
            <v>154.6</v>
          </cell>
          <cell r="AY452">
            <v>925.83908314391397</v>
          </cell>
          <cell r="AZ452">
            <v>62.8</v>
          </cell>
          <cell r="BA452">
            <v>108.02</v>
          </cell>
          <cell r="BB452">
            <v>0</v>
          </cell>
          <cell r="BC452">
            <v>123.1</v>
          </cell>
          <cell r="BD452">
            <v>0</v>
          </cell>
          <cell r="BE452">
            <v>1.3</v>
          </cell>
          <cell r="BF452">
            <v>4.9601260254456001</v>
          </cell>
          <cell r="BG452">
            <v>22.4247990872116</v>
          </cell>
          <cell r="BH452">
            <v>52.99</v>
          </cell>
          <cell r="BI452">
            <v>48.41</v>
          </cell>
          <cell r="BJ452">
            <v>3.5</v>
          </cell>
          <cell r="BK452">
            <v>0.79400000000000004</v>
          </cell>
          <cell r="BL452">
            <v>91.87</v>
          </cell>
          <cell r="BM452">
            <v>0</v>
          </cell>
          <cell r="BN452">
            <v>10.5</v>
          </cell>
          <cell r="BO452">
            <v>100</v>
          </cell>
          <cell r="BP452">
            <v>8.41</v>
          </cell>
          <cell r="BQ452">
            <v>283.10000000000002</v>
          </cell>
          <cell r="BR452">
            <v>11.2</v>
          </cell>
          <cell r="BS452">
            <v>417.4</v>
          </cell>
          <cell r="BT452">
            <v>942.69</v>
          </cell>
          <cell r="BU452">
            <v>0</v>
          </cell>
          <cell r="BV452">
            <v>157.4</v>
          </cell>
          <cell r="BW452">
            <v>0.4</v>
          </cell>
          <cell r="BY452">
            <v>0</v>
          </cell>
          <cell r="BZ452">
            <v>6.2</v>
          </cell>
          <cell r="CA452">
            <v>10.6</v>
          </cell>
          <cell r="CB452">
            <v>0</v>
          </cell>
          <cell r="CC452">
            <v>261</v>
          </cell>
          <cell r="CD452">
            <v>1330</v>
          </cell>
          <cell r="CE452">
            <v>13.55</v>
          </cell>
          <cell r="CF452">
            <v>0</v>
          </cell>
          <cell r="CG452">
            <v>32.372</v>
          </cell>
          <cell r="CH452">
            <v>532.5</v>
          </cell>
          <cell r="CI452">
            <v>44.1</v>
          </cell>
          <cell r="CJ452">
            <v>0</v>
          </cell>
          <cell r="CK452">
            <v>29.5</v>
          </cell>
          <cell r="CL452">
            <v>403.5</v>
          </cell>
          <cell r="CM452">
            <v>8.6999999999999993</v>
          </cell>
          <cell r="CN452">
            <v>50.9</v>
          </cell>
          <cell r="CO452">
            <v>71.7</v>
          </cell>
          <cell r="CP452">
            <v>43.5</v>
          </cell>
          <cell r="CQ452">
            <v>1.2</v>
          </cell>
          <cell r="CR452">
            <v>26.7</v>
          </cell>
          <cell r="CS452">
            <v>197.22</v>
          </cell>
          <cell r="CT452">
            <v>65.06</v>
          </cell>
          <cell r="CU452">
            <v>9.06</v>
          </cell>
          <cell r="CV452">
            <v>111.95</v>
          </cell>
          <cell r="CW452">
            <v>57.41</v>
          </cell>
          <cell r="CX452">
            <v>103.43</v>
          </cell>
          <cell r="CY452">
            <v>423.38</v>
          </cell>
          <cell r="CZ452">
            <v>25.41</v>
          </cell>
          <cell r="DA452">
            <v>7.43</v>
          </cell>
          <cell r="DB452">
            <v>575.03</v>
          </cell>
          <cell r="DC452">
            <v>23.58</v>
          </cell>
          <cell r="DD452">
            <v>4.8600000000000003</v>
          </cell>
          <cell r="DE452">
            <v>33.31</v>
          </cell>
          <cell r="DF452">
            <v>28.09</v>
          </cell>
          <cell r="DG452">
            <v>17.2</v>
          </cell>
          <cell r="DH452">
            <v>248.78</v>
          </cell>
          <cell r="DI452">
            <v>88.93</v>
          </cell>
          <cell r="DJ452">
            <v>65.8</v>
          </cell>
          <cell r="DK452">
            <v>5</v>
          </cell>
          <cell r="DL452">
            <v>14.7</v>
          </cell>
          <cell r="DM452">
            <v>74.48</v>
          </cell>
          <cell r="DN452">
            <v>36.28</v>
          </cell>
          <cell r="DO452">
            <v>327.5</v>
          </cell>
          <cell r="DP452">
            <v>9.6</v>
          </cell>
          <cell r="DQ452">
            <v>5859.67</v>
          </cell>
          <cell r="DR452">
            <v>4.8600000000000003</v>
          </cell>
          <cell r="DS452">
            <v>60.6</v>
          </cell>
          <cell r="DT452">
            <v>36.21</v>
          </cell>
          <cell r="DU452">
            <v>909.34</v>
          </cell>
          <cell r="DV452">
            <v>147.25</v>
          </cell>
          <cell r="DW452">
            <v>143.12</v>
          </cell>
          <cell r="DX452">
            <v>163.46</v>
          </cell>
          <cell r="DY452">
            <v>58</v>
          </cell>
          <cell r="DZ452">
            <v>2.5</v>
          </cell>
          <cell r="EA452">
            <v>32.1</v>
          </cell>
          <cell r="EB452">
            <v>14.1</v>
          </cell>
          <cell r="EC452">
            <v>117.1</v>
          </cell>
          <cell r="ED452">
            <v>1770.7</v>
          </cell>
          <cell r="EE452">
            <v>24.27</v>
          </cell>
          <cell r="EF452">
            <v>0</v>
          </cell>
          <cell r="EG452">
            <v>0</v>
          </cell>
          <cell r="EH452">
            <v>0</v>
          </cell>
          <cell r="EI452">
            <v>27.4</v>
          </cell>
          <cell r="EJ452">
            <v>0</v>
          </cell>
          <cell r="EK452">
            <v>113.76666265199999</v>
          </cell>
          <cell r="EL452">
            <v>2.17</v>
          </cell>
          <cell r="EM452">
            <v>0</v>
          </cell>
          <cell r="EN452">
            <v>0</v>
          </cell>
          <cell r="EO452">
            <v>19.899999999999999</v>
          </cell>
          <cell r="EQ452">
            <v>23568.270036554739</v>
          </cell>
        </row>
        <row r="453">
          <cell r="B453">
            <v>7.2</v>
          </cell>
          <cell r="C453">
            <v>0</v>
          </cell>
          <cell r="D453">
            <v>8.4</v>
          </cell>
          <cell r="E453">
            <v>0</v>
          </cell>
          <cell r="F453">
            <v>4</v>
          </cell>
          <cell r="G453">
            <v>4.4000000000000004</v>
          </cell>
          <cell r="H453">
            <v>7</v>
          </cell>
          <cell r="I453">
            <v>31.5</v>
          </cell>
          <cell r="J453">
            <v>0</v>
          </cell>
          <cell r="K453">
            <v>4.5999999999999996</v>
          </cell>
          <cell r="L453">
            <v>4.5999999999999996</v>
          </cell>
          <cell r="M453">
            <v>0</v>
          </cell>
          <cell r="N453">
            <v>45.5</v>
          </cell>
          <cell r="O453">
            <v>0</v>
          </cell>
          <cell r="P453">
            <v>0.67</v>
          </cell>
          <cell r="Q453">
            <v>23.3</v>
          </cell>
          <cell r="R453">
            <v>179.7</v>
          </cell>
          <cell r="S453">
            <v>0</v>
          </cell>
          <cell r="T453">
            <v>0</v>
          </cell>
          <cell r="U453">
            <v>6.92</v>
          </cell>
          <cell r="V453">
            <v>92.91</v>
          </cell>
          <cell r="W453">
            <v>27.93</v>
          </cell>
          <cell r="X453">
            <v>3.7</v>
          </cell>
          <cell r="Y453">
            <v>0</v>
          </cell>
          <cell r="Z453">
            <v>11.7</v>
          </cell>
          <cell r="AA453">
            <v>0</v>
          </cell>
          <cell r="AB453">
            <v>11.8</v>
          </cell>
          <cell r="AC453">
            <v>9.6</v>
          </cell>
          <cell r="AD453">
            <v>0</v>
          </cell>
          <cell r="AE453">
            <v>20.82</v>
          </cell>
          <cell r="AF453">
            <v>1.6</v>
          </cell>
          <cell r="AG453">
            <v>0</v>
          </cell>
          <cell r="AH453">
            <v>0</v>
          </cell>
          <cell r="AI453">
            <v>5.0999999999999996</v>
          </cell>
          <cell r="AJ453">
            <v>27.5</v>
          </cell>
          <cell r="AK453">
            <v>0</v>
          </cell>
          <cell r="AL453">
            <v>0</v>
          </cell>
          <cell r="AM453">
            <v>489.2</v>
          </cell>
          <cell r="AN453">
            <v>45.98</v>
          </cell>
          <cell r="AO453">
            <v>0</v>
          </cell>
          <cell r="AP453">
            <v>0</v>
          </cell>
          <cell r="AQ453">
            <v>0</v>
          </cell>
          <cell r="AR453">
            <v>0</v>
          </cell>
          <cell r="AS453">
            <v>0</v>
          </cell>
          <cell r="AT453">
            <v>4.9000000000000004</v>
          </cell>
          <cell r="AU453">
            <v>4.9400000000000004</v>
          </cell>
          <cell r="AV453">
            <v>0</v>
          </cell>
          <cell r="AW453">
            <v>174.81</v>
          </cell>
          <cell r="AX453">
            <v>0</v>
          </cell>
          <cell r="AY453">
            <v>11.7</v>
          </cell>
          <cell r="AZ453">
            <v>0</v>
          </cell>
          <cell r="BA453">
            <v>1.87</v>
          </cell>
          <cell r="BB453">
            <v>0</v>
          </cell>
          <cell r="BC453">
            <v>6</v>
          </cell>
          <cell r="BD453">
            <v>0.05</v>
          </cell>
          <cell r="BE453">
            <v>0</v>
          </cell>
          <cell r="BF453">
            <v>5.8</v>
          </cell>
          <cell r="BG453">
            <v>0.44268675752391001</v>
          </cell>
          <cell r="BH453">
            <v>46.480290221111503</v>
          </cell>
          <cell r="BI453">
            <v>4.9400000000000004</v>
          </cell>
          <cell r="BJ453">
            <v>3.5</v>
          </cell>
          <cell r="BK453">
            <v>0.77200000000000002</v>
          </cell>
          <cell r="BL453">
            <v>32.6</v>
          </cell>
          <cell r="BM453">
            <v>0</v>
          </cell>
          <cell r="BN453">
            <v>0.88</v>
          </cell>
          <cell r="BO453">
            <v>32.200000000000003</v>
          </cell>
          <cell r="BP453">
            <v>2.0099999999999998</v>
          </cell>
          <cell r="BQ453">
            <v>329.08</v>
          </cell>
          <cell r="BR453">
            <v>8.06</v>
          </cell>
          <cell r="BS453">
            <v>367.1</v>
          </cell>
          <cell r="BT453">
            <v>621.72</v>
          </cell>
          <cell r="BU453">
            <v>0</v>
          </cell>
          <cell r="BV453">
            <v>0.95</v>
          </cell>
          <cell r="BW453">
            <v>0</v>
          </cell>
          <cell r="BY453">
            <v>0</v>
          </cell>
          <cell r="BZ453">
            <v>6.2</v>
          </cell>
          <cell r="CA453">
            <v>10.1</v>
          </cell>
          <cell r="CB453">
            <v>0</v>
          </cell>
          <cell r="CC453">
            <v>0</v>
          </cell>
          <cell r="CD453">
            <v>37</v>
          </cell>
          <cell r="CE453">
            <v>12.22</v>
          </cell>
          <cell r="CF453">
            <v>0</v>
          </cell>
          <cell r="CG453">
            <v>31.731999999999999</v>
          </cell>
          <cell r="CH453">
            <v>529.29999999999995</v>
          </cell>
          <cell r="CI453">
            <v>6.6</v>
          </cell>
          <cell r="CJ453">
            <v>0</v>
          </cell>
          <cell r="CK453">
            <v>5</v>
          </cell>
          <cell r="CL453">
            <v>24</v>
          </cell>
          <cell r="CM453">
            <v>6.6</v>
          </cell>
          <cell r="CN453">
            <v>50.8</v>
          </cell>
          <cell r="CO453">
            <v>23.6</v>
          </cell>
          <cell r="CP453">
            <v>26.4</v>
          </cell>
          <cell r="CQ453">
            <v>1.2</v>
          </cell>
          <cell r="CR453">
            <v>26.7</v>
          </cell>
          <cell r="CS453">
            <v>161.86000000000001</v>
          </cell>
          <cell r="CT453">
            <v>67.739999999999995</v>
          </cell>
          <cell r="CU453">
            <v>3.99</v>
          </cell>
          <cell r="CV453">
            <v>85.76</v>
          </cell>
          <cell r="CW453">
            <v>55.99</v>
          </cell>
          <cell r="CX453">
            <v>52.37</v>
          </cell>
          <cell r="CY453">
            <v>405.05</v>
          </cell>
          <cell r="CZ453">
            <v>3.19</v>
          </cell>
          <cell r="DA453">
            <v>7.42</v>
          </cell>
          <cell r="DB453">
            <v>447.63</v>
          </cell>
          <cell r="DC453">
            <v>20.55</v>
          </cell>
          <cell r="DD453">
            <v>4.75</v>
          </cell>
          <cell r="DE453">
            <v>40.75</v>
          </cell>
          <cell r="DF453">
            <v>5.67</v>
          </cell>
          <cell r="DG453">
            <v>11.3</v>
          </cell>
          <cell r="DH453">
            <v>226.9</v>
          </cell>
          <cell r="DI453">
            <v>60.21</v>
          </cell>
          <cell r="DJ453">
            <v>58.54</v>
          </cell>
          <cell r="DK453">
            <v>1.29</v>
          </cell>
          <cell r="DL453">
            <v>14.34</v>
          </cell>
          <cell r="DM453">
            <v>67.650000000000006</v>
          </cell>
          <cell r="DN453">
            <v>31.87</v>
          </cell>
          <cell r="DO453">
            <v>227.7</v>
          </cell>
          <cell r="DP453">
            <v>9.6</v>
          </cell>
          <cell r="DQ453">
            <v>5685.91</v>
          </cell>
          <cell r="DR453">
            <v>4.75</v>
          </cell>
          <cell r="DS453">
            <v>51.37</v>
          </cell>
          <cell r="DT453">
            <v>33.9</v>
          </cell>
          <cell r="DU453">
            <v>739.93</v>
          </cell>
          <cell r="DV453">
            <v>135.38999999999999</v>
          </cell>
          <cell r="DW453">
            <v>117.45</v>
          </cell>
          <cell r="DX453">
            <v>163.46</v>
          </cell>
          <cell r="DY453">
            <v>56.18</v>
          </cell>
          <cell r="DZ453">
            <v>2.5</v>
          </cell>
          <cell r="EA453">
            <v>12.28</v>
          </cell>
          <cell r="EB453">
            <v>8.81</v>
          </cell>
          <cell r="EC453">
            <v>26.79</v>
          </cell>
          <cell r="ED453">
            <v>231.74</v>
          </cell>
          <cell r="EE453">
            <v>22.2</v>
          </cell>
          <cell r="EF453">
            <v>20.9</v>
          </cell>
          <cell r="EG453">
            <v>0</v>
          </cell>
          <cell r="EH453">
            <v>0</v>
          </cell>
          <cell r="EI453">
            <v>20.399999999999999</v>
          </cell>
          <cell r="EJ453">
            <v>0</v>
          </cell>
          <cell r="EK453">
            <v>34.299999999999997</v>
          </cell>
          <cell r="EL453">
            <v>2.17</v>
          </cell>
          <cell r="EM453">
            <v>0</v>
          </cell>
          <cell r="EN453">
            <v>0</v>
          </cell>
          <cell r="EO453">
            <v>16.87</v>
          </cell>
          <cell r="EQ453">
            <v>12993.306976978634</v>
          </cell>
        </row>
        <row r="454">
          <cell r="B454">
            <v>0</v>
          </cell>
          <cell r="C454">
            <v>0</v>
          </cell>
          <cell r="D454">
            <v>0</v>
          </cell>
          <cell r="E454">
            <v>0</v>
          </cell>
          <cell r="F454">
            <v>0</v>
          </cell>
          <cell r="G454">
            <v>0</v>
          </cell>
          <cell r="H454">
            <v>0</v>
          </cell>
          <cell r="I454">
            <v>8.6</v>
          </cell>
          <cell r="J454">
            <v>0</v>
          </cell>
          <cell r="K454">
            <v>0</v>
          </cell>
          <cell r="L454">
            <v>0</v>
          </cell>
          <cell r="M454">
            <v>0</v>
          </cell>
          <cell r="N454">
            <v>0</v>
          </cell>
          <cell r="O454">
            <v>0</v>
          </cell>
          <cell r="P454">
            <v>0</v>
          </cell>
          <cell r="Q454">
            <v>0</v>
          </cell>
          <cell r="R454">
            <v>0</v>
          </cell>
          <cell r="S454">
            <v>0</v>
          </cell>
          <cell r="T454">
            <v>0</v>
          </cell>
          <cell r="U454">
            <v>0</v>
          </cell>
          <cell r="V454">
            <v>0</v>
          </cell>
          <cell r="W454">
            <v>25.9</v>
          </cell>
          <cell r="X454">
            <v>0</v>
          </cell>
          <cell r="Y454">
            <v>0</v>
          </cell>
          <cell r="Z454">
            <v>0</v>
          </cell>
          <cell r="AA454">
            <v>1.1000000000000001</v>
          </cell>
          <cell r="AB454">
            <v>0</v>
          </cell>
          <cell r="AC454">
            <v>0</v>
          </cell>
          <cell r="AD454">
            <v>6.2626786765351397E-2</v>
          </cell>
          <cell r="AE454">
            <v>0</v>
          </cell>
          <cell r="AF454">
            <v>0</v>
          </cell>
          <cell r="AG454">
            <v>0</v>
          </cell>
          <cell r="AH454">
            <v>0</v>
          </cell>
          <cell r="AI454">
            <v>0</v>
          </cell>
          <cell r="AJ454">
            <v>0</v>
          </cell>
          <cell r="AK454">
            <v>0</v>
          </cell>
          <cell r="AL454">
            <v>0</v>
          </cell>
          <cell r="AM454">
            <v>21.1</v>
          </cell>
          <cell r="AN454">
            <v>0</v>
          </cell>
          <cell r="AO454">
            <v>0</v>
          </cell>
          <cell r="AP454">
            <v>0</v>
          </cell>
          <cell r="AQ454">
            <v>0</v>
          </cell>
          <cell r="AR454">
            <v>0</v>
          </cell>
          <cell r="AS454">
            <v>0</v>
          </cell>
          <cell r="AT454">
            <v>110.3</v>
          </cell>
          <cell r="AU454">
            <v>0</v>
          </cell>
          <cell r="AV454">
            <v>62</v>
          </cell>
          <cell r="AW454">
            <v>0</v>
          </cell>
          <cell r="AX454">
            <v>0</v>
          </cell>
          <cell r="AY454">
            <v>874.91</v>
          </cell>
          <cell r="AZ454">
            <v>32.950000000000003</v>
          </cell>
          <cell r="BA454">
            <v>100.72</v>
          </cell>
          <cell r="BB454">
            <v>0</v>
          </cell>
          <cell r="BC454">
            <v>99.2</v>
          </cell>
          <cell r="BD454">
            <v>0</v>
          </cell>
          <cell r="BE454">
            <v>1.3</v>
          </cell>
          <cell r="BF454">
            <v>0</v>
          </cell>
          <cell r="BG454">
            <v>0.39200524457067898</v>
          </cell>
          <cell r="BH454">
            <v>0</v>
          </cell>
          <cell r="BI454">
            <v>5.36</v>
          </cell>
          <cell r="BJ454">
            <v>0</v>
          </cell>
          <cell r="BK454">
            <v>0</v>
          </cell>
          <cell r="BL454">
            <v>0</v>
          </cell>
          <cell r="BM454">
            <v>0</v>
          </cell>
          <cell r="BN454">
            <v>0</v>
          </cell>
          <cell r="BO454">
            <v>0</v>
          </cell>
          <cell r="BP454">
            <v>0</v>
          </cell>
          <cell r="BQ454">
            <v>0</v>
          </cell>
          <cell r="BR454">
            <v>0</v>
          </cell>
          <cell r="BS454">
            <v>61.8</v>
          </cell>
          <cell r="BT454">
            <v>315.61</v>
          </cell>
          <cell r="BU454">
            <v>0</v>
          </cell>
          <cell r="BV454">
            <v>0.35</v>
          </cell>
          <cell r="BW454">
            <v>0</v>
          </cell>
          <cell r="BY454">
            <v>0</v>
          </cell>
          <cell r="BZ454">
            <v>0</v>
          </cell>
          <cell r="CA454">
            <v>0</v>
          </cell>
          <cell r="CB454">
            <v>0</v>
          </cell>
          <cell r="CC454">
            <v>0</v>
          </cell>
          <cell r="CD454">
            <v>631</v>
          </cell>
          <cell r="CE454">
            <v>0</v>
          </cell>
          <cell r="CF454">
            <v>0</v>
          </cell>
          <cell r="CG454">
            <v>0</v>
          </cell>
          <cell r="CH454">
            <v>0</v>
          </cell>
          <cell r="CI454">
            <v>0</v>
          </cell>
          <cell r="CJ454">
            <v>0</v>
          </cell>
          <cell r="CK454">
            <v>0</v>
          </cell>
          <cell r="CL454">
            <v>0</v>
          </cell>
          <cell r="CM454">
            <v>0</v>
          </cell>
          <cell r="CN454">
            <v>0</v>
          </cell>
          <cell r="CO454">
            <v>48.1</v>
          </cell>
          <cell r="CP454">
            <v>0</v>
          </cell>
          <cell r="CQ454">
            <v>0</v>
          </cell>
          <cell r="CR454">
            <v>0</v>
          </cell>
          <cell r="CS454">
            <v>0</v>
          </cell>
          <cell r="CT454">
            <v>0</v>
          </cell>
          <cell r="CU454">
            <v>0</v>
          </cell>
          <cell r="CV454">
            <v>0</v>
          </cell>
          <cell r="CW454">
            <v>0</v>
          </cell>
          <cell r="CX454">
            <v>0</v>
          </cell>
          <cell r="CY454">
            <v>0</v>
          </cell>
          <cell r="CZ454">
            <v>0</v>
          </cell>
          <cell r="DA454">
            <v>0</v>
          </cell>
          <cell r="DB454">
            <v>0</v>
          </cell>
          <cell r="DC454">
            <v>0</v>
          </cell>
          <cell r="DD454">
            <v>0</v>
          </cell>
          <cell r="DE454">
            <v>0</v>
          </cell>
          <cell r="DF454">
            <v>0</v>
          </cell>
          <cell r="DG454">
            <v>0</v>
          </cell>
          <cell r="DH454">
            <v>0</v>
          </cell>
          <cell r="DI454">
            <v>0</v>
          </cell>
          <cell r="DJ454">
            <v>0</v>
          </cell>
          <cell r="DK454">
            <v>0</v>
          </cell>
          <cell r="DL454">
            <v>0</v>
          </cell>
          <cell r="DM454">
            <v>0</v>
          </cell>
          <cell r="DN454">
            <v>0</v>
          </cell>
          <cell r="DO454">
            <v>0</v>
          </cell>
          <cell r="DP454">
            <v>0</v>
          </cell>
          <cell r="DQ454">
            <v>0</v>
          </cell>
          <cell r="DR454">
            <v>0</v>
          </cell>
          <cell r="DS454">
            <v>0</v>
          </cell>
          <cell r="DT454">
            <v>0</v>
          </cell>
          <cell r="DU454">
            <v>0</v>
          </cell>
          <cell r="DV454">
            <v>0</v>
          </cell>
          <cell r="DW454">
            <v>0</v>
          </cell>
          <cell r="DX454">
            <v>0</v>
          </cell>
          <cell r="DY454">
            <v>0</v>
          </cell>
          <cell r="DZ454">
            <v>0</v>
          </cell>
          <cell r="EA454">
            <v>0.94</v>
          </cell>
          <cell r="EB454">
            <v>2.87</v>
          </cell>
          <cell r="EC454">
            <v>58.74</v>
          </cell>
          <cell r="ED454">
            <v>221</v>
          </cell>
          <cell r="EE454">
            <v>0.1</v>
          </cell>
          <cell r="EF454">
            <v>0</v>
          </cell>
          <cell r="EG454">
            <v>0</v>
          </cell>
          <cell r="EH454">
            <v>0</v>
          </cell>
          <cell r="EI454">
            <v>0</v>
          </cell>
          <cell r="EJ454">
            <v>0</v>
          </cell>
          <cell r="EK454">
            <v>84.78</v>
          </cell>
          <cell r="EL454">
            <v>0</v>
          </cell>
          <cell r="EM454">
            <v>0</v>
          </cell>
          <cell r="EN454">
            <v>0</v>
          </cell>
          <cell r="EO454">
            <v>0</v>
          </cell>
          <cell r="EQ454">
            <v>2769.1846320313357</v>
          </cell>
        </row>
        <row r="455">
          <cell r="B455">
            <v>0</v>
          </cell>
          <cell r="C455">
            <v>31</v>
          </cell>
          <cell r="D455">
            <v>0</v>
          </cell>
          <cell r="E455">
            <v>0</v>
          </cell>
          <cell r="F455">
            <v>0</v>
          </cell>
          <cell r="G455">
            <v>0</v>
          </cell>
          <cell r="H455">
            <v>0</v>
          </cell>
          <cell r="I455">
            <v>0</v>
          </cell>
          <cell r="J455">
            <v>0</v>
          </cell>
          <cell r="K455">
            <v>1955.39</v>
          </cell>
          <cell r="L455">
            <v>43.7</v>
          </cell>
          <cell r="M455">
            <v>0</v>
          </cell>
          <cell r="N455">
            <v>0</v>
          </cell>
          <cell r="O455">
            <v>0</v>
          </cell>
          <cell r="P455">
            <v>0</v>
          </cell>
          <cell r="Q455">
            <v>0</v>
          </cell>
          <cell r="R455">
            <v>0</v>
          </cell>
          <cell r="S455">
            <v>0</v>
          </cell>
          <cell r="T455">
            <v>0</v>
          </cell>
          <cell r="U455">
            <v>1124</v>
          </cell>
          <cell r="V455">
            <v>0</v>
          </cell>
          <cell r="W455">
            <v>0</v>
          </cell>
          <cell r="X455">
            <v>140.30000000000001</v>
          </cell>
          <cell r="Y455">
            <v>0</v>
          </cell>
          <cell r="Z455">
            <v>0</v>
          </cell>
          <cell r="AA455">
            <v>1534.3</v>
          </cell>
          <cell r="AB455">
            <v>0</v>
          </cell>
          <cell r="AC455">
            <v>0</v>
          </cell>
          <cell r="AD455">
            <v>2.8787224636379399E-3</v>
          </cell>
          <cell r="AE455">
            <v>0</v>
          </cell>
          <cell r="AF455">
            <v>0</v>
          </cell>
          <cell r="AG455">
            <v>0</v>
          </cell>
          <cell r="AH455">
            <v>0</v>
          </cell>
          <cell r="AI455">
            <v>0</v>
          </cell>
          <cell r="AJ455">
            <v>0</v>
          </cell>
          <cell r="AK455">
            <v>0</v>
          </cell>
          <cell r="AL455">
            <v>0</v>
          </cell>
          <cell r="AM455">
            <v>0</v>
          </cell>
          <cell r="AN455">
            <v>0</v>
          </cell>
          <cell r="AO455">
            <v>0</v>
          </cell>
          <cell r="AP455">
            <v>0</v>
          </cell>
          <cell r="AQ455">
            <v>0</v>
          </cell>
          <cell r="AR455">
            <v>0</v>
          </cell>
          <cell r="AS455">
            <v>0</v>
          </cell>
          <cell r="AT455">
            <v>149.6</v>
          </cell>
          <cell r="AU455">
            <v>0</v>
          </cell>
          <cell r="AV455">
            <v>0</v>
          </cell>
          <cell r="AW455">
            <v>0</v>
          </cell>
          <cell r="AX455">
            <v>133.24</v>
          </cell>
          <cell r="AY455">
            <v>0</v>
          </cell>
          <cell r="AZ455">
            <v>0</v>
          </cell>
          <cell r="BA455">
            <v>0</v>
          </cell>
          <cell r="BB455">
            <v>0</v>
          </cell>
          <cell r="BC455">
            <v>0</v>
          </cell>
          <cell r="BD455">
            <v>7.11</v>
          </cell>
          <cell r="BE455">
            <v>0</v>
          </cell>
          <cell r="BF455">
            <v>0</v>
          </cell>
          <cell r="BG455">
            <v>15.571139615072999</v>
          </cell>
          <cell r="BH455">
            <v>0</v>
          </cell>
          <cell r="BI455">
            <v>30.1</v>
          </cell>
          <cell r="BJ455">
            <v>0</v>
          </cell>
          <cell r="BK455">
            <v>0</v>
          </cell>
          <cell r="BL455">
            <v>58.15</v>
          </cell>
          <cell r="BM455">
            <v>0</v>
          </cell>
          <cell r="BN455">
            <v>0</v>
          </cell>
          <cell r="BO455">
            <v>0</v>
          </cell>
          <cell r="BP455">
            <v>6.4</v>
          </cell>
          <cell r="BQ455">
            <v>0</v>
          </cell>
          <cell r="BR455">
            <v>0</v>
          </cell>
          <cell r="BS455">
            <v>0</v>
          </cell>
          <cell r="BT455">
            <v>0</v>
          </cell>
          <cell r="BU455">
            <v>0</v>
          </cell>
          <cell r="BV455">
            <v>154</v>
          </cell>
          <cell r="BW455">
            <v>0</v>
          </cell>
          <cell r="BY455">
            <v>0</v>
          </cell>
          <cell r="BZ455">
            <v>0</v>
          </cell>
          <cell r="CA455">
            <v>0</v>
          </cell>
          <cell r="CB455">
            <v>0</v>
          </cell>
          <cell r="CC455">
            <v>279</v>
          </cell>
          <cell r="CD455">
            <v>630</v>
          </cell>
          <cell r="CE455">
            <v>0</v>
          </cell>
          <cell r="CF455">
            <v>0</v>
          </cell>
          <cell r="CG455">
            <v>0</v>
          </cell>
          <cell r="CH455">
            <v>0</v>
          </cell>
          <cell r="CI455">
            <v>37.5</v>
          </cell>
          <cell r="CJ455">
            <v>0</v>
          </cell>
          <cell r="CK455">
            <v>23.1</v>
          </cell>
          <cell r="CL455">
            <v>387.8</v>
          </cell>
          <cell r="CM455">
            <v>0</v>
          </cell>
          <cell r="CN455">
            <v>0</v>
          </cell>
          <cell r="CO455">
            <v>0</v>
          </cell>
          <cell r="CP455">
            <v>0</v>
          </cell>
          <cell r="CQ455">
            <v>0</v>
          </cell>
          <cell r="CR455">
            <v>0</v>
          </cell>
          <cell r="CS455">
            <v>0</v>
          </cell>
          <cell r="CT455">
            <v>0</v>
          </cell>
          <cell r="CU455">
            <v>0</v>
          </cell>
          <cell r="CV455">
            <v>0</v>
          </cell>
          <cell r="CW455">
            <v>0</v>
          </cell>
          <cell r="CX455">
            <v>0</v>
          </cell>
          <cell r="CY455">
            <v>0</v>
          </cell>
          <cell r="CZ455">
            <v>0</v>
          </cell>
          <cell r="DA455">
            <v>0</v>
          </cell>
          <cell r="DB455">
            <v>0</v>
          </cell>
          <cell r="DC455">
            <v>0</v>
          </cell>
          <cell r="DD455">
            <v>0</v>
          </cell>
          <cell r="DE455">
            <v>0</v>
          </cell>
          <cell r="DF455">
            <v>0</v>
          </cell>
          <cell r="DG455">
            <v>0</v>
          </cell>
          <cell r="DH455">
            <v>0</v>
          </cell>
          <cell r="DI455">
            <v>0</v>
          </cell>
          <cell r="DJ455">
            <v>0</v>
          </cell>
          <cell r="DK455">
            <v>0</v>
          </cell>
          <cell r="DL455">
            <v>0</v>
          </cell>
          <cell r="DM455">
            <v>0</v>
          </cell>
          <cell r="DN455">
            <v>0</v>
          </cell>
          <cell r="DO455">
            <v>0</v>
          </cell>
          <cell r="DP455">
            <v>0</v>
          </cell>
          <cell r="DQ455">
            <v>0</v>
          </cell>
          <cell r="DR455">
            <v>0</v>
          </cell>
          <cell r="DS455">
            <v>0</v>
          </cell>
          <cell r="DT455">
            <v>0</v>
          </cell>
          <cell r="DU455">
            <v>0</v>
          </cell>
          <cell r="DV455">
            <v>0</v>
          </cell>
          <cell r="DW455">
            <v>0</v>
          </cell>
          <cell r="DX455">
            <v>0</v>
          </cell>
          <cell r="DY455">
            <v>0</v>
          </cell>
          <cell r="DZ455">
            <v>0</v>
          </cell>
          <cell r="EA455">
            <v>0</v>
          </cell>
          <cell r="EB455">
            <v>0</v>
          </cell>
          <cell r="EC455">
            <v>0</v>
          </cell>
          <cell r="ED455">
            <v>1318</v>
          </cell>
          <cell r="EE455">
            <v>0</v>
          </cell>
          <cell r="EF455">
            <v>0</v>
          </cell>
          <cell r="EG455">
            <v>0</v>
          </cell>
          <cell r="EH455">
            <v>0</v>
          </cell>
          <cell r="EI455">
            <v>0</v>
          </cell>
          <cell r="EJ455">
            <v>0</v>
          </cell>
          <cell r="EK455">
            <v>0</v>
          </cell>
          <cell r="EL455">
            <v>0</v>
          </cell>
          <cell r="EM455">
            <v>0</v>
          </cell>
          <cell r="EN455">
            <v>0</v>
          </cell>
          <cell r="EO455">
            <v>0</v>
          </cell>
          <cell r="EQ455">
            <v>8058.264018337537</v>
          </cell>
        </row>
        <row r="456">
          <cell r="B456">
            <v>7.2</v>
          </cell>
          <cell r="C456">
            <v>31</v>
          </cell>
          <cell r="D456">
            <v>8.4</v>
          </cell>
          <cell r="E456">
            <v>0</v>
          </cell>
          <cell r="F456">
            <v>4</v>
          </cell>
          <cell r="G456">
            <v>4.4000000000000004</v>
          </cell>
          <cell r="H456">
            <v>7</v>
          </cell>
          <cell r="I456">
            <v>40.1</v>
          </cell>
          <cell r="J456">
            <v>0</v>
          </cell>
          <cell r="K456">
            <v>1960</v>
          </cell>
          <cell r="L456">
            <v>48.3</v>
          </cell>
          <cell r="M456">
            <v>0</v>
          </cell>
          <cell r="N456">
            <v>45.5</v>
          </cell>
          <cell r="O456">
            <v>0</v>
          </cell>
          <cell r="P456">
            <v>0.67</v>
          </cell>
          <cell r="Q456">
            <v>23.3</v>
          </cell>
          <cell r="R456">
            <v>179.7</v>
          </cell>
          <cell r="S456">
            <v>0</v>
          </cell>
          <cell r="T456">
            <v>0</v>
          </cell>
          <cell r="U456">
            <v>1130.92</v>
          </cell>
          <cell r="V456">
            <v>92.91</v>
          </cell>
          <cell r="W456">
            <v>53.83</v>
          </cell>
          <cell r="X456">
            <v>144</v>
          </cell>
          <cell r="Y456">
            <v>0</v>
          </cell>
          <cell r="Z456">
            <v>11.7</v>
          </cell>
          <cell r="AA456">
            <v>1535.4</v>
          </cell>
          <cell r="AB456">
            <v>11.8</v>
          </cell>
          <cell r="AC456">
            <v>9.6</v>
          </cell>
          <cell r="AD456">
            <v>6.5505509228989303E-2</v>
          </cell>
          <cell r="AE456">
            <v>20.82</v>
          </cell>
          <cell r="AF456">
            <v>1.6</v>
          </cell>
          <cell r="AG456">
            <v>0</v>
          </cell>
          <cell r="AH456">
            <v>0</v>
          </cell>
          <cell r="AI456">
            <v>5.0999999999999996</v>
          </cell>
          <cell r="AJ456">
            <v>27.5</v>
          </cell>
          <cell r="AK456">
            <v>0</v>
          </cell>
          <cell r="AL456">
            <v>0</v>
          </cell>
          <cell r="AM456">
            <v>510.3</v>
          </cell>
          <cell r="AN456">
            <v>45.98</v>
          </cell>
          <cell r="AO456">
            <v>0</v>
          </cell>
          <cell r="AP456">
            <v>0</v>
          </cell>
          <cell r="AQ456">
            <v>0</v>
          </cell>
          <cell r="AR456">
            <v>0</v>
          </cell>
          <cell r="AS456">
            <v>0</v>
          </cell>
          <cell r="AT456">
            <v>264.8</v>
          </cell>
          <cell r="AU456">
            <v>4.9400000000000004</v>
          </cell>
          <cell r="AV456">
            <v>62</v>
          </cell>
          <cell r="AW456">
            <v>174.81</v>
          </cell>
          <cell r="AX456">
            <v>133.24</v>
          </cell>
          <cell r="AY456">
            <v>886.61</v>
          </cell>
          <cell r="AZ456">
            <v>32.950000000000003</v>
          </cell>
          <cell r="BA456">
            <v>102.59</v>
          </cell>
          <cell r="BB456">
            <v>0</v>
          </cell>
          <cell r="BC456">
            <v>105.2</v>
          </cell>
          <cell r="BD456">
            <v>7.16</v>
          </cell>
          <cell r="BE456">
            <v>1.3</v>
          </cell>
          <cell r="BF456">
            <v>5.8</v>
          </cell>
          <cell r="BG456">
            <v>16.4058316171676</v>
          </cell>
          <cell r="BH456">
            <v>46.480290221111503</v>
          </cell>
          <cell r="BI456">
            <v>40.4</v>
          </cell>
          <cell r="BJ456">
            <v>3.5</v>
          </cell>
          <cell r="BK456">
            <v>0.77200000000000002</v>
          </cell>
          <cell r="BL456">
            <v>90.75</v>
          </cell>
          <cell r="BM456">
            <v>0</v>
          </cell>
          <cell r="BN456">
            <v>0.88</v>
          </cell>
          <cell r="BO456">
            <v>32.200000000000003</v>
          </cell>
          <cell r="BP456">
            <v>8.41</v>
          </cell>
          <cell r="BQ456">
            <v>329.08</v>
          </cell>
          <cell r="BR456">
            <v>8.06</v>
          </cell>
          <cell r="BS456">
            <v>428.9</v>
          </cell>
          <cell r="BT456">
            <v>937.33</v>
          </cell>
          <cell r="BU456">
            <v>0</v>
          </cell>
          <cell r="BV456">
            <v>155.30000000000001</v>
          </cell>
          <cell r="BW456">
            <v>0</v>
          </cell>
          <cell r="BY456">
            <v>0</v>
          </cell>
          <cell r="BZ456">
            <v>6.2</v>
          </cell>
          <cell r="CA456">
            <v>10.1</v>
          </cell>
          <cell r="CB456">
            <v>0</v>
          </cell>
          <cell r="CC456">
            <v>279</v>
          </cell>
          <cell r="CD456">
            <v>1298</v>
          </cell>
          <cell r="CE456">
            <v>12.22</v>
          </cell>
          <cell r="CF456">
            <v>0</v>
          </cell>
          <cell r="CG456">
            <v>31.731999999999999</v>
          </cell>
          <cell r="CH456">
            <v>529.29999999999995</v>
          </cell>
          <cell r="CI456">
            <v>44.1</v>
          </cell>
          <cell r="CJ456">
            <v>0</v>
          </cell>
          <cell r="CK456">
            <v>28.1</v>
          </cell>
          <cell r="CL456">
            <v>411.8</v>
          </cell>
          <cell r="CM456">
            <v>6.6</v>
          </cell>
          <cell r="CN456">
            <v>50.8</v>
          </cell>
          <cell r="CO456">
            <v>71.7</v>
          </cell>
          <cell r="CP456">
            <v>26.4</v>
          </cell>
          <cell r="CQ456">
            <v>1.2</v>
          </cell>
          <cell r="CR456">
            <v>26.7</v>
          </cell>
          <cell r="CS456">
            <v>161.86000000000001</v>
          </cell>
          <cell r="CT456">
            <v>67.739999999999995</v>
          </cell>
          <cell r="CU456">
            <v>3.99</v>
          </cell>
          <cell r="CV456">
            <v>85.76</v>
          </cell>
          <cell r="CW456">
            <v>55.99</v>
          </cell>
          <cell r="CX456">
            <v>52.37</v>
          </cell>
          <cell r="CY456">
            <v>405.05</v>
          </cell>
          <cell r="CZ456">
            <v>3.19</v>
          </cell>
          <cell r="DA456">
            <v>7.42</v>
          </cell>
          <cell r="DB456">
            <v>447.63</v>
          </cell>
          <cell r="DC456">
            <v>20.55</v>
          </cell>
          <cell r="DD456">
            <v>4.75</v>
          </cell>
          <cell r="DE456">
            <v>40.75</v>
          </cell>
          <cell r="DF456">
            <v>5.67</v>
          </cell>
          <cell r="DG456">
            <v>11.3</v>
          </cell>
          <cell r="DH456">
            <v>226.9</v>
          </cell>
          <cell r="DI456">
            <v>60.21</v>
          </cell>
          <cell r="DJ456">
            <v>58.54</v>
          </cell>
          <cell r="DK456">
            <v>1.29</v>
          </cell>
          <cell r="DL456">
            <v>14.34</v>
          </cell>
          <cell r="DM456">
            <v>67.650000000000006</v>
          </cell>
          <cell r="DN456">
            <v>31.87</v>
          </cell>
          <cell r="DO456">
            <v>227.7</v>
          </cell>
          <cell r="DP456">
            <v>9.6</v>
          </cell>
          <cell r="DQ456">
            <v>5685.91</v>
          </cell>
          <cell r="DR456">
            <v>4.75</v>
          </cell>
          <cell r="DS456">
            <v>51.37</v>
          </cell>
          <cell r="DT456">
            <v>33.9</v>
          </cell>
          <cell r="DU456">
            <v>739.93</v>
          </cell>
          <cell r="DV456">
            <v>135.38999999999999</v>
          </cell>
          <cell r="DW456">
            <v>117.45</v>
          </cell>
          <cell r="DX456">
            <v>163.46</v>
          </cell>
          <cell r="DY456">
            <v>56.18</v>
          </cell>
          <cell r="DZ456">
            <v>2.5</v>
          </cell>
          <cell r="EA456">
            <v>13.22</v>
          </cell>
          <cell r="EB456">
            <v>11.68</v>
          </cell>
          <cell r="EC456">
            <v>85.53</v>
          </cell>
          <cell r="ED456">
            <v>1770.74</v>
          </cell>
          <cell r="EE456">
            <v>22.3</v>
          </cell>
          <cell r="EF456">
            <v>20.9</v>
          </cell>
          <cell r="EG456">
            <v>0</v>
          </cell>
          <cell r="EH456">
            <v>0</v>
          </cell>
          <cell r="EI456">
            <v>20.399999999999999</v>
          </cell>
          <cell r="EJ456">
            <v>0</v>
          </cell>
          <cell r="EK456">
            <v>119.08</v>
          </cell>
          <cell r="EL456">
            <v>2.17</v>
          </cell>
          <cell r="EM456">
            <v>0</v>
          </cell>
          <cell r="EN456">
            <v>0</v>
          </cell>
          <cell r="EO456">
            <v>16.87</v>
          </cell>
          <cell r="EQ456">
            <v>23820.765627347511</v>
          </cell>
        </row>
        <row r="457">
          <cell r="B457">
            <v>10.5</v>
          </cell>
          <cell r="C457">
            <v>0</v>
          </cell>
          <cell r="D457">
            <v>1.7</v>
          </cell>
          <cell r="E457">
            <v>0</v>
          </cell>
          <cell r="F457">
            <v>6.2</v>
          </cell>
          <cell r="G457">
            <v>2.2000000000000002</v>
          </cell>
          <cell r="H457">
            <v>7</v>
          </cell>
          <cell r="I457">
            <v>34.700000000000003</v>
          </cell>
          <cell r="J457">
            <v>0</v>
          </cell>
          <cell r="K457">
            <v>17.899999999999999</v>
          </cell>
          <cell r="L457">
            <v>1.1000000000000001</v>
          </cell>
          <cell r="M457">
            <v>1</v>
          </cell>
          <cell r="N457">
            <v>6.1</v>
          </cell>
          <cell r="O457">
            <v>0</v>
          </cell>
          <cell r="P457">
            <v>2.2799999999999998</v>
          </cell>
          <cell r="Q457">
            <v>1.8</v>
          </cell>
          <cell r="R457">
            <v>28.47</v>
          </cell>
          <cell r="S457">
            <v>9.6</v>
          </cell>
          <cell r="T457">
            <v>0</v>
          </cell>
          <cell r="U457">
            <v>4.5</v>
          </cell>
          <cell r="V457">
            <v>11.68</v>
          </cell>
          <cell r="W457">
            <v>0</v>
          </cell>
          <cell r="X457">
            <v>10</v>
          </cell>
          <cell r="Y457">
            <v>0</v>
          </cell>
          <cell r="Z457">
            <v>1.5</v>
          </cell>
          <cell r="AA457">
            <v>18.3</v>
          </cell>
          <cell r="AB457">
            <v>0</v>
          </cell>
          <cell r="AC457">
            <v>3.9</v>
          </cell>
          <cell r="AD457">
            <v>0</v>
          </cell>
          <cell r="AE457">
            <v>30</v>
          </cell>
          <cell r="AF457">
            <v>5.6</v>
          </cell>
          <cell r="AG457">
            <v>0</v>
          </cell>
          <cell r="AH457">
            <v>0</v>
          </cell>
          <cell r="AI457">
            <v>14</v>
          </cell>
          <cell r="AJ457">
            <v>1.6</v>
          </cell>
          <cell r="AK457">
            <v>0</v>
          </cell>
          <cell r="AL457">
            <v>0</v>
          </cell>
          <cell r="AM457">
            <v>144.21899999999999</v>
          </cell>
          <cell r="AN457">
            <v>2</v>
          </cell>
          <cell r="AO457">
            <v>0</v>
          </cell>
          <cell r="AP457">
            <v>0</v>
          </cell>
          <cell r="AQ457">
            <v>0</v>
          </cell>
          <cell r="AR457">
            <v>0</v>
          </cell>
          <cell r="AS457">
            <v>0</v>
          </cell>
          <cell r="AT457">
            <v>0.6</v>
          </cell>
          <cell r="AU457">
            <v>11.36</v>
          </cell>
          <cell r="AV457">
            <v>0</v>
          </cell>
          <cell r="AW457">
            <v>10.35</v>
          </cell>
          <cell r="AX457">
            <v>0</v>
          </cell>
          <cell r="AY457">
            <v>0</v>
          </cell>
          <cell r="AZ457">
            <v>0</v>
          </cell>
          <cell r="BA457">
            <v>0</v>
          </cell>
          <cell r="BB457">
            <v>11.36</v>
          </cell>
          <cell r="BC457">
            <v>1.2</v>
          </cell>
          <cell r="BD457">
            <v>4.47</v>
          </cell>
          <cell r="BE457">
            <v>0</v>
          </cell>
          <cell r="BF457">
            <v>6.7203846201979403</v>
          </cell>
          <cell r="BG457">
            <v>0</v>
          </cell>
          <cell r="BH457">
            <v>18.489999999999998</v>
          </cell>
          <cell r="BI457">
            <v>0</v>
          </cell>
          <cell r="BJ457">
            <v>4.9000000000000004</v>
          </cell>
          <cell r="BK457">
            <v>1.05</v>
          </cell>
          <cell r="BL457">
            <v>0.8</v>
          </cell>
          <cell r="BM457">
            <v>10.199999999999999</v>
          </cell>
          <cell r="BN457">
            <v>7.27</v>
          </cell>
          <cell r="BO457">
            <v>50</v>
          </cell>
          <cell r="BP457">
            <v>49.364032019152397</v>
          </cell>
          <cell r="BQ457">
            <v>68.5</v>
          </cell>
          <cell r="BR457">
            <v>51.6</v>
          </cell>
          <cell r="BS457">
            <v>55.8</v>
          </cell>
          <cell r="BT457">
            <v>137.13</v>
          </cell>
          <cell r="BU457">
            <v>14</v>
          </cell>
          <cell r="BV457">
            <v>52.7</v>
          </cell>
          <cell r="BW457">
            <v>0.6</v>
          </cell>
          <cell r="BY457">
            <v>0</v>
          </cell>
          <cell r="BZ457">
            <v>15.1</v>
          </cell>
          <cell r="CA457">
            <v>0</v>
          </cell>
          <cell r="CB457">
            <v>21.65</v>
          </cell>
          <cell r="CC457">
            <v>40.6</v>
          </cell>
          <cell r="CD457">
            <v>116</v>
          </cell>
          <cell r="CE457">
            <v>7.34</v>
          </cell>
          <cell r="CF457">
            <v>20</v>
          </cell>
          <cell r="CG457">
            <v>44.712000000000003</v>
          </cell>
          <cell r="CH457">
            <v>18</v>
          </cell>
          <cell r="CI457">
            <v>2.2000000000000002</v>
          </cell>
          <cell r="CJ457">
            <v>4.0199792083333303</v>
          </cell>
          <cell r="CK457">
            <v>4.04</v>
          </cell>
          <cell r="CL457">
            <v>12</v>
          </cell>
          <cell r="CM457">
            <v>14</v>
          </cell>
          <cell r="CN457">
            <v>67.099999999999994</v>
          </cell>
          <cell r="CO457">
            <v>17.399999999999999</v>
          </cell>
          <cell r="CP457">
            <v>20.5</v>
          </cell>
          <cell r="CQ457">
            <v>17.5</v>
          </cell>
          <cell r="CR457">
            <v>28.8</v>
          </cell>
          <cell r="CS457">
            <v>101.49</v>
          </cell>
          <cell r="CT457">
            <v>47.12</v>
          </cell>
          <cell r="CU457">
            <v>6.37</v>
          </cell>
          <cell r="CV457">
            <v>9.5399999999999991</v>
          </cell>
          <cell r="CW457">
            <v>3.3</v>
          </cell>
          <cell r="CX457">
            <v>31.75</v>
          </cell>
          <cell r="CY457">
            <v>187.71</v>
          </cell>
          <cell r="CZ457">
            <v>0.71</v>
          </cell>
          <cell r="DA457">
            <v>1.58</v>
          </cell>
          <cell r="DB457">
            <v>200.89</v>
          </cell>
          <cell r="DC457">
            <v>34.479999999999997</v>
          </cell>
          <cell r="DD457">
            <v>0.01</v>
          </cell>
          <cell r="DE457">
            <v>1.5</v>
          </cell>
          <cell r="DF457">
            <v>10.7</v>
          </cell>
          <cell r="DG457">
            <v>30.48</v>
          </cell>
          <cell r="DH457">
            <v>85.31</v>
          </cell>
          <cell r="DI457">
            <v>46.46</v>
          </cell>
          <cell r="DJ457">
            <v>58.54</v>
          </cell>
          <cell r="DK457">
            <v>4.92</v>
          </cell>
          <cell r="DL457">
            <v>1.1299999999999999</v>
          </cell>
          <cell r="DM457">
            <v>54.73</v>
          </cell>
          <cell r="DN457">
            <v>95.15</v>
          </cell>
          <cell r="DO457">
            <v>325.75</v>
          </cell>
          <cell r="DP457">
            <v>14.97</v>
          </cell>
          <cell r="DQ457">
            <v>575.63</v>
          </cell>
          <cell r="DR457">
            <v>0.01</v>
          </cell>
          <cell r="DS457">
            <v>27.27</v>
          </cell>
          <cell r="DT457">
            <v>47.12</v>
          </cell>
          <cell r="DU457">
            <v>54.8</v>
          </cell>
          <cell r="DV457">
            <v>91.21</v>
          </cell>
          <cell r="DW457">
            <v>0.05</v>
          </cell>
          <cell r="DX457">
            <v>23.69</v>
          </cell>
          <cell r="DY457">
            <v>47.12</v>
          </cell>
          <cell r="DZ457">
            <v>12</v>
          </cell>
          <cell r="EA457">
            <v>37.21</v>
          </cell>
          <cell r="EB457">
            <v>3.3</v>
          </cell>
          <cell r="EC457">
            <v>0.9</v>
          </cell>
          <cell r="ED457">
            <v>74</v>
          </cell>
          <cell r="EE457">
            <v>55.52</v>
          </cell>
          <cell r="EF457">
            <v>0</v>
          </cell>
          <cell r="EG457">
            <v>1.6</v>
          </cell>
          <cell r="EH457">
            <v>0</v>
          </cell>
          <cell r="EI457">
            <v>13.4</v>
          </cell>
          <cell r="EJ457">
            <v>0</v>
          </cell>
          <cell r="EK457">
            <v>9.6199999999999992</v>
          </cell>
          <cell r="EL457">
            <v>0.2</v>
          </cell>
          <cell r="EM457">
            <v>3</v>
          </cell>
          <cell r="EN457">
            <v>6.8</v>
          </cell>
          <cell r="EO457">
            <v>35.22</v>
          </cell>
          <cell r="EQ457">
            <v>3891.535395847684</v>
          </cell>
        </row>
        <row r="458">
          <cell r="B458">
            <v>0.9</v>
          </cell>
          <cell r="C458">
            <v>0</v>
          </cell>
          <cell r="D458">
            <v>0</v>
          </cell>
          <cell r="E458">
            <v>0</v>
          </cell>
          <cell r="F458">
            <v>0</v>
          </cell>
          <cell r="G458">
            <v>0</v>
          </cell>
          <cell r="H458">
            <v>0</v>
          </cell>
          <cell r="I458">
            <v>13.1</v>
          </cell>
          <cell r="J458">
            <v>0</v>
          </cell>
          <cell r="K458">
            <v>0</v>
          </cell>
          <cell r="L458">
            <v>20.6</v>
          </cell>
          <cell r="M458">
            <v>0</v>
          </cell>
          <cell r="N458">
            <v>0</v>
          </cell>
          <cell r="O458">
            <v>0</v>
          </cell>
          <cell r="P458">
            <v>0</v>
          </cell>
          <cell r="Q458">
            <v>0</v>
          </cell>
          <cell r="R458">
            <v>0</v>
          </cell>
          <cell r="S458">
            <v>0</v>
          </cell>
          <cell r="T458">
            <v>0</v>
          </cell>
          <cell r="U458">
            <v>1167</v>
          </cell>
          <cell r="V458">
            <v>0</v>
          </cell>
          <cell r="W458">
            <v>8.23</v>
          </cell>
          <cell r="X458">
            <v>1.5</v>
          </cell>
          <cell r="Y458">
            <v>0</v>
          </cell>
          <cell r="Z458">
            <v>0</v>
          </cell>
          <cell r="AA458">
            <v>19.8</v>
          </cell>
          <cell r="AB458">
            <v>0</v>
          </cell>
          <cell r="AC458">
            <v>0</v>
          </cell>
          <cell r="AD458">
            <v>17.5063879452576</v>
          </cell>
          <cell r="AE458">
            <v>0</v>
          </cell>
          <cell r="AF458">
            <v>0</v>
          </cell>
          <cell r="AG458">
            <v>0</v>
          </cell>
          <cell r="AH458">
            <v>0</v>
          </cell>
          <cell r="AI458">
            <v>0</v>
          </cell>
          <cell r="AJ458">
            <v>0</v>
          </cell>
          <cell r="AK458">
            <v>0</v>
          </cell>
          <cell r="AL458">
            <v>0</v>
          </cell>
          <cell r="AM458">
            <v>5.9969999999999999</v>
          </cell>
          <cell r="AN458">
            <v>0</v>
          </cell>
          <cell r="AO458">
            <v>0</v>
          </cell>
          <cell r="AP458">
            <v>0</v>
          </cell>
          <cell r="AQ458">
            <v>0</v>
          </cell>
          <cell r="AR458">
            <v>0</v>
          </cell>
          <cell r="AS458">
            <v>-74.900000000000006</v>
          </cell>
          <cell r="AT458">
            <v>150</v>
          </cell>
          <cell r="AU458">
            <v>0</v>
          </cell>
          <cell r="AV458">
            <v>20.2</v>
          </cell>
          <cell r="AW458">
            <v>0</v>
          </cell>
          <cell r="AX458">
            <v>0</v>
          </cell>
          <cell r="AY458">
            <v>57.446749407686703</v>
          </cell>
          <cell r="AZ458">
            <v>3.41</v>
          </cell>
          <cell r="BA458">
            <v>71.069999999999993</v>
          </cell>
          <cell r="BB458">
            <v>0</v>
          </cell>
          <cell r="BC458">
            <v>38.6</v>
          </cell>
          <cell r="BD458">
            <v>2.68</v>
          </cell>
          <cell r="BE458">
            <v>4.3</v>
          </cell>
          <cell r="BF458">
            <v>0</v>
          </cell>
          <cell r="BG458">
            <v>10.484355075221099</v>
          </cell>
          <cell r="BH458">
            <v>0</v>
          </cell>
          <cell r="BI458">
            <v>17.190000000000001</v>
          </cell>
          <cell r="BJ458">
            <v>0</v>
          </cell>
          <cell r="BK458">
            <v>0</v>
          </cell>
          <cell r="BL458">
            <v>0</v>
          </cell>
          <cell r="BM458">
            <v>0</v>
          </cell>
          <cell r="BN458">
            <v>0</v>
          </cell>
          <cell r="BO458">
            <v>0</v>
          </cell>
          <cell r="BP458">
            <v>21.890039423131402</v>
          </cell>
          <cell r="BQ458">
            <v>0</v>
          </cell>
          <cell r="BR458">
            <v>11.69</v>
          </cell>
          <cell r="BS458">
            <v>49.8</v>
          </cell>
          <cell r="BT458">
            <v>364.28</v>
          </cell>
          <cell r="BU458">
            <v>0</v>
          </cell>
          <cell r="BV458">
            <v>26.9</v>
          </cell>
          <cell r="BW458">
            <v>0</v>
          </cell>
          <cell r="BY458">
            <v>12.5</v>
          </cell>
          <cell r="BZ458">
            <v>0</v>
          </cell>
          <cell r="CA458">
            <v>0</v>
          </cell>
          <cell r="CB458">
            <v>0</v>
          </cell>
          <cell r="CC458">
            <v>3</v>
          </cell>
          <cell r="CD458">
            <v>585</v>
          </cell>
          <cell r="CE458">
            <v>0</v>
          </cell>
          <cell r="CF458">
            <v>0</v>
          </cell>
          <cell r="CG458">
            <v>4.5519999999999996</v>
          </cell>
          <cell r="CH458">
            <v>45.5</v>
          </cell>
          <cell r="CI458">
            <v>0</v>
          </cell>
          <cell r="CJ458">
            <v>2.1629999999999998</v>
          </cell>
          <cell r="CK458">
            <v>0</v>
          </cell>
          <cell r="CL458">
            <v>0</v>
          </cell>
          <cell r="CM458">
            <v>0</v>
          </cell>
          <cell r="CN458">
            <v>0</v>
          </cell>
          <cell r="CO458">
            <v>33.700000000000003</v>
          </cell>
          <cell r="CP458">
            <v>0</v>
          </cell>
          <cell r="CQ458">
            <v>0</v>
          </cell>
          <cell r="CR458">
            <v>12.8</v>
          </cell>
          <cell r="CS458">
            <v>0</v>
          </cell>
          <cell r="CT458">
            <v>0</v>
          </cell>
          <cell r="CU458">
            <v>0</v>
          </cell>
          <cell r="CV458">
            <v>0</v>
          </cell>
          <cell r="CW458">
            <v>0</v>
          </cell>
          <cell r="CX458">
            <v>0</v>
          </cell>
          <cell r="CY458">
            <v>0</v>
          </cell>
          <cell r="CZ458">
            <v>0</v>
          </cell>
          <cell r="DA458">
            <v>0</v>
          </cell>
          <cell r="DB458">
            <v>0</v>
          </cell>
          <cell r="DC458">
            <v>0</v>
          </cell>
          <cell r="DD458">
            <v>0</v>
          </cell>
          <cell r="DE458">
            <v>0</v>
          </cell>
          <cell r="DF458">
            <v>0</v>
          </cell>
          <cell r="DG458">
            <v>0</v>
          </cell>
          <cell r="DH458">
            <v>0</v>
          </cell>
          <cell r="DI458">
            <v>0</v>
          </cell>
          <cell r="DJ458">
            <v>0</v>
          </cell>
          <cell r="DK458">
            <v>0</v>
          </cell>
          <cell r="DL458">
            <v>0</v>
          </cell>
          <cell r="DM458">
            <v>0</v>
          </cell>
          <cell r="DN458">
            <v>0</v>
          </cell>
          <cell r="DO458">
            <v>0</v>
          </cell>
          <cell r="DP458">
            <v>0</v>
          </cell>
          <cell r="DQ458">
            <v>0</v>
          </cell>
          <cell r="DR458">
            <v>0</v>
          </cell>
          <cell r="DS458">
            <v>0</v>
          </cell>
          <cell r="DT458">
            <v>0</v>
          </cell>
          <cell r="DU458">
            <v>0</v>
          </cell>
          <cell r="DV458">
            <v>0</v>
          </cell>
          <cell r="DW458">
            <v>0</v>
          </cell>
          <cell r="DX458">
            <v>0</v>
          </cell>
          <cell r="DY458">
            <v>0</v>
          </cell>
          <cell r="DZ458">
            <v>1</v>
          </cell>
          <cell r="EA458">
            <v>4.71</v>
          </cell>
          <cell r="EB458">
            <v>2.7</v>
          </cell>
          <cell r="EC458">
            <v>61.6</v>
          </cell>
          <cell r="ED458">
            <v>72</v>
          </cell>
          <cell r="EE458">
            <v>16.739999999999998</v>
          </cell>
          <cell r="EF458">
            <v>0</v>
          </cell>
          <cell r="EG458">
            <v>0</v>
          </cell>
          <cell r="EH458">
            <v>0</v>
          </cell>
          <cell r="EI458">
            <v>0</v>
          </cell>
          <cell r="EJ458">
            <v>0</v>
          </cell>
          <cell r="EK458">
            <v>49.043999999999997</v>
          </cell>
          <cell r="EL458">
            <v>10.63</v>
          </cell>
          <cell r="EM458">
            <v>0</v>
          </cell>
          <cell r="EN458">
            <v>0</v>
          </cell>
          <cell r="EO458">
            <v>0</v>
          </cell>
          <cell r="EQ458">
            <v>2947.3135318512964</v>
          </cell>
        </row>
        <row r="459">
          <cell r="B459">
            <v>0</v>
          </cell>
          <cell r="C459">
            <v>31</v>
          </cell>
          <cell r="D459">
            <v>0</v>
          </cell>
          <cell r="E459">
            <v>0</v>
          </cell>
          <cell r="F459">
            <v>0</v>
          </cell>
          <cell r="G459">
            <v>0</v>
          </cell>
          <cell r="H459">
            <v>0</v>
          </cell>
          <cell r="I459">
            <v>0</v>
          </cell>
          <cell r="J459">
            <v>0</v>
          </cell>
          <cell r="K459">
            <v>2068.7199999999998</v>
          </cell>
          <cell r="L459">
            <v>0</v>
          </cell>
          <cell r="M459">
            <v>0</v>
          </cell>
          <cell r="N459">
            <v>0</v>
          </cell>
          <cell r="O459">
            <v>0</v>
          </cell>
          <cell r="P459">
            <v>0</v>
          </cell>
          <cell r="Q459">
            <v>0</v>
          </cell>
          <cell r="R459">
            <v>0</v>
          </cell>
          <cell r="S459">
            <v>0</v>
          </cell>
          <cell r="T459">
            <v>0</v>
          </cell>
          <cell r="U459">
            <v>0</v>
          </cell>
          <cell r="V459">
            <v>0</v>
          </cell>
          <cell r="W459">
            <v>0</v>
          </cell>
          <cell r="X459">
            <v>138.80000000000001</v>
          </cell>
          <cell r="Y459">
            <v>0</v>
          </cell>
          <cell r="Z459">
            <v>0</v>
          </cell>
          <cell r="AA459">
            <v>1863.8</v>
          </cell>
          <cell r="AB459">
            <v>0</v>
          </cell>
          <cell r="AC459">
            <v>0</v>
          </cell>
          <cell r="AD459">
            <v>1.68896738968708</v>
          </cell>
          <cell r="AE459">
            <v>0</v>
          </cell>
          <cell r="AF459">
            <v>0</v>
          </cell>
          <cell r="AG459">
            <v>0</v>
          </cell>
          <cell r="AH459">
            <v>0</v>
          </cell>
          <cell r="AI459">
            <v>0</v>
          </cell>
          <cell r="AJ459">
            <v>0</v>
          </cell>
          <cell r="AK459">
            <v>0</v>
          </cell>
          <cell r="AL459">
            <v>0</v>
          </cell>
          <cell r="AM459">
            <v>0</v>
          </cell>
          <cell r="AN459">
            <v>0</v>
          </cell>
          <cell r="AO459">
            <v>0</v>
          </cell>
          <cell r="AP459">
            <v>0</v>
          </cell>
          <cell r="AQ459">
            <v>0</v>
          </cell>
          <cell r="AR459">
            <v>0</v>
          </cell>
          <cell r="AS459">
            <v>0</v>
          </cell>
          <cell r="AT459">
            <v>57</v>
          </cell>
          <cell r="AU459">
            <v>0</v>
          </cell>
          <cell r="AV459">
            <v>0</v>
          </cell>
          <cell r="AW459">
            <v>0</v>
          </cell>
          <cell r="AX459">
            <v>78.900000000000006</v>
          </cell>
          <cell r="AY459">
            <v>0</v>
          </cell>
          <cell r="AZ459">
            <v>0</v>
          </cell>
          <cell r="BA459">
            <v>0</v>
          </cell>
          <cell r="BB459">
            <v>125.9</v>
          </cell>
          <cell r="BC459">
            <v>0</v>
          </cell>
          <cell r="BD459">
            <v>8.36</v>
          </cell>
          <cell r="BE459">
            <v>0</v>
          </cell>
          <cell r="BF459">
            <v>0</v>
          </cell>
          <cell r="BG459">
            <v>22.897561997301899</v>
          </cell>
          <cell r="BH459">
            <v>0</v>
          </cell>
          <cell r="BI459">
            <v>0</v>
          </cell>
          <cell r="BJ459">
            <v>0</v>
          </cell>
          <cell r="BK459">
            <v>0</v>
          </cell>
          <cell r="BL459">
            <v>113.1</v>
          </cell>
          <cell r="BM459">
            <v>0</v>
          </cell>
          <cell r="BN459">
            <v>0</v>
          </cell>
          <cell r="BO459">
            <v>0</v>
          </cell>
          <cell r="BP459">
            <v>88.367922315629997</v>
          </cell>
          <cell r="BQ459">
            <v>0</v>
          </cell>
          <cell r="BR459">
            <v>0</v>
          </cell>
          <cell r="BS459">
            <v>0</v>
          </cell>
          <cell r="BT459">
            <v>0</v>
          </cell>
          <cell r="BU459">
            <v>0</v>
          </cell>
          <cell r="BV459">
            <v>92.666070905664498</v>
          </cell>
          <cell r="BW459">
            <v>0</v>
          </cell>
          <cell r="BY459">
            <v>0</v>
          </cell>
          <cell r="BZ459">
            <v>0</v>
          </cell>
          <cell r="CA459">
            <v>0</v>
          </cell>
          <cell r="CB459">
            <v>0</v>
          </cell>
          <cell r="CC459">
            <v>252</v>
          </cell>
          <cell r="CD459">
            <v>0</v>
          </cell>
          <cell r="CE459">
            <v>0</v>
          </cell>
          <cell r="CF459">
            <v>0</v>
          </cell>
          <cell r="CG459">
            <v>0</v>
          </cell>
          <cell r="CH459">
            <v>0</v>
          </cell>
          <cell r="CI459">
            <v>37.5</v>
          </cell>
          <cell r="CJ459">
            <v>11.8455833333333</v>
          </cell>
          <cell r="CK459">
            <v>11.8</v>
          </cell>
          <cell r="CL459">
            <v>101.5</v>
          </cell>
          <cell r="CM459">
            <v>2</v>
          </cell>
          <cell r="CN459">
            <v>385.5</v>
          </cell>
          <cell r="CO459">
            <v>0</v>
          </cell>
          <cell r="CP459">
            <v>0</v>
          </cell>
          <cell r="CQ459">
            <v>0</v>
          </cell>
          <cell r="CR459">
            <v>0</v>
          </cell>
          <cell r="CS459">
            <v>0</v>
          </cell>
          <cell r="CT459">
            <v>0</v>
          </cell>
          <cell r="CU459">
            <v>0</v>
          </cell>
          <cell r="CV459">
            <v>0</v>
          </cell>
          <cell r="CW459">
            <v>0</v>
          </cell>
          <cell r="CX459">
            <v>0</v>
          </cell>
          <cell r="CY459">
            <v>0</v>
          </cell>
          <cell r="CZ459">
            <v>0</v>
          </cell>
          <cell r="DA459">
            <v>0</v>
          </cell>
          <cell r="DB459">
            <v>0</v>
          </cell>
          <cell r="DC459">
            <v>0</v>
          </cell>
          <cell r="DD459">
            <v>0</v>
          </cell>
          <cell r="DE459">
            <v>0</v>
          </cell>
          <cell r="DF459">
            <v>0</v>
          </cell>
          <cell r="DG459">
            <v>0</v>
          </cell>
          <cell r="DH459">
            <v>0</v>
          </cell>
          <cell r="DI459">
            <v>0</v>
          </cell>
          <cell r="DJ459">
            <v>0</v>
          </cell>
          <cell r="DK459">
            <v>0</v>
          </cell>
          <cell r="DL459">
            <v>0</v>
          </cell>
          <cell r="DM459">
            <v>0</v>
          </cell>
          <cell r="DN459">
            <v>0</v>
          </cell>
          <cell r="DO459">
            <v>0</v>
          </cell>
          <cell r="DP459">
            <v>0</v>
          </cell>
          <cell r="DQ459">
            <v>0</v>
          </cell>
          <cell r="DR459">
            <v>0</v>
          </cell>
          <cell r="DS459">
            <v>0</v>
          </cell>
          <cell r="DT459">
            <v>0</v>
          </cell>
          <cell r="DU459">
            <v>0</v>
          </cell>
          <cell r="DV459">
            <v>0</v>
          </cell>
          <cell r="DW459">
            <v>0</v>
          </cell>
          <cell r="DX459">
            <v>0</v>
          </cell>
          <cell r="DY459">
            <v>0</v>
          </cell>
          <cell r="DZ459">
            <v>0</v>
          </cell>
          <cell r="EA459">
            <v>0</v>
          </cell>
          <cell r="EB459">
            <v>0</v>
          </cell>
          <cell r="EC459">
            <v>0</v>
          </cell>
          <cell r="ED459">
            <v>229</v>
          </cell>
          <cell r="EE459">
            <v>0</v>
          </cell>
          <cell r="EF459">
            <v>0</v>
          </cell>
          <cell r="EG459">
            <v>0</v>
          </cell>
          <cell r="EH459">
            <v>0</v>
          </cell>
          <cell r="EI459">
            <v>0</v>
          </cell>
          <cell r="EJ459">
            <v>0</v>
          </cell>
          <cell r="EK459">
            <v>0</v>
          </cell>
          <cell r="EL459">
            <v>0</v>
          </cell>
          <cell r="EM459">
            <v>0</v>
          </cell>
          <cell r="EN459">
            <v>0</v>
          </cell>
          <cell r="EO459">
            <v>0</v>
          </cell>
          <cell r="EQ459">
            <v>5722.346105941615</v>
          </cell>
        </row>
        <row r="460">
          <cell r="B460">
            <v>11.4</v>
          </cell>
          <cell r="C460">
            <v>31</v>
          </cell>
          <cell r="D460">
            <v>1.7</v>
          </cell>
          <cell r="E460">
            <v>0</v>
          </cell>
          <cell r="F460">
            <v>6.2</v>
          </cell>
          <cell r="G460">
            <v>2.2000000000000002</v>
          </cell>
          <cell r="H460">
            <v>7</v>
          </cell>
          <cell r="I460">
            <v>47.8</v>
          </cell>
          <cell r="J460">
            <v>0</v>
          </cell>
          <cell r="K460">
            <v>2086.6</v>
          </cell>
          <cell r="L460">
            <v>21.7</v>
          </cell>
          <cell r="M460">
            <v>1</v>
          </cell>
          <cell r="N460">
            <v>6.1</v>
          </cell>
          <cell r="O460">
            <v>0</v>
          </cell>
          <cell r="P460">
            <v>2.2799999999999998</v>
          </cell>
          <cell r="Q460">
            <v>1.8</v>
          </cell>
          <cell r="R460">
            <v>28.47</v>
          </cell>
          <cell r="S460">
            <v>9.6</v>
          </cell>
          <cell r="T460">
            <v>0</v>
          </cell>
          <cell r="U460">
            <v>1171.5</v>
          </cell>
          <cell r="V460">
            <v>11.68</v>
          </cell>
          <cell r="W460">
            <v>8.23</v>
          </cell>
          <cell r="X460">
            <v>150.30000000000001</v>
          </cell>
          <cell r="Y460">
            <v>0</v>
          </cell>
          <cell r="Z460">
            <v>1.5</v>
          </cell>
          <cell r="AA460">
            <v>1901.9</v>
          </cell>
          <cell r="AB460">
            <v>0</v>
          </cell>
          <cell r="AC460">
            <v>3.9</v>
          </cell>
          <cell r="AD460">
            <v>19.195355334944701</v>
          </cell>
          <cell r="AE460">
            <v>30</v>
          </cell>
          <cell r="AF460">
            <v>5.6</v>
          </cell>
          <cell r="AG460">
            <v>0</v>
          </cell>
          <cell r="AH460">
            <v>0</v>
          </cell>
          <cell r="AI460">
            <v>14</v>
          </cell>
          <cell r="AJ460">
            <v>1.6</v>
          </cell>
          <cell r="AK460">
            <v>0</v>
          </cell>
          <cell r="AL460">
            <v>0</v>
          </cell>
          <cell r="AM460">
            <v>150.21600000000001</v>
          </cell>
          <cell r="AN460">
            <v>2</v>
          </cell>
          <cell r="AO460">
            <v>0</v>
          </cell>
          <cell r="AP460">
            <v>0</v>
          </cell>
          <cell r="AQ460">
            <v>0</v>
          </cell>
          <cell r="AR460">
            <v>0</v>
          </cell>
          <cell r="AS460">
            <v>-74.900000000000006</v>
          </cell>
          <cell r="AT460">
            <v>207.6</v>
          </cell>
          <cell r="AU460">
            <v>11.36</v>
          </cell>
          <cell r="AV460">
            <v>20.2</v>
          </cell>
          <cell r="AW460">
            <v>10.35</v>
          </cell>
          <cell r="AX460">
            <v>78.900000000000006</v>
          </cell>
          <cell r="AY460">
            <v>57.446749407686703</v>
          </cell>
          <cell r="AZ460">
            <v>3.41</v>
          </cell>
          <cell r="BA460">
            <v>71.069999999999993</v>
          </cell>
          <cell r="BB460">
            <v>137.26</v>
          </cell>
          <cell r="BC460">
            <v>39.799999999999997</v>
          </cell>
          <cell r="BD460">
            <v>15.51</v>
          </cell>
          <cell r="BE460">
            <v>4.3</v>
          </cell>
          <cell r="BF460">
            <v>6.7203846201979403</v>
          </cell>
          <cell r="BG460">
            <v>33.381917072522903</v>
          </cell>
          <cell r="BH460">
            <v>18.489999999999998</v>
          </cell>
          <cell r="BI460">
            <v>17.190000000000001</v>
          </cell>
          <cell r="BJ460">
            <v>4.9000000000000004</v>
          </cell>
          <cell r="BK460">
            <v>1.05</v>
          </cell>
          <cell r="BL460">
            <v>113.9</v>
          </cell>
          <cell r="BM460">
            <v>10.199999999999999</v>
          </cell>
          <cell r="BN460">
            <v>7.27</v>
          </cell>
          <cell r="BO460">
            <v>50</v>
          </cell>
          <cell r="BP460">
            <v>159.621993757914</v>
          </cell>
          <cell r="BQ460">
            <v>68.5</v>
          </cell>
          <cell r="BR460">
            <v>63.29</v>
          </cell>
          <cell r="BS460">
            <v>105.6</v>
          </cell>
          <cell r="BT460">
            <v>501.41</v>
          </cell>
          <cell r="BU460">
            <v>14</v>
          </cell>
          <cell r="BV460">
            <v>172.266070905665</v>
          </cell>
          <cell r="BW460">
            <v>0.6</v>
          </cell>
          <cell r="BY460">
            <v>12.5</v>
          </cell>
          <cell r="BZ460">
            <v>15.1</v>
          </cell>
          <cell r="CA460">
            <v>0</v>
          </cell>
          <cell r="CB460">
            <v>21.65</v>
          </cell>
          <cell r="CC460">
            <v>295.60000000000002</v>
          </cell>
          <cell r="CD460">
            <v>701</v>
          </cell>
          <cell r="CE460">
            <v>7.34</v>
          </cell>
          <cell r="CF460">
            <v>20</v>
          </cell>
          <cell r="CG460">
            <v>49.264000000000003</v>
          </cell>
          <cell r="CH460">
            <v>63.5</v>
          </cell>
          <cell r="CI460">
            <v>39.700000000000003</v>
          </cell>
          <cell r="CJ460">
            <v>18.028562541666599</v>
          </cell>
          <cell r="CK460">
            <v>15.84</v>
          </cell>
          <cell r="CL460">
            <v>113.5</v>
          </cell>
          <cell r="CM460">
            <v>16</v>
          </cell>
          <cell r="CN460">
            <v>452.6</v>
          </cell>
          <cell r="CO460">
            <v>51.1</v>
          </cell>
          <cell r="CP460">
            <v>20.5</v>
          </cell>
          <cell r="CQ460">
            <v>17.5</v>
          </cell>
          <cell r="CR460">
            <v>41.6</v>
          </cell>
          <cell r="CS460">
            <v>101.49</v>
          </cell>
          <cell r="CT460">
            <v>47.12</v>
          </cell>
          <cell r="CU460">
            <v>6.37</v>
          </cell>
          <cell r="CV460">
            <v>9.5399999999999991</v>
          </cell>
          <cell r="CW460">
            <v>3.3</v>
          </cell>
          <cell r="CX460">
            <v>31.75</v>
          </cell>
          <cell r="CY460">
            <v>187.71</v>
          </cell>
          <cell r="CZ460">
            <v>0.71</v>
          </cell>
          <cell r="DA460">
            <v>1.58</v>
          </cell>
          <cell r="DB460">
            <v>200.89</v>
          </cell>
          <cell r="DC460">
            <v>34.479999999999997</v>
          </cell>
          <cell r="DD460">
            <v>0.01</v>
          </cell>
          <cell r="DE460">
            <v>1.5</v>
          </cell>
          <cell r="DF460">
            <v>10.7</v>
          </cell>
          <cell r="DG460">
            <v>30.48</v>
          </cell>
          <cell r="DH460">
            <v>85.31</v>
          </cell>
          <cell r="DI460">
            <v>46.46</v>
          </cell>
          <cell r="DJ460">
            <v>58.54</v>
          </cell>
          <cell r="DK460">
            <v>4.92</v>
          </cell>
          <cell r="DL460">
            <v>1.1299999999999999</v>
          </cell>
          <cell r="DM460">
            <v>54.73</v>
          </cell>
          <cell r="DN460">
            <v>95.15</v>
          </cell>
          <cell r="DO460">
            <v>325.75</v>
          </cell>
          <cell r="DP460">
            <v>14.97</v>
          </cell>
          <cell r="DQ460">
            <v>575.63</v>
          </cell>
          <cell r="DR460">
            <v>0.01</v>
          </cell>
          <cell r="DS460">
            <v>27.27</v>
          </cell>
          <cell r="DT460">
            <v>47.12</v>
          </cell>
          <cell r="DU460">
            <v>54.8</v>
          </cell>
          <cell r="DV460">
            <v>91.21</v>
          </cell>
          <cell r="DW460">
            <v>0.05</v>
          </cell>
          <cell r="DX460">
            <v>23.69</v>
          </cell>
          <cell r="DY460">
            <v>47.12</v>
          </cell>
          <cell r="DZ460">
            <v>13</v>
          </cell>
          <cell r="EA460">
            <v>41.92</v>
          </cell>
          <cell r="EB460">
            <v>6</v>
          </cell>
          <cell r="EC460">
            <v>62.5</v>
          </cell>
          <cell r="ED460">
            <v>375</v>
          </cell>
          <cell r="EE460">
            <v>72.260000000000005</v>
          </cell>
          <cell r="EF460">
            <v>0</v>
          </cell>
          <cell r="EG460">
            <v>1.6</v>
          </cell>
          <cell r="EH460">
            <v>0</v>
          </cell>
          <cell r="EI460">
            <v>13.4</v>
          </cell>
          <cell r="EJ460">
            <v>0</v>
          </cell>
          <cell r="EK460">
            <v>58.664000000000001</v>
          </cell>
          <cell r="EL460">
            <v>10.83</v>
          </cell>
          <cell r="EM460">
            <v>3</v>
          </cell>
          <cell r="EN460">
            <v>6.8</v>
          </cell>
          <cell r="EO460">
            <v>35.22</v>
          </cell>
          <cell r="EQ460">
            <v>12561.175033640598</v>
          </cell>
        </row>
        <row r="461">
          <cell r="B461">
            <v>7.7</v>
          </cell>
          <cell r="C461">
            <v>0</v>
          </cell>
          <cell r="D461">
            <v>1.7</v>
          </cell>
          <cell r="E461">
            <v>0</v>
          </cell>
          <cell r="F461">
            <v>6.2</v>
          </cell>
          <cell r="G461">
            <v>2.2000000000000002</v>
          </cell>
          <cell r="H461">
            <v>7</v>
          </cell>
          <cell r="I461">
            <v>28.9</v>
          </cell>
          <cell r="J461">
            <v>0</v>
          </cell>
          <cell r="K461">
            <v>17.899999999999999</v>
          </cell>
          <cell r="L461">
            <v>3.4</v>
          </cell>
          <cell r="M461">
            <v>0.97000934083333301</v>
          </cell>
          <cell r="N461">
            <v>6.1</v>
          </cell>
          <cell r="O461">
            <v>0</v>
          </cell>
          <cell r="P461">
            <v>1.869</v>
          </cell>
          <cell r="Q461">
            <v>1.7</v>
          </cell>
          <cell r="R461">
            <v>28.53</v>
          </cell>
          <cell r="S461">
            <v>9.6</v>
          </cell>
          <cell r="T461">
            <v>0</v>
          </cell>
          <cell r="U461">
            <v>4.5</v>
          </cell>
          <cell r="V461">
            <v>11.382</v>
          </cell>
          <cell r="W461">
            <v>3.58</v>
          </cell>
          <cell r="X461">
            <v>10</v>
          </cell>
          <cell r="Y461">
            <v>0</v>
          </cell>
          <cell r="Z461">
            <v>1.5</v>
          </cell>
          <cell r="AA461">
            <v>18.3</v>
          </cell>
          <cell r="AB461">
            <v>5.5</v>
          </cell>
          <cell r="AC461">
            <v>3.9</v>
          </cell>
          <cell r="AD461">
            <v>0</v>
          </cell>
          <cell r="AE461">
            <v>29.3</v>
          </cell>
          <cell r="AF461">
            <v>7</v>
          </cell>
          <cell r="AG461">
            <v>0</v>
          </cell>
          <cell r="AH461">
            <v>0</v>
          </cell>
          <cell r="AI461">
            <v>9</v>
          </cell>
          <cell r="AJ461">
            <v>1.6</v>
          </cell>
          <cell r="AK461">
            <v>0</v>
          </cell>
          <cell r="AL461">
            <v>0</v>
          </cell>
          <cell r="AM461">
            <v>144.21899999999999</v>
          </cell>
          <cell r="AN461">
            <v>4.09</v>
          </cell>
          <cell r="AO461">
            <v>0</v>
          </cell>
          <cell r="AP461">
            <v>0</v>
          </cell>
          <cell r="AQ461">
            <v>0</v>
          </cell>
          <cell r="AR461">
            <v>0</v>
          </cell>
          <cell r="AS461">
            <v>0</v>
          </cell>
          <cell r="AT461">
            <v>0.6</v>
          </cell>
          <cell r="AU461">
            <v>11.36</v>
          </cell>
          <cell r="AV461">
            <v>0</v>
          </cell>
          <cell r="AW461">
            <v>1.6</v>
          </cell>
          <cell r="AX461">
            <v>0</v>
          </cell>
          <cell r="AY461">
            <v>14.2</v>
          </cell>
          <cell r="AZ461">
            <v>0</v>
          </cell>
          <cell r="BA461">
            <v>0.61399999999999999</v>
          </cell>
          <cell r="BB461">
            <v>5.67</v>
          </cell>
          <cell r="BC461">
            <v>1.2</v>
          </cell>
          <cell r="BD461">
            <v>4.47</v>
          </cell>
          <cell r="BE461">
            <v>0</v>
          </cell>
          <cell r="BF461">
            <v>6.7103846201979396</v>
          </cell>
          <cell r="BG461">
            <v>4.2140570724637696</v>
          </cell>
          <cell r="BH461">
            <v>15.218397950264199</v>
          </cell>
          <cell r="BI461">
            <v>2.7183914334434198</v>
          </cell>
          <cell r="BJ461">
            <v>4.9000000000000004</v>
          </cell>
          <cell r="BK461">
            <v>2</v>
          </cell>
          <cell r="BL461">
            <v>6.3</v>
          </cell>
          <cell r="BM461">
            <v>10.199999999999999</v>
          </cell>
          <cell r="BN461">
            <v>5.7549999999999999</v>
          </cell>
          <cell r="BO461">
            <v>47.9</v>
          </cell>
          <cell r="BP461">
            <v>49.364032019152397</v>
          </cell>
          <cell r="BQ461">
            <v>67.84</v>
          </cell>
          <cell r="BR461">
            <v>39.020000000000003</v>
          </cell>
          <cell r="BS461">
            <v>34.200000000000003</v>
          </cell>
          <cell r="BT461">
            <v>158.57</v>
          </cell>
          <cell r="BU461">
            <v>3.88</v>
          </cell>
          <cell r="BV461">
            <v>52.64</v>
          </cell>
          <cell r="BW461">
            <v>0.9</v>
          </cell>
          <cell r="BY461">
            <v>0</v>
          </cell>
          <cell r="BZ461">
            <v>13.8</v>
          </cell>
          <cell r="CA461">
            <v>0.5</v>
          </cell>
          <cell r="CB461">
            <v>21.65</v>
          </cell>
          <cell r="CC461">
            <v>32.700000000000003</v>
          </cell>
          <cell r="CD461">
            <v>116</v>
          </cell>
          <cell r="CE461">
            <v>6.83</v>
          </cell>
          <cell r="CF461">
            <v>20</v>
          </cell>
          <cell r="CG461">
            <v>38.368000000000002</v>
          </cell>
          <cell r="CH461">
            <v>18</v>
          </cell>
          <cell r="CI461">
            <v>2.2000000000000002</v>
          </cell>
          <cell r="CJ461">
            <v>4.0199792083333303</v>
          </cell>
          <cell r="CK461">
            <v>4.08</v>
          </cell>
          <cell r="CL461">
            <v>20.8</v>
          </cell>
          <cell r="CM461">
            <v>12</v>
          </cell>
          <cell r="CN461">
            <v>67.099999999999994</v>
          </cell>
          <cell r="CO461">
            <v>17.399999999999999</v>
          </cell>
          <cell r="CP461">
            <v>16.100000000000001</v>
          </cell>
          <cell r="CQ461">
            <v>8.6</v>
          </cell>
          <cell r="CR461">
            <v>26.6</v>
          </cell>
          <cell r="CS461">
            <v>93.85</v>
          </cell>
          <cell r="CT461">
            <v>50.28</v>
          </cell>
          <cell r="CU461">
            <v>5.57</v>
          </cell>
          <cell r="CV461">
            <v>9.4600000000000009</v>
          </cell>
          <cell r="CW461">
            <v>-0.38</v>
          </cell>
          <cell r="CX461">
            <v>19.399999999999999</v>
          </cell>
          <cell r="CY461">
            <v>192.69</v>
          </cell>
          <cell r="CZ461">
            <v>0</v>
          </cell>
          <cell r="DA461">
            <v>1.33</v>
          </cell>
          <cell r="DB461">
            <v>179.49</v>
          </cell>
          <cell r="DC461">
            <v>29.69</v>
          </cell>
          <cell r="DD461">
            <v>0.61</v>
          </cell>
          <cell r="DE461">
            <v>0.41</v>
          </cell>
          <cell r="DF461">
            <v>7.58</v>
          </cell>
          <cell r="DG461">
            <v>7.55</v>
          </cell>
          <cell r="DH461">
            <v>87.86</v>
          </cell>
          <cell r="DI461">
            <v>42.29</v>
          </cell>
          <cell r="DJ461">
            <v>55.42</v>
          </cell>
          <cell r="DK461">
            <v>3.12</v>
          </cell>
          <cell r="DL461">
            <v>1.1299999999999999</v>
          </cell>
          <cell r="DM461">
            <v>54.34</v>
          </cell>
          <cell r="DN461">
            <v>92.37</v>
          </cell>
          <cell r="DO461">
            <v>341.9</v>
          </cell>
          <cell r="DP461">
            <v>14.97</v>
          </cell>
          <cell r="DQ461">
            <v>544.53</v>
          </cell>
          <cell r="DR461">
            <v>0.61</v>
          </cell>
          <cell r="DS461">
            <v>15.58</v>
          </cell>
          <cell r="DT461">
            <v>50.28</v>
          </cell>
          <cell r="DU461">
            <v>49.1</v>
          </cell>
          <cell r="DV461">
            <v>91.21</v>
          </cell>
          <cell r="DW461">
            <v>-0.01</v>
          </cell>
          <cell r="DX461">
            <v>23.39</v>
          </cell>
          <cell r="DY461">
            <v>0.17</v>
          </cell>
          <cell r="DZ461">
            <v>12</v>
          </cell>
          <cell r="EA461">
            <v>12.44</v>
          </cell>
          <cell r="EB461">
            <v>0.87</v>
          </cell>
          <cell r="EC461">
            <v>25.3</v>
          </cell>
          <cell r="ED461">
            <v>87.129000000000005</v>
          </cell>
          <cell r="EE461">
            <v>61.7</v>
          </cell>
          <cell r="EF461">
            <v>0</v>
          </cell>
          <cell r="EG461">
            <v>1.6</v>
          </cell>
          <cell r="EH461">
            <v>0</v>
          </cell>
          <cell r="EI461">
            <v>12.08</v>
          </cell>
          <cell r="EJ461">
            <v>0</v>
          </cell>
          <cell r="EK461">
            <v>10.4</v>
          </cell>
          <cell r="EL461">
            <v>0.2</v>
          </cell>
          <cell r="EM461">
            <v>3</v>
          </cell>
          <cell r="EN461">
            <v>6.8</v>
          </cell>
          <cell r="EO461">
            <v>34.83</v>
          </cell>
          <cell r="EQ461">
            <v>3710.571251644687</v>
          </cell>
        </row>
        <row r="462">
          <cell r="B462">
            <v>0</v>
          </cell>
          <cell r="C462">
            <v>0</v>
          </cell>
          <cell r="D462">
            <v>0</v>
          </cell>
          <cell r="E462">
            <v>0</v>
          </cell>
          <cell r="F462">
            <v>0</v>
          </cell>
          <cell r="G462">
            <v>0</v>
          </cell>
          <cell r="H462">
            <v>0</v>
          </cell>
          <cell r="I462">
            <v>13.2</v>
          </cell>
          <cell r="J462">
            <v>0</v>
          </cell>
          <cell r="K462">
            <v>0</v>
          </cell>
          <cell r="L462">
            <v>18.600000000000001</v>
          </cell>
          <cell r="M462">
            <v>0</v>
          </cell>
          <cell r="N462">
            <v>0</v>
          </cell>
          <cell r="O462">
            <v>0</v>
          </cell>
          <cell r="P462">
            <v>0</v>
          </cell>
          <cell r="Q462">
            <v>0</v>
          </cell>
          <cell r="R462">
            <v>0</v>
          </cell>
          <cell r="S462">
            <v>0</v>
          </cell>
          <cell r="T462">
            <v>0</v>
          </cell>
          <cell r="U462">
            <v>1071</v>
          </cell>
          <cell r="V462">
            <v>0</v>
          </cell>
          <cell r="W462">
            <v>12.02</v>
          </cell>
          <cell r="X462">
            <v>1.5</v>
          </cell>
          <cell r="Y462">
            <v>0</v>
          </cell>
          <cell r="Z462">
            <v>0</v>
          </cell>
          <cell r="AA462">
            <v>19.8</v>
          </cell>
          <cell r="AB462">
            <v>0</v>
          </cell>
          <cell r="AC462">
            <v>0</v>
          </cell>
          <cell r="AD462">
            <v>14.9458995952353</v>
          </cell>
          <cell r="AE462">
            <v>0</v>
          </cell>
          <cell r="AF462">
            <v>0</v>
          </cell>
          <cell r="AG462">
            <v>0</v>
          </cell>
          <cell r="AH462">
            <v>0</v>
          </cell>
          <cell r="AI462">
            <v>0</v>
          </cell>
          <cell r="AJ462">
            <v>0</v>
          </cell>
          <cell r="AK462">
            <v>0</v>
          </cell>
          <cell r="AL462">
            <v>0</v>
          </cell>
          <cell r="AM462">
            <v>5.9969999999999999</v>
          </cell>
          <cell r="AN462">
            <v>0</v>
          </cell>
          <cell r="AO462">
            <v>0</v>
          </cell>
          <cell r="AP462">
            <v>0</v>
          </cell>
          <cell r="AQ462">
            <v>0</v>
          </cell>
          <cell r="AR462">
            <v>0</v>
          </cell>
          <cell r="AS462">
            <v>-53.2</v>
          </cell>
          <cell r="AT462">
            <v>138.80000000000001</v>
          </cell>
          <cell r="AU462">
            <v>0</v>
          </cell>
          <cell r="AV462">
            <v>9.9</v>
          </cell>
          <cell r="AW462">
            <v>0</v>
          </cell>
          <cell r="AX462">
            <v>0</v>
          </cell>
          <cell r="AY462">
            <v>23.55</v>
          </cell>
          <cell r="AZ462">
            <v>3.86</v>
          </cell>
          <cell r="BA462">
            <v>67.831405923722002</v>
          </cell>
          <cell r="BB462">
            <v>0</v>
          </cell>
          <cell r="BC462">
            <v>38.6</v>
          </cell>
          <cell r="BD462">
            <v>2.68</v>
          </cell>
          <cell r="BE462">
            <v>4.3</v>
          </cell>
          <cell r="BF462">
            <v>0</v>
          </cell>
          <cell r="BG462">
            <v>3.44793779827233</v>
          </cell>
          <cell r="BH462">
            <v>0</v>
          </cell>
          <cell r="BI462">
            <v>15.987933029636</v>
          </cell>
          <cell r="BJ462">
            <v>0</v>
          </cell>
          <cell r="BK462">
            <v>0</v>
          </cell>
          <cell r="BL462">
            <v>0</v>
          </cell>
          <cell r="BM462">
            <v>0</v>
          </cell>
          <cell r="BN462">
            <v>0</v>
          </cell>
          <cell r="BO462">
            <v>0</v>
          </cell>
          <cell r="BP462">
            <v>21.890039423131402</v>
          </cell>
          <cell r="BQ462">
            <v>0</v>
          </cell>
          <cell r="BR462">
            <v>2.11</v>
          </cell>
          <cell r="BS462">
            <v>46.4</v>
          </cell>
          <cell r="BT462">
            <v>312.60000000000002</v>
          </cell>
          <cell r="BU462">
            <v>0</v>
          </cell>
          <cell r="BV462">
            <v>12.96</v>
          </cell>
          <cell r="BW462">
            <v>0</v>
          </cell>
          <cell r="BY462">
            <v>12.5</v>
          </cell>
          <cell r="BZ462">
            <v>0</v>
          </cell>
          <cell r="CA462">
            <v>0</v>
          </cell>
          <cell r="CB462">
            <v>0</v>
          </cell>
          <cell r="CC462">
            <v>5.9</v>
          </cell>
          <cell r="CD462">
            <v>585</v>
          </cell>
          <cell r="CE462">
            <v>0</v>
          </cell>
          <cell r="CF462">
            <v>0</v>
          </cell>
          <cell r="CG462">
            <v>2.3740000000000001</v>
          </cell>
          <cell r="CH462">
            <v>44</v>
          </cell>
          <cell r="CI462">
            <v>0</v>
          </cell>
          <cell r="CJ462">
            <v>2.1629999999999998</v>
          </cell>
          <cell r="CK462">
            <v>0</v>
          </cell>
          <cell r="CL462">
            <v>0</v>
          </cell>
          <cell r="CM462">
            <v>0</v>
          </cell>
          <cell r="CN462">
            <v>0</v>
          </cell>
          <cell r="CO462">
            <v>33.700000000000003</v>
          </cell>
          <cell r="CP462">
            <v>0</v>
          </cell>
          <cell r="CQ462">
            <v>0</v>
          </cell>
          <cell r="CR462">
            <v>11.7</v>
          </cell>
          <cell r="CS462">
            <v>0</v>
          </cell>
          <cell r="CT462">
            <v>0</v>
          </cell>
          <cell r="CU462">
            <v>0</v>
          </cell>
          <cell r="CV462">
            <v>0</v>
          </cell>
          <cell r="CW462">
            <v>0</v>
          </cell>
          <cell r="CX462">
            <v>0</v>
          </cell>
          <cell r="CY462">
            <v>0</v>
          </cell>
          <cell r="CZ462">
            <v>0</v>
          </cell>
          <cell r="DA462">
            <v>0</v>
          </cell>
          <cell r="DB462">
            <v>0</v>
          </cell>
          <cell r="DC462">
            <v>0</v>
          </cell>
          <cell r="DD462">
            <v>0</v>
          </cell>
          <cell r="DE462">
            <v>0</v>
          </cell>
          <cell r="DF462">
            <v>0</v>
          </cell>
          <cell r="DG462">
            <v>0</v>
          </cell>
          <cell r="DH462">
            <v>0</v>
          </cell>
          <cell r="DI462">
            <v>0</v>
          </cell>
          <cell r="DJ462">
            <v>0</v>
          </cell>
          <cell r="DK462">
            <v>0</v>
          </cell>
          <cell r="DL462">
            <v>0</v>
          </cell>
          <cell r="DM462">
            <v>0</v>
          </cell>
          <cell r="DN462">
            <v>0</v>
          </cell>
          <cell r="DO462">
            <v>0</v>
          </cell>
          <cell r="DP462">
            <v>0</v>
          </cell>
          <cell r="DQ462">
            <v>0</v>
          </cell>
          <cell r="DR462">
            <v>0</v>
          </cell>
          <cell r="DS462">
            <v>0</v>
          </cell>
          <cell r="DT462">
            <v>0</v>
          </cell>
          <cell r="DU462">
            <v>0</v>
          </cell>
          <cell r="DV462">
            <v>0</v>
          </cell>
          <cell r="DW462">
            <v>0</v>
          </cell>
          <cell r="DX462">
            <v>0</v>
          </cell>
          <cell r="DY462">
            <v>0</v>
          </cell>
          <cell r="DZ462">
            <v>1</v>
          </cell>
          <cell r="EA462">
            <v>10.6</v>
          </cell>
          <cell r="EB462">
            <v>6.2</v>
          </cell>
          <cell r="EC462">
            <v>50.5</v>
          </cell>
          <cell r="ED462">
            <v>72</v>
          </cell>
          <cell r="EE462">
            <v>2.8</v>
          </cell>
          <cell r="EF462">
            <v>0</v>
          </cell>
          <cell r="EG462">
            <v>0</v>
          </cell>
          <cell r="EH462">
            <v>0</v>
          </cell>
          <cell r="EI462">
            <v>0</v>
          </cell>
          <cell r="EJ462">
            <v>0</v>
          </cell>
          <cell r="EK462">
            <v>47.012</v>
          </cell>
          <cell r="EL462">
            <v>10.63</v>
          </cell>
          <cell r="EM462">
            <v>0</v>
          </cell>
          <cell r="EN462">
            <v>0</v>
          </cell>
          <cell r="EO462">
            <v>0</v>
          </cell>
          <cell r="EQ462">
            <v>2706.8592157699964</v>
          </cell>
        </row>
        <row r="463">
          <cell r="B463">
            <v>0</v>
          </cell>
          <cell r="C463">
            <v>31</v>
          </cell>
          <cell r="D463">
            <v>0</v>
          </cell>
          <cell r="E463">
            <v>0</v>
          </cell>
          <cell r="F463">
            <v>0</v>
          </cell>
          <cell r="G463">
            <v>0</v>
          </cell>
          <cell r="H463">
            <v>0</v>
          </cell>
          <cell r="I463">
            <v>0</v>
          </cell>
          <cell r="J463">
            <v>0</v>
          </cell>
          <cell r="K463">
            <v>2068.7199999999998</v>
          </cell>
          <cell r="L463">
            <v>0</v>
          </cell>
          <cell r="M463">
            <v>0</v>
          </cell>
          <cell r="N463">
            <v>0</v>
          </cell>
          <cell r="O463">
            <v>0</v>
          </cell>
          <cell r="P463">
            <v>0</v>
          </cell>
          <cell r="Q463">
            <v>0</v>
          </cell>
          <cell r="R463">
            <v>0</v>
          </cell>
          <cell r="S463">
            <v>0</v>
          </cell>
          <cell r="T463">
            <v>0</v>
          </cell>
          <cell r="U463">
            <v>0</v>
          </cell>
          <cell r="V463">
            <v>0</v>
          </cell>
          <cell r="W463">
            <v>0</v>
          </cell>
          <cell r="X463">
            <v>138.80000000000001</v>
          </cell>
          <cell r="Y463">
            <v>0</v>
          </cell>
          <cell r="Z463">
            <v>0</v>
          </cell>
          <cell r="AA463">
            <v>1728.6</v>
          </cell>
          <cell r="AB463">
            <v>0</v>
          </cell>
          <cell r="AC463">
            <v>0</v>
          </cell>
          <cell r="AD463">
            <v>1.2097258418449</v>
          </cell>
          <cell r="AE463">
            <v>0</v>
          </cell>
          <cell r="AF463">
            <v>0</v>
          </cell>
          <cell r="AG463">
            <v>0</v>
          </cell>
          <cell r="AH463">
            <v>0</v>
          </cell>
          <cell r="AI463">
            <v>0</v>
          </cell>
          <cell r="AJ463">
            <v>0</v>
          </cell>
          <cell r="AK463">
            <v>0</v>
          </cell>
          <cell r="AL463">
            <v>0</v>
          </cell>
          <cell r="AM463">
            <v>0</v>
          </cell>
          <cell r="AN463">
            <v>0</v>
          </cell>
          <cell r="AO463">
            <v>0</v>
          </cell>
          <cell r="AP463">
            <v>0</v>
          </cell>
          <cell r="AQ463">
            <v>0</v>
          </cell>
          <cell r="AR463">
            <v>0</v>
          </cell>
          <cell r="AS463">
            <v>0</v>
          </cell>
          <cell r="AT463">
            <v>54.1</v>
          </cell>
          <cell r="AU463">
            <v>0</v>
          </cell>
          <cell r="AV463">
            <v>0</v>
          </cell>
          <cell r="AW463">
            <v>0</v>
          </cell>
          <cell r="AX463">
            <v>78.900000000000006</v>
          </cell>
          <cell r="AY463">
            <v>0</v>
          </cell>
          <cell r="AZ463">
            <v>0</v>
          </cell>
          <cell r="BA463">
            <v>0</v>
          </cell>
          <cell r="BB463">
            <v>80.400000000000006</v>
          </cell>
          <cell r="BC463">
            <v>0</v>
          </cell>
          <cell r="BD463">
            <v>8.36</v>
          </cell>
          <cell r="BE463">
            <v>0</v>
          </cell>
          <cell r="BF463">
            <v>0</v>
          </cell>
          <cell r="BG463">
            <v>23.133628316025199</v>
          </cell>
          <cell r="BH463">
            <v>0</v>
          </cell>
          <cell r="BI463">
            <v>6.4017261799999998</v>
          </cell>
          <cell r="BJ463">
            <v>0</v>
          </cell>
          <cell r="BK463">
            <v>0</v>
          </cell>
          <cell r="BL463">
            <v>119.9</v>
          </cell>
          <cell r="BM463">
            <v>0</v>
          </cell>
          <cell r="BN463">
            <v>0</v>
          </cell>
          <cell r="BO463">
            <v>0</v>
          </cell>
          <cell r="BP463">
            <v>88.367922315629997</v>
          </cell>
          <cell r="BQ463">
            <v>0</v>
          </cell>
          <cell r="BR463">
            <v>0</v>
          </cell>
          <cell r="BS463">
            <v>0</v>
          </cell>
          <cell r="BT463">
            <v>0</v>
          </cell>
          <cell r="BU463">
            <v>0</v>
          </cell>
          <cell r="BV463">
            <v>116.8</v>
          </cell>
          <cell r="BW463">
            <v>0</v>
          </cell>
          <cell r="BY463">
            <v>0</v>
          </cell>
          <cell r="BZ463">
            <v>0</v>
          </cell>
          <cell r="CA463">
            <v>0</v>
          </cell>
          <cell r="CB463">
            <v>0</v>
          </cell>
          <cell r="CC463">
            <v>273.89999999999998</v>
          </cell>
          <cell r="CD463">
            <v>0</v>
          </cell>
          <cell r="CE463">
            <v>0</v>
          </cell>
          <cell r="CF463">
            <v>0</v>
          </cell>
          <cell r="CG463">
            <v>0</v>
          </cell>
          <cell r="CH463">
            <v>0</v>
          </cell>
          <cell r="CI463">
            <v>37.5</v>
          </cell>
          <cell r="CJ463">
            <v>11.8455833333333</v>
          </cell>
          <cell r="CK463">
            <v>11.8</v>
          </cell>
          <cell r="CL463">
            <v>120.9</v>
          </cell>
          <cell r="CM463">
            <v>2</v>
          </cell>
          <cell r="CN463">
            <v>385.5</v>
          </cell>
          <cell r="CO463">
            <v>0</v>
          </cell>
          <cell r="CP463">
            <v>19.600000000000001</v>
          </cell>
          <cell r="CQ463">
            <v>0</v>
          </cell>
          <cell r="CR463">
            <v>3</v>
          </cell>
          <cell r="CS463">
            <v>0</v>
          </cell>
          <cell r="CT463">
            <v>0</v>
          </cell>
          <cell r="CU463">
            <v>0</v>
          </cell>
          <cell r="CV463">
            <v>0</v>
          </cell>
          <cell r="CW463">
            <v>0</v>
          </cell>
          <cell r="CX463">
            <v>0</v>
          </cell>
          <cell r="CY463">
            <v>0</v>
          </cell>
          <cell r="CZ463">
            <v>0</v>
          </cell>
          <cell r="DA463">
            <v>0</v>
          </cell>
          <cell r="DB463">
            <v>0</v>
          </cell>
          <cell r="DC463">
            <v>0</v>
          </cell>
          <cell r="DD463">
            <v>0</v>
          </cell>
          <cell r="DE463">
            <v>0</v>
          </cell>
          <cell r="DF463">
            <v>0</v>
          </cell>
          <cell r="DG463">
            <v>0</v>
          </cell>
          <cell r="DH463">
            <v>0</v>
          </cell>
          <cell r="DI463">
            <v>0</v>
          </cell>
          <cell r="DJ463">
            <v>0</v>
          </cell>
          <cell r="DK463">
            <v>0</v>
          </cell>
          <cell r="DL463">
            <v>0</v>
          </cell>
          <cell r="DM463">
            <v>0</v>
          </cell>
          <cell r="DN463">
            <v>0</v>
          </cell>
          <cell r="DO463">
            <v>0</v>
          </cell>
          <cell r="DP463">
            <v>0</v>
          </cell>
          <cell r="DQ463">
            <v>0</v>
          </cell>
          <cell r="DR463">
            <v>0</v>
          </cell>
          <cell r="DS463">
            <v>0</v>
          </cell>
          <cell r="DT463">
            <v>0</v>
          </cell>
          <cell r="DU463">
            <v>0</v>
          </cell>
          <cell r="DV463">
            <v>0</v>
          </cell>
          <cell r="DW463">
            <v>0</v>
          </cell>
          <cell r="DX463">
            <v>0</v>
          </cell>
          <cell r="DY463">
            <v>0</v>
          </cell>
          <cell r="DZ463">
            <v>0</v>
          </cell>
          <cell r="EA463">
            <v>0</v>
          </cell>
          <cell r="EB463">
            <v>0</v>
          </cell>
          <cell r="EC463">
            <v>0</v>
          </cell>
          <cell r="ED463">
            <v>229</v>
          </cell>
          <cell r="EE463">
            <v>0</v>
          </cell>
          <cell r="EF463">
            <v>0</v>
          </cell>
          <cell r="EG463">
            <v>0</v>
          </cell>
          <cell r="EH463">
            <v>0</v>
          </cell>
          <cell r="EI463">
            <v>0</v>
          </cell>
          <cell r="EJ463">
            <v>0</v>
          </cell>
          <cell r="EK463">
            <v>0</v>
          </cell>
          <cell r="EL463">
            <v>0</v>
          </cell>
          <cell r="EM463">
            <v>0</v>
          </cell>
          <cell r="EN463">
            <v>0</v>
          </cell>
          <cell r="EO463">
            <v>0</v>
          </cell>
          <cell r="EQ463">
            <v>5639.7385859868318</v>
          </cell>
        </row>
        <row r="464">
          <cell r="B464">
            <v>7.7</v>
          </cell>
          <cell r="C464">
            <v>31</v>
          </cell>
          <cell r="D464">
            <v>1.7</v>
          </cell>
          <cell r="E464">
            <v>0</v>
          </cell>
          <cell r="F464">
            <v>6.2</v>
          </cell>
          <cell r="G464">
            <v>2.2000000000000002</v>
          </cell>
          <cell r="H464">
            <v>7</v>
          </cell>
          <cell r="I464">
            <v>42.1</v>
          </cell>
          <cell r="J464">
            <v>0</v>
          </cell>
          <cell r="K464">
            <v>2086.6</v>
          </cell>
          <cell r="L464">
            <v>22</v>
          </cell>
          <cell r="M464">
            <v>0.97000934083333301</v>
          </cell>
          <cell r="N464">
            <v>6.1</v>
          </cell>
          <cell r="O464">
            <v>0</v>
          </cell>
          <cell r="P464">
            <v>1.869</v>
          </cell>
          <cell r="Q464">
            <v>1.7</v>
          </cell>
          <cell r="R464">
            <v>28.53</v>
          </cell>
          <cell r="S464">
            <v>9.6</v>
          </cell>
          <cell r="T464">
            <v>0</v>
          </cell>
          <cell r="U464">
            <v>1075.5</v>
          </cell>
          <cell r="V464">
            <v>11.382</v>
          </cell>
          <cell r="W464">
            <v>15.6</v>
          </cell>
          <cell r="X464">
            <v>150.30000000000001</v>
          </cell>
          <cell r="Y464">
            <v>0</v>
          </cell>
          <cell r="Z464">
            <v>1.5</v>
          </cell>
          <cell r="AA464">
            <v>1766.7</v>
          </cell>
          <cell r="AB464">
            <v>5.5</v>
          </cell>
          <cell r="AC464">
            <v>3.9</v>
          </cell>
          <cell r="AD464">
            <v>16.1556254370802</v>
          </cell>
          <cell r="AE464">
            <v>29.3</v>
          </cell>
          <cell r="AF464">
            <v>7</v>
          </cell>
          <cell r="AG464">
            <v>0</v>
          </cell>
          <cell r="AH464">
            <v>0</v>
          </cell>
          <cell r="AI464">
            <v>9</v>
          </cell>
          <cell r="AJ464">
            <v>1.6</v>
          </cell>
          <cell r="AK464">
            <v>0</v>
          </cell>
          <cell r="AL464">
            <v>0</v>
          </cell>
          <cell r="AM464">
            <v>150.21600000000001</v>
          </cell>
          <cell r="AN464">
            <v>4.09</v>
          </cell>
          <cell r="AO464">
            <v>0</v>
          </cell>
          <cell r="AP464">
            <v>0</v>
          </cell>
          <cell r="AQ464">
            <v>0</v>
          </cell>
          <cell r="AR464">
            <v>0</v>
          </cell>
          <cell r="AS464">
            <v>-53.2</v>
          </cell>
          <cell r="AT464">
            <v>193.5</v>
          </cell>
          <cell r="AU464">
            <v>11.36</v>
          </cell>
          <cell r="AV464">
            <v>9.9</v>
          </cell>
          <cell r="AW464">
            <v>1.6</v>
          </cell>
          <cell r="AX464">
            <v>78.900000000000006</v>
          </cell>
          <cell r="AY464">
            <v>37.75</v>
          </cell>
          <cell r="AZ464">
            <v>3.86</v>
          </cell>
          <cell r="BA464">
            <v>68.445405923722006</v>
          </cell>
          <cell r="BB464">
            <v>86.07</v>
          </cell>
          <cell r="BC464">
            <v>39.799999999999997</v>
          </cell>
          <cell r="BD464">
            <v>15.51</v>
          </cell>
          <cell r="BE464">
            <v>4.3</v>
          </cell>
          <cell r="BF464">
            <v>6.7103846201979396</v>
          </cell>
          <cell r="BG464">
            <v>30.795623186761301</v>
          </cell>
          <cell r="BH464">
            <v>15.218397950264199</v>
          </cell>
          <cell r="BI464">
            <v>25.108050643079402</v>
          </cell>
          <cell r="BJ464">
            <v>4.9000000000000004</v>
          </cell>
          <cell r="BK464">
            <v>2</v>
          </cell>
          <cell r="BL464">
            <v>126.2</v>
          </cell>
          <cell r="BM464">
            <v>10.199999999999999</v>
          </cell>
          <cell r="BN464">
            <v>5.7549999999999999</v>
          </cell>
          <cell r="BO464">
            <v>47.9</v>
          </cell>
          <cell r="BP464">
            <v>159.621993757914</v>
          </cell>
          <cell r="BQ464">
            <v>67.84</v>
          </cell>
          <cell r="BR464">
            <v>41.13</v>
          </cell>
          <cell r="BS464">
            <v>80.599999999999994</v>
          </cell>
          <cell r="BT464">
            <v>471.17</v>
          </cell>
          <cell r="BU464">
            <v>3.88</v>
          </cell>
          <cell r="BV464">
            <v>182.4</v>
          </cell>
          <cell r="BW464">
            <v>0.9</v>
          </cell>
          <cell r="BY464">
            <v>12.5</v>
          </cell>
          <cell r="BZ464">
            <v>13.8</v>
          </cell>
          <cell r="CA464">
            <v>0.5</v>
          </cell>
          <cell r="CB464">
            <v>21.65</v>
          </cell>
          <cell r="CC464">
            <v>312.5</v>
          </cell>
          <cell r="CD464">
            <v>701</v>
          </cell>
          <cell r="CE464">
            <v>6.83</v>
          </cell>
          <cell r="CF464">
            <v>20</v>
          </cell>
          <cell r="CG464">
            <v>40.741999999999997</v>
          </cell>
          <cell r="CH464">
            <v>62</v>
          </cell>
          <cell r="CI464">
            <v>39.700000000000003</v>
          </cell>
          <cell r="CJ464">
            <v>18.028562541666599</v>
          </cell>
          <cell r="CK464">
            <v>15.88</v>
          </cell>
          <cell r="CL464">
            <v>141.69999999999999</v>
          </cell>
          <cell r="CM464">
            <v>14</v>
          </cell>
          <cell r="CN464">
            <v>452.6</v>
          </cell>
          <cell r="CO464">
            <v>51.1</v>
          </cell>
          <cell r="CP464">
            <v>35.700000000000003</v>
          </cell>
          <cell r="CQ464">
            <v>8.6</v>
          </cell>
          <cell r="CR464">
            <v>41.3</v>
          </cell>
          <cell r="CS464">
            <v>93.85</v>
          </cell>
          <cell r="CT464">
            <v>50.28</v>
          </cell>
          <cell r="CU464">
            <v>5.57</v>
          </cell>
          <cell r="CV464">
            <v>9.4600000000000009</v>
          </cell>
          <cell r="CW464">
            <v>-0.38</v>
          </cell>
          <cell r="CX464">
            <v>19.399999999999999</v>
          </cell>
          <cell r="CY464">
            <v>192.69</v>
          </cell>
          <cell r="CZ464">
            <v>0</v>
          </cell>
          <cell r="DA464">
            <v>1.33</v>
          </cell>
          <cell r="DB464">
            <v>179.49</v>
          </cell>
          <cell r="DC464">
            <v>29.69</v>
          </cell>
          <cell r="DD464">
            <v>0.61</v>
          </cell>
          <cell r="DE464">
            <v>0.41</v>
          </cell>
          <cell r="DF464">
            <v>7.58</v>
          </cell>
          <cell r="DG464">
            <v>7.55</v>
          </cell>
          <cell r="DH464">
            <v>87.86</v>
          </cell>
          <cell r="DI464">
            <v>42.29</v>
          </cell>
          <cell r="DJ464">
            <v>55.42</v>
          </cell>
          <cell r="DK464">
            <v>3.12</v>
          </cell>
          <cell r="DL464">
            <v>1.1299999999999999</v>
          </cell>
          <cell r="DM464">
            <v>54.34</v>
          </cell>
          <cell r="DN464">
            <v>92.37</v>
          </cell>
          <cell r="DO464">
            <v>341.9</v>
          </cell>
          <cell r="DP464">
            <v>14.97</v>
          </cell>
          <cell r="DQ464">
            <v>544.53</v>
          </cell>
          <cell r="DR464">
            <v>0.61</v>
          </cell>
          <cell r="DS464">
            <v>15.58</v>
          </cell>
          <cell r="DT464">
            <v>50.28</v>
          </cell>
          <cell r="DU464">
            <v>49.1</v>
          </cell>
          <cell r="DV464">
            <v>91.21</v>
          </cell>
          <cell r="DW464">
            <v>-0.01</v>
          </cell>
          <cell r="DX464">
            <v>23.39</v>
          </cell>
          <cell r="DY464">
            <v>0.17</v>
          </cell>
          <cell r="DZ464">
            <v>13</v>
          </cell>
          <cell r="EA464">
            <v>23.04</v>
          </cell>
          <cell r="EB464">
            <v>7.07</v>
          </cell>
          <cell r="EC464">
            <v>75.8</v>
          </cell>
          <cell r="ED464">
            <v>388.12900000000002</v>
          </cell>
          <cell r="EE464">
            <v>64.5</v>
          </cell>
          <cell r="EF464">
            <v>0</v>
          </cell>
          <cell r="EG464">
            <v>1.6</v>
          </cell>
          <cell r="EH464">
            <v>0</v>
          </cell>
          <cell r="EI464">
            <v>12.08</v>
          </cell>
          <cell r="EJ464">
            <v>0</v>
          </cell>
          <cell r="EK464">
            <v>57.411999999999999</v>
          </cell>
          <cell r="EL464">
            <v>10.83</v>
          </cell>
          <cell r="EM464">
            <v>3</v>
          </cell>
          <cell r="EN464">
            <v>6.8</v>
          </cell>
          <cell r="EO464">
            <v>34.83</v>
          </cell>
          <cell r="EQ464">
            <v>12057.149053401525</v>
          </cell>
        </row>
        <row r="465">
          <cell r="B465">
            <v>22.9</v>
          </cell>
          <cell r="C465">
            <v>0</v>
          </cell>
          <cell r="D465">
            <v>22.5</v>
          </cell>
          <cell r="E465">
            <v>0</v>
          </cell>
          <cell r="F465">
            <v>6.1</v>
          </cell>
          <cell r="G465">
            <v>1.4</v>
          </cell>
          <cell r="H465">
            <v>7</v>
          </cell>
          <cell r="I465">
            <v>34.6</v>
          </cell>
          <cell r="J465">
            <v>0</v>
          </cell>
          <cell r="K465">
            <v>0</v>
          </cell>
          <cell r="L465">
            <v>2.9</v>
          </cell>
          <cell r="M465">
            <v>1.5</v>
          </cell>
          <cell r="N465">
            <v>5.5</v>
          </cell>
          <cell r="O465">
            <v>0</v>
          </cell>
          <cell r="P465">
            <v>2.4</v>
          </cell>
          <cell r="Q465">
            <v>0</v>
          </cell>
          <cell r="R465">
            <v>29.2</v>
          </cell>
          <cell r="S465">
            <v>9.5</v>
          </cell>
          <cell r="T465">
            <v>0</v>
          </cell>
          <cell r="U465">
            <v>6.5</v>
          </cell>
          <cell r="V465">
            <v>7.38</v>
          </cell>
          <cell r="W465">
            <v>0</v>
          </cell>
          <cell r="X465">
            <v>10</v>
          </cell>
          <cell r="Y465">
            <v>0</v>
          </cell>
          <cell r="Z465">
            <v>1.5</v>
          </cell>
          <cell r="AA465">
            <v>7.4</v>
          </cell>
          <cell r="AB465">
            <v>0</v>
          </cell>
          <cell r="AC465">
            <v>3.8</v>
          </cell>
          <cell r="AD465">
            <v>0</v>
          </cell>
          <cell r="AE465">
            <v>31.8</v>
          </cell>
          <cell r="AF465">
            <v>5.7</v>
          </cell>
          <cell r="AG465">
            <v>0</v>
          </cell>
          <cell r="AH465">
            <v>0</v>
          </cell>
          <cell r="AI465">
            <v>15.5</v>
          </cell>
          <cell r="AJ465">
            <v>1.6</v>
          </cell>
          <cell r="AK465">
            <v>0</v>
          </cell>
          <cell r="AL465">
            <v>0</v>
          </cell>
          <cell r="AM465">
            <v>169.19800000000001</v>
          </cell>
          <cell r="AN465">
            <v>8.9</v>
          </cell>
          <cell r="AO465">
            <v>0</v>
          </cell>
          <cell r="AP465">
            <v>0</v>
          </cell>
          <cell r="AQ465">
            <v>0</v>
          </cell>
          <cell r="AR465">
            <v>0</v>
          </cell>
          <cell r="AS465">
            <v>0</v>
          </cell>
          <cell r="AT465">
            <v>0.3</v>
          </cell>
          <cell r="AU465">
            <v>46.72</v>
          </cell>
          <cell r="AV465">
            <v>0</v>
          </cell>
          <cell r="AW465">
            <v>21.87</v>
          </cell>
          <cell r="AX465">
            <v>0</v>
          </cell>
          <cell r="AY465">
            <v>0</v>
          </cell>
          <cell r="AZ465">
            <v>0</v>
          </cell>
          <cell r="BA465">
            <v>0</v>
          </cell>
          <cell r="BB465">
            <v>13.74</v>
          </cell>
          <cell r="BC465">
            <v>1.2</v>
          </cell>
          <cell r="BD465">
            <v>6.16</v>
          </cell>
          <cell r="BE465">
            <v>0</v>
          </cell>
          <cell r="BF465">
            <v>12.395596158803899</v>
          </cell>
          <cell r="BG465">
            <v>0</v>
          </cell>
          <cell r="BH465">
            <v>18.899999999999999</v>
          </cell>
          <cell r="BI465">
            <v>0</v>
          </cell>
          <cell r="BJ465">
            <v>2.8</v>
          </cell>
          <cell r="BK465">
            <v>0</v>
          </cell>
          <cell r="BL465">
            <v>11.8</v>
          </cell>
          <cell r="BM465">
            <v>23.867999999999999</v>
          </cell>
          <cell r="BN465">
            <v>0</v>
          </cell>
          <cell r="BO465">
            <v>50</v>
          </cell>
          <cell r="BP465">
            <v>0</v>
          </cell>
          <cell r="BQ465">
            <v>59</v>
          </cell>
          <cell r="BR465">
            <v>235.9</v>
          </cell>
          <cell r="BS465">
            <v>29.4</v>
          </cell>
          <cell r="BT465">
            <v>162.86000000000001</v>
          </cell>
          <cell r="BU465">
            <v>3</v>
          </cell>
          <cell r="BV465">
            <v>18.3</v>
          </cell>
          <cell r="BW465">
            <v>0</v>
          </cell>
          <cell r="BY465">
            <v>0</v>
          </cell>
          <cell r="BZ465">
            <v>18.100000000000001</v>
          </cell>
          <cell r="CA465">
            <v>0</v>
          </cell>
          <cell r="CB465">
            <v>19.670000000000002</v>
          </cell>
          <cell r="CC465">
            <v>40.5</v>
          </cell>
          <cell r="CD465">
            <v>233</v>
          </cell>
          <cell r="CE465">
            <v>9.4700000000000006</v>
          </cell>
          <cell r="CF465">
            <v>24</v>
          </cell>
          <cell r="CG465">
            <v>14.555999999999999</v>
          </cell>
          <cell r="CH465">
            <v>20.8</v>
          </cell>
          <cell r="CI465">
            <v>1.1000000000000001</v>
          </cell>
          <cell r="CJ465">
            <v>9.3249675833333292</v>
          </cell>
          <cell r="CK465">
            <v>5.0999999999999996</v>
          </cell>
          <cell r="CL465">
            <v>12</v>
          </cell>
          <cell r="CM465">
            <v>15</v>
          </cell>
          <cell r="CN465">
            <v>211.4</v>
          </cell>
          <cell r="CO465">
            <v>22.8</v>
          </cell>
          <cell r="CP465">
            <v>0</v>
          </cell>
          <cell r="CQ465">
            <v>13.5</v>
          </cell>
          <cell r="CR465">
            <v>2.8</v>
          </cell>
          <cell r="CS465">
            <v>124.3</v>
          </cell>
          <cell r="CT465">
            <v>55.72</v>
          </cell>
          <cell r="CU465">
            <v>26.51</v>
          </cell>
          <cell r="CV465">
            <v>44.17</v>
          </cell>
          <cell r="CW465">
            <v>4.3</v>
          </cell>
          <cell r="CX465">
            <v>31.1</v>
          </cell>
          <cell r="CY465">
            <v>179.91</v>
          </cell>
          <cell r="CZ465">
            <v>0.81</v>
          </cell>
          <cell r="DA465">
            <v>1.49</v>
          </cell>
          <cell r="DB465">
            <v>250.7</v>
          </cell>
          <cell r="DC465">
            <v>13.5</v>
          </cell>
          <cell r="DD465">
            <v>0.01</v>
          </cell>
          <cell r="DE465">
            <v>1.5</v>
          </cell>
          <cell r="DF465">
            <v>24.67</v>
          </cell>
          <cell r="DG465">
            <v>41.01</v>
          </cell>
          <cell r="DH465">
            <v>177.45</v>
          </cell>
          <cell r="DI465">
            <v>85.3</v>
          </cell>
          <cell r="DJ465">
            <v>52.35</v>
          </cell>
          <cell r="DK465">
            <v>1.89</v>
          </cell>
          <cell r="DL465">
            <v>0.56999999999999995</v>
          </cell>
          <cell r="DM465">
            <v>50.89</v>
          </cell>
          <cell r="DN465">
            <v>49.93</v>
          </cell>
          <cell r="DO465">
            <v>215.73</v>
          </cell>
          <cell r="DP465">
            <v>16.13</v>
          </cell>
          <cell r="DQ465">
            <v>540.01</v>
          </cell>
          <cell r="DR465">
            <v>0.01</v>
          </cell>
          <cell r="DS465">
            <v>47.02</v>
          </cell>
          <cell r="DT465">
            <v>55.72</v>
          </cell>
          <cell r="DU465">
            <v>18.46</v>
          </cell>
          <cell r="DV465">
            <v>79.41</v>
          </cell>
          <cell r="DW465">
            <v>0.91</v>
          </cell>
          <cell r="DX465">
            <v>55.72</v>
          </cell>
          <cell r="DY465">
            <v>55.72</v>
          </cell>
          <cell r="DZ465">
            <v>15</v>
          </cell>
          <cell r="EA465">
            <v>43.8</v>
          </cell>
          <cell r="EB465">
            <v>0</v>
          </cell>
          <cell r="EC465">
            <v>0</v>
          </cell>
          <cell r="ED465">
            <v>50.323</v>
          </cell>
          <cell r="EE465">
            <v>75.84</v>
          </cell>
          <cell r="EF465">
            <v>0</v>
          </cell>
          <cell r="EG465">
            <v>1</v>
          </cell>
          <cell r="EH465">
            <v>0</v>
          </cell>
          <cell r="EI465">
            <v>0</v>
          </cell>
          <cell r="EJ465">
            <v>0</v>
          </cell>
          <cell r="EK465">
            <v>4</v>
          </cell>
          <cell r="EL465">
            <v>0</v>
          </cell>
          <cell r="EM465">
            <v>5.4</v>
          </cell>
          <cell r="EN465">
            <v>17.2</v>
          </cell>
          <cell r="EO465">
            <v>55.6</v>
          </cell>
          <cell r="EQ465">
            <v>4377.1955637421361</v>
          </cell>
        </row>
        <row r="466">
          <cell r="B466">
            <v>1.3</v>
          </cell>
          <cell r="C466">
            <v>0</v>
          </cell>
          <cell r="D466">
            <v>0</v>
          </cell>
          <cell r="E466">
            <v>0</v>
          </cell>
          <cell r="F466">
            <v>0</v>
          </cell>
          <cell r="G466">
            <v>5.7</v>
          </cell>
          <cell r="H466">
            <v>0</v>
          </cell>
          <cell r="I466">
            <v>16.600000000000001</v>
          </cell>
          <cell r="J466">
            <v>0</v>
          </cell>
          <cell r="K466">
            <v>9</v>
          </cell>
          <cell r="L466">
            <v>18.399999999999999</v>
          </cell>
          <cell r="M466">
            <v>0</v>
          </cell>
          <cell r="N466">
            <v>0</v>
          </cell>
          <cell r="O466">
            <v>0</v>
          </cell>
          <cell r="P466">
            <v>0</v>
          </cell>
          <cell r="Q466">
            <v>0</v>
          </cell>
          <cell r="R466">
            <v>0</v>
          </cell>
          <cell r="S466">
            <v>0</v>
          </cell>
          <cell r="T466">
            <v>0</v>
          </cell>
          <cell r="U466">
            <v>1179</v>
          </cell>
          <cell r="V466">
            <v>0</v>
          </cell>
          <cell r="W466">
            <v>7.25</v>
          </cell>
          <cell r="X466">
            <v>48.7</v>
          </cell>
          <cell r="Y466">
            <v>0</v>
          </cell>
          <cell r="Z466">
            <v>0</v>
          </cell>
          <cell r="AA466">
            <v>24.5</v>
          </cell>
          <cell r="AB466">
            <v>0</v>
          </cell>
          <cell r="AC466">
            <v>0</v>
          </cell>
          <cell r="AD466">
            <v>45.652621566649998</v>
          </cell>
          <cell r="AE466">
            <v>377.3</v>
          </cell>
          <cell r="AF466">
            <v>0</v>
          </cell>
          <cell r="AG466">
            <v>0</v>
          </cell>
          <cell r="AH466">
            <v>0</v>
          </cell>
          <cell r="AI466">
            <v>0</v>
          </cell>
          <cell r="AJ466">
            <v>0</v>
          </cell>
          <cell r="AK466">
            <v>0</v>
          </cell>
          <cell r="AL466">
            <v>0</v>
          </cell>
          <cell r="AM466">
            <v>6.4880000000000004</v>
          </cell>
          <cell r="AN466">
            <v>0</v>
          </cell>
          <cell r="AO466">
            <v>0</v>
          </cell>
          <cell r="AP466">
            <v>0</v>
          </cell>
          <cell r="AQ466">
            <v>0</v>
          </cell>
          <cell r="AR466">
            <v>0</v>
          </cell>
          <cell r="AS466">
            <v>-420.4</v>
          </cell>
          <cell r="AT466">
            <v>209</v>
          </cell>
          <cell r="AU466">
            <v>0</v>
          </cell>
          <cell r="AV466">
            <v>20.2</v>
          </cell>
          <cell r="AW466">
            <v>0</v>
          </cell>
          <cell r="AX466">
            <v>0</v>
          </cell>
          <cell r="AY466">
            <v>39.1403843490125</v>
          </cell>
          <cell r="AZ466">
            <v>0</v>
          </cell>
          <cell r="BA466">
            <v>72.55</v>
          </cell>
          <cell r="BB466">
            <v>130.69999999999999</v>
          </cell>
          <cell r="BC466">
            <v>45.6</v>
          </cell>
          <cell r="BD466">
            <v>10.95</v>
          </cell>
          <cell r="BE466">
            <v>4.7</v>
          </cell>
          <cell r="BF466">
            <v>0</v>
          </cell>
          <cell r="BG466">
            <v>9.2396385054605599</v>
          </cell>
          <cell r="BH466">
            <v>0</v>
          </cell>
          <cell r="BI466">
            <v>18.39</v>
          </cell>
          <cell r="BJ466">
            <v>0</v>
          </cell>
          <cell r="BK466">
            <v>0</v>
          </cell>
          <cell r="BL466">
            <v>0</v>
          </cell>
          <cell r="BM466">
            <v>0</v>
          </cell>
          <cell r="BN466">
            <v>0</v>
          </cell>
          <cell r="BO466">
            <v>0</v>
          </cell>
          <cell r="BP466">
            <v>75.071349464391005</v>
          </cell>
          <cell r="BQ466">
            <v>0</v>
          </cell>
          <cell r="BR466">
            <v>32.24</v>
          </cell>
          <cell r="BS466">
            <v>49.9</v>
          </cell>
          <cell r="BT466">
            <v>675.83</v>
          </cell>
          <cell r="BU466">
            <v>64</v>
          </cell>
          <cell r="BV466">
            <v>90.9</v>
          </cell>
          <cell r="BW466">
            <v>0</v>
          </cell>
          <cell r="BY466">
            <v>12.5</v>
          </cell>
          <cell r="BZ466">
            <v>0</v>
          </cell>
          <cell r="CA466">
            <v>0</v>
          </cell>
          <cell r="CB466">
            <v>0</v>
          </cell>
          <cell r="CC466">
            <v>21</v>
          </cell>
          <cell r="CD466">
            <v>512</v>
          </cell>
          <cell r="CE466">
            <v>0</v>
          </cell>
          <cell r="CF466">
            <v>0</v>
          </cell>
          <cell r="CG466">
            <v>55.118000000000002</v>
          </cell>
          <cell r="CH466">
            <v>46.2</v>
          </cell>
          <cell r="CI466">
            <v>0.8</v>
          </cell>
          <cell r="CJ466">
            <v>8.65</v>
          </cell>
          <cell r="CK466">
            <v>12.04</v>
          </cell>
          <cell r="CL466">
            <v>0</v>
          </cell>
          <cell r="CM466">
            <v>6.5</v>
          </cell>
          <cell r="CN466">
            <v>0.8</v>
          </cell>
          <cell r="CO466">
            <v>34.1</v>
          </cell>
          <cell r="CP466">
            <v>0</v>
          </cell>
          <cell r="CQ466">
            <v>0</v>
          </cell>
          <cell r="CR466">
            <v>47</v>
          </cell>
          <cell r="CS466">
            <v>0</v>
          </cell>
          <cell r="CT466">
            <v>0</v>
          </cell>
          <cell r="CU466">
            <v>0</v>
          </cell>
          <cell r="CV466">
            <v>0</v>
          </cell>
          <cell r="CW466">
            <v>0</v>
          </cell>
          <cell r="CX466">
            <v>0</v>
          </cell>
          <cell r="CY466">
            <v>0</v>
          </cell>
          <cell r="CZ466">
            <v>0</v>
          </cell>
          <cell r="DA466">
            <v>0</v>
          </cell>
          <cell r="DB466">
            <v>0</v>
          </cell>
          <cell r="DC466">
            <v>0</v>
          </cell>
          <cell r="DD466">
            <v>0</v>
          </cell>
          <cell r="DE466">
            <v>0</v>
          </cell>
          <cell r="DF466">
            <v>0</v>
          </cell>
          <cell r="DG466">
            <v>0</v>
          </cell>
          <cell r="DH466">
            <v>0</v>
          </cell>
          <cell r="DI466">
            <v>0</v>
          </cell>
          <cell r="DJ466">
            <v>0</v>
          </cell>
          <cell r="DK466">
            <v>0</v>
          </cell>
          <cell r="DL466">
            <v>0</v>
          </cell>
          <cell r="DM466">
            <v>0</v>
          </cell>
          <cell r="DN466">
            <v>0</v>
          </cell>
          <cell r="DO466">
            <v>0</v>
          </cell>
          <cell r="DP466">
            <v>0</v>
          </cell>
          <cell r="DQ466">
            <v>0</v>
          </cell>
          <cell r="DR466">
            <v>0</v>
          </cell>
          <cell r="DS466">
            <v>0</v>
          </cell>
          <cell r="DT466">
            <v>0</v>
          </cell>
          <cell r="DU466">
            <v>0</v>
          </cell>
          <cell r="DV466">
            <v>0</v>
          </cell>
          <cell r="DW466">
            <v>0</v>
          </cell>
          <cell r="DX466">
            <v>0</v>
          </cell>
          <cell r="DY466">
            <v>0</v>
          </cell>
          <cell r="DZ466">
            <v>22</v>
          </cell>
          <cell r="EA466">
            <v>4.8099999999999996</v>
          </cell>
          <cell r="EB466">
            <v>2.9</v>
          </cell>
          <cell r="EC466">
            <v>52.9</v>
          </cell>
          <cell r="ED466">
            <v>107</v>
          </cell>
          <cell r="EE466">
            <v>57.83</v>
          </cell>
          <cell r="EF466">
            <v>0</v>
          </cell>
          <cell r="EG466">
            <v>55.4</v>
          </cell>
          <cell r="EH466">
            <v>0</v>
          </cell>
          <cell r="EI466">
            <v>0</v>
          </cell>
          <cell r="EJ466">
            <v>0</v>
          </cell>
          <cell r="EK466">
            <v>43.8622005</v>
          </cell>
          <cell r="EL466">
            <v>11.81</v>
          </cell>
          <cell r="EM466">
            <v>0</v>
          </cell>
          <cell r="EN466">
            <v>0</v>
          </cell>
          <cell r="EO466">
            <v>0</v>
          </cell>
          <cell r="EQ466">
            <v>3983.1221943855148</v>
          </cell>
        </row>
        <row r="467">
          <cell r="B467">
            <v>0</v>
          </cell>
          <cell r="C467">
            <v>31</v>
          </cell>
          <cell r="D467">
            <v>0</v>
          </cell>
          <cell r="E467">
            <v>0</v>
          </cell>
          <cell r="F467">
            <v>0</v>
          </cell>
          <cell r="G467">
            <v>0</v>
          </cell>
          <cell r="H467">
            <v>0</v>
          </cell>
          <cell r="I467">
            <v>0</v>
          </cell>
          <cell r="J467">
            <v>0</v>
          </cell>
          <cell r="K467">
            <v>1876.28</v>
          </cell>
          <cell r="L467">
            <v>0</v>
          </cell>
          <cell r="M467">
            <v>0</v>
          </cell>
          <cell r="N467">
            <v>0</v>
          </cell>
          <cell r="O467">
            <v>0</v>
          </cell>
          <cell r="P467">
            <v>0</v>
          </cell>
          <cell r="Q467">
            <v>0</v>
          </cell>
          <cell r="R467">
            <v>0</v>
          </cell>
          <cell r="S467">
            <v>0</v>
          </cell>
          <cell r="T467">
            <v>0</v>
          </cell>
          <cell r="U467">
            <v>0</v>
          </cell>
          <cell r="V467">
            <v>0</v>
          </cell>
          <cell r="W467">
            <v>0</v>
          </cell>
          <cell r="X467">
            <v>92.1</v>
          </cell>
          <cell r="Y467">
            <v>0</v>
          </cell>
          <cell r="Z467">
            <v>0</v>
          </cell>
          <cell r="AA467">
            <v>2002.9</v>
          </cell>
          <cell r="AB467">
            <v>0</v>
          </cell>
          <cell r="AC467">
            <v>0</v>
          </cell>
          <cell r="AD467">
            <v>3.5545915343505698</v>
          </cell>
          <cell r="AE467">
            <v>0</v>
          </cell>
          <cell r="AF467">
            <v>0</v>
          </cell>
          <cell r="AG467">
            <v>0</v>
          </cell>
          <cell r="AH467">
            <v>0</v>
          </cell>
          <cell r="AI467">
            <v>0</v>
          </cell>
          <cell r="AJ467">
            <v>0</v>
          </cell>
          <cell r="AK467">
            <v>0</v>
          </cell>
          <cell r="AL467">
            <v>0</v>
          </cell>
          <cell r="AM467">
            <v>0</v>
          </cell>
          <cell r="AN467">
            <v>0</v>
          </cell>
          <cell r="AO467">
            <v>0</v>
          </cell>
          <cell r="AP467">
            <v>0</v>
          </cell>
          <cell r="AQ467">
            <v>0</v>
          </cell>
          <cell r="AR467">
            <v>0</v>
          </cell>
          <cell r="AS467">
            <v>0</v>
          </cell>
          <cell r="AT467">
            <v>15</v>
          </cell>
          <cell r="AU467">
            <v>0</v>
          </cell>
          <cell r="AV467">
            <v>0</v>
          </cell>
          <cell r="AW467">
            <v>0</v>
          </cell>
          <cell r="AX467">
            <v>85.31</v>
          </cell>
          <cell r="AY467">
            <v>0</v>
          </cell>
          <cell r="AZ467">
            <v>0</v>
          </cell>
          <cell r="BA467">
            <v>0</v>
          </cell>
          <cell r="BB467">
            <v>0</v>
          </cell>
          <cell r="BC467">
            <v>0</v>
          </cell>
          <cell r="BD467">
            <v>8.83</v>
          </cell>
          <cell r="BE467">
            <v>0</v>
          </cell>
          <cell r="BF467">
            <v>0</v>
          </cell>
          <cell r="BG467">
            <v>22.3191948870275</v>
          </cell>
          <cell r="BH467">
            <v>0</v>
          </cell>
          <cell r="BI467">
            <v>0</v>
          </cell>
          <cell r="BJ467">
            <v>0</v>
          </cell>
          <cell r="BK467">
            <v>0</v>
          </cell>
          <cell r="BL467">
            <v>113.2</v>
          </cell>
          <cell r="BM467">
            <v>0</v>
          </cell>
          <cell r="BN467">
            <v>0</v>
          </cell>
          <cell r="BO467">
            <v>0</v>
          </cell>
          <cell r="BP467">
            <v>0</v>
          </cell>
          <cell r="BQ467">
            <v>0</v>
          </cell>
          <cell r="BR467">
            <v>0</v>
          </cell>
          <cell r="BS467">
            <v>0</v>
          </cell>
          <cell r="BT467">
            <v>0</v>
          </cell>
          <cell r="BU467">
            <v>0</v>
          </cell>
          <cell r="BV467">
            <v>20.6064797331261</v>
          </cell>
          <cell r="BW467">
            <v>0</v>
          </cell>
          <cell r="BY467">
            <v>0</v>
          </cell>
          <cell r="BZ467">
            <v>0</v>
          </cell>
          <cell r="CA467">
            <v>0</v>
          </cell>
          <cell r="CB467">
            <v>0</v>
          </cell>
          <cell r="CC467">
            <v>240</v>
          </cell>
          <cell r="CD467">
            <v>0</v>
          </cell>
          <cell r="CE467">
            <v>0</v>
          </cell>
          <cell r="CF467">
            <v>0</v>
          </cell>
          <cell r="CG467">
            <v>0</v>
          </cell>
          <cell r="CH467">
            <v>0</v>
          </cell>
          <cell r="CI467">
            <v>37.5</v>
          </cell>
          <cell r="CJ467">
            <v>20.451000000000001</v>
          </cell>
          <cell r="CK467">
            <v>0</v>
          </cell>
          <cell r="CL467">
            <v>101.5</v>
          </cell>
          <cell r="CM467">
            <v>1</v>
          </cell>
          <cell r="CN467">
            <v>382.8</v>
          </cell>
          <cell r="CO467">
            <v>0</v>
          </cell>
          <cell r="CP467">
            <v>0</v>
          </cell>
          <cell r="CQ467">
            <v>0</v>
          </cell>
          <cell r="CR467">
            <v>3</v>
          </cell>
          <cell r="CS467">
            <v>0</v>
          </cell>
          <cell r="CT467">
            <v>0</v>
          </cell>
          <cell r="CU467">
            <v>0</v>
          </cell>
          <cell r="CV467">
            <v>0</v>
          </cell>
          <cell r="CW467">
            <v>0</v>
          </cell>
          <cell r="CX467">
            <v>0</v>
          </cell>
          <cell r="CY467">
            <v>0</v>
          </cell>
          <cell r="CZ467">
            <v>0</v>
          </cell>
          <cell r="DA467">
            <v>0</v>
          </cell>
          <cell r="DB467">
            <v>0</v>
          </cell>
          <cell r="DC467">
            <v>0</v>
          </cell>
          <cell r="DD467">
            <v>0</v>
          </cell>
          <cell r="DE467">
            <v>0</v>
          </cell>
          <cell r="DF467">
            <v>0</v>
          </cell>
          <cell r="DG467">
            <v>0</v>
          </cell>
          <cell r="DH467">
            <v>0</v>
          </cell>
          <cell r="DI467">
            <v>0</v>
          </cell>
          <cell r="DJ467">
            <v>0</v>
          </cell>
          <cell r="DK467">
            <v>0</v>
          </cell>
          <cell r="DL467">
            <v>0</v>
          </cell>
          <cell r="DM467">
            <v>0</v>
          </cell>
          <cell r="DN467">
            <v>0</v>
          </cell>
          <cell r="DO467">
            <v>0</v>
          </cell>
          <cell r="DP467">
            <v>0</v>
          </cell>
          <cell r="DQ467">
            <v>0</v>
          </cell>
          <cell r="DR467">
            <v>0</v>
          </cell>
          <cell r="DS467">
            <v>0</v>
          </cell>
          <cell r="DT467">
            <v>0</v>
          </cell>
          <cell r="DU467">
            <v>0</v>
          </cell>
          <cell r="DV467">
            <v>0</v>
          </cell>
          <cell r="DW467">
            <v>0</v>
          </cell>
          <cell r="DX467">
            <v>0</v>
          </cell>
          <cell r="DY467">
            <v>0</v>
          </cell>
          <cell r="DZ467">
            <v>0</v>
          </cell>
          <cell r="EA467">
            <v>0</v>
          </cell>
          <cell r="EB467">
            <v>0</v>
          </cell>
          <cell r="EC467">
            <v>0</v>
          </cell>
          <cell r="ED467">
            <v>157</v>
          </cell>
          <cell r="EE467">
            <v>0</v>
          </cell>
          <cell r="EF467">
            <v>0</v>
          </cell>
          <cell r="EG467">
            <v>0</v>
          </cell>
          <cell r="EH467">
            <v>0</v>
          </cell>
          <cell r="EI467">
            <v>0</v>
          </cell>
          <cell r="EJ467">
            <v>0</v>
          </cell>
          <cell r="EK467">
            <v>0</v>
          </cell>
          <cell r="EL467">
            <v>0</v>
          </cell>
          <cell r="EM467">
            <v>0</v>
          </cell>
          <cell r="EN467">
            <v>0</v>
          </cell>
          <cell r="EO467">
            <v>0</v>
          </cell>
          <cell r="EQ467">
            <v>5214.3512661545037</v>
          </cell>
        </row>
        <row r="468">
          <cell r="B468">
            <v>24.2</v>
          </cell>
          <cell r="C468">
            <v>31</v>
          </cell>
          <cell r="D468">
            <v>22.5</v>
          </cell>
          <cell r="E468">
            <v>0</v>
          </cell>
          <cell r="F468">
            <v>6.1</v>
          </cell>
          <cell r="G468">
            <v>7.1</v>
          </cell>
          <cell r="H468">
            <v>7</v>
          </cell>
          <cell r="I468">
            <v>51.2</v>
          </cell>
          <cell r="J468">
            <v>0</v>
          </cell>
          <cell r="K468">
            <v>1885.3</v>
          </cell>
          <cell r="L468">
            <v>21.3</v>
          </cell>
          <cell r="M468">
            <v>1.5</v>
          </cell>
          <cell r="N468">
            <v>5.5</v>
          </cell>
          <cell r="O468">
            <v>0</v>
          </cell>
          <cell r="P468">
            <v>2.4</v>
          </cell>
          <cell r="Q468">
            <v>0</v>
          </cell>
          <cell r="R468">
            <v>29.2</v>
          </cell>
          <cell r="S468">
            <v>9.5</v>
          </cell>
          <cell r="T468">
            <v>0</v>
          </cell>
          <cell r="U468">
            <v>1185.5</v>
          </cell>
          <cell r="V468">
            <v>7.38</v>
          </cell>
          <cell r="W468">
            <v>7.25</v>
          </cell>
          <cell r="X468">
            <v>150.80000000000001</v>
          </cell>
          <cell r="Y468">
            <v>0</v>
          </cell>
          <cell r="Z468">
            <v>1.5</v>
          </cell>
          <cell r="AA468">
            <v>2034.8</v>
          </cell>
          <cell r="AB468">
            <v>0</v>
          </cell>
          <cell r="AC468">
            <v>3.8</v>
          </cell>
          <cell r="AD468">
            <v>49.207213101000498</v>
          </cell>
          <cell r="AE468">
            <v>409.1</v>
          </cell>
          <cell r="AF468">
            <v>5.7</v>
          </cell>
          <cell r="AG468">
            <v>0</v>
          </cell>
          <cell r="AH468">
            <v>0</v>
          </cell>
          <cell r="AI468">
            <v>15.5</v>
          </cell>
          <cell r="AJ468">
            <v>1.6</v>
          </cell>
          <cell r="AK468">
            <v>0</v>
          </cell>
          <cell r="AL468">
            <v>0</v>
          </cell>
          <cell r="AM468">
            <v>175.68600000000001</v>
          </cell>
          <cell r="AN468">
            <v>8.9</v>
          </cell>
          <cell r="AO468">
            <v>0</v>
          </cell>
          <cell r="AP468">
            <v>0</v>
          </cell>
          <cell r="AQ468">
            <v>0</v>
          </cell>
          <cell r="AR468">
            <v>0</v>
          </cell>
          <cell r="AS468">
            <v>-420.4</v>
          </cell>
          <cell r="AT468">
            <v>224.3</v>
          </cell>
          <cell r="AU468">
            <v>46.72</v>
          </cell>
          <cell r="AV468">
            <v>20.2</v>
          </cell>
          <cell r="AW468">
            <v>21.87</v>
          </cell>
          <cell r="AX468">
            <v>85.31</v>
          </cell>
          <cell r="AY468">
            <v>39.1403843490125</v>
          </cell>
          <cell r="AZ468">
            <v>0</v>
          </cell>
          <cell r="BA468">
            <v>72.55</v>
          </cell>
          <cell r="BB468">
            <v>144.44</v>
          </cell>
          <cell r="BC468">
            <v>46.8</v>
          </cell>
          <cell r="BD468">
            <v>25.94</v>
          </cell>
          <cell r="BE468">
            <v>4.7</v>
          </cell>
          <cell r="BF468">
            <v>12.395596158803899</v>
          </cell>
          <cell r="BG468">
            <v>31.558833392488001</v>
          </cell>
          <cell r="BH468">
            <v>18.899999999999999</v>
          </cell>
          <cell r="BI468">
            <v>18.39</v>
          </cell>
          <cell r="BJ468">
            <v>2.8</v>
          </cell>
          <cell r="BK468">
            <v>0</v>
          </cell>
          <cell r="BL468">
            <v>125</v>
          </cell>
          <cell r="BM468">
            <v>23.867999999999999</v>
          </cell>
          <cell r="BN468">
            <v>0</v>
          </cell>
          <cell r="BO468">
            <v>50</v>
          </cell>
          <cell r="BP468">
            <v>75.071349464391005</v>
          </cell>
          <cell r="BQ468">
            <v>59</v>
          </cell>
          <cell r="BR468">
            <v>268.14</v>
          </cell>
          <cell r="BS468">
            <v>79.3</v>
          </cell>
          <cell r="BT468">
            <v>838.69</v>
          </cell>
          <cell r="BU468">
            <v>67</v>
          </cell>
          <cell r="BV468">
            <v>129.806479733126</v>
          </cell>
          <cell r="BW468">
            <v>0</v>
          </cell>
          <cell r="BY468">
            <v>12.5</v>
          </cell>
          <cell r="BZ468">
            <v>18.100000000000001</v>
          </cell>
          <cell r="CA468">
            <v>0</v>
          </cell>
          <cell r="CB468">
            <v>19.670000000000002</v>
          </cell>
          <cell r="CC468">
            <v>301.5</v>
          </cell>
          <cell r="CD468">
            <v>745</v>
          </cell>
          <cell r="CE468">
            <v>9.4700000000000006</v>
          </cell>
          <cell r="CF468">
            <v>24</v>
          </cell>
          <cell r="CG468">
            <v>69.674000000000007</v>
          </cell>
          <cell r="CH468">
            <v>67</v>
          </cell>
          <cell r="CI468">
            <v>39.4</v>
          </cell>
          <cell r="CJ468">
            <v>38.425967583333303</v>
          </cell>
          <cell r="CK468">
            <v>17.14</v>
          </cell>
          <cell r="CL468">
            <v>113.5</v>
          </cell>
          <cell r="CM468">
            <v>22.5</v>
          </cell>
          <cell r="CN468">
            <v>595</v>
          </cell>
          <cell r="CO468">
            <v>56.9</v>
          </cell>
          <cell r="CP468">
            <v>0</v>
          </cell>
          <cell r="CQ468">
            <v>13.5</v>
          </cell>
          <cell r="CR468">
            <v>52.8</v>
          </cell>
          <cell r="CS468">
            <v>124.3</v>
          </cell>
          <cell r="CT468">
            <v>55.72</v>
          </cell>
          <cell r="CU468">
            <v>26.51</v>
          </cell>
          <cell r="CV468">
            <v>44.17</v>
          </cell>
          <cell r="CW468">
            <v>4.3</v>
          </cell>
          <cell r="CX468">
            <v>31.1</v>
          </cell>
          <cell r="CY468">
            <v>179.91</v>
          </cell>
          <cell r="CZ468">
            <v>0.81</v>
          </cell>
          <cell r="DA468">
            <v>1.49</v>
          </cell>
          <cell r="DB468">
            <v>250.7</v>
          </cell>
          <cell r="DC468">
            <v>13.5</v>
          </cell>
          <cell r="DD468">
            <v>0.01</v>
          </cell>
          <cell r="DE468">
            <v>1.5</v>
          </cell>
          <cell r="DF468">
            <v>24.67</v>
          </cell>
          <cell r="DG468">
            <v>41.01</v>
          </cell>
          <cell r="DH468">
            <v>177.45</v>
          </cell>
          <cell r="DI468">
            <v>85.3</v>
          </cell>
          <cell r="DJ468">
            <v>52.35</v>
          </cell>
          <cell r="DK468">
            <v>1.89</v>
          </cell>
          <cell r="DL468">
            <v>0.56999999999999995</v>
          </cell>
          <cell r="DM468">
            <v>50.89</v>
          </cell>
          <cell r="DN468">
            <v>49.93</v>
          </cell>
          <cell r="DO468">
            <v>215.73</v>
          </cell>
          <cell r="DP468">
            <v>16.13</v>
          </cell>
          <cell r="DQ468">
            <v>540.01</v>
          </cell>
          <cell r="DR468">
            <v>0.01</v>
          </cell>
          <cell r="DS468">
            <v>47.02</v>
          </cell>
          <cell r="DT468">
            <v>55.72</v>
          </cell>
          <cell r="DU468">
            <v>18.46</v>
          </cell>
          <cell r="DV468">
            <v>79.41</v>
          </cell>
          <cell r="DW468">
            <v>0.91</v>
          </cell>
          <cell r="DX468">
            <v>55.72</v>
          </cell>
          <cell r="DY468">
            <v>55.72</v>
          </cell>
          <cell r="DZ468">
            <v>37</v>
          </cell>
          <cell r="EA468">
            <v>48.61</v>
          </cell>
          <cell r="EB468">
            <v>2.9</v>
          </cell>
          <cell r="EC468">
            <v>52.9</v>
          </cell>
          <cell r="ED468">
            <v>314.32299999999998</v>
          </cell>
          <cell r="EE468">
            <v>133.66999999999999</v>
          </cell>
          <cell r="EF468">
            <v>0</v>
          </cell>
          <cell r="EG468">
            <v>56.4</v>
          </cell>
          <cell r="EH468">
            <v>0</v>
          </cell>
          <cell r="EI468">
            <v>0</v>
          </cell>
          <cell r="EJ468">
            <v>0</v>
          </cell>
          <cell r="EK468">
            <v>47.8622005</v>
          </cell>
          <cell r="EL468">
            <v>11.81</v>
          </cell>
          <cell r="EM468">
            <v>5.4</v>
          </cell>
          <cell r="EN468">
            <v>17.2</v>
          </cell>
          <cell r="EO468">
            <v>55.6</v>
          </cell>
          <cell r="EQ468">
            <v>13574.68902428215</v>
          </cell>
        </row>
        <row r="469">
          <cell r="B469">
            <v>21.4</v>
          </cell>
          <cell r="C469">
            <v>0</v>
          </cell>
          <cell r="D469">
            <v>22.5</v>
          </cell>
          <cell r="E469">
            <v>0</v>
          </cell>
          <cell r="F469">
            <v>6.1</v>
          </cell>
          <cell r="G469">
            <v>1.4</v>
          </cell>
          <cell r="H469">
            <v>7</v>
          </cell>
          <cell r="I469">
            <v>40.700000000000003</v>
          </cell>
          <cell r="J469">
            <v>0</v>
          </cell>
          <cell r="K469">
            <v>0</v>
          </cell>
          <cell r="L469">
            <v>0.9</v>
          </cell>
          <cell r="M469">
            <v>1.3398393435</v>
          </cell>
          <cell r="N469">
            <v>5.5</v>
          </cell>
          <cell r="O469">
            <v>0</v>
          </cell>
          <cell r="P469">
            <v>2.4</v>
          </cell>
          <cell r="Q469">
            <v>0</v>
          </cell>
          <cell r="R469">
            <v>29.2</v>
          </cell>
          <cell r="S469">
            <v>9.5</v>
          </cell>
          <cell r="T469">
            <v>0</v>
          </cell>
          <cell r="U469">
            <v>6.5</v>
          </cell>
          <cell r="V469">
            <v>7.38</v>
          </cell>
          <cell r="W469">
            <v>0</v>
          </cell>
          <cell r="X469">
            <v>10</v>
          </cell>
          <cell r="Y469">
            <v>0</v>
          </cell>
          <cell r="Z469">
            <v>1.5</v>
          </cell>
          <cell r="AA469">
            <v>7.4</v>
          </cell>
          <cell r="AB469">
            <v>0</v>
          </cell>
          <cell r="AC469">
            <v>3.8</v>
          </cell>
          <cell r="AD469">
            <v>0</v>
          </cell>
          <cell r="AE469">
            <v>31.6</v>
          </cell>
          <cell r="AF469">
            <v>6.2</v>
          </cell>
          <cell r="AG469">
            <v>0</v>
          </cell>
          <cell r="AH469">
            <v>0</v>
          </cell>
          <cell r="AI469">
            <v>15.5</v>
          </cell>
          <cell r="AJ469">
            <v>1.6</v>
          </cell>
          <cell r="AK469">
            <v>0</v>
          </cell>
          <cell r="AL469">
            <v>0</v>
          </cell>
          <cell r="AM469">
            <v>169.19800000000001</v>
          </cell>
          <cell r="AN469">
            <v>9.75</v>
          </cell>
          <cell r="AO469">
            <v>0</v>
          </cell>
          <cell r="AP469">
            <v>0</v>
          </cell>
          <cell r="AQ469">
            <v>0</v>
          </cell>
          <cell r="AR469">
            <v>0</v>
          </cell>
          <cell r="AS469">
            <v>0</v>
          </cell>
          <cell r="AT469">
            <v>0.6</v>
          </cell>
          <cell r="AU469">
            <v>46.72</v>
          </cell>
          <cell r="AV469">
            <v>0</v>
          </cell>
          <cell r="AW469">
            <v>21.87</v>
          </cell>
          <cell r="AX469">
            <v>0</v>
          </cell>
          <cell r="AY469">
            <v>17.8</v>
          </cell>
          <cell r="AZ469">
            <v>0</v>
          </cell>
          <cell r="BA469">
            <v>0</v>
          </cell>
          <cell r="BB469">
            <v>5.43</v>
          </cell>
          <cell r="BC469">
            <v>1.2</v>
          </cell>
          <cell r="BD469">
            <v>6.16</v>
          </cell>
          <cell r="BE469">
            <v>0</v>
          </cell>
          <cell r="BF469">
            <v>12.405596158803901</v>
          </cell>
          <cell r="BG469">
            <v>4.0486330114710896</v>
          </cell>
          <cell r="BH469">
            <v>18.440738204729399</v>
          </cell>
          <cell r="BI469">
            <v>0</v>
          </cell>
          <cell r="BJ469">
            <v>2.8</v>
          </cell>
          <cell r="BK469">
            <v>4</v>
          </cell>
          <cell r="BL469">
            <v>6.71</v>
          </cell>
          <cell r="BM469">
            <v>23.867999999999999</v>
          </cell>
          <cell r="BN469">
            <v>9.2799999999999994</v>
          </cell>
          <cell r="BO469">
            <v>64.5</v>
          </cell>
          <cell r="BP469">
            <v>0</v>
          </cell>
          <cell r="BQ469">
            <v>73.19</v>
          </cell>
          <cell r="BR469">
            <v>235.77</v>
          </cell>
          <cell r="BS469">
            <v>45.4</v>
          </cell>
          <cell r="BT469">
            <v>171</v>
          </cell>
          <cell r="BU469">
            <v>0</v>
          </cell>
          <cell r="BV469">
            <v>33.42</v>
          </cell>
          <cell r="BW469">
            <v>0</v>
          </cell>
          <cell r="BY469">
            <v>0</v>
          </cell>
          <cell r="BZ469">
            <v>19.399999999999999</v>
          </cell>
          <cell r="CA469">
            <v>0</v>
          </cell>
          <cell r="CB469">
            <v>19.670000000000002</v>
          </cell>
          <cell r="CC469">
            <v>32.9</v>
          </cell>
          <cell r="CD469">
            <v>233</v>
          </cell>
          <cell r="CE469">
            <v>9.83</v>
          </cell>
          <cell r="CF469">
            <v>24</v>
          </cell>
          <cell r="CG469">
            <v>14.555999999999999</v>
          </cell>
          <cell r="CH469">
            <v>20.8</v>
          </cell>
          <cell r="CI469">
            <v>1.1000000000000001</v>
          </cell>
          <cell r="CJ469">
            <v>9.3249675833333292</v>
          </cell>
          <cell r="CK469">
            <v>5.0999999999999996</v>
          </cell>
          <cell r="CL469">
            <v>12.9</v>
          </cell>
          <cell r="CM469">
            <v>10.5</v>
          </cell>
          <cell r="CN469">
            <v>211.4</v>
          </cell>
          <cell r="CO469">
            <v>22.8</v>
          </cell>
          <cell r="CP469">
            <v>6.3</v>
          </cell>
          <cell r="CQ469">
            <v>8.41</v>
          </cell>
          <cell r="CR469">
            <v>9.6</v>
          </cell>
          <cell r="CS469">
            <v>111.47</v>
          </cell>
          <cell r="CT469">
            <v>56.71</v>
          </cell>
          <cell r="CU469">
            <v>26.51</v>
          </cell>
          <cell r="CV469">
            <v>44.17</v>
          </cell>
          <cell r="CW469">
            <v>4.3</v>
          </cell>
          <cell r="CX469">
            <v>32.700000000000003</v>
          </cell>
          <cell r="CY469">
            <v>197.04</v>
          </cell>
          <cell r="CZ469">
            <v>0.81</v>
          </cell>
          <cell r="DA469">
            <v>1.49</v>
          </cell>
          <cell r="DB469">
            <v>204.27</v>
          </cell>
          <cell r="DC469">
            <v>13.5</v>
          </cell>
          <cell r="DD469">
            <v>0.01</v>
          </cell>
          <cell r="DE469">
            <v>0.03</v>
          </cell>
          <cell r="DF469">
            <v>5.76</v>
          </cell>
          <cell r="DG469">
            <v>32.39</v>
          </cell>
          <cell r="DH469">
            <v>177.45</v>
          </cell>
          <cell r="DI469">
            <v>68.040000000000006</v>
          </cell>
          <cell r="DJ469">
            <v>49.97</v>
          </cell>
          <cell r="DK469">
            <v>0.09</v>
          </cell>
          <cell r="DL469">
            <v>0.56999999999999995</v>
          </cell>
          <cell r="DM469">
            <v>50.21</v>
          </cell>
          <cell r="DN469">
            <v>50.91</v>
          </cell>
          <cell r="DO469">
            <v>223.73</v>
          </cell>
          <cell r="DP469">
            <v>16.13</v>
          </cell>
          <cell r="DQ469">
            <v>540.01</v>
          </cell>
          <cell r="DR469">
            <v>0.01</v>
          </cell>
          <cell r="DS469">
            <v>55.19</v>
          </cell>
          <cell r="DT469">
            <v>56.71</v>
          </cell>
          <cell r="DU469">
            <v>64.73</v>
          </cell>
          <cell r="DV469">
            <v>79.41</v>
          </cell>
          <cell r="DW469">
            <v>0.91</v>
          </cell>
          <cell r="DX469">
            <v>56.71</v>
          </cell>
          <cell r="DY469">
            <v>56.71</v>
          </cell>
          <cell r="DZ469">
            <v>15</v>
          </cell>
          <cell r="EA469">
            <v>31.84</v>
          </cell>
          <cell r="EB469">
            <v>0</v>
          </cell>
          <cell r="EC469">
            <v>17.5</v>
          </cell>
          <cell r="ED469">
            <v>50.323</v>
          </cell>
          <cell r="EE469">
            <v>77.44</v>
          </cell>
          <cell r="EF469">
            <v>0</v>
          </cell>
          <cell r="EG469">
            <v>1</v>
          </cell>
          <cell r="EH469">
            <v>0</v>
          </cell>
          <cell r="EI469">
            <v>0.62</v>
          </cell>
          <cell r="EJ469">
            <v>0</v>
          </cell>
          <cell r="EK469">
            <v>4</v>
          </cell>
          <cell r="EL469">
            <v>0</v>
          </cell>
          <cell r="EM469">
            <v>5.4</v>
          </cell>
          <cell r="EN469">
            <v>17.2</v>
          </cell>
          <cell r="EO469">
            <v>55.6</v>
          </cell>
          <cell r="EQ469">
            <v>4449.144774301838</v>
          </cell>
        </row>
        <row r="470">
          <cell r="B470">
            <v>1.3</v>
          </cell>
          <cell r="C470">
            <v>0</v>
          </cell>
          <cell r="D470">
            <v>0</v>
          </cell>
          <cell r="E470">
            <v>0</v>
          </cell>
          <cell r="F470">
            <v>0</v>
          </cell>
          <cell r="G470">
            <v>5.7</v>
          </cell>
          <cell r="H470">
            <v>0</v>
          </cell>
          <cell r="I470">
            <v>14.5</v>
          </cell>
          <cell r="J470">
            <v>0</v>
          </cell>
          <cell r="K470">
            <v>9</v>
          </cell>
          <cell r="L470">
            <v>16.5</v>
          </cell>
          <cell r="M470">
            <v>0</v>
          </cell>
          <cell r="N470">
            <v>0</v>
          </cell>
          <cell r="O470">
            <v>0</v>
          </cell>
          <cell r="P470">
            <v>0</v>
          </cell>
          <cell r="Q470">
            <v>0</v>
          </cell>
          <cell r="R470">
            <v>0</v>
          </cell>
          <cell r="S470">
            <v>0</v>
          </cell>
          <cell r="T470">
            <v>0</v>
          </cell>
          <cell r="U470">
            <v>1064</v>
          </cell>
          <cell r="V470">
            <v>0</v>
          </cell>
          <cell r="W470">
            <v>7.04</v>
          </cell>
          <cell r="X470">
            <v>48.7</v>
          </cell>
          <cell r="Y470">
            <v>0</v>
          </cell>
          <cell r="Z470">
            <v>0</v>
          </cell>
          <cell r="AA470">
            <v>24.5</v>
          </cell>
          <cell r="AB470">
            <v>0</v>
          </cell>
          <cell r="AC470">
            <v>0</v>
          </cell>
          <cell r="AD470">
            <v>43.221450653882101</v>
          </cell>
          <cell r="AE470">
            <v>377.3</v>
          </cell>
          <cell r="AF470">
            <v>0</v>
          </cell>
          <cell r="AG470">
            <v>0</v>
          </cell>
          <cell r="AH470">
            <v>0</v>
          </cell>
          <cell r="AI470">
            <v>0</v>
          </cell>
          <cell r="AJ470">
            <v>0</v>
          </cell>
          <cell r="AK470">
            <v>0</v>
          </cell>
          <cell r="AL470">
            <v>0</v>
          </cell>
          <cell r="AM470">
            <v>6.4880000000000004</v>
          </cell>
          <cell r="AN470">
            <v>0</v>
          </cell>
          <cell r="AO470">
            <v>0</v>
          </cell>
          <cell r="AP470">
            <v>0</v>
          </cell>
          <cell r="AQ470">
            <v>0</v>
          </cell>
          <cell r="AR470">
            <v>0</v>
          </cell>
          <cell r="AS470">
            <v>-393.1</v>
          </cell>
          <cell r="AT470">
            <v>198.4</v>
          </cell>
          <cell r="AU470">
            <v>0</v>
          </cell>
          <cell r="AV470">
            <v>9.9</v>
          </cell>
          <cell r="AW470">
            <v>0</v>
          </cell>
          <cell r="AX470">
            <v>0</v>
          </cell>
          <cell r="AY470">
            <v>18.23</v>
          </cell>
          <cell r="AZ470">
            <v>0</v>
          </cell>
          <cell r="BA470">
            <v>71.501408597208794</v>
          </cell>
          <cell r="BB470">
            <v>79.02</v>
          </cell>
          <cell r="BC470">
            <v>45.6</v>
          </cell>
          <cell r="BD470">
            <v>10.95</v>
          </cell>
          <cell r="BE470">
            <v>4.7</v>
          </cell>
          <cell r="BF470">
            <v>0</v>
          </cell>
          <cell r="BG470">
            <v>5.1299423897620997</v>
          </cell>
          <cell r="BH470">
            <v>0</v>
          </cell>
          <cell r="BI470">
            <v>17.260000000000002</v>
          </cell>
          <cell r="BJ470">
            <v>0</v>
          </cell>
          <cell r="BK470">
            <v>0</v>
          </cell>
          <cell r="BL470">
            <v>0</v>
          </cell>
          <cell r="BM470">
            <v>0</v>
          </cell>
          <cell r="BN470">
            <v>0</v>
          </cell>
          <cell r="BO470">
            <v>0</v>
          </cell>
          <cell r="BP470">
            <v>75.071349464391005</v>
          </cell>
          <cell r="BQ470">
            <v>0</v>
          </cell>
          <cell r="BR470">
            <v>32.24</v>
          </cell>
          <cell r="BS470">
            <v>46.3</v>
          </cell>
          <cell r="BT470">
            <v>504.33</v>
          </cell>
          <cell r="BU470">
            <v>70</v>
          </cell>
          <cell r="BV470">
            <v>73.680000000000007</v>
          </cell>
          <cell r="BW470">
            <v>0</v>
          </cell>
          <cell r="BY470">
            <v>12.5</v>
          </cell>
          <cell r="BZ470">
            <v>0</v>
          </cell>
          <cell r="CA470">
            <v>0</v>
          </cell>
          <cell r="CB470">
            <v>0</v>
          </cell>
          <cell r="CC470">
            <v>34.1</v>
          </cell>
          <cell r="CD470">
            <v>512</v>
          </cell>
          <cell r="CE470">
            <v>0</v>
          </cell>
          <cell r="CF470">
            <v>0</v>
          </cell>
          <cell r="CG470">
            <v>55.118000000000002</v>
          </cell>
          <cell r="CH470">
            <v>46.2</v>
          </cell>
          <cell r="CI470">
            <v>0.8</v>
          </cell>
          <cell r="CJ470">
            <v>8.65</v>
          </cell>
          <cell r="CK470">
            <v>12.04</v>
          </cell>
          <cell r="CL470">
            <v>0</v>
          </cell>
          <cell r="CM470">
            <v>6.5</v>
          </cell>
          <cell r="CN470">
            <v>0.8</v>
          </cell>
          <cell r="CO470">
            <v>34.1</v>
          </cell>
          <cell r="CP470">
            <v>7.9</v>
          </cell>
          <cell r="CQ470">
            <v>0</v>
          </cell>
          <cell r="CR470">
            <v>45.6</v>
          </cell>
          <cell r="CS470">
            <v>0</v>
          </cell>
          <cell r="CT470">
            <v>0</v>
          </cell>
          <cell r="CU470">
            <v>0</v>
          </cell>
          <cell r="CV470">
            <v>0</v>
          </cell>
          <cell r="CW470">
            <v>0</v>
          </cell>
          <cell r="CX470">
            <v>0</v>
          </cell>
          <cell r="CY470">
            <v>0</v>
          </cell>
          <cell r="CZ470">
            <v>0</v>
          </cell>
          <cell r="DA470">
            <v>0</v>
          </cell>
          <cell r="DB470">
            <v>0</v>
          </cell>
          <cell r="DC470">
            <v>0</v>
          </cell>
          <cell r="DD470">
            <v>0</v>
          </cell>
          <cell r="DE470">
            <v>0</v>
          </cell>
          <cell r="DF470">
            <v>0</v>
          </cell>
          <cell r="DG470">
            <v>0</v>
          </cell>
          <cell r="DH470">
            <v>0</v>
          </cell>
          <cell r="DI470">
            <v>0</v>
          </cell>
          <cell r="DJ470">
            <v>0</v>
          </cell>
          <cell r="DK470">
            <v>0</v>
          </cell>
          <cell r="DL470">
            <v>0</v>
          </cell>
          <cell r="DM470">
            <v>0</v>
          </cell>
          <cell r="DN470">
            <v>0</v>
          </cell>
          <cell r="DO470">
            <v>0</v>
          </cell>
          <cell r="DP470">
            <v>0</v>
          </cell>
          <cell r="DQ470">
            <v>0</v>
          </cell>
          <cell r="DR470">
            <v>0</v>
          </cell>
          <cell r="DS470">
            <v>0</v>
          </cell>
          <cell r="DT470">
            <v>0</v>
          </cell>
          <cell r="DU470">
            <v>0</v>
          </cell>
          <cell r="DV470">
            <v>0</v>
          </cell>
          <cell r="DW470">
            <v>0</v>
          </cell>
          <cell r="DX470">
            <v>0</v>
          </cell>
          <cell r="DY470">
            <v>0</v>
          </cell>
          <cell r="DZ470">
            <v>22</v>
          </cell>
          <cell r="EA470">
            <v>12.16</v>
          </cell>
          <cell r="EB470">
            <v>3.04</v>
          </cell>
          <cell r="EC470">
            <v>44.8</v>
          </cell>
          <cell r="ED470">
            <v>107</v>
          </cell>
          <cell r="EE470">
            <v>55.56</v>
          </cell>
          <cell r="EF470">
            <v>0</v>
          </cell>
          <cell r="EG470">
            <v>55.4</v>
          </cell>
          <cell r="EH470">
            <v>0</v>
          </cell>
          <cell r="EI470">
            <v>0</v>
          </cell>
          <cell r="EJ470">
            <v>0</v>
          </cell>
          <cell r="EK470">
            <v>43.8622005</v>
          </cell>
          <cell r="EL470">
            <v>11.81</v>
          </cell>
          <cell r="EM470">
            <v>0</v>
          </cell>
          <cell r="EN470">
            <v>0</v>
          </cell>
          <cell r="EO470">
            <v>0</v>
          </cell>
          <cell r="EQ470">
            <v>3619.4023516052443</v>
          </cell>
        </row>
        <row r="471">
          <cell r="B471">
            <v>0</v>
          </cell>
          <cell r="C471">
            <v>31</v>
          </cell>
          <cell r="D471">
            <v>0</v>
          </cell>
          <cell r="E471">
            <v>0</v>
          </cell>
          <cell r="F471">
            <v>0</v>
          </cell>
          <cell r="G471">
            <v>0</v>
          </cell>
          <cell r="H471">
            <v>0</v>
          </cell>
          <cell r="I471">
            <v>0</v>
          </cell>
          <cell r="J471">
            <v>0</v>
          </cell>
          <cell r="K471">
            <v>1876.28</v>
          </cell>
          <cell r="L471">
            <v>0</v>
          </cell>
          <cell r="M471">
            <v>0</v>
          </cell>
          <cell r="N471">
            <v>0</v>
          </cell>
          <cell r="O471">
            <v>0</v>
          </cell>
          <cell r="P471">
            <v>0</v>
          </cell>
          <cell r="Q471">
            <v>0</v>
          </cell>
          <cell r="R471">
            <v>0</v>
          </cell>
          <cell r="S471">
            <v>0</v>
          </cell>
          <cell r="T471">
            <v>0</v>
          </cell>
          <cell r="U471">
            <v>0</v>
          </cell>
          <cell r="V471">
            <v>0</v>
          </cell>
          <cell r="W471">
            <v>0</v>
          </cell>
          <cell r="X471">
            <v>92.1</v>
          </cell>
          <cell r="Y471">
            <v>0</v>
          </cell>
          <cell r="Z471">
            <v>0</v>
          </cell>
          <cell r="AA471">
            <v>1931.9</v>
          </cell>
          <cell r="AB471">
            <v>0</v>
          </cell>
          <cell r="AC471">
            <v>0</v>
          </cell>
          <cell r="AD471">
            <v>3.3966441232448998</v>
          </cell>
          <cell r="AE471">
            <v>0</v>
          </cell>
          <cell r="AF471">
            <v>0</v>
          </cell>
          <cell r="AG471">
            <v>0</v>
          </cell>
          <cell r="AH471">
            <v>0</v>
          </cell>
          <cell r="AI471">
            <v>0</v>
          </cell>
          <cell r="AJ471">
            <v>0</v>
          </cell>
          <cell r="AK471">
            <v>0</v>
          </cell>
          <cell r="AL471">
            <v>0</v>
          </cell>
          <cell r="AM471">
            <v>0</v>
          </cell>
          <cell r="AN471">
            <v>0</v>
          </cell>
          <cell r="AO471">
            <v>0</v>
          </cell>
          <cell r="AP471">
            <v>0</v>
          </cell>
          <cell r="AQ471">
            <v>0</v>
          </cell>
          <cell r="AR471">
            <v>0</v>
          </cell>
          <cell r="AS471">
            <v>0</v>
          </cell>
          <cell r="AT471">
            <v>6.1</v>
          </cell>
          <cell r="AU471">
            <v>0</v>
          </cell>
          <cell r="AV471">
            <v>0</v>
          </cell>
          <cell r="AW471">
            <v>0</v>
          </cell>
          <cell r="AX471">
            <v>85.31</v>
          </cell>
          <cell r="AY471">
            <v>0</v>
          </cell>
          <cell r="AZ471">
            <v>0</v>
          </cell>
          <cell r="BA471">
            <v>0</v>
          </cell>
          <cell r="BB471">
            <v>0</v>
          </cell>
          <cell r="BC471">
            <v>0</v>
          </cell>
          <cell r="BD471">
            <v>8.83</v>
          </cell>
          <cell r="BE471">
            <v>0</v>
          </cell>
          <cell r="BF471">
            <v>0</v>
          </cell>
          <cell r="BG471">
            <v>22.0127647238245</v>
          </cell>
          <cell r="BH471">
            <v>0</v>
          </cell>
          <cell r="BI471">
            <v>0</v>
          </cell>
          <cell r="BJ471">
            <v>0</v>
          </cell>
          <cell r="BK471">
            <v>0</v>
          </cell>
          <cell r="BL471">
            <v>123.6</v>
          </cell>
          <cell r="BM471">
            <v>0</v>
          </cell>
          <cell r="BN471">
            <v>0</v>
          </cell>
          <cell r="BO471">
            <v>0</v>
          </cell>
          <cell r="BP471">
            <v>0</v>
          </cell>
          <cell r="BQ471">
            <v>0</v>
          </cell>
          <cell r="BR471">
            <v>0</v>
          </cell>
          <cell r="BS471">
            <v>0</v>
          </cell>
          <cell r="BT471">
            <v>0</v>
          </cell>
          <cell r="BU471">
            <v>0</v>
          </cell>
          <cell r="BV471">
            <v>51.8</v>
          </cell>
          <cell r="BW471">
            <v>0</v>
          </cell>
          <cell r="BY471">
            <v>0</v>
          </cell>
          <cell r="BZ471">
            <v>0</v>
          </cell>
          <cell r="CA471">
            <v>0</v>
          </cell>
          <cell r="CB471">
            <v>0</v>
          </cell>
          <cell r="CC471">
            <v>246.5</v>
          </cell>
          <cell r="CD471">
            <v>0</v>
          </cell>
          <cell r="CE471">
            <v>0</v>
          </cell>
          <cell r="CF471">
            <v>0</v>
          </cell>
          <cell r="CG471">
            <v>0</v>
          </cell>
          <cell r="CH471">
            <v>0</v>
          </cell>
          <cell r="CI471">
            <v>37.5</v>
          </cell>
          <cell r="CJ471">
            <v>20.451000000000001</v>
          </cell>
          <cell r="CK471">
            <v>0</v>
          </cell>
          <cell r="CL471">
            <v>111.3</v>
          </cell>
          <cell r="CM471">
            <v>1</v>
          </cell>
          <cell r="CN471">
            <v>382.8</v>
          </cell>
          <cell r="CO471">
            <v>0</v>
          </cell>
          <cell r="CP471">
            <v>13.4</v>
          </cell>
          <cell r="CQ471">
            <v>0</v>
          </cell>
          <cell r="CR471">
            <v>6.5</v>
          </cell>
          <cell r="CS471">
            <v>0</v>
          </cell>
          <cell r="CT471">
            <v>0</v>
          </cell>
          <cell r="CU471">
            <v>0</v>
          </cell>
          <cell r="CV471">
            <v>0</v>
          </cell>
          <cell r="CW471">
            <v>0</v>
          </cell>
          <cell r="CX471">
            <v>0</v>
          </cell>
          <cell r="CY471">
            <v>0</v>
          </cell>
          <cell r="CZ471">
            <v>0</v>
          </cell>
          <cell r="DA471">
            <v>0</v>
          </cell>
          <cell r="DB471">
            <v>0</v>
          </cell>
          <cell r="DC471">
            <v>0</v>
          </cell>
          <cell r="DD471">
            <v>0</v>
          </cell>
          <cell r="DE471">
            <v>0</v>
          </cell>
          <cell r="DF471">
            <v>0</v>
          </cell>
          <cell r="DG471">
            <v>0</v>
          </cell>
          <cell r="DH471">
            <v>0</v>
          </cell>
          <cell r="DI471">
            <v>0</v>
          </cell>
          <cell r="DJ471">
            <v>0</v>
          </cell>
          <cell r="DK471">
            <v>0</v>
          </cell>
          <cell r="DL471">
            <v>0</v>
          </cell>
          <cell r="DM471">
            <v>0</v>
          </cell>
          <cell r="DN471">
            <v>0</v>
          </cell>
          <cell r="DO471">
            <v>0</v>
          </cell>
          <cell r="DP471">
            <v>0</v>
          </cell>
          <cell r="DQ471">
            <v>0</v>
          </cell>
          <cell r="DR471">
            <v>0</v>
          </cell>
          <cell r="DS471">
            <v>0</v>
          </cell>
          <cell r="DT471">
            <v>0</v>
          </cell>
          <cell r="DU471">
            <v>0</v>
          </cell>
          <cell r="DV471">
            <v>0</v>
          </cell>
          <cell r="DW471">
            <v>0</v>
          </cell>
          <cell r="DX471">
            <v>0</v>
          </cell>
          <cell r="DY471">
            <v>0</v>
          </cell>
          <cell r="DZ471">
            <v>0</v>
          </cell>
          <cell r="EA471">
            <v>0</v>
          </cell>
          <cell r="EB471">
            <v>0</v>
          </cell>
          <cell r="EC471">
            <v>0</v>
          </cell>
          <cell r="ED471">
            <v>157</v>
          </cell>
          <cell r="EE471">
            <v>0</v>
          </cell>
          <cell r="EF471">
            <v>0</v>
          </cell>
          <cell r="EG471">
            <v>0</v>
          </cell>
          <cell r="EH471">
            <v>0</v>
          </cell>
          <cell r="EI471">
            <v>0</v>
          </cell>
          <cell r="EJ471">
            <v>0</v>
          </cell>
          <cell r="EK471">
            <v>0</v>
          </cell>
          <cell r="EL471">
            <v>0</v>
          </cell>
          <cell r="EM471">
            <v>0</v>
          </cell>
          <cell r="EN471">
            <v>0</v>
          </cell>
          <cell r="EO471">
            <v>0</v>
          </cell>
          <cell r="EQ471">
            <v>5208.7804088470693</v>
          </cell>
        </row>
        <row r="472">
          <cell r="B472">
            <v>22.7</v>
          </cell>
          <cell r="C472">
            <v>31</v>
          </cell>
          <cell r="D472">
            <v>22.5</v>
          </cell>
          <cell r="E472">
            <v>0</v>
          </cell>
          <cell r="F472">
            <v>6.1</v>
          </cell>
          <cell r="G472">
            <v>7.1</v>
          </cell>
          <cell r="H472">
            <v>7</v>
          </cell>
          <cell r="I472">
            <v>55.2</v>
          </cell>
          <cell r="J472">
            <v>0</v>
          </cell>
          <cell r="K472">
            <v>1885.3</v>
          </cell>
          <cell r="L472">
            <v>17.399999999999999</v>
          </cell>
          <cell r="M472">
            <v>1.3398393435</v>
          </cell>
          <cell r="N472">
            <v>5.5</v>
          </cell>
          <cell r="O472">
            <v>0</v>
          </cell>
          <cell r="P472">
            <v>2.4</v>
          </cell>
          <cell r="Q472">
            <v>0</v>
          </cell>
          <cell r="R472">
            <v>29.2</v>
          </cell>
          <cell r="S472">
            <v>9.5</v>
          </cell>
          <cell r="T472">
            <v>0</v>
          </cell>
          <cell r="U472">
            <v>1070.5</v>
          </cell>
          <cell r="V472">
            <v>7.38</v>
          </cell>
          <cell r="W472">
            <v>7.04</v>
          </cell>
          <cell r="X472">
            <v>150.80000000000001</v>
          </cell>
          <cell r="Y472">
            <v>0</v>
          </cell>
          <cell r="Z472">
            <v>1.5</v>
          </cell>
          <cell r="AA472">
            <v>1963.8</v>
          </cell>
          <cell r="AB472">
            <v>0</v>
          </cell>
          <cell r="AC472">
            <v>3.8</v>
          </cell>
          <cell r="AD472">
            <v>46.618094777126998</v>
          </cell>
          <cell r="AE472">
            <v>408.9</v>
          </cell>
          <cell r="AF472">
            <v>6.2</v>
          </cell>
          <cell r="AG472">
            <v>0</v>
          </cell>
          <cell r="AH472">
            <v>0</v>
          </cell>
          <cell r="AI472">
            <v>15.5</v>
          </cell>
          <cell r="AJ472">
            <v>1.6</v>
          </cell>
          <cell r="AK472">
            <v>0</v>
          </cell>
          <cell r="AL472">
            <v>0</v>
          </cell>
          <cell r="AM472">
            <v>175.68600000000001</v>
          </cell>
          <cell r="AN472">
            <v>9.75</v>
          </cell>
          <cell r="AO472">
            <v>0</v>
          </cell>
          <cell r="AP472">
            <v>0</v>
          </cell>
          <cell r="AQ472">
            <v>0</v>
          </cell>
          <cell r="AR472">
            <v>0</v>
          </cell>
          <cell r="AS472">
            <v>-393.1</v>
          </cell>
          <cell r="AT472">
            <v>205.1</v>
          </cell>
          <cell r="AU472">
            <v>46.72</v>
          </cell>
          <cell r="AV472">
            <v>9.9</v>
          </cell>
          <cell r="AW472">
            <v>21.87</v>
          </cell>
          <cell r="AX472">
            <v>85.31</v>
          </cell>
          <cell r="AY472">
            <v>36.03</v>
          </cell>
          <cell r="AZ472">
            <v>0</v>
          </cell>
          <cell r="BA472">
            <v>71.501408597208794</v>
          </cell>
          <cell r="BB472">
            <v>84.45</v>
          </cell>
          <cell r="BC472">
            <v>46.8</v>
          </cell>
          <cell r="BD472">
            <v>25.94</v>
          </cell>
          <cell r="BE472">
            <v>4.7</v>
          </cell>
          <cell r="BF472">
            <v>12.405596158803901</v>
          </cell>
          <cell r="BG472">
            <v>31.1913401250577</v>
          </cell>
          <cell r="BH472">
            <v>18.440738204729399</v>
          </cell>
          <cell r="BI472">
            <v>17.260000000000002</v>
          </cell>
          <cell r="BJ472">
            <v>2.8</v>
          </cell>
          <cell r="BK472">
            <v>4</v>
          </cell>
          <cell r="BL472">
            <v>130.31</v>
          </cell>
          <cell r="BM472">
            <v>23.867999999999999</v>
          </cell>
          <cell r="BN472">
            <v>9.2799999999999994</v>
          </cell>
          <cell r="BO472">
            <v>64.5</v>
          </cell>
          <cell r="BP472">
            <v>75.071349464391005</v>
          </cell>
          <cell r="BQ472">
            <v>73.19</v>
          </cell>
          <cell r="BR472">
            <v>268.01</v>
          </cell>
          <cell r="BS472">
            <v>91.7</v>
          </cell>
          <cell r="BT472">
            <v>675.33</v>
          </cell>
          <cell r="BU472">
            <v>70</v>
          </cell>
          <cell r="BV472">
            <v>158.9</v>
          </cell>
          <cell r="BW472">
            <v>0</v>
          </cell>
          <cell r="BY472">
            <v>12.5</v>
          </cell>
          <cell r="BZ472">
            <v>19.399999999999999</v>
          </cell>
          <cell r="CA472">
            <v>0</v>
          </cell>
          <cell r="CB472">
            <v>19.670000000000002</v>
          </cell>
          <cell r="CC472">
            <v>313.5</v>
          </cell>
          <cell r="CD472">
            <v>745</v>
          </cell>
          <cell r="CE472">
            <v>9.83</v>
          </cell>
          <cell r="CF472">
            <v>24</v>
          </cell>
          <cell r="CG472">
            <v>69.674000000000007</v>
          </cell>
          <cell r="CH472">
            <v>67</v>
          </cell>
          <cell r="CI472">
            <v>39.4</v>
          </cell>
          <cell r="CJ472">
            <v>38.425967583333303</v>
          </cell>
          <cell r="CK472">
            <v>17.14</v>
          </cell>
          <cell r="CL472">
            <v>124.2</v>
          </cell>
          <cell r="CM472">
            <v>18</v>
          </cell>
          <cell r="CN472">
            <v>595</v>
          </cell>
          <cell r="CO472">
            <v>56.9</v>
          </cell>
          <cell r="CP472">
            <v>27.6</v>
          </cell>
          <cell r="CQ472">
            <v>8.41</v>
          </cell>
          <cell r="CR472">
            <v>61.7</v>
          </cell>
          <cell r="CS472">
            <v>111.47</v>
          </cell>
          <cell r="CT472">
            <v>56.71</v>
          </cell>
          <cell r="CU472">
            <v>26.51</v>
          </cell>
          <cell r="CV472">
            <v>44.17</v>
          </cell>
          <cell r="CW472">
            <v>4.3</v>
          </cell>
          <cell r="CX472">
            <v>32.700000000000003</v>
          </cell>
          <cell r="CY472">
            <v>197.04</v>
          </cell>
          <cell r="CZ472">
            <v>0.81</v>
          </cell>
          <cell r="DA472">
            <v>1.49</v>
          </cell>
          <cell r="DB472">
            <v>204.27</v>
          </cell>
          <cell r="DC472">
            <v>13.5</v>
          </cell>
          <cell r="DD472">
            <v>0.01</v>
          </cell>
          <cell r="DE472">
            <v>0.03</v>
          </cell>
          <cell r="DF472">
            <v>5.76</v>
          </cell>
          <cell r="DG472">
            <v>32.39</v>
          </cell>
          <cell r="DH472">
            <v>177.45</v>
          </cell>
          <cell r="DI472">
            <v>68.040000000000006</v>
          </cell>
          <cell r="DJ472">
            <v>49.97</v>
          </cell>
          <cell r="DK472">
            <v>0.09</v>
          </cell>
          <cell r="DL472">
            <v>0.56999999999999995</v>
          </cell>
          <cell r="DM472">
            <v>50.21</v>
          </cell>
          <cell r="DN472">
            <v>50.91</v>
          </cell>
          <cell r="DO472">
            <v>223.73</v>
          </cell>
          <cell r="DP472">
            <v>16.13</v>
          </cell>
          <cell r="DQ472">
            <v>540.01</v>
          </cell>
          <cell r="DR472">
            <v>0.01</v>
          </cell>
          <cell r="DS472">
            <v>55.19</v>
          </cell>
          <cell r="DT472">
            <v>56.71</v>
          </cell>
          <cell r="DU472">
            <v>64.73</v>
          </cell>
          <cell r="DV472">
            <v>79.41</v>
          </cell>
          <cell r="DW472">
            <v>0.91</v>
          </cell>
          <cell r="DX472">
            <v>56.71</v>
          </cell>
          <cell r="DY472">
            <v>56.71</v>
          </cell>
          <cell r="DZ472">
            <v>37</v>
          </cell>
          <cell r="EA472">
            <v>44</v>
          </cell>
          <cell r="EB472">
            <v>3.04</v>
          </cell>
          <cell r="EC472">
            <v>62.3</v>
          </cell>
          <cell r="ED472">
            <v>314.32299999999998</v>
          </cell>
          <cell r="EE472">
            <v>133</v>
          </cell>
          <cell r="EF472">
            <v>0</v>
          </cell>
          <cell r="EG472">
            <v>56.4</v>
          </cell>
          <cell r="EH472">
            <v>0</v>
          </cell>
          <cell r="EI472">
            <v>0.62</v>
          </cell>
          <cell r="EJ472">
            <v>0</v>
          </cell>
          <cell r="EK472">
            <v>47.8622005</v>
          </cell>
          <cell r="EL472">
            <v>11.81</v>
          </cell>
          <cell r="EM472">
            <v>5.4</v>
          </cell>
          <cell r="EN472">
            <v>17.2</v>
          </cell>
          <cell r="EO472">
            <v>55.6</v>
          </cell>
          <cell r="EQ472">
            <v>13277.347534754148</v>
          </cell>
        </row>
        <row r="473">
          <cell r="B473">
            <v>29</v>
          </cell>
          <cell r="C473">
            <v>0</v>
          </cell>
          <cell r="D473">
            <v>0</v>
          </cell>
          <cell r="E473">
            <v>0</v>
          </cell>
          <cell r="F473">
            <v>0</v>
          </cell>
          <cell r="G473">
            <v>2.4</v>
          </cell>
          <cell r="H473">
            <v>7</v>
          </cell>
          <cell r="I473">
            <v>26</v>
          </cell>
          <cell r="J473">
            <v>0</v>
          </cell>
          <cell r="K473">
            <v>0</v>
          </cell>
          <cell r="L473">
            <v>0</v>
          </cell>
          <cell r="M473">
            <v>1.5</v>
          </cell>
          <cell r="N473">
            <v>4.5</v>
          </cell>
          <cell r="O473">
            <v>0</v>
          </cell>
          <cell r="P473">
            <v>2.5</v>
          </cell>
          <cell r="Q473">
            <v>0</v>
          </cell>
          <cell r="R473">
            <v>30.89</v>
          </cell>
          <cell r="S473">
            <v>9.1999999999999993</v>
          </cell>
          <cell r="T473">
            <v>0</v>
          </cell>
          <cell r="U473">
            <v>0</v>
          </cell>
          <cell r="V473">
            <v>5.78</v>
          </cell>
          <cell r="W473">
            <v>0</v>
          </cell>
          <cell r="X473">
            <v>4</v>
          </cell>
          <cell r="Y473">
            <v>0</v>
          </cell>
          <cell r="Z473">
            <v>1.5</v>
          </cell>
          <cell r="AA473">
            <v>0</v>
          </cell>
          <cell r="AB473">
            <v>0</v>
          </cell>
          <cell r="AC473">
            <v>3.4</v>
          </cell>
          <cell r="AD473">
            <v>0</v>
          </cell>
          <cell r="AE473">
            <v>0</v>
          </cell>
          <cell r="AF473">
            <v>3.8</v>
          </cell>
          <cell r="AG473">
            <v>0</v>
          </cell>
          <cell r="AH473">
            <v>0</v>
          </cell>
          <cell r="AI473">
            <v>15.6</v>
          </cell>
          <cell r="AJ473">
            <v>5.0999999999999996</v>
          </cell>
          <cell r="AK473">
            <v>0</v>
          </cell>
          <cell r="AL473">
            <v>0</v>
          </cell>
          <cell r="AM473">
            <v>117</v>
          </cell>
          <cell r="AN473">
            <v>24.1</v>
          </cell>
          <cell r="AO473">
            <v>0</v>
          </cell>
          <cell r="AP473">
            <v>0</v>
          </cell>
          <cell r="AQ473">
            <v>0</v>
          </cell>
          <cell r="AR473">
            <v>0</v>
          </cell>
          <cell r="AS473">
            <v>0</v>
          </cell>
          <cell r="AT473">
            <v>0</v>
          </cell>
          <cell r="AU473">
            <v>36.22</v>
          </cell>
          <cell r="AV473">
            <v>0</v>
          </cell>
          <cell r="AW473">
            <v>20.63</v>
          </cell>
          <cell r="AX473">
            <v>0</v>
          </cell>
          <cell r="AY473">
            <v>0</v>
          </cell>
          <cell r="AZ473">
            <v>0</v>
          </cell>
          <cell r="BA473">
            <v>0</v>
          </cell>
          <cell r="BB473">
            <v>14</v>
          </cell>
          <cell r="BC473">
            <v>1.2</v>
          </cell>
          <cell r="BD473">
            <v>4.55</v>
          </cell>
          <cell r="BE473">
            <v>0</v>
          </cell>
          <cell r="BF473">
            <v>12.48</v>
          </cell>
          <cell r="BG473">
            <v>0</v>
          </cell>
          <cell r="BH473">
            <v>0</v>
          </cell>
          <cell r="BI473">
            <v>0</v>
          </cell>
          <cell r="BJ473">
            <v>0</v>
          </cell>
          <cell r="BK473">
            <v>0</v>
          </cell>
          <cell r="BL473">
            <v>40.9</v>
          </cell>
          <cell r="BM473">
            <v>11.964600000000001</v>
          </cell>
          <cell r="BN473">
            <v>0</v>
          </cell>
          <cell r="BO473">
            <v>50</v>
          </cell>
          <cell r="BP473">
            <v>0</v>
          </cell>
          <cell r="BQ473">
            <v>0</v>
          </cell>
          <cell r="BR473">
            <v>31.1</v>
          </cell>
          <cell r="BS473">
            <v>1.5</v>
          </cell>
          <cell r="BT473">
            <v>148.41999999999999</v>
          </cell>
          <cell r="BU473">
            <v>0</v>
          </cell>
          <cell r="BV473">
            <v>0</v>
          </cell>
          <cell r="BW473">
            <v>0</v>
          </cell>
          <cell r="BY473">
            <v>0</v>
          </cell>
          <cell r="BZ473">
            <v>0</v>
          </cell>
          <cell r="CA473">
            <v>0</v>
          </cell>
          <cell r="CB473">
            <v>17.059999999999999</v>
          </cell>
          <cell r="CC473">
            <v>59</v>
          </cell>
          <cell r="CD473">
            <v>102</v>
          </cell>
          <cell r="CE473">
            <v>0</v>
          </cell>
          <cell r="CF473">
            <v>27</v>
          </cell>
          <cell r="CG473">
            <v>5.0869999999999997</v>
          </cell>
          <cell r="CH473">
            <v>19</v>
          </cell>
          <cell r="CI473">
            <v>1.2</v>
          </cell>
          <cell r="CJ473">
            <v>7.5644761249999997</v>
          </cell>
          <cell r="CK473">
            <v>4.3</v>
          </cell>
          <cell r="CL473">
            <v>12</v>
          </cell>
          <cell r="CM473">
            <v>21</v>
          </cell>
          <cell r="CN473">
            <v>282.7</v>
          </cell>
          <cell r="CO473">
            <v>14.8</v>
          </cell>
          <cell r="CP473">
            <v>0</v>
          </cell>
          <cell r="CQ473">
            <v>12.75</v>
          </cell>
          <cell r="CR473">
            <v>0</v>
          </cell>
          <cell r="CS473">
            <v>132.44999999999999</v>
          </cell>
          <cell r="CT473">
            <v>132.44999999999999</v>
          </cell>
          <cell r="CU473">
            <v>17.61</v>
          </cell>
          <cell r="CV473">
            <v>16.899999999999999</v>
          </cell>
          <cell r="CW473">
            <v>3.25</v>
          </cell>
          <cell r="CX473">
            <v>9.6999999999999993</v>
          </cell>
          <cell r="CY473">
            <v>211.67</v>
          </cell>
          <cell r="CZ473">
            <v>1.0900000000000001</v>
          </cell>
          <cell r="DA473">
            <v>1.52</v>
          </cell>
          <cell r="DB473">
            <v>340.5</v>
          </cell>
          <cell r="DC473">
            <v>7.87</v>
          </cell>
          <cell r="DD473">
            <v>0.01</v>
          </cell>
          <cell r="DE473">
            <v>3.23</v>
          </cell>
          <cell r="DF473">
            <v>27.38</v>
          </cell>
          <cell r="DG473">
            <v>38.450000000000003</v>
          </cell>
          <cell r="DH473">
            <v>200.29</v>
          </cell>
          <cell r="DI473">
            <v>105.16</v>
          </cell>
          <cell r="DJ473">
            <v>39.94</v>
          </cell>
          <cell r="DK473">
            <v>13.94</v>
          </cell>
          <cell r="DL473">
            <v>132.44999999999999</v>
          </cell>
          <cell r="DM473">
            <v>54.96</v>
          </cell>
          <cell r="DN473">
            <v>25.85</v>
          </cell>
          <cell r="DO473">
            <v>218.43</v>
          </cell>
          <cell r="DP473">
            <v>16.59</v>
          </cell>
          <cell r="DQ473">
            <v>592.11</v>
          </cell>
          <cell r="DR473">
            <v>0.01</v>
          </cell>
          <cell r="DS473">
            <v>91.89</v>
          </cell>
          <cell r="DT473">
            <v>132.44999999999999</v>
          </cell>
          <cell r="DU473">
            <v>36.590000000000003</v>
          </cell>
          <cell r="DV473">
            <v>61.2</v>
          </cell>
          <cell r="DW473">
            <v>1.64</v>
          </cell>
          <cell r="DX473">
            <v>132.44999999999999</v>
          </cell>
          <cell r="DY473">
            <v>132.44999999999999</v>
          </cell>
          <cell r="DZ473">
            <v>13</v>
          </cell>
          <cell r="EA473">
            <v>26.9</v>
          </cell>
          <cell r="EB473">
            <v>0</v>
          </cell>
          <cell r="EC473">
            <v>0</v>
          </cell>
          <cell r="ED473">
            <v>11.226000000000001</v>
          </cell>
          <cell r="EE473">
            <v>73.19</v>
          </cell>
          <cell r="EF473">
            <v>0</v>
          </cell>
          <cell r="EG473">
            <v>0</v>
          </cell>
          <cell r="EH473">
            <v>0</v>
          </cell>
          <cell r="EI473">
            <v>0</v>
          </cell>
          <cell r="EJ473">
            <v>0</v>
          </cell>
          <cell r="EK473">
            <v>0</v>
          </cell>
          <cell r="EL473">
            <v>0</v>
          </cell>
          <cell r="EM473">
            <v>5.7</v>
          </cell>
          <cell r="EN473">
            <v>16.399999999999999</v>
          </cell>
          <cell r="EO473">
            <v>92.2</v>
          </cell>
          <cell r="EQ473">
            <v>4422.7920761249979</v>
          </cell>
        </row>
        <row r="474">
          <cell r="B474">
            <v>2.2000000000000002</v>
          </cell>
          <cell r="C474">
            <v>0</v>
          </cell>
          <cell r="D474">
            <v>0</v>
          </cell>
          <cell r="E474">
            <v>0</v>
          </cell>
          <cell r="F474">
            <v>0</v>
          </cell>
          <cell r="G474">
            <v>8.6999999999999993</v>
          </cell>
          <cell r="H474">
            <v>0</v>
          </cell>
          <cell r="I474">
            <v>24.6</v>
          </cell>
          <cell r="J474">
            <v>0</v>
          </cell>
          <cell r="K474">
            <v>9</v>
          </cell>
          <cell r="L474">
            <v>18.399999999999999</v>
          </cell>
          <cell r="M474">
            <v>0</v>
          </cell>
          <cell r="N474">
            <v>0</v>
          </cell>
          <cell r="O474">
            <v>0</v>
          </cell>
          <cell r="P474">
            <v>0</v>
          </cell>
          <cell r="Q474">
            <v>0</v>
          </cell>
          <cell r="R474">
            <v>0</v>
          </cell>
          <cell r="S474">
            <v>0</v>
          </cell>
          <cell r="T474">
            <v>0</v>
          </cell>
          <cell r="U474">
            <v>1126</v>
          </cell>
          <cell r="V474">
            <v>0</v>
          </cell>
          <cell r="W474">
            <v>7.3</v>
          </cell>
          <cell r="X474">
            <v>104.8</v>
          </cell>
          <cell r="Y474">
            <v>0</v>
          </cell>
          <cell r="Z474">
            <v>0</v>
          </cell>
          <cell r="AA474">
            <v>23.9</v>
          </cell>
          <cell r="AB474">
            <v>0</v>
          </cell>
          <cell r="AC474">
            <v>0</v>
          </cell>
          <cell r="AD474">
            <v>52.506847331867398</v>
          </cell>
          <cell r="AE474">
            <v>691.4</v>
          </cell>
          <cell r="AF474">
            <v>0</v>
          </cell>
          <cell r="AG474">
            <v>0</v>
          </cell>
          <cell r="AH474">
            <v>0</v>
          </cell>
          <cell r="AI474">
            <v>0</v>
          </cell>
          <cell r="AJ474">
            <v>0</v>
          </cell>
          <cell r="AK474">
            <v>0</v>
          </cell>
          <cell r="AL474">
            <v>0</v>
          </cell>
          <cell r="AM474">
            <v>6.923</v>
          </cell>
          <cell r="AN474">
            <v>0</v>
          </cell>
          <cell r="AO474">
            <v>0</v>
          </cell>
          <cell r="AP474">
            <v>0</v>
          </cell>
          <cell r="AQ474">
            <v>0</v>
          </cell>
          <cell r="AR474">
            <v>0</v>
          </cell>
          <cell r="AS474">
            <v>-409.6</v>
          </cell>
          <cell r="AT474">
            <v>214</v>
          </cell>
          <cell r="AU474">
            <v>0</v>
          </cell>
          <cell r="AV474">
            <v>19.899999999999999</v>
          </cell>
          <cell r="AW474">
            <v>0</v>
          </cell>
          <cell r="AX474">
            <v>0</v>
          </cell>
          <cell r="AY474">
            <v>21.0809893849422</v>
          </cell>
          <cell r="AZ474">
            <v>0</v>
          </cell>
          <cell r="BA474">
            <v>56.67</v>
          </cell>
          <cell r="BB474">
            <v>135.6</v>
          </cell>
          <cell r="BC474">
            <v>50.6</v>
          </cell>
          <cell r="BD474">
            <v>13.19</v>
          </cell>
          <cell r="BE474">
            <v>3.2</v>
          </cell>
          <cell r="BF474">
            <v>13.748891947730799</v>
          </cell>
          <cell r="BG474">
            <v>8.9537064013597494</v>
          </cell>
          <cell r="BH474">
            <v>0</v>
          </cell>
          <cell r="BI474">
            <v>20.29</v>
          </cell>
          <cell r="BJ474">
            <v>0</v>
          </cell>
          <cell r="BK474">
            <v>0</v>
          </cell>
          <cell r="BL474">
            <v>0</v>
          </cell>
          <cell r="BM474">
            <v>0</v>
          </cell>
          <cell r="BN474">
            <v>0</v>
          </cell>
          <cell r="BO474">
            <v>0</v>
          </cell>
          <cell r="BP474">
            <v>65.216708652551404</v>
          </cell>
          <cell r="BQ474">
            <v>0</v>
          </cell>
          <cell r="BR474">
            <v>462.47</v>
          </cell>
          <cell r="BS474">
            <v>51.3</v>
          </cell>
          <cell r="BT474">
            <v>1177.47</v>
          </cell>
          <cell r="BU474">
            <v>96</v>
          </cell>
          <cell r="BV474">
            <v>95.8</v>
          </cell>
          <cell r="BW474">
            <v>0</v>
          </cell>
          <cell r="BY474">
            <v>12.5</v>
          </cell>
          <cell r="BZ474">
            <v>0</v>
          </cell>
          <cell r="CA474">
            <v>0</v>
          </cell>
          <cell r="CB474">
            <v>0</v>
          </cell>
          <cell r="CC474">
            <v>54</v>
          </cell>
          <cell r="CD474">
            <v>489</v>
          </cell>
          <cell r="CE474">
            <v>7.4279999999999999</v>
          </cell>
          <cell r="CF474">
            <v>0</v>
          </cell>
          <cell r="CG474">
            <v>46.965000000000003</v>
          </cell>
          <cell r="CH474">
            <v>49</v>
          </cell>
          <cell r="CI474">
            <v>3</v>
          </cell>
          <cell r="CJ474">
            <v>8.65</v>
          </cell>
          <cell r="CK474">
            <v>12.28</v>
          </cell>
          <cell r="CL474">
            <v>0</v>
          </cell>
          <cell r="CM474">
            <v>19.600000000000001</v>
          </cell>
          <cell r="CN474">
            <v>12.5</v>
          </cell>
          <cell r="CO474">
            <v>35.700000000000003</v>
          </cell>
          <cell r="CP474">
            <v>0</v>
          </cell>
          <cell r="CQ474">
            <v>0</v>
          </cell>
          <cell r="CR474">
            <v>49.5</v>
          </cell>
          <cell r="CS474">
            <v>0</v>
          </cell>
          <cell r="CT474">
            <v>0</v>
          </cell>
          <cell r="CU474">
            <v>0</v>
          </cell>
          <cell r="CV474">
            <v>0</v>
          </cell>
          <cell r="CW474">
            <v>0</v>
          </cell>
          <cell r="CX474">
            <v>0</v>
          </cell>
          <cell r="CY474">
            <v>0</v>
          </cell>
          <cell r="CZ474">
            <v>0</v>
          </cell>
          <cell r="DA474">
            <v>0</v>
          </cell>
          <cell r="DB474">
            <v>0</v>
          </cell>
          <cell r="DC474">
            <v>0</v>
          </cell>
          <cell r="DD474">
            <v>0</v>
          </cell>
          <cell r="DE474">
            <v>0</v>
          </cell>
          <cell r="DF474">
            <v>0</v>
          </cell>
          <cell r="DG474">
            <v>0</v>
          </cell>
          <cell r="DH474">
            <v>0</v>
          </cell>
          <cell r="DI474">
            <v>0</v>
          </cell>
          <cell r="DJ474">
            <v>0</v>
          </cell>
          <cell r="DK474">
            <v>0</v>
          </cell>
          <cell r="DL474">
            <v>0</v>
          </cell>
          <cell r="DM474">
            <v>0</v>
          </cell>
          <cell r="DN474">
            <v>0</v>
          </cell>
          <cell r="DO474">
            <v>0</v>
          </cell>
          <cell r="DP474">
            <v>0</v>
          </cell>
          <cell r="DQ474">
            <v>0</v>
          </cell>
          <cell r="DR474">
            <v>0</v>
          </cell>
          <cell r="DS474">
            <v>0</v>
          </cell>
          <cell r="DT474">
            <v>0</v>
          </cell>
          <cell r="DU474">
            <v>0</v>
          </cell>
          <cell r="DV474">
            <v>0</v>
          </cell>
          <cell r="DW474">
            <v>0</v>
          </cell>
          <cell r="DX474">
            <v>0</v>
          </cell>
          <cell r="DY474">
            <v>0</v>
          </cell>
          <cell r="DZ474">
            <v>33</v>
          </cell>
          <cell r="EA474">
            <v>4.9000000000000004</v>
          </cell>
          <cell r="EB474">
            <v>3</v>
          </cell>
          <cell r="EC474">
            <v>51.6</v>
          </cell>
          <cell r="ED474">
            <v>123</v>
          </cell>
          <cell r="EE474">
            <v>79.02</v>
          </cell>
          <cell r="EF474">
            <v>0</v>
          </cell>
          <cell r="EG474">
            <v>56.3</v>
          </cell>
          <cell r="EH474">
            <v>0</v>
          </cell>
          <cell r="EI474">
            <v>0</v>
          </cell>
          <cell r="EJ474">
            <v>0</v>
          </cell>
          <cell r="EK474">
            <v>43.257719299999998</v>
          </cell>
          <cell r="EL474">
            <v>12.06</v>
          </cell>
          <cell r="EM474">
            <v>0</v>
          </cell>
          <cell r="EN474">
            <v>0</v>
          </cell>
          <cell r="EO474">
            <v>0</v>
          </cell>
          <cell r="EQ474">
            <v>5377.8808630184531</v>
          </cell>
        </row>
        <row r="475">
          <cell r="B475">
            <v>0</v>
          </cell>
          <cell r="C475">
            <v>31</v>
          </cell>
          <cell r="D475">
            <v>0</v>
          </cell>
          <cell r="E475">
            <v>0</v>
          </cell>
          <cell r="F475">
            <v>0</v>
          </cell>
          <cell r="G475">
            <v>0</v>
          </cell>
          <cell r="H475">
            <v>0</v>
          </cell>
          <cell r="I475">
            <v>0</v>
          </cell>
          <cell r="J475">
            <v>0</v>
          </cell>
          <cell r="K475">
            <v>1769.06</v>
          </cell>
          <cell r="L475">
            <v>0</v>
          </cell>
          <cell r="M475">
            <v>0</v>
          </cell>
          <cell r="N475">
            <v>0</v>
          </cell>
          <cell r="O475">
            <v>0</v>
          </cell>
          <cell r="P475">
            <v>0</v>
          </cell>
          <cell r="Q475">
            <v>0</v>
          </cell>
          <cell r="R475">
            <v>0</v>
          </cell>
          <cell r="S475">
            <v>0</v>
          </cell>
          <cell r="T475">
            <v>0</v>
          </cell>
          <cell r="U475">
            <v>0</v>
          </cell>
          <cell r="V475">
            <v>0</v>
          </cell>
          <cell r="W475">
            <v>0</v>
          </cell>
          <cell r="X475">
            <v>8.5</v>
          </cell>
          <cell r="Y475">
            <v>0</v>
          </cell>
          <cell r="Z475">
            <v>0</v>
          </cell>
          <cell r="AA475">
            <v>2219.3000000000002</v>
          </cell>
          <cell r="AB475">
            <v>0</v>
          </cell>
          <cell r="AC475">
            <v>0</v>
          </cell>
          <cell r="AD475">
            <v>4.07591207868286</v>
          </cell>
          <cell r="AE475">
            <v>0</v>
          </cell>
          <cell r="AF475">
            <v>0</v>
          </cell>
          <cell r="AG475">
            <v>0</v>
          </cell>
          <cell r="AH475">
            <v>0</v>
          </cell>
          <cell r="AI475">
            <v>0</v>
          </cell>
          <cell r="AJ475">
            <v>0</v>
          </cell>
          <cell r="AK475">
            <v>0</v>
          </cell>
          <cell r="AL475">
            <v>0</v>
          </cell>
          <cell r="AM475">
            <v>0</v>
          </cell>
          <cell r="AN475">
            <v>0</v>
          </cell>
          <cell r="AO475">
            <v>0</v>
          </cell>
          <cell r="AP475">
            <v>0</v>
          </cell>
          <cell r="AQ475">
            <v>0</v>
          </cell>
          <cell r="AR475">
            <v>0</v>
          </cell>
          <cell r="AS475">
            <v>0</v>
          </cell>
          <cell r="AT475">
            <v>0</v>
          </cell>
          <cell r="AU475">
            <v>0</v>
          </cell>
          <cell r="AV475">
            <v>0</v>
          </cell>
          <cell r="AW475">
            <v>0</v>
          </cell>
          <cell r="AX475">
            <v>0</v>
          </cell>
          <cell r="AY475">
            <v>0</v>
          </cell>
          <cell r="AZ475">
            <v>0</v>
          </cell>
          <cell r="BA475">
            <v>0</v>
          </cell>
          <cell r="BB475">
            <v>0</v>
          </cell>
          <cell r="BC475">
            <v>0</v>
          </cell>
          <cell r="BD475">
            <v>7.88</v>
          </cell>
          <cell r="BE475">
            <v>0</v>
          </cell>
          <cell r="BF475">
            <v>0</v>
          </cell>
          <cell r="BG475">
            <v>21.720359031895399</v>
          </cell>
          <cell r="BH475">
            <v>0</v>
          </cell>
          <cell r="BI475">
            <v>0</v>
          </cell>
          <cell r="BJ475">
            <v>0</v>
          </cell>
          <cell r="BK475">
            <v>0</v>
          </cell>
          <cell r="BL475">
            <v>113.3</v>
          </cell>
          <cell r="BM475">
            <v>0</v>
          </cell>
          <cell r="BN475">
            <v>0</v>
          </cell>
          <cell r="BO475">
            <v>0</v>
          </cell>
          <cell r="BP475">
            <v>0</v>
          </cell>
          <cell r="BQ475">
            <v>0</v>
          </cell>
          <cell r="BR475">
            <v>0</v>
          </cell>
          <cell r="BS475">
            <v>0</v>
          </cell>
          <cell r="BT475">
            <v>0</v>
          </cell>
          <cell r="BU475">
            <v>0</v>
          </cell>
          <cell r="BV475">
            <v>0</v>
          </cell>
          <cell r="BW475">
            <v>0</v>
          </cell>
          <cell r="BY475">
            <v>0</v>
          </cell>
          <cell r="BZ475">
            <v>0</v>
          </cell>
          <cell r="CA475">
            <v>0</v>
          </cell>
          <cell r="CB475">
            <v>0</v>
          </cell>
          <cell r="CC475">
            <v>188</v>
          </cell>
          <cell r="CD475">
            <v>0</v>
          </cell>
          <cell r="CE475">
            <v>0</v>
          </cell>
          <cell r="CF475">
            <v>0</v>
          </cell>
          <cell r="CG475">
            <v>0</v>
          </cell>
          <cell r="CH475">
            <v>0</v>
          </cell>
          <cell r="CI475">
            <v>37.5</v>
          </cell>
          <cell r="CJ475">
            <v>20.451000000000001</v>
          </cell>
          <cell r="CK475">
            <v>0</v>
          </cell>
          <cell r="CL475">
            <v>98.4</v>
          </cell>
          <cell r="CM475">
            <v>0</v>
          </cell>
          <cell r="CN475">
            <v>368.1</v>
          </cell>
          <cell r="CO475">
            <v>0</v>
          </cell>
          <cell r="CP475">
            <v>0</v>
          </cell>
          <cell r="CQ475">
            <v>0</v>
          </cell>
          <cell r="CR475">
            <v>0</v>
          </cell>
          <cell r="CS475">
            <v>0</v>
          </cell>
          <cell r="CT475">
            <v>0</v>
          </cell>
          <cell r="CU475">
            <v>0</v>
          </cell>
          <cell r="CV475">
            <v>0</v>
          </cell>
          <cell r="CW475">
            <v>0</v>
          </cell>
          <cell r="CX475">
            <v>0</v>
          </cell>
          <cell r="CY475">
            <v>0</v>
          </cell>
          <cell r="CZ475">
            <v>0</v>
          </cell>
          <cell r="DA475">
            <v>0</v>
          </cell>
          <cell r="DB475">
            <v>0</v>
          </cell>
          <cell r="DC475">
            <v>0</v>
          </cell>
          <cell r="DD475">
            <v>0</v>
          </cell>
          <cell r="DE475">
            <v>0</v>
          </cell>
          <cell r="DF475">
            <v>0</v>
          </cell>
          <cell r="DG475">
            <v>0</v>
          </cell>
          <cell r="DH475">
            <v>0</v>
          </cell>
          <cell r="DI475">
            <v>0</v>
          </cell>
          <cell r="DJ475">
            <v>0</v>
          </cell>
          <cell r="DK475">
            <v>0</v>
          </cell>
          <cell r="DL475">
            <v>0</v>
          </cell>
          <cell r="DM475">
            <v>0</v>
          </cell>
          <cell r="DN475">
            <v>0</v>
          </cell>
          <cell r="DO475">
            <v>0</v>
          </cell>
          <cell r="DP475">
            <v>0</v>
          </cell>
          <cell r="DQ475">
            <v>0</v>
          </cell>
          <cell r="DR475">
            <v>0</v>
          </cell>
          <cell r="DS475">
            <v>0</v>
          </cell>
          <cell r="DT475">
            <v>0</v>
          </cell>
          <cell r="DU475">
            <v>0</v>
          </cell>
          <cell r="DV475">
            <v>0</v>
          </cell>
          <cell r="DW475">
            <v>0</v>
          </cell>
          <cell r="DX475">
            <v>0</v>
          </cell>
          <cell r="DY475">
            <v>0</v>
          </cell>
          <cell r="DZ475">
            <v>0</v>
          </cell>
          <cell r="EA475">
            <v>0</v>
          </cell>
          <cell r="EB475">
            <v>0</v>
          </cell>
          <cell r="EC475">
            <v>0</v>
          </cell>
          <cell r="ED475">
            <v>86</v>
          </cell>
          <cell r="EE475">
            <v>0</v>
          </cell>
          <cell r="EF475">
            <v>0</v>
          </cell>
          <cell r="EG475">
            <v>0</v>
          </cell>
          <cell r="EH475">
            <v>0</v>
          </cell>
          <cell r="EI475">
            <v>0</v>
          </cell>
          <cell r="EJ475">
            <v>0</v>
          </cell>
          <cell r="EK475">
            <v>0</v>
          </cell>
          <cell r="EL475">
            <v>0</v>
          </cell>
          <cell r="EM475">
            <v>0</v>
          </cell>
          <cell r="EN475">
            <v>0</v>
          </cell>
          <cell r="EO475">
            <v>0</v>
          </cell>
          <cell r="EQ475">
            <v>4973.2872711105783</v>
          </cell>
        </row>
        <row r="476">
          <cell r="B476">
            <v>31.2</v>
          </cell>
          <cell r="C476">
            <v>31</v>
          </cell>
          <cell r="D476">
            <v>0</v>
          </cell>
          <cell r="E476">
            <v>0</v>
          </cell>
          <cell r="F476">
            <v>0</v>
          </cell>
          <cell r="G476">
            <v>11.1</v>
          </cell>
          <cell r="H476">
            <v>7</v>
          </cell>
          <cell r="I476">
            <v>50.6</v>
          </cell>
          <cell r="J476">
            <v>0</v>
          </cell>
          <cell r="K476">
            <v>1778.1</v>
          </cell>
          <cell r="L476">
            <v>18.399999999999999</v>
          </cell>
          <cell r="M476">
            <v>1.5</v>
          </cell>
          <cell r="N476">
            <v>4.5</v>
          </cell>
          <cell r="O476">
            <v>0</v>
          </cell>
          <cell r="P476">
            <v>2.5</v>
          </cell>
          <cell r="Q476">
            <v>0</v>
          </cell>
          <cell r="R476">
            <v>30.89</v>
          </cell>
          <cell r="S476">
            <v>9.1999999999999993</v>
          </cell>
          <cell r="T476">
            <v>0</v>
          </cell>
          <cell r="U476">
            <v>1126</v>
          </cell>
          <cell r="V476">
            <v>5.78</v>
          </cell>
          <cell r="W476">
            <v>7.3</v>
          </cell>
          <cell r="X476">
            <v>117.3</v>
          </cell>
          <cell r="Y476">
            <v>0</v>
          </cell>
          <cell r="Z476">
            <v>1.5</v>
          </cell>
          <cell r="AA476">
            <v>2243.1999999999998</v>
          </cell>
          <cell r="AB476">
            <v>0</v>
          </cell>
          <cell r="AC476">
            <v>3.4</v>
          </cell>
          <cell r="AD476">
            <v>56.582759410550302</v>
          </cell>
          <cell r="AE476">
            <v>691.4</v>
          </cell>
          <cell r="AF476">
            <v>3.8</v>
          </cell>
          <cell r="AG476">
            <v>0</v>
          </cell>
          <cell r="AH476">
            <v>0</v>
          </cell>
          <cell r="AI476">
            <v>15.6</v>
          </cell>
          <cell r="AJ476">
            <v>5.0999999999999996</v>
          </cell>
          <cell r="AK476">
            <v>0</v>
          </cell>
          <cell r="AL476">
            <v>0</v>
          </cell>
          <cell r="AM476">
            <v>123.923</v>
          </cell>
          <cell r="AN476">
            <v>24.1</v>
          </cell>
          <cell r="AO476">
            <v>0</v>
          </cell>
          <cell r="AP476">
            <v>0</v>
          </cell>
          <cell r="AQ476">
            <v>0</v>
          </cell>
          <cell r="AR476">
            <v>0</v>
          </cell>
          <cell r="AS476">
            <v>-409.6</v>
          </cell>
          <cell r="AT476">
            <v>214</v>
          </cell>
          <cell r="AU476">
            <v>36.22</v>
          </cell>
          <cell r="AV476">
            <v>19.899999999999999</v>
          </cell>
          <cell r="AW476">
            <v>20.63</v>
          </cell>
          <cell r="AX476">
            <v>0</v>
          </cell>
          <cell r="AY476">
            <v>21.0809893849422</v>
          </cell>
          <cell r="AZ476">
            <v>0</v>
          </cell>
          <cell r="BA476">
            <v>56.67</v>
          </cell>
          <cell r="BB476">
            <v>149.6</v>
          </cell>
          <cell r="BC476">
            <v>51.8</v>
          </cell>
          <cell r="BD476">
            <v>25.62</v>
          </cell>
          <cell r="BE476">
            <v>3.2</v>
          </cell>
          <cell r="BF476">
            <v>26.228891947730801</v>
          </cell>
          <cell r="BG476">
            <v>30.674065433255201</v>
          </cell>
          <cell r="BH476">
            <v>0</v>
          </cell>
          <cell r="BI476">
            <v>20.29</v>
          </cell>
          <cell r="BJ476">
            <v>0</v>
          </cell>
          <cell r="BK476">
            <v>0</v>
          </cell>
          <cell r="BL476">
            <v>154.19999999999999</v>
          </cell>
          <cell r="BM476">
            <v>11.964600000000001</v>
          </cell>
          <cell r="BN476">
            <v>0</v>
          </cell>
          <cell r="BO476">
            <v>50</v>
          </cell>
          <cell r="BP476">
            <v>65.216708652551404</v>
          </cell>
          <cell r="BQ476">
            <v>0</v>
          </cell>
          <cell r="BR476">
            <v>493.57</v>
          </cell>
          <cell r="BS476">
            <v>52.8</v>
          </cell>
          <cell r="BT476">
            <v>1325.89</v>
          </cell>
          <cell r="BU476">
            <v>96</v>
          </cell>
          <cell r="BV476">
            <v>95.8</v>
          </cell>
          <cell r="BW476">
            <v>0</v>
          </cell>
          <cell r="BY476">
            <v>12.5</v>
          </cell>
          <cell r="BZ476">
            <v>0</v>
          </cell>
          <cell r="CA476">
            <v>0</v>
          </cell>
          <cell r="CB476">
            <v>17.059999999999999</v>
          </cell>
          <cell r="CC476">
            <v>301</v>
          </cell>
          <cell r="CD476">
            <v>591</v>
          </cell>
          <cell r="CE476">
            <v>7.4279999999999999</v>
          </cell>
          <cell r="CF476">
            <v>27</v>
          </cell>
          <cell r="CG476">
            <v>52.052</v>
          </cell>
          <cell r="CH476">
            <v>68</v>
          </cell>
          <cell r="CI476">
            <v>41.7</v>
          </cell>
          <cell r="CJ476">
            <v>36.665476124999998</v>
          </cell>
          <cell r="CK476">
            <v>16.579999999999998</v>
          </cell>
          <cell r="CL476">
            <v>110.4</v>
          </cell>
          <cell r="CM476">
            <v>40.6</v>
          </cell>
          <cell r="CN476">
            <v>663.3</v>
          </cell>
          <cell r="CO476">
            <v>50.5</v>
          </cell>
          <cell r="CP476">
            <v>0</v>
          </cell>
          <cell r="CQ476">
            <v>12.75</v>
          </cell>
          <cell r="CR476">
            <v>49.5</v>
          </cell>
          <cell r="CS476">
            <v>132.44999999999999</v>
          </cell>
          <cell r="CT476">
            <v>132.44999999999999</v>
          </cell>
          <cell r="CU476">
            <v>17.61</v>
          </cell>
          <cell r="CV476">
            <v>16.899999999999999</v>
          </cell>
          <cell r="CW476">
            <v>3.25</v>
          </cell>
          <cell r="CX476">
            <v>9.6999999999999993</v>
          </cell>
          <cell r="CY476">
            <v>211.67</v>
          </cell>
          <cell r="CZ476">
            <v>1.0900000000000001</v>
          </cell>
          <cell r="DA476">
            <v>1.52</v>
          </cell>
          <cell r="DB476">
            <v>340.5</v>
          </cell>
          <cell r="DC476">
            <v>7.87</v>
          </cell>
          <cell r="DD476">
            <v>0.01</v>
          </cell>
          <cell r="DE476">
            <v>3.23</v>
          </cell>
          <cell r="DF476">
            <v>27.38</v>
          </cell>
          <cell r="DG476">
            <v>38.450000000000003</v>
          </cell>
          <cell r="DH476">
            <v>200.29</v>
          </cell>
          <cell r="DI476">
            <v>105.16</v>
          </cell>
          <cell r="DJ476">
            <v>39.94</v>
          </cell>
          <cell r="DK476">
            <v>13.94</v>
          </cell>
          <cell r="DL476">
            <v>132.44999999999999</v>
          </cell>
          <cell r="DM476">
            <v>54.96</v>
          </cell>
          <cell r="DN476">
            <v>25.85</v>
          </cell>
          <cell r="DO476">
            <v>218.43</v>
          </cell>
          <cell r="DP476">
            <v>16.59</v>
          </cell>
          <cell r="DQ476">
            <v>592.11</v>
          </cell>
          <cell r="DR476">
            <v>0.01</v>
          </cell>
          <cell r="DS476">
            <v>91.89</v>
          </cell>
          <cell r="DT476">
            <v>132.44999999999999</v>
          </cell>
          <cell r="DU476">
            <v>36.590000000000003</v>
          </cell>
          <cell r="DV476">
            <v>61.2</v>
          </cell>
          <cell r="DW476">
            <v>1.64</v>
          </cell>
          <cell r="DX476">
            <v>132.44999999999999</v>
          </cell>
          <cell r="DY476">
            <v>132.44999999999999</v>
          </cell>
          <cell r="DZ476">
            <v>46</v>
          </cell>
          <cell r="EA476">
            <v>31.8</v>
          </cell>
          <cell r="EB476">
            <v>3</v>
          </cell>
          <cell r="EC476">
            <v>51.6</v>
          </cell>
          <cell r="ED476">
            <v>220.226</v>
          </cell>
          <cell r="EE476">
            <v>152.21</v>
          </cell>
          <cell r="EF476">
            <v>0</v>
          </cell>
          <cell r="EG476">
            <v>56.3</v>
          </cell>
          <cell r="EH476">
            <v>0</v>
          </cell>
          <cell r="EI476">
            <v>0</v>
          </cell>
          <cell r="EJ476">
            <v>0</v>
          </cell>
          <cell r="EK476">
            <v>43.257719299999998</v>
          </cell>
          <cell r="EL476">
            <v>12.06</v>
          </cell>
          <cell r="EM476">
            <v>5.7</v>
          </cell>
          <cell r="EN476">
            <v>16.399999999999999</v>
          </cell>
          <cell r="EO476">
            <v>92.2</v>
          </cell>
          <cell r="EQ476">
            <v>14774.000210254035</v>
          </cell>
        </row>
        <row r="477">
          <cell r="B477">
            <v>23.8</v>
          </cell>
          <cell r="C477">
            <v>0</v>
          </cell>
          <cell r="D477">
            <v>0</v>
          </cell>
          <cell r="E477">
            <v>0</v>
          </cell>
          <cell r="F477">
            <v>0</v>
          </cell>
          <cell r="G477">
            <v>2.4</v>
          </cell>
          <cell r="H477">
            <v>7</v>
          </cell>
          <cell r="I477">
            <v>38.4</v>
          </cell>
          <cell r="J477">
            <v>0</v>
          </cell>
          <cell r="K477">
            <v>0</v>
          </cell>
          <cell r="L477">
            <v>0</v>
          </cell>
          <cell r="M477">
            <v>1.1138597509124999</v>
          </cell>
          <cell r="N477">
            <v>4.5</v>
          </cell>
          <cell r="O477">
            <v>0</v>
          </cell>
          <cell r="P477">
            <v>2.5</v>
          </cell>
          <cell r="Q477">
            <v>0</v>
          </cell>
          <cell r="R477">
            <v>30.89</v>
          </cell>
          <cell r="S477">
            <v>9.1999999999999993</v>
          </cell>
          <cell r="T477">
            <v>0</v>
          </cell>
          <cell r="U477">
            <v>0</v>
          </cell>
          <cell r="V477">
            <v>5.78</v>
          </cell>
          <cell r="W477">
            <v>0</v>
          </cell>
          <cell r="X477">
            <v>4</v>
          </cell>
          <cell r="Y477">
            <v>0</v>
          </cell>
          <cell r="Z477">
            <v>1.5</v>
          </cell>
          <cell r="AA477">
            <v>0</v>
          </cell>
          <cell r="AB477">
            <v>0</v>
          </cell>
          <cell r="AC477">
            <v>3.4</v>
          </cell>
          <cell r="AD477">
            <v>0</v>
          </cell>
          <cell r="AE477">
            <v>0</v>
          </cell>
          <cell r="AF477">
            <v>4.3</v>
          </cell>
          <cell r="AG477">
            <v>0</v>
          </cell>
          <cell r="AH477">
            <v>0</v>
          </cell>
          <cell r="AI477">
            <v>15.6</v>
          </cell>
          <cell r="AJ477">
            <v>5.0999999999999996</v>
          </cell>
          <cell r="AK477">
            <v>0</v>
          </cell>
          <cell r="AL477">
            <v>0</v>
          </cell>
          <cell r="AM477">
            <v>117</v>
          </cell>
          <cell r="AN477">
            <v>37.880000000000003</v>
          </cell>
          <cell r="AO477">
            <v>0</v>
          </cell>
          <cell r="AP477">
            <v>0</v>
          </cell>
          <cell r="AQ477">
            <v>0</v>
          </cell>
          <cell r="AR477">
            <v>0</v>
          </cell>
          <cell r="AS477">
            <v>0</v>
          </cell>
          <cell r="AT477">
            <v>0</v>
          </cell>
          <cell r="AU477">
            <v>36.22</v>
          </cell>
          <cell r="AV477">
            <v>0</v>
          </cell>
          <cell r="AW477">
            <v>20.63</v>
          </cell>
          <cell r="AX477">
            <v>0</v>
          </cell>
          <cell r="AY477">
            <v>2.5</v>
          </cell>
          <cell r="AZ477">
            <v>0</v>
          </cell>
          <cell r="BA477">
            <v>0</v>
          </cell>
          <cell r="BB477">
            <v>3.59</v>
          </cell>
          <cell r="BC477">
            <v>1.2</v>
          </cell>
          <cell r="BD477">
            <v>4.55</v>
          </cell>
          <cell r="BE477">
            <v>0</v>
          </cell>
          <cell r="BF477">
            <v>13.748891947730799</v>
          </cell>
          <cell r="BG477">
            <v>1.102531465252</v>
          </cell>
          <cell r="BH477">
            <v>0</v>
          </cell>
          <cell r="BI477">
            <v>0</v>
          </cell>
          <cell r="BJ477">
            <v>0</v>
          </cell>
          <cell r="BK477">
            <v>4</v>
          </cell>
          <cell r="BL477">
            <v>1.421</v>
          </cell>
          <cell r="BM477">
            <v>11.964600000000001</v>
          </cell>
          <cell r="BN477">
            <v>0</v>
          </cell>
          <cell r="BO477">
            <v>51.1</v>
          </cell>
          <cell r="BP477">
            <v>0</v>
          </cell>
          <cell r="BQ477">
            <v>0</v>
          </cell>
          <cell r="BR477">
            <v>31.12</v>
          </cell>
          <cell r="BS477">
            <v>8.9</v>
          </cell>
          <cell r="BT477">
            <v>202.24</v>
          </cell>
          <cell r="BU477">
            <v>0</v>
          </cell>
          <cell r="BV477">
            <v>0</v>
          </cell>
          <cell r="BW477">
            <v>0</v>
          </cell>
          <cell r="BY477">
            <v>0</v>
          </cell>
          <cell r="BZ477">
            <v>0</v>
          </cell>
          <cell r="CA477">
            <v>0</v>
          </cell>
          <cell r="CB477">
            <v>17.059999999999999</v>
          </cell>
          <cell r="CC477">
            <v>33.799999999999997</v>
          </cell>
          <cell r="CD477">
            <v>102</v>
          </cell>
          <cell r="CE477">
            <v>12.39</v>
          </cell>
          <cell r="CF477">
            <v>27</v>
          </cell>
          <cell r="CG477">
            <v>5.0869999999999997</v>
          </cell>
          <cell r="CH477">
            <v>19</v>
          </cell>
          <cell r="CI477">
            <v>1.2</v>
          </cell>
          <cell r="CJ477">
            <v>7.5644761249999997</v>
          </cell>
          <cell r="CK477">
            <v>4.3</v>
          </cell>
          <cell r="CL477">
            <v>13</v>
          </cell>
          <cell r="CM477">
            <v>21</v>
          </cell>
          <cell r="CN477">
            <v>282.7</v>
          </cell>
          <cell r="CO477">
            <v>14.8</v>
          </cell>
          <cell r="CP477">
            <v>4.7</v>
          </cell>
          <cell r="CQ477">
            <v>4</v>
          </cell>
          <cell r="CR477">
            <v>0</v>
          </cell>
          <cell r="CS477">
            <v>124.95</v>
          </cell>
          <cell r="CT477">
            <v>125.18</v>
          </cell>
          <cell r="CU477">
            <v>17.61</v>
          </cell>
          <cell r="CV477">
            <v>16.899999999999999</v>
          </cell>
          <cell r="CW477">
            <v>3.25</v>
          </cell>
          <cell r="CX477">
            <v>10.99</v>
          </cell>
          <cell r="CY477">
            <v>211.25</v>
          </cell>
          <cell r="CZ477">
            <v>1.0900000000000001</v>
          </cell>
          <cell r="DA477">
            <v>1.52</v>
          </cell>
          <cell r="DB477">
            <v>181.73</v>
          </cell>
          <cell r="DC477">
            <v>7.87</v>
          </cell>
          <cell r="DD477">
            <v>0.01</v>
          </cell>
          <cell r="DE477">
            <v>0.77</v>
          </cell>
          <cell r="DF477">
            <v>26.59</v>
          </cell>
          <cell r="DG477">
            <v>31.97</v>
          </cell>
          <cell r="DH477">
            <v>200.29</v>
          </cell>
          <cell r="DI477">
            <v>119.2</v>
          </cell>
          <cell r="DJ477">
            <v>45.29</v>
          </cell>
          <cell r="DK477">
            <v>19.28</v>
          </cell>
          <cell r="DL477">
            <v>125.18</v>
          </cell>
          <cell r="DM477">
            <v>54.69</v>
          </cell>
          <cell r="DN477">
            <v>21.92</v>
          </cell>
          <cell r="DO477">
            <v>185.17</v>
          </cell>
          <cell r="DP477">
            <v>16.59</v>
          </cell>
          <cell r="DQ477">
            <v>592.11</v>
          </cell>
          <cell r="DR477">
            <v>0.01</v>
          </cell>
          <cell r="DS477">
            <v>91.64</v>
          </cell>
          <cell r="DT477">
            <v>125.18</v>
          </cell>
          <cell r="DU477">
            <v>61.59</v>
          </cell>
          <cell r="DV477">
            <v>61.2</v>
          </cell>
          <cell r="DW477">
            <v>1.64</v>
          </cell>
          <cell r="DX477">
            <v>125.18</v>
          </cell>
          <cell r="DY477">
            <v>125.18</v>
          </cell>
          <cell r="DZ477">
            <v>13</v>
          </cell>
          <cell r="EA477">
            <v>30.05</v>
          </cell>
          <cell r="EB477">
            <v>0</v>
          </cell>
          <cell r="EC477">
            <v>5.3</v>
          </cell>
          <cell r="ED477">
            <v>11.226000000000001</v>
          </cell>
          <cell r="EE477">
            <v>61.11</v>
          </cell>
          <cell r="EF477">
            <v>0</v>
          </cell>
          <cell r="EG477">
            <v>0</v>
          </cell>
          <cell r="EH477">
            <v>0</v>
          </cell>
          <cell r="EI477">
            <v>0</v>
          </cell>
          <cell r="EJ477">
            <v>0</v>
          </cell>
          <cell r="EK477">
            <v>0</v>
          </cell>
          <cell r="EL477">
            <v>0</v>
          </cell>
          <cell r="EM477">
            <v>5.7</v>
          </cell>
          <cell r="EN477">
            <v>16.399999999999999</v>
          </cell>
          <cell r="EO477">
            <v>92.2</v>
          </cell>
          <cell r="EQ477">
            <v>4246.2583592888941</v>
          </cell>
        </row>
        <row r="478">
          <cell r="B478">
            <v>2.2000000000000002</v>
          </cell>
          <cell r="C478">
            <v>0</v>
          </cell>
          <cell r="D478">
            <v>0</v>
          </cell>
          <cell r="E478">
            <v>0</v>
          </cell>
          <cell r="F478">
            <v>0</v>
          </cell>
          <cell r="G478">
            <v>8.6999999999999993</v>
          </cell>
          <cell r="H478">
            <v>0</v>
          </cell>
          <cell r="I478">
            <v>20.399999999999999</v>
          </cell>
          <cell r="J478">
            <v>0</v>
          </cell>
          <cell r="K478">
            <v>9</v>
          </cell>
          <cell r="L478">
            <v>16.5</v>
          </cell>
          <cell r="M478">
            <v>0</v>
          </cell>
          <cell r="N478">
            <v>0</v>
          </cell>
          <cell r="O478">
            <v>0</v>
          </cell>
          <cell r="P478">
            <v>0</v>
          </cell>
          <cell r="Q478">
            <v>0</v>
          </cell>
          <cell r="R478">
            <v>0</v>
          </cell>
          <cell r="S478">
            <v>0</v>
          </cell>
          <cell r="T478">
            <v>0</v>
          </cell>
          <cell r="U478">
            <v>1015</v>
          </cell>
          <cell r="V478">
            <v>0</v>
          </cell>
          <cell r="W478">
            <v>6.69</v>
          </cell>
          <cell r="X478">
            <v>104.8</v>
          </cell>
          <cell r="Y478">
            <v>0</v>
          </cell>
          <cell r="Z478">
            <v>0</v>
          </cell>
          <cell r="AA478">
            <v>23.9</v>
          </cell>
          <cell r="AB478">
            <v>0</v>
          </cell>
          <cell r="AC478">
            <v>0</v>
          </cell>
          <cell r="AD478">
            <v>51.280739223062902</v>
          </cell>
          <cell r="AE478">
            <v>691.2</v>
          </cell>
          <cell r="AF478">
            <v>0</v>
          </cell>
          <cell r="AG478">
            <v>0</v>
          </cell>
          <cell r="AH478">
            <v>0</v>
          </cell>
          <cell r="AI478">
            <v>0</v>
          </cell>
          <cell r="AJ478">
            <v>0</v>
          </cell>
          <cell r="AK478">
            <v>0</v>
          </cell>
          <cell r="AL478">
            <v>0</v>
          </cell>
          <cell r="AM478">
            <v>6.923</v>
          </cell>
          <cell r="AN478">
            <v>0</v>
          </cell>
          <cell r="AO478">
            <v>0</v>
          </cell>
          <cell r="AP478">
            <v>0</v>
          </cell>
          <cell r="AQ478">
            <v>0</v>
          </cell>
          <cell r="AR478">
            <v>0</v>
          </cell>
          <cell r="AS478">
            <v>-432.3</v>
          </cell>
          <cell r="AT478">
            <v>208.8</v>
          </cell>
          <cell r="AU478">
            <v>0</v>
          </cell>
          <cell r="AV478">
            <v>9.9</v>
          </cell>
          <cell r="AW478">
            <v>0</v>
          </cell>
          <cell r="AX478">
            <v>0</v>
          </cell>
          <cell r="AY478">
            <v>18.05</v>
          </cell>
          <cell r="AZ478">
            <v>0</v>
          </cell>
          <cell r="BA478">
            <v>55.744349716458601</v>
          </cell>
          <cell r="BB478">
            <v>69.69</v>
          </cell>
          <cell r="BC478">
            <v>50.6</v>
          </cell>
          <cell r="BD478">
            <v>13.19</v>
          </cell>
          <cell r="BE478">
            <v>3.2</v>
          </cell>
          <cell r="BF478">
            <v>13.748891947730799</v>
          </cell>
          <cell r="BG478">
            <v>6.91302977494255</v>
          </cell>
          <cell r="BH478">
            <v>0</v>
          </cell>
          <cell r="BI478">
            <v>17.86</v>
          </cell>
          <cell r="BJ478">
            <v>0</v>
          </cell>
          <cell r="BK478">
            <v>0</v>
          </cell>
          <cell r="BL478">
            <v>0</v>
          </cell>
          <cell r="BM478">
            <v>0</v>
          </cell>
          <cell r="BN478">
            <v>0</v>
          </cell>
          <cell r="BO478">
            <v>0</v>
          </cell>
          <cell r="BP478">
            <v>65.216708652551404</v>
          </cell>
          <cell r="BQ478">
            <v>54.5</v>
          </cell>
          <cell r="BR478">
            <v>462.47</v>
          </cell>
          <cell r="BS478">
            <v>46.7</v>
          </cell>
          <cell r="BT478">
            <v>898.03</v>
          </cell>
          <cell r="BU478">
            <v>105</v>
          </cell>
          <cell r="BV478">
            <v>98.63</v>
          </cell>
          <cell r="BW478">
            <v>0</v>
          </cell>
          <cell r="BY478">
            <v>12.5</v>
          </cell>
          <cell r="BZ478">
            <v>0</v>
          </cell>
          <cell r="CA478">
            <v>0</v>
          </cell>
          <cell r="CB478">
            <v>0</v>
          </cell>
          <cell r="CC478">
            <v>85.6</v>
          </cell>
          <cell r="CD478">
            <v>489</v>
          </cell>
          <cell r="CE478">
            <v>7.4279999999999999</v>
          </cell>
          <cell r="CF478">
            <v>0</v>
          </cell>
          <cell r="CG478">
            <v>46.965000000000003</v>
          </cell>
          <cell r="CH478">
            <v>49</v>
          </cell>
          <cell r="CI478">
            <v>3</v>
          </cell>
          <cell r="CJ478">
            <v>8.65</v>
          </cell>
          <cell r="CK478">
            <v>12.28</v>
          </cell>
          <cell r="CL478">
            <v>0</v>
          </cell>
          <cell r="CM478">
            <v>19.600000000000001</v>
          </cell>
          <cell r="CN478">
            <v>12.5</v>
          </cell>
          <cell r="CO478">
            <v>35.700000000000003</v>
          </cell>
          <cell r="CP478">
            <v>7.9</v>
          </cell>
          <cell r="CQ478">
            <v>0</v>
          </cell>
          <cell r="CR478">
            <v>49.5</v>
          </cell>
          <cell r="CS478">
            <v>0</v>
          </cell>
          <cell r="CT478">
            <v>0</v>
          </cell>
          <cell r="CU478">
            <v>0</v>
          </cell>
          <cell r="CV478">
            <v>0</v>
          </cell>
          <cell r="CW478">
            <v>0</v>
          </cell>
          <cell r="CX478">
            <v>0</v>
          </cell>
          <cell r="CY478">
            <v>0</v>
          </cell>
          <cell r="CZ478">
            <v>0</v>
          </cell>
          <cell r="DA478">
            <v>0</v>
          </cell>
          <cell r="DB478">
            <v>0</v>
          </cell>
          <cell r="DC478">
            <v>0</v>
          </cell>
          <cell r="DD478">
            <v>0</v>
          </cell>
          <cell r="DE478">
            <v>0</v>
          </cell>
          <cell r="DF478">
            <v>0</v>
          </cell>
          <cell r="DG478">
            <v>0</v>
          </cell>
          <cell r="DH478">
            <v>0</v>
          </cell>
          <cell r="DI478">
            <v>0</v>
          </cell>
          <cell r="DJ478">
            <v>0</v>
          </cell>
          <cell r="DK478">
            <v>0</v>
          </cell>
          <cell r="DL478">
            <v>0</v>
          </cell>
          <cell r="DM478">
            <v>0</v>
          </cell>
          <cell r="DN478">
            <v>0</v>
          </cell>
          <cell r="DO478">
            <v>0</v>
          </cell>
          <cell r="DP478">
            <v>0</v>
          </cell>
          <cell r="DQ478">
            <v>0</v>
          </cell>
          <cell r="DR478">
            <v>0</v>
          </cell>
          <cell r="DS478">
            <v>0</v>
          </cell>
          <cell r="DT478">
            <v>0</v>
          </cell>
          <cell r="DU478">
            <v>0</v>
          </cell>
          <cell r="DV478">
            <v>0</v>
          </cell>
          <cell r="DW478">
            <v>0</v>
          </cell>
          <cell r="DX478">
            <v>0</v>
          </cell>
          <cell r="DY478">
            <v>0</v>
          </cell>
          <cell r="DZ478">
            <v>33</v>
          </cell>
          <cell r="EA478">
            <v>18.87</v>
          </cell>
          <cell r="EB478">
            <v>3.04</v>
          </cell>
          <cell r="EC478">
            <v>57.9</v>
          </cell>
          <cell r="ED478">
            <v>123</v>
          </cell>
          <cell r="EE478">
            <v>72.72</v>
          </cell>
          <cell r="EF478">
            <v>0</v>
          </cell>
          <cell r="EG478">
            <v>56.3</v>
          </cell>
          <cell r="EH478">
            <v>0</v>
          </cell>
          <cell r="EI478">
            <v>0</v>
          </cell>
          <cell r="EJ478">
            <v>0</v>
          </cell>
          <cell r="EK478">
            <v>43.257719299999998</v>
          </cell>
          <cell r="EL478">
            <v>12.06</v>
          </cell>
          <cell r="EM478">
            <v>0</v>
          </cell>
          <cell r="EN478">
            <v>0</v>
          </cell>
          <cell r="EO478">
            <v>0</v>
          </cell>
          <cell r="EQ478">
            <v>4982.3074386147446</v>
          </cell>
        </row>
        <row r="479">
          <cell r="B479">
            <v>0</v>
          </cell>
          <cell r="C479">
            <v>31</v>
          </cell>
          <cell r="D479">
            <v>0</v>
          </cell>
          <cell r="E479">
            <v>0</v>
          </cell>
          <cell r="F479">
            <v>0</v>
          </cell>
          <cell r="G479">
            <v>0</v>
          </cell>
          <cell r="H479">
            <v>0</v>
          </cell>
          <cell r="I479">
            <v>0</v>
          </cell>
          <cell r="J479">
            <v>0</v>
          </cell>
          <cell r="K479">
            <v>1769.06</v>
          </cell>
          <cell r="L479">
            <v>0</v>
          </cell>
          <cell r="M479">
            <v>0</v>
          </cell>
          <cell r="N479">
            <v>0</v>
          </cell>
          <cell r="O479">
            <v>0</v>
          </cell>
          <cell r="P479">
            <v>0</v>
          </cell>
          <cell r="Q479">
            <v>0</v>
          </cell>
          <cell r="R479">
            <v>0</v>
          </cell>
          <cell r="S479">
            <v>0</v>
          </cell>
          <cell r="T479">
            <v>0</v>
          </cell>
          <cell r="U479">
            <v>0</v>
          </cell>
          <cell r="V479">
            <v>0</v>
          </cell>
          <cell r="W479">
            <v>0</v>
          </cell>
          <cell r="X479">
            <v>8.5</v>
          </cell>
          <cell r="Y479">
            <v>0</v>
          </cell>
          <cell r="Z479">
            <v>0</v>
          </cell>
          <cell r="AA479">
            <v>2062.3000000000002</v>
          </cell>
          <cell r="AB479">
            <v>0</v>
          </cell>
          <cell r="AC479">
            <v>0</v>
          </cell>
          <cell r="AD479">
            <v>4.0824518334100999</v>
          </cell>
          <cell r="AE479">
            <v>0</v>
          </cell>
          <cell r="AF479">
            <v>0</v>
          </cell>
          <cell r="AG479">
            <v>0</v>
          </cell>
          <cell r="AH479">
            <v>0</v>
          </cell>
          <cell r="AI479">
            <v>0</v>
          </cell>
          <cell r="AJ479">
            <v>0</v>
          </cell>
          <cell r="AK479">
            <v>0</v>
          </cell>
          <cell r="AL479">
            <v>0</v>
          </cell>
          <cell r="AM479">
            <v>0</v>
          </cell>
          <cell r="AN479">
            <v>0</v>
          </cell>
          <cell r="AO479">
            <v>0</v>
          </cell>
          <cell r="AP479">
            <v>0</v>
          </cell>
          <cell r="AQ479">
            <v>0</v>
          </cell>
          <cell r="AR479">
            <v>0</v>
          </cell>
          <cell r="AS479">
            <v>0</v>
          </cell>
          <cell r="AT479">
            <v>0</v>
          </cell>
          <cell r="AU479">
            <v>0</v>
          </cell>
          <cell r="AV479">
            <v>0</v>
          </cell>
          <cell r="AW479">
            <v>0</v>
          </cell>
          <cell r="AX479">
            <v>0</v>
          </cell>
          <cell r="AY479">
            <v>0</v>
          </cell>
          <cell r="AZ479">
            <v>0</v>
          </cell>
          <cell r="BA479">
            <v>0</v>
          </cell>
          <cell r="BB479">
            <v>0</v>
          </cell>
          <cell r="BC479">
            <v>0</v>
          </cell>
          <cell r="BD479">
            <v>7.88</v>
          </cell>
          <cell r="BE479">
            <v>0</v>
          </cell>
          <cell r="BF479">
            <v>0</v>
          </cell>
          <cell r="BG479">
            <v>21.6401253009548</v>
          </cell>
          <cell r="BH479">
            <v>0</v>
          </cell>
          <cell r="BI479">
            <v>0</v>
          </cell>
          <cell r="BJ479">
            <v>0</v>
          </cell>
          <cell r="BK479">
            <v>0</v>
          </cell>
          <cell r="BL479">
            <v>127.4</v>
          </cell>
          <cell r="BM479">
            <v>0</v>
          </cell>
          <cell r="BN479">
            <v>0</v>
          </cell>
          <cell r="BO479">
            <v>0</v>
          </cell>
          <cell r="BP479">
            <v>0</v>
          </cell>
          <cell r="BQ479">
            <v>0</v>
          </cell>
          <cell r="BR479">
            <v>0</v>
          </cell>
          <cell r="BS479">
            <v>0</v>
          </cell>
          <cell r="BT479">
            <v>0</v>
          </cell>
          <cell r="BU479">
            <v>0</v>
          </cell>
          <cell r="BV479">
            <v>0</v>
          </cell>
          <cell r="BW479">
            <v>0</v>
          </cell>
          <cell r="BY479">
            <v>0</v>
          </cell>
          <cell r="BZ479">
            <v>0</v>
          </cell>
          <cell r="CA479">
            <v>0</v>
          </cell>
          <cell r="CB479">
            <v>0</v>
          </cell>
          <cell r="CC479">
            <v>192.7</v>
          </cell>
          <cell r="CD479">
            <v>0</v>
          </cell>
          <cell r="CE479">
            <v>0</v>
          </cell>
          <cell r="CF479">
            <v>0</v>
          </cell>
          <cell r="CG479">
            <v>0</v>
          </cell>
          <cell r="CH479">
            <v>0</v>
          </cell>
          <cell r="CI479">
            <v>37.5</v>
          </cell>
          <cell r="CJ479">
            <v>20.451000000000001</v>
          </cell>
          <cell r="CK479">
            <v>0</v>
          </cell>
          <cell r="CL479">
            <v>102.1</v>
          </cell>
          <cell r="CM479">
            <v>0</v>
          </cell>
          <cell r="CN479">
            <v>368.1</v>
          </cell>
          <cell r="CO479">
            <v>0</v>
          </cell>
          <cell r="CP479">
            <v>8.5</v>
          </cell>
          <cell r="CQ479">
            <v>0</v>
          </cell>
          <cell r="CR479">
            <v>0</v>
          </cell>
          <cell r="CS479">
            <v>0</v>
          </cell>
          <cell r="CT479">
            <v>0</v>
          </cell>
          <cell r="CU479">
            <v>0</v>
          </cell>
          <cell r="CV479">
            <v>0</v>
          </cell>
          <cell r="CW479">
            <v>0</v>
          </cell>
          <cell r="CX479">
            <v>0</v>
          </cell>
          <cell r="CY479">
            <v>0</v>
          </cell>
          <cell r="CZ479">
            <v>0</v>
          </cell>
          <cell r="DA479">
            <v>0</v>
          </cell>
          <cell r="DB479">
            <v>0</v>
          </cell>
          <cell r="DC479">
            <v>0</v>
          </cell>
          <cell r="DD479">
            <v>0</v>
          </cell>
          <cell r="DE479">
            <v>0</v>
          </cell>
          <cell r="DF479">
            <v>0</v>
          </cell>
          <cell r="DG479">
            <v>0</v>
          </cell>
          <cell r="DH479">
            <v>0</v>
          </cell>
          <cell r="DI479">
            <v>0</v>
          </cell>
          <cell r="DJ479">
            <v>0</v>
          </cell>
          <cell r="DK479">
            <v>0</v>
          </cell>
          <cell r="DL479">
            <v>0</v>
          </cell>
          <cell r="DM479">
            <v>0</v>
          </cell>
          <cell r="DN479">
            <v>0</v>
          </cell>
          <cell r="DO479">
            <v>0</v>
          </cell>
          <cell r="DP479">
            <v>0</v>
          </cell>
          <cell r="DQ479">
            <v>0</v>
          </cell>
          <cell r="DR479">
            <v>0</v>
          </cell>
          <cell r="DS479">
            <v>0</v>
          </cell>
          <cell r="DT479">
            <v>0</v>
          </cell>
          <cell r="DU479">
            <v>0</v>
          </cell>
          <cell r="DV479">
            <v>0</v>
          </cell>
          <cell r="DW479">
            <v>0</v>
          </cell>
          <cell r="DX479">
            <v>0</v>
          </cell>
          <cell r="DY479">
            <v>0</v>
          </cell>
          <cell r="DZ479">
            <v>0</v>
          </cell>
          <cell r="EA479">
            <v>0</v>
          </cell>
          <cell r="EB479">
            <v>0</v>
          </cell>
          <cell r="EC479">
            <v>0</v>
          </cell>
          <cell r="ED479">
            <v>86</v>
          </cell>
          <cell r="EE479">
            <v>0</v>
          </cell>
          <cell r="EF479">
            <v>0</v>
          </cell>
          <cell r="EG479">
            <v>0</v>
          </cell>
          <cell r="EH479">
            <v>0</v>
          </cell>
          <cell r="EI479">
            <v>0</v>
          </cell>
          <cell r="EJ479">
            <v>0</v>
          </cell>
          <cell r="EK479">
            <v>0</v>
          </cell>
          <cell r="EL479">
            <v>0</v>
          </cell>
          <cell r="EM479">
            <v>0</v>
          </cell>
          <cell r="EN479">
            <v>0</v>
          </cell>
          <cell r="EO479">
            <v>0</v>
          </cell>
          <cell r="EQ479">
            <v>4847.2135771343665</v>
          </cell>
        </row>
        <row r="480">
          <cell r="B480">
            <v>26</v>
          </cell>
          <cell r="C480">
            <v>31</v>
          </cell>
          <cell r="D480">
            <v>0</v>
          </cell>
          <cell r="E480">
            <v>0</v>
          </cell>
          <cell r="F480">
            <v>0</v>
          </cell>
          <cell r="G480">
            <v>11.1</v>
          </cell>
          <cell r="H480">
            <v>7</v>
          </cell>
          <cell r="I480">
            <v>58.8</v>
          </cell>
          <cell r="J480">
            <v>0</v>
          </cell>
          <cell r="K480">
            <v>1778.1</v>
          </cell>
          <cell r="L480">
            <v>16.5</v>
          </cell>
          <cell r="M480">
            <v>1.1138597509124999</v>
          </cell>
          <cell r="N480">
            <v>4.5</v>
          </cell>
          <cell r="O480">
            <v>0</v>
          </cell>
          <cell r="P480">
            <v>2.5</v>
          </cell>
          <cell r="Q480">
            <v>0</v>
          </cell>
          <cell r="R480">
            <v>30.89</v>
          </cell>
          <cell r="S480">
            <v>9.1999999999999993</v>
          </cell>
          <cell r="T480">
            <v>0</v>
          </cell>
          <cell r="U480">
            <v>1015</v>
          </cell>
          <cell r="V480">
            <v>5.78</v>
          </cell>
          <cell r="W480">
            <v>6.69</v>
          </cell>
          <cell r="X480">
            <v>117.3</v>
          </cell>
          <cell r="Y480">
            <v>0</v>
          </cell>
          <cell r="Z480">
            <v>1.5</v>
          </cell>
          <cell r="AA480">
            <v>2086.1999999999998</v>
          </cell>
          <cell r="AB480">
            <v>0</v>
          </cell>
          <cell r="AC480">
            <v>3.4</v>
          </cell>
          <cell r="AD480">
            <v>55.363191056472999</v>
          </cell>
          <cell r="AE480">
            <v>691.2</v>
          </cell>
          <cell r="AF480">
            <v>4.3</v>
          </cell>
          <cell r="AG480">
            <v>0</v>
          </cell>
          <cell r="AH480">
            <v>0</v>
          </cell>
          <cell r="AI480">
            <v>15.6</v>
          </cell>
          <cell r="AJ480">
            <v>5.0999999999999996</v>
          </cell>
          <cell r="AK480">
            <v>0</v>
          </cell>
          <cell r="AL480">
            <v>0</v>
          </cell>
          <cell r="AM480">
            <v>123.923</v>
          </cell>
          <cell r="AN480">
            <v>37.880000000000003</v>
          </cell>
          <cell r="AO480">
            <v>0</v>
          </cell>
          <cell r="AP480">
            <v>0</v>
          </cell>
          <cell r="AQ480">
            <v>0</v>
          </cell>
          <cell r="AR480">
            <v>0</v>
          </cell>
          <cell r="AS480">
            <v>-432.3</v>
          </cell>
          <cell r="AT480">
            <v>208.8</v>
          </cell>
          <cell r="AU480">
            <v>36.22</v>
          </cell>
          <cell r="AV480">
            <v>9.9</v>
          </cell>
          <cell r="AW480">
            <v>20.63</v>
          </cell>
          <cell r="AX480">
            <v>0</v>
          </cell>
          <cell r="AY480">
            <v>20.55</v>
          </cell>
          <cell r="AZ480">
            <v>0</v>
          </cell>
          <cell r="BA480">
            <v>55.744349716458601</v>
          </cell>
          <cell r="BB480">
            <v>73.28</v>
          </cell>
          <cell r="BC480">
            <v>51.8</v>
          </cell>
          <cell r="BD480">
            <v>25.62</v>
          </cell>
          <cell r="BE480">
            <v>3.2</v>
          </cell>
          <cell r="BF480">
            <v>27.497783895461499</v>
          </cell>
          <cell r="BG480">
            <v>29.6556865411494</v>
          </cell>
          <cell r="BH480">
            <v>0</v>
          </cell>
          <cell r="BI480">
            <v>17.86</v>
          </cell>
          <cell r="BJ480">
            <v>0</v>
          </cell>
          <cell r="BK480">
            <v>4</v>
          </cell>
          <cell r="BL480">
            <v>128.821</v>
          </cell>
          <cell r="BM480">
            <v>11.964600000000001</v>
          </cell>
          <cell r="BN480">
            <v>0</v>
          </cell>
          <cell r="BO480">
            <v>51.1</v>
          </cell>
          <cell r="BP480">
            <v>65.216708652551404</v>
          </cell>
          <cell r="BQ480">
            <v>54.5</v>
          </cell>
          <cell r="BR480">
            <v>493.59</v>
          </cell>
          <cell r="BS480">
            <v>55.6</v>
          </cell>
          <cell r="BT480">
            <v>1100.27</v>
          </cell>
          <cell r="BU480">
            <v>105</v>
          </cell>
          <cell r="BV480">
            <v>98.63</v>
          </cell>
          <cell r="BW480">
            <v>0</v>
          </cell>
          <cell r="BY480">
            <v>12.5</v>
          </cell>
          <cell r="BZ480">
            <v>0</v>
          </cell>
          <cell r="CA480">
            <v>0</v>
          </cell>
          <cell r="CB480">
            <v>17.059999999999999</v>
          </cell>
          <cell r="CC480">
            <v>312.10000000000002</v>
          </cell>
          <cell r="CD480">
            <v>591</v>
          </cell>
          <cell r="CE480">
            <v>19.818000000000001</v>
          </cell>
          <cell r="CF480">
            <v>27</v>
          </cell>
          <cell r="CG480">
            <v>52.052</v>
          </cell>
          <cell r="CH480">
            <v>68</v>
          </cell>
          <cell r="CI480">
            <v>41.7</v>
          </cell>
          <cell r="CJ480">
            <v>36.665476124999998</v>
          </cell>
          <cell r="CK480">
            <v>16.579999999999998</v>
          </cell>
          <cell r="CL480">
            <v>115.1</v>
          </cell>
          <cell r="CM480">
            <v>40.6</v>
          </cell>
          <cell r="CN480">
            <v>663.3</v>
          </cell>
          <cell r="CO480">
            <v>50.5</v>
          </cell>
          <cell r="CP480">
            <v>21.1</v>
          </cell>
          <cell r="CQ480">
            <v>4</v>
          </cell>
          <cell r="CR480">
            <v>49.5</v>
          </cell>
          <cell r="CS480">
            <v>124.95</v>
          </cell>
          <cell r="CT480">
            <v>125.18</v>
          </cell>
          <cell r="CU480">
            <v>17.61</v>
          </cell>
          <cell r="CV480">
            <v>16.899999999999999</v>
          </cell>
          <cell r="CW480">
            <v>3.25</v>
          </cell>
          <cell r="CX480">
            <v>10.99</v>
          </cell>
          <cell r="CY480">
            <v>211.25</v>
          </cell>
          <cell r="CZ480">
            <v>1.0900000000000001</v>
          </cell>
          <cell r="DA480">
            <v>1.52</v>
          </cell>
          <cell r="DB480">
            <v>181.73</v>
          </cell>
          <cell r="DC480">
            <v>7.87</v>
          </cell>
          <cell r="DD480">
            <v>0.01</v>
          </cell>
          <cell r="DE480">
            <v>0.77</v>
          </cell>
          <cell r="DF480">
            <v>26.59</v>
          </cell>
          <cell r="DG480">
            <v>31.97</v>
          </cell>
          <cell r="DH480">
            <v>200.29</v>
          </cell>
          <cell r="DI480">
            <v>119.2</v>
          </cell>
          <cell r="DJ480">
            <v>45.29</v>
          </cell>
          <cell r="DK480">
            <v>19.28</v>
          </cell>
          <cell r="DL480">
            <v>125.18</v>
          </cell>
          <cell r="DM480">
            <v>54.69</v>
          </cell>
          <cell r="DN480">
            <v>21.92</v>
          </cell>
          <cell r="DO480">
            <v>185.17</v>
          </cell>
          <cell r="DP480">
            <v>16.59</v>
          </cell>
          <cell r="DQ480">
            <v>592.11</v>
          </cell>
          <cell r="DR480">
            <v>0.01</v>
          </cell>
          <cell r="DS480">
            <v>91.64</v>
          </cell>
          <cell r="DT480">
            <v>125.18</v>
          </cell>
          <cell r="DU480">
            <v>61.59</v>
          </cell>
          <cell r="DV480">
            <v>61.2</v>
          </cell>
          <cell r="DW480">
            <v>1.64</v>
          </cell>
          <cell r="DX480">
            <v>125.18</v>
          </cell>
          <cell r="DY480">
            <v>125.18</v>
          </cell>
          <cell r="DZ480">
            <v>46</v>
          </cell>
          <cell r="EA480">
            <v>48.92</v>
          </cell>
          <cell r="EB480">
            <v>3.04</v>
          </cell>
          <cell r="EC480">
            <v>63.2</v>
          </cell>
          <cell r="ED480">
            <v>220.226</v>
          </cell>
          <cell r="EE480">
            <v>133.83000000000001</v>
          </cell>
          <cell r="EF480">
            <v>0</v>
          </cell>
          <cell r="EG480">
            <v>56.3</v>
          </cell>
          <cell r="EH480">
            <v>0</v>
          </cell>
          <cell r="EI480">
            <v>0</v>
          </cell>
          <cell r="EJ480">
            <v>0</v>
          </cell>
          <cell r="EK480">
            <v>43.257719299999998</v>
          </cell>
          <cell r="EL480">
            <v>12.06</v>
          </cell>
          <cell r="EM480">
            <v>5.7</v>
          </cell>
          <cell r="EN480">
            <v>16.399999999999999</v>
          </cell>
          <cell r="EO480">
            <v>92.2</v>
          </cell>
          <cell r="EQ480">
            <v>14075.819375038016</v>
          </cell>
        </row>
        <row r="481">
          <cell r="B481">
            <v>29.5</v>
          </cell>
          <cell r="C481">
            <v>0</v>
          </cell>
          <cell r="D481">
            <v>0</v>
          </cell>
          <cell r="E481">
            <v>0</v>
          </cell>
          <cell r="F481">
            <v>0</v>
          </cell>
          <cell r="G481">
            <v>2.4</v>
          </cell>
          <cell r="H481">
            <v>7</v>
          </cell>
          <cell r="I481">
            <v>9.6999999999999993</v>
          </cell>
          <cell r="J481">
            <v>0</v>
          </cell>
          <cell r="K481">
            <v>0</v>
          </cell>
          <cell r="L481">
            <v>0</v>
          </cell>
          <cell r="M481">
            <v>1.5</v>
          </cell>
          <cell r="N481">
            <v>3.5</v>
          </cell>
          <cell r="O481">
            <v>0</v>
          </cell>
          <cell r="P481">
            <v>2.6</v>
          </cell>
          <cell r="Q481">
            <v>0</v>
          </cell>
          <cell r="R481">
            <v>30.89</v>
          </cell>
          <cell r="S481">
            <v>4.4000000000000004</v>
          </cell>
          <cell r="T481">
            <v>0</v>
          </cell>
          <cell r="U481">
            <v>0</v>
          </cell>
          <cell r="V481">
            <v>3.18</v>
          </cell>
          <cell r="W481">
            <v>0</v>
          </cell>
          <cell r="X481">
            <v>0</v>
          </cell>
          <cell r="Y481">
            <v>0</v>
          </cell>
          <cell r="Z481">
            <v>1.5</v>
          </cell>
          <cell r="AA481">
            <v>0</v>
          </cell>
          <cell r="AB481">
            <v>0</v>
          </cell>
          <cell r="AC481">
            <v>3.3</v>
          </cell>
          <cell r="AD481">
            <v>0</v>
          </cell>
          <cell r="AE481">
            <v>0</v>
          </cell>
          <cell r="AF481">
            <v>3.9</v>
          </cell>
          <cell r="AG481">
            <v>0</v>
          </cell>
          <cell r="AH481">
            <v>0</v>
          </cell>
          <cell r="AI481">
            <v>12.1</v>
          </cell>
          <cell r="AJ481">
            <v>2</v>
          </cell>
          <cell r="AK481">
            <v>0</v>
          </cell>
          <cell r="AL481">
            <v>0</v>
          </cell>
          <cell r="AM481">
            <v>93.8</v>
          </cell>
          <cell r="AN481">
            <v>24.7</v>
          </cell>
          <cell r="AO481">
            <v>0</v>
          </cell>
          <cell r="AP481">
            <v>0</v>
          </cell>
          <cell r="AQ481">
            <v>0</v>
          </cell>
          <cell r="AR481">
            <v>0</v>
          </cell>
          <cell r="AS481">
            <v>0</v>
          </cell>
          <cell r="AT481">
            <v>0</v>
          </cell>
          <cell r="AU481">
            <v>33.42</v>
          </cell>
          <cell r="AV481">
            <v>0</v>
          </cell>
          <cell r="AW481">
            <v>5.39</v>
          </cell>
          <cell r="AX481">
            <v>0</v>
          </cell>
          <cell r="AY481">
            <v>0</v>
          </cell>
          <cell r="AZ481">
            <v>0</v>
          </cell>
          <cell r="BA481">
            <v>0</v>
          </cell>
          <cell r="BB481">
            <v>5.78</v>
          </cell>
          <cell r="BC481">
            <v>1.2</v>
          </cell>
          <cell r="BD481">
            <v>1.87</v>
          </cell>
          <cell r="BE481">
            <v>0</v>
          </cell>
          <cell r="BF481">
            <v>0</v>
          </cell>
          <cell r="BG481">
            <v>0</v>
          </cell>
          <cell r="BH481">
            <v>0</v>
          </cell>
          <cell r="BI481">
            <v>0</v>
          </cell>
          <cell r="BJ481">
            <v>0</v>
          </cell>
          <cell r="BK481">
            <v>0</v>
          </cell>
          <cell r="BL481">
            <v>19.5</v>
          </cell>
          <cell r="BM481">
            <v>2.6530200000000002</v>
          </cell>
          <cell r="BN481">
            <v>0</v>
          </cell>
          <cell r="BO481">
            <v>50</v>
          </cell>
          <cell r="BP481">
            <v>0</v>
          </cell>
          <cell r="BQ481">
            <v>0</v>
          </cell>
          <cell r="BR481">
            <v>13.2</v>
          </cell>
          <cell r="BS481">
            <v>1.5</v>
          </cell>
          <cell r="BT481">
            <v>91.23</v>
          </cell>
          <cell r="BU481">
            <v>0</v>
          </cell>
          <cell r="BV481">
            <v>0</v>
          </cell>
          <cell r="BW481">
            <v>0</v>
          </cell>
          <cell r="BY481">
            <v>0</v>
          </cell>
          <cell r="BZ481">
            <v>0</v>
          </cell>
          <cell r="CA481">
            <v>0</v>
          </cell>
          <cell r="CB481">
            <v>13.42</v>
          </cell>
          <cell r="CC481">
            <v>99</v>
          </cell>
          <cell r="CD481">
            <v>47</v>
          </cell>
          <cell r="CE481">
            <v>0</v>
          </cell>
          <cell r="CF481">
            <v>22</v>
          </cell>
          <cell r="CG481">
            <v>0.16500000000000001</v>
          </cell>
          <cell r="CH481">
            <v>17.5</v>
          </cell>
          <cell r="CI481">
            <v>0.8</v>
          </cell>
          <cell r="CJ481">
            <v>5.2971587500000004</v>
          </cell>
          <cell r="CK481">
            <v>4.4000000000000004</v>
          </cell>
          <cell r="CL481">
            <v>0</v>
          </cell>
          <cell r="CM481">
            <v>6.4</v>
          </cell>
          <cell r="CN481">
            <v>224.1</v>
          </cell>
          <cell r="CO481">
            <v>4.4000000000000004</v>
          </cell>
          <cell r="CP481">
            <v>0</v>
          </cell>
          <cell r="CQ481">
            <v>12.75</v>
          </cell>
          <cell r="CR481">
            <v>0</v>
          </cell>
          <cell r="CS481">
            <v>142.88</v>
          </cell>
          <cell r="CT481">
            <v>142.88</v>
          </cell>
          <cell r="CU481">
            <v>142.88</v>
          </cell>
          <cell r="CV481">
            <v>48.67</v>
          </cell>
          <cell r="CW481">
            <v>5.21</v>
          </cell>
          <cell r="CX481">
            <v>14</v>
          </cell>
          <cell r="CY481">
            <v>230.33</v>
          </cell>
          <cell r="CZ481">
            <v>0.79</v>
          </cell>
          <cell r="DA481">
            <v>1.55</v>
          </cell>
          <cell r="DB481">
            <v>173.31</v>
          </cell>
          <cell r="DC481">
            <v>13.37</v>
          </cell>
          <cell r="DD481">
            <v>4.4000000000000004</v>
          </cell>
          <cell r="DE481">
            <v>5.46</v>
          </cell>
          <cell r="DF481">
            <v>38.71</v>
          </cell>
          <cell r="DG481">
            <v>92.63</v>
          </cell>
          <cell r="DH481">
            <v>154.21</v>
          </cell>
          <cell r="DI481">
            <v>116.56</v>
          </cell>
          <cell r="DJ481">
            <v>31.79</v>
          </cell>
          <cell r="DK481">
            <v>23.08</v>
          </cell>
          <cell r="DL481">
            <v>142.88</v>
          </cell>
          <cell r="DM481">
            <v>59.74</v>
          </cell>
          <cell r="DN481">
            <v>3.86</v>
          </cell>
          <cell r="DO481">
            <v>142.88</v>
          </cell>
          <cell r="DP481">
            <v>16.54</v>
          </cell>
          <cell r="DQ481">
            <v>647.07000000000005</v>
          </cell>
          <cell r="DR481">
            <v>4.4000000000000004</v>
          </cell>
          <cell r="DS481">
            <v>100.09</v>
          </cell>
          <cell r="DT481">
            <v>142.88</v>
          </cell>
          <cell r="DU481">
            <v>39.409999999999997</v>
          </cell>
          <cell r="DV481">
            <v>142.88</v>
          </cell>
          <cell r="DW481">
            <v>3.04</v>
          </cell>
          <cell r="DX481">
            <v>142.88</v>
          </cell>
          <cell r="DY481">
            <v>142.88</v>
          </cell>
          <cell r="DZ481">
            <v>0</v>
          </cell>
          <cell r="EA481">
            <v>2.12</v>
          </cell>
          <cell r="EB481">
            <v>0</v>
          </cell>
          <cell r="EC481">
            <v>0</v>
          </cell>
          <cell r="ED481">
            <v>0</v>
          </cell>
          <cell r="EE481">
            <v>82.44</v>
          </cell>
          <cell r="EF481">
            <v>0</v>
          </cell>
          <cell r="EG481">
            <v>0</v>
          </cell>
          <cell r="EH481">
            <v>0</v>
          </cell>
          <cell r="EI481">
            <v>0</v>
          </cell>
          <cell r="EJ481">
            <v>0</v>
          </cell>
          <cell r="EK481">
            <v>0</v>
          </cell>
          <cell r="EL481">
            <v>0</v>
          </cell>
          <cell r="EM481">
            <v>5.7</v>
          </cell>
          <cell r="EN481">
            <v>18.3</v>
          </cell>
          <cell r="EO481">
            <v>103.93</v>
          </cell>
          <cell r="EQ481">
            <v>4245.5751787500003</v>
          </cell>
        </row>
        <row r="482">
          <cell r="B482">
            <v>3</v>
          </cell>
          <cell r="C482">
            <v>0</v>
          </cell>
          <cell r="D482">
            <v>0</v>
          </cell>
          <cell r="E482">
            <v>0</v>
          </cell>
          <cell r="F482">
            <v>0</v>
          </cell>
          <cell r="G482">
            <v>9.6999999999999993</v>
          </cell>
          <cell r="H482">
            <v>0</v>
          </cell>
          <cell r="I482">
            <v>26.7</v>
          </cell>
          <cell r="J482">
            <v>0</v>
          </cell>
          <cell r="K482">
            <v>9</v>
          </cell>
          <cell r="L482">
            <v>18.399999999999999</v>
          </cell>
          <cell r="M482">
            <v>0</v>
          </cell>
          <cell r="N482">
            <v>0</v>
          </cell>
          <cell r="O482">
            <v>0</v>
          </cell>
          <cell r="P482">
            <v>0</v>
          </cell>
          <cell r="Q482">
            <v>0</v>
          </cell>
          <cell r="R482">
            <v>0</v>
          </cell>
          <cell r="S482">
            <v>0</v>
          </cell>
          <cell r="T482">
            <v>0</v>
          </cell>
          <cell r="U482">
            <v>989</v>
          </cell>
          <cell r="V482">
            <v>0</v>
          </cell>
          <cell r="W482">
            <v>7.35</v>
          </cell>
          <cell r="X482">
            <v>106.2</v>
          </cell>
          <cell r="Y482">
            <v>0</v>
          </cell>
          <cell r="Z482">
            <v>0</v>
          </cell>
          <cell r="AA482">
            <v>21.6</v>
          </cell>
          <cell r="AB482">
            <v>0</v>
          </cell>
          <cell r="AC482">
            <v>0</v>
          </cell>
          <cell r="AD482">
            <v>52.743587812164101</v>
          </cell>
          <cell r="AE482">
            <v>719.4</v>
          </cell>
          <cell r="AF482">
            <v>0</v>
          </cell>
          <cell r="AG482">
            <v>0</v>
          </cell>
          <cell r="AH482">
            <v>0</v>
          </cell>
          <cell r="AI482">
            <v>0</v>
          </cell>
          <cell r="AJ482">
            <v>0</v>
          </cell>
          <cell r="AK482">
            <v>0</v>
          </cell>
          <cell r="AL482">
            <v>0</v>
          </cell>
          <cell r="AM482">
            <v>7.33</v>
          </cell>
          <cell r="AN482">
            <v>0</v>
          </cell>
          <cell r="AO482">
            <v>0</v>
          </cell>
          <cell r="AP482">
            <v>0</v>
          </cell>
          <cell r="AQ482">
            <v>0</v>
          </cell>
          <cell r="AR482">
            <v>0</v>
          </cell>
          <cell r="AS482">
            <v>-496.3</v>
          </cell>
          <cell r="AT482">
            <v>216</v>
          </cell>
          <cell r="AU482">
            <v>0</v>
          </cell>
          <cell r="AV482">
            <v>19.899999999999999</v>
          </cell>
          <cell r="AW482">
            <v>0</v>
          </cell>
          <cell r="AX482">
            <v>0</v>
          </cell>
          <cell r="AY482">
            <v>16.401697837892598</v>
          </cell>
          <cell r="AZ482">
            <v>0</v>
          </cell>
          <cell r="BA482">
            <v>0</v>
          </cell>
          <cell r="BB482">
            <v>135.6</v>
          </cell>
          <cell r="BC482">
            <v>60.6</v>
          </cell>
          <cell r="BD482">
            <v>13.49</v>
          </cell>
          <cell r="BE482">
            <v>2.8</v>
          </cell>
          <cell r="BF482">
            <v>40.293055571012097</v>
          </cell>
          <cell r="BG482">
            <v>8.4660437687385901</v>
          </cell>
          <cell r="BH482">
            <v>0</v>
          </cell>
          <cell r="BI482">
            <v>22.18</v>
          </cell>
          <cell r="BJ482">
            <v>0</v>
          </cell>
          <cell r="BK482">
            <v>0</v>
          </cell>
          <cell r="BL482">
            <v>0</v>
          </cell>
          <cell r="BM482">
            <v>0</v>
          </cell>
          <cell r="BN482">
            <v>0</v>
          </cell>
          <cell r="BO482">
            <v>0</v>
          </cell>
          <cell r="BP482">
            <v>67.620668097517793</v>
          </cell>
          <cell r="BQ482">
            <v>0</v>
          </cell>
          <cell r="BR482">
            <v>466.75</v>
          </cell>
          <cell r="BS482">
            <v>51.1</v>
          </cell>
          <cell r="BT482">
            <v>1417.08</v>
          </cell>
          <cell r="BU482">
            <v>105</v>
          </cell>
          <cell r="BV482">
            <v>95.7</v>
          </cell>
          <cell r="BW482">
            <v>0</v>
          </cell>
          <cell r="BY482">
            <v>12.5</v>
          </cell>
          <cell r="BZ482">
            <v>0</v>
          </cell>
          <cell r="CA482">
            <v>0</v>
          </cell>
          <cell r="CB482">
            <v>0</v>
          </cell>
          <cell r="CC482">
            <v>129</v>
          </cell>
          <cell r="CD482">
            <v>474</v>
          </cell>
          <cell r="CE482">
            <v>7.4279999999999999</v>
          </cell>
          <cell r="CF482">
            <v>0</v>
          </cell>
          <cell r="CG482">
            <v>45.277000000000001</v>
          </cell>
          <cell r="CH482">
            <v>52.5</v>
          </cell>
          <cell r="CI482">
            <v>5.6</v>
          </cell>
          <cell r="CJ482">
            <v>8.65</v>
          </cell>
          <cell r="CK482">
            <v>12.52</v>
          </cell>
          <cell r="CL482">
            <v>0</v>
          </cell>
          <cell r="CM482">
            <v>15.2</v>
          </cell>
          <cell r="CN482">
            <v>25.1</v>
          </cell>
          <cell r="CO482">
            <v>28.9</v>
          </cell>
          <cell r="CP482">
            <v>0</v>
          </cell>
          <cell r="CQ482">
            <v>0</v>
          </cell>
          <cell r="CR482">
            <v>53.3</v>
          </cell>
          <cell r="CS482">
            <v>0</v>
          </cell>
          <cell r="CT482">
            <v>0</v>
          </cell>
          <cell r="CU482">
            <v>0</v>
          </cell>
          <cell r="CV482">
            <v>0</v>
          </cell>
          <cell r="CW482">
            <v>0</v>
          </cell>
          <cell r="CX482">
            <v>0</v>
          </cell>
          <cell r="CY482">
            <v>0</v>
          </cell>
          <cell r="CZ482">
            <v>0</v>
          </cell>
          <cell r="DA482">
            <v>0</v>
          </cell>
          <cell r="DB482">
            <v>0</v>
          </cell>
          <cell r="DC482">
            <v>0</v>
          </cell>
          <cell r="DD482">
            <v>0</v>
          </cell>
          <cell r="DE482">
            <v>0</v>
          </cell>
          <cell r="DF482">
            <v>0</v>
          </cell>
          <cell r="DG482">
            <v>0</v>
          </cell>
          <cell r="DH482">
            <v>0</v>
          </cell>
          <cell r="DI482">
            <v>0</v>
          </cell>
          <cell r="DJ482">
            <v>0</v>
          </cell>
          <cell r="DK482">
            <v>0</v>
          </cell>
          <cell r="DL482">
            <v>0</v>
          </cell>
          <cell r="DM482">
            <v>0</v>
          </cell>
          <cell r="DN482">
            <v>0</v>
          </cell>
          <cell r="DO482">
            <v>0</v>
          </cell>
          <cell r="DP482">
            <v>0</v>
          </cell>
          <cell r="DQ482">
            <v>0</v>
          </cell>
          <cell r="DR482">
            <v>0</v>
          </cell>
          <cell r="DS482">
            <v>0</v>
          </cell>
          <cell r="DT482">
            <v>0</v>
          </cell>
          <cell r="DU482">
            <v>0</v>
          </cell>
          <cell r="DV482">
            <v>0</v>
          </cell>
          <cell r="DW482">
            <v>0</v>
          </cell>
          <cell r="DX482">
            <v>0</v>
          </cell>
          <cell r="DY482">
            <v>0</v>
          </cell>
          <cell r="DZ482">
            <v>33</v>
          </cell>
          <cell r="EA482">
            <v>17.55</v>
          </cell>
          <cell r="EB482">
            <v>3.1</v>
          </cell>
          <cell r="EC482">
            <v>52.4</v>
          </cell>
          <cell r="ED482">
            <v>127</v>
          </cell>
          <cell r="EE482">
            <v>98.42</v>
          </cell>
          <cell r="EF482">
            <v>0</v>
          </cell>
          <cell r="EG482">
            <v>57.2</v>
          </cell>
          <cell r="EH482">
            <v>0</v>
          </cell>
          <cell r="EI482">
            <v>0</v>
          </cell>
          <cell r="EJ482">
            <v>0</v>
          </cell>
          <cell r="EK482">
            <v>42.9196381</v>
          </cell>
          <cell r="EL482">
            <v>12.32</v>
          </cell>
          <cell r="EM482">
            <v>0</v>
          </cell>
          <cell r="EN482">
            <v>0</v>
          </cell>
          <cell r="EO482">
            <v>0</v>
          </cell>
          <cell r="EQ482">
            <v>5526.9896911873248</v>
          </cell>
        </row>
        <row r="483">
          <cell r="B483">
            <v>0</v>
          </cell>
          <cell r="C483">
            <v>31</v>
          </cell>
          <cell r="D483">
            <v>0</v>
          </cell>
          <cell r="E483">
            <v>0</v>
          </cell>
          <cell r="F483">
            <v>0</v>
          </cell>
          <cell r="G483">
            <v>0</v>
          </cell>
          <cell r="H483">
            <v>0</v>
          </cell>
          <cell r="I483">
            <v>0</v>
          </cell>
          <cell r="J483">
            <v>0</v>
          </cell>
          <cell r="K483">
            <v>1668.08</v>
          </cell>
          <cell r="L483">
            <v>0</v>
          </cell>
          <cell r="M483">
            <v>0</v>
          </cell>
          <cell r="N483">
            <v>0</v>
          </cell>
          <cell r="O483">
            <v>0</v>
          </cell>
          <cell r="P483">
            <v>0</v>
          </cell>
          <cell r="Q483">
            <v>0</v>
          </cell>
          <cell r="R483">
            <v>0</v>
          </cell>
          <cell r="S483">
            <v>0</v>
          </cell>
          <cell r="T483">
            <v>0</v>
          </cell>
          <cell r="U483">
            <v>0</v>
          </cell>
          <cell r="V483">
            <v>0</v>
          </cell>
          <cell r="W483">
            <v>0</v>
          </cell>
          <cell r="X483">
            <v>0</v>
          </cell>
          <cell r="Y483">
            <v>0</v>
          </cell>
          <cell r="Z483">
            <v>0</v>
          </cell>
          <cell r="AA483">
            <v>2448.4</v>
          </cell>
          <cell r="AB483">
            <v>0</v>
          </cell>
          <cell r="AC483">
            <v>0</v>
          </cell>
          <cell r="AD483">
            <v>4.1778098806499298</v>
          </cell>
          <cell r="AE483">
            <v>0</v>
          </cell>
          <cell r="AF483">
            <v>0</v>
          </cell>
          <cell r="AG483">
            <v>0</v>
          </cell>
          <cell r="AH483">
            <v>0</v>
          </cell>
          <cell r="AI483">
            <v>0</v>
          </cell>
          <cell r="AJ483">
            <v>0</v>
          </cell>
          <cell r="AK483">
            <v>0</v>
          </cell>
          <cell r="AL483">
            <v>0</v>
          </cell>
          <cell r="AM483">
            <v>0</v>
          </cell>
          <cell r="AN483">
            <v>0</v>
          </cell>
          <cell r="AO483">
            <v>0</v>
          </cell>
          <cell r="AP483">
            <v>0</v>
          </cell>
          <cell r="AQ483">
            <v>0</v>
          </cell>
          <cell r="AR483">
            <v>0</v>
          </cell>
          <cell r="AS483">
            <v>0</v>
          </cell>
          <cell r="AT483">
            <v>0</v>
          </cell>
          <cell r="AU483">
            <v>0</v>
          </cell>
          <cell r="AV483">
            <v>0</v>
          </cell>
          <cell r="AW483">
            <v>0</v>
          </cell>
          <cell r="AX483">
            <v>0</v>
          </cell>
          <cell r="AY483">
            <v>0</v>
          </cell>
          <cell r="AZ483">
            <v>0</v>
          </cell>
          <cell r="BA483">
            <v>0</v>
          </cell>
          <cell r="BB483">
            <v>0</v>
          </cell>
          <cell r="BC483">
            <v>0</v>
          </cell>
          <cell r="BD483">
            <v>6.96</v>
          </cell>
          <cell r="BE483">
            <v>0</v>
          </cell>
          <cell r="BF483">
            <v>0</v>
          </cell>
          <cell r="BG483">
            <v>20.8550759634361</v>
          </cell>
          <cell r="BH483">
            <v>0</v>
          </cell>
          <cell r="BI483">
            <v>0</v>
          </cell>
          <cell r="BJ483">
            <v>0</v>
          </cell>
          <cell r="BK483">
            <v>0</v>
          </cell>
          <cell r="BL483">
            <v>113.4</v>
          </cell>
          <cell r="BM483">
            <v>0</v>
          </cell>
          <cell r="BN483">
            <v>0</v>
          </cell>
          <cell r="BO483">
            <v>0</v>
          </cell>
          <cell r="BP483">
            <v>0</v>
          </cell>
          <cell r="BQ483">
            <v>0</v>
          </cell>
          <cell r="BR483">
            <v>0</v>
          </cell>
          <cell r="BS483">
            <v>0</v>
          </cell>
          <cell r="BT483">
            <v>0</v>
          </cell>
          <cell r="BU483">
            <v>0</v>
          </cell>
          <cell r="BV483">
            <v>0</v>
          </cell>
          <cell r="BW483">
            <v>0</v>
          </cell>
          <cell r="BY483">
            <v>0</v>
          </cell>
          <cell r="BZ483">
            <v>0</v>
          </cell>
          <cell r="CA483">
            <v>0</v>
          </cell>
          <cell r="CB483">
            <v>0</v>
          </cell>
          <cell r="CC483">
            <v>138</v>
          </cell>
          <cell r="CD483">
            <v>0</v>
          </cell>
          <cell r="CE483">
            <v>0</v>
          </cell>
          <cell r="CF483">
            <v>0</v>
          </cell>
          <cell r="CG483">
            <v>0</v>
          </cell>
          <cell r="CH483">
            <v>0</v>
          </cell>
          <cell r="CI483">
            <v>28.7</v>
          </cell>
          <cell r="CJ483">
            <v>15.351000000000001</v>
          </cell>
          <cell r="CK483">
            <v>0</v>
          </cell>
          <cell r="CL483">
            <v>0</v>
          </cell>
          <cell r="CM483">
            <v>0</v>
          </cell>
          <cell r="CN483">
            <v>250.7</v>
          </cell>
          <cell r="CO483">
            <v>0</v>
          </cell>
          <cell r="CP483">
            <v>0</v>
          </cell>
          <cell r="CQ483">
            <v>0</v>
          </cell>
          <cell r="CR483">
            <v>0</v>
          </cell>
          <cell r="CS483">
            <v>0</v>
          </cell>
          <cell r="CT483">
            <v>0</v>
          </cell>
          <cell r="CU483">
            <v>0</v>
          </cell>
          <cell r="CV483">
            <v>0</v>
          </cell>
          <cell r="CW483">
            <v>0</v>
          </cell>
          <cell r="CX483">
            <v>0</v>
          </cell>
          <cell r="CY483">
            <v>0</v>
          </cell>
          <cell r="CZ483">
            <v>0</v>
          </cell>
          <cell r="DA483">
            <v>0</v>
          </cell>
          <cell r="DB483">
            <v>0</v>
          </cell>
          <cell r="DC483">
            <v>0</v>
          </cell>
          <cell r="DD483">
            <v>0</v>
          </cell>
          <cell r="DE483">
            <v>0</v>
          </cell>
          <cell r="DF483">
            <v>0</v>
          </cell>
          <cell r="DG483">
            <v>0</v>
          </cell>
          <cell r="DH483">
            <v>0</v>
          </cell>
          <cell r="DI483">
            <v>0</v>
          </cell>
          <cell r="DJ483">
            <v>0</v>
          </cell>
          <cell r="DK483">
            <v>0</v>
          </cell>
          <cell r="DL483">
            <v>0</v>
          </cell>
          <cell r="DM483">
            <v>0</v>
          </cell>
          <cell r="DN483">
            <v>0</v>
          </cell>
          <cell r="DO483">
            <v>0</v>
          </cell>
          <cell r="DP483">
            <v>0</v>
          </cell>
          <cell r="DQ483">
            <v>0</v>
          </cell>
          <cell r="DR483">
            <v>0</v>
          </cell>
          <cell r="DS483">
            <v>0</v>
          </cell>
          <cell r="DT483">
            <v>0</v>
          </cell>
          <cell r="DU483">
            <v>0</v>
          </cell>
          <cell r="DV483">
            <v>0</v>
          </cell>
          <cell r="DW483">
            <v>0</v>
          </cell>
          <cell r="DX483">
            <v>0</v>
          </cell>
          <cell r="DY483">
            <v>0</v>
          </cell>
          <cell r="DZ483">
            <v>0</v>
          </cell>
          <cell r="EA483">
            <v>0</v>
          </cell>
          <cell r="EB483">
            <v>0</v>
          </cell>
          <cell r="EC483">
            <v>0</v>
          </cell>
          <cell r="ED483">
            <v>72</v>
          </cell>
          <cell r="EE483">
            <v>0</v>
          </cell>
          <cell r="EF483">
            <v>0</v>
          </cell>
          <cell r="EG483">
            <v>0</v>
          </cell>
          <cell r="EH483">
            <v>0</v>
          </cell>
          <cell r="EI483">
            <v>0</v>
          </cell>
          <cell r="EJ483">
            <v>0</v>
          </cell>
          <cell r="EK483">
            <v>0</v>
          </cell>
          <cell r="EL483">
            <v>0</v>
          </cell>
          <cell r="EM483">
            <v>0</v>
          </cell>
          <cell r="EN483">
            <v>0</v>
          </cell>
          <cell r="EO483">
            <v>0</v>
          </cell>
          <cell r="EQ483">
            <v>4797.6238858440847</v>
          </cell>
        </row>
        <row r="484">
          <cell r="B484">
            <v>32.5</v>
          </cell>
          <cell r="C484">
            <v>31</v>
          </cell>
          <cell r="D484">
            <v>0</v>
          </cell>
          <cell r="E484">
            <v>0</v>
          </cell>
          <cell r="F484">
            <v>0</v>
          </cell>
          <cell r="G484">
            <v>12.1</v>
          </cell>
          <cell r="H484">
            <v>7</v>
          </cell>
          <cell r="I484">
            <v>36.4</v>
          </cell>
          <cell r="J484">
            <v>0</v>
          </cell>
          <cell r="K484">
            <v>1677.1</v>
          </cell>
          <cell r="L484">
            <v>18.399999999999999</v>
          </cell>
          <cell r="M484">
            <v>1.5</v>
          </cell>
          <cell r="N484">
            <v>3.5</v>
          </cell>
          <cell r="O484">
            <v>0</v>
          </cell>
          <cell r="P484">
            <v>2.6</v>
          </cell>
          <cell r="Q484">
            <v>0</v>
          </cell>
          <cell r="R484">
            <v>30.89</v>
          </cell>
          <cell r="S484">
            <v>4.4000000000000004</v>
          </cell>
          <cell r="T484">
            <v>0</v>
          </cell>
          <cell r="U484">
            <v>989</v>
          </cell>
          <cell r="V484">
            <v>3.18</v>
          </cell>
          <cell r="W484">
            <v>7.35</v>
          </cell>
          <cell r="X484">
            <v>106.2</v>
          </cell>
          <cell r="Y484">
            <v>0</v>
          </cell>
          <cell r="Z484">
            <v>1.5</v>
          </cell>
          <cell r="AA484">
            <v>2470</v>
          </cell>
          <cell r="AB484">
            <v>0</v>
          </cell>
          <cell r="AC484">
            <v>3.3</v>
          </cell>
          <cell r="AD484">
            <v>56.921397692813997</v>
          </cell>
          <cell r="AE484">
            <v>719.4</v>
          </cell>
          <cell r="AF484">
            <v>3.9</v>
          </cell>
          <cell r="AG484">
            <v>0</v>
          </cell>
          <cell r="AH484">
            <v>0</v>
          </cell>
          <cell r="AI484">
            <v>12.1</v>
          </cell>
          <cell r="AJ484">
            <v>2</v>
          </cell>
          <cell r="AK484">
            <v>0</v>
          </cell>
          <cell r="AL484">
            <v>0</v>
          </cell>
          <cell r="AM484">
            <v>101.13</v>
          </cell>
          <cell r="AN484">
            <v>24.7</v>
          </cell>
          <cell r="AO484">
            <v>0</v>
          </cell>
          <cell r="AP484">
            <v>0</v>
          </cell>
          <cell r="AQ484">
            <v>0</v>
          </cell>
          <cell r="AR484">
            <v>0</v>
          </cell>
          <cell r="AS484">
            <v>-496.3</v>
          </cell>
          <cell r="AT484">
            <v>216</v>
          </cell>
          <cell r="AU484">
            <v>33.42</v>
          </cell>
          <cell r="AV484">
            <v>19.899999999999999</v>
          </cell>
          <cell r="AW484">
            <v>5.39</v>
          </cell>
          <cell r="AX484">
            <v>0</v>
          </cell>
          <cell r="AY484">
            <v>16.401697837892598</v>
          </cell>
          <cell r="AZ484">
            <v>0</v>
          </cell>
          <cell r="BA484">
            <v>0</v>
          </cell>
          <cell r="BB484">
            <v>141.38</v>
          </cell>
          <cell r="BC484">
            <v>61.8</v>
          </cell>
          <cell r="BD484">
            <v>22.32</v>
          </cell>
          <cell r="BE484">
            <v>2.8</v>
          </cell>
          <cell r="BF484">
            <v>40.293055571012097</v>
          </cell>
          <cell r="BG484">
            <v>29.321119732174701</v>
          </cell>
          <cell r="BH484">
            <v>0</v>
          </cell>
          <cell r="BI484">
            <v>22.18</v>
          </cell>
          <cell r="BJ484">
            <v>0</v>
          </cell>
          <cell r="BK484">
            <v>0</v>
          </cell>
          <cell r="BL484">
            <v>132.9</v>
          </cell>
          <cell r="BM484">
            <v>2.6530200000000002</v>
          </cell>
          <cell r="BN484">
            <v>0</v>
          </cell>
          <cell r="BO484">
            <v>50</v>
          </cell>
          <cell r="BP484">
            <v>67.620668097517793</v>
          </cell>
          <cell r="BQ484">
            <v>0</v>
          </cell>
          <cell r="BR484">
            <v>479.95</v>
          </cell>
          <cell r="BS484">
            <v>52.6</v>
          </cell>
          <cell r="BT484">
            <v>1508.31</v>
          </cell>
          <cell r="BU484">
            <v>105</v>
          </cell>
          <cell r="BV484">
            <v>95.7</v>
          </cell>
          <cell r="BW484">
            <v>0</v>
          </cell>
          <cell r="BY484">
            <v>12.5</v>
          </cell>
          <cell r="BZ484">
            <v>0</v>
          </cell>
          <cell r="CA484">
            <v>0</v>
          </cell>
          <cell r="CB484">
            <v>13.42</v>
          </cell>
          <cell r="CC484">
            <v>366</v>
          </cell>
          <cell r="CD484">
            <v>521</v>
          </cell>
          <cell r="CE484">
            <v>7.4279999999999999</v>
          </cell>
          <cell r="CF484">
            <v>22</v>
          </cell>
          <cell r="CG484">
            <v>45.442</v>
          </cell>
          <cell r="CH484">
            <v>70</v>
          </cell>
          <cell r="CI484">
            <v>35.1</v>
          </cell>
          <cell r="CJ484">
            <v>29.298158749999999</v>
          </cell>
          <cell r="CK484">
            <v>16.920000000000002</v>
          </cell>
          <cell r="CL484">
            <v>0</v>
          </cell>
          <cell r="CM484">
            <v>21.6</v>
          </cell>
          <cell r="CN484">
            <v>499.9</v>
          </cell>
          <cell r="CO484">
            <v>33.299999999999997</v>
          </cell>
          <cell r="CP484">
            <v>0</v>
          </cell>
          <cell r="CQ484">
            <v>12.75</v>
          </cell>
          <cell r="CR484">
            <v>53.3</v>
          </cell>
          <cell r="CS484">
            <v>142.88</v>
          </cell>
          <cell r="CT484">
            <v>142.88</v>
          </cell>
          <cell r="CU484">
            <v>142.88</v>
          </cell>
          <cell r="CV484">
            <v>48.67</v>
          </cell>
          <cell r="CW484">
            <v>5.21</v>
          </cell>
          <cell r="CX484">
            <v>14</v>
          </cell>
          <cell r="CY484">
            <v>230.33</v>
          </cell>
          <cell r="CZ484">
            <v>0.79</v>
          </cell>
          <cell r="DA484">
            <v>1.55</v>
          </cell>
          <cell r="DB484">
            <v>173.31</v>
          </cell>
          <cell r="DC484">
            <v>13.37</v>
          </cell>
          <cell r="DD484">
            <v>4.4000000000000004</v>
          </cell>
          <cell r="DE484">
            <v>5.46</v>
          </cell>
          <cell r="DF484">
            <v>38.71</v>
          </cell>
          <cell r="DG484">
            <v>92.63</v>
          </cell>
          <cell r="DH484">
            <v>154.21</v>
          </cell>
          <cell r="DI484">
            <v>116.56</v>
          </cell>
          <cell r="DJ484">
            <v>31.79</v>
          </cell>
          <cell r="DK484">
            <v>23.08</v>
          </cell>
          <cell r="DL484">
            <v>142.88</v>
          </cell>
          <cell r="DM484">
            <v>59.74</v>
          </cell>
          <cell r="DN484">
            <v>3.86</v>
          </cell>
          <cell r="DO484">
            <v>142.88</v>
          </cell>
          <cell r="DP484">
            <v>16.54</v>
          </cell>
          <cell r="DQ484">
            <v>647.07000000000005</v>
          </cell>
          <cell r="DR484">
            <v>4.4000000000000004</v>
          </cell>
          <cell r="DS484">
            <v>100.09</v>
          </cell>
          <cell r="DT484">
            <v>142.88</v>
          </cell>
          <cell r="DU484">
            <v>39.409999999999997</v>
          </cell>
          <cell r="DV484">
            <v>142.88</v>
          </cell>
          <cell r="DW484">
            <v>3.04</v>
          </cell>
          <cell r="DX484">
            <v>142.88</v>
          </cell>
          <cell r="DY484">
            <v>142.88</v>
          </cell>
          <cell r="DZ484">
            <v>33</v>
          </cell>
          <cell r="EA484">
            <v>19.670000000000002</v>
          </cell>
          <cell r="EB484">
            <v>3.1</v>
          </cell>
          <cell r="EC484">
            <v>52.4</v>
          </cell>
          <cell r="ED484">
            <v>199</v>
          </cell>
          <cell r="EE484">
            <v>180.86</v>
          </cell>
          <cell r="EF484">
            <v>0</v>
          </cell>
          <cell r="EG484">
            <v>57.2</v>
          </cell>
          <cell r="EH484">
            <v>0</v>
          </cell>
          <cell r="EI484">
            <v>0</v>
          </cell>
          <cell r="EJ484">
            <v>0</v>
          </cell>
          <cell r="EK484">
            <v>42.9196381</v>
          </cell>
          <cell r="EL484">
            <v>12.32</v>
          </cell>
          <cell r="EM484">
            <v>5.7</v>
          </cell>
          <cell r="EN484">
            <v>18.3</v>
          </cell>
          <cell r="EO484">
            <v>103.93</v>
          </cell>
          <cell r="EQ484">
            <v>14570.208755781399</v>
          </cell>
        </row>
        <row r="485">
          <cell r="B485">
            <v>31.2</v>
          </cell>
          <cell r="C485">
            <v>0</v>
          </cell>
          <cell r="D485">
            <v>0</v>
          </cell>
          <cell r="E485">
            <v>0</v>
          </cell>
          <cell r="F485">
            <v>0</v>
          </cell>
          <cell r="G485">
            <v>2.4</v>
          </cell>
          <cell r="H485">
            <v>7</v>
          </cell>
          <cell r="I485">
            <v>19.600000000000001</v>
          </cell>
          <cell r="J485">
            <v>0</v>
          </cell>
          <cell r="K485">
            <v>0</v>
          </cell>
          <cell r="L485">
            <v>0</v>
          </cell>
          <cell r="M485">
            <v>1.12199241192163</v>
          </cell>
          <cell r="N485">
            <v>3.5</v>
          </cell>
          <cell r="O485">
            <v>0</v>
          </cell>
          <cell r="P485">
            <v>2.6</v>
          </cell>
          <cell r="Q485">
            <v>0</v>
          </cell>
          <cell r="R485">
            <v>30.89</v>
          </cell>
          <cell r="S485">
            <v>4.4000000000000004</v>
          </cell>
          <cell r="T485">
            <v>0</v>
          </cell>
          <cell r="U485">
            <v>0</v>
          </cell>
          <cell r="V485">
            <v>3.18</v>
          </cell>
          <cell r="W485">
            <v>0</v>
          </cell>
          <cell r="X485">
            <v>0</v>
          </cell>
          <cell r="Y485">
            <v>0</v>
          </cell>
          <cell r="Z485">
            <v>1.5</v>
          </cell>
          <cell r="AA485">
            <v>0</v>
          </cell>
          <cell r="AB485">
            <v>0</v>
          </cell>
          <cell r="AC485">
            <v>3.3</v>
          </cell>
          <cell r="AD485">
            <v>0</v>
          </cell>
          <cell r="AE485">
            <v>0</v>
          </cell>
          <cell r="AF485">
            <v>4.4000000000000004</v>
          </cell>
          <cell r="AG485">
            <v>0</v>
          </cell>
          <cell r="AH485">
            <v>0</v>
          </cell>
          <cell r="AI485">
            <v>12.1</v>
          </cell>
          <cell r="AJ485">
            <v>2</v>
          </cell>
          <cell r="AK485">
            <v>0</v>
          </cell>
          <cell r="AL485">
            <v>0</v>
          </cell>
          <cell r="AM485">
            <v>93.8</v>
          </cell>
          <cell r="AN485">
            <v>34.49</v>
          </cell>
          <cell r="AO485">
            <v>0</v>
          </cell>
          <cell r="AP485">
            <v>0</v>
          </cell>
          <cell r="AQ485">
            <v>0</v>
          </cell>
          <cell r="AR485">
            <v>0</v>
          </cell>
          <cell r="AS485">
            <v>0</v>
          </cell>
          <cell r="AT485">
            <v>0</v>
          </cell>
          <cell r="AU485">
            <v>33.42</v>
          </cell>
          <cell r="AV485">
            <v>0</v>
          </cell>
          <cell r="AW485">
            <v>5.39</v>
          </cell>
          <cell r="AX485">
            <v>0</v>
          </cell>
          <cell r="AY485">
            <v>1.5</v>
          </cell>
          <cell r="AZ485">
            <v>0</v>
          </cell>
          <cell r="BA485">
            <v>0</v>
          </cell>
          <cell r="BB485">
            <v>0</v>
          </cell>
          <cell r="BC485">
            <v>1.2</v>
          </cell>
          <cell r="BD485">
            <v>1.87</v>
          </cell>
          <cell r="BE485">
            <v>0</v>
          </cell>
          <cell r="BF485">
            <v>0</v>
          </cell>
          <cell r="BG485">
            <v>0.53554818907533897</v>
          </cell>
          <cell r="BH485">
            <v>0</v>
          </cell>
          <cell r="BI485">
            <v>0</v>
          </cell>
          <cell r="BJ485">
            <v>0</v>
          </cell>
          <cell r="BK485">
            <v>5</v>
          </cell>
          <cell r="BL485">
            <v>1.458</v>
          </cell>
          <cell r="BM485">
            <v>2.6530200000000002</v>
          </cell>
          <cell r="BN485">
            <v>0</v>
          </cell>
          <cell r="BO485">
            <v>50</v>
          </cell>
          <cell r="BP485">
            <v>0</v>
          </cell>
          <cell r="BQ485">
            <v>0</v>
          </cell>
          <cell r="BR485">
            <v>13.25</v>
          </cell>
          <cell r="BS485">
            <v>4.5999999999999996</v>
          </cell>
          <cell r="BT485">
            <v>136.22999999999999</v>
          </cell>
          <cell r="BU485">
            <v>0</v>
          </cell>
          <cell r="BV485">
            <v>0</v>
          </cell>
          <cell r="BW485">
            <v>0</v>
          </cell>
          <cell r="BY485">
            <v>0</v>
          </cell>
          <cell r="BZ485">
            <v>0</v>
          </cell>
          <cell r="CA485">
            <v>0</v>
          </cell>
          <cell r="CB485">
            <v>13.42</v>
          </cell>
          <cell r="CC485">
            <v>97.6</v>
          </cell>
          <cell r="CD485">
            <v>47</v>
          </cell>
          <cell r="CE485">
            <v>0</v>
          </cell>
          <cell r="CF485">
            <v>22</v>
          </cell>
          <cell r="CG485">
            <v>0.16500000000000001</v>
          </cell>
          <cell r="CH485">
            <v>17.5</v>
          </cell>
          <cell r="CI485">
            <v>0.8</v>
          </cell>
          <cell r="CJ485">
            <v>5.2971587500000004</v>
          </cell>
          <cell r="CK485">
            <v>4.4000000000000004</v>
          </cell>
          <cell r="CL485">
            <v>0</v>
          </cell>
          <cell r="CM485">
            <v>6.4</v>
          </cell>
          <cell r="CN485">
            <v>224.1</v>
          </cell>
          <cell r="CO485">
            <v>4.4000000000000004</v>
          </cell>
          <cell r="CP485">
            <v>0</v>
          </cell>
          <cell r="CQ485">
            <v>4</v>
          </cell>
          <cell r="CR485">
            <v>0</v>
          </cell>
          <cell r="CS485">
            <v>157.41999999999999</v>
          </cell>
          <cell r="CT485">
            <v>157.58000000000001</v>
          </cell>
          <cell r="CU485">
            <v>157.58000000000001</v>
          </cell>
          <cell r="CV485">
            <v>48.67</v>
          </cell>
          <cell r="CW485">
            <v>5.21</v>
          </cell>
          <cell r="CX485">
            <v>14.6</v>
          </cell>
          <cell r="CY485">
            <v>207.14</v>
          </cell>
          <cell r="CZ485">
            <v>0.79</v>
          </cell>
          <cell r="DA485">
            <v>1.55</v>
          </cell>
          <cell r="DB485">
            <v>205.21</v>
          </cell>
          <cell r="DC485">
            <v>13.37</v>
          </cell>
          <cell r="DD485">
            <v>4.4000000000000004</v>
          </cell>
          <cell r="DE485">
            <v>2.15</v>
          </cell>
          <cell r="DF485">
            <v>44.03</v>
          </cell>
          <cell r="DG485">
            <v>49.23</v>
          </cell>
          <cell r="DH485">
            <v>154.21</v>
          </cell>
          <cell r="DI485">
            <v>131.51</v>
          </cell>
          <cell r="DJ485">
            <v>33.56</v>
          </cell>
          <cell r="DK485">
            <v>16.399999999999999</v>
          </cell>
          <cell r="DL485">
            <v>157.58000000000001</v>
          </cell>
          <cell r="DM485">
            <v>59.66</v>
          </cell>
          <cell r="DN485">
            <v>0.91</v>
          </cell>
          <cell r="DO485">
            <v>157.58000000000001</v>
          </cell>
          <cell r="DP485">
            <v>16.54</v>
          </cell>
          <cell r="DQ485">
            <v>647.08000000000004</v>
          </cell>
          <cell r="DR485">
            <v>4.4000000000000004</v>
          </cell>
          <cell r="DS485">
            <v>99.89</v>
          </cell>
          <cell r="DT485">
            <v>157.58000000000001</v>
          </cell>
          <cell r="DU485">
            <v>60.05</v>
          </cell>
          <cell r="DV485">
            <v>157.58000000000001</v>
          </cell>
          <cell r="DW485">
            <v>3.04</v>
          </cell>
          <cell r="DX485">
            <v>157.58000000000001</v>
          </cell>
          <cell r="DY485">
            <v>157.58000000000001</v>
          </cell>
          <cell r="DZ485">
            <v>0</v>
          </cell>
          <cell r="EA485">
            <v>0.81</v>
          </cell>
          <cell r="EB485">
            <v>0</v>
          </cell>
          <cell r="EC485">
            <v>0.5</v>
          </cell>
          <cell r="ED485">
            <v>0</v>
          </cell>
          <cell r="EE485">
            <v>83.81</v>
          </cell>
          <cell r="EF485">
            <v>0</v>
          </cell>
          <cell r="EG485">
            <v>0</v>
          </cell>
          <cell r="EH485">
            <v>0</v>
          </cell>
          <cell r="EI485">
            <v>0</v>
          </cell>
          <cell r="EJ485">
            <v>0</v>
          </cell>
          <cell r="EK485">
            <v>0</v>
          </cell>
          <cell r="EL485">
            <v>0</v>
          </cell>
          <cell r="EM485">
            <v>5.7</v>
          </cell>
          <cell r="EN485">
            <v>18.3</v>
          </cell>
          <cell r="EO485">
            <v>103.93</v>
          </cell>
          <cell r="EQ485">
            <v>4416.3807193509974</v>
          </cell>
        </row>
        <row r="486">
          <cell r="B486">
            <v>3</v>
          </cell>
          <cell r="C486">
            <v>0</v>
          </cell>
          <cell r="D486">
            <v>0</v>
          </cell>
          <cell r="E486">
            <v>0</v>
          </cell>
          <cell r="F486">
            <v>0</v>
          </cell>
          <cell r="G486">
            <v>9.6999999999999993</v>
          </cell>
          <cell r="H486">
            <v>0</v>
          </cell>
          <cell r="I486">
            <v>22</v>
          </cell>
          <cell r="J486">
            <v>0</v>
          </cell>
          <cell r="K486">
            <v>9</v>
          </cell>
          <cell r="L486">
            <v>16.5</v>
          </cell>
          <cell r="M486">
            <v>0</v>
          </cell>
          <cell r="N486">
            <v>0</v>
          </cell>
          <cell r="O486">
            <v>0</v>
          </cell>
          <cell r="P486">
            <v>0</v>
          </cell>
          <cell r="Q486">
            <v>0</v>
          </cell>
          <cell r="R486">
            <v>0</v>
          </cell>
          <cell r="S486">
            <v>0</v>
          </cell>
          <cell r="T486">
            <v>0</v>
          </cell>
          <cell r="U486">
            <v>930</v>
          </cell>
          <cell r="V486">
            <v>0</v>
          </cell>
          <cell r="W486">
            <v>6.56</v>
          </cell>
          <cell r="X486">
            <v>106.2</v>
          </cell>
          <cell r="Y486">
            <v>0</v>
          </cell>
          <cell r="Z486">
            <v>0</v>
          </cell>
          <cell r="AA486">
            <v>21.6</v>
          </cell>
          <cell r="AB486">
            <v>0</v>
          </cell>
          <cell r="AC486">
            <v>0</v>
          </cell>
          <cell r="AD486">
            <v>51.5743230883214</v>
          </cell>
          <cell r="AE486">
            <v>719.2</v>
          </cell>
          <cell r="AF486">
            <v>0</v>
          </cell>
          <cell r="AG486">
            <v>0</v>
          </cell>
          <cell r="AH486">
            <v>0</v>
          </cell>
          <cell r="AI486">
            <v>0</v>
          </cell>
          <cell r="AJ486">
            <v>0</v>
          </cell>
          <cell r="AK486">
            <v>0</v>
          </cell>
          <cell r="AL486">
            <v>0</v>
          </cell>
          <cell r="AM486">
            <v>7.33</v>
          </cell>
          <cell r="AN486">
            <v>0</v>
          </cell>
          <cell r="AO486">
            <v>0</v>
          </cell>
          <cell r="AP486">
            <v>0</v>
          </cell>
          <cell r="AQ486">
            <v>0</v>
          </cell>
          <cell r="AR486">
            <v>0</v>
          </cell>
          <cell r="AS486">
            <v>-575.1</v>
          </cell>
          <cell r="AT486">
            <v>212.6</v>
          </cell>
          <cell r="AU486">
            <v>0</v>
          </cell>
          <cell r="AV486">
            <v>0</v>
          </cell>
          <cell r="AW486">
            <v>0</v>
          </cell>
          <cell r="AX486">
            <v>0</v>
          </cell>
          <cell r="AY486">
            <v>13.55</v>
          </cell>
          <cell r="AZ486">
            <v>0</v>
          </cell>
          <cell r="BA486">
            <v>0</v>
          </cell>
          <cell r="BB486">
            <v>65.91</v>
          </cell>
          <cell r="BC486">
            <v>60.6</v>
          </cell>
          <cell r="BD486">
            <v>13.49</v>
          </cell>
          <cell r="BE486">
            <v>2.8</v>
          </cell>
          <cell r="BF486">
            <v>40.293055571012097</v>
          </cell>
          <cell r="BG486">
            <v>6.7860476403825798</v>
          </cell>
          <cell r="BH486">
            <v>0</v>
          </cell>
          <cell r="BI486">
            <v>18.829999999999998</v>
          </cell>
          <cell r="BJ486">
            <v>0</v>
          </cell>
          <cell r="BK486">
            <v>0</v>
          </cell>
          <cell r="BL486">
            <v>0</v>
          </cell>
          <cell r="BM486">
            <v>0</v>
          </cell>
          <cell r="BN486">
            <v>0</v>
          </cell>
          <cell r="BO486">
            <v>0</v>
          </cell>
          <cell r="BP486">
            <v>67.620668097517793</v>
          </cell>
          <cell r="BQ486">
            <v>59.13</v>
          </cell>
          <cell r="BR486">
            <v>466.75</v>
          </cell>
          <cell r="BS486">
            <v>47.7</v>
          </cell>
          <cell r="BT486">
            <v>1318.37</v>
          </cell>
          <cell r="BU486">
            <v>115</v>
          </cell>
          <cell r="BV486">
            <v>92.81</v>
          </cell>
          <cell r="BW486">
            <v>0</v>
          </cell>
          <cell r="BY486">
            <v>12.5</v>
          </cell>
          <cell r="BZ486">
            <v>0</v>
          </cell>
          <cell r="CA486">
            <v>0</v>
          </cell>
          <cell r="CB486">
            <v>0</v>
          </cell>
          <cell r="CC486">
            <v>180.8</v>
          </cell>
          <cell r="CD486">
            <v>474</v>
          </cell>
          <cell r="CE486">
            <v>7.4279999999999999</v>
          </cell>
          <cell r="CF486">
            <v>0</v>
          </cell>
          <cell r="CG486">
            <v>45.277000000000001</v>
          </cell>
          <cell r="CH486">
            <v>52.5</v>
          </cell>
          <cell r="CI486">
            <v>5.6</v>
          </cell>
          <cell r="CJ486">
            <v>8.65</v>
          </cell>
          <cell r="CK486">
            <v>12.52</v>
          </cell>
          <cell r="CL486">
            <v>0</v>
          </cell>
          <cell r="CM486">
            <v>15.2</v>
          </cell>
          <cell r="CN486">
            <v>25.1</v>
          </cell>
          <cell r="CO486">
            <v>28.9</v>
          </cell>
          <cell r="CP486">
            <v>7.9</v>
          </cell>
          <cell r="CQ486">
            <v>0</v>
          </cell>
          <cell r="CR486">
            <v>51.3</v>
          </cell>
          <cell r="CS486">
            <v>0</v>
          </cell>
          <cell r="CT486">
            <v>0</v>
          </cell>
          <cell r="CU486">
            <v>0</v>
          </cell>
          <cell r="CV486">
            <v>0</v>
          </cell>
          <cell r="CW486">
            <v>0</v>
          </cell>
          <cell r="CX486">
            <v>0</v>
          </cell>
          <cell r="CY486">
            <v>0</v>
          </cell>
          <cell r="CZ486">
            <v>0</v>
          </cell>
          <cell r="DA486">
            <v>0</v>
          </cell>
          <cell r="DB486">
            <v>0</v>
          </cell>
          <cell r="DC486">
            <v>0</v>
          </cell>
          <cell r="DD486">
            <v>0</v>
          </cell>
          <cell r="DE486">
            <v>0</v>
          </cell>
          <cell r="DF486">
            <v>0</v>
          </cell>
          <cell r="DG486">
            <v>0</v>
          </cell>
          <cell r="DH486">
            <v>0</v>
          </cell>
          <cell r="DI486">
            <v>0</v>
          </cell>
          <cell r="DJ486">
            <v>0</v>
          </cell>
          <cell r="DK486">
            <v>0</v>
          </cell>
          <cell r="DL486">
            <v>0</v>
          </cell>
          <cell r="DM486">
            <v>0</v>
          </cell>
          <cell r="DN486">
            <v>0</v>
          </cell>
          <cell r="DO486">
            <v>0</v>
          </cell>
          <cell r="DP486">
            <v>0</v>
          </cell>
          <cell r="DQ486">
            <v>0</v>
          </cell>
          <cell r="DR486">
            <v>0</v>
          </cell>
          <cell r="DS486">
            <v>0</v>
          </cell>
          <cell r="DT486">
            <v>0</v>
          </cell>
          <cell r="DU486">
            <v>0</v>
          </cell>
          <cell r="DV486">
            <v>0</v>
          </cell>
          <cell r="DW486">
            <v>0</v>
          </cell>
          <cell r="DX486">
            <v>0</v>
          </cell>
          <cell r="DY486">
            <v>0</v>
          </cell>
          <cell r="DZ486">
            <v>33</v>
          </cell>
          <cell r="EA486">
            <v>21.81</v>
          </cell>
          <cell r="EB486">
            <v>3.04</v>
          </cell>
          <cell r="EC486">
            <v>42.8</v>
          </cell>
          <cell r="ED486">
            <v>127</v>
          </cell>
          <cell r="EE486">
            <v>92.5</v>
          </cell>
          <cell r="EF486">
            <v>0</v>
          </cell>
          <cell r="EG486">
            <v>57.2</v>
          </cell>
          <cell r="EH486">
            <v>0</v>
          </cell>
          <cell r="EI486">
            <v>0</v>
          </cell>
          <cell r="EJ486">
            <v>0</v>
          </cell>
          <cell r="EK486">
            <v>42.9196381</v>
          </cell>
          <cell r="EL486">
            <v>12.32</v>
          </cell>
          <cell r="EM486">
            <v>0</v>
          </cell>
          <cell r="EN486">
            <v>0</v>
          </cell>
          <cell r="EO486">
            <v>0</v>
          </cell>
          <cell r="EQ486">
            <v>5290.0687324972332</v>
          </cell>
        </row>
        <row r="487">
          <cell r="B487">
            <v>0</v>
          </cell>
          <cell r="C487">
            <v>31</v>
          </cell>
          <cell r="D487">
            <v>0</v>
          </cell>
          <cell r="E487">
            <v>0</v>
          </cell>
          <cell r="F487">
            <v>0</v>
          </cell>
          <cell r="G487">
            <v>0</v>
          </cell>
          <cell r="H487">
            <v>0</v>
          </cell>
          <cell r="I487">
            <v>0</v>
          </cell>
          <cell r="J487">
            <v>0</v>
          </cell>
          <cell r="K487">
            <v>1668.08</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2257.4</v>
          </cell>
          <cell r="AB487">
            <v>0</v>
          </cell>
          <cell r="AC487">
            <v>0</v>
          </cell>
          <cell r="AD487">
            <v>4.1894864088730399</v>
          </cell>
          <cell r="AE487">
            <v>0</v>
          </cell>
          <cell r="AF487">
            <v>0</v>
          </cell>
          <cell r="AG487">
            <v>0</v>
          </cell>
          <cell r="AH487">
            <v>0</v>
          </cell>
          <cell r="AI487">
            <v>0</v>
          </cell>
          <cell r="AJ487">
            <v>0</v>
          </cell>
          <cell r="AK487">
            <v>0</v>
          </cell>
          <cell r="AL487">
            <v>0</v>
          </cell>
          <cell r="AM487">
            <v>0</v>
          </cell>
          <cell r="AN487">
            <v>0</v>
          </cell>
          <cell r="AO487">
            <v>0</v>
          </cell>
          <cell r="AP487">
            <v>0</v>
          </cell>
          <cell r="AQ487">
            <v>0</v>
          </cell>
          <cell r="AR487">
            <v>0</v>
          </cell>
          <cell r="AS487">
            <v>0</v>
          </cell>
          <cell r="AT487">
            <v>0</v>
          </cell>
          <cell r="AU487">
            <v>0</v>
          </cell>
          <cell r="AV487">
            <v>0</v>
          </cell>
          <cell r="AW487">
            <v>0</v>
          </cell>
          <cell r="AX487">
            <v>0</v>
          </cell>
          <cell r="AY487">
            <v>0</v>
          </cell>
          <cell r="AZ487">
            <v>0</v>
          </cell>
          <cell r="BA487">
            <v>0</v>
          </cell>
          <cell r="BB487">
            <v>0</v>
          </cell>
          <cell r="BC487">
            <v>0</v>
          </cell>
          <cell r="BD487">
            <v>6.96</v>
          </cell>
          <cell r="BE487">
            <v>0</v>
          </cell>
          <cell r="BF487">
            <v>0</v>
          </cell>
          <cell r="BG487">
            <v>20.897512179980499</v>
          </cell>
          <cell r="BH487">
            <v>0</v>
          </cell>
          <cell r="BI487">
            <v>0</v>
          </cell>
          <cell r="BJ487">
            <v>0</v>
          </cell>
          <cell r="BK487">
            <v>0</v>
          </cell>
          <cell r="BL487">
            <v>131.30000000000001</v>
          </cell>
          <cell r="BM487">
            <v>0</v>
          </cell>
          <cell r="BN487">
            <v>0</v>
          </cell>
          <cell r="BO487">
            <v>0</v>
          </cell>
          <cell r="BP487">
            <v>0</v>
          </cell>
          <cell r="BQ487">
            <v>0</v>
          </cell>
          <cell r="BR487">
            <v>0</v>
          </cell>
          <cell r="BS487">
            <v>0</v>
          </cell>
          <cell r="BT487">
            <v>0</v>
          </cell>
          <cell r="BU487">
            <v>0</v>
          </cell>
          <cell r="BV487">
            <v>0</v>
          </cell>
          <cell r="BW487">
            <v>0</v>
          </cell>
          <cell r="BY487">
            <v>0</v>
          </cell>
          <cell r="BZ487">
            <v>0</v>
          </cell>
          <cell r="CA487">
            <v>0</v>
          </cell>
          <cell r="CB487">
            <v>0</v>
          </cell>
          <cell r="CC487">
            <v>175.9</v>
          </cell>
          <cell r="CD487">
            <v>0</v>
          </cell>
          <cell r="CE487">
            <v>0</v>
          </cell>
          <cell r="CF487">
            <v>0</v>
          </cell>
          <cell r="CG487">
            <v>0</v>
          </cell>
          <cell r="CH487">
            <v>0</v>
          </cell>
          <cell r="CI487">
            <v>28.7</v>
          </cell>
          <cell r="CJ487">
            <v>15.351000000000001</v>
          </cell>
          <cell r="CK487">
            <v>0</v>
          </cell>
          <cell r="CL487">
            <v>0</v>
          </cell>
          <cell r="CM487">
            <v>0</v>
          </cell>
          <cell r="CN487">
            <v>250.7</v>
          </cell>
          <cell r="CO487">
            <v>0</v>
          </cell>
          <cell r="CP487">
            <v>0.5</v>
          </cell>
          <cell r="CQ487">
            <v>0</v>
          </cell>
          <cell r="CR487">
            <v>0</v>
          </cell>
          <cell r="CS487">
            <v>0</v>
          </cell>
          <cell r="CT487">
            <v>0</v>
          </cell>
          <cell r="CU487">
            <v>0</v>
          </cell>
          <cell r="CV487">
            <v>0</v>
          </cell>
          <cell r="CW487">
            <v>0</v>
          </cell>
          <cell r="CX487">
            <v>0</v>
          </cell>
          <cell r="CY487">
            <v>0</v>
          </cell>
          <cell r="CZ487">
            <v>0</v>
          </cell>
          <cell r="DA487">
            <v>0</v>
          </cell>
          <cell r="DB487">
            <v>0</v>
          </cell>
          <cell r="DC487">
            <v>0</v>
          </cell>
          <cell r="DD487">
            <v>0</v>
          </cell>
          <cell r="DE487">
            <v>0</v>
          </cell>
          <cell r="DF487">
            <v>0</v>
          </cell>
          <cell r="DG487">
            <v>0</v>
          </cell>
          <cell r="DH487">
            <v>0</v>
          </cell>
          <cell r="DI487">
            <v>0</v>
          </cell>
          <cell r="DJ487">
            <v>0</v>
          </cell>
          <cell r="DK487">
            <v>0</v>
          </cell>
          <cell r="DL487">
            <v>0</v>
          </cell>
          <cell r="DM487">
            <v>0</v>
          </cell>
          <cell r="DN487">
            <v>0</v>
          </cell>
          <cell r="DO487">
            <v>0</v>
          </cell>
          <cell r="DP487">
            <v>0</v>
          </cell>
          <cell r="DQ487">
            <v>0</v>
          </cell>
          <cell r="DR487">
            <v>0</v>
          </cell>
          <cell r="DS487">
            <v>0</v>
          </cell>
          <cell r="DT487">
            <v>0</v>
          </cell>
          <cell r="DU487">
            <v>0</v>
          </cell>
          <cell r="DV487">
            <v>0</v>
          </cell>
          <cell r="DW487">
            <v>0</v>
          </cell>
          <cell r="DX487">
            <v>0</v>
          </cell>
          <cell r="DY487">
            <v>0</v>
          </cell>
          <cell r="DZ487">
            <v>0</v>
          </cell>
          <cell r="EA487">
            <v>0</v>
          </cell>
          <cell r="EB487">
            <v>0</v>
          </cell>
          <cell r="EC487">
            <v>0</v>
          </cell>
          <cell r="ED487">
            <v>72</v>
          </cell>
          <cell r="EE487">
            <v>0</v>
          </cell>
          <cell r="EF487">
            <v>0</v>
          </cell>
          <cell r="EG487">
            <v>0</v>
          </cell>
          <cell r="EH487">
            <v>0</v>
          </cell>
          <cell r="EI487">
            <v>0</v>
          </cell>
          <cell r="EJ487">
            <v>0</v>
          </cell>
          <cell r="EK487">
            <v>0</v>
          </cell>
          <cell r="EL487">
            <v>0</v>
          </cell>
          <cell r="EM487">
            <v>0</v>
          </cell>
          <cell r="EN487">
            <v>0</v>
          </cell>
          <cell r="EO487">
            <v>0</v>
          </cell>
          <cell r="EQ487">
            <v>4662.9779985888526</v>
          </cell>
        </row>
        <row r="488">
          <cell r="B488">
            <v>34.200000000000003</v>
          </cell>
          <cell r="C488">
            <v>31</v>
          </cell>
          <cell r="D488">
            <v>0</v>
          </cell>
          <cell r="E488">
            <v>0</v>
          </cell>
          <cell r="F488">
            <v>0</v>
          </cell>
          <cell r="G488">
            <v>12.1</v>
          </cell>
          <cell r="H488">
            <v>7</v>
          </cell>
          <cell r="I488">
            <v>41.6</v>
          </cell>
          <cell r="J488">
            <v>0</v>
          </cell>
          <cell r="K488">
            <v>1677.1</v>
          </cell>
          <cell r="L488">
            <v>16.5</v>
          </cell>
          <cell r="M488">
            <v>1.12199241192163</v>
          </cell>
          <cell r="N488">
            <v>3.5</v>
          </cell>
          <cell r="O488">
            <v>0</v>
          </cell>
          <cell r="P488">
            <v>2.6</v>
          </cell>
          <cell r="Q488">
            <v>0</v>
          </cell>
          <cell r="R488">
            <v>30.89</v>
          </cell>
          <cell r="S488">
            <v>4.4000000000000004</v>
          </cell>
          <cell r="T488">
            <v>0</v>
          </cell>
          <cell r="U488">
            <v>930</v>
          </cell>
          <cell r="V488">
            <v>3.18</v>
          </cell>
          <cell r="W488">
            <v>6.56</v>
          </cell>
          <cell r="X488">
            <v>106.2</v>
          </cell>
          <cell r="Y488">
            <v>0</v>
          </cell>
          <cell r="Z488">
            <v>1.5</v>
          </cell>
          <cell r="AA488">
            <v>2279</v>
          </cell>
          <cell r="AB488">
            <v>0</v>
          </cell>
          <cell r="AC488">
            <v>3.3</v>
          </cell>
          <cell r="AD488">
            <v>55.763809497194501</v>
          </cell>
          <cell r="AE488">
            <v>719.2</v>
          </cell>
          <cell r="AF488">
            <v>4.4000000000000004</v>
          </cell>
          <cell r="AG488">
            <v>0</v>
          </cell>
          <cell r="AH488">
            <v>0</v>
          </cell>
          <cell r="AI488">
            <v>12.1</v>
          </cell>
          <cell r="AJ488">
            <v>2</v>
          </cell>
          <cell r="AK488">
            <v>0</v>
          </cell>
          <cell r="AL488">
            <v>0</v>
          </cell>
          <cell r="AM488">
            <v>101.13</v>
          </cell>
          <cell r="AN488">
            <v>34.49</v>
          </cell>
          <cell r="AO488">
            <v>0</v>
          </cell>
          <cell r="AP488">
            <v>0</v>
          </cell>
          <cell r="AQ488">
            <v>0</v>
          </cell>
          <cell r="AR488">
            <v>0</v>
          </cell>
          <cell r="AS488">
            <v>-575.1</v>
          </cell>
          <cell r="AT488">
            <v>212.6</v>
          </cell>
          <cell r="AU488">
            <v>33.42</v>
          </cell>
          <cell r="AV488">
            <v>0</v>
          </cell>
          <cell r="AW488">
            <v>5.39</v>
          </cell>
          <cell r="AX488">
            <v>0</v>
          </cell>
          <cell r="AY488">
            <v>15.05</v>
          </cell>
          <cell r="AZ488">
            <v>0</v>
          </cell>
          <cell r="BA488">
            <v>0</v>
          </cell>
          <cell r="BB488">
            <v>65.91</v>
          </cell>
          <cell r="BC488">
            <v>61.8</v>
          </cell>
          <cell r="BD488">
            <v>22.32</v>
          </cell>
          <cell r="BE488">
            <v>2.8</v>
          </cell>
          <cell r="BF488">
            <v>40.293055571012097</v>
          </cell>
          <cell r="BG488">
            <v>28.2191080094385</v>
          </cell>
          <cell r="BH488">
            <v>0</v>
          </cell>
          <cell r="BI488">
            <v>18.829999999999998</v>
          </cell>
          <cell r="BJ488">
            <v>0</v>
          </cell>
          <cell r="BK488">
            <v>5</v>
          </cell>
          <cell r="BL488">
            <v>132.75800000000001</v>
          </cell>
          <cell r="BM488">
            <v>2.6530200000000002</v>
          </cell>
          <cell r="BN488">
            <v>0</v>
          </cell>
          <cell r="BO488">
            <v>50</v>
          </cell>
          <cell r="BP488">
            <v>67.620668097517793</v>
          </cell>
          <cell r="BQ488">
            <v>59.13</v>
          </cell>
          <cell r="BR488">
            <v>480</v>
          </cell>
          <cell r="BS488">
            <v>52.3</v>
          </cell>
          <cell r="BT488">
            <v>1454.6</v>
          </cell>
          <cell r="BU488">
            <v>115</v>
          </cell>
          <cell r="BV488">
            <v>92.81</v>
          </cell>
          <cell r="BW488">
            <v>0</v>
          </cell>
          <cell r="BY488">
            <v>12.5</v>
          </cell>
          <cell r="BZ488">
            <v>0</v>
          </cell>
          <cell r="CA488">
            <v>0</v>
          </cell>
          <cell r="CB488">
            <v>13.42</v>
          </cell>
          <cell r="CC488">
            <v>454.3</v>
          </cell>
          <cell r="CD488">
            <v>521</v>
          </cell>
          <cell r="CE488">
            <v>7.4279999999999999</v>
          </cell>
          <cell r="CF488">
            <v>22</v>
          </cell>
          <cell r="CG488">
            <v>45.442</v>
          </cell>
          <cell r="CH488">
            <v>70</v>
          </cell>
          <cell r="CI488">
            <v>35.1</v>
          </cell>
          <cell r="CJ488">
            <v>29.298158749999999</v>
          </cell>
          <cell r="CK488">
            <v>16.920000000000002</v>
          </cell>
          <cell r="CL488">
            <v>0</v>
          </cell>
          <cell r="CM488">
            <v>21.6</v>
          </cell>
          <cell r="CN488">
            <v>499.9</v>
          </cell>
          <cell r="CO488">
            <v>33.299999999999997</v>
          </cell>
          <cell r="CP488">
            <v>8.4</v>
          </cell>
          <cell r="CQ488">
            <v>4</v>
          </cell>
          <cell r="CR488">
            <v>51.3</v>
          </cell>
          <cell r="CS488">
            <v>157.41999999999999</v>
          </cell>
          <cell r="CT488">
            <v>157.58000000000001</v>
          </cell>
          <cell r="CU488">
            <v>157.58000000000001</v>
          </cell>
          <cell r="CV488">
            <v>48.67</v>
          </cell>
          <cell r="CW488">
            <v>5.21</v>
          </cell>
          <cell r="CX488">
            <v>14.6</v>
          </cell>
          <cell r="CY488">
            <v>207.14</v>
          </cell>
          <cell r="CZ488">
            <v>0.79</v>
          </cell>
          <cell r="DA488">
            <v>1.55</v>
          </cell>
          <cell r="DB488">
            <v>205.21</v>
          </cell>
          <cell r="DC488">
            <v>13.37</v>
          </cell>
          <cell r="DD488">
            <v>4.4000000000000004</v>
          </cell>
          <cell r="DE488">
            <v>2.15</v>
          </cell>
          <cell r="DF488">
            <v>44.03</v>
          </cell>
          <cell r="DG488">
            <v>49.23</v>
          </cell>
          <cell r="DH488">
            <v>154.21</v>
          </cell>
          <cell r="DI488">
            <v>131.51</v>
          </cell>
          <cell r="DJ488">
            <v>33.56</v>
          </cell>
          <cell r="DK488">
            <v>16.399999999999999</v>
          </cell>
          <cell r="DL488">
            <v>157.58000000000001</v>
          </cell>
          <cell r="DM488">
            <v>59.66</v>
          </cell>
          <cell r="DN488">
            <v>0.91</v>
          </cell>
          <cell r="DO488">
            <v>157.58000000000001</v>
          </cell>
          <cell r="DP488">
            <v>16.54</v>
          </cell>
          <cell r="DQ488">
            <v>647.08000000000004</v>
          </cell>
          <cell r="DR488">
            <v>4.4000000000000004</v>
          </cell>
          <cell r="DS488">
            <v>99.89</v>
          </cell>
          <cell r="DT488">
            <v>157.58000000000001</v>
          </cell>
          <cell r="DU488">
            <v>60.05</v>
          </cell>
          <cell r="DV488">
            <v>157.58000000000001</v>
          </cell>
          <cell r="DW488">
            <v>3.04</v>
          </cell>
          <cell r="DX488">
            <v>157.58000000000001</v>
          </cell>
          <cell r="DY488">
            <v>157.58000000000001</v>
          </cell>
          <cell r="DZ488">
            <v>33</v>
          </cell>
          <cell r="EA488">
            <v>22.62</v>
          </cell>
          <cell r="EB488">
            <v>3.04</v>
          </cell>
          <cell r="EC488">
            <v>43.3</v>
          </cell>
          <cell r="ED488">
            <v>199</v>
          </cell>
          <cell r="EE488">
            <v>176.31</v>
          </cell>
          <cell r="EF488">
            <v>0</v>
          </cell>
          <cell r="EG488">
            <v>57.2</v>
          </cell>
          <cell r="EH488">
            <v>0</v>
          </cell>
          <cell r="EI488">
            <v>0</v>
          </cell>
          <cell r="EJ488">
            <v>0</v>
          </cell>
          <cell r="EK488">
            <v>42.9196381</v>
          </cell>
          <cell r="EL488">
            <v>12.32</v>
          </cell>
          <cell r="EM488">
            <v>5.7</v>
          </cell>
          <cell r="EN488">
            <v>18.3</v>
          </cell>
          <cell r="EO488">
            <v>103.93</v>
          </cell>
          <cell r="EQ488">
            <v>14369.447450437077</v>
          </cell>
        </row>
        <row r="489">
          <cell r="B489">
            <v>28.9</v>
          </cell>
          <cell r="C489">
            <v>0</v>
          </cell>
          <cell r="D489">
            <v>0</v>
          </cell>
          <cell r="E489">
            <v>0</v>
          </cell>
          <cell r="F489">
            <v>0</v>
          </cell>
          <cell r="G489">
            <v>2.6</v>
          </cell>
          <cell r="H489">
            <v>7</v>
          </cell>
          <cell r="I489">
            <v>0</v>
          </cell>
          <cell r="J489">
            <v>0</v>
          </cell>
          <cell r="K489">
            <v>0</v>
          </cell>
          <cell r="L489">
            <v>0</v>
          </cell>
          <cell r="M489">
            <v>1.5</v>
          </cell>
          <cell r="N489">
            <v>3.5</v>
          </cell>
          <cell r="O489">
            <v>0</v>
          </cell>
          <cell r="P489">
            <v>2.16</v>
          </cell>
          <cell r="Q489">
            <v>0</v>
          </cell>
          <cell r="R489">
            <v>47.11</v>
          </cell>
          <cell r="S489">
            <v>0</v>
          </cell>
          <cell r="T489">
            <v>0</v>
          </cell>
          <cell r="U489">
            <v>0</v>
          </cell>
          <cell r="V489">
            <v>3.18</v>
          </cell>
          <cell r="W489">
            <v>0</v>
          </cell>
          <cell r="X489">
            <v>0</v>
          </cell>
          <cell r="Y489">
            <v>0</v>
          </cell>
          <cell r="Z489">
            <v>1.5</v>
          </cell>
          <cell r="AA489">
            <v>0</v>
          </cell>
          <cell r="AB489">
            <v>0</v>
          </cell>
          <cell r="AC489">
            <v>2.5</v>
          </cell>
          <cell r="AD489">
            <v>0</v>
          </cell>
          <cell r="AE489">
            <v>0</v>
          </cell>
          <cell r="AF489">
            <v>4</v>
          </cell>
          <cell r="AG489">
            <v>0</v>
          </cell>
          <cell r="AH489">
            <v>0</v>
          </cell>
          <cell r="AI489">
            <v>11.5</v>
          </cell>
          <cell r="AJ489">
            <v>0</v>
          </cell>
          <cell r="AK489">
            <v>0</v>
          </cell>
          <cell r="AL489">
            <v>0</v>
          </cell>
          <cell r="AM489">
            <v>0</v>
          </cell>
          <cell r="AN489">
            <v>25.3</v>
          </cell>
          <cell r="AO489">
            <v>0</v>
          </cell>
          <cell r="AP489">
            <v>0</v>
          </cell>
          <cell r="AQ489">
            <v>0</v>
          </cell>
          <cell r="AR489">
            <v>0</v>
          </cell>
          <cell r="AS489">
            <v>0</v>
          </cell>
          <cell r="AT489">
            <v>0</v>
          </cell>
          <cell r="AU489">
            <v>0</v>
          </cell>
          <cell r="AV489">
            <v>0</v>
          </cell>
          <cell r="AW489">
            <v>0</v>
          </cell>
          <cell r="AX489">
            <v>0</v>
          </cell>
          <cell r="AY489">
            <v>0</v>
          </cell>
          <cell r="AZ489">
            <v>0</v>
          </cell>
          <cell r="BA489">
            <v>0</v>
          </cell>
          <cell r="BB489">
            <v>5.89</v>
          </cell>
          <cell r="BC489">
            <v>0.6</v>
          </cell>
          <cell r="BD489">
            <v>0</v>
          </cell>
          <cell r="BE489">
            <v>0</v>
          </cell>
          <cell r="BF489">
            <v>0</v>
          </cell>
          <cell r="BG489">
            <v>0</v>
          </cell>
          <cell r="BH489">
            <v>0</v>
          </cell>
          <cell r="BI489">
            <v>0</v>
          </cell>
          <cell r="BJ489">
            <v>0</v>
          </cell>
          <cell r="BK489">
            <v>0</v>
          </cell>
          <cell r="BL489">
            <v>33.1</v>
          </cell>
          <cell r="BM489">
            <v>0</v>
          </cell>
          <cell r="BN489">
            <v>0</v>
          </cell>
          <cell r="BO489">
            <v>50</v>
          </cell>
          <cell r="BP489">
            <v>0</v>
          </cell>
          <cell r="BQ489">
            <v>0</v>
          </cell>
          <cell r="BR489">
            <v>39.200000000000003</v>
          </cell>
          <cell r="BS489">
            <v>1.6</v>
          </cell>
          <cell r="BT489">
            <v>105.72</v>
          </cell>
          <cell r="BU489">
            <v>0</v>
          </cell>
          <cell r="BV489">
            <v>0</v>
          </cell>
          <cell r="BW489">
            <v>0</v>
          </cell>
          <cell r="BY489">
            <v>0</v>
          </cell>
          <cell r="BZ489">
            <v>0</v>
          </cell>
          <cell r="CA489">
            <v>0</v>
          </cell>
          <cell r="CB489">
            <v>10.14</v>
          </cell>
          <cell r="CC489">
            <v>86</v>
          </cell>
          <cell r="CD489">
            <v>46</v>
          </cell>
          <cell r="CE489">
            <v>0</v>
          </cell>
          <cell r="CF489">
            <v>18</v>
          </cell>
          <cell r="CG489">
            <v>0</v>
          </cell>
          <cell r="CH489">
            <v>17.3</v>
          </cell>
          <cell r="CI489">
            <v>0.2</v>
          </cell>
          <cell r="CJ489">
            <v>1.016</v>
          </cell>
          <cell r="CK489">
            <v>4.42</v>
          </cell>
          <cell r="CL489">
            <v>0</v>
          </cell>
          <cell r="CM489">
            <v>0</v>
          </cell>
          <cell r="CN489">
            <v>173.3</v>
          </cell>
          <cell r="CO489">
            <v>0</v>
          </cell>
          <cell r="CP489">
            <v>0</v>
          </cell>
          <cell r="CQ489">
            <v>0</v>
          </cell>
          <cell r="CR489">
            <v>0</v>
          </cell>
          <cell r="CS489">
            <v>155.97</v>
          </cell>
          <cell r="CT489">
            <v>155.97</v>
          </cell>
          <cell r="CU489">
            <v>155.97</v>
          </cell>
          <cell r="CV489">
            <v>56.04</v>
          </cell>
          <cell r="CW489">
            <v>8.44</v>
          </cell>
          <cell r="CX489">
            <v>155.97</v>
          </cell>
          <cell r="CY489">
            <v>229.05</v>
          </cell>
          <cell r="CZ489">
            <v>1</v>
          </cell>
          <cell r="DA489">
            <v>1.58</v>
          </cell>
          <cell r="DB489">
            <v>150.52000000000001</v>
          </cell>
          <cell r="DC489">
            <v>8.1300000000000008</v>
          </cell>
          <cell r="DD489">
            <v>31.92</v>
          </cell>
          <cell r="DE489">
            <v>6.88</v>
          </cell>
          <cell r="DF489">
            <v>32.54</v>
          </cell>
          <cell r="DG489">
            <v>68.73</v>
          </cell>
          <cell r="DH489">
            <v>113.37</v>
          </cell>
          <cell r="DI489">
            <v>126.51</v>
          </cell>
          <cell r="DJ489">
            <v>32.36</v>
          </cell>
          <cell r="DK489">
            <v>39.44</v>
          </cell>
          <cell r="DL489">
            <v>155.97</v>
          </cell>
          <cell r="DM489">
            <v>67.47</v>
          </cell>
          <cell r="DN489">
            <v>155.97</v>
          </cell>
          <cell r="DO489">
            <v>155.97</v>
          </cell>
          <cell r="DP489">
            <v>155.97</v>
          </cell>
          <cell r="DQ489">
            <v>611.62</v>
          </cell>
          <cell r="DR489">
            <v>31.92</v>
          </cell>
          <cell r="DS489">
            <v>99.78</v>
          </cell>
          <cell r="DT489">
            <v>155.97</v>
          </cell>
          <cell r="DU489">
            <v>38.26</v>
          </cell>
          <cell r="DV489">
            <v>155.97</v>
          </cell>
          <cell r="DW489">
            <v>7.23</v>
          </cell>
          <cell r="DX489">
            <v>155.97</v>
          </cell>
          <cell r="DY489">
            <v>155.97</v>
          </cell>
          <cell r="DZ489">
            <v>0</v>
          </cell>
          <cell r="EA489">
            <v>1.3</v>
          </cell>
          <cell r="EB489">
            <v>0</v>
          </cell>
          <cell r="EC489">
            <v>0</v>
          </cell>
          <cell r="ED489">
            <v>0</v>
          </cell>
          <cell r="EE489">
            <v>31.29</v>
          </cell>
          <cell r="EF489">
            <v>0</v>
          </cell>
          <cell r="EG489">
            <v>0</v>
          </cell>
          <cell r="EH489">
            <v>0</v>
          </cell>
          <cell r="EI489">
            <v>0</v>
          </cell>
          <cell r="EJ489">
            <v>0</v>
          </cell>
          <cell r="EK489">
            <v>0</v>
          </cell>
          <cell r="EL489">
            <v>0</v>
          </cell>
          <cell r="EM489">
            <v>0</v>
          </cell>
          <cell r="EN489">
            <v>3</v>
          </cell>
          <cell r="EO489">
            <v>287.5</v>
          </cell>
          <cell r="EQ489">
            <v>4690.7560000000003</v>
          </cell>
        </row>
        <row r="490">
          <cell r="B490">
            <v>3.6</v>
          </cell>
          <cell r="C490">
            <v>0</v>
          </cell>
          <cell r="D490">
            <v>0</v>
          </cell>
          <cell r="E490">
            <v>0</v>
          </cell>
          <cell r="F490">
            <v>0</v>
          </cell>
          <cell r="G490">
            <v>10.199999999999999</v>
          </cell>
          <cell r="H490">
            <v>0</v>
          </cell>
          <cell r="I490">
            <v>0</v>
          </cell>
          <cell r="J490">
            <v>0</v>
          </cell>
          <cell r="K490">
            <v>9</v>
          </cell>
          <cell r="L490">
            <v>18.399999999999999</v>
          </cell>
          <cell r="M490">
            <v>0</v>
          </cell>
          <cell r="N490">
            <v>0</v>
          </cell>
          <cell r="O490">
            <v>0</v>
          </cell>
          <cell r="P490">
            <v>0</v>
          </cell>
          <cell r="Q490">
            <v>0</v>
          </cell>
          <cell r="R490">
            <v>0</v>
          </cell>
          <cell r="S490">
            <v>0</v>
          </cell>
          <cell r="T490">
            <v>0</v>
          </cell>
          <cell r="U490">
            <v>949</v>
          </cell>
          <cell r="V490">
            <v>0</v>
          </cell>
          <cell r="W490">
            <v>7.4</v>
          </cell>
          <cell r="X490">
            <v>106.2</v>
          </cell>
          <cell r="Y490">
            <v>0</v>
          </cell>
          <cell r="Z490">
            <v>0</v>
          </cell>
          <cell r="AA490">
            <v>14.7</v>
          </cell>
          <cell r="AB490">
            <v>0</v>
          </cell>
          <cell r="AC490">
            <v>0</v>
          </cell>
          <cell r="AD490">
            <v>52.986246804468202</v>
          </cell>
          <cell r="AE490">
            <v>0</v>
          </cell>
          <cell r="AF490">
            <v>0</v>
          </cell>
          <cell r="AG490">
            <v>0</v>
          </cell>
          <cell r="AH490">
            <v>0</v>
          </cell>
          <cell r="AI490">
            <v>0</v>
          </cell>
          <cell r="AJ490">
            <v>0</v>
          </cell>
          <cell r="AK490">
            <v>0</v>
          </cell>
          <cell r="AL490">
            <v>0</v>
          </cell>
          <cell r="AM490">
            <v>7.6890000000000001</v>
          </cell>
          <cell r="AN490">
            <v>0</v>
          </cell>
          <cell r="AO490">
            <v>0</v>
          </cell>
          <cell r="AP490">
            <v>0</v>
          </cell>
          <cell r="AQ490">
            <v>0</v>
          </cell>
          <cell r="AR490">
            <v>0</v>
          </cell>
          <cell r="AS490">
            <v>-6245.7</v>
          </cell>
          <cell r="AT490">
            <v>218</v>
          </cell>
          <cell r="AU490">
            <v>0</v>
          </cell>
          <cell r="AV490">
            <v>0</v>
          </cell>
          <cell r="AW490">
            <v>0</v>
          </cell>
          <cell r="AX490">
            <v>0</v>
          </cell>
          <cell r="AY490">
            <v>17.174091827744899</v>
          </cell>
          <cell r="AZ490">
            <v>0</v>
          </cell>
          <cell r="BA490">
            <v>0</v>
          </cell>
          <cell r="BB490">
            <v>135.6</v>
          </cell>
          <cell r="BC490">
            <v>65.400000000000006</v>
          </cell>
          <cell r="BD490">
            <v>0</v>
          </cell>
          <cell r="BE490">
            <v>0</v>
          </cell>
          <cell r="BF490">
            <v>45.815099098159301</v>
          </cell>
          <cell r="BG490">
            <v>7.8311122099989099</v>
          </cell>
          <cell r="BH490">
            <v>0</v>
          </cell>
          <cell r="BI490">
            <v>5.38</v>
          </cell>
          <cell r="BJ490">
            <v>0</v>
          </cell>
          <cell r="BK490">
            <v>0</v>
          </cell>
          <cell r="BL490">
            <v>0</v>
          </cell>
          <cell r="BM490">
            <v>0</v>
          </cell>
          <cell r="BN490">
            <v>0</v>
          </cell>
          <cell r="BO490">
            <v>0</v>
          </cell>
          <cell r="BP490">
            <v>70.087130488053205</v>
          </cell>
          <cell r="BQ490">
            <v>0</v>
          </cell>
          <cell r="BR490">
            <v>472.8</v>
          </cell>
          <cell r="BS490">
            <v>51.8</v>
          </cell>
          <cell r="BT490">
            <v>1571.54</v>
          </cell>
          <cell r="BU490">
            <v>119</v>
          </cell>
          <cell r="BV490">
            <v>97</v>
          </cell>
          <cell r="BW490">
            <v>0</v>
          </cell>
          <cell r="BY490">
            <v>12.5</v>
          </cell>
          <cell r="BZ490">
            <v>0</v>
          </cell>
          <cell r="CA490">
            <v>0</v>
          </cell>
          <cell r="CB490">
            <v>0</v>
          </cell>
          <cell r="CC490">
            <v>176</v>
          </cell>
          <cell r="CD490">
            <v>472</v>
          </cell>
          <cell r="CE490">
            <v>7.4279999999999999</v>
          </cell>
          <cell r="CF490">
            <v>0</v>
          </cell>
          <cell r="CG490">
            <v>44.914999999999999</v>
          </cell>
          <cell r="CH490">
            <v>46.7</v>
          </cell>
          <cell r="CI490">
            <v>9</v>
          </cell>
          <cell r="CJ490">
            <v>8.65</v>
          </cell>
          <cell r="CK490">
            <v>12.77</v>
          </cell>
          <cell r="CL490">
            <v>0</v>
          </cell>
          <cell r="CM490">
            <v>20</v>
          </cell>
          <cell r="CN490">
            <v>27</v>
          </cell>
          <cell r="CO490">
            <v>22.7</v>
          </cell>
          <cell r="CP490">
            <v>0</v>
          </cell>
          <cell r="CQ490">
            <v>0</v>
          </cell>
          <cell r="CR490">
            <v>52</v>
          </cell>
          <cell r="CS490">
            <v>0</v>
          </cell>
          <cell r="CT490">
            <v>0</v>
          </cell>
          <cell r="CU490">
            <v>0</v>
          </cell>
          <cell r="CV490">
            <v>0</v>
          </cell>
          <cell r="CW490">
            <v>0</v>
          </cell>
          <cell r="CX490">
            <v>0</v>
          </cell>
          <cell r="CY490">
            <v>0</v>
          </cell>
          <cell r="CZ490">
            <v>0</v>
          </cell>
          <cell r="DA490">
            <v>0</v>
          </cell>
          <cell r="DB490">
            <v>0</v>
          </cell>
          <cell r="DC490">
            <v>0</v>
          </cell>
          <cell r="DD490">
            <v>0</v>
          </cell>
          <cell r="DE490">
            <v>0</v>
          </cell>
          <cell r="DF490">
            <v>0</v>
          </cell>
          <cell r="DG490">
            <v>0</v>
          </cell>
          <cell r="DH490">
            <v>0</v>
          </cell>
          <cell r="DI490">
            <v>0</v>
          </cell>
          <cell r="DJ490">
            <v>0</v>
          </cell>
          <cell r="DK490">
            <v>0</v>
          </cell>
          <cell r="DL490">
            <v>0</v>
          </cell>
          <cell r="DM490">
            <v>0</v>
          </cell>
          <cell r="DN490">
            <v>0</v>
          </cell>
          <cell r="DO490">
            <v>0</v>
          </cell>
          <cell r="DP490">
            <v>0</v>
          </cell>
          <cell r="DQ490">
            <v>0</v>
          </cell>
          <cell r="DR490">
            <v>0</v>
          </cell>
          <cell r="DS490">
            <v>0</v>
          </cell>
          <cell r="DT490">
            <v>0</v>
          </cell>
          <cell r="DU490">
            <v>0</v>
          </cell>
          <cell r="DV490">
            <v>0</v>
          </cell>
          <cell r="DW490">
            <v>0</v>
          </cell>
          <cell r="DX490">
            <v>0</v>
          </cell>
          <cell r="DY490">
            <v>0</v>
          </cell>
          <cell r="DZ490">
            <v>33</v>
          </cell>
          <cell r="EA490">
            <v>17.91</v>
          </cell>
          <cell r="EB490">
            <v>3.3</v>
          </cell>
          <cell r="EC490">
            <v>44.1</v>
          </cell>
          <cell r="ED490">
            <v>0</v>
          </cell>
          <cell r="EE490">
            <v>124.94</v>
          </cell>
          <cell r="EF490">
            <v>0</v>
          </cell>
          <cell r="EG490">
            <v>58.2</v>
          </cell>
          <cell r="EH490">
            <v>0</v>
          </cell>
          <cell r="EI490">
            <v>0</v>
          </cell>
          <cell r="EJ490">
            <v>0</v>
          </cell>
          <cell r="EK490">
            <v>42.581556900000002</v>
          </cell>
          <cell r="EL490">
            <v>12.6</v>
          </cell>
          <cell r="EM490">
            <v>0</v>
          </cell>
          <cell r="EN490">
            <v>0</v>
          </cell>
          <cell r="EO490">
            <v>0</v>
          </cell>
          <cell r="EQ490">
            <v>-940.80276267157569</v>
          </cell>
        </row>
        <row r="491">
          <cell r="B491">
            <v>0</v>
          </cell>
          <cell r="C491">
            <v>31</v>
          </cell>
          <cell r="D491">
            <v>0</v>
          </cell>
          <cell r="E491">
            <v>0</v>
          </cell>
          <cell r="F491">
            <v>0</v>
          </cell>
          <cell r="G491">
            <v>0</v>
          </cell>
          <cell r="H491">
            <v>0</v>
          </cell>
          <cell r="I491">
            <v>0</v>
          </cell>
          <cell r="J491">
            <v>0</v>
          </cell>
          <cell r="K491">
            <v>1584.04</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2660.4</v>
          </cell>
          <cell r="AB491">
            <v>0</v>
          </cell>
          <cell r="AC491">
            <v>0</v>
          </cell>
          <cell r="AD491">
            <v>4.28225512766618</v>
          </cell>
          <cell r="AE491">
            <v>0</v>
          </cell>
          <cell r="AF491">
            <v>0</v>
          </cell>
          <cell r="AG491">
            <v>0</v>
          </cell>
          <cell r="AH491">
            <v>0</v>
          </cell>
          <cell r="AI491">
            <v>0</v>
          </cell>
          <cell r="AJ491">
            <v>0</v>
          </cell>
          <cell r="AK491">
            <v>0</v>
          </cell>
          <cell r="AL491">
            <v>0</v>
          </cell>
          <cell r="AM491">
            <v>0</v>
          </cell>
          <cell r="AN491">
            <v>0</v>
          </cell>
          <cell r="AO491">
            <v>0</v>
          </cell>
          <cell r="AP491">
            <v>0</v>
          </cell>
          <cell r="AQ491">
            <v>0</v>
          </cell>
          <cell r="AR491">
            <v>0</v>
          </cell>
          <cell r="AS491">
            <v>0</v>
          </cell>
          <cell r="AT491">
            <v>0</v>
          </cell>
          <cell r="AU491">
            <v>0</v>
          </cell>
          <cell r="AV491">
            <v>0</v>
          </cell>
          <cell r="AW491">
            <v>0</v>
          </cell>
          <cell r="AX491">
            <v>0</v>
          </cell>
          <cell r="AY491">
            <v>0</v>
          </cell>
          <cell r="AZ491">
            <v>0</v>
          </cell>
          <cell r="BA491">
            <v>0</v>
          </cell>
          <cell r="BB491">
            <v>0</v>
          </cell>
          <cell r="BC491">
            <v>0</v>
          </cell>
          <cell r="BD491">
            <v>0</v>
          </cell>
          <cell r="BE491">
            <v>0</v>
          </cell>
          <cell r="BF491">
            <v>0</v>
          </cell>
          <cell r="BG491">
            <v>20.755038762824299</v>
          </cell>
          <cell r="BH491">
            <v>0</v>
          </cell>
          <cell r="BI491">
            <v>0</v>
          </cell>
          <cell r="BJ491">
            <v>0</v>
          </cell>
          <cell r="BK491">
            <v>0</v>
          </cell>
          <cell r="BL491">
            <v>113.5</v>
          </cell>
          <cell r="BM491">
            <v>0</v>
          </cell>
          <cell r="BN491">
            <v>0</v>
          </cell>
          <cell r="BO491">
            <v>0</v>
          </cell>
          <cell r="BP491">
            <v>0</v>
          </cell>
          <cell r="BQ491">
            <v>0</v>
          </cell>
          <cell r="BR491">
            <v>0</v>
          </cell>
          <cell r="BS491">
            <v>0</v>
          </cell>
          <cell r="BT491">
            <v>0</v>
          </cell>
          <cell r="BU491">
            <v>0</v>
          </cell>
          <cell r="BV491">
            <v>0</v>
          </cell>
          <cell r="BW491">
            <v>0</v>
          </cell>
          <cell r="BY491">
            <v>0</v>
          </cell>
          <cell r="BZ491">
            <v>0</v>
          </cell>
          <cell r="CA491">
            <v>0</v>
          </cell>
          <cell r="CB491">
            <v>0</v>
          </cell>
          <cell r="CC491">
            <v>49</v>
          </cell>
          <cell r="CD491">
            <v>0</v>
          </cell>
          <cell r="CE491">
            <v>0</v>
          </cell>
          <cell r="CF491">
            <v>0</v>
          </cell>
          <cell r="CG491">
            <v>0</v>
          </cell>
          <cell r="CH491">
            <v>0</v>
          </cell>
          <cell r="CI491">
            <v>25.8</v>
          </cell>
          <cell r="CJ491">
            <v>14.670999999999999</v>
          </cell>
          <cell r="CK491">
            <v>0</v>
          </cell>
          <cell r="CL491">
            <v>0</v>
          </cell>
          <cell r="CM491">
            <v>0</v>
          </cell>
          <cell r="CN491">
            <v>0.4</v>
          </cell>
          <cell r="CO491">
            <v>0</v>
          </cell>
          <cell r="CP491">
            <v>0</v>
          </cell>
          <cell r="CQ491">
            <v>0</v>
          </cell>
          <cell r="CR491">
            <v>0</v>
          </cell>
          <cell r="CS491">
            <v>0</v>
          </cell>
          <cell r="CT491">
            <v>0</v>
          </cell>
          <cell r="CU491">
            <v>0</v>
          </cell>
          <cell r="CV491">
            <v>0</v>
          </cell>
          <cell r="CW491">
            <v>0</v>
          </cell>
          <cell r="CX491">
            <v>0</v>
          </cell>
          <cell r="CY491">
            <v>0</v>
          </cell>
          <cell r="CZ491">
            <v>0</v>
          </cell>
          <cell r="DA491">
            <v>0</v>
          </cell>
          <cell r="DB491">
            <v>0</v>
          </cell>
          <cell r="DC491">
            <v>0</v>
          </cell>
          <cell r="DD491">
            <v>0</v>
          </cell>
          <cell r="DE491">
            <v>0</v>
          </cell>
          <cell r="DF491">
            <v>0</v>
          </cell>
          <cell r="DG491">
            <v>0</v>
          </cell>
          <cell r="DH491">
            <v>0</v>
          </cell>
          <cell r="DI491">
            <v>0</v>
          </cell>
          <cell r="DJ491">
            <v>0</v>
          </cell>
          <cell r="DK491">
            <v>0</v>
          </cell>
          <cell r="DL491">
            <v>0</v>
          </cell>
          <cell r="DM491">
            <v>0</v>
          </cell>
          <cell r="DN491">
            <v>0</v>
          </cell>
          <cell r="DO491">
            <v>0</v>
          </cell>
          <cell r="DP491">
            <v>0</v>
          </cell>
          <cell r="DQ491">
            <v>0</v>
          </cell>
          <cell r="DR491">
            <v>0</v>
          </cell>
          <cell r="DS491">
            <v>0</v>
          </cell>
          <cell r="DT491">
            <v>0</v>
          </cell>
          <cell r="DU491">
            <v>0</v>
          </cell>
          <cell r="DV491">
            <v>0</v>
          </cell>
          <cell r="DW491">
            <v>0</v>
          </cell>
          <cell r="DX491">
            <v>0</v>
          </cell>
          <cell r="DY491">
            <v>0</v>
          </cell>
          <cell r="DZ491">
            <v>0</v>
          </cell>
          <cell r="EA491">
            <v>0</v>
          </cell>
          <cell r="EB491">
            <v>0</v>
          </cell>
          <cell r="EC491">
            <v>0</v>
          </cell>
          <cell r="ED491">
            <v>0</v>
          </cell>
          <cell r="EE491">
            <v>0</v>
          </cell>
          <cell r="EF491">
            <v>0</v>
          </cell>
          <cell r="EG491">
            <v>0</v>
          </cell>
          <cell r="EH491">
            <v>0</v>
          </cell>
          <cell r="EI491">
            <v>0</v>
          </cell>
          <cell r="EJ491">
            <v>0</v>
          </cell>
          <cell r="EK491">
            <v>0</v>
          </cell>
          <cell r="EL491">
            <v>0</v>
          </cell>
          <cell r="EM491">
            <v>0</v>
          </cell>
          <cell r="EN491">
            <v>0</v>
          </cell>
          <cell r="EO491">
            <v>0</v>
          </cell>
          <cell r="EQ491">
            <v>4503.8482938904908</v>
          </cell>
        </row>
        <row r="492">
          <cell r="B492">
            <v>32.5</v>
          </cell>
          <cell r="C492">
            <v>31</v>
          </cell>
          <cell r="D492">
            <v>0</v>
          </cell>
          <cell r="E492">
            <v>0</v>
          </cell>
          <cell r="F492">
            <v>0</v>
          </cell>
          <cell r="G492">
            <v>12.8</v>
          </cell>
          <cell r="H492">
            <v>7</v>
          </cell>
          <cell r="I492">
            <v>0</v>
          </cell>
          <cell r="J492">
            <v>0</v>
          </cell>
          <cell r="K492">
            <v>1593</v>
          </cell>
          <cell r="L492">
            <v>18.399999999999999</v>
          </cell>
          <cell r="M492">
            <v>1.5</v>
          </cell>
          <cell r="N492">
            <v>3.5</v>
          </cell>
          <cell r="O492">
            <v>0</v>
          </cell>
          <cell r="P492">
            <v>2.16</v>
          </cell>
          <cell r="Q492">
            <v>0</v>
          </cell>
          <cell r="R492">
            <v>47.11</v>
          </cell>
          <cell r="S492">
            <v>0</v>
          </cell>
          <cell r="T492">
            <v>0</v>
          </cell>
          <cell r="U492">
            <v>949</v>
          </cell>
          <cell r="V492">
            <v>3.18</v>
          </cell>
          <cell r="W492">
            <v>7.4</v>
          </cell>
          <cell r="X492">
            <v>106.2</v>
          </cell>
          <cell r="Y492">
            <v>0</v>
          </cell>
          <cell r="Z492">
            <v>1.5</v>
          </cell>
          <cell r="AA492">
            <v>2675.1</v>
          </cell>
          <cell r="AB492">
            <v>0</v>
          </cell>
          <cell r="AC492">
            <v>2.5</v>
          </cell>
          <cell r="AD492">
            <v>57.268501932134399</v>
          </cell>
          <cell r="AE492">
            <v>0</v>
          </cell>
          <cell r="AF492">
            <v>4</v>
          </cell>
          <cell r="AG492">
            <v>0</v>
          </cell>
          <cell r="AH492">
            <v>0</v>
          </cell>
          <cell r="AI492">
            <v>11.5</v>
          </cell>
          <cell r="AJ492">
            <v>0</v>
          </cell>
          <cell r="AK492">
            <v>0</v>
          </cell>
          <cell r="AL492">
            <v>0</v>
          </cell>
          <cell r="AM492">
            <v>7.6890000000000001</v>
          </cell>
          <cell r="AN492">
            <v>25.3</v>
          </cell>
          <cell r="AO492">
            <v>0</v>
          </cell>
          <cell r="AP492">
            <v>0</v>
          </cell>
          <cell r="AQ492">
            <v>0</v>
          </cell>
          <cell r="AR492">
            <v>0</v>
          </cell>
          <cell r="AS492">
            <v>-6245.7</v>
          </cell>
          <cell r="AT492">
            <v>218</v>
          </cell>
          <cell r="AU492">
            <v>0</v>
          </cell>
          <cell r="AV492">
            <v>0</v>
          </cell>
          <cell r="AW492">
            <v>0</v>
          </cell>
          <cell r="AX492">
            <v>0</v>
          </cell>
          <cell r="AY492">
            <v>17.174091827744899</v>
          </cell>
          <cell r="AZ492">
            <v>0</v>
          </cell>
          <cell r="BA492">
            <v>0</v>
          </cell>
          <cell r="BB492">
            <v>141.49</v>
          </cell>
          <cell r="BC492">
            <v>66</v>
          </cell>
          <cell r="BD492">
            <v>0</v>
          </cell>
          <cell r="BE492">
            <v>0</v>
          </cell>
          <cell r="BF492">
            <v>45.815099098159301</v>
          </cell>
          <cell r="BG492">
            <v>28.586150972823201</v>
          </cell>
          <cell r="BH492">
            <v>0</v>
          </cell>
          <cell r="BI492">
            <v>5.38</v>
          </cell>
          <cell r="BJ492">
            <v>0</v>
          </cell>
          <cell r="BK492">
            <v>0</v>
          </cell>
          <cell r="BL492">
            <v>146.6</v>
          </cell>
          <cell r="BM492">
            <v>0</v>
          </cell>
          <cell r="BN492">
            <v>0</v>
          </cell>
          <cell r="BO492">
            <v>50</v>
          </cell>
          <cell r="BP492">
            <v>70.087130488053205</v>
          </cell>
          <cell r="BQ492">
            <v>0</v>
          </cell>
          <cell r="BR492">
            <v>512</v>
          </cell>
          <cell r="BS492">
            <v>53.4</v>
          </cell>
          <cell r="BT492">
            <v>1677.26</v>
          </cell>
          <cell r="BU492">
            <v>119</v>
          </cell>
          <cell r="BV492">
            <v>97</v>
          </cell>
          <cell r="BW492">
            <v>0</v>
          </cell>
          <cell r="BY492">
            <v>12.5</v>
          </cell>
          <cell r="BZ492">
            <v>0</v>
          </cell>
          <cell r="CA492">
            <v>0</v>
          </cell>
          <cell r="CB492">
            <v>10.14</v>
          </cell>
          <cell r="CC492">
            <v>311</v>
          </cell>
          <cell r="CD492">
            <v>518</v>
          </cell>
          <cell r="CE492">
            <v>7.4279999999999999</v>
          </cell>
          <cell r="CF492">
            <v>18</v>
          </cell>
          <cell r="CG492">
            <v>44.914999999999999</v>
          </cell>
          <cell r="CH492">
            <v>64</v>
          </cell>
          <cell r="CI492">
            <v>35</v>
          </cell>
          <cell r="CJ492">
            <v>24.337</v>
          </cell>
          <cell r="CK492">
            <v>17.190000000000001</v>
          </cell>
          <cell r="CL492">
            <v>0</v>
          </cell>
          <cell r="CM492">
            <v>20</v>
          </cell>
          <cell r="CN492">
            <v>200.7</v>
          </cell>
          <cell r="CO492">
            <v>22.7</v>
          </cell>
          <cell r="CP492">
            <v>0</v>
          </cell>
          <cell r="CQ492">
            <v>0</v>
          </cell>
          <cell r="CR492">
            <v>52</v>
          </cell>
          <cell r="CS492">
            <v>155.97</v>
          </cell>
          <cell r="CT492">
            <v>155.97</v>
          </cell>
          <cell r="CU492">
            <v>155.97</v>
          </cell>
          <cell r="CV492">
            <v>56.04</v>
          </cell>
          <cell r="CW492">
            <v>8.44</v>
          </cell>
          <cell r="CX492">
            <v>155.97</v>
          </cell>
          <cell r="CY492">
            <v>229.05</v>
          </cell>
          <cell r="CZ492">
            <v>1</v>
          </cell>
          <cell r="DA492">
            <v>1.58</v>
          </cell>
          <cell r="DB492">
            <v>150.52000000000001</v>
          </cell>
          <cell r="DC492">
            <v>8.1300000000000008</v>
          </cell>
          <cell r="DD492">
            <v>31.92</v>
          </cell>
          <cell r="DE492">
            <v>6.88</v>
          </cell>
          <cell r="DF492">
            <v>32.54</v>
          </cell>
          <cell r="DG492">
            <v>68.73</v>
          </cell>
          <cell r="DH492">
            <v>113.37</v>
          </cell>
          <cell r="DI492">
            <v>126.51</v>
          </cell>
          <cell r="DJ492">
            <v>32.36</v>
          </cell>
          <cell r="DK492">
            <v>39.44</v>
          </cell>
          <cell r="DL492">
            <v>155.97</v>
          </cell>
          <cell r="DM492">
            <v>67.47</v>
          </cell>
          <cell r="DN492">
            <v>155.97</v>
          </cell>
          <cell r="DO492">
            <v>155.97</v>
          </cell>
          <cell r="DP492">
            <v>155.97</v>
          </cell>
          <cell r="DQ492">
            <v>611.62</v>
          </cell>
          <cell r="DR492">
            <v>31.92</v>
          </cell>
          <cell r="DS492">
            <v>99.78</v>
          </cell>
          <cell r="DT492">
            <v>155.97</v>
          </cell>
          <cell r="DU492">
            <v>38.26</v>
          </cell>
          <cell r="DV492">
            <v>155.97</v>
          </cell>
          <cell r="DW492">
            <v>7.23</v>
          </cell>
          <cell r="DX492">
            <v>155.97</v>
          </cell>
          <cell r="DY492">
            <v>155.97</v>
          </cell>
          <cell r="DZ492">
            <v>33</v>
          </cell>
          <cell r="EA492">
            <v>19.21</v>
          </cell>
          <cell r="EB492">
            <v>3.3</v>
          </cell>
          <cell r="EC492">
            <v>44.1</v>
          </cell>
          <cell r="ED492">
            <v>0</v>
          </cell>
          <cell r="EE492">
            <v>156.22999999999999</v>
          </cell>
          <cell r="EF492">
            <v>0</v>
          </cell>
          <cell r="EG492">
            <v>58.2</v>
          </cell>
          <cell r="EH492">
            <v>0</v>
          </cell>
          <cell r="EI492">
            <v>0</v>
          </cell>
          <cell r="EJ492">
            <v>0</v>
          </cell>
          <cell r="EK492">
            <v>42.581556900000002</v>
          </cell>
          <cell r="EL492">
            <v>12.6</v>
          </cell>
          <cell r="EM492">
            <v>0</v>
          </cell>
          <cell r="EN492">
            <v>3</v>
          </cell>
          <cell r="EO492">
            <v>287.5</v>
          </cell>
          <cell r="EQ492">
            <v>8253.7615312189173</v>
          </cell>
        </row>
        <row r="493">
          <cell r="B493">
            <v>27</v>
          </cell>
          <cell r="C493">
            <v>0</v>
          </cell>
          <cell r="D493">
            <v>0</v>
          </cell>
          <cell r="E493">
            <v>0</v>
          </cell>
          <cell r="F493">
            <v>0</v>
          </cell>
          <cell r="G493">
            <v>2.6</v>
          </cell>
          <cell r="H493">
            <v>7</v>
          </cell>
          <cell r="I493">
            <v>0</v>
          </cell>
          <cell r="J493">
            <v>0</v>
          </cell>
          <cell r="K493">
            <v>0</v>
          </cell>
          <cell r="L493">
            <v>0</v>
          </cell>
          <cell r="M493">
            <v>1.13020639954084</v>
          </cell>
          <cell r="N493">
            <v>3.5</v>
          </cell>
          <cell r="O493">
            <v>0</v>
          </cell>
          <cell r="P493">
            <v>2.16</v>
          </cell>
          <cell r="Q493">
            <v>0</v>
          </cell>
          <cell r="R493">
            <v>47.11</v>
          </cell>
          <cell r="S493">
            <v>0</v>
          </cell>
          <cell r="T493">
            <v>0</v>
          </cell>
          <cell r="U493">
            <v>0</v>
          </cell>
          <cell r="V493">
            <v>3.18</v>
          </cell>
          <cell r="W493">
            <v>0</v>
          </cell>
          <cell r="X493">
            <v>0</v>
          </cell>
          <cell r="Y493">
            <v>0</v>
          </cell>
          <cell r="Z493">
            <v>1.5</v>
          </cell>
          <cell r="AA493">
            <v>0</v>
          </cell>
          <cell r="AB493">
            <v>0</v>
          </cell>
          <cell r="AC493">
            <v>2.5</v>
          </cell>
          <cell r="AD493">
            <v>0</v>
          </cell>
          <cell r="AE493">
            <v>0</v>
          </cell>
          <cell r="AF493">
            <v>4.01</v>
          </cell>
          <cell r="AG493">
            <v>0</v>
          </cell>
          <cell r="AH493">
            <v>0</v>
          </cell>
          <cell r="AI493">
            <v>11.5</v>
          </cell>
          <cell r="AJ493">
            <v>0</v>
          </cell>
          <cell r="AK493">
            <v>0</v>
          </cell>
          <cell r="AL493">
            <v>0</v>
          </cell>
          <cell r="AM493">
            <v>0</v>
          </cell>
          <cell r="AN493">
            <v>23.81</v>
          </cell>
          <cell r="AO493">
            <v>0</v>
          </cell>
          <cell r="AP493">
            <v>0</v>
          </cell>
          <cell r="AQ493">
            <v>0</v>
          </cell>
          <cell r="AR493">
            <v>0</v>
          </cell>
          <cell r="AS493">
            <v>0</v>
          </cell>
          <cell r="AT493">
            <v>0</v>
          </cell>
          <cell r="AU493">
            <v>0</v>
          </cell>
          <cell r="AV493">
            <v>0</v>
          </cell>
          <cell r="AW493">
            <v>0</v>
          </cell>
          <cell r="AX493">
            <v>0</v>
          </cell>
          <cell r="AY493">
            <v>0</v>
          </cell>
          <cell r="AZ493">
            <v>0</v>
          </cell>
          <cell r="BA493">
            <v>0</v>
          </cell>
          <cell r="BB493">
            <v>0</v>
          </cell>
          <cell r="BC493">
            <v>0.6</v>
          </cell>
          <cell r="BD493">
            <v>0</v>
          </cell>
          <cell r="BE493">
            <v>0</v>
          </cell>
          <cell r="BF493">
            <v>0</v>
          </cell>
          <cell r="BG493">
            <v>0.68293386861840999</v>
          </cell>
          <cell r="BH493">
            <v>0</v>
          </cell>
          <cell r="BI493">
            <v>0</v>
          </cell>
          <cell r="BJ493">
            <v>0</v>
          </cell>
          <cell r="BK493">
            <v>5</v>
          </cell>
          <cell r="BL493">
            <v>2.4089999999999998</v>
          </cell>
          <cell r="BM493">
            <v>0</v>
          </cell>
          <cell r="BN493">
            <v>0</v>
          </cell>
          <cell r="BO493">
            <v>50</v>
          </cell>
          <cell r="BP493">
            <v>0</v>
          </cell>
          <cell r="BQ493">
            <v>0</v>
          </cell>
          <cell r="BR493">
            <v>39.18</v>
          </cell>
          <cell r="BS493">
            <v>4.5999999999999996</v>
          </cell>
          <cell r="BT493">
            <v>152.78</v>
          </cell>
          <cell r="BU493">
            <v>0</v>
          </cell>
          <cell r="BV493">
            <v>0</v>
          </cell>
          <cell r="BW493">
            <v>0</v>
          </cell>
          <cell r="BY493">
            <v>0</v>
          </cell>
          <cell r="BZ493">
            <v>0</v>
          </cell>
          <cell r="CA493">
            <v>0</v>
          </cell>
          <cell r="CB493">
            <v>10.14</v>
          </cell>
          <cell r="CC493">
            <v>75.900000000000006</v>
          </cell>
          <cell r="CD493">
            <v>46</v>
          </cell>
          <cell r="CE493">
            <v>0</v>
          </cell>
          <cell r="CF493">
            <v>18</v>
          </cell>
          <cell r="CG493">
            <v>0</v>
          </cell>
          <cell r="CH493">
            <v>17.3</v>
          </cell>
          <cell r="CI493">
            <v>0.2</v>
          </cell>
          <cell r="CJ493">
            <v>1.016</v>
          </cell>
          <cell r="CK493">
            <v>4.42</v>
          </cell>
          <cell r="CL493">
            <v>0</v>
          </cell>
          <cell r="CM493">
            <v>0</v>
          </cell>
          <cell r="CN493">
            <v>173.3</v>
          </cell>
          <cell r="CO493">
            <v>0</v>
          </cell>
          <cell r="CP493">
            <v>0</v>
          </cell>
          <cell r="CQ493">
            <v>0</v>
          </cell>
          <cell r="CR493">
            <v>0</v>
          </cell>
          <cell r="CS493">
            <v>168.86</v>
          </cell>
          <cell r="CT493">
            <v>168.97</v>
          </cell>
          <cell r="CU493">
            <v>168.97</v>
          </cell>
          <cell r="CV493">
            <v>56.04</v>
          </cell>
          <cell r="CW493">
            <v>8.44</v>
          </cell>
          <cell r="CX493">
            <v>0.5</v>
          </cell>
          <cell r="CY493">
            <v>214.59</v>
          </cell>
          <cell r="CZ493">
            <v>1</v>
          </cell>
          <cell r="DA493">
            <v>1.58</v>
          </cell>
          <cell r="DB493">
            <v>211.25</v>
          </cell>
          <cell r="DC493">
            <v>8.1300000000000008</v>
          </cell>
          <cell r="DD493">
            <v>31.97</v>
          </cell>
          <cell r="DE493">
            <v>1.02</v>
          </cell>
          <cell r="DF493">
            <v>46.93</v>
          </cell>
          <cell r="DG493">
            <v>38.97</v>
          </cell>
          <cell r="DH493">
            <v>113.37</v>
          </cell>
          <cell r="DI493">
            <v>134.72</v>
          </cell>
          <cell r="DJ493">
            <v>32</v>
          </cell>
          <cell r="DK493">
            <v>28.61</v>
          </cell>
          <cell r="DL493">
            <v>168.97</v>
          </cell>
          <cell r="DM493">
            <v>67.58</v>
          </cell>
          <cell r="DN493">
            <v>168.97</v>
          </cell>
          <cell r="DO493">
            <v>168.97</v>
          </cell>
          <cell r="DP493">
            <v>168.97</v>
          </cell>
          <cell r="DQ493">
            <v>611.62</v>
          </cell>
          <cell r="DR493">
            <v>31.97</v>
          </cell>
          <cell r="DS493">
            <v>99.78</v>
          </cell>
          <cell r="DT493">
            <v>168.97</v>
          </cell>
          <cell r="DU493">
            <v>56.81</v>
          </cell>
          <cell r="DV493">
            <v>168.97</v>
          </cell>
          <cell r="DW493">
            <v>7.23</v>
          </cell>
          <cell r="DX493">
            <v>168.97</v>
          </cell>
          <cell r="DY493">
            <v>168.97</v>
          </cell>
          <cell r="DZ493">
            <v>0</v>
          </cell>
          <cell r="EA493">
            <v>0</v>
          </cell>
          <cell r="EB493">
            <v>0</v>
          </cell>
          <cell r="EC493">
            <v>0.5</v>
          </cell>
          <cell r="ED493">
            <v>0</v>
          </cell>
          <cell r="EE493">
            <v>66.510000000000005</v>
          </cell>
          <cell r="EF493">
            <v>0</v>
          </cell>
          <cell r="EG493">
            <v>0</v>
          </cell>
          <cell r="EH493">
            <v>0</v>
          </cell>
          <cell r="EI493">
            <v>0</v>
          </cell>
          <cell r="EJ493">
            <v>0</v>
          </cell>
          <cell r="EK493">
            <v>0</v>
          </cell>
          <cell r="EL493">
            <v>0</v>
          </cell>
          <cell r="EM493">
            <v>0</v>
          </cell>
          <cell r="EN493">
            <v>3</v>
          </cell>
          <cell r="EO493">
            <v>287.5</v>
          </cell>
          <cell r="EQ493">
            <v>4758.7081402681579</v>
          </cell>
        </row>
        <row r="494">
          <cell r="B494">
            <v>3.6</v>
          </cell>
          <cell r="C494">
            <v>0</v>
          </cell>
          <cell r="D494">
            <v>0</v>
          </cell>
          <cell r="E494">
            <v>0</v>
          </cell>
          <cell r="F494">
            <v>0</v>
          </cell>
          <cell r="G494">
            <v>10.199999999999999</v>
          </cell>
          <cell r="H494">
            <v>0</v>
          </cell>
          <cell r="I494">
            <v>0</v>
          </cell>
          <cell r="J494">
            <v>0</v>
          </cell>
          <cell r="K494">
            <v>9</v>
          </cell>
          <cell r="L494">
            <v>16.5</v>
          </cell>
          <cell r="M494">
            <v>0</v>
          </cell>
          <cell r="N494">
            <v>0</v>
          </cell>
          <cell r="O494">
            <v>0</v>
          </cell>
          <cell r="P494">
            <v>0</v>
          </cell>
          <cell r="Q494">
            <v>0</v>
          </cell>
          <cell r="R494">
            <v>0</v>
          </cell>
          <cell r="S494">
            <v>0</v>
          </cell>
          <cell r="T494">
            <v>0</v>
          </cell>
          <cell r="U494">
            <v>829</v>
          </cell>
          <cell r="V494">
            <v>0</v>
          </cell>
          <cell r="W494">
            <v>6.42</v>
          </cell>
          <cell r="X494">
            <v>106.2</v>
          </cell>
          <cell r="Y494">
            <v>0</v>
          </cell>
          <cell r="Z494">
            <v>0</v>
          </cell>
          <cell r="AA494">
            <v>14.7</v>
          </cell>
          <cell r="AB494">
            <v>0</v>
          </cell>
          <cell r="AC494">
            <v>0</v>
          </cell>
          <cell r="AD494">
            <v>51.8286441705295</v>
          </cell>
          <cell r="AE494">
            <v>0</v>
          </cell>
          <cell r="AF494">
            <v>0</v>
          </cell>
          <cell r="AG494">
            <v>0</v>
          </cell>
          <cell r="AH494">
            <v>0</v>
          </cell>
          <cell r="AI494">
            <v>0</v>
          </cell>
          <cell r="AJ494">
            <v>0</v>
          </cell>
          <cell r="AK494">
            <v>0</v>
          </cell>
          <cell r="AL494">
            <v>0</v>
          </cell>
          <cell r="AM494">
            <v>7.6890000000000001</v>
          </cell>
          <cell r="AN494">
            <v>0</v>
          </cell>
          <cell r="AO494">
            <v>0</v>
          </cell>
          <cell r="AP494">
            <v>0</v>
          </cell>
          <cell r="AQ494">
            <v>0</v>
          </cell>
          <cell r="AR494">
            <v>0</v>
          </cell>
          <cell r="AS494">
            <v>-6245.7</v>
          </cell>
          <cell r="AT494">
            <v>214.6</v>
          </cell>
          <cell r="AU494">
            <v>0</v>
          </cell>
          <cell r="AV494">
            <v>0</v>
          </cell>
          <cell r="AW494">
            <v>0</v>
          </cell>
          <cell r="AX494">
            <v>0</v>
          </cell>
          <cell r="AY494">
            <v>10.4</v>
          </cell>
          <cell r="AZ494">
            <v>0</v>
          </cell>
          <cell r="BA494">
            <v>0</v>
          </cell>
          <cell r="BB494">
            <v>60</v>
          </cell>
          <cell r="BC494">
            <v>65.400000000000006</v>
          </cell>
          <cell r="BD494">
            <v>0</v>
          </cell>
          <cell r="BE494">
            <v>0</v>
          </cell>
          <cell r="BF494">
            <v>45.815099098159301</v>
          </cell>
          <cell r="BG494">
            <v>6.6203969555447504</v>
          </cell>
          <cell r="BH494">
            <v>0</v>
          </cell>
          <cell r="BI494">
            <v>15.3</v>
          </cell>
          <cell r="BJ494">
            <v>0</v>
          </cell>
          <cell r="BK494">
            <v>0</v>
          </cell>
          <cell r="BL494">
            <v>0</v>
          </cell>
          <cell r="BM494">
            <v>0</v>
          </cell>
          <cell r="BN494">
            <v>0</v>
          </cell>
          <cell r="BO494">
            <v>0</v>
          </cell>
          <cell r="BP494">
            <v>70.087130488053205</v>
          </cell>
          <cell r="BQ494">
            <v>57.83</v>
          </cell>
          <cell r="BR494">
            <v>472.8</v>
          </cell>
          <cell r="BS494">
            <v>48.9</v>
          </cell>
          <cell r="BT494">
            <v>1546.44</v>
          </cell>
          <cell r="BU494">
            <v>0</v>
          </cell>
          <cell r="BV494">
            <v>93.58</v>
          </cell>
          <cell r="BW494">
            <v>0</v>
          </cell>
          <cell r="BY494">
            <v>12.5</v>
          </cell>
          <cell r="BZ494">
            <v>0</v>
          </cell>
          <cell r="CA494">
            <v>0</v>
          </cell>
          <cell r="CB494">
            <v>0</v>
          </cell>
          <cell r="CC494">
            <v>222.3</v>
          </cell>
          <cell r="CD494">
            <v>472</v>
          </cell>
          <cell r="CE494">
            <v>7.4279999999999999</v>
          </cell>
          <cell r="CF494">
            <v>0</v>
          </cell>
          <cell r="CG494">
            <v>44.914999999999999</v>
          </cell>
          <cell r="CH494">
            <v>46.7</v>
          </cell>
          <cell r="CI494">
            <v>9</v>
          </cell>
          <cell r="CJ494">
            <v>8.65</v>
          </cell>
          <cell r="CK494">
            <v>12.77</v>
          </cell>
          <cell r="CL494">
            <v>0</v>
          </cell>
          <cell r="CM494">
            <v>20</v>
          </cell>
          <cell r="CN494">
            <v>27</v>
          </cell>
          <cell r="CO494">
            <v>22.7</v>
          </cell>
          <cell r="CP494">
            <v>7.9</v>
          </cell>
          <cell r="CQ494">
            <v>0</v>
          </cell>
          <cell r="CR494">
            <v>52</v>
          </cell>
          <cell r="CS494">
            <v>0</v>
          </cell>
          <cell r="CT494">
            <v>0</v>
          </cell>
          <cell r="CU494">
            <v>0</v>
          </cell>
          <cell r="CV494">
            <v>0</v>
          </cell>
          <cell r="CW494">
            <v>0</v>
          </cell>
          <cell r="CX494">
            <v>0</v>
          </cell>
          <cell r="CY494">
            <v>0</v>
          </cell>
          <cell r="CZ494">
            <v>0</v>
          </cell>
          <cell r="DA494">
            <v>0</v>
          </cell>
          <cell r="DB494">
            <v>0</v>
          </cell>
          <cell r="DC494">
            <v>0</v>
          </cell>
          <cell r="DD494">
            <v>0</v>
          </cell>
          <cell r="DE494">
            <v>0</v>
          </cell>
          <cell r="DF494">
            <v>0</v>
          </cell>
          <cell r="DG494">
            <v>0</v>
          </cell>
          <cell r="DH494">
            <v>0</v>
          </cell>
          <cell r="DI494">
            <v>0</v>
          </cell>
          <cell r="DJ494">
            <v>0</v>
          </cell>
          <cell r="DK494">
            <v>0</v>
          </cell>
          <cell r="DL494">
            <v>0</v>
          </cell>
          <cell r="DM494">
            <v>0</v>
          </cell>
          <cell r="DN494">
            <v>0</v>
          </cell>
          <cell r="DO494">
            <v>0</v>
          </cell>
          <cell r="DP494">
            <v>0</v>
          </cell>
          <cell r="DQ494">
            <v>0</v>
          </cell>
          <cell r="DR494">
            <v>0</v>
          </cell>
          <cell r="DS494">
            <v>0</v>
          </cell>
          <cell r="DT494">
            <v>0</v>
          </cell>
          <cell r="DU494">
            <v>0</v>
          </cell>
          <cell r="DV494">
            <v>0</v>
          </cell>
          <cell r="DW494">
            <v>0</v>
          </cell>
          <cell r="DX494">
            <v>0</v>
          </cell>
          <cell r="DY494">
            <v>0</v>
          </cell>
          <cell r="DZ494">
            <v>33</v>
          </cell>
          <cell r="EA494">
            <v>16.510000000000002</v>
          </cell>
          <cell r="EB494">
            <v>3.04</v>
          </cell>
          <cell r="EC494">
            <v>41.7</v>
          </cell>
          <cell r="ED494">
            <v>0</v>
          </cell>
          <cell r="EE494">
            <v>120.08</v>
          </cell>
          <cell r="EF494">
            <v>0</v>
          </cell>
          <cell r="EG494">
            <v>58.2</v>
          </cell>
          <cell r="EH494">
            <v>0</v>
          </cell>
          <cell r="EI494">
            <v>0</v>
          </cell>
          <cell r="EJ494">
            <v>0</v>
          </cell>
          <cell r="EK494">
            <v>42.581556900000002</v>
          </cell>
          <cell r="EL494">
            <v>12.6</v>
          </cell>
          <cell r="EM494">
            <v>0</v>
          </cell>
          <cell r="EN494">
            <v>0</v>
          </cell>
          <cell r="EO494">
            <v>0</v>
          </cell>
          <cell r="EQ494">
            <v>-1189.2151723877134</v>
          </cell>
        </row>
        <row r="495">
          <cell r="B495">
            <v>0</v>
          </cell>
          <cell r="C495">
            <v>31</v>
          </cell>
          <cell r="D495">
            <v>0</v>
          </cell>
          <cell r="E495">
            <v>0</v>
          </cell>
          <cell r="F495">
            <v>0</v>
          </cell>
          <cell r="G495">
            <v>0</v>
          </cell>
          <cell r="H495">
            <v>0</v>
          </cell>
          <cell r="I495">
            <v>0</v>
          </cell>
          <cell r="J495">
            <v>0</v>
          </cell>
          <cell r="K495">
            <v>1584.04</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2660.4</v>
          </cell>
          <cell r="AB495">
            <v>0</v>
          </cell>
          <cell r="AC495">
            <v>0</v>
          </cell>
          <cell r="AD495">
            <v>4.2942235690948696</v>
          </cell>
          <cell r="AE495">
            <v>0</v>
          </cell>
          <cell r="AF495">
            <v>0</v>
          </cell>
          <cell r="AG495">
            <v>0</v>
          </cell>
          <cell r="AH495">
            <v>0</v>
          </cell>
          <cell r="AI495">
            <v>0</v>
          </cell>
          <cell r="AJ495">
            <v>0</v>
          </cell>
          <cell r="AK495">
            <v>0</v>
          </cell>
          <cell r="AL495">
            <v>0</v>
          </cell>
          <cell r="AM495">
            <v>0</v>
          </cell>
          <cell r="AN495">
            <v>0</v>
          </cell>
          <cell r="AO495">
            <v>0</v>
          </cell>
          <cell r="AP495">
            <v>0</v>
          </cell>
          <cell r="AQ495">
            <v>0</v>
          </cell>
          <cell r="AR495">
            <v>0</v>
          </cell>
          <cell r="AS495">
            <v>0</v>
          </cell>
          <cell r="AT495">
            <v>0</v>
          </cell>
          <cell r="AU495">
            <v>0</v>
          </cell>
          <cell r="AV495">
            <v>0</v>
          </cell>
          <cell r="AW495">
            <v>0</v>
          </cell>
          <cell r="AX495">
            <v>0</v>
          </cell>
          <cell r="AY495">
            <v>0</v>
          </cell>
          <cell r="AZ495">
            <v>0</v>
          </cell>
          <cell r="BA495">
            <v>0</v>
          </cell>
          <cell r="BB495">
            <v>0</v>
          </cell>
          <cell r="BC495">
            <v>0</v>
          </cell>
          <cell r="BD495">
            <v>0</v>
          </cell>
          <cell r="BE495">
            <v>0</v>
          </cell>
          <cell r="BF495">
            <v>0</v>
          </cell>
          <cell r="BG495">
            <v>20.7976113384515</v>
          </cell>
          <cell r="BH495">
            <v>0</v>
          </cell>
          <cell r="BI495">
            <v>0</v>
          </cell>
          <cell r="BJ495">
            <v>0</v>
          </cell>
          <cell r="BK495">
            <v>0</v>
          </cell>
          <cell r="BL495">
            <v>135.4</v>
          </cell>
          <cell r="BM495">
            <v>0</v>
          </cell>
          <cell r="BN495">
            <v>0</v>
          </cell>
          <cell r="BO495">
            <v>0</v>
          </cell>
          <cell r="BP495">
            <v>0</v>
          </cell>
          <cell r="BQ495">
            <v>0</v>
          </cell>
          <cell r="BR495">
            <v>0</v>
          </cell>
          <cell r="BS495">
            <v>0</v>
          </cell>
          <cell r="BT495">
            <v>0</v>
          </cell>
          <cell r="BU495">
            <v>0</v>
          </cell>
          <cell r="BV495">
            <v>0</v>
          </cell>
          <cell r="BW495">
            <v>0</v>
          </cell>
          <cell r="BY495">
            <v>0</v>
          </cell>
          <cell r="BZ495">
            <v>0</v>
          </cell>
          <cell r="CA495">
            <v>0</v>
          </cell>
          <cell r="CB495">
            <v>0</v>
          </cell>
          <cell r="CC495">
            <v>160.1</v>
          </cell>
          <cell r="CD495">
            <v>0</v>
          </cell>
          <cell r="CE495">
            <v>0</v>
          </cell>
          <cell r="CF495">
            <v>0</v>
          </cell>
          <cell r="CG495">
            <v>0</v>
          </cell>
          <cell r="CH495">
            <v>0</v>
          </cell>
          <cell r="CI495">
            <v>25.8</v>
          </cell>
          <cell r="CJ495">
            <v>14.670999999999999</v>
          </cell>
          <cell r="CK495">
            <v>0</v>
          </cell>
          <cell r="CL495">
            <v>0</v>
          </cell>
          <cell r="CM495">
            <v>0</v>
          </cell>
          <cell r="CN495">
            <v>0.4</v>
          </cell>
          <cell r="CO495">
            <v>0</v>
          </cell>
          <cell r="CP495">
            <v>0</v>
          </cell>
          <cell r="CQ495">
            <v>0</v>
          </cell>
          <cell r="CR495">
            <v>0</v>
          </cell>
          <cell r="CS495">
            <v>0</v>
          </cell>
          <cell r="CT495">
            <v>0</v>
          </cell>
          <cell r="CU495">
            <v>0</v>
          </cell>
          <cell r="CV495">
            <v>0</v>
          </cell>
          <cell r="CW495">
            <v>0</v>
          </cell>
          <cell r="CX495">
            <v>0</v>
          </cell>
          <cell r="CY495">
            <v>0</v>
          </cell>
          <cell r="CZ495">
            <v>0</v>
          </cell>
          <cell r="DA495">
            <v>0</v>
          </cell>
          <cell r="DB495">
            <v>0</v>
          </cell>
          <cell r="DC495">
            <v>0</v>
          </cell>
          <cell r="DD495">
            <v>0</v>
          </cell>
          <cell r="DE495">
            <v>0</v>
          </cell>
          <cell r="DF495">
            <v>0</v>
          </cell>
          <cell r="DG495">
            <v>0</v>
          </cell>
          <cell r="DH495">
            <v>0</v>
          </cell>
          <cell r="DI495">
            <v>0</v>
          </cell>
          <cell r="DJ495">
            <v>0</v>
          </cell>
          <cell r="DK495">
            <v>0</v>
          </cell>
          <cell r="DL495">
            <v>0</v>
          </cell>
          <cell r="DM495">
            <v>0</v>
          </cell>
          <cell r="DN495">
            <v>0</v>
          </cell>
          <cell r="DO495">
            <v>0</v>
          </cell>
          <cell r="DP495">
            <v>0</v>
          </cell>
          <cell r="DQ495">
            <v>0</v>
          </cell>
          <cell r="DR495">
            <v>0</v>
          </cell>
          <cell r="DS495">
            <v>0</v>
          </cell>
          <cell r="DT495">
            <v>0</v>
          </cell>
          <cell r="DU495">
            <v>0</v>
          </cell>
          <cell r="DV495">
            <v>0</v>
          </cell>
          <cell r="DW495">
            <v>0</v>
          </cell>
          <cell r="DX495">
            <v>0</v>
          </cell>
          <cell r="DY495">
            <v>0</v>
          </cell>
          <cell r="DZ495">
            <v>0</v>
          </cell>
          <cell r="EA495">
            <v>0</v>
          </cell>
          <cell r="EB495">
            <v>0</v>
          </cell>
          <cell r="EC495">
            <v>0</v>
          </cell>
          <cell r="ED495">
            <v>0</v>
          </cell>
          <cell r="EE495">
            <v>0</v>
          </cell>
          <cell r="EF495">
            <v>0</v>
          </cell>
          <cell r="EG495">
            <v>0</v>
          </cell>
          <cell r="EH495">
            <v>0</v>
          </cell>
          <cell r="EI495">
            <v>0</v>
          </cell>
          <cell r="EJ495">
            <v>0</v>
          </cell>
          <cell r="EK495">
            <v>0</v>
          </cell>
          <cell r="EL495">
            <v>0</v>
          </cell>
          <cell r="EM495">
            <v>0</v>
          </cell>
          <cell r="EN495">
            <v>0</v>
          </cell>
          <cell r="EO495">
            <v>0</v>
          </cell>
          <cell r="EQ495">
            <v>4636.902834907547</v>
          </cell>
        </row>
        <row r="496">
          <cell r="B496">
            <v>30.6</v>
          </cell>
          <cell r="C496">
            <v>31</v>
          </cell>
          <cell r="D496">
            <v>0</v>
          </cell>
          <cell r="E496">
            <v>0</v>
          </cell>
          <cell r="F496">
            <v>0</v>
          </cell>
          <cell r="G496">
            <v>12.8</v>
          </cell>
          <cell r="H496">
            <v>7</v>
          </cell>
          <cell r="I496">
            <v>0</v>
          </cell>
          <cell r="J496">
            <v>0</v>
          </cell>
          <cell r="K496">
            <v>1593</v>
          </cell>
          <cell r="L496">
            <v>16.5</v>
          </cell>
          <cell r="M496">
            <v>1.13020639954084</v>
          </cell>
          <cell r="N496">
            <v>3.5</v>
          </cell>
          <cell r="O496">
            <v>0</v>
          </cell>
          <cell r="P496">
            <v>2.16</v>
          </cell>
          <cell r="Q496">
            <v>0</v>
          </cell>
          <cell r="R496">
            <v>47.11</v>
          </cell>
          <cell r="S496">
            <v>0</v>
          </cell>
          <cell r="T496">
            <v>0</v>
          </cell>
          <cell r="U496">
            <v>829</v>
          </cell>
          <cell r="V496">
            <v>3.18</v>
          </cell>
          <cell r="W496">
            <v>6.42</v>
          </cell>
          <cell r="X496">
            <v>106.2</v>
          </cell>
          <cell r="Y496">
            <v>0</v>
          </cell>
          <cell r="Z496">
            <v>1.5</v>
          </cell>
          <cell r="AA496">
            <v>2675.1</v>
          </cell>
          <cell r="AB496">
            <v>0</v>
          </cell>
          <cell r="AC496">
            <v>2.5</v>
          </cell>
          <cell r="AD496">
            <v>56.122867739624297</v>
          </cell>
          <cell r="AE496">
            <v>0</v>
          </cell>
          <cell r="AF496">
            <v>4.01</v>
          </cell>
          <cell r="AG496">
            <v>0</v>
          </cell>
          <cell r="AH496">
            <v>0</v>
          </cell>
          <cell r="AI496">
            <v>11.5</v>
          </cell>
          <cell r="AJ496">
            <v>0</v>
          </cell>
          <cell r="AK496">
            <v>0</v>
          </cell>
          <cell r="AL496">
            <v>0</v>
          </cell>
          <cell r="AM496">
            <v>7.6890000000000001</v>
          </cell>
          <cell r="AN496">
            <v>23.81</v>
          </cell>
          <cell r="AO496">
            <v>0</v>
          </cell>
          <cell r="AP496">
            <v>0</v>
          </cell>
          <cell r="AQ496">
            <v>0</v>
          </cell>
          <cell r="AR496">
            <v>0</v>
          </cell>
          <cell r="AS496">
            <v>-6245.7</v>
          </cell>
          <cell r="AT496">
            <v>214.6</v>
          </cell>
          <cell r="AU496">
            <v>0</v>
          </cell>
          <cell r="AV496">
            <v>0</v>
          </cell>
          <cell r="AW496">
            <v>0</v>
          </cell>
          <cell r="AX496">
            <v>0</v>
          </cell>
          <cell r="AY496">
            <v>10.4</v>
          </cell>
          <cell r="AZ496">
            <v>0</v>
          </cell>
          <cell r="BA496">
            <v>0</v>
          </cell>
          <cell r="BB496">
            <v>60</v>
          </cell>
          <cell r="BC496">
            <v>66</v>
          </cell>
          <cell r="BD496">
            <v>0</v>
          </cell>
          <cell r="BE496">
            <v>0</v>
          </cell>
          <cell r="BF496">
            <v>45.815099098159301</v>
          </cell>
          <cell r="BG496">
            <v>28.1009421626147</v>
          </cell>
          <cell r="BH496">
            <v>0</v>
          </cell>
          <cell r="BI496">
            <v>15.3</v>
          </cell>
          <cell r="BJ496">
            <v>0</v>
          </cell>
          <cell r="BK496">
            <v>5</v>
          </cell>
          <cell r="BL496">
            <v>137.809</v>
          </cell>
          <cell r="BM496">
            <v>0</v>
          </cell>
          <cell r="BN496">
            <v>0</v>
          </cell>
          <cell r="BO496">
            <v>50</v>
          </cell>
          <cell r="BP496">
            <v>70.087130488053205</v>
          </cell>
          <cell r="BQ496">
            <v>57.83</v>
          </cell>
          <cell r="BR496">
            <v>511.98</v>
          </cell>
          <cell r="BS496">
            <v>53.5</v>
          </cell>
          <cell r="BT496">
            <v>1699.22</v>
          </cell>
          <cell r="BU496">
            <v>0</v>
          </cell>
          <cell r="BV496">
            <v>93.58</v>
          </cell>
          <cell r="BW496">
            <v>0</v>
          </cell>
          <cell r="BY496">
            <v>12.5</v>
          </cell>
          <cell r="BZ496">
            <v>0</v>
          </cell>
          <cell r="CA496">
            <v>0</v>
          </cell>
          <cell r="CB496">
            <v>10.14</v>
          </cell>
          <cell r="CC496">
            <v>458.3</v>
          </cell>
          <cell r="CD496">
            <v>518</v>
          </cell>
          <cell r="CE496">
            <v>7.4279999999999999</v>
          </cell>
          <cell r="CF496">
            <v>18</v>
          </cell>
          <cell r="CG496">
            <v>44.914999999999999</v>
          </cell>
          <cell r="CH496">
            <v>64</v>
          </cell>
          <cell r="CI496">
            <v>35</v>
          </cell>
          <cell r="CJ496">
            <v>24.337</v>
          </cell>
          <cell r="CK496">
            <v>17.190000000000001</v>
          </cell>
          <cell r="CL496">
            <v>0</v>
          </cell>
          <cell r="CM496">
            <v>20</v>
          </cell>
          <cell r="CN496">
            <v>200.7</v>
          </cell>
          <cell r="CO496">
            <v>22.7</v>
          </cell>
          <cell r="CP496">
            <v>7.9</v>
          </cell>
          <cell r="CQ496">
            <v>0</v>
          </cell>
          <cell r="CR496">
            <v>52</v>
          </cell>
          <cell r="CS496">
            <v>168.86</v>
          </cell>
          <cell r="CT496">
            <v>168.97</v>
          </cell>
          <cell r="CU496">
            <v>168.97</v>
          </cell>
          <cell r="CV496">
            <v>56.04</v>
          </cell>
          <cell r="CW496">
            <v>8.44</v>
          </cell>
          <cell r="CX496">
            <v>0.5</v>
          </cell>
          <cell r="CY496">
            <v>214.59</v>
          </cell>
          <cell r="CZ496">
            <v>1</v>
          </cell>
          <cell r="DA496">
            <v>1.58</v>
          </cell>
          <cell r="DB496">
            <v>211.25</v>
          </cell>
          <cell r="DC496">
            <v>8.1300000000000008</v>
          </cell>
          <cell r="DD496">
            <v>31.97</v>
          </cell>
          <cell r="DE496">
            <v>1.02</v>
          </cell>
          <cell r="DF496">
            <v>46.93</v>
          </cell>
          <cell r="DG496">
            <v>38.97</v>
          </cell>
          <cell r="DH496">
            <v>113.37</v>
          </cell>
          <cell r="DI496">
            <v>134.72</v>
          </cell>
          <cell r="DJ496">
            <v>32</v>
          </cell>
          <cell r="DK496">
            <v>28.61</v>
          </cell>
          <cell r="DL496">
            <v>168.97</v>
          </cell>
          <cell r="DM496">
            <v>67.58</v>
          </cell>
          <cell r="DN496">
            <v>168.97</v>
          </cell>
          <cell r="DO496">
            <v>168.97</v>
          </cell>
          <cell r="DP496">
            <v>168.97</v>
          </cell>
          <cell r="DQ496">
            <v>611.62</v>
          </cell>
          <cell r="DR496">
            <v>31.97</v>
          </cell>
          <cell r="DS496">
            <v>99.78</v>
          </cell>
          <cell r="DT496">
            <v>168.97</v>
          </cell>
          <cell r="DU496">
            <v>56.81</v>
          </cell>
          <cell r="DV496">
            <v>168.97</v>
          </cell>
          <cell r="DW496">
            <v>7.23</v>
          </cell>
          <cell r="DX496">
            <v>168.97</v>
          </cell>
          <cell r="DY496">
            <v>168.97</v>
          </cell>
          <cell r="DZ496">
            <v>33</v>
          </cell>
          <cell r="EA496">
            <v>16.510000000000002</v>
          </cell>
          <cell r="EB496">
            <v>3.04</v>
          </cell>
          <cell r="EC496">
            <v>42.2</v>
          </cell>
          <cell r="ED496">
            <v>0</v>
          </cell>
          <cell r="EE496">
            <v>186.59</v>
          </cell>
          <cell r="EF496">
            <v>0</v>
          </cell>
          <cell r="EG496">
            <v>58.2</v>
          </cell>
          <cell r="EH496">
            <v>0</v>
          </cell>
          <cell r="EI496">
            <v>0</v>
          </cell>
          <cell r="EJ496">
            <v>0</v>
          </cell>
          <cell r="EK496">
            <v>42.581556900000002</v>
          </cell>
          <cell r="EL496">
            <v>12.6</v>
          </cell>
          <cell r="EM496">
            <v>0</v>
          </cell>
          <cell r="EN496">
            <v>3</v>
          </cell>
          <cell r="EO496">
            <v>287.5</v>
          </cell>
          <cell r="EQ496">
            <v>8206.3558027879953</v>
          </cell>
        </row>
        <row r="497">
          <cell r="B497">
            <v>17.899999999999999</v>
          </cell>
          <cell r="C497">
            <v>0</v>
          </cell>
          <cell r="D497">
            <v>0</v>
          </cell>
          <cell r="E497">
            <v>0</v>
          </cell>
          <cell r="F497">
            <v>0</v>
          </cell>
          <cell r="G497">
            <v>2.6</v>
          </cell>
          <cell r="H497">
            <v>0</v>
          </cell>
          <cell r="I497">
            <v>0</v>
          </cell>
          <cell r="J497">
            <v>0</v>
          </cell>
          <cell r="K497">
            <v>0</v>
          </cell>
          <cell r="L497">
            <v>0</v>
          </cell>
          <cell r="M497">
            <v>1.5</v>
          </cell>
          <cell r="N497">
            <v>0</v>
          </cell>
          <cell r="O497">
            <v>0</v>
          </cell>
          <cell r="P497">
            <v>1.1599999999999999</v>
          </cell>
          <cell r="Q497">
            <v>0</v>
          </cell>
          <cell r="R497">
            <v>58.31</v>
          </cell>
          <cell r="S497">
            <v>0</v>
          </cell>
          <cell r="T497">
            <v>0</v>
          </cell>
          <cell r="U497">
            <v>0</v>
          </cell>
          <cell r="V497">
            <v>0</v>
          </cell>
          <cell r="W497">
            <v>0</v>
          </cell>
          <cell r="X497">
            <v>0</v>
          </cell>
          <cell r="Y497">
            <v>0</v>
          </cell>
          <cell r="Z497">
            <v>1.5</v>
          </cell>
          <cell r="AA497">
            <v>0</v>
          </cell>
          <cell r="AB497">
            <v>0</v>
          </cell>
          <cell r="AC497">
            <v>1.7</v>
          </cell>
          <cell r="AD497">
            <v>0</v>
          </cell>
          <cell r="AE497">
            <v>0</v>
          </cell>
          <cell r="AF497">
            <v>4.01</v>
          </cell>
          <cell r="AG497">
            <v>0</v>
          </cell>
          <cell r="AH497">
            <v>0</v>
          </cell>
          <cell r="AI497">
            <v>0</v>
          </cell>
          <cell r="AJ497">
            <v>0</v>
          </cell>
          <cell r="AK497">
            <v>0</v>
          </cell>
          <cell r="AL497">
            <v>0</v>
          </cell>
          <cell r="AM497">
            <v>0</v>
          </cell>
          <cell r="AN497">
            <v>6.4</v>
          </cell>
          <cell r="AO497">
            <v>0</v>
          </cell>
          <cell r="AP497">
            <v>0</v>
          </cell>
          <cell r="AQ497">
            <v>0</v>
          </cell>
          <cell r="AR497">
            <v>0</v>
          </cell>
          <cell r="AS497">
            <v>0</v>
          </cell>
          <cell r="AT497">
            <v>0</v>
          </cell>
          <cell r="AU497">
            <v>0</v>
          </cell>
          <cell r="AV497">
            <v>0</v>
          </cell>
          <cell r="AW497">
            <v>5</v>
          </cell>
          <cell r="AX497">
            <v>0</v>
          </cell>
          <cell r="AY497">
            <v>0</v>
          </cell>
          <cell r="AZ497">
            <v>0</v>
          </cell>
          <cell r="BA497">
            <v>0</v>
          </cell>
          <cell r="BB497">
            <v>6.01</v>
          </cell>
          <cell r="BC497">
            <v>0</v>
          </cell>
          <cell r="BD497">
            <v>0</v>
          </cell>
          <cell r="BE497">
            <v>0</v>
          </cell>
          <cell r="BF497">
            <v>0</v>
          </cell>
          <cell r="BG497">
            <v>0</v>
          </cell>
          <cell r="BH497">
            <v>0</v>
          </cell>
          <cell r="BI497">
            <v>0</v>
          </cell>
          <cell r="BJ497">
            <v>0</v>
          </cell>
          <cell r="BK497">
            <v>0</v>
          </cell>
          <cell r="BL497">
            <v>50.220999999999997</v>
          </cell>
          <cell r="BM497">
            <v>0</v>
          </cell>
          <cell r="BN497">
            <v>0</v>
          </cell>
          <cell r="BO497">
            <v>0</v>
          </cell>
          <cell r="BP497">
            <v>0</v>
          </cell>
          <cell r="BQ497">
            <v>0</v>
          </cell>
          <cell r="BR497">
            <v>1.9</v>
          </cell>
          <cell r="BS497">
            <v>1.6</v>
          </cell>
          <cell r="BT497">
            <v>75.83</v>
          </cell>
          <cell r="BU497">
            <v>0</v>
          </cell>
          <cell r="BV497">
            <v>0</v>
          </cell>
          <cell r="BW497">
            <v>0</v>
          </cell>
          <cell r="BY497">
            <v>0</v>
          </cell>
          <cell r="BZ497">
            <v>0</v>
          </cell>
          <cell r="CA497">
            <v>0</v>
          </cell>
          <cell r="CB497">
            <v>0</v>
          </cell>
          <cell r="CC497">
            <v>0</v>
          </cell>
          <cell r="CD497">
            <v>15</v>
          </cell>
          <cell r="CE497">
            <v>0</v>
          </cell>
          <cell r="CF497">
            <v>0</v>
          </cell>
          <cell r="CG497">
            <v>0</v>
          </cell>
          <cell r="CH497">
            <v>0</v>
          </cell>
          <cell r="CI497">
            <v>0</v>
          </cell>
          <cell r="CJ497">
            <v>0</v>
          </cell>
          <cell r="CK497">
            <v>4.42</v>
          </cell>
          <cell r="CL497">
            <v>0</v>
          </cell>
          <cell r="CM497">
            <v>0</v>
          </cell>
          <cell r="CN497">
            <v>0</v>
          </cell>
          <cell r="CO497">
            <v>0</v>
          </cell>
          <cell r="CP497">
            <v>0</v>
          </cell>
          <cell r="CQ497">
            <v>0</v>
          </cell>
          <cell r="CR497">
            <v>0</v>
          </cell>
          <cell r="CS497">
            <v>163.18</v>
          </cell>
          <cell r="CT497">
            <v>163.18</v>
          </cell>
          <cell r="CU497">
            <v>163.18</v>
          </cell>
          <cell r="CV497">
            <v>65.349999999999994</v>
          </cell>
          <cell r="CW497">
            <v>11.6</v>
          </cell>
          <cell r="CX497">
            <v>163.18</v>
          </cell>
          <cell r="CY497">
            <v>224.25</v>
          </cell>
          <cell r="CZ497">
            <v>163.18</v>
          </cell>
          <cell r="DA497">
            <v>1.61</v>
          </cell>
          <cell r="DB497">
            <v>199.19</v>
          </cell>
          <cell r="DC497">
            <v>6.91</v>
          </cell>
          <cell r="DD497">
            <v>35.31</v>
          </cell>
          <cell r="DE497">
            <v>1</v>
          </cell>
          <cell r="DF497">
            <v>19</v>
          </cell>
          <cell r="DG497">
            <v>26.72</v>
          </cell>
          <cell r="DH497">
            <v>129.57</v>
          </cell>
          <cell r="DI497">
            <v>160.21</v>
          </cell>
          <cell r="DJ497">
            <v>33.78</v>
          </cell>
          <cell r="DK497">
            <v>69.2</v>
          </cell>
          <cell r="DL497">
            <v>163.18</v>
          </cell>
          <cell r="DM497">
            <v>66.63</v>
          </cell>
          <cell r="DN497">
            <v>163.18</v>
          </cell>
          <cell r="DO497">
            <v>163.18</v>
          </cell>
          <cell r="DP497">
            <v>163.18</v>
          </cell>
          <cell r="DQ497">
            <v>556.95000000000005</v>
          </cell>
          <cell r="DR497">
            <v>35.31</v>
          </cell>
          <cell r="DS497">
            <v>100.94</v>
          </cell>
          <cell r="DT497">
            <v>163.18</v>
          </cell>
          <cell r="DU497">
            <v>37.33</v>
          </cell>
          <cell r="DV497">
            <v>163.18</v>
          </cell>
          <cell r="DW497">
            <v>25.1</v>
          </cell>
          <cell r="DX497">
            <v>163.18</v>
          </cell>
          <cell r="DY497">
            <v>163.18</v>
          </cell>
          <cell r="DZ497">
            <v>0</v>
          </cell>
          <cell r="EA497">
            <v>1.3</v>
          </cell>
          <cell r="EB497">
            <v>0</v>
          </cell>
          <cell r="EC497">
            <v>0</v>
          </cell>
          <cell r="ED497">
            <v>0</v>
          </cell>
          <cell r="EE497">
            <v>0.19</v>
          </cell>
          <cell r="EF497">
            <v>0</v>
          </cell>
          <cell r="EG497">
            <v>0</v>
          </cell>
          <cell r="EH497">
            <v>0</v>
          </cell>
          <cell r="EI497">
            <v>0</v>
          </cell>
          <cell r="EJ497">
            <v>0</v>
          </cell>
          <cell r="EK497">
            <v>0</v>
          </cell>
          <cell r="EL497">
            <v>0</v>
          </cell>
          <cell r="EM497">
            <v>0</v>
          </cell>
          <cell r="EN497">
            <v>3</v>
          </cell>
          <cell r="EO497">
            <v>232.5</v>
          </cell>
          <cell r="EQ497">
            <v>4419.3509999999987</v>
          </cell>
        </row>
        <row r="498">
          <cell r="B498">
            <v>3.4</v>
          </cell>
          <cell r="C498">
            <v>31</v>
          </cell>
          <cell r="D498">
            <v>0</v>
          </cell>
          <cell r="E498">
            <v>0</v>
          </cell>
          <cell r="F498">
            <v>0</v>
          </cell>
          <cell r="G498">
            <v>10</v>
          </cell>
          <cell r="H498">
            <v>0</v>
          </cell>
          <cell r="I498">
            <v>0</v>
          </cell>
          <cell r="J498">
            <v>0</v>
          </cell>
          <cell r="K498">
            <v>9</v>
          </cell>
          <cell r="L498">
            <v>0</v>
          </cell>
          <cell r="M498">
            <v>0</v>
          </cell>
          <cell r="N498">
            <v>0</v>
          </cell>
          <cell r="O498">
            <v>0</v>
          </cell>
          <cell r="P498">
            <v>0</v>
          </cell>
          <cell r="Q498">
            <v>0</v>
          </cell>
          <cell r="R498">
            <v>0</v>
          </cell>
          <cell r="S498">
            <v>0</v>
          </cell>
          <cell r="T498">
            <v>0</v>
          </cell>
          <cell r="U498">
            <v>932</v>
          </cell>
          <cell r="V498">
            <v>0</v>
          </cell>
          <cell r="W498">
            <v>7.46</v>
          </cell>
          <cell r="X498">
            <v>106.2</v>
          </cell>
          <cell r="Y498">
            <v>0</v>
          </cell>
          <cell r="Z498">
            <v>0</v>
          </cell>
          <cell r="AA498">
            <v>0</v>
          </cell>
          <cell r="AB498">
            <v>0</v>
          </cell>
          <cell r="AC498">
            <v>0</v>
          </cell>
          <cell r="AD498">
            <v>53.234972271579899</v>
          </cell>
          <cell r="AE498">
            <v>0</v>
          </cell>
          <cell r="AF498">
            <v>0</v>
          </cell>
          <cell r="AG498">
            <v>0</v>
          </cell>
          <cell r="AH498">
            <v>0</v>
          </cell>
          <cell r="AI498">
            <v>0</v>
          </cell>
          <cell r="AJ498">
            <v>0</v>
          </cell>
          <cell r="AK498">
            <v>0</v>
          </cell>
          <cell r="AL498">
            <v>0</v>
          </cell>
          <cell r="AM498">
            <v>0</v>
          </cell>
          <cell r="AN498">
            <v>0</v>
          </cell>
          <cell r="AO498">
            <v>0</v>
          </cell>
          <cell r="AP498">
            <v>0</v>
          </cell>
          <cell r="AQ498">
            <v>0</v>
          </cell>
          <cell r="AR498">
            <v>0</v>
          </cell>
          <cell r="AS498">
            <v>0</v>
          </cell>
          <cell r="AT498">
            <v>221</v>
          </cell>
          <cell r="AU498">
            <v>0</v>
          </cell>
          <cell r="AV498">
            <v>0</v>
          </cell>
          <cell r="AW498">
            <v>0</v>
          </cell>
          <cell r="AX498">
            <v>0</v>
          </cell>
          <cell r="AY498">
            <v>14.7766598587083</v>
          </cell>
          <cell r="AZ498">
            <v>0</v>
          </cell>
          <cell r="BA498">
            <v>0</v>
          </cell>
          <cell r="BB498">
            <v>0</v>
          </cell>
          <cell r="BC498">
            <v>0</v>
          </cell>
          <cell r="BD498">
            <v>0</v>
          </cell>
          <cell r="BE498">
            <v>0</v>
          </cell>
          <cell r="BF498">
            <v>48.84</v>
          </cell>
          <cell r="BG498">
            <v>6.9012488644997498</v>
          </cell>
          <cell r="BH498">
            <v>0</v>
          </cell>
          <cell r="BI498">
            <v>0</v>
          </cell>
          <cell r="BJ498">
            <v>0</v>
          </cell>
          <cell r="BK498">
            <v>0</v>
          </cell>
          <cell r="BL498">
            <v>0</v>
          </cell>
          <cell r="BM498">
            <v>0</v>
          </cell>
          <cell r="BN498">
            <v>0</v>
          </cell>
          <cell r="BO498">
            <v>0</v>
          </cell>
          <cell r="BP498">
            <v>72.617720900742597</v>
          </cell>
          <cell r="BQ498">
            <v>0</v>
          </cell>
          <cell r="BR498">
            <v>475.49</v>
          </cell>
          <cell r="BS498">
            <v>47.8</v>
          </cell>
          <cell r="BT498">
            <v>1559.42</v>
          </cell>
          <cell r="BU498">
            <v>0</v>
          </cell>
          <cell r="BV498">
            <v>99</v>
          </cell>
          <cell r="BW498">
            <v>0</v>
          </cell>
          <cell r="BY498">
            <v>0</v>
          </cell>
          <cell r="BZ498">
            <v>0</v>
          </cell>
          <cell r="CA498">
            <v>0</v>
          </cell>
          <cell r="CB498">
            <v>0</v>
          </cell>
          <cell r="CC498">
            <v>176</v>
          </cell>
          <cell r="CD498">
            <v>469</v>
          </cell>
          <cell r="CE498">
            <v>7.4279999999999999</v>
          </cell>
          <cell r="CF498">
            <v>0</v>
          </cell>
          <cell r="CG498">
            <v>32.625999999999998</v>
          </cell>
          <cell r="CH498">
            <v>0</v>
          </cell>
          <cell r="CI498">
            <v>18.100000000000001</v>
          </cell>
          <cell r="CJ498">
            <v>8.65</v>
          </cell>
          <cell r="CK498">
            <v>12.77</v>
          </cell>
          <cell r="CL498">
            <v>0</v>
          </cell>
          <cell r="CM498">
            <v>20.399999999999999</v>
          </cell>
          <cell r="CN498">
            <v>179.2</v>
          </cell>
          <cell r="CO498">
            <v>22.7</v>
          </cell>
          <cell r="CP498">
            <v>0</v>
          </cell>
          <cell r="CQ498">
            <v>0</v>
          </cell>
          <cell r="CR498">
            <v>55.1</v>
          </cell>
          <cell r="CS498">
            <v>0</v>
          </cell>
          <cell r="CT498">
            <v>0</v>
          </cell>
          <cell r="CU498">
            <v>0</v>
          </cell>
          <cell r="CV498">
            <v>0</v>
          </cell>
          <cell r="CW498">
            <v>0</v>
          </cell>
          <cell r="CX498">
            <v>0</v>
          </cell>
          <cell r="CY498">
            <v>0</v>
          </cell>
          <cell r="CZ498">
            <v>0</v>
          </cell>
          <cell r="DA498">
            <v>0</v>
          </cell>
          <cell r="DB498">
            <v>0</v>
          </cell>
          <cell r="DC498">
            <v>0</v>
          </cell>
          <cell r="DD498">
            <v>0</v>
          </cell>
          <cell r="DE498">
            <v>0</v>
          </cell>
          <cell r="DF498">
            <v>0</v>
          </cell>
          <cell r="DG498">
            <v>0</v>
          </cell>
          <cell r="DH498">
            <v>0</v>
          </cell>
          <cell r="DI498">
            <v>0</v>
          </cell>
          <cell r="DJ498">
            <v>0</v>
          </cell>
          <cell r="DK498">
            <v>0</v>
          </cell>
          <cell r="DL498">
            <v>0</v>
          </cell>
          <cell r="DM498">
            <v>0</v>
          </cell>
          <cell r="DN498">
            <v>0</v>
          </cell>
          <cell r="DO498">
            <v>0</v>
          </cell>
          <cell r="DP498">
            <v>0</v>
          </cell>
          <cell r="DQ498">
            <v>0</v>
          </cell>
          <cell r="DR498">
            <v>0</v>
          </cell>
          <cell r="DS498">
            <v>0</v>
          </cell>
          <cell r="DT498">
            <v>0</v>
          </cell>
          <cell r="DU498">
            <v>0</v>
          </cell>
          <cell r="DV498">
            <v>0</v>
          </cell>
          <cell r="DW498">
            <v>0</v>
          </cell>
          <cell r="DX498">
            <v>0</v>
          </cell>
          <cell r="DY498">
            <v>0</v>
          </cell>
          <cell r="DZ498">
            <v>33</v>
          </cell>
          <cell r="EA498">
            <v>18.309999999999999</v>
          </cell>
          <cell r="EB498">
            <v>3.4</v>
          </cell>
          <cell r="EC498">
            <v>0</v>
          </cell>
          <cell r="ED498">
            <v>0</v>
          </cell>
          <cell r="EE498">
            <v>126.84</v>
          </cell>
          <cell r="EF498">
            <v>0</v>
          </cell>
          <cell r="EG498">
            <v>59.1</v>
          </cell>
          <cell r="EH498">
            <v>0</v>
          </cell>
          <cell r="EI498">
            <v>0</v>
          </cell>
          <cell r="EJ498">
            <v>0</v>
          </cell>
          <cell r="EK498">
            <v>20.673451376612899</v>
          </cell>
          <cell r="EL498">
            <v>11.93</v>
          </cell>
          <cell r="EM498">
            <v>0</v>
          </cell>
          <cell r="EN498">
            <v>0</v>
          </cell>
          <cell r="EO498">
            <v>0</v>
          </cell>
          <cell r="EQ498">
            <v>4973.3680532721446</v>
          </cell>
        </row>
        <row r="499">
          <cell r="B499">
            <v>0</v>
          </cell>
          <cell r="C499">
            <v>0</v>
          </cell>
          <cell r="D499">
            <v>0</v>
          </cell>
          <cell r="E499">
            <v>0</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4.3893115058578296</v>
          </cell>
          <cell r="AE499">
            <v>0</v>
          </cell>
          <cell r="AF499">
            <v>0</v>
          </cell>
          <cell r="AG499">
            <v>0</v>
          </cell>
          <cell r="AH499">
            <v>0</v>
          </cell>
          <cell r="AI499">
            <v>0</v>
          </cell>
          <cell r="AJ499">
            <v>0</v>
          </cell>
          <cell r="AK499">
            <v>0</v>
          </cell>
          <cell r="AL499">
            <v>0</v>
          </cell>
          <cell r="AM499">
            <v>0</v>
          </cell>
          <cell r="AN499">
            <v>0</v>
          </cell>
          <cell r="AO499">
            <v>0</v>
          </cell>
          <cell r="AP499">
            <v>0</v>
          </cell>
          <cell r="AQ499">
            <v>0</v>
          </cell>
          <cell r="AR499">
            <v>0</v>
          </cell>
          <cell r="AS499">
            <v>0</v>
          </cell>
          <cell r="AT499">
            <v>0</v>
          </cell>
          <cell r="AU499">
            <v>0</v>
          </cell>
          <cell r="AV499">
            <v>0</v>
          </cell>
          <cell r="AW499">
            <v>0</v>
          </cell>
          <cell r="AX499">
            <v>0</v>
          </cell>
          <cell r="AY499">
            <v>0</v>
          </cell>
          <cell r="AZ499">
            <v>0</v>
          </cell>
          <cell r="BA499">
            <v>0</v>
          </cell>
          <cell r="BB499">
            <v>0</v>
          </cell>
          <cell r="BC499">
            <v>0</v>
          </cell>
          <cell r="BD499">
            <v>0</v>
          </cell>
          <cell r="BE499">
            <v>0</v>
          </cell>
          <cell r="BF499">
            <v>0</v>
          </cell>
          <cell r="BG499">
            <v>20.432705889734599</v>
          </cell>
          <cell r="BH499">
            <v>0</v>
          </cell>
          <cell r="BI499">
            <v>0</v>
          </cell>
          <cell r="BJ499">
            <v>0</v>
          </cell>
          <cell r="BK499">
            <v>0</v>
          </cell>
          <cell r="BL499">
            <v>113.5</v>
          </cell>
          <cell r="BM499">
            <v>0</v>
          </cell>
          <cell r="BN499">
            <v>0</v>
          </cell>
          <cell r="BO499">
            <v>0</v>
          </cell>
          <cell r="BP499">
            <v>0</v>
          </cell>
          <cell r="BQ499">
            <v>0</v>
          </cell>
          <cell r="BR499">
            <v>0</v>
          </cell>
          <cell r="BS499">
            <v>0</v>
          </cell>
          <cell r="BT499">
            <v>0</v>
          </cell>
          <cell r="BU499">
            <v>0</v>
          </cell>
          <cell r="BV499">
            <v>0</v>
          </cell>
          <cell r="BW499">
            <v>0</v>
          </cell>
          <cell r="BY499">
            <v>0</v>
          </cell>
          <cell r="BZ499">
            <v>0</v>
          </cell>
          <cell r="CA499">
            <v>0</v>
          </cell>
          <cell r="CB499">
            <v>0</v>
          </cell>
          <cell r="CC499">
            <v>0.4</v>
          </cell>
          <cell r="CD499">
            <v>0</v>
          </cell>
          <cell r="CE499">
            <v>0</v>
          </cell>
          <cell r="CF499">
            <v>0</v>
          </cell>
          <cell r="CG499">
            <v>0</v>
          </cell>
          <cell r="CH499">
            <v>0</v>
          </cell>
          <cell r="CI499">
            <v>12.9</v>
          </cell>
          <cell r="CJ499">
            <v>12.8782</v>
          </cell>
          <cell r="CK499">
            <v>0</v>
          </cell>
          <cell r="CL499">
            <v>0</v>
          </cell>
          <cell r="CM499">
            <v>0</v>
          </cell>
          <cell r="CN499">
            <v>0</v>
          </cell>
          <cell r="CO499">
            <v>0</v>
          </cell>
          <cell r="CP499">
            <v>0</v>
          </cell>
          <cell r="CQ499">
            <v>0</v>
          </cell>
          <cell r="CR499">
            <v>0</v>
          </cell>
          <cell r="CS499">
            <v>0</v>
          </cell>
          <cell r="CT499">
            <v>0</v>
          </cell>
          <cell r="CU499">
            <v>0</v>
          </cell>
          <cell r="CV499">
            <v>0</v>
          </cell>
          <cell r="CW499">
            <v>0</v>
          </cell>
          <cell r="CX499">
            <v>0</v>
          </cell>
          <cell r="CY499">
            <v>0</v>
          </cell>
          <cell r="CZ499">
            <v>0</v>
          </cell>
          <cell r="DA499">
            <v>0</v>
          </cell>
          <cell r="DB499">
            <v>0</v>
          </cell>
          <cell r="DC499">
            <v>0</v>
          </cell>
          <cell r="DD499">
            <v>0</v>
          </cell>
          <cell r="DE499">
            <v>0</v>
          </cell>
          <cell r="DF499">
            <v>0</v>
          </cell>
          <cell r="DG499">
            <v>0</v>
          </cell>
          <cell r="DH499">
            <v>0</v>
          </cell>
          <cell r="DI499">
            <v>0</v>
          </cell>
          <cell r="DJ499">
            <v>0</v>
          </cell>
          <cell r="DK499">
            <v>0</v>
          </cell>
          <cell r="DL499">
            <v>0</v>
          </cell>
          <cell r="DM499">
            <v>0</v>
          </cell>
          <cell r="DN499">
            <v>0</v>
          </cell>
          <cell r="DO499">
            <v>0</v>
          </cell>
          <cell r="DP499">
            <v>0</v>
          </cell>
          <cell r="DQ499">
            <v>0</v>
          </cell>
          <cell r="DR499">
            <v>0</v>
          </cell>
          <cell r="DS499">
            <v>0</v>
          </cell>
          <cell r="DT499">
            <v>0</v>
          </cell>
          <cell r="DU499">
            <v>0</v>
          </cell>
          <cell r="DV499">
            <v>0</v>
          </cell>
          <cell r="DW499">
            <v>0</v>
          </cell>
          <cell r="DX499">
            <v>0</v>
          </cell>
          <cell r="DY499">
            <v>0</v>
          </cell>
          <cell r="DZ499">
            <v>0</v>
          </cell>
          <cell r="EA499">
            <v>0</v>
          </cell>
          <cell r="EB499">
            <v>0</v>
          </cell>
          <cell r="EC499">
            <v>0</v>
          </cell>
          <cell r="ED499">
            <v>0</v>
          </cell>
          <cell r="EE499">
            <v>0</v>
          </cell>
          <cell r="EF499">
            <v>0</v>
          </cell>
          <cell r="EG499">
            <v>0</v>
          </cell>
          <cell r="EH499">
            <v>0</v>
          </cell>
          <cell r="EI499">
            <v>0</v>
          </cell>
          <cell r="EJ499">
            <v>0</v>
          </cell>
          <cell r="EK499">
            <v>0</v>
          </cell>
          <cell r="EL499">
            <v>0</v>
          </cell>
          <cell r="EM499">
            <v>0</v>
          </cell>
          <cell r="EN499">
            <v>0</v>
          </cell>
          <cell r="EO499">
            <v>0</v>
          </cell>
          <cell r="EQ499">
            <v>164.50021739559244</v>
          </cell>
        </row>
        <row r="500">
          <cell r="B500">
            <v>21.3</v>
          </cell>
          <cell r="C500">
            <v>31</v>
          </cell>
          <cell r="D500">
            <v>0</v>
          </cell>
          <cell r="E500">
            <v>0</v>
          </cell>
          <cell r="F500">
            <v>0</v>
          </cell>
          <cell r="G500">
            <v>12.6</v>
          </cell>
          <cell r="H500">
            <v>0</v>
          </cell>
          <cell r="I500">
            <v>0</v>
          </cell>
          <cell r="J500">
            <v>0</v>
          </cell>
          <cell r="K500">
            <v>9</v>
          </cell>
          <cell r="L500">
            <v>0</v>
          </cell>
          <cell r="M500">
            <v>1.5</v>
          </cell>
          <cell r="N500">
            <v>0</v>
          </cell>
          <cell r="O500">
            <v>0</v>
          </cell>
          <cell r="P500">
            <v>1.1599999999999999</v>
          </cell>
          <cell r="Q500">
            <v>0</v>
          </cell>
          <cell r="R500">
            <v>58.31</v>
          </cell>
          <cell r="S500">
            <v>0</v>
          </cell>
          <cell r="T500">
            <v>0</v>
          </cell>
          <cell r="U500">
            <v>932</v>
          </cell>
          <cell r="V500">
            <v>0</v>
          </cell>
          <cell r="W500">
            <v>7.46</v>
          </cell>
          <cell r="X500">
            <v>106.2</v>
          </cell>
          <cell r="Y500">
            <v>0</v>
          </cell>
          <cell r="Z500">
            <v>1.5</v>
          </cell>
          <cell r="AA500">
            <v>0</v>
          </cell>
          <cell r="AB500">
            <v>0</v>
          </cell>
          <cell r="AC500">
            <v>1.7</v>
          </cell>
          <cell r="AD500">
            <v>57.624283777437697</v>
          </cell>
          <cell r="AE500">
            <v>0</v>
          </cell>
          <cell r="AF500">
            <v>4.01</v>
          </cell>
          <cell r="AG500">
            <v>0</v>
          </cell>
          <cell r="AH500">
            <v>0</v>
          </cell>
          <cell r="AI500">
            <v>0</v>
          </cell>
          <cell r="AJ500">
            <v>0</v>
          </cell>
          <cell r="AK500">
            <v>0</v>
          </cell>
          <cell r="AL500">
            <v>0</v>
          </cell>
          <cell r="AM500">
            <v>0</v>
          </cell>
          <cell r="AN500">
            <v>6.4</v>
          </cell>
          <cell r="AO500">
            <v>0</v>
          </cell>
          <cell r="AP500">
            <v>0</v>
          </cell>
          <cell r="AQ500">
            <v>0</v>
          </cell>
          <cell r="AR500">
            <v>0</v>
          </cell>
          <cell r="AS500">
            <v>0</v>
          </cell>
          <cell r="AT500">
            <v>221</v>
          </cell>
          <cell r="AU500">
            <v>0</v>
          </cell>
          <cell r="AV500">
            <v>0</v>
          </cell>
          <cell r="AW500">
            <v>5</v>
          </cell>
          <cell r="AX500">
            <v>0</v>
          </cell>
          <cell r="AY500">
            <v>14.7766598587083</v>
          </cell>
          <cell r="AZ500">
            <v>0</v>
          </cell>
          <cell r="BA500">
            <v>0</v>
          </cell>
          <cell r="BB500">
            <v>6.01</v>
          </cell>
          <cell r="BC500">
            <v>0</v>
          </cell>
          <cell r="BD500">
            <v>0</v>
          </cell>
          <cell r="BE500">
            <v>0</v>
          </cell>
          <cell r="BF500">
            <v>48.84</v>
          </cell>
          <cell r="BG500">
            <v>27.333954754234401</v>
          </cell>
          <cell r="BH500">
            <v>0</v>
          </cell>
          <cell r="BI500">
            <v>0</v>
          </cell>
          <cell r="BJ500">
            <v>0</v>
          </cell>
          <cell r="BK500">
            <v>0</v>
          </cell>
          <cell r="BL500">
            <v>163.721</v>
          </cell>
          <cell r="BM500">
            <v>0</v>
          </cell>
          <cell r="BN500">
            <v>0</v>
          </cell>
          <cell r="BO500">
            <v>0</v>
          </cell>
          <cell r="BP500">
            <v>72.617720900742597</v>
          </cell>
          <cell r="BQ500">
            <v>0</v>
          </cell>
          <cell r="BR500">
            <v>477.39</v>
          </cell>
          <cell r="BS500">
            <v>49.4</v>
          </cell>
          <cell r="BT500">
            <v>1635.25</v>
          </cell>
          <cell r="BU500">
            <v>0</v>
          </cell>
          <cell r="BV500">
            <v>99</v>
          </cell>
          <cell r="BW500">
            <v>0</v>
          </cell>
          <cell r="BY500">
            <v>0</v>
          </cell>
          <cell r="BZ500">
            <v>0</v>
          </cell>
          <cell r="CA500">
            <v>0</v>
          </cell>
          <cell r="CB500">
            <v>0</v>
          </cell>
          <cell r="CC500">
            <v>176.4</v>
          </cell>
          <cell r="CD500">
            <v>484</v>
          </cell>
          <cell r="CE500">
            <v>7.4279999999999999</v>
          </cell>
          <cell r="CF500">
            <v>0</v>
          </cell>
          <cell r="CG500">
            <v>32.625999999999998</v>
          </cell>
          <cell r="CH500">
            <v>0</v>
          </cell>
          <cell r="CI500">
            <v>31</v>
          </cell>
          <cell r="CJ500">
            <v>21.528199999999998</v>
          </cell>
          <cell r="CK500">
            <v>17.190000000000001</v>
          </cell>
          <cell r="CL500">
            <v>0</v>
          </cell>
          <cell r="CM500">
            <v>20.399999999999999</v>
          </cell>
          <cell r="CN500">
            <v>179.2</v>
          </cell>
          <cell r="CO500">
            <v>22.7</v>
          </cell>
          <cell r="CP500">
            <v>0</v>
          </cell>
          <cell r="CQ500">
            <v>0</v>
          </cell>
          <cell r="CR500">
            <v>55.1</v>
          </cell>
          <cell r="CS500">
            <v>163.18</v>
          </cell>
          <cell r="CT500">
            <v>163.18</v>
          </cell>
          <cell r="CU500">
            <v>163.18</v>
          </cell>
          <cell r="CV500">
            <v>65.349999999999994</v>
          </cell>
          <cell r="CW500">
            <v>11.6</v>
          </cell>
          <cell r="CX500">
            <v>163.18</v>
          </cell>
          <cell r="CY500">
            <v>224.25</v>
          </cell>
          <cell r="CZ500">
            <v>163.18</v>
          </cell>
          <cell r="DA500">
            <v>1.61</v>
          </cell>
          <cell r="DB500">
            <v>199.19</v>
          </cell>
          <cell r="DC500">
            <v>6.91</v>
          </cell>
          <cell r="DD500">
            <v>35.31</v>
          </cell>
          <cell r="DE500">
            <v>1</v>
          </cell>
          <cell r="DF500">
            <v>19</v>
          </cell>
          <cell r="DG500">
            <v>26.72</v>
          </cell>
          <cell r="DH500">
            <v>129.57</v>
          </cell>
          <cell r="DI500">
            <v>160.21</v>
          </cell>
          <cell r="DJ500">
            <v>33.78</v>
          </cell>
          <cell r="DK500">
            <v>69.2</v>
          </cell>
          <cell r="DL500">
            <v>163.18</v>
          </cell>
          <cell r="DM500">
            <v>66.63</v>
          </cell>
          <cell r="DN500">
            <v>163.18</v>
          </cell>
          <cell r="DO500">
            <v>163.18</v>
          </cell>
          <cell r="DP500">
            <v>163.18</v>
          </cell>
          <cell r="DQ500">
            <v>556.95000000000005</v>
          </cell>
          <cell r="DR500">
            <v>35.31</v>
          </cell>
          <cell r="DS500">
            <v>100.94</v>
          </cell>
          <cell r="DT500">
            <v>163.18</v>
          </cell>
          <cell r="DU500">
            <v>37.33</v>
          </cell>
          <cell r="DV500">
            <v>163.18</v>
          </cell>
          <cell r="DW500">
            <v>25.1</v>
          </cell>
          <cell r="DX500">
            <v>163.18</v>
          </cell>
          <cell r="DY500">
            <v>163.18</v>
          </cell>
          <cell r="DZ500">
            <v>33</v>
          </cell>
          <cell r="EA500">
            <v>19.61</v>
          </cell>
          <cell r="EB500">
            <v>3.4</v>
          </cell>
          <cell r="EC500">
            <v>0</v>
          </cell>
          <cell r="ED500">
            <v>0</v>
          </cell>
          <cell r="EE500">
            <v>127.03</v>
          </cell>
          <cell r="EF500">
            <v>0</v>
          </cell>
          <cell r="EG500">
            <v>59.1</v>
          </cell>
          <cell r="EH500">
            <v>0</v>
          </cell>
          <cell r="EI500">
            <v>0</v>
          </cell>
          <cell r="EJ500">
            <v>0</v>
          </cell>
          <cell r="EK500">
            <v>20.673451376612899</v>
          </cell>
          <cell r="EL500">
            <v>11.93</v>
          </cell>
          <cell r="EM500">
            <v>0</v>
          </cell>
          <cell r="EN500">
            <v>3</v>
          </cell>
          <cell r="EO500">
            <v>232.5</v>
          </cell>
          <cell r="EQ500">
            <v>9557.2192706677415</v>
          </cell>
        </row>
        <row r="501">
          <cell r="B501">
            <v>25.3</v>
          </cell>
          <cell r="C501">
            <v>0</v>
          </cell>
          <cell r="D501">
            <v>0</v>
          </cell>
          <cell r="E501">
            <v>0</v>
          </cell>
          <cell r="F501">
            <v>0</v>
          </cell>
          <cell r="G501">
            <v>2.6</v>
          </cell>
          <cell r="H501">
            <v>0</v>
          </cell>
          <cell r="I501">
            <v>0</v>
          </cell>
          <cell r="J501">
            <v>0</v>
          </cell>
          <cell r="K501">
            <v>0</v>
          </cell>
          <cell r="L501">
            <v>0</v>
          </cell>
          <cell r="M501">
            <v>1.19332752703625</v>
          </cell>
          <cell r="N501">
            <v>0</v>
          </cell>
          <cell r="O501">
            <v>0</v>
          </cell>
          <cell r="P501">
            <v>1.1599999999999999</v>
          </cell>
          <cell r="Q501">
            <v>0</v>
          </cell>
          <cell r="R501">
            <v>58.31</v>
          </cell>
          <cell r="S501">
            <v>0</v>
          </cell>
          <cell r="T501">
            <v>0</v>
          </cell>
          <cell r="U501">
            <v>0</v>
          </cell>
          <cell r="V501">
            <v>0</v>
          </cell>
          <cell r="W501">
            <v>0</v>
          </cell>
          <cell r="X501">
            <v>0</v>
          </cell>
          <cell r="Y501">
            <v>0</v>
          </cell>
          <cell r="Z501">
            <v>1.5</v>
          </cell>
          <cell r="AA501">
            <v>0</v>
          </cell>
          <cell r="AB501">
            <v>0</v>
          </cell>
          <cell r="AC501">
            <v>1.7</v>
          </cell>
          <cell r="AD501">
            <v>0</v>
          </cell>
          <cell r="AE501">
            <v>0</v>
          </cell>
          <cell r="AF501">
            <v>4.01</v>
          </cell>
          <cell r="AG501">
            <v>0</v>
          </cell>
          <cell r="AH501">
            <v>0</v>
          </cell>
          <cell r="AI501">
            <v>0</v>
          </cell>
          <cell r="AJ501">
            <v>0</v>
          </cell>
          <cell r="AK501">
            <v>0</v>
          </cell>
          <cell r="AL501">
            <v>0</v>
          </cell>
          <cell r="AM501">
            <v>0</v>
          </cell>
          <cell r="AN501">
            <v>12.41</v>
          </cell>
          <cell r="AO501">
            <v>0</v>
          </cell>
          <cell r="AP501">
            <v>0</v>
          </cell>
          <cell r="AQ501">
            <v>0</v>
          </cell>
          <cell r="AR501">
            <v>0</v>
          </cell>
          <cell r="AS501">
            <v>0</v>
          </cell>
          <cell r="AT501">
            <v>0</v>
          </cell>
          <cell r="AU501">
            <v>0</v>
          </cell>
          <cell r="AV501">
            <v>0</v>
          </cell>
          <cell r="AW501">
            <v>5</v>
          </cell>
          <cell r="AX501">
            <v>0</v>
          </cell>
          <cell r="AY501">
            <v>0</v>
          </cell>
          <cell r="AZ501">
            <v>0</v>
          </cell>
          <cell r="BA501">
            <v>0</v>
          </cell>
          <cell r="BB501">
            <v>0</v>
          </cell>
          <cell r="BC501">
            <v>0</v>
          </cell>
          <cell r="BD501">
            <v>0</v>
          </cell>
          <cell r="BE501">
            <v>0</v>
          </cell>
          <cell r="BF501">
            <v>0</v>
          </cell>
          <cell r="BG501">
            <v>0</v>
          </cell>
          <cell r="BH501">
            <v>0</v>
          </cell>
          <cell r="BI501">
            <v>0</v>
          </cell>
          <cell r="BJ501">
            <v>0</v>
          </cell>
          <cell r="BK501">
            <v>0</v>
          </cell>
          <cell r="BL501">
            <v>43.314999999999998</v>
          </cell>
          <cell r="BM501">
            <v>0</v>
          </cell>
          <cell r="BN501">
            <v>0</v>
          </cell>
          <cell r="BO501">
            <v>0</v>
          </cell>
          <cell r="BP501">
            <v>0</v>
          </cell>
          <cell r="BQ501">
            <v>0</v>
          </cell>
          <cell r="BR501">
            <v>1.92</v>
          </cell>
          <cell r="BS501">
            <v>4.5999999999999996</v>
          </cell>
          <cell r="BT501">
            <v>95.22</v>
          </cell>
          <cell r="BU501">
            <v>0</v>
          </cell>
          <cell r="BV501">
            <v>0</v>
          </cell>
          <cell r="BW501">
            <v>0</v>
          </cell>
          <cell r="BY501">
            <v>0</v>
          </cell>
          <cell r="BZ501">
            <v>0</v>
          </cell>
          <cell r="CA501">
            <v>0</v>
          </cell>
          <cell r="CB501">
            <v>0</v>
          </cell>
          <cell r="CC501">
            <v>0</v>
          </cell>
          <cell r="CD501">
            <v>15</v>
          </cell>
          <cell r="CE501">
            <v>0</v>
          </cell>
          <cell r="CF501">
            <v>0</v>
          </cell>
          <cell r="CG501">
            <v>0</v>
          </cell>
          <cell r="CH501">
            <v>0</v>
          </cell>
          <cell r="CI501">
            <v>0</v>
          </cell>
          <cell r="CJ501">
            <v>0</v>
          </cell>
          <cell r="CK501">
            <v>4.42</v>
          </cell>
          <cell r="CL501">
            <v>0</v>
          </cell>
          <cell r="CM501">
            <v>0</v>
          </cell>
          <cell r="CN501">
            <v>0</v>
          </cell>
          <cell r="CO501">
            <v>0</v>
          </cell>
          <cell r="CP501">
            <v>0</v>
          </cell>
          <cell r="CQ501">
            <v>0</v>
          </cell>
          <cell r="CR501">
            <v>0</v>
          </cell>
          <cell r="CS501">
            <v>162.22</v>
          </cell>
          <cell r="CT501">
            <v>162.36000000000001</v>
          </cell>
          <cell r="CU501">
            <v>162.36000000000001</v>
          </cell>
          <cell r="CV501">
            <v>65.349999999999994</v>
          </cell>
          <cell r="CW501">
            <v>11.6</v>
          </cell>
          <cell r="CX501">
            <v>162.36000000000001</v>
          </cell>
          <cell r="CY501">
            <v>217.89</v>
          </cell>
          <cell r="CZ501">
            <v>0.95</v>
          </cell>
          <cell r="DA501">
            <v>1.61</v>
          </cell>
          <cell r="DB501">
            <v>216.81</v>
          </cell>
          <cell r="DC501">
            <v>6.91</v>
          </cell>
          <cell r="DD501">
            <v>35.32</v>
          </cell>
          <cell r="DE501">
            <v>0.09</v>
          </cell>
          <cell r="DF501">
            <v>19</v>
          </cell>
          <cell r="DG501">
            <v>62.1</v>
          </cell>
          <cell r="DH501">
            <v>129.57</v>
          </cell>
          <cell r="DI501">
            <v>159.62</v>
          </cell>
          <cell r="DJ501">
            <v>33.479999999999997</v>
          </cell>
          <cell r="DK501">
            <v>65.650000000000006</v>
          </cell>
          <cell r="DL501">
            <v>162.36000000000001</v>
          </cell>
          <cell r="DM501">
            <v>66.489999999999995</v>
          </cell>
          <cell r="DN501">
            <v>162.36000000000001</v>
          </cell>
          <cell r="DO501">
            <v>162.36000000000001</v>
          </cell>
          <cell r="DP501">
            <v>162.36000000000001</v>
          </cell>
          <cell r="DQ501">
            <v>556.95000000000005</v>
          </cell>
          <cell r="DR501">
            <v>35.32</v>
          </cell>
          <cell r="DS501">
            <v>100.94</v>
          </cell>
          <cell r="DT501">
            <v>162.36000000000001</v>
          </cell>
          <cell r="DU501">
            <v>47.67</v>
          </cell>
          <cell r="DV501">
            <v>162.36000000000001</v>
          </cell>
          <cell r="DW501">
            <v>25.1</v>
          </cell>
          <cell r="DX501">
            <v>162.36000000000001</v>
          </cell>
          <cell r="DY501">
            <v>162.36000000000001</v>
          </cell>
          <cell r="DZ501">
            <v>0</v>
          </cell>
          <cell r="EA501">
            <v>0</v>
          </cell>
          <cell r="EB501">
            <v>0</v>
          </cell>
          <cell r="EC501">
            <v>0</v>
          </cell>
          <cell r="ED501">
            <v>0</v>
          </cell>
          <cell r="EE501">
            <v>18.420000000000002</v>
          </cell>
          <cell r="EF501">
            <v>0</v>
          </cell>
          <cell r="EG501">
            <v>0</v>
          </cell>
          <cell r="EH501">
            <v>0</v>
          </cell>
          <cell r="EI501">
            <v>0</v>
          </cell>
          <cell r="EJ501">
            <v>0</v>
          </cell>
          <cell r="EK501">
            <v>0</v>
          </cell>
          <cell r="EL501">
            <v>0</v>
          </cell>
          <cell r="EM501">
            <v>0</v>
          </cell>
          <cell r="EN501">
            <v>3</v>
          </cell>
          <cell r="EO501">
            <v>232.5</v>
          </cell>
          <cell r="EQ501">
            <v>4338.1783275270363</v>
          </cell>
        </row>
        <row r="502">
          <cell r="B502">
            <v>3.4</v>
          </cell>
          <cell r="C502">
            <v>31</v>
          </cell>
          <cell r="D502">
            <v>0</v>
          </cell>
          <cell r="E502">
            <v>0</v>
          </cell>
          <cell r="F502">
            <v>0</v>
          </cell>
          <cell r="G502">
            <v>10</v>
          </cell>
          <cell r="H502">
            <v>0</v>
          </cell>
          <cell r="I502">
            <v>0</v>
          </cell>
          <cell r="J502">
            <v>0</v>
          </cell>
          <cell r="K502">
            <v>9</v>
          </cell>
          <cell r="L502">
            <v>0</v>
          </cell>
          <cell r="M502">
            <v>0</v>
          </cell>
          <cell r="N502">
            <v>0</v>
          </cell>
          <cell r="O502">
            <v>0</v>
          </cell>
          <cell r="P502">
            <v>0</v>
          </cell>
          <cell r="Q502">
            <v>0</v>
          </cell>
          <cell r="R502">
            <v>0</v>
          </cell>
          <cell r="S502">
            <v>0</v>
          </cell>
          <cell r="T502">
            <v>0</v>
          </cell>
          <cell r="U502">
            <v>826</v>
          </cell>
          <cell r="V502">
            <v>0</v>
          </cell>
          <cell r="W502">
            <v>6.42</v>
          </cell>
          <cell r="X502">
            <v>106.2</v>
          </cell>
          <cell r="Y502">
            <v>0</v>
          </cell>
          <cell r="Z502">
            <v>0</v>
          </cell>
          <cell r="AA502">
            <v>0</v>
          </cell>
          <cell r="AB502">
            <v>0</v>
          </cell>
          <cell r="AC502">
            <v>0</v>
          </cell>
          <cell r="AD502">
            <v>52.089323279792701</v>
          </cell>
          <cell r="AE502">
            <v>0</v>
          </cell>
          <cell r="AF502">
            <v>0</v>
          </cell>
          <cell r="AG502">
            <v>0</v>
          </cell>
          <cell r="AH502">
            <v>0</v>
          </cell>
          <cell r="AI502">
            <v>0</v>
          </cell>
          <cell r="AJ502">
            <v>0</v>
          </cell>
          <cell r="AK502">
            <v>0</v>
          </cell>
          <cell r="AL502">
            <v>0</v>
          </cell>
          <cell r="AM502">
            <v>0</v>
          </cell>
          <cell r="AN502">
            <v>0</v>
          </cell>
          <cell r="AO502">
            <v>0</v>
          </cell>
          <cell r="AP502">
            <v>0</v>
          </cell>
          <cell r="AQ502">
            <v>0</v>
          </cell>
          <cell r="AR502">
            <v>0</v>
          </cell>
          <cell r="AS502">
            <v>0</v>
          </cell>
          <cell r="AT502">
            <v>217.8</v>
          </cell>
          <cell r="AU502">
            <v>0</v>
          </cell>
          <cell r="AV502">
            <v>0</v>
          </cell>
          <cell r="AW502">
            <v>0</v>
          </cell>
          <cell r="AX502">
            <v>0</v>
          </cell>
          <cell r="AY502">
            <v>6.47</v>
          </cell>
          <cell r="AZ502">
            <v>0</v>
          </cell>
          <cell r="BA502">
            <v>0</v>
          </cell>
          <cell r="BB502">
            <v>61.25</v>
          </cell>
          <cell r="BC502">
            <v>0</v>
          </cell>
          <cell r="BD502">
            <v>0</v>
          </cell>
          <cell r="BE502">
            <v>0</v>
          </cell>
          <cell r="BF502">
            <v>48.84</v>
          </cell>
          <cell r="BG502">
            <v>6.7113812113921503</v>
          </cell>
          <cell r="BH502">
            <v>0</v>
          </cell>
          <cell r="BI502">
            <v>0</v>
          </cell>
          <cell r="BJ502">
            <v>0</v>
          </cell>
          <cell r="BK502">
            <v>0</v>
          </cell>
          <cell r="BL502">
            <v>0</v>
          </cell>
          <cell r="BM502">
            <v>0</v>
          </cell>
          <cell r="BN502">
            <v>0</v>
          </cell>
          <cell r="BO502">
            <v>0</v>
          </cell>
          <cell r="BP502">
            <v>72.617720900742597</v>
          </cell>
          <cell r="BQ502">
            <v>53.97</v>
          </cell>
          <cell r="BR502">
            <v>475.49</v>
          </cell>
          <cell r="BS502">
            <v>45.3</v>
          </cell>
          <cell r="BT502">
            <v>1523.9</v>
          </cell>
          <cell r="BU502">
            <v>0</v>
          </cell>
          <cell r="BV502">
            <v>95.41</v>
          </cell>
          <cell r="BW502">
            <v>0</v>
          </cell>
          <cell r="BY502">
            <v>0</v>
          </cell>
          <cell r="BZ502">
            <v>0</v>
          </cell>
          <cell r="CA502">
            <v>0</v>
          </cell>
          <cell r="CB502">
            <v>0</v>
          </cell>
          <cell r="CC502">
            <v>222.3</v>
          </cell>
          <cell r="CD502">
            <v>469</v>
          </cell>
          <cell r="CE502">
            <v>7.4279999999999999</v>
          </cell>
          <cell r="CF502">
            <v>0</v>
          </cell>
          <cell r="CG502">
            <v>32.625999999999998</v>
          </cell>
          <cell r="CH502">
            <v>0</v>
          </cell>
          <cell r="CI502">
            <v>18.100000000000001</v>
          </cell>
          <cell r="CJ502">
            <v>8.65</v>
          </cell>
          <cell r="CK502">
            <v>12.77</v>
          </cell>
          <cell r="CL502">
            <v>0</v>
          </cell>
          <cell r="CM502">
            <v>20.399999999999999</v>
          </cell>
          <cell r="CN502">
            <v>179.2</v>
          </cell>
          <cell r="CO502">
            <v>22.7</v>
          </cell>
          <cell r="CP502">
            <v>7.9</v>
          </cell>
          <cell r="CQ502">
            <v>0</v>
          </cell>
          <cell r="CR502">
            <v>53.2</v>
          </cell>
          <cell r="CS502">
            <v>0</v>
          </cell>
          <cell r="CT502">
            <v>0</v>
          </cell>
          <cell r="CU502">
            <v>0</v>
          </cell>
          <cell r="CV502">
            <v>0</v>
          </cell>
          <cell r="CW502">
            <v>0</v>
          </cell>
          <cell r="CX502">
            <v>0</v>
          </cell>
          <cell r="CY502">
            <v>0</v>
          </cell>
          <cell r="CZ502">
            <v>0</v>
          </cell>
          <cell r="DA502">
            <v>0</v>
          </cell>
          <cell r="DB502">
            <v>0</v>
          </cell>
          <cell r="DC502">
            <v>0</v>
          </cell>
          <cell r="DD502">
            <v>0</v>
          </cell>
          <cell r="DE502">
            <v>0</v>
          </cell>
          <cell r="DF502">
            <v>0</v>
          </cell>
          <cell r="DG502">
            <v>0</v>
          </cell>
          <cell r="DH502">
            <v>0</v>
          </cell>
          <cell r="DI502">
            <v>0</v>
          </cell>
          <cell r="DJ502">
            <v>0</v>
          </cell>
          <cell r="DK502">
            <v>0</v>
          </cell>
          <cell r="DL502">
            <v>0</v>
          </cell>
          <cell r="DM502">
            <v>0</v>
          </cell>
          <cell r="DN502">
            <v>0</v>
          </cell>
          <cell r="DO502">
            <v>0</v>
          </cell>
          <cell r="DP502">
            <v>0</v>
          </cell>
          <cell r="DQ502">
            <v>0</v>
          </cell>
          <cell r="DR502">
            <v>0</v>
          </cell>
          <cell r="DS502">
            <v>0</v>
          </cell>
          <cell r="DT502">
            <v>0</v>
          </cell>
          <cell r="DU502">
            <v>0</v>
          </cell>
          <cell r="DV502">
            <v>0</v>
          </cell>
          <cell r="DW502">
            <v>0</v>
          </cell>
          <cell r="DX502">
            <v>0</v>
          </cell>
          <cell r="DY502">
            <v>0</v>
          </cell>
          <cell r="DZ502">
            <v>33</v>
          </cell>
          <cell r="EA502">
            <v>16.899999999999999</v>
          </cell>
          <cell r="EB502">
            <v>3.04</v>
          </cell>
          <cell r="EC502">
            <v>0</v>
          </cell>
          <cell r="ED502">
            <v>0</v>
          </cell>
          <cell r="EE502">
            <v>125.18</v>
          </cell>
          <cell r="EF502">
            <v>0</v>
          </cell>
          <cell r="EG502">
            <v>59.1</v>
          </cell>
          <cell r="EH502">
            <v>0</v>
          </cell>
          <cell r="EI502">
            <v>0</v>
          </cell>
          <cell r="EJ502">
            <v>0</v>
          </cell>
          <cell r="EK502">
            <v>20.673451376612899</v>
          </cell>
          <cell r="EL502">
            <v>11.93</v>
          </cell>
          <cell r="EM502">
            <v>0</v>
          </cell>
          <cell r="EN502">
            <v>0</v>
          </cell>
          <cell r="EO502">
            <v>0</v>
          </cell>
          <cell r="EQ502">
            <v>4975.9658767685405</v>
          </cell>
        </row>
        <row r="503">
          <cell r="B503">
            <v>0</v>
          </cell>
          <cell r="C503">
            <v>0</v>
          </cell>
          <cell r="D503">
            <v>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4.4015791583222397</v>
          </cell>
          <cell r="AE503">
            <v>0</v>
          </cell>
          <cell r="AF503">
            <v>0</v>
          </cell>
          <cell r="AG503">
            <v>0</v>
          </cell>
          <cell r="AH503">
            <v>0</v>
          </cell>
          <cell r="AI503">
            <v>0</v>
          </cell>
          <cell r="AJ503">
            <v>0</v>
          </cell>
          <cell r="AK503">
            <v>0</v>
          </cell>
          <cell r="AL503">
            <v>0</v>
          </cell>
          <cell r="AM503">
            <v>0</v>
          </cell>
          <cell r="AN503">
            <v>0</v>
          </cell>
          <cell r="AO503">
            <v>0</v>
          </cell>
          <cell r="AP503">
            <v>0</v>
          </cell>
          <cell r="AQ503">
            <v>0</v>
          </cell>
          <cell r="AR503">
            <v>0</v>
          </cell>
          <cell r="AS503">
            <v>0</v>
          </cell>
          <cell r="AT503">
            <v>0</v>
          </cell>
          <cell r="AU503">
            <v>0</v>
          </cell>
          <cell r="AV503">
            <v>0</v>
          </cell>
          <cell r="AW503">
            <v>0</v>
          </cell>
          <cell r="AX503">
            <v>0</v>
          </cell>
          <cell r="AY503">
            <v>0</v>
          </cell>
          <cell r="AZ503">
            <v>0</v>
          </cell>
          <cell r="BA503">
            <v>0</v>
          </cell>
          <cell r="BB503">
            <v>0</v>
          </cell>
          <cell r="BC503">
            <v>0</v>
          </cell>
          <cell r="BD503">
            <v>0</v>
          </cell>
          <cell r="BE503">
            <v>0</v>
          </cell>
          <cell r="BF503">
            <v>0</v>
          </cell>
          <cell r="BG503">
            <v>20.487189667055699</v>
          </cell>
          <cell r="BH503">
            <v>0</v>
          </cell>
          <cell r="BI503">
            <v>0</v>
          </cell>
          <cell r="BJ503">
            <v>0</v>
          </cell>
          <cell r="BK503">
            <v>0</v>
          </cell>
          <cell r="BL503">
            <v>139.5</v>
          </cell>
          <cell r="BM503">
            <v>0</v>
          </cell>
          <cell r="BN503">
            <v>0</v>
          </cell>
          <cell r="BO503">
            <v>0</v>
          </cell>
          <cell r="BP503">
            <v>0</v>
          </cell>
          <cell r="BQ503">
            <v>0</v>
          </cell>
          <cell r="BR503">
            <v>0</v>
          </cell>
          <cell r="BS503">
            <v>0</v>
          </cell>
          <cell r="BT503">
            <v>0</v>
          </cell>
          <cell r="BU503">
            <v>0</v>
          </cell>
          <cell r="BV503">
            <v>0</v>
          </cell>
          <cell r="BW503">
            <v>0</v>
          </cell>
          <cell r="BY503">
            <v>0</v>
          </cell>
          <cell r="BZ503">
            <v>0</v>
          </cell>
          <cell r="CA503">
            <v>0</v>
          </cell>
          <cell r="CB503">
            <v>0</v>
          </cell>
          <cell r="CC503">
            <v>7.9</v>
          </cell>
          <cell r="CD503">
            <v>0</v>
          </cell>
          <cell r="CE503">
            <v>0</v>
          </cell>
          <cell r="CF503">
            <v>0</v>
          </cell>
          <cell r="CG503">
            <v>0</v>
          </cell>
          <cell r="CH503">
            <v>0</v>
          </cell>
          <cell r="CI503">
            <v>12.9</v>
          </cell>
          <cell r="CJ503">
            <v>12.8782</v>
          </cell>
          <cell r="CK503">
            <v>0</v>
          </cell>
          <cell r="CL503">
            <v>0</v>
          </cell>
          <cell r="CM503">
            <v>0</v>
          </cell>
          <cell r="CN503">
            <v>0</v>
          </cell>
          <cell r="CO503">
            <v>0</v>
          </cell>
          <cell r="CP503">
            <v>0</v>
          </cell>
          <cell r="CQ503">
            <v>0</v>
          </cell>
          <cell r="CR503">
            <v>0</v>
          </cell>
          <cell r="CS503">
            <v>0</v>
          </cell>
          <cell r="CT503">
            <v>0</v>
          </cell>
          <cell r="CU503">
            <v>0</v>
          </cell>
          <cell r="CV503">
            <v>0</v>
          </cell>
          <cell r="CW503">
            <v>0</v>
          </cell>
          <cell r="CX503">
            <v>0</v>
          </cell>
          <cell r="CY503">
            <v>0</v>
          </cell>
          <cell r="CZ503">
            <v>0</v>
          </cell>
          <cell r="DA503">
            <v>0</v>
          </cell>
          <cell r="DB503">
            <v>0</v>
          </cell>
          <cell r="DC503">
            <v>0</v>
          </cell>
          <cell r="DD503">
            <v>0</v>
          </cell>
          <cell r="DE503">
            <v>0</v>
          </cell>
          <cell r="DF503">
            <v>0</v>
          </cell>
          <cell r="DG503">
            <v>0</v>
          </cell>
          <cell r="DH503">
            <v>0</v>
          </cell>
          <cell r="DI503">
            <v>0</v>
          </cell>
          <cell r="DJ503">
            <v>0</v>
          </cell>
          <cell r="DK503">
            <v>0</v>
          </cell>
          <cell r="DL503">
            <v>0</v>
          </cell>
          <cell r="DM503">
            <v>0</v>
          </cell>
          <cell r="DN503">
            <v>0</v>
          </cell>
          <cell r="DO503">
            <v>0</v>
          </cell>
          <cell r="DP503">
            <v>0</v>
          </cell>
          <cell r="DQ503">
            <v>0</v>
          </cell>
          <cell r="DR503">
            <v>0</v>
          </cell>
          <cell r="DS503">
            <v>0</v>
          </cell>
          <cell r="DT503">
            <v>0</v>
          </cell>
          <cell r="DU503">
            <v>0</v>
          </cell>
          <cell r="DV503">
            <v>0</v>
          </cell>
          <cell r="DW503">
            <v>0</v>
          </cell>
          <cell r="DX503">
            <v>0</v>
          </cell>
          <cell r="DY503">
            <v>0</v>
          </cell>
          <cell r="DZ503">
            <v>0</v>
          </cell>
          <cell r="EA503">
            <v>0</v>
          </cell>
          <cell r="EB503">
            <v>0</v>
          </cell>
          <cell r="EC503">
            <v>0</v>
          </cell>
          <cell r="ED503">
            <v>0</v>
          </cell>
          <cell r="EE503">
            <v>0</v>
          </cell>
          <cell r="EF503">
            <v>0</v>
          </cell>
          <cell r="EG503">
            <v>0</v>
          </cell>
          <cell r="EH503">
            <v>0</v>
          </cell>
          <cell r="EI503">
            <v>0</v>
          </cell>
          <cell r="EJ503">
            <v>0</v>
          </cell>
          <cell r="EK503">
            <v>0</v>
          </cell>
          <cell r="EL503">
            <v>0</v>
          </cell>
          <cell r="EM503">
            <v>0</v>
          </cell>
          <cell r="EN503">
            <v>0</v>
          </cell>
          <cell r="EO503">
            <v>0</v>
          </cell>
          <cell r="EQ503">
            <v>198.06696882537796</v>
          </cell>
        </row>
        <row r="504">
          <cell r="B504">
            <v>28.7</v>
          </cell>
          <cell r="C504">
            <v>31</v>
          </cell>
          <cell r="D504">
            <v>0</v>
          </cell>
          <cell r="E504">
            <v>0</v>
          </cell>
          <cell r="F504">
            <v>0</v>
          </cell>
          <cell r="G504">
            <v>12.6</v>
          </cell>
          <cell r="H504">
            <v>0</v>
          </cell>
          <cell r="I504">
            <v>0</v>
          </cell>
          <cell r="J504">
            <v>0</v>
          </cell>
          <cell r="K504">
            <v>9</v>
          </cell>
          <cell r="L504">
            <v>0</v>
          </cell>
          <cell r="M504">
            <v>1.19332752703625</v>
          </cell>
          <cell r="N504">
            <v>0</v>
          </cell>
          <cell r="O504">
            <v>0</v>
          </cell>
          <cell r="P504">
            <v>1.1599999999999999</v>
          </cell>
          <cell r="Q504">
            <v>0</v>
          </cell>
          <cell r="R504">
            <v>58.31</v>
          </cell>
          <cell r="S504">
            <v>0</v>
          </cell>
          <cell r="T504">
            <v>0</v>
          </cell>
          <cell r="U504">
            <v>826</v>
          </cell>
          <cell r="V504">
            <v>0</v>
          </cell>
          <cell r="W504">
            <v>6.42</v>
          </cell>
          <cell r="X504">
            <v>106.2</v>
          </cell>
          <cell r="Y504">
            <v>0</v>
          </cell>
          <cell r="Z504">
            <v>1.5</v>
          </cell>
          <cell r="AA504">
            <v>0</v>
          </cell>
          <cell r="AB504">
            <v>0</v>
          </cell>
          <cell r="AC504">
            <v>1.7</v>
          </cell>
          <cell r="AD504">
            <v>56.490902438114901</v>
          </cell>
          <cell r="AE504">
            <v>0</v>
          </cell>
          <cell r="AF504">
            <v>4.01</v>
          </cell>
          <cell r="AG504">
            <v>0</v>
          </cell>
          <cell r="AH504">
            <v>0</v>
          </cell>
          <cell r="AI504">
            <v>0</v>
          </cell>
          <cell r="AJ504">
            <v>0</v>
          </cell>
          <cell r="AK504">
            <v>0</v>
          </cell>
          <cell r="AL504">
            <v>0</v>
          </cell>
          <cell r="AM504">
            <v>0</v>
          </cell>
          <cell r="AN504">
            <v>12.41</v>
          </cell>
          <cell r="AO504">
            <v>0</v>
          </cell>
          <cell r="AP504">
            <v>0</v>
          </cell>
          <cell r="AQ504">
            <v>0</v>
          </cell>
          <cell r="AR504">
            <v>0</v>
          </cell>
          <cell r="AS504">
            <v>0</v>
          </cell>
          <cell r="AT504">
            <v>217.8</v>
          </cell>
          <cell r="AU504">
            <v>0</v>
          </cell>
          <cell r="AV504">
            <v>0</v>
          </cell>
          <cell r="AW504">
            <v>5</v>
          </cell>
          <cell r="AX504">
            <v>0</v>
          </cell>
          <cell r="AY504">
            <v>6.47</v>
          </cell>
          <cell r="AZ504">
            <v>0</v>
          </cell>
          <cell r="BA504">
            <v>0</v>
          </cell>
          <cell r="BB504">
            <v>61.25</v>
          </cell>
          <cell r="BC504">
            <v>0</v>
          </cell>
          <cell r="BD504">
            <v>0</v>
          </cell>
          <cell r="BE504">
            <v>0</v>
          </cell>
          <cell r="BF504">
            <v>48.84</v>
          </cell>
          <cell r="BG504">
            <v>27.1985708784478</v>
          </cell>
          <cell r="BH504">
            <v>0</v>
          </cell>
          <cell r="BI504">
            <v>0</v>
          </cell>
          <cell r="BJ504">
            <v>0</v>
          </cell>
          <cell r="BK504">
            <v>0</v>
          </cell>
          <cell r="BL504">
            <v>182.815</v>
          </cell>
          <cell r="BM504">
            <v>0</v>
          </cell>
          <cell r="BN504">
            <v>0</v>
          </cell>
          <cell r="BO504">
            <v>0</v>
          </cell>
          <cell r="BP504">
            <v>72.617720900742597</v>
          </cell>
          <cell r="BQ504">
            <v>53.97</v>
          </cell>
          <cell r="BR504">
            <v>477.41</v>
          </cell>
          <cell r="BS504">
            <v>49.9</v>
          </cell>
          <cell r="BT504">
            <v>1619.12</v>
          </cell>
          <cell r="BU504">
            <v>0</v>
          </cell>
          <cell r="BV504">
            <v>95.41</v>
          </cell>
          <cell r="BW504">
            <v>0</v>
          </cell>
          <cell r="BY504">
            <v>0</v>
          </cell>
          <cell r="BZ504">
            <v>0</v>
          </cell>
          <cell r="CA504">
            <v>0</v>
          </cell>
          <cell r="CB504">
            <v>0</v>
          </cell>
          <cell r="CC504">
            <v>230.2</v>
          </cell>
          <cell r="CD504">
            <v>484</v>
          </cell>
          <cell r="CE504">
            <v>7.4279999999999999</v>
          </cell>
          <cell r="CF504">
            <v>0</v>
          </cell>
          <cell r="CG504">
            <v>32.625999999999998</v>
          </cell>
          <cell r="CH504">
            <v>0</v>
          </cell>
          <cell r="CI504">
            <v>31</v>
          </cell>
          <cell r="CJ504">
            <v>21.528199999999998</v>
          </cell>
          <cell r="CK504">
            <v>17.190000000000001</v>
          </cell>
          <cell r="CL504">
            <v>0</v>
          </cell>
          <cell r="CM504">
            <v>20.399999999999999</v>
          </cell>
          <cell r="CN504">
            <v>179.2</v>
          </cell>
          <cell r="CO504">
            <v>22.7</v>
          </cell>
          <cell r="CP504">
            <v>7.9</v>
          </cell>
          <cell r="CQ504">
            <v>0</v>
          </cell>
          <cell r="CR504">
            <v>53.2</v>
          </cell>
          <cell r="CS504">
            <v>162.22</v>
          </cell>
          <cell r="CT504">
            <v>162.36000000000001</v>
          </cell>
          <cell r="CU504">
            <v>162.36000000000001</v>
          </cell>
          <cell r="CV504">
            <v>65.349999999999994</v>
          </cell>
          <cell r="CW504">
            <v>11.6</v>
          </cell>
          <cell r="CX504">
            <v>162.36000000000001</v>
          </cell>
          <cell r="CY504">
            <v>217.89</v>
          </cell>
          <cell r="CZ504">
            <v>0.95</v>
          </cell>
          <cell r="DA504">
            <v>1.61</v>
          </cell>
          <cell r="DB504">
            <v>216.81</v>
          </cell>
          <cell r="DC504">
            <v>6.91</v>
          </cell>
          <cell r="DD504">
            <v>35.32</v>
          </cell>
          <cell r="DE504">
            <v>0.09</v>
          </cell>
          <cell r="DF504">
            <v>19</v>
          </cell>
          <cell r="DG504">
            <v>62.1</v>
          </cell>
          <cell r="DH504">
            <v>129.57</v>
          </cell>
          <cell r="DI504">
            <v>159.62</v>
          </cell>
          <cell r="DJ504">
            <v>33.479999999999997</v>
          </cell>
          <cell r="DK504">
            <v>65.650000000000006</v>
          </cell>
          <cell r="DL504">
            <v>162.36000000000001</v>
          </cell>
          <cell r="DM504">
            <v>66.489999999999995</v>
          </cell>
          <cell r="DN504">
            <v>162.36000000000001</v>
          </cell>
          <cell r="DO504">
            <v>162.36000000000001</v>
          </cell>
          <cell r="DP504">
            <v>162.36000000000001</v>
          </cell>
          <cell r="DQ504">
            <v>556.95000000000005</v>
          </cell>
          <cell r="DR504">
            <v>35.32</v>
          </cell>
          <cell r="DS504">
            <v>100.94</v>
          </cell>
          <cell r="DT504">
            <v>162.36000000000001</v>
          </cell>
          <cell r="DU504">
            <v>47.67</v>
          </cell>
          <cell r="DV504">
            <v>162.36000000000001</v>
          </cell>
          <cell r="DW504">
            <v>25.1</v>
          </cell>
          <cell r="DX504">
            <v>162.36000000000001</v>
          </cell>
          <cell r="DY504">
            <v>162.36000000000001</v>
          </cell>
          <cell r="DZ504">
            <v>33</v>
          </cell>
          <cell r="EA504">
            <v>16.899999999999999</v>
          </cell>
          <cell r="EB504">
            <v>3.04</v>
          </cell>
          <cell r="EC504">
            <v>0</v>
          </cell>
          <cell r="ED504">
            <v>0</v>
          </cell>
          <cell r="EE504">
            <v>143.6</v>
          </cell>
          <cell r="EF504">
            <v>0</v>
          </cell>
          <cell r="EG504">
            <v>59.1</v>
          </cell>
          <cell r="EH504">
            <v>0</v>
          </cell>
          <cell r="EI504">
            <v>0</v>
          </cell>
          <cell r="EJ504">
            <v>0</v>
          </cell>
          <cell r="EK504">
            <v>20.673451376612899</v>
          </cell>
          <cell r="EL504">
            <v>11.93</v>
          </cell>
          <cell r="EM504">
            <v>0</v>
          </cell>
          <cell r="EN504">
            <v>3</v>
          </cell>
          <cell r="EO504">
            <v>232.5</v>
          </cell>
          <cell r="EQ504">
            <v>9512.2111731209534</v>
          </cell>
        </row>
        <row r="505">
          <cell r="B505">
            <v>11.3</v>
          </cell>
          <cell r="C505">
            <v>0</v>
          </cell>
          <cell r="D505">
            <v>0</v>
          </cell>
          <cell r="E505">
            <v>0</v>
          </cell>
          <cell r="F505">
            <v>0</v>
          </cell>
          <cell r="G505">
            <v>47.8</v>
          </cell>
          <cell r="H505">
            <v>0</v>
          </cell>
          <cell r="I505">
            <v>0</v>
          </cell>
          <cell r="J505">
            <v>0</v>
          </cell>
          <cell r="K505">
            <v>0</v>
          </cell>
          <cell r="L505">
            <v>0</v>
          </cell>
          <cell r="M505">
            <v>1.5</v>
          </cell>
          <cell r="N505">
            <v>0</v>
          </cell>
          <cell r="O505">
            <v>0</v>
          </cell>
          <cell r="P505">
            <v>1</v>
          </cell>
          <cell r="Q505">
            <v>0</v>
          </cell>
          <cell r="R505">
            <v>6371.64</v>
          </cell>
          <cell r="S505">
            <v>0</v>
          </cell>
          <cell r="T505">
            <v>0</v>
          </cell>
          <cell r="U505">
            <v>0</v>
          </cell>
          <cell r="V505">
            <v>0</v>
          </cell>
          <cell r="W505">
            <v>0</v>
          </cell>
          <cell r="X505">
            <v>0</v>
          </cell>
          <cell r="Y505">
            <v>0</v>
          </cell>
          <cell r="Z505">
            <v>3</v>
          </cell>
          <cell r="AA505">
            <v>0</v>
          </cell>
          <cell r="AB505">
            <v>0</v>
          </cell>
          <cell r="AC505">
            <v>0</v>
          </cell>
          <cell r="AD505">
            <v>0</v>
          </cell>
          <cell r="AE505">
            <v>0</v>
          </cell>
          <cell r="AF505">
            <v>17.52</v>
          </cell>
          <cell r="AG505">
            <v>0</v>
          </cell>
          <cell r="AH505">
            <v>0</v>
          </cell>
          <cell r="AI505">
            <v>0</v>
          </cell>
          <cell r="AJ505">
            <v>0</v>
          </cell>
          <cell r="AK505">
            <v>0</v>
          </cell>
          <cell r="AL505">
            <v>0</v>
          </cell>
          <cell r="AM505">
            <v>0</v>
          </cell>
          <cell r="AN505">
            <v>83.2</v>
          </cell>
          <cell r="AO505">
            <v>0</v>
          </cell>
          <cell r="AP505">
            <v>0</v>
          </cell>
          <cell r="AQ505">
            <v>0</v>
          </cell>
          <cell r="AR505">
            <v>0</v>
          </cell>
          <cell r="AS505">
            <v>0</v>
          </cell>
          <cell r="AT505">
            <v>0</v>
          </cell>
          <cell r="AU505">
            <v>0</v>
          </cell>
          <cell r="AV505">
            <v>0</v>
          </cell>
          <cell r="AW505">
            <v>0.2</v>
          </cell>
          <cell r="AX505">
            <v>0</v>
          </cell>
          <cell r="AY505">
            <v>0</v>
          </cell>
          <cell r="AZ505">
            <v>0</v>
          </cell>
          <cell r="BA505">
            <v>0</v>
          </cell>
          <cell r="BB505">
            <v>0</v>
          </cell>
          <cell r="BC505">
            <v>0</v>
          </cell>
          <cell r="BD505">
            <v>0</v>
          </cell>
          <cell r="BE505">
            <v>0</v>
          </cell>
          <cell r="BF505">
            <v>0</v>
          </cell>
          <cell r="BG505">
            <v>0</v>
          </cell>
          <cell r="BH505">
            <v>0</v>
          </cell>
          <cell r="BI505">
            <v>0</v>
          </cell>
          <cell r="BJ505">
            <v>0</v>
          </cell>
          <cell r="BK505">
            <v>0</v>
          </cell>
          <cell r="BL505">
            <v>74.27</v>
          </cell>
          <cell r="BM505">
            <v>0</v>
          </cell>
          <cell r="BN505">
            <v>0</v>
          </cell>
          <cell r="BO505">
            <v>0</v>
          </cell>
          <cell r="BP505">
            <v>0</v>
          </cell>
          <cell r="BQ505">
            <v>0</v>
          </cell>
          <cell r="BR505">
            <v>1.5</v>
          </cell>
          <cell r="BS505">
            <v>0</v>
          </cell>
          <cell r="BT505">
            <v>5.88</v>
          </cell>
          <cell r="BU505">
            <v>0</v>
          </cell>
          <cell r="BV505">
            <v>0</v>
          </cell>
          <cell r="BW505">
            <v>0</v>
          </cell>
          <cell r="BY505">
            <v>0</v>
          </cell>
          <cell r="BZ505">
            <v>0</v>
          </cell>
          <cell r="CA505">
            <v>0</v>
          </cell>
          <cell r="CB505">
            <v>0</v>
          </cell>
          <cell r="CC505">
            <v>0</v>
          </cell>
          <cell r="CD505">
            <v>0</v>
          </cell>
          <cell r="CE505">
            <v>0</v>
          </cell>
          <cell r="CF505">
            <v>0</v>
          </cell>
          <cell r="CG505">
            <v>0</v>
          </cell>
          <cell r="CH505">
            <v>0</v>
          </cell>
          <cell r="CI505">
            <v>0</v>
          </cell>
          <cell r="CJ505">
            <v>0</v>
          </cell>
          <cell r="CK505">
            <v>0</v>
          </cell>
          <cell r="CL505">
            <v>0</v>
          </cell>
          <cell r="CM505">
            <v>0</v>
          </cell>
          <cell r="CN505">
            <v>0</v>
          </cell>
          <cell r="CO505">
            <v>0</v>
          </cell>
          <cell r="CP505">
            <v>0</v>
          </cell>
          <cell r="CQ505">
            <v>0</v>
          </cell>
          <cell r="CR505">
            <v>0</v>
          </cell>
          <cell r="CS505">
            <v>0</v>
          </cell>
          <cell r="CT505">
            <v>0</v>
          </cell>
          <cell r="CU505">
            <v>0</v>
          </cell>
          <cell r="CV505">
            <v>175.93</v>
          </cell>
          <cell r="CW505">
            <v>32.92</v>
          </cell>
          <cell r="CX505">
            <v>0</v>
          </cell>
          <cell r="CY505">
            <v>0</v>
          </cell>
          <cell r="CZ505">
            <v>0</v>
          </cell>
          <cell r="DA505">
            <v>5.05</v>
          </cell>
          <cell r="DB505">
            <v>4356.7700000000004</v>
          </cell>
          <cell r="DC505">
            <v>21.4</v>
          </cell>
          <cell r="DD505">
            <v>76.150000000000006</v>
          </cell>
          <cell r="DE505">
            <v>0.03</v>
          </cell>
          <cell r="DF505">
            <v>77.28</v>
          </cell>
          <cell r="DG505">
            <v>2799.29</v>
          </cell>
          <cell r="DH505">
            <v>2588.4</v>
          </cell>
          <cell r="DI505">
            <v>3960.03</v>
          </cell>
          <cell r="DJ505">
            <v>210.46</v>
          </cell>
          <cell r="DK505">
            <v>208.91</v>
          </cell>
          <cell r="DL505">
            <v>0</v>
          </cell>
          <cell r="DM505">
            <v>906.43</v>
          </cell>
          <cell r="DN505">
            <v>0</v>
          </cell>
          <cell r="DO505">
            <v>0</v>
          </cell>
          <cell r="DP505">
            <v>0</v>
          </cell>
          <cell r="DQ505">
            <v>1925.54</v>
          </cell>
          <cell r="DR505">
            <v>76.150000000000006</v>
          </cell>
          <cell r="DS505">
            <v>162.81</v>
          </cell>
          <cell r="DT505">
            <v>0</v>
          </cell>
          <cell r="DU505">
            <v>383.01</v>
          </cell>
          <cell r="DV505">
            <v>0</v>
          </cell>
          <cell r="DW505">
            <v>6275.47</v>
          </cell>
          <cell r="DX505">
            <v>0</v>
          </cell>
          <cell r="DY505">
            <v>0</v>
          </cell>
          <cell r="DZ505">
            <v>0</v>
          </cell>
          <cell r="EA505">
            <v>2.71</v>
          </cell>
          <cell r="EB505">
            <v>0.1</v>
          </cell>
          <cell r="EC505">
            <v>0</v>
          </cell>
          <cell r="ED505">
            <v>0</v>
          </cell>
          <cell r="EE505">
            <v>0</v>
          </cell>
          <cell r="EF505">
            <v>0</v>
          </cell>
          <cell r="EG505">
            <v>0</v>
          </cell>
          <cell r="EH505">
            <v>0</v>
          </cell>
          <cell r="EI505">
            <v>0</v>
          </cell>
          <cell r="EJ505">
            <v>0</v>
          </cell>
          <cell r="EK505">
            <v>0</v>
          </cell>
          <cell r="EL505">
            <v>0</v>
          </cell>
          <cell r="EM505">
            <v>0</v>
          </cell>
          <cell r="EN505">
            <v>17.7</v>
          </cell>
          <cell r="EO505">
            <v>78.099999999999994</v>
          </cell>
          <cell r="EQ505">
            <v>30959.450000000004</v>
          </cell>
        </row>
        <row r="506">
          <cell r="B506">
            <v>17.5</v>
          </cell>
          <cell r="C506">
            <v>744</v>
          </cell>
          <cell r="D506">
            <v>0</v>
          </cell>
          <cell r="E506">
            <v>0</v>
          </cell>
          <cell r="F506">
            <v>0</v>
          </cell>
          <cell r="G506">
            <v>0</v>
          </cell>
          <cell r="H506">
            <v>0</v>
          </cell>
          <cell r="I506">
            <v>0</v>
          </cell>
          <cell r="J506">
            <v>0</v>
          </cell>
          <cell r="K506">
            <v>27</v>
          </cell>
          <cell r="L506">
            <v>0</v>
          </cell>
          <cell r="M506">
            <v>0</v>
          </cell>
          <cell r="N506">
            <v>0</v>
          </cell>
          <cell r="O506">
            <v>0</v>
          </cell>
          <cell r="P506">
            <v>0</v>
          </cell>
          <cell r="Q506">
            <v>0</v>
          </cell>
          <cell r="R506">
            <v>0</v>
          </cell>
          <cell r="S506">
            <v>0</v>
          </cell>
          <cell r="T506">
            <v>0</v>
          </cell>
          <cell r="U506">
            <v>3444</v>
          </cell>
          <cell r="V506">
            <v>0</v>
          </cell>
          <cell r="W506">
            <v>7.52</v>
          </cell>
          <cell r="X506">
            <v>106.2</v>
          </cell>
          <cell r="Y506">
            <v>0</v>
          </cell>
          <cell r="Z506">
            <v>0</v>
          </cell>
          <cell r="AA506">
            <v>0</v>
          </cell>
          <cell r="AB506">
            <v>0</v>
          </cell>
          <cell r="AC506">
            <v>0</v>
          </cell>
          <cell r="AD506">
            <v>1134.59227245652</v>
          </cell>
          <cell r="AE506">
            <v>0</v>
          </cell>
          <cell r="AF506">
            <v>0</v>
          </cell>
          <cell r="AG506">
            <v>0</v>
          </cell>
          <cell r="AH506">
            <v>345.51</v>
          </cell>
          <cell r="AI506">
            <v>0</v>
          </cell>
          <cell r="AJ506">
            <v>0</v>
          </cell>
          <cell r="AK506">
            <v>0</v>
          </cell>
          <cell r="AL506">
            <v>0</v>
          </cell>
          <cell r="AM506">
            <v>38464.75</v>
          </cell>
          <cell r="AN506">
            <v>0</v>
          </cell>
          <cell r="AO506">
            <v>0</v>
          </cell>
          <cell r="AP506">
            <v>0</v>
          </cell>
          <cell r="AQ506">
            <v>0</v>
          </cell>
          <cell r="AR506">
            <v>0</v>
          </cell>
          <cell r="AS506">
            <v>477.7</v>
          </cell>
          <cell r="AT506">
            <v>576</v>
          </cell>
          <cell r="AU506">
            <v>0</v>
          </cell>
          <cell r="AV506">
            <v>0</v>
          </cell>
          <cell r="AW506">
            <v>0</v>
          </cell>
          <cell r="AX506">
            <v>0</v>
          </cell>
          <cell r="AY506">
            <v>30.9805909619601</v>
          </cell>
          <cell r="AZ506">
            <v>0</v>
          </cell>
          <cell r="BA506">
            <v>0</v>
          </cell>
          <cell r="BB506">
            <v>0</v>
          </cell>
          <cell r="BC506">
            <v>0</v>
          </cell>
          <cell r="BD506">
            <v>0</v>
          </cell>
          <cell r="BE506">
            <v>0</v>
          </cell>
          <cell r="BF506">
            <v>827.33</v>
          </cell>
          <cell r="BG506">
            <v>3.0266840751669202</v>
          </cell>
          <cell r="BH506">
            <v>0</v>
          </cell>
          <cell r="BI506">
            <v>0</v>
          </cell>
          <cell r="BJ506">
            <v>0</v>
          </cell>
          <cell r="BK506">
            <v>0</v>
          </cell>
          <cell r="BL506">
            <v>0</v>
          </cell>
          <cell r="BM506">
            <v>0</v>
          </cell>
          <cell r="BN506">
            <v>0</v>
          </cell>
          <cell r="BO506">
            <v>0</v>
          </cell>
          <cell r="BP506">
            <v>75.214106664161903</v>
          </cell>
          <cell r="BQ506">
            <v>0</v>
          </cell>
          <cell r="BR506">
            <v>3115.33</v>
          </cell>
          <cell r="BS506">
            <v>0</v>
          </cell>
          <cell r="BT506">
            <v>4824.18</v>
          </cell>
          <cell r="BU506">
            <v>0</v>
          </cell>
          <cell r="BV506">
            <v>100.8</v>
          </cell>
          <cell r="BW506">
            <v>0</v>
          </cell>
          <cell r="BY506">
            <v>0</v>
          </cell>
          <cell r="BZ506">
            <v>0</v>
          </cell>
          <cell r="CA506">
            <v>0</v>
          </cell>
          <cell r="CB506">
            <v>0</v>
          </cell>
          <cell r="CC506">
            <v>0</v>
          </cell>
          <cell r="CD506">
            <v>0</v>
          </cell>
          <cell r="CE506">
            <v>0</v>
          </cell>
          <cell r="CF506">
            <v>0</v>
          </cell>
          <cell r="CG506">
            <v>0</v>
          </cell>
          <cell r="CH506">
            <v>0</v>
          </cell>
          <cell r="CI506">
            <v>178.2</v>
          </cell>
          <cell r="CJ506">
            <v>38.204000000000001</v>
          </cell>
          <cell r="CK506">
            <v>0</v>
          </cell>
          <cell r="CL506">
            <v>0</v>
          </cell>
          <cell r="CM506">
            <v>131.30000000000001</v>
          </cell>
          <cell r="CN506">
            <v>1593.9</v>
          </cell>
          <cell r="CO506">
            <v>136.19999999999999</v>
          </cell>
          <cell r="CP506">
            <v>0</v>
          </cell>
          <cell r="CQ506">
            <v>0</v>
          </cell>
          <cell r="CR506">
            <v>0</v>
          </cell>
          <cell r="CS506">
            <v>0</v>
          </cell>
          <cell r="CT506">
            <v>0</v>
          </cell>
          <cell r="CU506">
            <v>0</v>
          </cell>
          <cell r="CV506">
            <v>0</v>
          </cell>
          <cell r="CW506">
            <v>0</v>
          </cell>
          <cell r="CX506">
            <v>0</v>
          </cell>
          <cell r="CY506">
            <v>0</v>
          </cell>
          <cell r="CZ506">
            <v>0</v>
          </cell>
          <cell r="DA506">
            <v>0</v>
          </cell>
          <cell r="DB506">
            <v>0</v>
          </cell>
          <cell r="DC506">
            <v>0</v>
          </cell>
          <cell r="DD506">
            <v>0</v>
          </cell>
          <cell r="DE506">
            <v>0</v>
          </cell>
          <cell r="DF506">
            <v>0</v>
          </cell>
          <cell r="DG506">
            <v>0</v>
          </cell>
          <cell r="DH506">
            <v>0</v>
          </cell>
          <cell r="DI506">
            <v>0</v>
          </cell>
          <cell r="DJ506">
            <v>0</v>
          </cell>
          <cell r="DK506">
            <v>0</v>
          </cell>
          <cell r="DL506">
            <v>0</v>
          </cell>
          <cell r="DM506">
            <v>0</v>
          </cell>
          <cell r="DN506">
            <v>0</v>
          </cell>
          <cell r="DO506">
            <v>0</v>
          </cell>
          <cell r="DP506">
            <v>0</v>
          </cell>
          <cell r="DQ506">
            <v>0</v>
          </cell>
          <cell r="DR506">
            <v>0</v>
          </cell>
          <cell r="DS506">
            <v>0</v>
          </cell>
          <cell r="DT506">
            <v>0</v>
          </cell>
          <cell r="DU506">
            <v>0</v>
          </cell>
          <cell r="DV506">
            <v>0</v>
          </cell>
          <cell r="DW506">
            <v>0</v>
          </cell>
          <cell r="DX506">
            <v>0</v>
          </cell>
          <cell r="DY506">
            <v>0</v>
          </cell>
          <cell r="DZ506">
            <v>1843</v>
          </cell>
          <cell r="EA506">
            <v>37.619999999999997</v>
          </cell>
          <cell r="EB506">
            <v>3.5</v>
          </cell>
          <cell r="EC506">
            <v>0</v>
          </cell>
          <cell r="ED506">
            <v>0</v>
          </cell>
          <cell r="EE506">
            <v>397.6</v>
          </cell>
          <cell r="EF506">
            <v>0</v>
          </cell>
          <cell r="EG506">
            <v>0</v>
          </cell>
          <cell r="EH506">
            <v>0</v>
          </cell>
          <cell r="EI506">
            <v>0</v>
          </cell>
          <cell r="EJ506">
            <v>0</v>
          </cell>
          <cell r="EK506">
            <v>0</v>
          </cell>
          <cell r="EL506">
            <v>13.26</v>
          </cell>
          <cell r="EM506">
            <v>0</v>
          </cell>
          <cell r="EN506">
            <v>0</v>
          </cell>
          <cell r="EO506">
            <v>0</v>
          </cell>
          <cell r="EQ506">
            <v>58694.417654157813</v>
          </cell>
        </row>
        <row r="507">
          <cell r="B507">
            <v>0</v>
          </cell>
          <cell r="C507">
            <v>0</v>
          </cell>
          <cell r="D507">
            <v>0</v>
          </cell>
          <cell r="E507">
            <v>0</v>
          </cell>
          <cell r="F507">
            <v>0</v>
          </cell>
          <cell r="G507">
            <v>0</v>
          </cell>
          <cell r="H507">
            <v>0</v>
          </cell>
          <cell r="I507">
            <v>0</v>
          </cell>
          <cell r="J507">
            <v>0</v>
          </cell>
          <cell r="K507">
            <v>6088.44</v>
          </cell>
          <cell r="L507">
            <v>0</v>
          </cell>
          <cell r="M507">
            <v>0</v>
          </cell>
          <cell r="N507">
            <v>0</v>
          </cell>
          <cell r="O507">
            <v>0</v>
          </cell>
          <cell r="P507">
            <v>0</v>
          </cell>
          <cell r="Q507">
            <v>0</v>
          </cell>
          <cell r="R507">
            <v>0</v>
          </cell>
          <cell r="S507">
            <v>0</v>
          </cell>
          <cell r="T507">
            <v>0</v>
          </cell>
          <cell r="U507">
            <v>0</v>
          </cell>
          <cell r="V507">
            <v>0</v>
          </cell>
          <cell r="W507">
            <v>0</v>
          </cell>
          <cell r="X507">
            <v>0</v>
          </cell>
          <cell r="Y507">
            <v>0</v>
          </cell>
          <cell r="Z507">
            <v>0</v>
          </cell>
          <cell r="AA507">
            <v>0</v>
          </cell>
          <cell r="AB507">
            <v>0</v>
          </cell>
          <cell r="AC507">
            <v>0</v>
          </cell>
          <cell r="AD507">
            <v>115.63156987117399</v>
          </cell>
          <cell r="AE507">
            <v>0</v>
          </cell>
          <cell r="AF507">
            <v>0</v>
          </cell>
          <cell r="AG507">
            <v>0</v>
          </cell>
          <cell r="AH507">
            <v>0</v>
          </cell>
          <cell r="AI507">
            <v>0</v>
          </cell>
          <cell r="AJ507">
            <v>0</v>
          </cell>
          <cell r="AK507">
            <v>0</v>
          </cell>
          <cell r="AL507">
            <v>0</v>
          </cell>
          <cell r="AM507">
            <v>0</v>
          </cell>
          <cell r="AN507">
            <v>0</v>
          </cell>
          <cell r="AO507">
            <v>0</v>
          </cell>
          <cell r="AP507">
            <v>0</v>
          </cell>
          <cell r="AQ507">
            <v>0</v>
          </cell>
          <cell r="AR507">
            <v>0</v>
          </cell>
          <cell r="AS507">
            <v>0</v>
          </cell>
          <cell r="AT507">
            <v>0</v>
          </cell>
          <cell r="AU507">
            <v>0</v>
          </cell>
          <cell r="AV507">
            <v>0</v>
          </cell>
          <cell r="AW507">
            <v>0</v>
          </cell>
          <cell r="AX507">
            <v>0</v>
          </cell>
          <cell r="AY507">
            <v>0</v>
          </cell>
          <cell r="AZ507">
            <v>0</v>
          </cell>
          <cell r="BA507">
            <v>0</v>
          </cell>
          <cell r="BB507">
            <v>0</v>
          </cell>
          <cell r="BC507">
            <v>0</v>
          </cell>
          <cell r="BD507">
            <v>0</v>
          </cell>
          <cell r="BE507">
            <v>0</v>
          </cell>
          <cell r="BF507">
            <v>0</v>
          </cell>
          <cell r="BG507">
            <v>9.5569697419126793</v>
          </cell>
          <cell r="BH507">
            <v>0</v>
          </cell>
          <cell r="BI507">
            <v>0</v>
          </cell>
          <cell r="BJ507">
            <v>0</v>
          </cell>
          <cell r="BK507">
            <v>0</v>
          </cell>
          <cell r="BL507">
            <v>8478.4</v>
          </cell>
          <cell r="BM507">
            <v>0</v>
          </cell>
          <cell r="BN507">
            <v>0</v>
          </cell>
          <cell r="BO507">
            <v>0</v>
          </cell>
          <cell r="BP507">
            <v>0</v>
          </cell>
          <cell r="BQ507">
            <v>0</v>
          </cell>
          <cell r="BR507">
            <v>0</v>
          </cell>
          <cell r="BS507">
            <v>0</v>
          </cell>
          <cell r="BT507">
            <v>0</v>
          </cell>
          <cell r="BU507">
            <v>0</v>
          </cell>
          <cell r="BV507">
            <v>0</v>
          </cell>
          <cell r="BW507">
            <v>0</v>
          </cell>
          <cell r="BY507">
            <v>0</v>
          </cell>
          <cell r="BZ507">
            <v>0</v>
          </cell>
          <cell r="CA507">
            <v>0</v>
          </cell>
          <cell r="CB507">
            <v>0</v>
          </cell>
          <cell r="CC507">
            <v>0</v>
          </cell>
          <cell r="CD507">
            <v>0</v>
          </cell>
          <cell r="CE507">
            <v>0</v>
          </cell>
          <cell r="CF507">
            <v>0</v>
          </cell>
          <cell r="CG507">
            <v>0</v>
          </cell>
          <cell r="CH507">
            <v>0</v>
          </cell>
          <cell r="CI507">
            <v>0</v>
          </cell>
          <cell r="CJ507">
            <v>56.32</v>
          </cell>
          <cell r="CK507">
            <v>0</v>
          </cell>
          <cell r="CL507">
            <v>0</v>
          </cell>
          <cell r="CM507">
            <v>0</v>
          </cell>
          <cell r="CN507">
            <v>0</v>
          </cell>
          <cell r="CO507">
            <v>0</v>
          </cell>
          <cell r="CP507">
            <v>0</v>
          </cell>
          <cell r="CQ507">
            <v>0</v>
          </cell>
          <cell r="CR507">
            <v>0</v>
          </cell>
          <cell r="CS507">
            <v>0</v>
          </cell>
          <cell r="CT507">
            <v>0</v>
          </cell>
          <cell r="CU507">
            <v>0</v>
          </cell>
          <cell r="CV507">
            <v>0</v>
          </cell>
          <cell r="CW507">
            <v>0</v>
          </cell>
          <cell r="CX507">
            <v>0</v>
          </cell>
          <cell r="CY507">
            <v>0</v>
          </cell>
          <cell r="CZ507">
            <v>0</v>
          </cell>
          <cell r="DA507">
            <v>0</v>
          </cell>
          <cell r="DB507">
            <v>0</v>
          </cell>
          <cell r="DC507">
            <v>0</v>
          </cell>
          <cell r="DD507">
            <v>0</v>
          </cell>
          <cell r="DE507">
            <v>0</v>
          </cell>
          <cell r="DF507">
            <v>0</v>
          </cell>
          <cell r="DG507">
            <v>0</v>
          </cell>
          <cell r="DH507">
            <v>0</v>
          </cell>
          <cell r="DI507">
            <v>0</v>
          </cell>
          <cell r="DJ507">
            <v>0</v>
          </cell>
          <cell r="DK507">
            <v>0</v>
          </cell>
          <cell r="DL507">
            <v>0</v>
          </cell>
          <cell r="DM507">
            <v>0</v>
          </cell>
          <cell r="DN507">
            <v>0</v>
          </cell>
          <cell r="DO507">
            <v>0</v>
          </cell>
          <cell r="DP507">
            <v>0</v>
          </cell>
          <cell r="DQ507">
            <v>0</v>
          </cell>
          <cell r="DR507">
            <v>0</v>
          </cell>
          <cell r="DS507">
            <v>0</v>
          </cell>
          <cell r="DT507">
            <v>0</v>
          </cell>
          <cell r="DU507">
            <v>0</v>
          </cell>
          <cell r="DV507">
            <v>0</v>
          </cell>
          <cell r="DW507">
            <v>0</v>
          </cell>
          <cell r="DX507">
            <v>0</v>
          </cell>
          <cell r="DY507">
            <v>0</v>
          </cell>
          <cell r="DZ507">
            <v>0</v>
          </cell>
          <cell r="EA507">
            <v>0</v>
          </cell>
          <cell r="EB507">
            <v>0</v>
          </cell>
          <cell r="EC507">
            <v>0</v>
          </cell>
          <cell r="ED507">
            <v>0</v>
          </cell>
          <cell r="EE507">
            <v>0</v>
          </cell>
          <cell r="EF507">
            <v>0</v>
          </cell>
          <cell r="EG507">
            <v>0</v>
          </cell>
          <cell r="EH507">
            <v>0</v>
          </cell>
          <cell r="EI507">
            <v>0</v>
          </cell>
          <cell r="EJ507">
            <v>0</v>
          </cell>
          <cell r="EK507">
            <v>0</v>
          </cell>
          <cell r="EL507">
            <v>0</v>
          </cell>
          <cell r="EM507">
            <v>0</v>
          </cell>
          <cell r="EN507">
            <v>0</v>
          </cell>
          <cell r="EO507">
            <v>0</v>
          </cell>
          <cell r="EQ507">
            <v>14748.348539613085</v>
          </cell>
        </row>
        <row r="508">
          <cell r="B508">
            <v>28.8</v>
          </cell>
          <cell r="C508">
            <v>744</v>
          </cell>
          <cell r="D508">
            <v>0</v>
          </cell>
          <cell r="E508">
            <v>0</v>
          </cell>
          <cell r="F508">
            <v>0</v>
          </cell>
          <cell r="G508">
            <v>47.8</v>
          </cell>
          <cell r="H508">
            <v>0</v>
          </cell>
          <cell r="I508">
            <v>0</v>
          </cell>
          <cell r="J508">
            <v>0</v>
          </cell>
          <cell r="K508">
            <v>6115.4</v>
          </cell>
          <cell r="L508">
            <v>0</v>
          </cell>
          <cell r="M508">
            <v>1.5</v>
          </cell>
          <cell r="N508">
            <v>0</v>
          </cell>
          <cell r="O508">
            <v>0</v>
          </cell>
          <cell r="P508">
            <v>1</v>
          </cell>
          <cell r="Q508">
            <v>0</v>
          </cell>
          <cell r="R508">
            <v>6371.64</v>
          </cell>
          <cell r="S508">
            <v>0</v>
          </cell>
          <cell r="T508">
            <v>0</v>
          </cell>
          <cell r="U508">
            <v>3444</v>
          </cell>
          <cell r="V508">
            <v>0</v>
          </cell>
          <cell r="W508">
            <v>7.52</v>
          </cell>
          <cell r="X508">
            <v>106.2</v>
          </cell>
          <cell r="Y508">
            <v>0</v>
          </cell>
          <cell r="Z508">
            <v>3</v>
          </cell>
          <cell r="AA508">
            <v>0</v>
          </cell>
          <cell r="AB508">
            <v>0</v>
          </cell>
          <cell r="AC508">
            <v>0</v>
          </cell>
          <cell r="AD508">
            <v>1250.2238423276899</v>
          </cell>
          <cell r="AE508">
            <v>0</v>
          </cell>
          <cell r="AF508">
            <v>17.52</v>
          </cell>
          <cell r="AG508">
            <v>0</v>
          </cell>
          <cell r="AH508">
            <v>345.51</v>
          </cell>
          <cell r="AI508">
            <v>0</v>
          </cell>
          <cell r="AJ508">
            <v>0</v>
          </cell>
          <cell r="AK508">
            <v>0</v>
          </cell>
          <cell r="AL508">
            <v>0</v>
          </cell>
          <cell r="AM508">
            <v>0</v>
          </cell>
          <cell r="AN508">
            <v>83.2</v>
          </cell>
          <cell r="AO508">
            <v>0</v>
          </cell>
          <cell r="AP508">
            <v>0</v>
          </cell>
          <cell r="AQ508">
            <v>0</v>
          </cell>
          <cell r="AR508">
            <v>0</v>
          </cell>
          <cell r="AS508">
            <v>477.7</v>
          </cell>
          <cell r="AT508">
            <v>576</v>
          </cell>
          <cell r="AU508">
            <v>0</v>
          </cell>
          <cell r="AV508">
            <v>0</v>
          </cell>
          <cell r="AW508">
            <v>0.2</v>
          </cell>
          <cell r="AX508">
            <v>0</v>
          </cell>
          <cell r="AY508">
            <v>30.9805909619601</v>
          </cell>
          <cell r="AZ508">
            <v>0</v>
          </cell>
          <cell r="BA508">
            <v>0</v>
          </cell>
          <cell r="BB508">
            <v>0</v>
          </cell>
          <cell r="BC508">
            <v>0</v>
          </cell>
          <cell r="BD508">
            <v>0</v>
          </cell>
          <cell r="BE508">
            <v>0</v>
          </cell>
          <cell r="BF508">
            <v>827.33</v>
          </cell>
          <cell r="BG508">
            <v>12.5836538170796</v>
          </cell>
          <cell r="BH508">
            <v>0</v>
          </cell>
          <cell r="BI508">
            <v>0</v>
          </cell>
          <cell r="BJ508">
            <v>0</v>
          </cell>
          <cell r="BK508">
            <v>0</v>
          </cell>
          <cell r="BL508">
            <v>8552.67</v>
          </cell>
          <cell r="BM508">
            <v>0</v>
          </cell>
          <cell r="BN508">
            <v>0</v>
          </cell>
          <cell r="BO508">
            <v>0</v>
          </cell>
          <cell r="BP508">
            <v>75.214106664161903</v>
          </cell>
          <cell r="BQ508">
            <v>0</v>
          </cell>
          <cell r="BR508">
            <v>3116.83</v>
          </cell>
          <cell r="BS508">
            <v>0</v>
          </cell>
          <cell r="BT508">
            <v>4830.0600000000004</v>
          </cell>
          <cell r="BU508">
            <v>0</v>
          </cell>
          <cell r="BV508">
            <v>100.8</v>
          </cell>
          <cell r="BW508">
            <v>0</v>
          </cell>
          <cell r="BY508">
            <v>0</v>
          </cell>
          <cell r="BZ508">
            <v>0</v>
          </cell>
          <cell r="CA508">
            <v>0</v>
          </cell>
          <cell r="CB508">
            <v>0</v>
          </cell>
          <cell r="CC508">
            <v>0</v>
          </cell>
          <cell r="CD508">
            <v>0</v>
          </cell>
          <cell r="CE508">
            <v>0</v>
          </cell>
          <cell r="CF508">
            <v>0</v>
          </cell>
          <cell r="CG508">
            <v>0</v>
          </cell>
          <cell r="CH508">
            <v>0</v>
          </cell>
          <cell r="CI508">
            <v>178.2</v>
          </cell>
          <cell r="CJ508">
            <v>94.524000000000001</v>
          </cell>
          <cell r="CK508">
            <v>0</v>
          </cell>
          <cell r="CL508">
            <v>0</v>
          </cell>
          <cell r="CM508">
            <v>131.30000000000001</v>
          </cell>
          <cell r="CN508">
            <v>1593.9</v>
          </cell>
          <cell r="CO508">
            <v>136.19999999999999</v>
          </cell>
          <cell r="CP508">
            <v>0</v>
          </cell>
          <cell r="CQ508">
            <v>0</v>
          </cell>
          <cell r="CR508">
            <v>0</v>
          </cell>
          <cell r="CS508">
            <v>0</v>
          </cell>
          <cell r="CT508">
            <v>0</v>
          </cell>
          <cell r="CU508">
            <v>0</v>
          </cell>
          <cell r="CV508">
            <v>175.93</v>
          </cell>
          <cell r="CW508">
            <v>32.92</v>
          </cell>
          <cell r="CX508">
            <v>0</v>
          </cell>
          <cell r="CY508">
            <v>0</v>
          </cell>
          <cell r="CZ508">
            <v>0</v>
          </cell>
          <cell r="DA508">
            <v>5.05</v>
          </cell>
          <cell r="DB508">
            <v>4356.7700000000004</v>
          </cell>
          <cell r="DC508">
            <v>21.4</v>
          </cell>
          <cell r="DD508">
            <v>76.150000000000006</v>
          </cell>
          <cell r="DE508">
            <v>0.03</v>
          </cell>
          <cell r="DF508">
            <v>77.28</v>
          </cell>
          <cell r="DG508">
            <v>2799.29</v>
          </cell>
          <cell r="DH508">
            <v>2588.4</v>
          </cell>
          <cell r="DI508">
            <v>3960.03</v>
          </cell>
          <cell r="DJ508">
            <v>210.46</v>
          </cell>
          <cell r="DK508">
            <v>208.91</v>
          </cell>
          <cell r="DL508">
            <v>0</v>
          </cell>
          <cell r="DM508">
            <v>906.43</v>
          </cell>
          <cell r="DN508">
            <v>0</v>
          </cell>
          <cell r="DO508">
            <v>0</v>
          </cell>
          <cell r="DP508">
            <v>0</v>
          </cell>
          <cell r="DQ508">
            <v>1925.54</v>
          </cell>
          <cell r="DR508">
            <v>76.150000000000006</v>
          </cell>
          <cell r="DS508">
            <v>162.81</v>
          </cell>
          <cell r="DT508">
            <v>0</v>
          </cell>
          <cell r="DU508">
            <v>383.01</v>
          </cell>
          <cell r="DV508">
            <v>0</v>
          </cell>
          <cell r="DW508">
            <v>6275.47</v>
          </cell>
          <cell r="DX508">
            <v>0</v>
          </cell>
          <cell r="DY508">
            <v>0</v>
          </cell>
          <cell r="DZ508">
            <v>1843</v>
          </cell>
          <cell r="EA508">
            <v>40.33</v>
          </cell>
          <cell r="EB508">
            <v>3.6</v>
          </cell>
          <cell r="EC508">
            <v>0</v>
          </cell>
          <cell r="ED508">
            <v>0</v>
          </cell>
          <cell r="EE508">
            <v>397.6</v>
          </cell>
          <cell r="EF508">
            <v>0</v>
          </cell>
          <cell r="EG508">
            <v>0</v>
          </cell>
          <cell r="EH508">
            <v>0</v>
          </cell>
          <cell r="EI508">
            <v>0</v>
          </cell>
          <cell r="EJ508">
            <v>0</v>
          </cell>
          <cell r="EK508">
            <v>0</v>
          </cell>
          <cell r="EL508">
            <v>13.26</v>
          </cell>
          <cell r="EM508">
            <v>0</v>
          </cell>
          <cell r="EN508">
            <v>17.7</v>
          </cell>
          <cell r="EO508">
            <v>78.099999999999994</v>
          </cell>
          <cell r="EQ508">
            <v>65937.426193770909</v>
          </cell>
        </row>
        <row r="509">
          <cell r="B509">
            <v>14.6</v>
          </cell>
          <cell r="C509">
            <v>0</v>
          </cell>
          <cell r="D509">
            <v>0</v>
          </cell>
          <cell r="E509">
            <v>0</v>
          </cell>
          <cell r="F509">
            <v>0</v>
          </cell>
          <cell r="G509">
            <v>50.41</v>
          </cell>
          <cell r="H509">
            <v>0</v>
          </cell>
          <cell r="I509">
            <v>0</v>
          </cell>
          <cell r="J509">
            <v>0</v>
          </cell>
          <cell r="K509">
            <v>0</v>
          </cell>
          <cell r="L509">
            <v>0</v>
          </cell>
          <cell r="M509">
            <v>1.2017066158066101</v>
          </cell>
          <cell r="N509">
            <v>0</v>
          </cell>
          <cell r="O509">
            <v>0</v>
          </cell>
          <cell r="P509">
            <v>1</v>
          </cell>
          <cell r="Q509">
            <v>0</v>
          </cell>
          <cell r="R509">
            <v>6377.34</v>
          </cell>
          <cell r="S509">
            <v>0</v>
          </cell>
          <cell r="T509">
            <v>0</v>
          </cell>
          <cell r="U509">
            <v>0</v>
          </cell>
          <cell r="V509">
            <v>0</v>
          </cell>
          <cell r="W509">
            <v>0</v>
          </cell>
          <cell r="X509">
            <v>0</v>
          </cell>
          <cell r="Y509">
            <v>0</v>
          </cell>
          <cell r="Z509">
            <v>3</v>
          </cell>
          <cell r="AA509">
            <v>0</v>
          </cell>
          <cell r="AB509">
            <v>0</v>
          </cell>
          <cell r="AC509">
            <v>0</v>
          </cell>
          <cell r="AD509">
            <v>0</v>
          </cell>
          <cell r="AE509">
            <v>0</v>
          </cell>
          <cell r="AF509">
            <v>15.11</v>
          </cell>
          <cell r="AG509">
            <v>0</v>
          </cell>
          <cell r="AH509">
            <v>0</v>
          </cell>
          <cell r="AI509">
            <v>0</v>
          </cell>
          <cell r="AJ509">
            <v>0</v>
          </cell>
          <cell r="AK509">
            <v>0</v>
          </cell>
          <cell r="AL509">
            <v>0</v>
          </cell>
          <cell r="AM509">
            <v>0</v>
          </cell>
          <cell r="AN509">
            <v>95.03</v>
          </cell>
          <cell r="AO509">
            <v>0</v>
          </cell>
          <cell r="AP509">
            <v>0</v>
          </cell>
          <cell r="AQ509">
            <v>0</v>
          </cell>
          <cell r="AR509">
            <v>0</v>
          </cell>
          <cell r="AS509">
            <v>0</v>
          </cell>
          <cell r="AT509">
            <v>0</v>
          </cell>
          <cell r="AU509">
            <v>0</v>
          </cell>
          <cell r="AV509">
            <v>0</v>
          </cell>
          <cell r="AW509">
            <v>0.2</v>
          </cell>
          <cell r="AX509">
            <v>0</v>
          </cell>
          <cell r="AY509">
            <v>0</v>
          </cell>
          <cell r="AZ509">
            <v>0</v>
          </cell>
          <cell r="BA509">
            <v>0</v>
          </cell>
          <cell r="BB509">
            <v>0</v>
          </cell>
          <cell r="BC509">
            <v>0</v>
          </cell>
          <cell r="BD509">
            <v>0</v>
          </cell>
          <cell r="BE509">
            <v>0</v>
          </cell>
          <cell r="BF509">
            <v>0</v>
          </cell>
          <cell r="BG509">
            <v>0</v>
          </cell>
          <cell r="BH509">
            <v>0</v>
          </cell>
          <cell r="BI509">
            <v>0</v>
          </cell>
          <cell r="BJ509">
            <v>0</v>
          </cell>
          <cell r="BK509">
            <v>0</v>
          </cell>
          <cell r="BL509">
            <v>96.302000000000007</v>
          </cell>
          <cell r="BM509">
            <v>0</v>
          </cell>
          <cell r="BN509">
            <v>0</v>
          </cell>
          <cell r="BO509">
            <v>0</v>
          </cell>
          <cell r="BP509">
            <v>0</v>
          </cell>
          <cell r="BQ509">
            <v>0</v>
          </cell>
          <cell r="BR509">
            <v>1.51</v>
          </cell>
          <cell r="BS509">
            <v>0</v>
          </cell>
          <cell r="BT509">
            <v>11.19</v>
          </cell>
          <cell r="BU509">
            <v>0</v>
          </cell>
          <cell r="BV509">
            <v>0</v>
          </cell>
          <cell r="BW509">
            <v>0</v>
          </cell>
          <cell r="BY509">
            <v>0</v>
          </cell>
          <cell r="BZ509">
            <v>0</v>
          </cell>
          <cell r="CA509">
            <v>0</v>
          </cell>
          <cell r="CB509">
            <v>0</v>
          </cell>
          <cell r="CC509">
            <v>0</v>
          </cell>
          <cell r="CD509">
            <v>0</v>
          </cell>
          <cell r="CE509">
            <v>0</v>
          </cell>
          <cell r="CF509">
            <v>0</v>
          </cell>
          <cell r="CG509">
            <v>0</v>
          </cell>
          <cell r="CH509">
            <v>0</v>
          </cell>
          <cell r="CI509">
            <v>0</v>
          </cell>
          <cell r="CJ509">
            <v>0</v>
          </cell>
          <cell r="CK509">
            <v>0</v>
          </cell>
          <cell r="CL509">
            <v>0</v>
          </cell>
          <cell r="CM509">
            <v>0</v>
          </cell>
          <cell r="CN509">
            <v>0</v>
          </cell>
          <cell r="CO509">
            <v>0</v>
          </cell>
          <cell r="CP509">
            <v>0</v>
          </cell>
          <cell r="CQ509">
            <v>0</v>
          </cell>
          <cell r="CR509">
            <v>0</v>
          </cell>
          <cell r="CS509">
            <v>0</v>
          </cell>
          <cell r="CT509">
            <v>0</v>
          </cell>
          <cell r="CU509">
            <v>0</v>
          </cell>
          <cell r="CV509">
            <v>175.93</v>
          </cell>
          <cell r="CW509">
            <v>32.92</v>
          </cell>
          <cell r="CX509">
            <v>0</v>
          </cell>
          <cell r="CY509">
            <v>0</v>
          </cell>
          <cell r="CZ509">
            <v>0</v>
          </cell>
          <cell r="DA509">
            <v>5.05</v>
          </cell>
          <cell r="DB509">
            <v>3787.93</v>
          </cell>
          <cell r="DC509">
            <v>21.4</v>
          </cell>
          <cell r="DD509">
            <v>76.040000000000006</v>
          </cell>
          <cell r="DE509">
            <v>0.03</v>
          </cell>
          <cell r="DF509">
            <v>83.83</v>
          </cell>
          <cell r="DG509">
            <v>2617.84</v>
          </cell>
          <cell r="DH509">
            <v>2588.4</v>
          </cell>
          <cell r="DI509">
            <v>3955.52</v>
          </cell>
          <cell r="DJ509">
            <v>213.2</v>
          </cell>
          <cell r="DK509">
            <v>217.42</v>
          </cell>
          <cell r="DL509">
            <v>0</v>
          </cell>
          <cell r="DM509">
            <v>906.29</v>
          </cell>
          <cell r="DN509">
            <v>0</v>
          </cell>
          <cell r="DO509">
            <v>0</v>
          </cell>
          <cell r="DP509">
            <v>0</v>
          </cell>
          <cell r="DQ509">
            <v>1925.54</v>
          </cell>
          <cell r="DR509">
            <v>76.040000000000006</v>
          </cell>
          <cell r="DS509">
            <v>162.81</v>
          </cell>
          <cell r="DT509">
            <v>0</v>
          </cell>
          <cell r="DU509">
            <v>432.21</v>
          </cell>
          <cell r="DV509">
            <v>0</v>
          </cell>
          <cell r="DW509">
            <v>6351.69</v>
          </cell>
          <cell r="DX509">
            <v>0</v>
          </cell>
          <cell r="DY509">
            <v>0</v>
          </cell>
          <cell r="DZ509">
            <v>0</v>
          </cell>
          <cell r="EA509">
            <v>0</v>
          </cell>
          <cell r="EB509">
            <v>0</v>
          </cell>
          <cell r="EC509">
            <v>0</v>
          </cell>
          <cell r="ED509">
            <v>0</v>
          </cell>
          <cell r="EE509">
            <v>0</v>
          </cell>
          <cell r="EF509">
            <v>0</v>
          </cell>
          <cell r="EG509">
            <v>0</v>
          </cell>
          <cell r="EH509">
            <v>0</v>
          </cell>
          <cell r="EI509">
            <v>0</v>
          </cell>
          <cell r="EJ509">
            <v>0</v>
          </cell>
          <cell r="EK509">
            <v>0</v>
          </cell>
          <cell r="EL509">
            <v>0</v>
          </cell>
          <cell r="EM509">
            <v>0</v>
          </cell>
          <cell r="EN509">
            <v>17.7</v>
          </cell>
          <cell r="EO509">
            <v>78.099999999999994</v>
          </cell>
          <cell r="EQ509">
            <v>30392.783706615806</v>
          </cell>
        </row>
        <row r="510">
          <cell r="B510">
            <v>17.5</v>
          </cell>
          <cell r="C510">
            <v>744</v>
          </cell>
          <cell r="D510">
            <v>0</v>
          </cell>
          <cell r="E510">
            <v>0</v>
          </cell>
          <cell r="F510">
            <v>0</v>
          </cell>
          <cell r="G510">
            <v>0</v>
          </cell>
          <cell r="H510">
            <v>0</v>
          </cell>
          <cell r="I510">
            <v>0</v>
          </cell>
          <cell r="J510">
            <v>0</v>
          </cell>
          <cell r="K510">
            <v>27</v>
          </cell>
          <cell r="L510">
            <v>0</v>
          </cell>
          <cell r="M510">
            <v>0</v>
          </cell>
          <cell r="N510">
            <v>0</v>
          </cell>
          <cell r="O510">
            <v>0</v>
          </cell>
          <cell r="P510">
            <v>0</v>
          </cell>
          <cell r="Q510">
            <v>0</v>
          </cell>
          <cell r="R510">
            <v>0</v>
          </cell>
          <cell r="S510">
            <v>0</v>
          </cell>
          <cell r="T510">
            <v>0</v>
          </cell>
          <cell r="U510">
            <v>2918</v>
          </cell>
          <cell r="V510">
            <v>0</v>
          </cell>
          <cell r="W510">
            <v>6.42</v>
          </cell>
          <cell r="X510">
            <v>106.2</v>
          </cell>
          <cell r="Y510">
            <v>0</v>
          </cell>
          <cell r="Z510">
            <v>0</v>
          </cell>
          <cell r="AA510">
            <v>0</v>
          </cell>
          <cell r="AB510">
            <v>0</v>
          </cell>
          <cell r="AC510">
            <v>0</v>
          </cell>
          <cell r="AD510">
            <v>1114.3757912682699</v>
          </cell>
          <cell r="AE510">
            <v>0</v>
          </cell>
          <cell r="AF510">
            <v>0</v>
          </cell>
          <cell r="AG510">
            <v>0</v>
          </cell>
          <cell r="AH510">
            <v>345.51</v>
          </cell>
          <cell r="AI510">
            <v>0</v>
          </cell>
          <cell r="AJ510">
            <v>0</v>
          </cell>
          <cell r="AK510">
            <v>0</v>
          </cell>
          <cell r="AL510">
            <v>0</v>
          </cell>
          <cell r="AM510">
            <v>38865.449999999997</v>
          </cell>
          <cell r="AN510">
            <v>0</v>
          </cell>
          <cell r="AO510">
            <v>0</v>
          </cell>
          <cell r="AP510">
            <v>0</v>
          </cell>
          <cell r="AQ510">
            <v>0</v>
          </cell>
          <cell r="AR510">
            <v>0</v>
          </cell>
          <cell r="AS510">
            <v>-1405.6</v>
          </cell>
          <cell r="AT510">
            <v>569.29999999999995</v>
          </cell>
          <cell r="AU510">
            <v>0</v>
          </cell>
          <cell r="AV510">
            <v>0</v>
          </cell>
          <cell r="AW510">
            <v>0</v>
          </cell>
          <cell r="AX510">
            <v>0</v>
          </cell>
          <cell r="AY510">
            <v>0.41</v>
          </cell>
          <cell r="AZ510">
            <v>0</v>
          </cell>
          <cell r="BA510">
            <v>0</v>
          </cell>
          <cell r="BB510">
            <v>0</v>
          </cell>
          <cell r="BC510">
            <v>0</v>
          </cell>
          <cell r="BD510">
            <v>0</v>
          </cell>
          <cell r="BE510">
            <v>0</v>
          </cell>
          <cell r="BF510">
            <v>827.33</v>
          </cell>
          <cell r="BG510">
            <v>2.7294479196481798</v>
          </cell>
          <cell r="BH510">
            <v>0</v>
          </cell>
          <cell r="BI510">
            <v>0</v>
          </cell>
          <cell r="BJ510">
            <v>0</v>
          </cell>
          <cell r="BK510">
            <v>0</v>
          </cell>
          <cell r="BL510">
            <v>0</v>
          </cell>
          <cell r="BM510">
            <v>0</v>
          </cell>
          <cell r="BN510">
            <v>0</v>
          </cell>
          <cell r="BO510">
            <v>0</v>
          </cell>
          <cell r="BP510">
            <v>75.214106664161903</v>
          </cell>
          <cell r="BQ510">
            <v>260.33999999999997</v>
          </cell>
          <cell r="BR510">
            <v>3115.33</v>
          </cell>
          <cell r="BS510">
            <v>0</v>
          </cell>
          <cell r="BT510">
            <v>4715.8500000000004</v>
          </cell>
          <cell r="BU510">
            <v>0</v>
          </cell>
          <cell r="BV510">
            <v>97.32</v>
          </cell>
          <cell r="BW510">
            <v>0</v>
          </cell>
          <cell r="BY510">
            <v>0</v>
          </cell>
          <cell r="BZ510">
            <v>0</v>
          </cell>
          <cell r="CA510">
            <v>0</v>
          </cell>
          <cell r="CB510">
            <v>0</v>
          </cell>
          <cell r="CC510">
            <v>0</v>
          </cell>
          <cell r="CD510">
            <v>0</v>
          </cell>
          <cell r="CE510">
            <v>0</v>
          </cell>
          <cell r="CF510">
            <v>0</v>
          </cell>
          <cell r="CG510">
            <v>0</v>
          </cell>
          <cell r="CH510">
            <v>0</v>
          </cell>
          <cell r="CI510">
            <v>178.2</v>
          </cell>
          <cell r="CJ510">
            <v>38.204000000000001</v>
          </cell>
          <cell r="CK510">
            <v>0</v>
          </cell>
          <cell r="CL510">
            <v>0</v>
          </cell>
          <cell r="CM510">
            <v>131.30000000000001</v>
          </cell>
          <cell r="CN510">
            <v>1593.9</v>
          </cell>
          <cell r="CO510">
            <v>136.19999999999999</v>
          </cell>
          <cell r="CP510">
            <v>15.8</v>
          </cell>
          <cell r="CQ510">
            <v>0</v>
          </cell>
          <cell r="CR510">
            <v>0</v>
          </cell>
          <cell r="CS510">
            <v>0</v>
          </cell>
          <cell r="CT510">
            <v>0</v>
          </cell>
          <cell r="CU510">
            <v>0</v>
          </cell>
          <cell r="CV510">
            <v>0</v>
          </cell>
          <cell r="CW510">
            <v>0</v>
          </cell>
          <cell r="CX510">
            <v>0</v>
          </cell>
          <cell r="CY510">
            <v>0</v>
          </cell>
          <cell r="CZ510">
            <v>0</v>
          </cell>
          <cell r="DA510">
            <v>0</v>
          </cell>
          <cell r="DB510">
            <v>0</v>
          </cell>
          <cell r="DC510">
            <v>0</v>
          </cell>
          <cell r="DD510">
            <v>0</v>
          </cell>
          <cell r="DE510">
            <v>0</v>
          </cell>
          <cell r="DF510">
            <v>0</v>
          </cell>
          <cell r="DG510">
            <v>0</v>
          </cell>
          <cell r="DH510">
            <v>0</v>
          </cell>
          <cell r="DI510">
            <v>0</v>
          </cell>
          <cell r="DJ510">
            <v>0</v>
          </cell>
          <cell r="DK510">
            <v>0</v>
          </cell>
          <cell r="DL510">
            <v>0</v>
          </cell>
          <cell r="DM510">
            <v>0</v>
          </cell>
          <cell r="DN510">
            <v>0</v>
          </cell>
          <cell r="DO510">
            <v>0</v>
          </cell>
          <cell r="DP510">
            <v>0</v>
          </cell>
          <cell r="DQ510">
            <v>0</v>
          </cell>
          <cell r="DR510">
            <v>0</v>
          </cell>
          <cell r="DS510">
            <v>0</v>
          </cell>
          <cell r="DT510">
            <v>0</v>
          </cell>
          <cell r="DU510">
            <v>0</v>
          </cell>
          <cell r="DV510">
            <v>0</v>
          </cell>
          <cell r="DW510">
            <v>0</v>
          </cell>
          <cell r="DX510">
            <v>0</v>
          </cell>
          <cell r="DY510">
            <v>0</v>
          </cell>
          <cell r="DZ510">
            <v>1843</v>
          </cell>
          <cell r="EA510">
            <v>35.03</v>
          </cell>
          <cell r="EB510">
            <v>3.08</v>
          </cell>
          <cell r="EC510">
            <v>0</v>
          </cell>
          <cell r="ED510">
            <v>0</v>
          </cell>
          <cell r="EE510">
            <v>397.56</v>
          </cell>
          <cell r="EF510">
            <v>0</v>
          </cell>
          <cell r="EG510">
            <v>0</v>
          </cell>
          <cell r="EH510">
            <v>0</v>
          </cell>
          <cell r="EI510">
            <v>0</v>
          </cell>
          <cell r="EJ510">
            <v>0</v>
          </cell>
          <cell r="EK510">
            <v>0</v>
          </cell>
          <cell r="EL510">
            <v>13.26</v>
          </cell>
          <cell r="EM510">
            <v>0</v>
          </cell>
          <cell r="EN510">
            <v>0</v>
          </cell>
          <cell r="EO510">
            <v>0</v>
          </cell>
          <cell r="EQ510">
            <v>56788.213345852084</v>
          </cell>
        </row>
        <row r="511">
          <cell r="B511">
            <v>0</v>
          </cell>
          <cell r="C511">
            <v>0</v>
          </cell>
          <cell r="D511">
            <v>0</v>
          </cell>
          <cell r="E511">
            <v>0</v>
          </cell>
          <cell r="F511">
            <v>0</v>
          </cell>
          <cell r="G511">
            <v>0</v>
          </cell>
          <cell r="H511">
            <v>0</v>
          </cell>
          <cell r="I511">
            <v>0</v>
          </cell>
          <cell r="J511">
            <v>0</v>
          </cell>
          <cell r="K511">
            <v>6088.44</v>
          </cell>
          <cell r="L511">
            <v>0</v>
          </cell>
          <cell r="M511">
            <v>0</v>
          </cell>
          <cell r="N511">
            <v>0</v>
          </cell>
          <cell r="O511">
            <v>0</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116.29287433528501</v>
          </cell>
          <cell r="AE511">
            <v>0</v>
          </cell>
          <cell r="AF511">
            <v>0</v>
          </cell>
          <cell r="AG511">
            <v>0</v>
          </cell>
          <cell r="AH511">
            <v>0</v>
          </cell>
          <cell r="AI511">
            <v>0</v>
          </cell>
          <cell r="AJ511">
            <v>0</v>
          </cell>
          <cell r="AK511">
            <v>0</v>
          </cell>
          <cell r="AL511">
            <v>0</v>
          </cell>
          <cell r="AM511">
            <v>0</v>
          </cell>
          <cell r="AN511">
            <v>0</v>
          </cell>
          <cell r="AO511">
            <v>0</v>
          </cell>
          <cell r="AP511">
            <v>0</v>
          </cell>
          <cell r="AQ511">
            <v>0</v>
          </cell>
          <cell r="AR511">
            <v>0</v>
          </cell>
          <cell r="AS511">
            <v>0</v>
          </cell>
          <cell r="AT511">
            <v>0</v>
          </cell>
          <cell r="AU511">
            <v>0</v>
          </cell>
          <cell r="AV511">
            <v>0</v>
          </cell>
          <cell r="AW511">
            <v>0</v>
          </cell>
          <cell r="AX511">
            <v>0</v>
          </cell>
          <cell r="AY511">
            <v>0</v>
          </cell>
          <cell r="AZ511">
            <v>0</v>
          </cell>
          <cell r="BA511">
            <v>0</v>
          </cell>
          <cell r="BB511">
            <v>0</v>
          </cell>
          <cell r="BC511">
            <v>0</v>
          </cell>
          <cell r="BD511">
            <v>0</v>
          </cell>
          <cell r="BE511">
            <v>0</v>
          </cell>
          <cell r="BF511">
            <v>0</v>
          </cell>
          <cell r="BG511">
            <v>9.6062211357951703</v>
          </cell>
          <cell r="BH511">
            <v>0</v>
          </cell>
          <cell r="BI511">
            <v>0</v>
          </cell>
          <cell r="BJ511">
            <v>0</v>
          </cell>
          <cell r="BK511">
            <v>0</v>
          </cell>
          <cell r="BL511">
            <v>8748.4</v>
          </cell>
          <cell r="BM511">
            <v>0</v>
          </cell>
          <cell r="BN511">
            <v>0</v>
          </cell>
          <cell r="BO511">
            <v>0</v>
          </cell>
          <cell r="BP511">
            <v>0</v>
          </cell>
          <cell r="BQ511">
            <v>0</v>
          </cell>
          <cell r="BR511">
            <v>0</v>
          </cell>
          <cell r="BS511">
            <v>0</v>
          </cell>
          <cell r="BT511">
            <v>0</v>
          </cell>
          <cell r="BU511">
            <v>0</v>
          </cell>
          <cell r="BV511">
            <v>0</v>
          </cell>
          <cell r="BW511">
            <v>0</v>
          </cell>
          <cell r="BY511">
            <v>0</v>
          </cell>
          <cell r="BZ511">
            <v>0</v>
          </cell>
          <cell r="CA511">
            <v>0</v>
          </cell>
          <cell r="CB511">
            <v>0</v>
          </cell>
          <cell r="CC511">
            <v>0</v>
          </cell>
          <cell r="CD511">
            <v>0</v>
          </cell>
          <cell r="CE511">
            <v>0</v>
          </cell>
          <cell r="CF511">
            <v>0</v>
          </cell>
          <cell r="CG511">
            <v>0</v>
          </cell>
          <cell r="CH511">
            <v>0</v>
          </cell>
          <cell r="CI511">
            <v>0</v>
          </cell>
          <cell r="CJ511">
            <v>56.32</v>
          </cell>
          <cell r="CK511">
            <v>0</v>
          </cell>
          <cell r="CL511">
            <v>0</v>
          </cell>
          <cell r="CM511">
            <v>0</v>
          </cell>
          <cell r="CN511">
            <v>0</v>
          </cell>
          <cell r="CO511">
            <v>0</v>
          </cell>
          <cell r="CP511">
            <v>0</v>
          </cell>
          <cell r="CQ511">
            <v>0</v>
          </cell>
          <cell r="CR511">
            <v>0</v>
          </cell>
          <cell r="CS511">
            <v>0</v>
          </cell>
          <cell r="CT511">
            <v>0</v>
          </cell>
          <cell r="CU511">
            <v>0</v>
          </cell>
          <cell r="CV511">
            <v>0</v>
          </cell>
          <cell r="CW511">
            <v>0</v>
          </cell>
          <cell r="CX511">
            <v>0</v>
          </cell>
          <cell r="CY511">
            <v>0</v>
          </cell>
          <cell r="CZ511">
            <v>0</v>
          </cell>
          <cell r="DA511">
            <v>0</v>
          </cell>
          <cell r="DB511">
            <v>0</v>
          </cell>
          <cell r="DC511">
            <v>0</v>
          </cell>
          <cell r="DD511">
            <v>0</v>
          </cell>
          <cell r="DE511">
            <v>0</v>
          </cell>
          <cell r="DF511">
            <v>0</v>
          </cell>
          <cell r="DG511">
            <v>0</v>
          </cell>
          <cell r="DH511">
            <v>0</v>
          </cell>
          <cell r="DI511">
            <v>0</v>
          </cell>
          <cell r="DJ511">
            <v>0</v>
          </cell>
          <cell r="DK511">
            <v>0</v>
          </cell>
          <cell r="DL511">
            <v>0</v>
          </cell>
          <cell r="DM511">
            <v>0</v>
          </cell>
          <cell r="DN511">
            <v>0</v>
          </cell>
          <cell r="DO511">
            <v>0</v>
          </cell>
          <cell r="DP511">
            <v>0</v>
          </cell>
          <cell r="DQ511">
            <v>0</v>
          </cell>
          <cell r="DR511">
            <v>0</v>
          </cell>
          <cell r="DS511">
            <v>0</v>
          </cell>
          <cell r="DT511">
            <v>0</v>
          </cell>
          <cell r="DU511">
            <v>0</v>
          </cell>
          <cell r="DV511">
            <v>0</v>
          </cell>
          <cell r="DW511">
            <v>0</v>
          </cell>
          <cell r="DX511">
            <v>0</v>
          </cell>
          <cell r="DY511">
            <v>0</v>
          </cell>
          <cell r="DZ511">
            <v>0</v>
          </cell>
          <cell r="EA511">
            <v>0</v>
          </cell>
          <cell r="EB511">
            <v>0</v>
          </cell>
          <cell r="EC511">
            <v>0</v>
          </cell>
          <cell r="ED511">
            <v>0</v>
          </cell>
          <cell r="EE511">
            <v>0</v>
          </cell>
          <cell r="EF511">
            <v>0</v>
          </cell>
          <cell r="EG511">
            <v>0</v>
          </cell>
          <cell r="EH511">
            <v>0</v>
          </cell>
          <cell r="EI511">
            <v>0</v>
          </cell>
          <cell r="EJ511">
            <v>0</v>
          </cell>
          <cell r="EK511">
            <v>0</v>
          </cell>
          <cell r="EL511">
            <v>0</v>
          </cell>
          <cell r="EM511">
            <v>0</v>
          </cell>
          <cell r="EN511">
            <v>0</v>
          </cell>
          <cell r="EO511">
            <v>0</v>
          </cell>
          <cell r="EQ511">
            <v>15019.059095471079</v>
          </cell>
        </row>
        <row r="512">
          <cell r="B512">
            <v>32.1</v>
          </cell>
          <cell r="C512">
            <v>744</v>
          </cell>
          <cell r="D512">
            <v>0</v>
          </cell>
          <cell r="E512">
            <v>0</v>
          </cell>
          <cell r="F512">
            <v>0</v>
          </cell>
          <cell r="G512">
            <v>50.4</v>
          </cell>
          <cell r="H512">
            <v>0</v>
          </cell>
          <cell r="I512">
            <v>0</v>
          </cell>
          <cell r="J512">
            <v>0</v>
          </cell>
          <cell r="K512">
            <v>6115.4</v>
          </cell>
          <cell r="L512">
            <v>0</v>
          </cell>
          <cell r="M512">
            <v>1.2017066158066101</v>
          </cell>
          <cell r="N512">
            <v>0</v>
          </cell>
          <cell r="O512">
            <v>0</v>
          </cell>
          <cell r="P512">
            <v>1</v>
          </cell>
          <cell r="Q512">
            <v>0</v>
          </cell>
          <cell r="R512">
            <v>6377.34</v>
          </cell>
          <cell r="S512">
            <v>0</v>
          </cell>
          <cell r="T512">
            <v>0</v>
          </cell>
          <cell r="U512">
            <v>2918</v>
          </cell>
          <cell r="V512">
            <v>0</v>
          </cell>
          <cell r="W512">
            <v>6.42</v>
          </cell>
          <cell r="X512">
            <v>106.2</v>
          </cell>
          <cell r="Y512">
            <v>0</v>
          </cell>
          <cell r="Z512">
            <v>3</v>
          </cell>
          <cell r="AA512">
            <v>0</v>
          </cell>
          <cell r="AB512">
            <v>0</v>
          </cell>
          <cell r="AC512">
            <v>0</v>
          </cell>
          <cell r="AD512">
            <v>1230.6686656035499</v>
          </cell>
          <cell r="AE512">
            <v>0</v>
          </cell>
          <cell r="AF512">
            <v>15.11</v>
          </cell>
          <cell r="AG512">
            <v>0</v>
          </cell>
          <cell r="AH512">
            <v>345.51</v>
          </cell>
          <cell r="AI512">
            <v>0</v>
          </cell>
          <cell r="AJ512">
            <v>0</v>
          </cell>
          <cell r="AK512">
            <v>0</v>
          </cell>
          <cell r="AL512">
            <v>0</v>
          </cell>
          <cell r="AM512">
            <v>0</v>
          </cell>
          <cell r="AN512">
            <v>95.03</v>
          </cell>
          <cell r="AO512">
            <v>0</v>
          </cell>
          <cell r="AP512">
            <v>0</v>
          </cell>
          <cell r="AQ512">
            <v>0</v>
          </cell>
          <cell r="AR512">
            <v>0</v>
          </cell>
          <cell r="AS512">
            <v>-1405.6</v>
          </cell>
          <cell r="AT512">
            <v>569.29999999999995</v>
          </cell>
          <cell r="AU512">
            <v>0</v>
          </cell>
          <cell r="AV512">
            <v>0</v>
          </cell>
          <cell r="AW512">
            <v>0.2</v>
          </cell>
          <cell r="AX512">
            <v>0</v>
          </cell>
          <cell r="AY512">
            <v>0.41</v>
          </cell>
          <cell r="AZ512">
            <v>0</v>
          </cell>
          <cell r="BA512">
            <v>0</v>
          </cell>
          <cell r="BB512">
            <v>0</v>
          </cell>
          <cell r="BC512">
            <v>0</v>
          </cell>
          <cell r="BD512">
            <v>0</v>
          </cell>
          <cell r="BE512">
            <v>0</v>
          </cell>
          <cell r="BF512">
            <v>827.33</v>
          </cell>
          <cell r="BG512">
            <v>12.335669055443301</v>
          </cell>
          <cell r="BH512">
            <v>0</v>
          </cell>
          <cell r="BI512">
            <v>0</v>
          </cell>
          <cell r="BJ512">
            <v>0</v>
          </cell>
          <cell r="BK512">
            <v>0</v>
          </cell>
          <cell r="BL512">
            <v>8844.7019999999993</v>
          </cell>
          <cell r="BM512">
            <v>0</v>
          </cell>
          <cell r="BN512">
            <v>0</v>
          </cell>
          <cell r="BO512">
            <v>0</v>
          </cell>
          <cell r="BP512">
            <v>75.214106664161903</v>
          </cell>
          <cell r="BQ512">
            <v>260.33999999999997</v>
          </cell>
          <cell r="BR512">
            <v>3116.84</v>
          </cell>
          <cell r="BS512">
            <v>0</v>
          </cell>
          <cell r="BT512">
            <v>4727.04</v>
          </cell>
          <cell r="BU512">
            <v>0</v>
          </cell>
          <cell r="BV512">
            <v>97.32</v>
          </cell>
          <cell r="BW512">
            <v>0</v>
          </cell>
          <cell r="BY512">
            <v>0</v>
          </cell>
          <cell r="BZ512">
            <v>0</v>
          </cell>
          <cell r="CA512">
            <v>0</v>
          </cell>
          <cell r="CB512">
            <v>0</v>
          </cell>
          <cell r="CC512">
            <v>0</v>
          </cell>
          <cell r="CD512">
            <v>0</v>
          </cell>
          <cell r="CE512">
            <v>0</v>
          </cell>
          <cell r="CF512">
            <v>0</v>
          </cell>
          <cell r="CG512">
            <v>0</v>
          </cell>
          <cell r="CH512">
            <v>0</v>
          </cell>
          <cell r="CI512">
            <v>178.2</v>
          </cell>
          <cell r="CJ512">
            <v>94.524000000000001</v>
          </cell>
          <cell r="CK512">
            <v>0</v>
          </cell>
          <cell r="CL512">
            <v>0</v>
          </cell>
          <cell r="CM512">
            <v>131.30000000000001</v>
          </cell>
          <cell r="CN512">
            <v>1593.9</v>
          </cell>
          <cell r="CO512">
            <v>136.19999999999999</v>
          </cell>
          <cell r="CP512">
            <v>15.8</v>
          </cell>
          <cell r="CQ512">
            <v>0</v>
          </cell>
          <cell r="CR512">
            <v>0</v>
          </cell>
          <cell r="CS512">
            <v>0</v>
          </cell>
          <cell r="CT512">
            <v>0</v>
          </cell>
          <cell r="CU512">
            <v>0</v>
          </cell>
          <cell r="CV512">
            <v>175.93</v>
          </cell>
          <cell r="CW512">
            <v>32.92</v>
          </cell>
          <cell r="CX512">
            <v>0</v>
          </cell>
          <cell r="CY512">
            <v>0</v>
          </cell>
          <cell r="CZ512">
            <v>0</v>
          </cell>
          <cell r="DA512">
            <v>5.05</v>
          </cell>
          <cell r="DB512">
            <v>3787.93</v>
          </cell>
          <cell r="DC512">
            <v>21.4</v>
          </cell>
          <cell r="DD512">
            <v>76.040000000000006</v>
          </cell>
          <cell r="DE512">
            <v>0.03</v>
          </cell>
          <cell r="DF512">
            <v>83.83</v>
          </cell>
          <cell r="DG512">
            <v>2617.84</v>
          </cell>
          <cell r="DH512">
            <v>2588.4</v>
          </cell>
          <cell r="DI512">
            <v>3955.52</v>
          </cell>
          <cell r="DJ512">
            <v>213.2</v>
          </cell>
          <cell r="DK512">
            <v>217.42</v>
          </cell>
          <cell r="DL512">
            <v>0</v>
          </cell>
          <cell r="DM512">
            <v>906.29</v>
          </cell>
          <cell r="DN512">
            <v>0</v>
          </cell>
          <cell r="DO512">
            <v>0</v>
          </cell>
          <cell r="DP512">
            <v>0</v>
          </cell>
          <cell r="DQ512">
            <v>1925.54</v>
          </cell>
          <cell r="DR512">
            <v>76.040000000000006</v>
          </cell>
          <cell r="DS512">
            <v>162.81</v>
          </cell>
          <cell r="DT512">
            <v>0</v>
          </cell>
          <cell r="DU512">
            <v>432.21</v>
          </cell>
          <cell r="DV512">
            <v>0</v>
          </cell>
          <cell r="DW512">
            <v>6351.69</v>
          </cell>
          <cell r="DX512">
            <v>0</v>
          </cell>
          <cell r="DY512">
            <v>0</v>
          </cell>
          <cell r="DZ512">
            <v>1843</v>
          </cell>
          <cell r="EA512">
            <v>35.03</v>
          </cell>
          <cell r="EB512">
            <v>3.08</v>
          </cell>
          <cell r="EC512">
            <v>0</v>
          </cell>
          <cell r="ED512">
            <v>0</v>
          </cell>
          <cell r="EE512">
            <v>397.56</v>
          </cell>
          <cell r="EF512">
            <v>0</v>
          </cell>
          <cell r="EG512">
            <v>0</v>
          </cell>
          <cell r="EH512">
            <v>0</v>
          </cell>
          <cell r="EI512">
            <v>0</v>
          </cell>
          <cell r="EJ512">
            <v>0</v>
          </cell>
          <cell r="EK512">
            <v>0</v>
          </cell>
          <cell r="EL512">
            <v>13.26</v>
          </cell>
          <cell r="EM512">
            <v>0</v>
          </cell>
          <cell r="EN512">
            <v>17.7</v>
          </cell>
          <cell r="EO512">
            <v>78.099999999999994</v>
          </cell>
          <cell r="EQ512">
            <v>63334.556147938958</v>
          </cell>
        </row>
        <row r="513">
          <cell r="B513">
            <v>0</v>
          </cell>
          <cell r="C513">
            <v>0</v>
          </cell>
          <cell r="D513">
            <v>0</v>
          </cell>
          <cell r="E513">
            <v>0</v>
          </cell>
          <cell r="F513">
            <v>0</v>
          </cell>
          <cell r="G513">
            <v>10</v>
          </cell>
          <cell r="H513">
            <v>0</v>
          </cell>
          <cell r="I513">
            <v>0</v>
          </cell>
          <cell r="J513">
            <v>0</v>
          </cell>
          <cell r="K513">
            <v>9</v>
          </cell>
          <cell r="L513">
            <v>0</v>
          </cell>
          <cell r="M513">
            <v>0</v>
          </cell>
          <cell r="N513">
            <v>0</v>
          </cell>
          <cell r="O513">
            <v>0</v>
          </cell>
          <cell r="P513">
            <v>0</v>
          </cell>
          <cell r="Q513">
            <v>0</v>
          </cell>
          <cell r="R513">
            <v>0</v>
          </cell>
          <cell r="S513">
            <v>0</v>
          </cell>
          <cell r="T513">
            <v>0</v>
          </cell>
          <cell r="U513">
            <v>0</v>
          </cell>
          <cell r="V513">
            <v>0</v>
          </cell>
          <cell r="W513">
            <v>6.42</v>
          </cell>
          <cell r="X513">
            <v>106.2</v>
          </cell>
          <cell r="Y513">
            <v>0</v>
          </cell>
          <cell r="Z513">
            <v>0</v>
          </cell>
          <cell r="AA513">
            <v>0</v>
          </cell>
          <cell r="AB513">
            <v>0</v>
          </cell>
          <cell r="AC513">
            <v>0</v>
          </cell>
          <cell r="AD513">
            <v>51.280739223062902</v>
          </cell>
          <cell r="AE513">
            <v>0</v>
          </cell>
          <cell r="AF513">
            <v>0</v>
          </cell>
          <cell r="AG513">
            <v>0</v>
          </cell>
          <cell r="AH513">
            <v>0</v>
          </cell>
          <cell r="AI513">
            <v>0</v>
          </cell>
          <cell r="AJ513">
            <v>0</v>
          </cell>
          <cell r="AK513">
            <v>0</v>
          </cell>
          <cell r="AL513">
            <v>0</v>
          </cell>
          <cell r="AM513">
            <v>0</v>
          </cell>
          <cell r="AN513">
            <v>0</v>
          </cell>
          <cell r="AO513">
            <v>0</v>
          </cell>
          <cell r="AP513">
            <v>0</v>
          </cell>
          <cell r="AQ513">
            <v>0</v>
          </cell>
          <cell r="AR513">
            <v>0</v>
          </cell>
          <cell r="AS513">
            <v>0</v>
          </cell>
          <cell r="AT513">
            <v>214</v>
          </cell>
          <cell r="AU513">
            <v>0</v>
          </cell>
          <cell r="AV513">
            <v>0</v>
          </cell>
          <cell r="AW513">
            <v>0</v>
          </cell>
          <cell r="AX513">
            <v>0</v>
          </cell>
          <cell r="AY513">
            <v>0</v>
          </cell>
          <cell r="AZ513">
            <v>0</v>
          </cell>
          <cell r="BA513">
            <v>0</v>
          </cell>
          <cell r="BB513">
            <v>61.3</v>
          </cell>
          <cell r="BC513">
            <v>66</v>
          </cell>
          <cell r="BD513">
            <v>0</v>
          </cell>
          <cell r="BE513">
            <v>0</v>
          </cell>
          <cell r="BF513">
            <v>49.6</v>
          </cell>
          <cell r="BG513">
            <v>5.9</v>
          </cell>
          <cell r="BH513">
            <v>0</v>
          </cell>
          <cell r="BI513">
            <v>18.8</v>
          </cell>
          <cell r="BJ513">
            <v>0</v>
          </cell>
          <cell r="BK513">
            <v>0</v>
          </cell>
          <cell r="BL513">
            <v>0</v>
          </cell>
          <cell r="BM513">
            <v>0</v>
          </cell>
          <cell r="BN513">
            <v>0</v>
          </cell>
          <cell r="BO513">
            <v>0</v>
          </cell>
          <cell r="BP513">
            <v>75.071349464391005</v>
          </cell>
          <cell r="BQ513">
            <v>0</v>
          </cell>
          <cell r="BR513">
            <v>499.3</v>
          </cell>
          <cell r="BS513">
            <v>47</v>
          </cell>
          <cell r="BT513">
            <v>1600</v>
          </cell>
          <cell r="BU513">
            <v>0</v>
          </cell>
          <cell r="BV513">
            <v>0</v>
          </cell>
          <cell r="BW513">
            <v>0</v>
          </cell>
          <cell r="BY513">
            <v>0</v>
          </cell>
          <cell r="BZ513">
            <v>0</v>
          </cell>
          <cell r="CA513">
            <v>0</v>
          </cell>
          <cell r="CB513">
            <v>0</v>
          </cell>
          <cell r="CC513">
            <v>203</v>
          </cell>
          <cell r="CD513">
            <v>0</v>
          </cell>
          <cell r="CE513">
            <v>0</v>
          </cell>
          <cell r="CF513">
            <v>0</v>
          </cell>
          <cell r="CG513">
            <v>0</v>
          </cell>
          <cell r="CH513">
            <v>0</v>
          </cell>
          <cell r="CI513">
            <v>0</v>
          </cell>
          <cell r="CJ513">
            <v>8.65</v>
          </cell>
          <cell r="CK513">
            <v>0</v>
          </cell>
          <cell r="CL513">
            <v>0</v>
          </cell>
          <cell r="CM513">
            <v>15.4</v>
          </cell>
          <cell r="CN513">
            <v>156.4</v>
          </cell>
          <cell r="CO513">
            <v>22.7</v>
          </cell>
          <cell r="CP513">
            <v>7.9</v>
          </cell>
          <cell r="CQ513">
            <v>0</v>
          </cell>
          <cell r="CR513">
            <v>0</v>
          </cell>
          <cell r="DG513">
            <v>0</v>
          </cell>
          <cell r="DJ513">
            <v>0</v>
          </cell>
          <cell r="DK513">
            <v>0</v>
          </cell>
          <cell r="DM513">
            <v>0</v>
          </cell>
          <cell r="DO513">
            <v>0</v>
          </cell>
          <cell r="DP513">
            <v>0</v>
          </cell>
          <cell r="DR513">
            <v>0</v>
          </cell>
          <cell r="DZ513">
            <v>33</v>
          </cell>
          <cell r="EA513">
            <v>0</v>
          </cell>
          <cell r="EB513">
            <v>2.8</v>
          </cell>
          <cell r="EC513">
            <v>0</v>
          </cell>
          <cell r="ED513">
            <v>0</v>
          </cell>
          <cell r="EE513">
            <v>135.43</v>
          </cell>
          <cell r="EF513">
            <v>0</v>
          </cell>
          <cell r="EG513">
            <v>58</v>
          </cell>
          <cell r="EH513">
            <v>0</v>
          </cell>
          <cell r="EI513">
            <v>0</v>
          </cell>
          <cell r="EJ513">
            <v>0</v>
          </cell>
          <cell r="EK513">
            <v>44</v>
          </cell>
          <cell r="EL513">
            <v>0</v>
          </cell>
          <cell r="EM513">
            <v>0</v>
          </cell>
          <cell r="EN513">
            <v>0</v>
          </cell>
          <cell r="EO513">
            <v>0</v>
          </cell>
          <cell r="EQ513">
            <v>3507.1520886874541</v>
          </cell>
        </row>
        <row r="514">
          <cell r="B514" t="str">
            <v>2026/2027</v>
          </cell>
          <cell r="C514" t="str">
            <v>2043/2044</v>
          </cell>
          <cell r="D514" t="str">
            <v>2016/2017</v>
          </cell>
          <cell r="E514" t="str">
            <v>No Spend</v>
          </cell>
          <cell r="F514" t="str">
            <v>2017/18</v>
          </cell>
          <cell r="G514" t="str">
            <v>2024/2025</v>
          </cell>
          <cell r="H514" t="str">
            <v>2025/2026</v>
          </cell>
          <cell r="I514" t="str">
            <v>2019/2020</v>
          </cell>
          <cell r="J514" t="str">
            <v>No Spend</v>
          </cell>
          <cell r="K514" t="str">
            <v>2019/2020</v>
          </cell>
          <cell r="L514" t="str">
            <v>2020/2021</v>
          </cell>
          <cell r="M514" t="str">
            <v>2022/2023</v>
          </cell>
          <cell r="N514" t="str">
            <v>2020/2021</v>
          </cell>
          <cell r="O514" t="str">
            <v>2099/2100</v>
          </cell>
          <cell r="P514" t="str">
            <v>2022/2023</v>
          </cell>
          <cell r="Q514" t="str">
            <v>2016/2017</v>
          </cell>
          <cell r="R514" t="str">
            <v>Post 2100</v>
          </cell>
          <cell r="S514" t="str">
            <v>2019/2020</v>
          </cell>
          <cell r="T514" t="str">
            <v>No Spend</v>
          </cell>
          <cell r="U514" t="str">
            <v>2028/2029</v>
          </cell>
          <cell r="V514" t="str">
            <v>2020/2021</v>
          </cell>
          <cell r="W514" t="str">
            <v>2022/2023</v>
          </cell>
          <cell r="X514" t="str">
            <v>2019/2020</v>
          </cell>
          <cell r="Y514" t="str">
            <v>No Spend</v>
          </cell>
          <cell r="Z514" t="str">
            <v>2026/2027</v>
          </cell>
          <cell r="AA514" t="str">
            <v>2020/2021</v>
          </cell>
          <cell r="AB514" t="str">
            <v>2016/2017</v>
          </cell>
          <cell r="AC514" t="str">
            <v>2021/2022</v>
          </cell>
          <cell r="AD514" t="str">
            <v>2042/2043</v>
          </cell>
          <cell r="AE514" t="str">
            <v>2019/2020</v>
          </cell>
          <cell r="AF514" t="str">
            <v>2025/2026</v>
          </cell>
          <cell r="AG514" t="str">
            <v>No Spend</v>
          </cell>
          <cell r="AH514" t="str">
            <v>SOBC Costs being calculated</v>
          </cell>
          <cell r="AI514" t="str">
            <v>2020/2021</v>
          </cell>
          <cell r="AJ514" t="str">
            <v>2019/2020</v>
          </cell>
          <cell r="AK514" t="str">
            <v>2022/23</v>
          </cell>
          <cell r="AL514" t="str">
            <v>No Spend</v>
          </cell>
          <cell r="AM514" t="str">
            <v>2034/35</v>
          </cell>
          <cell r="AN514" t="str">
            <v>2046/2047</v>
          </cell>
          <cell r="AO514" t="str">
            <v>No Spend</v>
          </cell>
          <cell r="AP514" t="str">
            <v>No Spend</v>
          </cell>
          <cell r="AQ514" t="str">
            <v>No Spend</v>
          </cell>
          <cell r="AR514" t="str">
            <v>No Spend</v>
          </cell>
          <cell r="AS514" t="str">
            <v>No Spend</v>
          </cell>
          <cell r="AT514">
            <v>2026</v>
          </cell>
          <cell r="AU514" t="str">
            <v>2019/2020</v>
          </cell>
          <cell r="AV514" t="str">
            <v>2019/2020</v>
          </cell>
          <cell r="AW514">
            <v>2022</v>
          </cell>
          <cell r="AX514" t="str">
            <v>2017/2018</v>
          </cell>
          <cell r="AY514" t="str">
            <v>2022/2023</v>
          </cell>
          <cell r="AZ514" t="str">
            <v>2016/2017</v>
          </cell>
          <cell r="BA514" t="str">
            <v>2016/2017</v>
          </cell>
          <cell r="BB514" t="str">
            <v>2021/2022</v>
          </cell>
          <cell r="BC514" t="str">
            <v>2016/2017</v>
          </cell>
          <cell r="BD514" t="str">
            <v>2020/2021</v>
          </cell>
          <cell r="BE514" t="str">
            <v>2018/2019</v>
          </cell>
          <cell r="BF514" t="str">
            <v>2038/2039</v>
          </cell>
          <cell r="BG514" t="str">
            <v>2022/2023</v>
          </cell>
          <cell r="BH514" t="str">
            <v>2017/2018</v>
          </cell>
          <cell r="BI514" t="str">
            <v>2020/2021</v>
          </cell>
          <cell r="BJ514" t="str">
            <v>2017/2018</v>
          </cell>
          <cell r="BK514" t="str">
            <v>2020/2021</v>
          </cell>
          <cell r="BL514" t="str">
            <v>2083/2084</v>
          </cell>
          <cell r="BM514" t="str">
            <v>2023/2024</v>
          </cell>
          <cell r="BN514" t="str">
            <v>2017/2018</v>
          </cell>
          <cell r="BO514" t="str">
            <v>2018/2019</v>
          </cell>
          <cell r="BP514" t="str">
            <v>2022/2023</v>
          </cell>
          <cell r="BQ514" t="str">
            <v>2041/2042</v>
          </cell>
          <cell r="BR514" t="str">
            <v>2022/2023</v>
          </cell>
          <cell r="BS514" t="str">
            <v>2021/2022</v>
          </cell>
          <cell r="BT514" t="str">
            <v>2024/2025</v>
          </cell>
          <cell r="BU514" t="str">
            <v>2021/2022</v>
          </cell>
          <cell r="BV514" t="str">
            <v>2022/2023</v>
          </cell>
          <cell r="BW514" t="str">
            <v>2016/2017</v>
          </cell>
          <cell r="BY514" t="str">
            <v>2020/2021</v>
          </cell>
          <cell r="BZ514" t="str">
            <v>2017/2018</v>
          </cell>
          <cell r="CA514" t="str">
            <v>2016/2017</v>
          </cell>
          <cell r="CB514" t="str">
            <v>2020/2021</v>
          </cell>
          <cell r="CC514" t="str">
            <v>2020/2021</v>
          </cell>
          <cell r="CD514" t="str">
            <v>2021/2022</v>
          </cell>
          <cell r="CE514" t="str">
            <v>2022/2023</v>
          </cell>
          <cell r="CF514" t="str">
            <v>2020/2021</v>
          </cell>
          <cell r="CG514" t="str">
            <v>2021/2022</v>
          </cell>
          <cell r="CH514" t="str">
            <v>2019/2020</v>
          </cell>
          <cell r="CI514" t="str">
            <v>2021/2022</v>
          </cell>
          <cell r="CJ514" t="str">
            <v>2026/2027</v>
          </cell>
          <cell r="CK514" t="str">
            <v>2020/2021</v>
          </cell>
          <cell r="CL514" t="str">
            <v>2018/2019</v>
          </cell>
          <cell r="CM514" t="str">
            <v>2020/2021</v>
          </cell>
          <cell r="CN514" t="str">
            <v>2031/2032</v>
          </cell>
          <cell r="CO514" t="str">
            <v>2027/2028</v>
          </cell>
          <cell r="CP514" t="str">
            <v>2023/2024</v>
          </cell>
          <cell r="CQ514" t="str">
            <v>2019/2020</v>
          </cell>
          <cell r="CR514" t="str">
            <v>2021/2022</v>
          </cell>
          <cell r="DZ514" t="str">
            <v>2076/2077</v>
          </cell>
          <cell r="EA514" t="str">
            <v>2023/2024</v>
          </cell>
          <cell r="EB514" t="str">
            <v>2022/2023</v>
          </cell>
          <cell r="EC514" t="str">
            <v>2020/2021</v>
          </cell>
          <cell r="ED514" t="str">
            <v>2018/2019</v>
          </cell>
          <cell r="EE514" t="str">
            <v>2024/2025</v>
          </cell>
          <cell r="EF514" t="str">
            <v>2018/2019</v>
          </cell>
          <cell r="EG514" t="str">
            <v>2022/2023</v>
          </cell>
          <cell r="EH514" t="str">
            <v>SOBC Costs being calculated</v>
          </cell>
          <cell r="EI514" t="str">
            <v>2016/2017</v>
          </cell>
          <cell r="EJ514" t="str">
            <v>SOBC Costs being calculated</v>
          </cell>
          <cell r="EK514" t="str">
            <v>2020/2021</v>
          </cell>
          <cell r="EL514" t="str">
            <v>2022/2023</v>
          </cell>
          <cell r="EM514" t="str">
            <v>2019/2020</v>
          </cell>
          <cell r="EN514" t="str">
            <v>2019/2020</v>
          </cell>
          <cell r="EO514" t="str">
            <v>2024/2025</v>
          </cell>
          <cell r="EQ514"/>
        </row>
        <row r="515">
          <cell r="B515" t="str">
            <v>No</v>
          </cell>
          <cell r="C515" t="str">
            <v>No</v>
          </cell>
          <cell r="D515" t="str">
            <v>-</v>
          </cell>
          <cell r="E515" t="str">
            <v>No</v>
          </cell>
          <cell r="F515" t="str">
            <v>-</v>
          </cell>
          <cell r="G515" t="str">
            <v>Yes</v>
          </cell>
          <cell r="H515" t="str">
            <v>No</v>
          </cell>
          <cell r="I515" t="str">
            <v>-</v>
          </cell>
          <cell r="J515" t="str">
            <v>Yes</v>
          </cell>
          <cell r="K515" t="str">
            <v>-</v>
          </cell>
          <cell r="L515" t="str">
            <v>-</v>
          </cell>
          <cell r="M515" t="str">
            <v>No</v>
          </cell>
          <cell r="N515" t="str">
            <v>No</v>
          </cell>
          <cell r="O515" t="str">
            <v>-</v>
          </cell>
          <cell r="P515" t="str">
            <v>No</v>
          </cell>
          <cell r="Q515" t="str">
            <v>-</v>
          </cell>
          <cell r="R515" t="str">
            <v>-</v>
          </cell>
          <cell r="S515" t="str">
            <v>Yes</v>
          </cell>
          <cell r="T515" t="str">
            <v>-</v>
          </cell>
          <cell r="U515" t="str">
            <v>-</v>
          </cell>
          <cell r="V515" t="str">
            <v>-</v>
          </cell>
          <cell r="W515" t="str">
            <v>No</v>
          </cell>
          <cell r="X515" t="str">
            <v>Yes</v>
          </cell>
          <cell r="Y515" t="str">
            <v>No</v>
          </cell>
          <cell r="Z515" t="str">
            <v>-</v>
          </cell>
          <cell r="AA515" t="str">
            <v>Yes</v>
          </cell>
          <cell r="AB515" t="str">
            <v>-</v>
          </cell>
          <cell r="AC515" t="str">
            <v>Yes</v>
          </cell>
          <cell r="AD515" t="str">
            <v>Yes</v>
          </cell>
          <cell r="AE515" t="str">
            <v>Yes</v>
          </cell>
          <cell r="AF515" t="str">
            <v>No</v>
          </cell>
          <cell r="AG515" t="str">
            <v>No</v>
          </cell>
          <cell r="AH515" t="str">
            <v>No</v>
          </cell>
          <cell r="AI515" t="str">
            <v>-</v>
          </cell>
          <cell r="AJ515" t="str">
            <v>No</v>
          </cell>
          <cell r="AK515" t="str">
            <v>-</v>
          </cell>
          <cell r="AL515" t="str">
            <v>-</v>
          </cell>
          <cell r="AM515" t="str">
            <v>-</v>
          </cell>
          <cell r="AN515" t="str">
            <v>No</v>
          </cell>
          <cell r="AO515" t="str">
            <v>No</v>
          </cell>
          <cell r="AP515" t="str">
            <v>No</v>
          </cell>
          <cell r="AQ515" t="str">
            <v>-</v>
          </cell>
          <cell r="AR515" t="str">
            <v>-</v>
          </cell>
          <cell r="AS515" t="str">
            <v>-</v>
          </cell>
          <cell r="AT515" t="str">
            <v>-</v>
          </cell>
          <cell r="AU515" t="str">
            <v>-</v>
          </cell>
          <cell r="AV515" t="str">
            <v>-</v>
          </cell>
          <cell r="AW515" t="str">
            <v>No</v>
          </cell>
          <cell r="AX515" t="str">
            <v>-</v>
          </cell>
          <cell r="AY515" t="str">
            <v>No</v>
          </cell>
          <cell r="AZ515" t="str">
            <v>No</v>
          </cell>
          <cell r="BA515" t="str">
            <v>No</v>
          </cell>
          <cell r="BB515" t="str">
            <v>No</v>
          </cell>
          <cell r="BC515" t="str">
            <v>-</v>
          </cell>
          <cell r="BD515" t="str">
            <v>Yes</v>
          </cell>
          <cell r="BE515" t="str">
            <v>No</v>
          </cell>
          <cell r="BF515" t="str">
            <v>No</v>
          </cell>
          <cell r="BG515" t="str">
            <v>No</v>
          </cell>
          <cell r="BH515" t="str">
            <v>No</v>
          </cell>
          <cell r="BI515" t="str">
            <v>-</v>
          </cell>
          <cell r="BJ515" t="str">
            <v>Yes</v>
          </cell>
          <cell r="BK515" t="str">
            <v>No</v>
          </cell>
          <cell r="BL515" t="str">
            <v>No</v>
          </cell>
          <cell r="BM515" t="str">
            <v>Yes</v>
          </cell>
          <cell r="BN515" t="str">
            <v>Yes</v>
          </cell>
          <cell r="BO515" t="str">
            <v>-</v>
          </cell>
          <cell r="BP515" t="str">
            <v>Yes</v>
          </cell>
          <cell r="BQ515" t="str">
            <v>No</v>
          </cell>
          <cell r="BR515" t="str">
            <v>No</v>
          </cell>
          <cell r="BS515" t="str">
            <v>No</v>
          </cell>
          <cell r="BT515" t="str">
            <v>No</v>
          </cell>
          <cell r="BU515" t="str">
            <v>-</v>
          </cell>
          <cell r="BV515" t="str">
            <v>No</v>
          </cell>
          <cell r="BW515" t="str">
            <v>Yes</v>
          </cell>
          <cell r="BY515" t="str">
            <v>-</v>
          </cell>
          <cell r="BZ515" t="str">
            <v>No</v>
          </cell>
          <cell r="CA515" t="str">
            <v>-</v>
          </cell>
          <cell r="CB515" t="str">
            <v>Yes</v>
          </cell>
          <cell r="CC515" t="str">
            <v>No</v>
          </cell>
          <cell r="CD515" t="str">
            <v>Yes</v>
          </cell>
          <cell r="CE515" t="str">
            <v>No</v>
          </cell>
          <cell r="CF515" t="str">
            <v>Yes</v>
          </cell>
          <cell r="CG515" t="str">
            <v>Yes</v>
          </cell>
          <cell r="CH515" t="str">
            <v>No</v>
          </cell>
          <cell r="CI515" t="str">
            <v>Yes</v>
          </cell>
          <cell r="CJ515" t="str">
            <v>-</v>
          </cell>
          <cell r="CK515" t="str">
            <v>Yes</v>
          </cell>
          <cell r="CL515" t="str">
            <v>No</v>
          </cell>
          <cell r="CM515" t="str">
            <v>No</v>
          </cell>
          <cell r="CN515" t="str">
            <v>Yes</v>
          </cell>
          <cell r="CO515" t="str">
            <v>No</v>
          </cell>
          <cell r="CP515" t="str">
            <v>No</v>
          </cell>
          <cell r="CQ515" t="str">
            <v>No</v>
          </cell>
          <cell r="CR515" t="str">
            <v>Yes</v>
          </cell>
          <cell r="DJ515">
            <v>0</v>
          </cell>
          <cell r="DK515">
            <v>0</v>
          </cell>
          <cell r="DM515">
            <v>0</v>
          </cell>
          <cell r="DR515">
            <v>0</v>
          </cell>
          <cell r="DZ515" t="str">
            <v>No</v>
          </cell>
          <cell r="EA515" t="str">
            <v>Yes</v>
          </cell>
          <cell r="EB515" t="str">
            <v>No</v>
          </cell>
          <cell r="EC515" t="str">
            <v>No</v>
          </cell>
          <cell r="ED515" t="str">
            <v>-</v>
          </cell>
          <cell r="EE515" t="str">
            <v>Yes</v>
          </cell>
          <cell r="EF515" t="str">
            <v>-</v>
          </cell>
          <cell r="EG515" t="str">
            <v>-</v>
          </cell>
          <cell r="EH515" t="str">
            <v>-</v>
          </cell>
          <cell r="EI515" t="str">
            <v>-</v>
          </cell>
          <cell r="EJ515" t="str">
            <v>-</v>
          </cell>
          <cell r="EK515" t="str">
            <v>Yes</v>
          </cell>
          <cell r="EL515" t="str">
            <v>-</v>
          </cell>
          <cell r="EM515" t="str">
            <v>Yes</v>
          </cell>
          <cell r="EN515" t="str">
            <v>Yes</v>
          </cell>
          <cell r="EO515" t="str">
            <v>No</v>
          </cell>
          <cell r="EQ515"/>
        </row>
        <row r="516">
          <cell r="B516" t="str">
            <v>-</v>
          </cell>
          <cell r="C516" t="str">
            <v>-</v>
          </cell>
          <cell r="D516" t="str">
            <v>-</v>
          </cell>
          <cell r="E516" t="str">
            <v>-</v>
          </cell>
          <cell r="F516" t="str">
            <v>-</v>
          </cell>
          <cell r="G516" t="str">
            <v>-</v>
          </cell>
          <cell r="H516" t="str">
            <v>-</v>
          </cell>
          <cell r="I516" t="str">
            <v>-</v>
          </cell>
          <cell r="J516" t="str">
            <v>-</v>
          </cell>
          <cell r="K516" t="str">
            <v>-</v>
          </cell>
          <cell r="L516" t="str">
            <v>-</v>
          </cell>
          <cell r="M516" t="str">
            <v>-</v>
          </cell>
          <cell r="N516" t="str">
            <v>-</v>
          </cell>
          <cell r="O516" t="str">
            <v>-</v>
          </cell>
          <cell r="P516" t="str">
            <v>-</v>
          </cell>
          <cell r="Q516" t="str">
            <v>-</v>
          </cell>
          <cell r="R516" t="str">
            <v>-</v>
          </cell>
          <cell r="S516" t="str">
            <v>-</v>
          </cell>
          <cell r="T516" t="str">
            <v>No</v>
          </cell>
          <cell r="U516" t="str">
            <v>Yes</v>
          </cell>
          <cell r="V516" t="str">
            <v>-</v>
          </cell>
          <cell r="W516" t="str">
            <v>-</v>
          </cell>
          <cell r="X516" t="str">
            <v>-</v>
          </cell>
          <cell r="Y516" t="str">
            <v>-</v>
          </cell>
          <cell r="Z516" t="str">
            <v>-</v>
          </cell>
          <cell r="AA516" t="str">
            <v>Yes</v>
          </cell>
          <cell r="AB516" t="str">
            <v>-</v>
          </cell>
          <cell r="AC516" t="str">
            <v>-</v>
          </cell>
          <cell r="AD516" t="str">
            <v>-</v>
          </cell>
          <cell r="AE516" t="str">
            <v>-</v>
          </cell>
          <cell r="AF516" t="str">
            <v>-</v>
          </cell>
          <cell r="AG516" t="str">
            <v>-</v>
          </cell>
          <cell r="AH516" t="str">
            <v>-</v>
          </cell>
          <cell r="AI516" t="str">
            <v>-</v>
          </cell>
          <cell r="AJ516" t="str">
            <v>-</v>
          </cell>
          <cell r="AK516" t="str">
            <v>-</v>
          </cell>
          <cell r="AL516" t="str">
            <v>-</v>
          </cell>
          <cell r="AM516" t="str">
            <v>Yes</v>
          </cell>
          <cell r="AN516" t="str">
            <v>-</v>
          </cell>
          <cell r="AO516" t="str">
            <v>-</v>
          </cell>
          <cell r="AP516" t="str">
            <v>-</v>
          </cell>
          <cell r="AQ516" t="str">
            <v>-</v>
          </cell>
          <cell r="AR516" t="str">
            <v>-</v>
          </cell>
          <cell r="AS516" t="str">
            <v>-</v>
          </cell>
          <cell r="AT516" t="str">
            <v>-</v>
          </cell>
          <cell r="AU516" t="str">
            <v>-</v>
          </cell>
          <cell r="AV516" t="str">
            <v>-</v>
          </cell>
          <cell r="AW516" t="str">
            <v>-</v>
          </cell>
          <cell r="AX516" t="str">
            <v>-</v>
          </cell>
          <cell r="AY516" t="str">
            <v>-</v>
          </cell>
          <cell r="AZ516" t="str">
            <v>-</v>
          </cell>
          <cell r="BA516" t="str">
            <v>Yes</v>
          </cell>
          <cell r="BB516" t="str">
            <v>-</v>
          </cell>
          <cell r="BC516" t="str">
            <v>-</v>
          </cell>
          <cell r="BD516" t="str">
            <v>-</v>
          </cell>
          <cell r="BE516" t="str">
            <v>-</v>
          </cell>
          <cell r="BF516" t="str">
            <v>-</v>
          </cell>
          <cell r="BG516" t="str">
            <v>-</v>
          </cell>
          <cell r="BH516" t="str">
            <v>-</v>
          </cell>
          <cell r="BI516" t="str">
            <v>-</v>
          </cell>
          <cell r="BJ516" t="str">
            <v>-</v>
          </cell>
          <cell r="BK516" t="str">
            <v>-</v>
          </cell>
          <cell r="BL516" t="str">
            <v>-</v>
          </cell>
          <cell r="BM516" t="str">
            <v>-</v>
          </cell>
          <cell r="BN516" t="str">
            <v>-</v>
          </cell>
          <cell r="BO516" t="str">
            <v>-</v>
          </cell>
          <cell r="BP516" t="str">
            <v>-</v>
          </cell>
          <cell r="BQ516" t="str">
            <v>-</v>
          </cell>
          <cell r="BR516" t="str">
            <v>-</v>
          </cell>
          <cell r="BS516" t="str">
            <v>-</v>
          </cell>
          <cell r="BT516" t="str">
            <v>-</v>
          </cell>
          <cell r="BU516" t="str">
            <v>-</v>
          </cell>
          <cell r="BV516" t="str">
            <v>-</v>
          </cell>
          <cell r="BW516" t="str">
            <v>-</v>
          </cell>
          <cell r="BY516" t="str">
            <v>-</v>
          </cell>
          <cell r="BZ516" t="str">
            <v>-</v>
          </cell>
          <cell r="CA516" t="str">
            <v>-</v>
          </cell>
          <cell r="CB516" t="str">
            <v>-</v>
          </cell>
          <cell r="CC516" t="str">
            <v>-</v>
          </cell>
          <cell r="CD516" t="str">
            <v>Yes</v>
          </cell>
          <cell r="CE516" t="str">
            <v>-</v>
          </cell>
          <cell r="CF516" t="str">
            <v>-</v>
          </cell>
          <cell r="CG516" t="str">
            <v>-</v>
          </cell>
          <cell r="CH516" t="str">
            <v>-</v>
          </cell>
          <cell r="CI516" t="str">
            <v>-</v>
          </cell>
          <cell r="CJ516" t="str">
            <v>-</v>
          </cell>
          <cell r="CK516" t="str">
            <v>-</v>
          </cell>
          <cell r="CL516" t="str">
            <v>-</v>
          </cell>
          <cell r="CM516" t="str">
            <v>-</v>
          </cell>
          <cell r="CN516" t="str">
            <v>Yes</v>
          </cell>
          <cell r="CO516" t="str">
            <v>-</v>
          </cell>
          <cell r="CP516" t="str">
            <v>-</v>
          </cell>
          <cell r="CQ516" t="str">
            <v>-</v>
          </cell>
          <cell r="CR516" t="str">
            <v>-</v>
          </cell>
          <cell r="DJ516">
            <v>0</v>
          </cell>
          <cell r="DK516">
            <v>0</v>
          </cell>
          <cell r="DM516">
            <v>0</v>
          </cell>
          <cell r="DR516">
            <v>0</v>
          </cell>
          <cell r="DZ516" t="str">
            <v>-</v>
          </cell>
          <cell r="EA516" t="str">
            <v>-</v>
          </cell>
          <cell r="EB516" t="str">
            <v>-</v>
          </cell>
          <cell r="EC516" t="str">
            <v>-</v>
          </cell>
          <cell r="ED516" t="str">
            <v>-</v>
          </cell>
          <cell r="EE516" t="str">
            <v>-</v>
          </cell>
          <cell r="EF516" t="str">
            <v>-</v>
          </cell>
          <cell r="EG516" t="str">
            <v>-</v>
          </cell>
          <cell r="EH516" t="str">
            <v>-</v>
          </cell>
          <cell r="EI516" t="str">
            <v>-</v>
          </cell>
          <cell r="EJ516" t="str">
            <v>-</v>
          </cell>
          <cell r="EK516" t="str">
            <v>-</v>
          </cell>
          <cell r="EL516" t="str">
            <v>-</v>
          </cell>
          <cell r="EM516" t="str">
            <v>-</v>
          </cell>
          <cell r="EN516" t="str">
            <v>-</v>
          </cell>
          <cell r="EO516" t="str">
            <v>-</v>
          </cell>
          <cell r="EQ516"/>
        </row>
        <row r="517">
          <cell r="B517" t="str">
            <v>-</v>
          </cell>
          <cell r="C517" t="str">
            <v>Yes</v>
          </cell>
          <cell r="D517" t="str">
            <v>-</v>
          </cell>
          <cell r="E517" t="str">
            <v>-</v>
          </cell>
          <cell r="F517" t="str">
            <v>-</v>
          </cell>
          <cell r="G517" t="str">
            <v>-</v>
          </cell>
          <cell r="H517" t="str">
            <v>-</v>
          </cell>
          <cell r="I517" t="str">
            <v>-</v>
          </cell>
          <cell r="J517" t="str">
            <v>-</v>
          </cell>
          <cell r="K517" t="str">
            <v>-</v>
          </cell>
          <cell r="L517" t="str">
            <v>-</v>
          </cell>
          <cell r="M517" t="str">
            <v>-</v>
          </cell>
          <cell r="N517" t="str">
            <v>-</v>
          </cell>
          <cell r="O517" t="str">
            <v>-</v>
          </cell>
          <cell r="P517" t="str">
            <v>-</v>
          </cell>
          <cell r="Q517" t="str">
            <v>-</v>
          </cell>
          <cell r="R517" t="str">
            <v>-</v>
          </cell>
          <cell r="S517" t="str">
            <v>-</v>
          </cell>
          <cell r="T517" t="str">
            <v>-</v>
          </cell>
          <cell r="U517" t="str">
            <v>-</v>
          </cell>
          <cell r="V517" t="str">
            <v>-</v>
          </cell>
          <cell r="W517" t="str">
            <v>-</v>
          </cell>
          <cell r="X517" t="str">
            <v>-</v>
          </cell>
          <cell r="Y517" t="str">
            <v>-</v>
          </cell>
          <cell r="Z517" t="str">
            <v>-</v>
          </cell>
          <cell r="AA517" t="str">
            <v>-</v>
          </cell>
          <cell r="AB517" t="str">
            <v>-</v>
          </cell>
          <cell r="AC517" t="str">
            <v>-</v>
          </cell>
          <cell r="AD517" t="str">
            <v>-</v>
          </cell>
          <cell r="AE517" t="str">
            <v>-</v>
          </cell>
          <cell r="AF517" t="str">
            <v>-</v>
          </cell>
          <cell r="AG517" t="str">
            <v>-</v>
          </cell>
          <cell r="AH517" t="str">
            <v>-</v>
          </cell>
          <cell r="AI517" t="str">
            <v>-</v>
          </cell>
          <cell r="AJ517" t="str">
            <v>-</v>
          </cell>
          <cell r="AK517" t="str">
            <v>-</v>
          </cell>
          <cell r="AL517" t="str">
            <v>-</v>
          </cell>
          <cell r="AM517" t="str">
            <v>-</v>
          </cell>
          <cell r="AN517" t="str">
            <v>-</v>
          </cell>
          <cell r="AO517" t="str">
            <v>-</v>
          </cell>
          <cell r="AP517" t="str">
            <v>-</v>
          </cell>
          <cell r="AQ517" t="str">
            <v>-</v>
          </cell>
          <cell r="AR517" t="str">
            <v>-</v>
          </cell>
          <cell r="AS517" t="str">
            <v>-</v>
          </cell>
          <cell r="AT517" t="str">
            <v>-</v>
          </cell>
          <cell r="AU517" t="str">
            <v>-</v>
          </cell>
          <cell r="AV517" t="str">
            <v>-</v>
          </cell>
          <cell r="AW517" t="str">
            <v>-</v>
          </cell>
          <cell r="AX517" t="str">
            <v>-</v>
          </cell>
          <cell r="AY517" t="str">
            <v>-</v>
          </cell>
          <cell r="AZ517" t="str">
            <v>-</v>
          </cell>
          <cell r="BA517" t="str">
            <v>-</v>
          </cell>
          <cell r="BB517" t="str">
            <v>-</v>
          </cell>
          <cell r="BC517" t="str">
            <v>-</v>
          </cell>
          <cell r="BD517" t="str">
            <v>Yes</v>
          </cell>
          <cell r="BE517" t="str">
            <v>-</v>
          </cell>
          <cell r="BF517" t="str">
            <v>-</v>
          </cell>
          <cell r="BG517" t="str">
            <v>-</v>
          </cell>
          <cell r="BH517" t="str">
            <v>-</v>
          </cell>
          <cell r="BI517" t="str">
            <v>-</v>
          </cell>
          <cell r="BJ517" t="str">
            <v>-</v>
          </cell>
          <cell r="BK517" t="str">
            <v>-</v>
          </cell>
          <cell r="BL517" t="str">
            <v>Yes</v>
          </cell>
          <cell r="BM517" t="str">
            <v>-</v>
          </cell>
          <cell r="BN517" t="str">
            <v>-</v>
          </cell>
          <cell r="BO517" t="str">
            <v>-</v>
          </cell>
          <cell r="BP517" t="str">
            <v>-</v>
          </cell>
          <cell r="BQ517" t="str">
            <v>-</v>
          </cell>
          <cell r="BR517" t="str">
            <v>-</v>
          </cell>
          <cell r="BS517" t="str">
            <v>-</v>
          </cell>
          <cell r="BT517" t="str">
            <v>-</v>
          </cell>
          <cell r="BU517" t="str">
            <v>-</v>
          </cell>
          <cell r="BV517" t="str">
            <v>-</v>
          </cell>
          <cell r="BW517" t="str">
            <v>-</v>
          </cell>
          <cell r="BY517" t="str">
            <v>-</v>
          </cell>
          <cell r="BZ517" t="str">
            <v>-</v>
          </cell>
          <cell r="CA517" t="str">
            <v>-</v>
          </cell>
          <cell r="CB517" t="str">
            <v>-</v>
          </cell>
          <cell r="CC517" t="str">
            <v>-</v>
          </cell>
          <cell r="CD517" t="str">
            <v>-</v>
          </cell>
          <cell r="CE517" t="str">
            <v>-</v>
          </cell>
          <cell r="CF517" t="str">
            <v>-</v>
          </cell>
          <cell r="CG517" t="str">
            <v>-</v>
          </cell>
          <cell r="CH517" t="str">
            <v>-</v>
          </cell>
          <cell r="CI517" t="str">
            <v>-</v>
          </cell>
          <cell r="CJ517" t="str">
            <v>-</v>
          </cell>
          <cell r="CK517" t="str">
            <v>-</v>
          </cell>
          <cell r="CL517" t="str">
            <v>-</v>
          </cell>
          <cell r="CM517" t="str">
            <v>-</v>
          </cell>
          <cell r="CN517" t="str">
            <v>-</v>
          </cell>
          <cell r="CO517" t="str">
            <v>-</v>
          </cell>
          <cell r="CP517" t="str">
            <v>-</v>
          </cell>
          <cell r="CQ517" t="str">
            <v>-</v>
          </cell>
          <cell r="CR517" t="str">
            <v>-</v>
          </cell>
          <cell r="DJ517">
            <v>0</v>
          </cell>
          <cell r="DK517">
            <v>0</v>
          </cell>
          <cell r="DM517">
            <v>0</v>
          </cell>
          <cell r="DR517">
            <v>0</v>
          </cell>
          <cell r="DZ517" t="str">
            <v>-</v>
          </cell>
          <cell r="EA517" t="str">
            <v>-</v>
          </cell>
          <cell r="EB517" t="str">
            <v>-</v>
          </cell>
          <cell r="EC517" t="str">
            <v>-</v>
          </cell>
          <cell r="ED517" t="str">
            <v>-</v>
          </cell>
          <cell r="EE517" t="str">
            <v>-</v>
          </cell>
          <cell r="EF517" t="str">
            <v>-</v>
          </cell>
          <cell r="EG517" t="str">
            <v>-</v>
          </cell>
          <cell r="EH517" t="str">
            <v>-</v>
          </cell>
          <cell r="EI517" t="str">
            <v>-</v>
          </cell>
          <cell r="EJ517" t="str">
            <v>-</v>
          </cell>
          <cell r="EK517" t="str">
            <v>-</v>
          </cell>
          <cell r="EL517" t="str">
            <v>-</v>
          </cell>
          <cell r="EM517" t="str">
            <v>-</v>
          </cell>
          <cell r="EN517" t="str">
            <v>-</v>
          </cell>
          <cell r="EO517" t="str">
            <v>-</v>
          </cell>
          <cell r="EQ517"/>
        </row>
        <row r="518">
          <cell r="B518" t="str">
            <v>No</v>
          </cell>
          <cell r="C518" t="str">
            <v>No</v>
          </cell>
          <cell r="D518" t="str">
            <v>-</v>
          </cell>
          <cell r="E518" t="str">
            <v>No</v>
          </cell>
          <cell r="F518" t="str">
            <v>-</v>
          </cell>
          <cell r="G518" t="str">
            <v>Yes</v>
          </cell>
          <cell r="H518" t="str">
            <v>No</v>
          </cell>
          <cell r="I518" t="str">
            <v>-</v>
          </cell>
          <cell r="J518" t="str">
            <v>Yes</v>
          </cell>
          <cell r="K518" t="str">
            <v>-</v>
          </cell>
          <cell r="L518" t="str">
            <v>-</v>
          </cell>
          <cell r="M518" t="str">
            <v>No</v>
          </cell>
          <cell r="N518" t="str">
            <v>No</v>
          </cell>
          <cell r="O518" t="str">
            <v>-</v>
          </cell>
          <cell r="P518" t="str">
            <v>No</v>
          </cell>
          <cell r="Q518" t="str">
            <v>-</v>
          </cell>
          <cell r="R518" t="str">
            <v>-</v>
          </cell>
          <cell r="S518" t="str">
            <v>Yes</v>
          </cell>
          <cell r="T518" t="str">
            <v>No</v>
          </cell>
          <cell r="U518" t="str">
            <v>Yes</v>
          </cell>
          <cell r="V518" t="str">
            <v>-</v>
          </cell>
          <cell r="W518" t="str">
            <v>No</v>
          </cell>
          <cell r="X518" t="str">
            <v>Yes</v>
          </cell>
          <cell r="Y518" t="str">
            <v>No</v>
          </cell>
          <cell r="Z518" t="str">
            <v>-</v>
          </cell>
          <cell r="AA518" t="str">
            <v>Yes</v>
          </cell>
          <cell r="AB518" t="str">
            <v>-</v>
          </cell>
          <cell r="AC518" t="str">
            <v>Yes</v>
          </cell>
          <cell r="AD518" t="str">
            <v>Yes</v>
          </cell>
          <cell r="AE518" t="str">
            <v>Yes</v>
          </cell>
          <cell r="AF518" t="str">
            <v>No</v>
          </cell>
          <cell r="AG518" t="str">
            <v>No</v>
          </cell>
          <cell r="AH518" t="str">
            <v>No</v>
          </cell>
          <cell r="AI518" t="str">
            <v>-</v>
          </cell>
          <cell r="AJ518" t="str">
            <v>No</v>
          </cell>
          <cell r="AK518" t="str">
            <v>-</v>
          </cell>
          <cell r="AL518" t="str">
            <v>-</v>
          </cell>
          <cell r="AM518" t="str">
            <v>Yes</v>
          </cell>
          <cell r="AN518" t="str">
            <v>No</v>
          </cell>
          <cell r="AO518" t="str">
            <v>No</v>
          </cell>
          <cell r="AP518" t="str">
            <v>No</v>
          </cell>
          <cell r="AQ518" t="str">
            <v>-</v>
          </cell>
          <cell r="AR518" t="str">
            <v>-</v>
          </cell>
          <cell r="AS518" t="str">
            <v>-</v>
          </cell>
          <cell r="AT518" t="str">
            <v>-</v>
          </cell>
          <cell r="AU518" t="str">
            <v>-</v>
          </cell>
          <cell r="AV518" t="str">
            <v>-</v>
          </cell>
          <cell r="AW518" t="str">
            <v>Yes</v>
          </cell>
          <cell r="AX518" t="str">
            <v>-</v>
          </cell>
          <cell r="AY518" t="str">
            <v>No</v>
          </cell>
          <cell r="AZ518" t="str">
            <v>No</v>
          </cell>
          <cell r="BA518" t="str">
            <v>Yes</v>
          </cell>
          <cell r="BB518" t="str">
            <v>No</v>
          </cell>
          <cell r="BC518" t="str">
            <v>-</v>
          </cell>
          <cell r="BD518" t="str">
            <v>Yes</v>
          </cell>
          <cell r="BE518" t="str">
            <v>No</v>
          </cell>
          <cell r="BF518" t="str">
            <v>No</v>
          </cell>
          <cell r="BG518" t="str">
            <v>No</v>
          </cell>
          <cell r="BH518" t="str">
            <v>No</v>
          </cell>
          <cell r="BI518" t="str">
            <v>-</v>
          </cell>
          <cell r="BJ518" t="str">
            <v>Yes</v>
          </cell>
          <cell r="BK518" t="str">
            <v>No</v>
          </cell>
          <cell r="BL518" t="str">
            <v>No</v>
          </cell>
          <cell r="BM518" t="str">
            <v>Yes</v>
          </cell>
          <cell r="BN518" t="str">
            <v>Yes</v>
          </cell>
          <cell r="BO518" t="str">
            <v>-</v>
          </cell>
          <cell r="BP518" t="str">
            <v>Yes</v>
          </cell>
          <cell r="BQ518" t="str">
            <v>No</v>
          </cell>
          <cell r="BR518" t="str">
            <v>No</v>
          </cell>
          <cell r="BS518" t="str">
            <v>No</v>
          </cell>
          <cell r="BT518" t="str">
            <v>No</v>
          </cell>
          <cell r="BU518" t="str">
            <v>-</v>
          </cell>
          <cell r="BV518" t="str">
            <v>No</v>
          </cell>
          <cell r="BW518" t="str">
            <v>Yes</v>
          </cell>
          <cell r="BY518" t="str">
            <v>-</v>
          </cell>
          <cell r="BZ518" t="str">
            <v>No</v>
          </cell>
          <cell r="CA518" t="str">
            <v>-</v>
          </cell>
          <cell r="CB518" t="str">
            <v>Yes</v>
          </cell>
          <cell r="CC518" t="str">
            <v>No</v>
          </cell>
          <cell r="CD518" t="str">
            <v>Yes</v>
          </cell>
          <cell r="CE518" t="str">
            <v>No</v>
          </cell>
          <cell r="CF518" t="str">
            <v>Yes</v>
          </cell>
          <cell r="CG518" t="str">
            <v>Yes</v>
          </cell>
          <cell r="CH518" t="str">
            <v>No</v>
          </cell>
          <cell r="CI518" t="str">
            <v>Yes</v>
          </cell>
          <cell r="CJ518" t="str">
            <v>-</v>
          </cell>
          <cell r="CK518" t="str">
            <v>Yes</v>
          </cell>
          <cell r="CL518" t="str">
            <v>No</v>
          </cell>
          <cell r="CM518" t="str">
            <v>No</v>
          </cell>
          <cell r="CN518" t="str">
            <v>Yes</v>
          </cell>
          <cell r="CO518" t="str">
            <v>No</v>
          </cell>
          <cell r="CP518" t="str">
            <v>No</v>
          </cell>
          <cell r="CQ518" t="str">
            <v>No</v>
          </cell>
          <cell r="CR518" t="str">
            <v>Yes</v>
          </cell>
          <cell r="DJ518">
            <v>0</v>
          </cell>
          <cell r="DK518">
            <v>0</v>
          </cell>
          <cell r="DM518">
            <v>0</v>
          </cell>
          <cell r="DR518">
            <v>0</v>
          </cell>
          <cell r="DZ518" t="str">
            <v>No</v>
          </cell>
          <cell r="EA518" t="str">
            <v>Yes</v>
          </cell>
          <cell r="EB518" t="str">
            <v>No</v>
          </cell>
          <cell r="EC518" t="str">
            <v>No</v>
          </cell>
          <cell r="ED518" t="str">
            <v>-</v>
          </cell>
          <cell r="EE518" t="str">
            <v>Yes</v>
          </cell>
          <cell r="EF518" t="str">
            <v>-</v>
          </cell>
          <cell r="EG518" t="str">
            <v>-</v>
          </cell>
          <cell r="EH518" t="str">
            <v>-</v>
          </cell>
          <cell r="EI518" t="str">
            <v>-</v>
          </cell>
          <cell r="EJ518" t="str">
            <v>-</v>
          </cell>
          <cell r="EK518" t="str">
            <v>Yes</v>
          </cell>
          <cell r="EL518" t="str">
            <v>-</v>
          </cell>
          <cell r="EM518" t="str">
            <v>Yes</v>
          </cell>
          <cell r="EN518" t="str">
            <v>Yes</v>
          </cell>
          <cell r="EO518" t="str">
            <v>No</v>
          </cell>
          <cell r="EQ518"/>
        </row>
        <row r="519">
          <cell r="B519">
            <v>0</v>
          </cell>
          <cell r="C519">
            <v>15</v>
          </cell>
          <cell r="D519">
            <v>0</v>
          </cell>
          <cell r="E519">
            <v>275</v>
          </cell>
          <cell r="F519">
            <v>0</v>
          </cell>
          <cell r="G519">
            <v>12.6</v>
          </cell>
          <cell r="H519">
            <v>0</v>
          </cell>
          <cell r="I519">
            <v>10</v>
          </cell>
          <cell r="J519">
            <v>20.399999999999999</v>
          </cell>
          <cell r="K519">
            <v>0</v>
          </cell>
          <cell r="L519">
            <v>0</v>
          </cell>
          <cell r="M519">
            <v>0</v>
          </cell>
          <cell r="N519">
            <v>508.9</v>
          </cell>
          <cell r="O519">
            <v>73.099999999999994</v>
          </cell>
          <cell r="P519">
            <v>7.3</v>
          </cell>
          <cell r="Q519">
            <v>0</v>
          </cell>
          <cell r="R519">
            <v>0</v>
          </cell>
          <cell r="S519">
            <v>0</v>
          </cell>
          <cell r="T519">
            <v>0</v>
          </cell>
          <cell r="U519">
            <v>0</v>
          </cell>
          <cell r="V519">
            <v>0</v>
          </cell>
          <cell r="W519">
            <v>104.71</v>
          </cell>
          <cell r="X519">
            <v>0</v>
          </cell>
          <cell r="Y519">
            <v>12.2</v>
          </cell>
          <cell r="Z519">
            <v>0</v>
          </cell>
          <cell r="AA519">
            <v>1.4</v>
          </cell>
          <cell r="AB519">
            <v>0</v>
          </cell>
          <cell r="AC519">
            <v>1154.99</v>
          </cell>
          <cell r="AD519">
            <v>230.3</v>
          </cell>
          <cell r="AE519">
            <v>0</v>
          </cell>
          <cell r="AF519">
            <v>224.4</v>
          </cell>
          <cell r="AG519">
            <v>60.5</v>
          </cell>
          <cell r="AH519">
            <v>0.6</v>
          </cell>
          <cell r="AI519">
            <v>0</v>
          </cell>
          <cell r="AJ519">
            <v>6859.95</v>
          </cell>
          <cell r="AK519">
            <v>0</v>
          </cell>
          <cell r="AL519">
            <v>0</v>
          </cell>
          <cell r="AM519">
            <v>0</v>
          </cell>
          <cell r="AN519">
            <v>0</v>
          </cell>
          <cell r="AO519">
            <v>28.5</v>
          </cell>
          <cell r="AP519">
            <v>20</v>
          </cell>
          <cell r="AQ519">
            <v>0</v>
          </cell>
          <cell r="AR519">
            <v>0</v>
          </cell>
          <cell r="AS519">
            <v>0</v>
          </cell>
          <cell r="AT519">
            <v>0</v>
          </cell>
          <cell r="AU519">
            <v>0</v>
          </cell>
          <cell r="AV519">
            <v>0</v>
          </cell>
          <cell r="AW519">
            <v>36.47</v>
          </cell>
          <cell r="AX519">
            <v>0</v>
          </cell>
          <cell r="AY519">
            <v>911.09140568616294</v>
          </cell>
          <cell r="AZ519">
            <v>11.47</v>
          </cell>
          <cell r="BA519">
            <v>10.82</v>
          </cell>
          <cell r="BB519">
            <v>0</v>
          </cell>
          <cell r="BC519">
            <v>0</v>
          </cell>
          <cell r="BD519">
            <v>0</v>
          </cell>
          <cell r="BE519">
            <v>6.2</v>
          </cell>
          <cell r="BF519">
            <v>61.536223817652797</v>
          </cell>
          <cell r="BG519">
            <v>33.796556144980102</v>
          </cell>
          <cell r="BH519">
            <v>21.85</v>
          </cell>
          <cell r="BI519">
            <v>1.19</v>
          </cell>
          <cell r="BJ519">
            <v>0</v>
          </cell>
          <cell r="BK519">
            <v>0</v>
          </cell>
          <cell r="BL519">
            <v>20.3</v>
          </cell>
          <cell r="BM519">
            <v>0</v>
          </cell>
          <cell r="BN519">
            <v>0</v>
          </cell>
          <cell r="BO519">
            <v>0</v>
          </cell>
          <cell r="BP519">
            <v>0</v>
          </cell>
          <cell r="BQ519">
            <v>417.8</v>
          </cell>
          <cell r="BR519">
            <v>0.5</v>
          </cell>
          <cell r="BS519">
            <v>5.2</v>
          </cell>
          <cell r="BT519">
            <v>262.02999999999997</v>
          </cell>
          <cell r="BU519">
            <v>0</v>
          </cell>
          <cell r="BV519">
            <v>8.4</v>
          </cell>
          <cell r="BW519">
            <v>32.200000000000003</v>
          </cell>
          <cell r="BY519">
            <v>0</v>
          </cell>
          <cell r="BZ519">
            <v>8.1999999999999993</v>
          </cell>
          <cell r="CA519">
            <v>54.4</v>
          </cell>
          <cell r="CB519">
            <v>0</v>
          </cell>
          <cell r="CC519">
            <v>0</v>
          </cell>
          <cell r="CD519">
            <v>28</v>
          </cell>
          <cell r="CE519">
            <v>10.87</v>
          </cell>
          <cell r="CF519">
            <v>0</v>
          </cell>
          <cell r="CG519">
            <v>3.5179999999999998</v>
          </cell>
          <cell r="CH519">
            <v>356.4</v>
          </cell>
          <cell r="CI519">
            <v>0</v>
          </cell>
          <cell r="CJ519">
            <v>0</v>
          </cell>
          <cell r="CK519">
            <v>15.6</v>
          </cell>
          <cell r="CL519">
            <v>44.8</v>
          </cell>
          <cell r="CM519">
            <v>14.3</v>
          </cell>
          <cell r="CN519">
            <v>0</v>
          </cell>
          <cell r="CO519">
            <v>24.7</v>
          </cell>
          <cell r="CP519">
            <v>124.2</v>
          </cell>
          <cell r="CQ519">
            <v>7.55</v>
          </cell>
          <cell r="CR519">
            <v>16.600000000000001</v>
          </cell>
          <cell r="CS519">
            <v>2127.77</v>
          </cell>
          <cell r="CT519">
            <v>535.99</v>
          </cell>
          <cell r="CU519">
            <v>535.99</v>
          </cell>
          <cell r="CV519">
            <v>983.82</v>
          </cell>
          <cell r="CW519">
            <v>308.62</v>
          </cell>
          <cell r="CX519">
            <v>189.76</v>
          </cell>
          <cell r="CY519">
            <v>49.8</v>
          </cell>
          <cell r="CZ519">
            <v>7101.01</v>
          </cell>
          <cell r="DA519">
            <v>535.99</v>
          </cell>
          <cell r="DB519">
            <v>1946.42</v>
          </cell>
          <cell r="DC519">
            <v>14.83</v>
          </cell>
          <cell r="DD519">
            <v>1.88</v>
          </cell>
          <cell r="DE519">
            <v>535.99</v>
          </cell>
          <cell r="DF519">
            <v>6.89</v>
          </cell>
          <cell r="DG519">
            <v>535.99</v>
          </cell>
          <cell r="DH519">
            <v>34.89</v>
          </cell>
          <cell r="DI519">
            <v>2880.8</v>
          </cell>
          <cell r="DJ519">
            <v>78.97</v>
          </cell>
          <cell r="DK519">
            <v>535.99</v>
          </cell>
          <cell r="DL519">
            <v>404.92</v>
          </cell>
          <cell r="DM519">
            <v>52.03</v>
          </cell>
          <cell r="DN519">
            <v>535.99</v>
          </cell>
          <cell r="DO519">
            <v>38</v>
          </cell>
          <cell r="DP519">
            <v>535.99</v>
          </cell>
          <cell r="DQ519">
            <v>5188.7</v>
          </cell>
          <cell r="DR519">
            <v>1.88</v>
          </cell>
          <cell r="DS519">
            <v>5316.52</v>
          </cell>
          <cell r="DT519">
            <v>86.92</v>
          </cell>
          <cell r="DU519">
            <v>2525.88</v>
          </cell>
          <cell r="DV519">
            <v>535.99</v>
          </cell>
          <cell r="DW519">
            <v>472.24</v>
          </cell>
          <cell r="DX519">
            <v>910.13</v>
          </cell>
          <cell r="DY519">
            <v>1523.59</v>
          </cell>
          <cell r="DZ519">
            <v>115</v>
          </cell>
          <cell r="EA519">
            <v>50.45</v>
          </cell>
          <cell r="EB519">
            <v>42.1</v>
          </cell>
          <cell r="EC519">
            <v>0</v>
          </cell>
          <cell r="ED519">
            <v>0</v>
          </cell>
          <cell r="EE519">
            <v>4.54</v>
          </cell>
          <cell r="EF519">
            <v>35.31</v>
          </cell>
          <cell r="EG519">
            <v>0</v>
          </cell>
          <cell r="EH519">
            <v>0</v>
          </cell>
          <cell r="EI519">
            <v>0</v>
          </cell>
          <cell r="EJ519">
            <v>0</v>
          </cell>
          <cell r="EK519">
            <v>7.32</v>
          </cell>
          <cell r="EL519">
            <v>0</v>
          </cell>
          <cell r="EM519">
            <v>0</v>
          </cell>
          <cell r="EN519">
            <v>0</v>
          </cell>
          <cell r="EO519">
            <v>0</v>
          </cell>
          <cell r="EQ519">
            <v>49494.742185648785</v>
          </cell>
        </row>
        <row r="520">
          <cell r="B520">
            <v>0</v>
          </cell>
          <cell r="C520">
            <v>0</v>
          </cell>
          <cell r="D520">
            <v>0</v>
          </cell>
          <cell r="E520">
            <v>0</v>
          </cell>
          <cell r="F520">
            <v>0</v>
          </cell>
          <cell r="G520">
            <v>0</v>
          </cell>
          <cell r="H520">
            <v>0</v>
          </cell>
          <cell r="I520">
            <v>0</v>
          </cell>
          <cell r="J520">
            <v>0</v>
          </cell>
          <cell r="K520">
            <v>0</v>
          </cell>
          <cell r="L520">
            <v>0</v>
          </cell>
          <cell r="M520">
            <v>0</v>
          </cell>
          <cell r="N520">
            <v>0</v>
          </cell>
          <cell r="O520">
            <v>0</v>
          </cell>
          <cell r="P520">
            <v>0</v>
          </cell>
          <cell r="Q520">
            <v>0</v>
          </cell>
          <cell r="R520">
            <v>0</v>
          </cell>
          <cell r="S520">
            <v>0</v>
          </cell>
          <cell r="T520">
            <v>1102</v>
          </cell>
          <cell r="U520">
            <v>0</v>
          </cell>
          <cell r="V520">
            <v>0</v>
          </cell>
          <cell r="W520">
            <v>0</v>
          </cell>
          <cell r="X520">
            <v>0</v>
          </cell>
          <cell r="Y520">
            <v>0</v>
          </cell>
          <cell r="Z520">
            <v>0</v>
          </cell>
          <cell r="AA520">
            <v>0</v>
          </cell>
          <cell r="AB520">
            <v>0</v>
          </cell>
          <cell r="AC520">
            <v>0</v>
          </cell>
          <cell r="AD520">
            <v>0</v>
          </cell>
          <cell r="AE520">
            <v>0</v>
          </cell>
          <cell r="AF520">
            <v>0</v>
          </cell>
          <cell r="AG520">
            <v>0</v>
          </cell>
          <cell r="AH520">
            <v>0</v>
          </cell>
          <cell r="AI520">
            <v>0</v>
          </cell>
          <cell r="AJ520">
            <v>0</v>
          </cell>
          <cell r="AK520">
            <v>0</v>
          </cell>
          <cell r="AL520">
            <v>0</v>
          </cell>
          <cell r="AM520">
            <v>1300</v>
          </cell>
          <cell r="AN520">
            <v>0</v>
          </cell>
          <cell r="AO520">
            <v>0</v>
          </cell>
          <cell r="AP520">
            <v>0</v>
          </cell>
          <cell r="AQ520">
            <v>0</v>
          </cell>
          <cell r="AR520">
            <v>0</v>
          </cell>
          <cell r="AS520">
            <v>0</v>
          </cell>
          <cell r="AT520">
            <v>0</v>
          </cell>
          <cell r="AU520">
            <v>0</v>
          </cell>
          <cell r="AV520">
            <v>0</v>
          </cell>
          <cell r="AW520">
            <v>0</v>
          </cell>
          <cell r="AX520">
            <v>0</v>
          </cell>
          <cell r="AY520">
            <v>0</v>
          </cell>
          <cell r="AZ520">
            <v>0</v>
          </cell>
          <cell r="BA520">
            <v>81.62</v>
          </cell>
          <cell r="BB520">
            <v>0</v>
          </cell>
          <cell r="BC520">
            <v>0</v>
          </cell>
          <cell r="BD520">
            <v>0</v>
          </cell>
          <cell r="BE520">
            <v>0</v>
          </cell>
          <cell r="BF520">
            <v>0</v>
          </cell>
          <cell r="BG520">
            <v>0</v>
          </cell>
          <cell r="BH520">
            <v>0</v>
          </cell>
          <cell r="BI520">
            <v>0</v>
          </cell>
          <cell r="BJ520">
            <v>0</v>
          </cell>
          <cell r="BK520">
            <v>0</v>
          </cell>
          <cell r="BL520">
            <v>0</v>
          </cell>
          <cell r="BM520">
            <v>0</v>
          </cell>
          <cell r="BN520">
            <v>0</v>
          </cell>
          <cell r="BO520">
            <v>0</v>
          </cell>
          <cell r="BP520">
            <v>0</v>
          </cell>
          <cell r="BQ520">
            <v>0</v>
          </cell>
          <cell r="BR520">
            <v>0</v>
          </cell>
          <cell r="BS520">
            <v>0</v>
          </cell>
          <cell r="BT520">
            <v>0</v>
          </cell>
          <cell r="BU520">
            <v>0</v>
          </cell>
          <cell r="BV520">
            <v>0</v>
          </cell>
          <cell r="BW520">
            <v>0</v>
          </cell>
          <cell r="BY520">
            <v>0</v>
          </cell>
          <cell r="BZ520">
            <v>0</v>
          </cell>
          <cell r="CA520">
            <v>0</v>
          </cell>
          <cell r="CB520">
            <v>0</v>
          </cell>
          <cell r="CC520">
            <v>0</v>
          </cell>
          <cell r="CD520">
            <v>217</v>
          </cell>
          <cell r="CE520">
            <v>0</v>
          </cell>
          <cell r="CF520">
            <v>0</v>
          </cell>
          <cell r="CG520">
            <v>0</v>
          </cell>
          <cell r="CH520">
            <v>0</v>
          </cell>
          <cell r="CI520">
            <v>0</v>
          </cell>
          <cell r="CJ520">
            <v>0</v>
          </cell>
          <cell r="CK520">
            <v>0</v>
          </cell>
          <cell r="CL520">
            <v>0</v>
          </cell>
          <cell r="CM520">
            <v>0</v>
          </cell>
          <cell r="CN520">
            <v>0</v>
          </cell>
          <cell r="CO520">
            <v>0</v>
          </cell>
          <cell r="CP520">
            <v>0</v>
          </cell>
          <cell r="CQ520">
            <v>0</v>
          </cell>
          <cell r="CR520">
            <v>0</v>
          </cell>
          <cell r="CS520">
            <v>0</v>
          </cell>
          <cell r="CT520">
            <v>0</v>
          </cell>
          <cell r="CU520">
            <v>0</v>
          </cell>
          <cell r="CV520">
            <v>0</v>
          </cell>
          <cell r="CW520">
            <v>0</v>
          </cell>
          <cell r="CX520">
            <v>0</v>
          </cell>
          <cell r="CY520">
            <v>0</v>
          </cell>
          <cell r="CZ520">
            <v>0</v>
          </cell>
          <cell r="DA520">
            <v>0</v>
          </cell>
          <cell r="DB520">
            <v>0</v>
          </cell>
          <cell r="DC520">
            <v>0</v>
          </cell>
          <cell r="DD520">
            <v>0</v>
          </cell>
          <cell r="DE520">
            <v>0</v>
          </cell>
          <cell r="DF520">
            <v>0</v>
          </cell>
          <cell r="DG520">
            <v>0</v>
          </cell>
          <cell r="DH520">
            <v>0</v>
          </cell>
          <cell r="DI520">
            <v>0</v>
          </cell>
          <cell r="DJ520">
            <v>0</v>
          </cell>
          <cell r="DK520">
            <v>0</v>
          </cell>
          <cell r="DL520">
            <v>0</v>
          </cell>
          <cell r="DM520">
            <v>0</v>
          </cell>
          <cell r="DN520">
            <v>0</v>
          </cell>
          <cell r="DO520">
            <v>0</v>
          </cell>
          <cell r="DP520">
            <v>0</v>
          </cell>
          <cell r="DQ520">
            <v>0</v>
          </cell>
          <cell r="DR520">
            <v>0</v>
          </cell>
          <cell r="DS520">
            <v>0</v>
          </cell>
          <cell r="DT520">
            <v>0</v>
          </cell>
          <cell r="DU520">
            <v>0</v>
          </cell>
          <cell r="DV520">
            <v>0</v>
          </cell>
          <cell r="DW520">
            <v>0</v>
          </cell>
          <cell r="DX520">
            <v>0</v>
          </cell>
          <cell r="DY520">
            <v>0</v>
          </cell>
          <cell r="DZ520">
            <v>0</v>
          </cell>
          <cell r="EA520">
            <v>0</v>
          </cell>
          <cell r="EB520">
            <v>0</v>
          </cell>
          <cell r="EC520">
            <v>0</v>
          </cell>
          <cell r="ED520">
            <v>0</v>
          </cell>
          <cell r="EE520">
            <v>0</v>
          </cell>
          <cell r="EF520">
            <v>0</v>
          </cell>
          <cell r="EG520">
            <v>0</v>
          </cell>
          <cell r="EH520">
            <v>0</v>
          </cell>
          <cell r="EI520">
            <v>0</v>
          </cell>
          <cell r="EJ520">
            <v>0</v>
          </cell>
          <cell r="EK520">
            <v>0</v>
          </cell>
          <cell r="EL520">
            <v>0</v>
          </cell>
          <cell r="EM520">
            <v>0</v>
          </cell>
          <cell r="EN520">
            <v>0</v>
          </cell>
          <cell r="EO520">
            <v>0</v>
          </cell>
          <cell r="EQ520">
            <v>2700.62</v>
          </cell>
        </row>
        <row r="521">
          <cell r="B521">
            <v>0</v>
          </cell>
          <cell r="C521">
            <v>7</v>
          </cell>
          <cell r="D521">
            <v>0</v>
          </cell>
          <cell r="E521">
            <v>0</v>
          </cell>
          <cell r="F521">
            <v>0</v>
          </cell>
          <cell r="G521">
            <v>0</v>
          </cell>
          <cell r="H521">
            <v>0</v>
          </cell>
          <cell r="I521">
            <v>0</v>
          </cell>
          <cell r="J521">
            <v>0</v>
          </cell>
          <cell r="K521">
            <v>0</v>
          </cell>
          <cell r="L521">
            <v>0</v>
          </cell>
          <cell r="M521">
            <v>0</v>
          </cell>
          <cell r="N521">
            <v>0</v>
          </cell>
          <cell r="O521">
            <v>0</v>
          </cell>
          <cell r="P521">
            <v>0</v>
          </cell>
          <cell r="Q521">
            <v>0</v>
          </cell>
          <cell r="R521">
            <v>0</v>
          </cell>
          <cell r="S521">
            <v>0</v>
          </cell>
          <cell r="T521">
            <v>0</v>
          </cell>
          <cell r="U521">
            <v>1087</v>
          </cell>
          <cell r="V521">
            <v>0</v>
          </cell>
          <cell r="W521">
            <v>0</v>
          </cell>
          <cell r="X521">
            <v>0</v>
          </cell>
          <cell r="Y521">
            <v>0</v>
          </cell>
          <cell r="Z521">
            <v>0</v>
          </cell>
          <cell r="AA521">
            <v>0</v>
          </cell>
          <cell r="AB521">
            <v>0</v>
          </cell>
          <cell r="AC521">
            <v>0</v>
          </cell>
          <cell r="AD521">
            <v>0</v>
          </cell>
          <cell r="AE521">
            <v>0</v>
          </cell>
          <cell r="AF521">
            <v>0</v>
          </cell>
          <cell r="AG521">
            <v>0</v>
          </cell>
          <cell r="AH521">
            <v>0</v>
          </cell>
          <cell r="AI521">
            <v>0</v>
          </cell>
          <cell r="AJ521">
            <v>0</v>
          </cell>
          <cell r="AK521">
            <v>0</v>
          </cell>
          <cell r="AL521">
            <v>0</v>
          </cell>
          <cell r="AM521">
            <v>0</v>
          </cell>
          <cell r="AN521">
            <v>0</v>
          </cell>
          <cell r="AO521">
            <v>0</v>
          </cell>
          <cell r="AP521">
            <v>0</v>
          </cell>
          <cell r="AQ521">
            <v>0</v>
          </cell>
          <cell r="AR521">
            <v>0</v>
          </cell>
          <cell r="AS521">
            <v>0</v>
          </cell>
          <cell r="AT521">
            <v>0</v>
          </cell>
          <cell r="AU521">
            <v>0</v>
          </cell>
          <cell r="AV521">
            <v>0</v>
          </cell>
          <cell r="AW521">
            <v>0</v>
          </cell>
          <cell r="AX521">
            <v>0</v>
          </cell>
          <cell r="AY521">
            <v>0</v>
          </cell>
          <cell r="AZ521">
            <v>0</v>
          </cell>
          <cell r="BA521">
            <v>0</v>
          </cell>
          <cell r="BB521">
            <v>0</v>
          </cell>
          <cell r="BC521">
            <v>0</v>
          </cell>
          <cell r="BD521">
            <v>0</v>
          </cell>
          <cell r="BE521">
            <v>0</v>
          </cell>
          <cell r="BF521">
            <v>0</v>
          </cell>
          <cell r="BG521">
            <v>0</v>
          </cell>
          <cell r="BH521">
            <v>0</v>
          </cell>
          <cell r="BI521">
            <v>0</v>
          </cell>
          <cell r="BJ521">
            <v>0</v>
          </cell>
          <cell r="BK521">
            <v>0</v>
          </cell>
          <cell r="BL521">
            <v>0</v>
          </cell>
          <cell r="BM521">
            <v>0</v>
          </cell>
          <cell r="BN521">
            <v>0</v>
          </cell>
          <cell r="BO521">
            <v>0</v>
          </cell>
          <cell r="BP521">
            <v>0</v>
          </cell>
          <cell r="BQ521">
            <v>0</v>
          </cell>
          <cell r="BR521">
            <v>0</v>
          </cell>
          <cell r="BS521">
            <v>0</v>
          </cell>
          <cell r="BT521">
            <v>0</v>
          </cell>
          <cell r="BU521">
            <v>0</v>
          </cell>
          <cell r="BV521">
            <v>0</v>
          </cell>
          <cell r="BW521">
            <v>0</v>
          </cell>
          <cell r="BY521">
            <v>0</v>
          </cell>
          <cell r="BZ521">
            <v>0</v>
          </cell>
          <cell r="CA521">
            <v>0</v>
          </cell>
          <cell r="CB521">
            <v>0</v>
          </cell>
          <cell r="CC521">
            <v>0</v>
          </cell>
          <cell r="CD521">
            <v>219</v>
          </cell>
          <cell r="CE521">
            <v>0</v>
          </cell>
          <cell r="CF521">
            <v>0</v>
          </cell>
          <cell r="CG521">
            <v>0</v>
          </cell>
          <cell r="CH521">
            <v>0</v>
          </cell>
          <cell r="CI521">
            <v>0</v>
          </cell>
          <cell r="CJ521">
            <v>0</v>
          </cell>
          <cell r="CK521">
            <v>0</v>
          </cell>
          <cell r="CL521">
            <v>0</v>
          </cell>
          <cell r="CM521">
            <v>0</v>
          </cell>
          <cell r="CN521">
            <v>0</v>
          </cell>
          <cell r="CO521">
            <v>0</v>
          </cell>
          <cell r="CP521">
            <v>0</v>
          </cell>
          <cell r="CQ521">
            <v>0</v>
          </cell>
          <cell r="CR521">
            <v>0</v>
          </cell>
          <cell r="CS521">
            <v>0</v>
          </cell>
          <cell r="CT521">
            <v>0</v>
          </cell>
          <cell r="CU521">
            <v>0</v>
          </cell>
          <cell r="CV521">
            <v>0</v>
          </cell>
          <cell r="CW521">
            <v>0</v>
          </cell>
          <cell r="CX521">
            <v>0</v>
          </cell>
          <cell r="CY521">
            <v>0</v>
          </cell>
          <cell r="CZ521">
            <v>0</v>
          </cell>
          <cell r="DA521">
            <v>0</v>
          </cell>
          <cell r="DB521">
            <v>0</v>
          </cell>
          <cell r="DC521">
            <v>0</v>
          </cell>
          <cell r="DD521">
            <v>0</v>
          </cell>
          <cell r="DE521">
            <v>0</v>
          </cell>
          <cell r="DF521">
            <v>0</v>
          </cell>
          <cell r="DG521">
            <v>0</v>
          </cell>
          <cell r="DH521">
            <v>0</v>
          </cell>
          <cell r="DI521">
            <v>0</v>
          </cell>
          <cell r="DJ521">
            <v>0</v>
          </cell>
          <cell r="DK521">
            <v>0</v>
          </cell>
          <cell r="DL521">
            <v>0</v>
          </cell>
          <cell r="DM521">
            <v>0</v>
          </cell>
          <cell r="DN521">
            <v>0</v>
          </cell>
          <cell r="DO521">
            <v>0</v>
          </cell>
          <cell r="DP521">
            <v>0</v>
          </cell>
          <cell r="DQ521">
            <v>0</v>
          </cell>
          <cell r="DR521">
            <v>0</v>
          </cell>
          <cell r="DS521">
            <v>0</v>
          </cell>
          <cell r="DT521">
            <v>0</v>
          </cell>
          <cell r="DU521">
            <v>0</v>
          </cell>
          <cell r="DV521">
            <v>0</v>
          </cell>
          <cell r="DW521">
            <v>0</v>
          </cell>
          <cell r="DX521">
            <v>0</v>
          </cell>
          <cell r="DY521">
            <v>0</v>
          </cell>
          <cell r="DZ521">
            <v>0</v>
          </cell>
          <cell r="EA521">
            <v>0</v>
          </cell>
          <cell r="EB521">
            <v>0</v>
          </cell>
          <cell r="EC521">
            <v>0</v>
          </cell>
          <cell r="ED521">
            <v>0</v>
          </cell>
          <cell r="EE521">
            <v>0</v>
          </cell>
          <cell r="EF521">
            <v>0</v>
          </cell>
          <cell r="EG521">
            <v>0</v>
          </cell>
          <cell r="EH521">
            <v>0</v>
          </cell>
          <cell r="EI521">
            <v>0</v>
          </cell>
          <cell r="EJ521">
            <v>0</v>
          </cell>
          <cell r="EK521">
            <v>0</v>
          </cell>
          <cell r="EL521">
            <v>0</v>
          </cell>
          <cell r="EM521">
            <v>0</v>
          </cell>
          <cell r="EN521">
            <v>0</v>
          </cell>
          <cell r="EO521">
            <v>0</v>
          </cell>
          <cell r="EQ521">
            <v>1313</v>
          </cell>
        </row>
        <row r="522">
          <cell r="B522">
            <v>0</v>
          </cell>
          <cell r="C522">
            <v>22</v>
          </cell>
          <cell r="D522">
            <v>0</v>
          </cell>
          <cell r="E522">
            <v>275</v>
          </cell>
          <cell r="F522">
            <v>0</v>
          </cell>
          <cell r="G522">
            <v>12.6</v>
          </cell>
          <cell r="H522">
            <v>0</v>
          </cell>
          <cell r="I522">
            <v>10</v>
          </cell>
          <cell r="J522">
            <v>20.399999999999999</v>
          </cell>
          <cell r="K522">
            <v>0</v>
          </cell>
          <cell r="L522">
            <v>0</v>
          </cell>
          <cell r="M522">
            <v>0</v>
          </cell>
          <cell r="N522">
            <v>508.9</v>
          </cell>
          <cell r="O522">
            <v>73.099999999999994</v>
          </cell>
          <cell r="P522">
            <v>7.3</v>
          </cell>
          <cell r="Q522">
            <v>0</v>
          </cell>
          <cell r="R522">
            <v>0</v>
          </cell>
          <cell r="S522">
            <v>0</v>
          </cell>
          <cell r="T522">
            <v>1102</v>
          </cell>
          <cell r="U522">
            <v>1087</v>
          </cell>
          <cell r="V522">
            <v>0</v>
          </cell>
          <cell r="W522">
            <v>104.71</v>
          </cell>
          <cell r="X522">
            <v>0</v>
          </cell>
          <cell r="Y522">
            <v>12.2</v>
          </cell>
          <cell r="Z522">
            <v>0</v>
          </cell>
          <cell r="AA522">
            <v>1.4</v>
          </cell>
          <cell r="AB522">
            <v>0</v>
          </cell>
          <cell r="AC522">
            <v>1154.99</v>
          </cell>
          <cell r="AD522">
            <v>230.3</v>
          </cell>
          <cell r="AE522">
            <v>0</v>
          </cell>
          <cell r="AF522">
            <v>224.4</v>
          </cell>
          <cell r="AG522">
            <v>60.5</v>
          </cell>
          <cell r="AH522">
            <v>0.6</v>
          </cell>
          <cell r="AI522">
            <v>0</v>
          </cell>
          <cell r="AJ522">
            <v>6859.95</v>
          </cell>
          <cell r="AK522">
            <v>0</v>
          </cell>
          <cell r="AL522">
            <v>0</v>
          </cell>
          <cell r="AM522">
            <v>1300</v>
          </cell>
          <cell r="AN522">
            <v>0</v>
          </cell>
          <cell r="AO522">
            <v>28.5</v>
          </cell>
          <cell r="AP522">
            <v>20</v>
          </cell>
          <cell r="AQ522">
            <v>0</v>
          </cell>
          <cell r="AR522">
            <v>0</v>
          </cell>
          <cell r="AS522">
            <v>0</v>
          </cell>
          <cell r="AT522">
            <v>0</v>
          </cell>
          <cell r="AU522">
            <v>0</v>
          </cell>
          <cell r="AV522">
            <v>0</v>
          </cell>
          <cell r="AW522">
            <v>36.47</v>
          </cell>
          <cell r="AX522">
            <v>0</v>
          </cell>
          <cell r="AY522">
            <v>911.09140568616294</v>
          </cell>
          <cell r="AZ522">
            <v>11.47</v>
          </cell>
          <cell r="BA522">
            <v>92.44</v>
          </cell>
          <cell r="BB522">
            <v>0</v>
          </cell>
          <cell r="BC522">
            <v>0</v>
          </cell>
          <cell r="BD522">
            <v>0</v>
          </cell>
          <cell r="BE522">
            <v>6.2</v>
          </cell>
          <cell r="BF522">
            <v>61.536223817652797</v>
          </cell>
          <cell r="BG522">
            <v>33.796556144980102</v>
          </cell>
          <cell r="BH522">
            <v>21.85</v>
          </cell>
          <cell r="BI522">
            <v>1.19</v>
          </cell>
          <cell r="BJ522">
            <v>0</v>
          </cell>
          <cell r="BK522">
            <v>0</v>
          </cell>
          <cell r="BL522">
            <v>20.3</v>
          </cell>
          <cell r="BM522">
            <v>0</v>
          </cell>
          <cell r="BN522">
            <v>0</v>
          </cell>
          <cell r="BO522">
            <v>0</v>
          </cell>
          <cell r="BP522">
            <v>0</v>
          </cell>
          <cell r="BQ522">
            <v>417.8</v>
          </cell>
          <cell r="BR522">
            <v>0.5</v>
          </cell>
          <cell r="BS522">
            <v>5.2</v>
          </cell>
          <cell r="BT522">
            <v>262.02999999999997</v>
          </cell>
          <cell r="BU522">
            <v>0</v>
          </cell>
          <cell r="BV522">
            <v>8.4</v>
          </cell>
          <cell r="BW522">
            <v>32.200000000000003</v>
          </cell>
          <cell r="BY522">
            <v>0</v>
          </cell>
          <cell r="BZ522">
            <v>8.1999999999999993</v>
          </cell>
          <cell r="CA522">
            <v>54.4</v>
          </cell>
          <cell r="CB522">
            <v>0</v>
          </cell>
          <cell r="CC522">
            <v>0</v>
          </cell>
          <cell r="CD522">
            <v>464</v>
          </cell>
          <cell r="CE522">
            <v>10.87</v>
          </cell>
          <cell r="CF522">
            <v>0</v>
          </cell>
          <cell r="CG522">
            <v>3.5179999999999998</v>
          </cell>
          <cell r="CH522">
            <v>356.4</v>
          </cell>
          <cell r="CI522">
            <v>0</v>
          </cell>
          <cell r="CJ522">
            <v>0</v>
          </cell>
          <cell r="CK522">
            <v>15.6</v>
          </cell>
          <cell r="CL522">
            <v>44.8</v>
          </cell>
          <cell r="CM522">
            <v>14.3</v>
          </cell>
          <cell r="CN522">
            <v>0</v>
          </cell>
          <cell r="CO522">
            <v>24.7</v>
          </cell>
          <cell r="CP522">
            <v>124.2</v>
          </cell>
          <cell r="CQ522">
            <v>7.55</v>
          </cell>
          <cell r="CR522">
            <v>16.600000000000001</v>
          </cell>
          <cell r="CS522">
            <v>2127.77</v>
          </cell>
          <cell r="CT522">
            <v>535.99</v>
          </cell>
          <cell r="CU522">
            <v>535.99</v>
          </cell>
          <cell r="CV522">
            <v>983.82</v>
          </cell>
          <cell r="CW522">
            <v>308.62</v>
          </cell>
          <cell r="CX522">
            <v>189.76</v>
          </cell>
          <cell r="CY522">
            <v>49.8</v>
          </cell>
          <cell r="CZ522">
            <v>7101.01</v>
          </cell>
          <cell r="DA522">
            <v>535.99</v>
          </cell>
          <cell r="DB522">
            <v>1946.42</v>
          </cell>
          <cell r="DC522">
            <v>14.83</v>
          </cell>
          <cell r="DD522">
            <v>1.88</v>
          </cell>
          <cell r="DE522">
            <v>535.99</v>
          </cell>
          <cell r="DF522">
            <v>6.89</v>
          </cell>
          <cell r="DG522">
            <v>535.99</v>
          </cell>
          <cell r="DH522">
            <v>34.89</v>
          </cell>
          <cell r="DI522">
            <v>2880.8</v>
          </cell>
          <cell r="DJ522">
            <v>78.97</v>
          </cell>
          <cell r="DK522">
            <v>535.99</v>
          </cell>
          <cell r="DL522">
            <v>404.92</v>
          </cell>
          <cell r="DM522">
            <v>52.03</v>
          </cell>
          <cell r="DN522">
            <v>535.99</v>
          </cell>
          <cell r="DO522">
            <v>38</v>
          </cell>
          <cell r="DP522">
            <v>535.99</v>
          </cell>
          <cell r="DQ522">
            <v>5188.7</v>
          </cell>
          <cell r="DR522">
            <v>1.88</v>
          </cell>
          <cell r="DS522">
            <v>5316.52</v>
          </cell>
          <cell r="DT522">
            <v>86.92</v>
          </cell>
          <cell r="DU522">
            <v>2525.88</v>
          </cell>
          <cell r="DV522">
            <v>535.99</v>
          </cell>
          <cell r="DW522">
            <v>472.24</v>
          </cell>
          <cell r="DX522">
            <v>910.13</v>
          </cell>
          <cell r="DY522">
            <v>1523.59</v>
          </cell>
          <cell r="DZ522">
            <v>115</v>
          </cell>
          <cell r="EA522">
            <v>50.45</v>
          </cell>
          <cell r="EB522">
            <v>42.1</v>
          </cell>
          <cell r="EC522">
            <v>0</v>
          </cell>
          <cell r="ED522">
            <v>0</v>
          </cell>
          <cell r="EE522">
            <v>4.54</v>
          </cell>
          <cell r="EF522">
            <v>35.31</v>
          </cell>
          <cell r="EG522">
            <v>0</v>
          </cell>
          <cell r="EH522">
            <v>0</v>
          </cell>
          <cell r="EI522">
            <v>0</v>
          </cell>
          <cell r="EJ522">
            <v>0</v>
          </cell>
          <cell r="EK522">
            <v>7.32</v>
          </cell>
          <cell r="EL522">
            <v>0</v>
          </cell>
          <cell r="EM522">
            <v>0</v>
          </cell>
          <cell r="EN522">
            <v>0</v>
          </cell>
          <cell r="EO522">
            <v>0</v>
          </cell>
          <cell r="EQ522">
            <v>53508.362185648766</v>
          </cell>
        </row>
        <row r="523">
          <cell r="B523">
            <v>0</v>
          </cell>
          <cell r="C523">
            <v>17</v>
          </cell>
          <cell r="D523">
            <v>0</v>
          </cell>
          <cell r="E523">
            <v>275</v>
          </cell>
          <cell r="F523">
            <v>0</v>
          </cell>
          <cell r="G523">
            <v>6</v>
          </cell>
          <cell r="H523">
            <v>3.3</v>
          </cell>
          <cell r="I523">
            <v>8.5</v>
          </cell>
          <cell r="J523">
            <v>20.399999999999999</v>
          </cell>
          <cell r="K523">
            <v>0</v>
          </cell>
          <cell r="L523">
            <v>0</v>
          </cell>
          <cell r="M523">
            <v>0</v>
          </cell>
          <cell r="N523">
            <v>507.8</v>
          </cell>
          <cell r="O523">
            <v>73.099999999999994</v>
          </cell>
          <cell r="P523">
            <v>4.37</v>
          </cell>
          <cell r="Q523">
            <v>0</v>
          </cell>
          <cell r="R523">
            <v>0</v>
          </cell>
          <cell r="S523">
            <v>0</v>
          </cell>
          <cell r="T523">
            <v>0</v>
          </cell>
          <cell r="U523">
            <v>0</v>
          </cell>
          <cell r="V523">
            <v>0</v>
          </cell>
          <cell r="W523">
            <v>97.9</v>
          </cell>
          <cell r="X523">
            <v>0</v>
          </cell>
          <cell r="Y523">
            <v>17.600000000000001</v>
          </cell>
          <cell r="Z523">
            <v>0</v>
          </cell>
          <cell r="AA523">
            <v>1.4</v>
          </cell>
          <cell r="AB523">
            <v>0</v>
          </cell>
          <cell r="AC523">
            <v>1151.99</v>
          </cell>
          <cell r="AD523">
            <v>230.3</v>
          </cell>
          <cell r="AE523">
            <v>0</v>
          </cell>
          <cell r="AF523">
            <v>236.4</v>
          </cell>
          <cell r="AG523">
            <v>68.8</v>
          </cell>
          <cell r="AH523">
            <v>1.36</v>
          </cell>
          <cell r="AI523">
            <v>0</v>
          </cell>
          <cell r="AJ523">
            <v>6544.28</v>
          </cell>
          <cell r="AK523">
            <v>0</v>
          </cell>
          <cell r="AL523">
            <v>0</v>
          </cell>
          <cell r="AM523">
            <v>0</v>
          </cell>
          <cell r="AN523">
            <v>0</v>
          </cell>
          <cell r="AO523">
            <v>26.01</v>
          </cell>
          <cell r="AP523">
            <v>4.0999999999999996</v>
          </cell>
          <cell r="AQ523">
            <v>0</v>
          </cell>
          <cell r="AR523">
            <v>0</v>
          </cell>
          <cell r="AS523">
            <v>0</v>
          </cell>
          <cell r="AT523">
            <v>0</v>
          </cell>
          <cell r="AU523">
            <v>0</v>
          </cell>
          <cell r="AV523">
            <v>0</v>
          </cell>
          <cell r="AW523">
            <v>45.27</v>
          </cell>
          <cell r="AX523">
            <v>0</v>
          </cell>
          <cell r="AY523">
            <v>911.09175506754798</v>
          </cell>
          <cell r="AZ523">
            <v>1.68</v>
          </cell>
          <cell r="BA523">
            <v>6.28</v>
          </cell>
          <cell r="BB523">
            <v>0</v>
          </cell>
          <cell r="BC523">
            <v>0</v>
          </cell>
          <cell r="BD523">
            <v>0</v>
          </cell>
          <cell r="BE523">
            <v>6.2</v>
          </cell>
          <cell r="BF523">
            <v>56.76</v>
          </cell>
          <cell r="BG523">
            <v>16.939941199034202</v>
          </cell>
          <cell r="BH523">
            <v>20.146468516411499</v>
          </cell>
          <cell r="BI523">
            <v>1.21</v>
          </cell>
          <cell r="BJ523">
            <v>0</v>
          </cell>
          <cell r="BK523">
            <v>0</v>
          </cell>
          <cell r="BL523">
            <v>3.79</v>
          </cell>
          <cell r="BM523">
            <v>0</v>
          </cell>
          <cell r="BN523">
            <v>0</v>
          </cell>
          <cell r="BO523">
            <v>0</v>
          </cell>
          <cell r="BP523">
            <v>0</v>
          </cell>
          <cell r="BQ523">
            <v>0</v>
          </cell>
          <cell r="BR523">
            <v>0</v>
          </cell>
          <cell r="BS523">
            <v>4.4000000000000004</v>
          </cell>
          <cell r="BT523">
            <v>282.17</v>
          </cell>
          <cell r="BU523">
            <v>0</v>
          </cell>
          <cell r="BV523">
            <v>6.38</v>
          </cell>
          <cell r="BW523">
            <v>32.200000000000003</v>
          </cell>
          <cell r="BY523">
            <v>0</v>
          </cell>
          <cell r="BZ523">
            <v>8.1999999999999993</v>
          </cell>
          <cell r="CA523">
            <v>54.4</v>
          </cell>
          <cell r="CB523">
            <v>0</v>
          </cell>
          <cell r="CC523">
            <v>0</v>
          </cell>
          <cell r="CD523">
            <v>2.5</v>
          </cell>
          <cell r="CE523">
            <v>2.76</v>
          </cell>
          <cell r="CF523">
            <v>0</v>
          </cell>
          <cell r="CG523">
            <v>3.097</v>
          </cell>
          <cell r="CH523">
            <v>343.7</v>
          </cell>
          <cell r="CI523">
            <v>0</v>
          </cell>
          <cell r="CJ523">
            <v>0</v>
          </cell>
          <cell r="CK523">
            <v>13.7</v>
          </cell>
          <cell r="CL523">
            <v>42.5</v>
          </cell>
          <cell r="CM523">
            <v>10.7</v>
          </cell>
          <cell r="CN523">
            <v>0</v>
          </cell>
          <cell r="CO523">
            <v>37</v>
          </cell>
          <cell r="CP523">
            <v>92.8</v>
          </cell>
          <cell r="CQ523">
            <v>7.55</v>
          </cell>
          <cell r="CR523">
            <v>16.600000000000001</v>
          </cell>
          <cell r="CS523">
            <v>1970.46</v>
          </cell>
          <cell r="CT523">
            <v>603.87</v>
          </cell>
          <cell r="CU523">
            <v>603.87</v>
          </cell>
          <cell r="CV523">
            <v>993.48</v>
          </cell>
          <cell r="CW523">
            <v>295.33</v>
          </cell>
          <cell r="CX523">
            <v>183.3</v>
          </cell>
          <cell r="CY523">
            <v>49.8</v>
          </cell>
          <cell r="CZ523">
            <v>7136.89</v>
          </cell>
          <cell r="DA523">
            <v>603.87</v>
          </cell>
          <cell r="DB523">
            <v>2085.6</v>
          </cell>
          <cell r="DC523">
            <v>8.6199999999999992</v>
          </cell>
          <cell r="DD523">
            <v>603.87</v>
          </cell>
          <cell r="DE523">
            <v>603.87</v>
          </cell>
          <cell r="DF523">
            <v>603.87</v>
          </cell>
          <cell r="DG523">
            <v>603.87</v>
          </cell>
          <cell r="DH523">
            <v>149.66999999999999</v>
          </cell>
          <cell r="DI523">
            <v>2965.71</v>
          </cell>
          <cell r="DJ523">
            <v>48.86</v>
          </cell>
          <cell r="DK523">
            <v>603.87</v>
          </cell>
          <cell r="DL523">
            <v>385.72</v>
          </cell>
          <cell r="DM523">
            <v>54.82</v>
          </cell>
          <cell r="DN523">
            <v>603.87</v>
          </cell>
          <cell r="DO523">
            <v>106.4</v>
          </cell>
          <cell r="DP523">
            <v>603.87</v>
          </cell>
          <cell r="DQ523">
            <v>4289.28</v>
          </cell>
          <cell r="DR523">
            <v>603.87</v>
          </cell>
          <cell r="DS523">
            <v>5310.99</v>
          </cell>
          <cell r="DT523">
            <v>85.89</v>
          </cell>
          <cell r="DU523">
            <v>2658.75</v>
          </cell>
          <cell r="DV523">
            <v>603.87</v>
          </cell>
          <cell r="DW523">
            <v>471.42</v>
          </cell>
          <cell r="DX523">
            <v>910.13</v>
          </cell>
          <cell r="DY523">
            <v>1534.99</v>
          </cell>
          <cell r="DZ523">
            <v>96</v>
          </cell>
          <cell r="EA523">
            <v>44.89</v>
          </cell>
          <cell r="EB523">
            <v>33.96</v>
          </cell>
          <cell r="EC523">
            <v>2.74</v>
          </cell>
          <cell r="ED523">
            <v>0</v>
          </cell>
          <cell r="EE523">
            <v>1.2</v>
          </cell>
          <cell r="EF523">
            <v>35.51</v>
          </cell>
          <cell r="EG523">
            <v>0</v>
          </cell>
          <cell r="EH523">
            <v>0</v>
          </cell>
          <cell r="EI523">
            <v>0</v>
          </cell>
          <cell r="EJ523">
            <v>0</v>
          </cell>
          <cell r="EK523">
            <v>5.0410000000000004</v>
          </cell>
          <cell r="EL523">
            <v>0</v>
          </cell>
          <cell r="EM523">
            <v>0</v>
          </cell>
          <cell r="EN523">
            <v>0</v>
          </cell>
          <cell r="EO523">
            <v>2.04</v>
          </cell>
          <cell r="EQ523">
            <v>50489.566164782984</v>
          </cell>
        </row>
        <row r="524">
          <cell r="B524">
            <v>0</v>
          </cell>
          <cell r="C524">
            <v>0</v>
          </cell>
          <cell r="D524">
            <v>0</v>
          </cell>
          <cell r="E524">
            <v>0</v>
          </cell>
          <cell r="F524">
            <v>0</v>
          </cell>
          <cell r="G524">
            <v>0</v>
          </cell>
          <cell r="H524">
            <v>0</v>
          </cell>
          <cell r="I524">
            <v>0</v>
          </cell>
          <cell r="J524">
            <v>0</v>
          </cell>
          <cell r="K524">
            <v>0</v>
          </cell>
          <cell r="L524">
            <v>0</v>
          </cell>
          <cell r="M524">
            <v>0</v>
          </cell>
          <cell r="N524">
            <v>0</v>
          </cell>
          <cell r="O524">
            <v>0</v>
          </cell>
          <cell r="P524">
            <v>0</v>
          </cell>
          <cell r="Q524">
            <v>0</v>
          </cell>
          <cell r="R524">
            <v>0</v>
          </cell>
          <cell r="S524">
            <v>0</v>
          </cell>
          <cell r="T524">
            <v>939</v>
          </cell>
          <cell r="U524">
            <v>0</v>
          </cell>
          <cell r="V524">
            <v>0</v>
          </cell>
          <cell r="W524">
            <v>0</v>
          </cell>
          <cell r="X524">
            <v>0</v>
          </cell>
          <cell r="Y524">
            <v>0</v>
          </cell>
          <cell r="Z524">
            <v>0</v>
          </cell>
          <cell r="AA524">
            <v>0</v>
          </cell>
          <cell r="AB524">
            <v>0</v>
          </cell>
          <cell r="AC524">
            <v>0</v>
          </cell>
          <cell r="AD524">
            <v>0</v>
          </cell>
          <cell r="AE524">
            <v>0</v>
          </cell>
          <cell r="AF524">
            <v>0</v>
          </cell>
          <cell r="AG524">
            <v>0</v>
          </cell>
          <cell r="AH524">
            <v>0</v>
          </cell>
          <cell r="AI524">
            <v>0</v>
          </cell>
          <cell r="AJ524">
            <v>0</v>
          </cell>
          <cell r="AK524">
            <v>0</v>
          </cell>
          <cell r="AL524">
            <v>0</v>
          </cell>
          <cell r="AM524">
            <v>931.4</v>
          </cell>
          <cell r="AN524">
            <v>0</v>
          </cell>
          <cell r="AO524">
            <v>0</v>
          </cell>
          <cell r="AP524">
            <v>0</v>
          </cell>
          <cell r="AQ524">
            <v>0</v>
          </cell>
          <cell r="AR524">
            <v>0</v>
          </cell>
          <cell r="AS524">
            <v>0</v>
          </cell>
          <cell r="AT524">
            <v>0</v>
          </cell>
          <cell r="AU524">
            <v>0</v>
          </cell>
          <cell r="AV524">
            <v>0</v>
          </cell>
          <cell r="AW524">
            <v>0</v>
          </cell>
          <cell r="AX524">
            <v>0</v>
          </cell>
          <cell r="AY524">
            <v>0</v>
          </cell>
          <cell r="AZ524">
            <v>0</v>
          </cell>
          <cell r="BA524">
            <v>80.569999999999993</v>
          </cell>
          <cell r="BB524">
            <v>0</v>
          </cell>
          <cell r="BC524">
            <v>0</v>
          </cell>
          <cell r="BD524">
            <v>0</v>
          </cell>
          <cell r="BE524">
            <v>0</v>
          </cell>
          <cell r="BF524">
            <v>0</v>
          </cell>
          <cell r="BG524">
            <v>0</v>
          </cell>
          <cell r="BH524">
            <v>0</v>
          </cell>
          <cell r="BI524">
            <v>0</v>
          </cell>
          <cell r="BJ524">
            <v>0</v>
          </cell>
          <cell r="BK524">
            <v>0</v>
          </cell>
          <cell r="BL524">
            <v>0</v>
          </cell>
          <cell r="BM524">
            <v>0</v>
          </cell>
          <cell r="BN524">
            <v>0</v>
          </cell>
          <cell r="BO524">
            <v>0</v>
          </cell>
          <cell r="BP524">
            <v>0</v>
          </cell>
          <cell r="BQ524">
            <v>0</v>
          </cell>
          <cell r="BR524">
            <v>0</v>
          </cell>
          <cell r="BS524">
            <v>0</v>
          </cell>
          <cell r="BT524">
            <v>0</v>
          </cell>
          <cell r="BU524">
            <v>0</v>
          </cell>
          <cell r="BV524">
            <v>0</v>
          </cell>
          <cell r="BW524">
            <v>0</v>
          </cell>
          <cell r="BY524">
            <v>0</v>
          </cell>
          <cell r="BZ524">
            <v>0</v>
          </cell>
          <cell r="CA524">
            <v>0</v>
          </cell>
          <cell r="CB524">
            <v>0</v>
          </cell>
          <cell r="CC524">
            <v>0</v>
          </cell>
          <cell r="CD524">
            <v>217</v>
          </cell>
          <cell r="CE524">
            <v>0</v>
          </cell>
          <cell r="CF524">
            <v>0</v>
          </cell>
          <cell r="CG524">
            <v>0</v>
          </cell>
          <cell r="CH524">
            <v>0</v>
          </cell>
          <cell r="CI524">
            <v>0</v>
          </cell>
          <cell r="CJ524">
            <v>0</v>
          </cell>
          <cell r="CK524">
            <v>0</v>
          </cell>
          <cell r="CL524">
            <v>0</v>
          </cell>
          <cell r="CM524">
            <v>0</v>
          </cell>
          <cell r="CN524">
            <v>0</v>
          </cell>
          <cell r="CO524">
            <v>0</v>
          </cell>
          <cell r="CP524">
            <v>0</v>
          </cell>
          <cell r="CQ524">
            <v>0</v>
          </cell>
          <cell r="CR524">
            <v>0</v>
          </cell>
          <cell r="CS524">
            <v>0</v>
          </cell>
          <cell r="CT524">
            <v>0</v>
          </cell>
          <cell r="CU524">
            <v>0</v>
          </cell>
          <cell r="CV524">
            <v>0</v>
          </cell>
          <cell r="CW524">
            <v>0</v>
          </cell>
          <cell r="CX524">
            <v>0</v>
          </cell>
          <cell r="CY524">
            <v>0</v>
          </cell>
          <cell r="CZ524">
            <v>0</v>
          </cell>
          <cell r="DA524">
            <v>0</v>
          </cell>
          <cell r="DB524">
            <v>0</v>
          </cell>
          <cell r="DC524">
            <v>0</v>
          </cell>
          <cell r="DD524">
            <v>0</v>
          </cell>
          <cell r="DE524">
            <v>0</v>
          </cell>
          <cell r="DF524">
            <v>0</v>
          </cell>
          <cell r="DG524">
            <v>0</v>
          </cell>
          <cell r="DH524">
            <v>0</v>
          </cell>
          <cell r="DI524">
            <v>0</v>
          </cell>
          <cell r="DJ524">
            <v>0</v>
          </cell>
          <cell r="DK524">
            <v>0</v>
          </cell>
          <cell r="DL524">
            <v>0</v>
          </cell>
          <cell r="DM524">
            <v>0</v>
          </cell>
          <cell r="DN524">
            <v>0</v>
          </cell>
          <cell r="DO524">
            <v>0</v>
          </cell>
          <cell r="DP524">
            <v>0</v>
          </cell>
          <cell r="DQ524">
            <v>0</v>
          </cell>
          <cell r="DR524">
            <v>0</v>
          </cell>
          <cell r="DS524">
            <v>0</v>
          </cell>
          <cell r="DT524">
            <v>0</v>
          </cell>
          <cell r="DU524">
            <v>0</v>
          </cell>
          <cell r="DV524">
            <v>0</v>
          </cell>
          <cell r="DW524">
            <v>0</v>
          </cell>
          <cell r="DX524">
            <v>0</v>
          </cell>
          <cell r="DY524">
            <v>0</v>
          </cell>
          <cell r="DZ524">
            <v>0</v>
          </cell>
          <cell r="EA524">
            <v>0</v>
          </cell>
          <cell r="EB524">
            <v>0</v>
          </cell>
          <cell r="EC524">
            <v>0</v>
          </cell>
          <cell r="ED524">
            <v>0</v>
          </cell>
          <cell r="EE524">
            <v>0</v>
          </cell>
          <cell r="EF524">
            <v>0</v>
          </cell>
          <cell r="EG524">
            <v>0</v>
          </cell>
          <cell r="EH524">
            <v>0</v>
          </cell>
          <cell r="EI524">
            <v>0</v>
          </cell>
          <cell r="EJ524">
            <v>0</v>
          </cell>
          <cell r="EK524">
            <v>0</v>
          </cell>
          <cell r="EL524">
            <v>0</v>
          </cell>
          <cell r="EM524">
            <v>0</v>
          </cell>
          <cell r="EN524">
            <v>0</v>
          </cell>
          <cell r="EO524">
            <v>0</v>
          </cell>
          <cell r="EQ524">
            <v>2167.9700000000003</v>
          </cell>
        </row>
        <row r="525">
          <cell r="B525">
            <v>0</v>
          </cell>
          <cell r="C525">
            <v>7</v>
          </cell>
          <cell r="D525">
            <v>0</v>
          </cell>
          <cell r="E525">
            <v>0</v>
          </cell>
          <cell r="F525">
            <v>0</v>
          </cell>
          <cell r="G525">
            <v>0</v>
          </cell>
          <cell r="H525">
            <v>0</v>
          </cell>
          <cell r="I525">
            <v>0</v>
          </cell>
          <cell r="J525">
            <v>0</v>
          </cell>
          <cell r="K525">
            <v>0</v>
          </cell>
          <cell r="L525">
            <v>0</v>
          </cell>
          <cell r="M525">
            <v>0</v>
          </cell>
          <cell r="N525">
            <v>0</v>
          </cell>
          <cell r="O525">
            <v>0</v>
          </cell>
          <cell r="P525">
            <v>0</v>
          </cell>
          <cell r="Q525">
            <v>0</v>
          </cell>
          <cell r="R525">
            <v>0</v>
          </cell>
          <cell r="S525">
            <v>0</v>
          </cell>
          <cell r="T525">
            <v>0</v>
          </cell>
          <cell r="U525">
            <v>1087</v>
          </cell>
          <cell r="V525">
            <v>0</v>
          </cell>
          <cell r="W525">
            <v>0</v>
          </cell>
          <cell r="X525">
            <v>0</v>
          </cell>
          <cell r="Y525">
            <v>0</v>
          </cell>
          <cell r="Z525">
            <v>0</v>
          </cell>
          <cell r="AA525">
            <v>0</v>
          </cell>
          <cell r="AB525">
            <v>0</v>
          </cell>
          <cell r="AC525">
            <v>0</v>
          </cell>
          <cell r="AD525">
            <v>0</v>
          </cell>
          <cell r="AE525">
            <v>0</v>
          </cell>
          <cell r="AF525">
            <v>0</v>
          </cell>
          <cell r="AG525">
            <v>0</v>
          </cell>
          <cell r="AH525">
            <v>0</v>
          </cell>
          <cell r="AI525">
            <v>0</v>
          </cell>
          <cell r="AJ525">
            <v>0</v>
          </cell>
          <cell r="AK525">
            <v>0</v>
          </cell>
          <cell r="AL525">
            <v>0</v>
          </cell>
          <cell r="AM525">
            <v>0</v>
          </cell>
          <cell r="AN525">
            <v>0</v>
          </cell>
          <cell r="AO525">
            <v>0</v>
          </cell>
          <cell r="AP525">
            <v>0</v>
          </cell>
          <cell r="AQ525">
            <v>0</v>
          </cell>
          <cell r="AR525">
            <v>0</v>
          </cell>
          <cell r="AS525">
            <v>0</v>
          </cell>
          <cell r="AT525">
            <v>0</v>
          </cell>
          <cell r="AU525">
            <v>0</v>
          </cell>
          <cell r="AV525">
            <v>0</v>
          </cell>
          <cell r="AW525">
            <v>0</v>
          </cell>
          <cell r="AX525">
            <v>0</v>
          </cell>
          <cell r="AY525">
            <v>0</v>
          </cell>
          <cell r="AZ525">
            <v>0</v>
          </cell>
          <cell r="BA525">
            <v>0</v>
          </cell>
          <cell r="BB525">
            <v>0</v>
          </cell>
          <cell r="BC525">
            <v>0</v>
          </cell>
          <cell r="BD525">
            <v>0</v>
          </cell>
          <cell r="BE525">
            <v>0</v>
          </cell>
          <cell r="BF525">
            <v>0</v>
          </cell>
          <cell r="BG525">
            <v>0</v>
          </cell>
          <cell r="BH525">
            <v>0</v>
          </cell>
          <cell r="BI525">
            <v>0</v>
          </cell>
          <cell r="BJ525">
            <v>0</v>
          </cell>
          <cell r="BK525">
            <v>0</v>
          </cell>
          <cell r="BL525">
            <v>0</v>
          </cell>
          <cell r="BM525">
            <v>0</v>
          </cell>
          <cell r="BN525">
            <v>0</v>
          </cell>
          <cell r="BO525">
            <v>0</v>
          </cell>
          <cell r="BP525">
            <v>0</v>
          </cell>
          <cell r="BQ525">
            <v>0</v>
          </cell>
          <cell r="BR525">
            <v>0</v>
          </cell>
          <cell r="BS525">
            <v>0</v>
          </cell>
          <cell r="BT525">
            <v>0</v>
          </cell>
          <cell r="BU525">
            <v>0</v>
          </cell>
          <cell r="BV525">
            <v>0</v>
          </cell>
          <cell r="BW525">
            <v>0</v>
          </cell>
          <cell r="BY525">
            <v>0</v>
          </cell>
          <cell r="BZ525">
            <v>0</v>
          </cell>
          <cell r="CA525">
            <v>0</v>
          </cell>
          <cell r="CB525">
            <v>0</v>
          </cell>
          <cell r="CC525">
            <v>0</v>
          </cell>
          <cell r="CD525">
            <v>219</v>
          </cell>
          <cell r="CE525">
            <v>0</v>
          </cell>
          <cell r="CF525">
            <v>0</v>
          </cell>
          <cell r="CG525">
            <v>0</v>
          </cell>
          <cell r="CH525">
            <v>0</v>
          </cell>
          <cell r="CI525">
            <v>0</v>
          </cell>
          <cell r="CJ525">
            <v>0</v>
          </cell>
          <cell r="CK525">
            <v>0</v>
          </cell>
          <cell r="CL525">
            <v>0</v>
          </cell>
          <cell r="CM525">
            <v>0</v>
          </cell>
          <cell r="CN525">
            <v>0</v>
          </cell>
          <cell r="CO525">
            <v>0</v>
          </cell>
          <cell r="CP525">
            <v>0</v>
          </cell>
          <cell r="CQ525">
            <v>0</v>
          </cell>
          <cell r="CR525">
            <v>0</v>
          </cell>
          <cell r="CS525">
            <v>0</v>
          </cell>
          <cell r="CT525">
            <v>0</v>
          </cell>
          <cell r="CU525">
            <v>0</v>
          </cell>
          <cell r="CV525">
            <v>0</v>
          </cell>
          <cell r="CW525">
            <v>0</v>
          </cell>
          <cell r="CX525">
            <v>0</v>
          </cell>
          <cell r="CY525">
            <v>0</v>
          </cell>
          <cell r="CZ525">
            <v>0</v>
          </cell>
          <cell r="DA525">
            <v>0</v>
          </cell>
          <cell r="DB525">
            <v>0</v>
          </cell>
          <cell r="DC525">
            <v>0</v>
          </cell>
          <cell r="DD525">
            <v>0</v>
          </cell>
          <cell r="DE525">
            <v>0</v>
          </cell>
          <cell r="DF525">
            <v>0</v>
          </cell>
          <cell r="DG525">
            <v>0</v>
          </cell>
          <cell r="DH525">
            <v>0</v>
          </cell>
          <cell r="DI525">
            <v>0</v>
          </cell>
          <cell r="DJ525">
            <v>0</v>
          </cell>
          <cell r="DK525">
            <v>0</v>
          </cell>
          <cell r="DL525">
            <v>0</v>
          </cell>
          <cell r="DM525">
            <v>0</v>
          </cell>
          <cell r="DN525">
            <v>0</v>
          </cell>
          <cell r="DO525">
            <v>0</v>
          </cell>
          <cell r="DP525">
            <v>0</v>
          </cell>
          <cell r="DQ525">
            <v>0</v>
          </cell>
          <cell r="DR525">
            <v>0</v>
          </cell>
          <cell r="DS525">
            <v>0</v>
          </cell>
          <cell r="DT525">
            <v>0</v>
          </cell>
          <cell r="DU525">
            <v>0</v>
          </cell>
          <cell r="DV525">
            <v>0</v>
          </cell>
          <cell r="DW525">
            <v>0</v>
          </cell>
          <cell r="DX525">
            <v>0</v>
          </cell>
          <cell r="DY525">
            <v>0</v>
          </cell>
          <cell r="DZ525">
            <v>0</v>
          </cell>
          <cell r="EA525">
            <v>0</v>
          </cell>
          <cell r="EB525">
            <v>0</v>
          </cell>
          <cell r="EC525">
            <v>0</v>
          </cell>
          <cell r="ED525">
            <v>0</v>
          </cell>
          <cell r="EE525">
            <v>0</v>
          </cell>
          <cell r="EF525">
            <v>0</v>
          </cell>
          <cell r="EG525">
            <v>0</v>
          </cell>
          <cell r="EH525">
            <v>0</v>
          </cell>
          <cell r="EI525">
            <v>0</v>
          </cell>
          <cell r="EJ525">
            <v>0</v>
          </cell>
          <cell r="EK525">
            <v>0</v>
          </cell>
          <cell r="EL525">
            <v>0</v>
          </cell>
          <cell r="EM525">
            <v>0</v>
          </cell>
          <cell r="EN525">
            <v>0</v>
          </cell>
          <cell r="EO525">
            <v>0</v>
          </cell>
          <cell r="EQ525">
            <v>1313</v>
          </cell>
        </row>
        <row r="526">
          <cell r="B526">
            <v>0</v>
          </cell>
          <cell r="C526">
            <v>24</v>
          </cell>
          <cell r="D526">
            <v>0</v>
          </cell>
          <cell r="E526">
            <v>275</v>
          </cell>
          <cell r="F526">
            <v>0</v>
          </cell>
          <cell r="G526">
            <v>6</v>
          </cell>
          <cell r="H526">
            <v>3.3</v>
          </cell>
          <cell r="I526">
            <v>8.5</v>
          </cell>
          <cell r="J526">
            <v>20.399999999999999</v>
          </cell>
          <cell r="K526">
            <v>0</v>
          </cell>
          <cell r="L526">
            <v>0</v>
          </cell>
          <cell r="M526">
            <v>0</v>
          </cell>
          <cell r="N526">
            <v>507.8</v>
          </cell>
          <cell r="O526">
            <v>73.099999999999994</v>
          </cell>
          <cell r="P526">
            <v>4.37</v>
          </cell>
          <cell r="Q526">
            <v>0</v>
          </cell>
          <cell r="R526">
            <v>0</v>
          </cell>
          <cell r="S526">
            <v>0</v>
          </cell>
          <cell r="T526">
            <v>939</v>
          </cell>
          <cell r="U526">
            <v>1087</v>
          </cell>
          <cell r="V526">
            <v>0</v>
          </cell>
          <cell r="W526">
            <v>97.9</v>
          </cell>
          <cell r="X526">
            <v>0</v>
          </cell>
          <cell r="Y526">
            <v>17.600000000000001</v>
          </cell>
          <cell r="Z526">
            <v>0</v>
          </cell>
          <cell r="AA526">
            <v>1.4</v>
          </cell>
          <cell r="AB526">
            <v>0</v>
          </cell>
          <cell r="AC526">
            <v>1151.99</v>
          </cell>
          <cell r="AD526">
            <v>230.3</v>
          </cell>
          <cell r="AE526">
            <v>0</v>
          </cell>
          <cell r="AF526">
            <v>236.4</v>
          </cell>
          <cell r="AG526">
            <v>68.8</v>
          </cell>
          <cell r="AH526">
            <v>1.36</v>
          </cell>
          <cell r="AI526">
            <v>0</v>
          </cell>
          <cell r="AJ526">
            <v>6544.28</v>
          </cell>
          <cell r="AK526">
            <v>0</v>
          </cell>
          <cell r="AL526">
            <v>0</v>
          </cell>
          <cell r="AM526">
            <v>931.4</v>
          </cell>
          <cell r="AN526">
            <v>0</v>
          </cell>
          <cell r="AO526">
            <v>26.01</v>
          </cell>
          <cell r="AP526">
            <v>4.0999999999999996</v>
          </cell>
          <cell r="AQ526">
            <v>0</v>
          </cell>
          <cell r="AR526">
            <v>0</v>
          </cell>
          <cell r="AS526">
            <v>0</v>
          </cell>
          <cell r="AT526">
            <v>0</v>
          </cell>
          <cell r="AU526">
            <v>0</v>
          </cell>
          <cell r="AV526">
            <v>0</v>
          </cell>
          <cell r="AW526">
            <v>45.27</v>
          </cell>
          <cell r="AX526">
            <v>0</v>
          </cell>
          <cell r="AY526">
            <v>911.09175506754798</v>
          </cell>
          <cell r="AZ526">
            <v>1.68</v>
          </cell>
          <cell r="BA526">
            <v>86.85</v>
          </cell>
          <cell r="BB526">
            <v>0</v>
          </cell>
          <cell r="BC526">
            <v>0</v>
          </cell>
          <cell r="BD526">
            <v>0</v>
          </cell>
          <cell r="BE526">
            <v>6.2</v>
          </cell>
          <cell r="BF526">
            <v>56.76</v>
          </cell>
          <cell r="BG526">
            <v>16.939941199034202</v>
          </cell>
          <cell r="BH526">
            <v>20.146468516411499</v>
          </cell>
          <cell r="BI526">
            <v>1.21</v>
          </cell>
          <cell r="BJ526">
            <v>0</v>
          </cell>
          <cell r="BK526">
            <v>0</v>
          </cell>
          <cell r="BL526">
            <v>3.79</v>
          </cell>
          <cell r="BM526">
            <v>0</v>
          </cell>
          <cell r="BN526">
            <v>0</v>
          </cell>
          <cell r="BO526">
            <v>0</v>
          </cell>
          <cell r="BP526">
            <v>0</v>
          </cell>
          <cell r="BQ526">
            <v>0</v>
          </cell>
          <cell r="BR526">
            <v>0</v>
          </cell>
          <cell r="BS526">
            <v>4.4000000000000004</v>
          </cell>
          <cell r="BT526">
            <v>282.17</v>
          </cell>
          <cell r="BU526">
            <v>0</v>
          </cell>
          <cell r="BV526">
            <v>6.38</v>
          </cell>
          <cell r="BW526">
            <v>32.200000000000003</v>
          </cell>
          <cell r="BY526">
            <v>0</v>
          </cell>
          <cell r="BZ526">
            <v>8.1999999999999993</v>
          </cell>
          <cell r="CA526">
            <v>54.4</v>
          </cell>
          <cell r="CB526">
            <v>0</v>
          </cell>
          <cell r="CC526">
            <v>0</v>
          </cell>
          <cell r="CD526">
            <v>438.5</v>
          </cell>
          <cell r="CE526">
            <v>2.76</v>
          </cell>
          <cell r="CF526">
            <v>0</v>
          </cell>
          <cell r="CG526">
            <v>3.097</v>
          </cell>
          <cell r="CH526">
            <v>343.7</v>
          </cell>
          <cell r="CI526">
            <v>0</v>
          </cell>
          <cell r="CJ526">
            <v>0</v>
          </cell>
          <cell r="CK526">
            <v>13.7</v>
          </cell>
          <cell r="CL526">
            <v>42.5</v>
          </cell>
          <cell r="CM526">
            <v>10.7</v>
          </cell>
          <cell r="CN526">
            <v>0</v>
          </cell>
          <cell r="CO526">
            <v>37</v>
          </cell>
          <cell r="CP526">
            <v>92.8</v>
          </cell>
          <cell r="CQ526">
            <v>7.55</v>
          </cell>
          <cell r="CR526">
            <v>16.600000000000001</v>
          </cell>
          <cell r="CS526">
            <v>1970.46</v>
          </cell>
          <cell r="CT526">
            <v>603.87</v>
          </cell>
          <cell r="CU526">
            <v>603.87</v>
          </cell>
          <cell r="CV526">
            <v>993.48</v>
          </cell>
          <cell r="CW526">
            <v>295.33</v>
          </cell>
          <cell r="CX526">
            <v>183.3</v>
          </cell>
          <cell r="CY526">
            <v>49.8</v>
          </cell>
          <cell r="CZ526">
            <v>7136.89</v>
          </cell>
          <cell r="DA526">
            <v>603.87</v>
          </cell>
          <cell r="DB526">
            <v>2085.6</v>
          </cell>
          <cell r="DC526">
            <v>8.6199999999999992</v>
          </cell>
          <cell r="DD526">
            <v>603.87</v>
          </cell>
          <cell r="DE526">
            <v>603.87</v>
          </cell>
          <cell r="DF526">
            <v>603.87</v>
          </cell>
          <cell r="DG526">
            <v>603.87</v>
          </cell>
          <cell r="DH526">
            <v>149.66999999999999</v>
          </cell>
          <cell r="DI526">
            <v>2965.71</v>
          </cell>
          <cell r="DJ526">
            <v>48.86</v>
          </cell>
          <cell r="DK526">
            <v>603.87</v>
          </cell>
          <cell r="DL526">
            <v>385.72</v>
          </cell>
          <cell r="DM526">
            <v>54.82</v>
          </cell>
          <cell r="DN526">
            <v>603.87</v>
          </cell>
          <cell r="DO526">
            <v>106.4</v>
          </cell>
          <cell r="DP526">
            <v>603.87</v>
          </cell>
          <cell r="DQ526">
            <v>4289.28</v>
          </cell>
          <cell r="DR526">
            <v>603.87</v>
          </cell>
          <cell r="DS526">
            <v>5310.99</v>
          </cell>
          <cell r="DT526">
            <v>85.89</v>
          </cell>
          <cell r="DU526">
            <v>2658.75</v>
          </cell>
          <cell r="DV526">
            <v>603.87</v>
          </cell>
          <cell r="DW526">
            <v>471.42</v>
          </cell>
          <cell r="DX526">
            <v>910.13</v>
          </cell>
          <cell r="DY526">
            <v>1534.99</v>
          </cell>
          <cell r="DZ526">
            <v>96</v>
          </cell>
          <cell r="EA526">
            <v>44.89</v>
          </cell>
          <cell r="EB526">
            <v>33.96</v>
          </cell>
          <cell r="EC526">
            <v>2.74</v>
          </cell>
          <cell r="ED526">
            <v>0</v>
          </cell>
          <cell r="EE526">
            <v>1.2</v>
          </cell>
          <cell r="EF526">
            <v>35.51</v>
          </cell>
          <cell r="EG526">
            <v>0</v>
          </cell>
          <cell r="EH526">
            <v>0</v>
          </cell>
          <cell r="EI526">
            <v>0</v>
          </cell>
          <cell r="EJ526">
            <v>0</v>
          </cell>
          <cell r="EK526">
            <v>5.0410000000000004</v>
          </cell>
          <cell r="EL526">
            <v>0</v>
          </cell>
          <cell r="EM526">
            <v>0</v>
          </cell>
          <cell r="EN526">
            <v>0</v>
          </cell>
          <cell r="EO526">
            <v>2.04</v>
          </cell>
          <cell r="EQ526">
            <v>53970.536164782985</v>
          </cell>
        </row>
        <row r="527">
          <cell r="B527">
            <v>0.8</v>
          </cell>
          <cell r="C527">
            <v>25</v>
          </cell>
          <cell r="D527">
            <v>0</v>
          </cell>
          <cell r="E527">
            <v>8.6999999999999993</v>
          </cell>
          <cell r="F527">
            <v>0</v>
          </cell>
          <cell r="G527">
            <v>20.6</v>
          </cell>
          <cell r="H527">
            <v>48.6</v>
          </cell>
          <cell r="I527">
            <v>3.9</v>
          </cell>
          <cell r="J527">
            <v>5.7</v>
          </cell>
          <cell r="K527">
            <v>0</v>
          </cell>
          <cell r="L527">
            <v>0</v>
          </cell>
          <cell r="M527">
            <v>28</v>
          </cell>
          <cell r="N527">
            <v>122</v>
          </cell>
          <cell r="O527">
            <v>0</v>
          </cell>
          <cell r="P527">
            <v>69.5</v>
          </cell>
          <cell r="Q527">
            <v>0</v>
          </cell>
          <cell r="R527">
            <v>0</v>
          </cell>
          <cell r="S527">
            <v>27</v>
          </cell>
          <cell r="T527">
            <v>0</v>
          </cell>
          <cell r="U527">
            <v>0</v>
          </cell>
          <cell r="V527">
            <v>0</v>
          </cell>
          <cell r="W527">
            <v>4.91</v>
          </cell>
          <cell r="X527">
            <v>10.5</v>
          </cell>
          <cell r="Y527">
            <v>23.4</v>
          </cell>
          <cell r="Z527">
            <v>0</v>
          </cell>
          <cell r="AA527">
            <v>17.3</v>
          </cell>
          <cell r="AB527">
            <v>0</v>
          </cell>
          <cell r="AC527">
            <v>741.17</v>
          </cell>
          <cell r="AD527">
            <v>310.7</v>
          </cell>
          <cell r="AE527">
            <v>50</v>
          </cell>
          <cell r="AF527">
            <v>1.6</v>
          </cell>
          <cell r="AG527">
            <v>106.3</v>
          </cell>
          <cell r="AH527">
            <v>8.6</v>
          </cell>
          <cell r="AI527">
            <v>0</v>
          </cell>
          <cell r="AJ527">
            <v>220.24</v>
          </cell>
          <cell r="AK527">
            <v>0</v>
          </cell>
          <cell r="AL527">
            <v>0</v>
          </cell>
          <cell r="AM527">
            <v>0</v>
          </cell>
          <cell r="AN527">
            <v>0</v>
          </cell>
          <cell r="AO527">
            <v>35.6</v>
          </cell>
          <cell r="AP527">
            <v>230</v>
          </cell>
          <cell r="AQ527">
            <v>0</v>
          </cell>
          <cell r="AR527">
            <v>0</v>
          </cell>
          <cell r="AS527">
            <v>0</v>
          </cell>
          <cell r="AT527">
            <v>0</v>
          </cell>
          <cell r="AU527">
            <v>0</v>
          </cell>
          <cell r="AV527">
            <v>0</v>
          </cell>
          <cell r="AW527">
            <v>10.39</v>
          </cell>
          <cell r="AX527">
            <v>0</v>
          </cell>
          <cell r="AY527">
            <v>43.427056292682899</v>
          </cell>
          <cell r="AZ527">
            <v>0.05</v>
          </cell>
          <cell r="BA527">
            <v>9.98</v>
          </cell>
          <cell r="BB527">
            <v>0</v>
          </cell>
          <cell r="BC527">
            <v>0</v>
          </cell>
          <cell r="BD527">
            <v>12.7</v>
          </cell>
          <cell r="BE527">
            <v>4</v>
          </cell>
          <cell r="BF527">
            <v>80.645897406897902</v>
          </cell>
          <cell r="BG527">
            <v>11.492238091000599</v>
          </cell>
          <cell r="BH527">
            <v>9.3699999999999992</v>
          </cell>
          <cell r="BI527">
            <v>0</v>
          </cell>
          <cell r="BJ527">
            <v>5.6</v>
          </cell>
          <cell r="BK527">
            <v>1.07</v>
          </cell>
          <cell r="BL527">
            <v>152.80000000000001</v>
          </cell>
          <cell r="BM527">
            <v>6.6</v>
          </cell>
          <cell r="BN527">
            <v>1.51</v>
          </cell>
          <cell r="BO527">
            <v>0</v>
          </cell>
          <cell r="BP527">
            <v>9.0029281709944602</v>
          </cell>
          <cell r="BQ527">
            <v>82</v>
          </cell>
          <cell r="BR527">
            <v>28</v>
          </cell>
          <cell r="BS527">
            <v>5.2</v>
          </cell>
          <cell r="BT527">
            <v>33.47</v>
          </cell>
          <cell r="BU527">
            <v>0</v>
          </cell>
          <cell r="BV527">
            <v>115.7</v>
          </cell>
          <cell r="BW527">
            <v>12.8</v>
          </cell>
          <cell r="BY527">
            <v>0</v>
          </cell>
          <cell r="BZ527">
            <v>22.9</v>
          </cell>
          <cell r="CA527">
            <v>0</v>
          </cell>
          <cell r="CB527">
            <v>29.85</v>
          </cell>
          <cell r="CC527">
            <v>14.6</v>
          </cell>
          <cell r="CD527">
            <v>4</v>
          </cell>
          <cell r="CE527">
            <v>29.17</v>
          </cell>
          <cell r="CF527">
            <v>28</v>
          </cell>
          <cell r="CG527">
            <v>16.378</v>
          </cell>
          <cell r="CH527">
            <v>51</v>
          </cell>
          <cell r="CI527">
            <v>15</v>
          </cell>
          <cell r="CJ527">
            <v>0</v>
          </cell>
          <cell r="CK527">
            <v>10.8</v>
          </cell>
          <cell r="CL527">
            <v>0</v>
          </cell>
          <cell r="CM527">
            <v>11</v>
          </cell>
          <cell r="CN527">
            <v>6.4</v>
          </cell>
          <cell r="CO527">
            <v>25.3</v>
          </cell>
          <cell r="CP527">
            <v>20.6</v>
          </cell>
          <cell r="CQ527">
            <v>23.9</v>
          </cell>
          <cell r="CR527">
            <v>5.8</v>
          </cell>
          <cell r="CS527">
            <v>172.9</v>
          </cell>
          <cell r="CT527">
            <v>44.29</v>
          </cell>
          <cell r="CU527">
            <v>44.29</v>
          </cell>
          <cell r="CV527">
            <v>307.89</v>
          </cell>
          <cell r="CW527">
            <v>84.54</v>
          </cell>
          <cell r="CX527">
            <v>275.10000000000002</v>
          </cell>
          <cell r="CY527">
            <v>9.86</v>
          </cell>
          <cell r="CZ527">
            <v>574.20000000000005</v>
          </cell>
          <cell r="DA527">
            <v>44.29</v>
          </cell>
          <cell r="DB527">
            <v>528.46</v>
          </cell>
          <cell r="DC527">
            <v>1.4</v>
          </cell>
          <cell r="DD527">
            <v>13.77</v>
          </cell>
          <cell r="DE527">
            <v>51.85</v>
          </cell>
          <cell r="DF527">
            <v>44.29</v>
          </cell>
          <cell r="DG527">
            <v>44.29</v>
          </cell>
          <cell r="DH527">
            <v>83.23</v>
          </cell>
          <cell r="DI527">
            <v>762.07</v>
          </cell>
          <cell r="DJ527">
            <v>34.08</v>
          </cell>
          <cell r="DK527">
            <v>2.4500000000000002</v>
          </cell>
          <cell r="DL527">
            <v>125.71</v>
          </cell>
          <cell r="DM527">
            <v>70.05</v>
          </cell>
          <cell r="DN527">
            <v>44.29</v>
          </cell>
          <cell r="DO527">
            <v>39</v>
          </cell>
          <cell r="DP527">
            <v>44.29</v>
          </cell>
          <cell r="DQ527">
            <v>417.57</v>
          </cell>
          <cell r="DR527">
            <v>13.77</v>
          </cell>
          <cell r="DS527">
            <v>574.57000000000005</v>
          </cell>
          <cell r="DT527">
            <v>39.950000000000003</v>
          </cell>
          <cell r="DU527">
            <v>789.96</v>
          </cell>
          <cell r="DV527">
            <v>44.29</v>
          </cell>
          <cell r="DW527">
            <v>293.18</v>
          </cell>
          <cell r="DX527">
            <v>19.47</v>
          </cell>
          <cell r="DY527">
            <v>13.16</v>
          </cell>
          <cell r="DZ527">
            <v>91.4</v>
          </cell>
          <cell r="EA527">
            <v>50.82</v>
          </cell>
          <cell r="EB527">
            <v>1.33</v>
          </cell>
          <cell r="EC527">
            <v>0</v>
          </cell>
          <cell r="ED527">
            <v>0</v>
          </cell>
          <cell r="EE527">
            <v>74.94</v>
          </cell>
          <cell r="EF527">
            <v>0</v>
          </cell>
          <cell r="EG527">
            <v>0</v>
          </cell>
          <cell r="EH527">
            <v>0</v>
          </cell>
          <cell r="EI527">
            <v>0</v>
          </cell>
          <cell r="EJ527">
            <v>0</v>
          </cell>
          <cell r="EK527">
            <v>18.100000000000001</v>
          </cell>
          <cell r="EL527">
            <v>0</v>
          </cell>
          <cell r="EM527">
            <v>11</v>
          </cell>
          <cell r="EN527">
            <v>18.7</v>
          </cell>
          <cell r="EO527">
            <v>0.81</v>
          </cell>
          <cell r="EQ527">
            <v>8990.2361199615771</v>
          </cell>
        </row>
        <row r="528">
          <cell r="B528">
            <v>0</v>
          </cell>
          <cell r="C528">
            <v>0</v>
          </cell>
          <cell r="D528">
            <v>0</v>
          </cell>
          <cell r="E528">
            <v>0</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692</v>
          </cell>
          <cell r="U528">
            <v>1131</v>
          </cell>
          <cell r="V528">
            <v>0</v>
          </cell>
          <cell r="W528">
            <v>0</v>
          </cell>
          <cell r="X528">
            <v>0</v>
          </cell>
          <cell r="Y528">
            <v>0</v>
          </cell>
          <cell r="Z528">
            <v>0</v>
          </cell>
          <cell r="AA528">
            <v>0.2</v>
          </cell>
          <cell r="AB528">
            <v>0</v>
          </cell>
          <cell r="AC528">
            <v>0</v>
          </cell>
          <cell r="AD528">
            <v>0</v>
          </cell>
          <cell r="AE528">
            <v>0</v>
          </cell>
          <cell r="AF528">
            <v>0</v>
          </cell>
          <cell r="AG528">
            <v>0</v>
          </cell>
          <cell r="AH528">
            <v>0</v>
          </cell>
          <cell r="AI528">
            <v>0</v>
          </cell>
          <cell r="AJ528">
            <v>0</v>
          </cell>
          <cell r="AK528">
            <v>0</v>
          </cell>
          <cell r="AL528">
            <v>0</v>
          </cell>
          <cell r="AM528">
            <v>778.40099999999995</v>
          </cell>
          <cell r="AN528">
            <v>0</v>
          </cell>
          <cell r="AO528">
            <v>0</v>
          </cell>
          <cell r="AP528">
            <v>0</v>
          </cell>
          <cell r="AQ528">
            <v>0</v>
          </cell>
          <cell r="AR528">
            <v>0</v>
          </cell>
          <cell r="AS528">
            <v>0</v>
          </cell>
          <cell r="AT528">
            <v>0</v>
          </cell>
          <cell r="AU528">
            <v>0</v>
          </cell>
          <cell r="AV528">
            <v>0</v>
          </cell>
          <cell r="AW528">
            <v>0</v>
          </cell>
          <cell r="AX528">
            <v>0</v>
          </cell>
          <cell r="AY528">
            <v>0</v>
          </cell>
          <cell r="AZ528">
            <v>0</v>
          </cell>
          <cell r="BA528">
            <v>98.42</v>
          </cell>
          <cell r="BB528">
            <v>0</v>
          </cell>
          <cell r="BC528">
            <v>0</v>
          </cell>
          <cell r="BD528">
            <v>0</v>
          </cell>
          <cell r="BE528">
            <v>0</v>
          </cell>
          <cell r="BF528">
            <v>0</v>
          </cell>
          <cell r="BG528">
            <v>0</v>
          </cell>
          <cell r="BH528">
            <v>0</v>
          </cell>
          <cell r="BI528">
            <v>0</v>
          </cell>
          <cell r="BJ528">
            <v>0</v>
          </cell>
          <cell r="BK528">
            <v>0</v>
          </cell>
          <cell r="BL528">
            <v>0</v>
          </cell>
          <cell r="BM528">
            <v>0</v>
          </cell>
          <cell r="BN528">
            <v>0</v>
          </cell>
          <cell r="BO528">
            <v>0</v>
          </cell>
          <cell r="BP528">
            <v>0</v>
          </cell>
          <cell r="BQ528">
            <v>0</v>
          </cell>
          <cell r="BR528">
            <v>0</v>
          </cell>
          <cell r="BS528">
            <v>0</v>
          </cell>
          <cell r="BT528">
            <v>0</v>
          </cell>
          <cell r="BU528">
            <v>0</v>
          </cell>
          <cell r="BV528">
            <v>0</v>
          </cell>
          <cell r="BW528">
            <v>0</v>
          </cell>
          <cell r="BY528">
            <v>0</v>
          </cell>
          <cell r="BZ528">
            <v>0</v>
          </cell>
          <cell r="CA528">
            <v>0</v>
          </cell>
          <cell r="CB528">
            <v>0</v>
          </cell>
          <cell r="CC528">
            <v>0</v>
          </cell>
          <cell r="CD528">
            <v>189</v>
          </cell>
          <cell r="CE528">
            <v>0</v>
          </cell>
          <cell r="CF528">
            <v>0</v>
          </cell>
          <cell r="CG528">
            <v>0</v>
          </cell>
          <cell r="CH528">
            <v>0</v>
          </cell>
          <cell r="CI528">
            <v>0</v>
          </cell>
          <cell r="CJ528">
            <v>0</v>
          </cell>
          <cell r="CK528">
            <v>0</v>
          </cell>
          <cell r="CL528">
            <v>0</v>
          </cell>
          <cell r="CM528">
            <v>0</v>
          </cell>
          <cell r="CN528">
            <v>54</v>
          </cell>
          <cell r="CO528">
            <v>0</v>
          </cell>
          <cell r="CP528">
            <v>0</v>
          </cell>
          <cell r="CQ528">
            <v>0</v>
          </cell>
          <cell r="CR528">
            <v>0</v>
          </cell>
          <cell r="CS528">
            <v>0</v>
          </cell>
          <cell r="CT528">
            <v>0</v>
          </cell>
          <cell r="CU528">
            <v>0</v>
          </cell>
          <cell r="CV528">
            <v>0</v>
          </cell>
          <cell r="CW528">
            <v>0</v>
          </cell>
          <cell r="CX528">
            <v>0</v>
          </cell>
          <cell r="CY528">
            <v>0</v>
          </cell>
          <cell r="CZ528">
            <v>0</v>
          </cell>
          <cell r="DA528">
            <v>0</v>
          </cell>
          <cell r="DB528">
            <v>0</v>
          </cell>
          <cell r="DC528">
            <v>0</v>
          </cell>
          <cell r="DD528">
            <v>0</v>
          </cell>
          <cell r="DE528">
            <v>0</v>
          </cell>
          <cell r="DF528">
            <v>0</v>
          </cell>
          <cell r="DG528">
            <v>0</v>
          </cell>
          <cell r="DH528">
            <v>0</v>
          </cell>
          <cell r="DI528">
            <v>0</v>
          </cell>
          <cell r="DJ528">
            <v>0</v>
          </cell>
          <cell r="DK528">
            <v>0</v>
          </cell>
          <cell r="DL528">
            <v>0</v>
          </cell>
          <cell r="DM528">
            <v>0</v>
          </cell>
          <cell r="DN528">
            <v>0</v>
          </cell>
          <cell r="DO528">
            <v>0</v>
          </cell>
          <cell r="DP528">
            <v>0</v>
          </cell>
          <cell r="DQ528">
            <v>0</v>
          </cell>
          <cell r="DR528">
            <v>0</v>
          </cell>
          <cell r="DS528">
            <v>0</v>
          </cell>
          <cell r="DT528">
            <v>0</v>
          </cell>
          <cell r="DU528">
            <v>0</v>
          </cell>
          <cell r="DV528">
            <v>0</v>
          </cell>
          <cell r="DW528">
            <v>0</v>
          </cell>
          <cell r="DX528">
            <v>0</v>
          </cell>
          <cell r="DY528">
            <v>0</v>
          </cell>
          <cell r="DZ528">
            <v>0</v>
          </cell>
          <cell r="EA528">
            <v>0</v>
          </cell>
          <cell r="EB528">
            <v>0</v>
          </cell>
          <cell r="EC528">
            <v>0</v>
          </cell>
          <cell r="ED528">
            <v>0</v>
          </cell>
          <cell r="EE528">
            <v>0</v>
          </cell>
          <cell r="EF528">
            <v>0</v>
          </cell>
          <cell r="EG528">
            <v>0</v>
          </cell>
          <cell r="EH528">
            <v>0</v>
          </cell>
          <cell r="EI528">
            <v>0</v>
          </cell>
          <cell r="EJ528">
            <v>0</v>
          </cell>
          <cell r="EK528">
            <v>0</v>
          </cell>
          <cell r="EL528">
            <v>0</v>
          </cell>
          <cell r="EM528">
            <v>0</v>
          </cell>
          <cell r="EN528">
            <v>0</v>
          </cell>
          <cell r="EO528">
            <v>0</v>
          </cell>
          <cell r="EQ528">
            <v>2943.0210000000002</v>
          </cell>
        </row>
        <row r="529">
          <cell r="B529">
            <v>0</v>
          </cell>
          <cell r="C529">
            <v>7</v>
          </cell>
          <cell r="D529">
            <v>0</v>
          </cell>
          <cell r="E529">
            <v>0</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cell r="AF529">
            <v>0</v>
          </cell>
          <cell r="AG529">
            <v>0</v>
          </cell>
          <cell r="AH529">
            <v>0</v>
          </cell>
          <cell r="AI529">
            <v>0</v>
          </cell>
          <cell r="AJ529">
            <v>0</v>
          </cell>
          <cell r="AK529">
            <v>0</v>
          </cell>
          <cell r="AL529">
            <v>0</v>
          </cell>
          <cell r="AM529">
            <v>0</v>
          </cell>
          <cell r="AN529">
            <v>0</v>
          </cell>
          <cell r="AO529">
            <v>0</v>
          </cell>
          <cell r="AP529">
            <v>0</v>
          </cell>
          <cell r="AQ529">
            <v>0</v>
          </cell>
          <cell r="AR529">
            <v>0</v>
          </cell>
          <cell r="AS529">
            <v>0</v>
          </cell>
          <cell r="AT529">
            <v>0</v>
          </cell>
          <cell r="AU529">
            <v>0</v>
          </cell>
          <cell r="AV529">
            <v>0</v>
          </cell>
          <cell r="AW529">
            <v>0</v>
          </cell>
          <cell r="AX529">
            <v>0</v>
          </cell>
          <cell r="AY529">
            <v>0</v>
          </cell>
          <cell r="AZ529">
            <v>0</v>
          </cell>
          <cell r="BA529">
            <v>0</v>
          </cell>
          <cell r="BB529">
            <v>0</v>
          </cell>
          <cell r="BC529">
            <v>0</v>
          </cell>
          <cell r="BD529">
            <v>1.97</v>
          </cell>
          <cell r="BE529">
            <v>0</v>
          </cell>
          <cell r="BF529">
            <v>0</v>
          </cell>
          <cell r="BG529">
            <v>0</v>
          </cell>
          <cell r="BH529">
            <v>0</v>
          </cell>
          <cell r="BI529">
            <v>0</v>
          </cell>
          <cell r="BJ529">
            <v>0</v>
          </cell>
          <cell r="BK529">
            <v>0</v>
          </cell>
          <cell r="BL529">
            <v>9.9</v>
          </cell>
          <cell r="BM529">
            <v>0</v>
          </cell>
          <cell r="BN529">
            <v>0</v>
          </cell>
          <cell r="BO529">
            <v>0</v>
          </cell>
          <cell r="BP529">
            <v>0</v>
          </cell>
          <cell r="BQ529">
            <v>0</v>
          </cell>
          <cell r="BR529">
            <v>0</v>
          </cell>
          <cell r="BS529">
            <v>0</v>
          </cell>
          <cell r="BT529">
            <v>0</v>
          </cell>
          <cell r="BU529">
            <v>0</v>
          </cell>
          <cell r="BV529">
            <v>0</v>
          </cell>
          <cell r="BW529">
            <v>0</v>
          </cell>
          <cell r="BY529">
            <v>0</v>
          </cell>
          <cell r="BZ529">
            <v>0</v>
          </cell>
          <cell r="CA529">
            <v>0</v>
          </cell>
          <cell r="CB529">
            <v>0</v>
          </cell>
          <cell r="CC529">
            <v>0</v>
          </cell>
          <cell r="CD529">
            <v>0</v>
          </cell>
          <cell r="CE529">
            <v>0</v>
          </cell>
          <cell r="CF529">
            <v>0</v>
          </cell>
          <cell r="CG529">
            <v>0</v>
          </cell>
          <cell r="CH529">
            <v>0</v>
          </cell>
          <cell r="CI529">
            <v>0</v>
          </cell>
          <cell r="CJ529">
            <v>0</v>
          </cell>
          <cell r="CK529">
            <v>0</v>
          </cell>
          <cell r="CL529">
            <v>0</v>
          </cell>
          <cell r="CM529">
            <v>0</v>
          </cell>
          <cell r="CN529">
            <v>0</v>
          </cell>
          <cell r="CO529">
            <v>0</v>
          </cell>
          <cell r="CP529">
            <v>0</v>
          </cell>
          <cell r="CQ529">
            <v>0</v>
          </cell>
          <cell r="CR529">
            <v>0</v>
          </cell>
          <cell r="CS529">
            <v>0</v>
          </cell>
          <cell r="CT529">
            <v>0</v>
          </cell>
          <cell r="CU529">
            <v>0</v>
          </cell>
          <cell r="CV529">
            <v>0</v>
          </cell>
          <cell r="CW529">
            <v>0</v>
          </cell>
          <cell r="CX529">
            <v>0</v>
          </cell>
          <cell r="CY529">
            <v>0</v>
          </cell>
          <cell r="CZ529">
            <v>0</v>
          </cell>
          <cell r="DA529">
            <v>0</v>
          </cell>
          <cell r="DB529">
            <v>0</v>
          </cell>
          <cell r="DC529">
            <v>0</v>
          </cell>
          <cell r="DD529">
            <v>0</v>
          </cell>
          <cell r="DE529">
            <v>0</v>
          </cell>
          <cell r="DF529">
            <v>0</v>
          </cell>
          <cell r="DG529">
            <v>0</v>
          </cell>
          <cell r="DH529">
            <v>0</v>
          </cell>
          <cell r="DI529">
            <v>0</v>
          </cell>
          <cell r="DJ529">
            <v>0</v>
          </cell>
          <cell r="DK529">
            <v>0</v>
          </cell>
          <cell r="DL529">
            <v>0</v>
          </cell>
          <cell r="DM529">
            <v>0</v>
          </cell>
          <cell r="DN529">
            <v>0</v>
          </cell>
          <cell r="DO529">
            <v>0</v>
          </cell>
          <cell r="DP529">
            <v>0</v>
          </cell>
          <cell r="DQ529">
            <v>0</v>
          </cell>
          <cell r="DR529">
            <v>0</v>
          </cell>
          <cell r="DS529">
            <v>0</v>
          </cell>
          <cell r="DT529">
            <v>0</v>
          </cell>
          <cell r="DU529">
            <v>0</v>
          </cell>
          <cell r="DV529">
            <v>0</v>
          </cell>
          <cell r="DW529">
            <v>0</v>
          </cell>
          <cell r="DX529">
            <v>0</v>
          </cell>
          <cell r="DY529">
            <v>0</v>
          </cell>
          <cell r="DZ529">
            <v>0</v>
          </cell>
          <cell r="EA529">
            <v>0</v>
          </cell>
          <cell r="EB529">
            <v>0</v>
          </cell>
          <cell r="EC529">
            <v>0</v>
          </cell>
          <cell r="ED529">
            <v>0</v>
          </cell>
          <cell r="EE529">
            <v>0</v>
          </cell>
          <cell r="EF529">
            <v>0</v>
          </cell>
          <cell r="EG529">
            <v>0</v>
          </cell>
          <cell r="EH529">
            <v>0</v>
          </cell>
          <cell r="EI529">
            <v>0</v>
          </cell>
          <cell r="EJ529">
            <v>0</v>
          </cell>
          <cell r="EK529">
            <v>0</v>
          </cell>
          <cell r="EL529">
            <v>0</v>
          </cell>
          <cell r="EM529">
            <v>0</v>
          </cell>
          <cell r="EN529">
            <v>0</v>
          </cell>
          <cell r="EO529">
            <v>0</v>
          </cell>
          <cell r="EQ529">
            <v>18.87</v>
          </cell>
        </row>
        <row r="530">
          <cell r="B530">
            <v>0.8</v>
          </cell>
          <cell r="C530">
            <v>32</v>
          </cell>
          <cell r="D530">
            <v>0</v>
          </cell>
          <cell r="E530">
            <v>8.6999999999999993</v>
          </cell>
          <cell r="F530">
            <v>0</v>
          </cell>
          <cell r="G530">
            <v>20.6</v>
          </cell>
          <cell r="H530">
            <v>48.6</v>
          </cell>
          <cell r="I530">
            <v>3.9</v>
          </cell>
          <cell r="J530">
            <v>5.7</v>
          </cell>
          <cell r="K530">
            <v>0</v>
          </cell>
          <cell r="L530">
            <v>0</v>
          </cell>
          <cell r="M530">
            <v>28</v>
          </cell>
          <cell r="N530">
            <v>122</v>
          </cell>
          <cell r="O530">
            <v>0</v>
          </cell>
          <cell r="P530">
            <v>69.5</v>
          </cell>
          <cell r="Q530">
            <v>0</v>
          </cell>
          <cell r="R530">
            <v>0</v>
          </cell>
          <cell r="S530">
            <v>27</v>
          </cell>
          <cell r="T530">
            <v>692</v>
          </cell>
          <cell r="U530">
            <v>1131</v>
          </cell>
          <cell r="V530">
            <v>0</v>
          </cell>
          <cell r="W530">
            <v>4.91</v>
          </cell>
          <cell r="X530">
            <v>10.5</v>
          </cell>
          <cell r="Y530">
            <v>23.4</v>
          </cell>
          <cell r="Z530">
            <v>0</v>
          </cell>
          <cell r="AA530">
            <v>17.5</v>
          </cell>
          <cell r="AB530">
            <v>0</v>
          </cell>
          <cell r="AC530">
            <v>741.17</v>
          </cell>
          <cell r="AD530">
            <v>310.7</v>
          </cell>
          <cell r="AE530">
            <v>50</v>
          </cell>
          <cell r="AF530">
            <v>1.6</v>
          </cell>
          <cell r="AG530">
            <v>106.3</v>
          </cell>
          <cell r="AH530">
            <v>8.6</v>
          </cell>
          <cell r="AI530">
            <v>0</v>
          </cell>
          <cell r="AJ530">
            <v>220.24</v>
          </cell>
          <cell r="AK530">
            <v>0</v>
          </cell>
          <cell r="AL530">
            <v>0</v>
          </cell>
          <cell r="AM530">
            <v>778.40099999999995</v>
          </cell>
          <cell r="AN530">
            <v>0</v>
          </cell>
          <cell r="AO530">
            <v>35.6</v>
          </cell>
          <cell r="AP530">
            <v>230</v>
          </cell>
          <cell r="AQ530">
            <v>0</v>
          </cell>
          <cell r="AR530">
            <v>0</v>
          </cell>
          <cell r="AS530">
            <v>0</v>
          </cell>
          <cell r="AT530">
            <v>0</v>
          </cell>
          <cell r="AU530">
            <v>0</v>
          </cell>
          <cell r="AV530">
            <v>0</v>
          </cell>
          <cell r="AW530">
            <v>10.39</v>
          </cell>
          <cell r="AX530">
            <v>0</v>
          </cell>
          <cell r="AY530">
            <v>43.427056292682899</v>
          </cell>
          <cell r="AZ530">
            <v>0.05</v>
          </cell>
          <cell r="BA530">
            <v>108.4</v>
          </cell>
          <cell r="BB530">
            <v>0</v>
          </cell>
          <cell r="BC530">
            <v>0</v>
          </cell>
          <cell r="BD530">
            <v>14.67</v>
          </cell>
          <cell r="BE530">
            <v>4</v>
          </cell>
          <cell r="BF530">
            <v>80.645897406897902</v>
          </cell>
          <cell r="BG530">
            <v>11.492238091000599</v>
          </cell>
          <cell r="BH530">
            <v>9.3699999999999992</v>
          </cell>
          <cell r="BI530">
            <v>0</v>
          </cell>
          <cell r="BJ530">
            <v>5.6</v>
          </cell>
          <cell r="BK530">
            <v>1.07</v>
          </cell>
          <cell r="BL530">
            <v>162.69999999999999</v>
          </cell>
          <cell r="BM530">
            <v>6.6</v>
          </cell>
          <cell r="BN530">
            <v>1.51</v>
          </cell>
          <cell r="BO530">
            <v>0</v>
          </cell>
          <cell r="BP530">
            <v>9.0029281709944602</v>
          </cell>
          <cell r="BQ530">
            <v>82</v>
          </cell>
          <cell r="BR530">
            <v>28</v>
          </cell>
          <cell r="BS530">
            <v>5.2</v>
          </cell>
          <cell r="BT530">
            <v>33.47</v>
          </cell>
          <cell r="BU530">
            <v>0</v>
          </cell>
          <cell r="BV530">
            <v>115.7</v>
          </cell>
          <cell r="BW530">
            <v>12.8</v>
          </cell>
          <cell r="BY530">
            <v>0</v>
          </cell>
          <cell r="BZ530">
            <v>22.9</v>
          </cell>
          <cell r="CA530">
            <v>0</v>
          </cell>
          <cell r="CB530">
            <v>29.85</v>
          </cell>
          <cell r="CC530">
            <v>14.6</v>
          </cell>
          <cell r="CD530">
            <v>193</v>
          </cell>
          <cell r="CE530">
            <v>29.17</v>
          </cell>
          <cell r="CF530">
            <v>28</v>
          </cell>
          <cell r="CG530">
            <v>16.378</v>
          </cell>
          <cell r="CH530">
            <v>51</v>
          </cell>
          <cell r="CI530">
            <v>15</v>
          </cell>
          <cell r="CJ530">
            <v>0</v>
          </cell>
          <cell r="CK530">
            <v>10.8</v>
          </cell>
          <cell r="CL530">
            <v>0</v>
          </cell>
          <cell r="CM530">
            <v>11</v>
          </cell>
          <cell r="CN530">
            <v>60.4</v>
          </cell>
          <cell r="CO530">
            <v>25.3</v>
          </cell>
          <cell r="CP530">
            <v>20.6</v>
          </cell>
          <cell r="CQ530">
            <v>23.9</v>
          </cell>
          <cell r="CR530">
            <v>5.8</v>
          </cell>
          <cell r="CS530">
            <v>172.9</v>
          </cell>
          <cell r="CT530">
            <v>44.29</v>
          </cell>
          <cell r="CU530">
            <v>44.29</v>
          </cell>
          <cell r="CV530">
            <v>307.89</v>
          </cell>
          <cell r="CW530">
            <v>84.54</v>
          </cell>
          <cell r="CX530">
            <v>275.10000000000002</v>
          </cell>
          <cell r="CY530">
            <v>9.86</v>
          </cell>
          <cell r="CZ530">
            <v>574.20000000000005</v>
          </cell>
          <cell r="DA530">
            <v>44.29</v>
          </cell>
          <cell r="DB530">
            <v>528.46</v>
          </cell>
          <cell r="DC530">
            <v>1.4</v>
          </cell>
          <cell r="DD530">
            <v>13.77</v>
          </cell>
          <cell r="DE530">
            <v>51.85</v>
          </cell>
          <cell r="DF530">
            <v>44.29</v>
          </cell>
          <cell r="DG530">
            <v>44.29</v>
          </cell>
          <cell r="DH530">
            <v>83.23</v>
          </cell>
          <cell r="DI530">
            <v>762.07</v>
          </cell>
          <cell r="DJ530">
            <v>34.08</v>
          </cell>
          <cell r="DK530">
            <v>2.4500000000000002</v>
          </cell>
          <cell r="DL530">
            <v>125.71</v>
          </cell>
          <cell r="DM530">
            <v>70.05</v>
          </cell>
          <cell r="DN530">
            <v>44.29</v>
          </cell>
          <cell r="DO530">
            <v>39</v>
          </cell>
          <cell r="DP530">
            <v>44.29</v>
          </cell>
          <cell r="DQ530">
            <v>417.57</v>
          </cell>
          <cell r="DR530">
            <v>13.77</v>
          </cell>
          <cell r="DS530">
            <v>574.57000000000005</v>
          </cell>
          <cell r="DT530">
            <v>39.950000000000003</v>
          </cell>
          <cell r="DU530">
            <v>789.96</v>
          </cell>
          <cell r="DV530">
            <v>44.29</v>
          </cell>
          <cell r="DW530">
            <v>293.18</v>
          </cell>
          <cell r="DX530">
            <v>19.47</v>
          </cell>
          <cell r="DY530">
            <v>13.16</v>
          </cell>
          <cell r="DZ530">
            <v>91.4</v>
          </cell>
          <cell r="EA530">
            <v>50.82</v>
          </cell>
          <cell r="EB530">
            <v>1.33</v>
          </cell>
          <cell r="EC530">
            <v>0</v>
          </cell>
          <cell r="ED530">
            <v>0</v>
          </cell>
          <cell r="EE530">
            <v>74.94</v>
          </cell>
          <cell r="EF530">
            <v>0</v>
          </cell>
          <cell r="EG530">
            <v>0</v>
          </cell>
          <cell r="EH530">
            <v>0</v>
          </cell>
          <cell r="EI530">
            <v>0</v>
          </cell>
          <cell r="EJ530">
            <v>0</v>
          </cell>
          <cell r="EK530">
            <v>18.100000000000001</v>
          </cell>
          <cell r="EL530">
            <v>0</v>
          </cell>
          <cell r="EM530">
            <v>11</v>
          </cell>
          <cell r="EN530">
            <v>18.7</v>
          </cell>
          <cell r="EO530">
            <v>0.81</v>
          </cell>
          <cell r="EQ530">
            <v>11952.12711996158</v>
          </cell>
        </row>
        <row r="531">
          <cell r="B531">
            <v>2.2000000000000002</v>
          </cell>
          <cell r="C531">
            <v>33.5</v>
          </cell>
          <cell r="D531">
            <v>0</v>
          </cell>
          <cell r="E531">
            <v>5</v>
          </cell>
          <cell r="F531">
            <v>0</v>
          </cell>
          <cell r="G531">
            <v>20.6</v>
          </cell>
          <cell r="H531">
            <v>44.9</v>
          </cell>
          <cell r="I531">
            <v>3.9</v>
          </cell>
          <cell r="J531">
            <v>5.7</v>
          </cell>
          <cell r="K531">
            <v>0</v>
          </cell>
          <cell r="L531">
            <v>0</v>
          </cell>
          <cell r="M531">
            <v>15.45</v>
          </cell>
          <cell r="N531">
            <v>103.7</v>
          </cell>
          <cell r="O531">
            <v>0</v>
          </cell>
          <cell r="P531">
            <v>32.25</v>
          </cell>
          <cell r="Q531">
            <v>0</v>
          </cell>
          <cell r="R531">
            <v>0</v>
          </cell>
          <cell r="S531">
            <v>27</v>
          </cell>
          <cell r="T531">
            <v>0</v>
          </cell>
          <cell r="U531">
            <v>0</v>
          </cell>
          <cell r="V531">
            <v>0</v>
          </cell>
          <cell r="W531">
            <v>9</v>
          </cell>
          <cell r="X531">
            <v>10.5</v>
          </cell>
          <cell r="Y531">
            <v>20.3</v>
          </cell>
          <cell r="Z531">
            <v>0</v>
          </cell>
          <cell r="AA531">
            <v>17.3</v>
          </cell>
          <cell r="AB531">
            <v>0</v>
          </cell>
          <cell r="AC531">
            <v>720.17</v>
          </cell>
          <cell r="AD531">
            <v>310.7</v>
          </cell>
          <cell r="AE531">
            <v>50</v>
          </cell>
          <cell r="AF531">
            <v>4.5</v>
          </cell>
          <cell r="AG531">
            <v>131.9</v>
          </cell>
          <cell r="AH531">
            <v>11.3</v>
          </cell>
          <cell r="AI531">
            <v>0</v>
          </cell>
          <cell r="AJ531">
            <v>515.20000000000005</v>
          </cell>
          <cell r="AK531">
            <v>0</v>
          </cell>
          <cell r="AL531">
            <v>0</v>
          </cell>
          <cell r="AM531">
            <v>0</v>
          </cell>
          <cell r="AN531">
            <v>46.25</v>
          </cell>
          <cell r="AO531">
            <v>26.62</v>
          </cell>
          <cell r="AP531">
            <v>86.5</v>
          </cell>
          <cell r="AQ531">
            <v>0</v>
          </cell>
          <cell r="AR531">
            <v>0</v>
          </cell>
          <cell r="AS531">
            <v>0</v>
          </cell>
          <cell r="AT531">
            <v>0</v>
          </cell>
          <cell r="AU531">
            <v>0</v>
          </cell>
          <cell r="AV531">
            <v>0</v>
          </cell>
          <cell r="AW531">
            <v>10.39</v>
          </cell>
          <cell r="AX531">
            <v>0</v>
          </cell>
          <cell r="AY531">
            <v>36.25</v>
          </cell>
          <cell r="AZ531">
            <v>1.72</v>
          </cell>
          <cell r="BA531">
            <v>13.6780124039377</v>
          </cell>
          <cell r="BB531">
            <v>0.5</v>
          </cell>
          <cell r="BC531">
            <v>0</v>
          </cell>
          <cell r="BD531">
            <v>12.7</v>
          </cell>
          <cell r="BE531">
            <v>1.5</v>
          </cell>
          <cell r="BF531">
            <v>60.61</v>
          </cell>
          <cell r="BG531">
            <v>20.52</v>
          </cell>
          <cell r="BH531">
            <v>5.3801978633525396</v>
          </cell>
          <cell r="BI531">
            <v>0</v>
          </cell>
          <cell r="BJ531">
            <v>5.6</v>
          </cell>
          <cell r="BK531">
            <v>6.1</v>
          </cell>
          <cell r="BL531">
            <v>16.100000000000001</v>
          </cell>
          <cell r="BM531">
            <v>6.6</v>
          </cell>
          <cell r="BN531">
            <v>1.51</v>
          </cell>
          <cell r="BO531">
            <v>0</v>
          </cell>
          <cell r="BP531">
            <v>9.0029281709944602</v>
          </cell>
          <cell r="BQ531">
            <v>0</v>
          </cell>
          <cell r="BR531">
            <v>4.8</v>
          </cell>
          <cell r="BS531">
            <v>2.4</v>
          </cell>
          <cell r="BT531">
            <v>25.48</v>
          </cell>
          <cell r="BU531">
            <v>0</v>
          </cell>
          <cell r="BV531">
            <v>58.99</v>
          </cell>
          <cell r="BW531">
            <v>12.8</v>
          </cell>
          <cell r="BY531">
            <v>0</v>
          </cell>
          <cell r="BZ531">
            <v>15.8</v>
          </cell>
          <cell r="CA531">
            <v>0</v>
          </cell>
          <cell r="CB531">
            <v>29.85</v>
          </cell>
          <cell r="CC531">
            <v>28.2</v>
          </cell>
          <cell r="CD531">
            <v>4</v>
          </cell>
          <cell r="CE531">
            <v>24.6</v>
          </cell>
          <cell r="CF531">
            <v>28</v>
          </cell>
          <cell r="CG531">
            <v>16.036999999999999</v>
          </cell>
          <cell r="CH531">
            <v>38</v>
          </cell>
          <cell r="CI531">
            <v>15</v>
          </cell>
          <cell r="CJ531">
            <v>0</v>
          </cell>
          <cell r="CK531">
            <v>10.8</v>
          </cell>
          <cell r="CL531">
            <v>12.6</v>
          </cell>
          <cell r="CM531">
            <v>12.2</v>
          </cell>
          <cell r="CN531">
            <v>6.4</v>
          </cell>
          <cell r="CO531">
            <v>57.2</v>
          </cell>
          <cell r="CP531">
            <v>44.8</v>
          </cell>
          <cell r="CQ531">
            <v>29.4</v>
          </cell>
          <cell r="CR531">
            <v>6.3</v>
          </cell>
          <cell r="CS531">
            <v>198.72</v>
          </cell>
          <cell r="CT531">
            <v>52.7</v>
          </cell>
          <cell r="CU531">
            <v>52.7</v>
          </cell>
          <cell r="CV531">
            <v>299.61</v>
          </cell>
          <cell r="CW531">
            <v>68.47</v>
          </cell>
          <cell r="CX531">
            <v>275.10000000000002</v>
          </cell>
          <cell r="CY531">
            <v>9.86</v>
          </cell>
          <cell r="CZ531">
            <v>529.82000000000005</v>
          </cell>
          <cell r="DA531">
            <v>52.7</v>
          </cell>
          <cell r="DB531">
            <v>540.08000000000004</v>
          </cell>
          <cell r="DC531">
            <v>1.24</v>
          </cell>
          <cell r="DD531">
            <v>14.67</v>
          </cell>
          <cell r="DE531">
            <v>52.95</v>
          </cell>
          <cell r="DF531">
            <v>52.7</v>
          </cell>
          <cell r="DG531">
            <v>52.7</v>
          </cell>
          <cell r="DH531">
            <v>81.52</v>
          </cell>
          <cell r="DI531">
            <v>846.17</v>
          </cell>
          <cell r="DJ531">
            <v>59.85</v>
          </cell>
          <cell r="DK531">
            <v>2.4500000000000002</v>
          </cell>
          <cell r="DL531">
            <v>125.71</v>
          </cell>
          <cell r="DM531">
            <v>70.05</v>
          </cell>
          <cell r="DN531">
            <v>52.7</v>
          </cell>
          <cell r="DO531">
            <v>44</v>
          </cell>
          <cell r="DP531">
            <v>52.7</v>
          </cell>
          <cell r="DQ531">
            <v>482.44</v>
          </cell>
          <cell r="DR531">
            <v>14.67</v>
          </cell>
          <cell r="DS531">
            <v>577.69000000000005</v>
          </cell>
          <cell r="DT531">
            <v>40.020000000000003</v>
          </cell>
          <cell r="DU531">
            <v>810.74</v>
          </cell>
          <cell r="DV531">
            <v>52.7</v>
          </cell>
          <cell r="DW531">
            <v>293</v>
          </cell>
          <cell r="DX531">
            <v>17.38</v>
          </cell>
          <cell r="DY531">
            <v>12.5</v>
          </cell>
          <cell r="DZ531">
            <v>109</v>
          </cell>
          <cell r="EA531">
            <v>50.07</v>
          </cell>
          <cell r="EB531">
            <v>2</v>
          </cell>
          <cell r="EC531">
            <v>12.5</v>
          </cell>
          <cell r="ED531">
            <v>0</v>
          </cell>
          <cell r="EE531">
            <v>74.69</v>
          </cell>
          <cell r="EF531">
            <v>0</v>
          </cell>
          <cell r="EG531">
            <v>0</v>
          </cell>
          <cell r="EH531">
            <v>0</v>
          </cell>
          <cell r="EI531">
            <v>0</v>
          </cell>
          <cell r="EJ531">
            <v>0</v>
          </cell>
          <cell r="EK531">
            <v>18.100000000000001</v>
          </cell>
          <cell r="EL531">
            <v>0</v>
          </cell>
          <cell r="EM531">
            <v>11</v>
          </cell>
          <cell r="EN531">
            <v>18.7</v>
          </cell>
          <cell r="EO531">
            <v>1.2</v>
          </cell>
          <cell r="EQ531">
            <v>9133.8281384382844</v>
          </cell>
        </row>
        <row r="532">
          <cell r="B532">
            <v>0</v>
          </cell>
          <cell r="C532">
            <v>0</v>
          </cell>
          <cell r="D532">
            <v>0</v>
          </cell>
          <cell r="E532">
            <v>0</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434</v>
          </cell>
          <cell r="U532">
            <v>1129</v>
          </cell>
          <cell r="V532">
            <v>0</v>
          </cell>
          <cell r="W532">
            <v>0</v>
          </cell>
          <cell r="X532">
            <v>0</v>
          </cell>
          <cell r="Y532">
            <v>0</v>
          </cell>
          <cell r="Z532">
            <v>0</v>
          </cell>
          <cell r="AA532">
            <v>0.2</v>
          </cell>
          <cell r="AB532">
            <v>0</v>
          </cell>
          <cell r="AC532">
            <v>0</v>
          </cell>
          <cell r="AD532">
            <v>0</v>
          </cell>
          <cell r="AE532">
            <v>0</v>
          </cell>
          <cell r="AF532">
            <v>0</v>
          </cell>
          <cell r="AG532">
            <v>0</v>
          </cell>
          <cell r="AH532">
            <v>0</v>
          </cell>
          <cell r="AI532">
            <v>0</v>
          </cell>
          <cell r="AJ532">
            <v>0</v>
          </cell>
          <cell r="AK532">
            <v>0</v>
          </cell>
          <cell r="AL532">
            <v>0</v>
          </cell>
          <cell r="AM532">
            <v>778.40099999999995</v>
          </cell>
          <cell r="AN532">
            <v>0</v>
          </cell>
          <cell r="AO532">
            <v>0</v>
          </cell>
          <cell r="AP532">
            <v>0</v>
          </cell>
          <cell r="AQ532">
            <v>0</v>
          </cell>
          <cell r="AR532">
            <v>0</v>
          </cell>
          <cell r="AS532">
            <v>0</v>
          </cell>
          <cell r="AT532">
            <v>0</v>
          </cell>
          <cell r="AU532">
            <v>0</v>
          </cell>
          <cell r="AV532">
            <v>0</v>
          </cell>
          <cell r="AW532">
            <v>0</v>
          </cell>
          <cell r="AX532">
            <v>0</v>
          </cell>
          <cell r="AY532">
            <v>0</v>
          </cell>
          <cell r="AZ532">
            <v>0</v>
          </cell>
          <cell r="BA532">
            <v>97.914213630678304</v>
          </cell>
          <cell r="BB532">
            <v>0</v>
          </cell>
          <cell r="BC532">
            <v>0</v>
          </cell>
          <cell r="BD532">
            <v>0</v>
          </cell>
          <cell r="BE532">
            <v>0</v>
          </cell>
          <cell r="BF532">
            <v>0</v>
          </cell>
          <cell r="BG532">
            <v>0</v>
          </cell>
          <cell r="BH532">
            <v>0</v>
          </cell>
          <cell r="BI532">
            <v>0</v>
          </cell>
          <cell r="BJ532">
            <v>0</v>
          </cell>
          <cell r="BK532">
            <v>0</v>
          </cell>
          <cell r="BL532">
            <v>0</v>
          </cell>
          <cell r="BM532">
            <v>0</v>
          </cell>
          <cell r="BN532">
            <v>0</v>
          </cell>
          <cell r="BO532">
            <v>0</v>
          </cell>
          <cell r="BP532">
            <v>0</v>
          </cell>
          <cell r="BQ532">
            <v>0</v>
          </cell>
          <cell r="BR532">
            <v>0</v>
          </cell>
          <cell r="BS532">
            <v>0</v>
          </cell>
          <cell r="BT532">
            <v>0</v>
          </cell>
          <cell r="BU532">
            <v>0</v>
          </cell>
          <cell r="BV532">
            <v>0</v>
          </cell>
          <cell r="BW532">
            <v>0</v>
          </cell>
          <cell r="BY532">
            <v>0</v>
          </cell>
          <cell r="BZ532">
            <v>0</v>
          </cell>
          <cell r="CA532">
            <v>0</v>
          </cell>
          <cell r="CB532">
            <v>0</v>
          </cell>
          <cell r="CC532">
            <v>0</v>
          </cell>
          <cell r="CD532">
            <v>189</v>
          </cell>
          <cell r="CE532">
            <v>0</v>
          </cell>
          <cell r="CF532">
            <v>0</v>
          </cell>
          <cell r="CG532">
            <v>0</v>
          </cell>
          <cell r="CH532">
            <v>0</v>
          </cell>
          <cell r="CI532">
            <v>0</v>
          </cell>
          <cell r="CJ532">
            <v>0</v>
          </cell>
          <cell r="CK532">
            <v>0</v>
          </cell>
          <cell r="CL532">
            <v>0</v>
          </cell>
          <cell r="CM532">
            <v>0</v>
          </cell>
          <cell r="CN532">
            <v>54</v>
          </cell>
          <cell r="CO532">
            <v>0</v>
          </cell>
          <cell r="CP532">
            <v>0</v>
          </cell>
          <cell r="CQ532">
            <v>0</v>
          </cell>
          <cell r="CR532">
            <v>0</v>
          </cell>
          <cell r="CS532">
            <v>0</v>
          </cell>
          <cell r="CT532">
            <v>0</v>
          </cell>
          <cell r="CU532">
            <v>0</v>
          </cell>
          <cell r="CV532">
            <v>0</v>
          </cell>
          <cell r="CW532">
            <v>0</v>
          </cell>
          <cell r="CX532">
            <v>0</v>
          </cell>
          <cell r="CY532">
            <v>0</v>
          </cell>
          <cell r="CZ532">
            <v>0</v>
          </cell>
          <cell r="DA532">
            <v>0</v>
          </cell>
          <cell r="DB532">
            <v>0</v>
          </cell>
          <cell r="DC532">
            <v>0</v>
          </cell>
          <cell r="DD532">
            <v>0</v>
          </cell>
          <cell r="DE532">
            <v>0</v>
          </cell>
          <cell r="DF532">
            <v>0</v>
          </cell>
          <cell r="DG532">
            <v>0</v>
          </cell>
          <cell r="DH532">
            <v>0</v>
          </cell>
          <cell r="DI532">
            <v>0</v>
          </cell>
          <cell r="DJ532">
            <v>0</v>
          </cell>
          <cell r="DK532">
            <v>0</v>
          </cell>
          <cell r="DL532">
            <v>0</v>
          </cell>
          <cell r="DM532">
            <v>0</v>
          </cell>
          <cell r="DN532">
            <v>0</v>
          </cell>
          <cell r="DO532">
            <v>0</v>
          </cell>
          <cell r="DP532">
            <v>0</v>
          </cell>
          <cell r="DQ532">
            <v>0</v>
          </cell>
          <cell r="DR532">
            <v>0</v>
          </cell>
          <cell r="DS532">
            <v>0</v>
          </cell>
          <cell r="DT532">
            <v>0</v>
          </cell>
          <cell r="DU532">
            <v>0</v>
          </cell>
          <cell r="DV532">
            <v>0</v>
          </cell>
          <cell r="DW532">
            <v>0</v>
          </cell>
          <cell r="DX532">
            <v>0</v>
          </cell>
          <cell r="DY532">
            <v>0</v>
          </cell>
          <cell r="DZ532">
            <v>0</v>
          </cell>
          <cell r="EA532">
            <v>0</v>
          </cell>
          <cell r="EB532">
            <v>0</v>
          </cell>
          <cell r="EC532">
            <v>0</v>
          </cell>
          <cell r="ED532">
            <v>0</v>
          </cell>
          <cell r="EE532">
            <v>0</v>
          </cell>
          <cell r="EF532">
            <v>0</v>
          </cell>
          <cell r="EG532">
            <v>0</v>
          </cell>
          <cell r="EH532">
            <v>0</v>
          </cell>
          <cell r="EI532">
            <v>0</v>
          </cell>
          <cell r="EJ532">
            <v>0</v>
          </cell>
          <cell r="EK532">
            <v>0</v>
          </cell>
          <cell r="EL532">
            <v>0</v>
          </cell>
          <cell r="EM532">
            <v>0</v>
          </cell>
          <cell r="EN532">
            <v>0</v>
          </cell>
          <cell r="EO532">
            <v>0</v>
          </cell>
          <cell r="EQ532">
            <v>2682.5152136306783</v>
          </cell>
        </row>
        <row r="533">
          <cell r="B533">
            <v>0</v>
          </cell>
          <cell r="C533">
            <v>7</v>
          </cell>
          <cell r="D533">
            <v>0</v>
          </cell>
          <cell r="E533">
            <v>0</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cell r="AF533">
            <v>0</v>
          </cell>
          <cell r="AG533">
            <v>0</v>
          </cell>
          <cell r="AH533">
            <v>0</v>
          </cell>
          <cell r="AI533">
            <v>0</v>
          </cell>
          <cell r="AJ533">
            <v>0</v>
          </cell>
          <cell r="AK533">
            <v>0</v>
          </cell>
          <cell r="AL533">
            <v>0</v>
          </cell>
          <cell r="AM533">
            <v>0</v>
          </cell>
          <cell r="AN533">
            <v>0</v>
          </cell>
          <cell r="AO533">
            <v>0</v>
          </cell>
          <cell r="AP533">
            <v>0</v>
          </cell>
          <cell r="AQ533">
            <v>0</v>
          </cell>
          <cell r="AR533">
            <v>0</v>
          </cell>
          <cell r="AS533">
            <v>0</v>
          </cell>
          <cell r="AT533">
            <v>0</v>
          </cell>
          <cell r="AU533">
            <v>0</v>
          </cell>
          <cell r="AV533">
            <v>0</v>
          </cell>
          <cell r="AW533">
            <v>0</v>
          </cell>
          <cell r="AX533">
            <v>0</v>
          </cell>
          <cell r="AY533">
            <v>0</v>
          </cell>
          <cell r="AZ533">
            <v>0</v>
          </cell>
          <cell r="BA533">
            <v>0</v>
          </cell>
          <cell r="BB533">
            <v>0</v>
          </cell>
          <cell r="BC533">
            <v>0</v>
          </cell>
          <cell r="BD533">
            <v>1.97</v>
          </cell>
          <cell r="BE533">
            <v>0</v>
          </cell>
          <cell r="BF533">
            <v>0</v>
          </cell>
          <cell r="BG533">
            <v>0</v>
          </cell>
          <cell r="BH533">
            <v>0</v>
          </cell>
          <cell r="BI533">
            <v>0</v>
          </cell>
          <cell r="BJ533">
            <v>0</v>
          </cell>
          <cell r="BK533">
            <v>0</v>
          </cell>
          <cell r="BL533">
            <v>10.4</v>
          </cell>
          <cell r="BM533">
            <v>0</v>
          </cell>
          <cell r="BN533">
            <v>0</v>
          </cell>
          <cell r="BO533">
            <v>0</v>
          </cell>
          <cell r="BP533">
            <v>0</v>
          </cell>
          <cell r="BQ533">
            <v>0</v>
          </cell>
          <cell r="BR533">
            <v>0</v>
          </cell>
          <cell r="BS533">
            <v>0</v>
          </cell>
          <cell r="BT533">
            <v>0</v>
          </cell>
          <cell r="BU533">
            <v>0</v>
          </cell>
          <cell r="BV533">
            <v>0</v>
          </cell>
          <cell r="BW533">
            <v>0</v>
          </cell>
          <cell r="BY533">
            <v>0</v>
          </cell>
          <cell r="BZ533">
            <v>0</v>
          </cell>
          <cell r="CA533">
            <v>0</v>
          </cell>
          <cell r="CB533">
            <v>0</v>
          </cell>
          <cell r="CC533">
            <v>0</v>
          </cell>
          <cell r="CD533">
            <v>0</v>
          </cell>
          <cell r="CE533">
            <v>0</v>
          </cell>
          <cell r="CF533">
            <v>0</v>
          </cell>
          <cell r="CG533">
            <v>0</v>
          </cell>
          <cell r="CH533">
            <v>0</v>
          </cell>
          <cell r="CI533">
            <v>0</v>
          </cell>
          <cell r="CJ533">
            <v>0</v>
          </cell>
          <cell r="CK533">
            <v>0</v>
          </cell>
          <cell r="CL533">
            <v>0</v>
          </cell>
          <cell r="CM533">
            <v>0</v>
          </cell>
          <cell r="CN533">
            <v>0</v>
          </cell>
          <cell r="CO533">
            <v>0</v>
          </cell>
          <cell r="CP533">
            <v>0</v>
          </cell>
          <cell r="CQ533">
            <v>0</v>
          </cell>
          <cell r="CR533">
            <v>0</v>
          </cell>
          <cell r="CS533">
            <v>0</v>
          </cell>
          <cell r="CT533">
            <v>0</v>
          </cell>
          <cell r="CU533">
            <v>0</v>
          </cell>
          <cell r="CV533">
            <v>0</v>
          </cell>
          <cell r="CW533">
            <v>0</v>
          </cell>
          <cell r="CX533">
            <v>0</v>
          </cell>
          <cell r="CY533">
            <v>0</v>
          </cell>
          <cell r="CZ533">
            <v>0</v>
          </cell>
          <cell r="DA533">
            <v>0</v>
          </cell>
          <cell r="DB533">
            <v>0</v>
          </cell>
          <cell r="DC533">
            <v>0</v>
          </cell>
          <cell r="DD533">
            <v>0</v>
          </cell>
          <cell r="DE533">
            <v>0</v>
          </cell>
          <cell r="DF533">
            <v>0</v>
          </cell>
          <cell r="DG533">
            <v>0</v>
          </cell>
          <cell r="DH533">
            <v>0</v>
          </cell>
          <cell r="DI533">
            <v>0</v>
          </cell>
          <cell r="DJ533">
            <v>0</v>
          </cell>
          <cell r="DK533">
            <v>0</v>
          </cell>
          <cell r="DL533">
            <v>0</v>
          </cell>
          <cell r="DM533">
            <v>0</v>
          </cell>
          <cell r="DN533">
            <v>0</v>
          </cell>
          <cell r="DO533">
            <v>0</v>
          </cell>
          <cell r="DP533">
            <v>0</v>
          </cell>
          <cell r="DQ533">
            <v>0</v>
          </cell>
          <cell r="DR533">
            <v>0</v>
          </cell>
          <cell r="DS533">
            <v>0</v>
          </cell>
          <cell r="DT533">
            <v>0</v>
          </cell>
          <cell r="DU533">
            <v>0</v>
          </cell>
          <cell r="DV533">
            <v>0</v>
          </cell>
          <cell r="DW533">
            <v>0</v>
          </cell>
          <cell r="DX533">
            <v>0</v>
          </cell>
          <cell r="DY533">
            <v>0</v>
          </cell>
          <cell r="DZ533">
            <v>0</v>
          </cell>
          <cell r="EA533">
            <v>0</v>
          </cell>
          <cell r="EB533">
            <v>0</v>
          </cell>
          <cell r="EC533">
            <v>0</v>
          </cell>
          <cell r="ED533">
            <v>0</v>
          </cell>
          <cell r="EE533">
            <v>0</v>
          </cell>
          <cell r="EF533">
            <v>0</v>
          </cell>
          <cell r="EG533">
            <v>0</v>
          </cell>
          <cell r="EH533">
            <v>0</v>
          </cell>
          <cell r="EI533">
            <v>0</v>
          </cell>
          <cell r="EJ533">
            <v>0</v>
          </cell>
          <cell r="EK533">
            <v>0</v>
          </cell>
          <cell r="EL533">
            <v>0</v>
          </cell>
          <cell r="EM533">
            <v>0</v>
          </cell>
          <cell r="EN533">
            <v>0</v>
          </cell>
          <cell r="EO533">
            <v>0</v>
          </cell>
          <cell r="EQ533">
            <v>19.37</v>
          </cell>
        </row>
        <row r="534">
          <cell r="B534">
            <v>2.2000000000000002</v>
          </cell>
          <cell r="C534">
            <v>40.5</v>
          </cell>
          <cell r="D534">
            <v>0</v>
          </cell>
          <cell r="E534">
            <v>5</v>
          </cell>
          <cell r="F534">
            <v>0</v>
          </cell>
          <cell r="G534">
            <v>20.6</v>
          </cell>
          <cell r="H534">
            <v>44.9</v>
          </cell>
          <cell r="I534">
            <v>3.9</v>
          </cell>
          <cell r="J534">
            <v>5.7</v>
          </cell>
          <cell r="K534">
            <v>0</v>
          </cell>
          <cell r="L534">
            <v>0</v>
          </cell>
          <cell r="M534">
            <v>15.45</v>
          </cell>
          <cell r="N534">
            <v>103.7</v>
          </cell>
          <cell r="O534">
            <v>0</v>
          </cell>
          <cell r="P534">
            <v>32.25</v>
          </cell>
          <cell r="Q534">
            <v>0</v>
          </cell>
          <cell r="R534">
            <v>0</v>
          </cell>
          <cell r="S534">
            <v>27</v>
          </cell>
          <cell r="T534">
            <v>434</v>
          </cell>
          <cell r="U534">
            <v>1129</v>
          </cell>
          <cell r="V534">
            <v>0</v>
          </cell>
          <cell r="W534">
            <v>9</v>
          </cell>
          <cell r="X534">
            <v>10.5</v>
          </cell>
          <cell r="Y534">
            <v>20.3</v>
          </cell>
          <cell r="Z534">
            <v>0</v>
          </cell>
          <cell r="AA534">
            <v>17.5</v>
          </cell>
          <cell r="AB534">
            <v>0</v>
          </cell>
          <cell r="AC534">
            <v>720.17</v>
          </cell>
          <cell r="AD534">
            <v>310.7</v>
          </cell>
          <cell r="AE534">
            <v>50</v>
          </cell>
          <cell r="AF534">
            <v>4.5</v>
          </cell>
          <cell r="AG534">
            <v>131.9</v>
          </cell>
          <cell r="AH534">
            <v>11.3</v>
          </cell>
          <cell r="AI534">
            <v>0</v>
          </cell>
          <cell r="AJ534">
            <v>515.20000000000005</v>
          </cell>
          <cell r="AK534">
            <v>0</v>
          </cell>
          <cell r="AL534">
            <v>0</v>
          </cell>
          <cell r="AM534">
            <v>778.40099999999995</v>
          </cell>
          <cell r="AN534">
            <v>46.25</v>
          </cell>
          <cell r="AO534">
            <v>26.62</v>
          </cell>
          <cell r="AP534">
            <v>86.5</v>
          </cell>
          <cell r="AQ534">
            <v>0</v>
          </cell>
          <cell r="AR534">
            <v>0</v>
          </cell>
          <cell r="AS534">
            <v>0</v>
          </cell>
          <cell r="AT534">
            <v>0</v>
          </cell>
          <cell r="AU534">
            <v>0</v>
          </cell>
          <cell r="AV534">
            <v>0</v>
          </cell>
          <cell r="AW534">
            <v>10.39</v>
          </cell>
          <cell r="AX534">
            <v>0</v>
          </cell>
          <cell r="AY534">
            <v>36.25</v>
          </cell>
          <cell r="AZ534">
            <v>1.72</v>
          </cell>
          <cell r="BA534">
            <v>111.592226034616</v>
          </cell>
          <cell r="BB534">
            <v>0.5</v>
          </cell>
          <cell r="BC534">
            <v>0</v>
          </cell>
          <cell r="BD534">
            <v>14.67</v>
          </cell>
          <cell r="BE534">
            <v>1.5</v>
          </cell>
          <cell r="BF534">
            <v>60.61</v>
          </cell>
          <cell r="BG534">
            <v>20.52</v>
          </cell>
          <cell r="BH534">
            <v>5.3801978633525396</v>
          </cell>
          <cell r="BI534">
            <v>0</v>
          </cell>
          <cell r="BJ534">
            <v>5.6</v>
          </cell>
          <cell r="BK534">
            <v>6.1</v>
          </cell>
          <cell r="BL534">
            <v>26.5</v>
          </cell>
          <cell r="BM534">
            <v>6.6</v>
          </cell>
          <cell r="BN534">
            <v>1.51</v>
          </cell>
          <cell r="BO534">
            <v>0</v>
          </cell>
          <cell r="BP534">
            <v>9.0029281709944602</v>
          </cell>
          <cell r="BQ534">
            <v>0</v>
          </cell>
          <cell r="BR534">
            <v>4.8</v>
          </cell>
          <cell r="BS534">
            <v>2.4</v>
          </cell>
          <cell r="BT534">
            <v>25.48</v>
          </cell>
          <cell r="BU534">
            <v>0</v>
          </cell>
          <cell r="BV534">
            <v>58.99</v>
          </cell>
          <cell r="BW534">
            <v>12.8</v>
          </cell>
          <cell r="BY534">
            <v>0</v>
          </cell>
          <cell r="BZ534">
            <v>15.8</v>
          </cell>
          <cell r="CA534">
            <v>0</v>
          </cell>
          <cell r="CB534">
            <v>29.85</v>
          </cell>
          <cell r="CC534">
            <v>28.2</v>
          </cell>
          <cell r="CD534">
            <v>193</v>
          </cell>
          <cell r="CE534">
            <v>24.6</v>
          </cell>
          <cell r="CF534">
            <v>28</v>
          </cell>
          <cell r="CG534">
            <v>16.036999999999999</v>
          </cell>
          <cell r="CH534">
            <v>38</v>
          </cell>
          <cell r="CI534">
            <v>15</v>
          </cell>
          <cell r="CJ534">
            <v>0</v>
          </cell>
          <cell r="CK534">
            <v>10.8</v>
          </cell>
          <cell r="CL534">
            <v>12.6</v>
          </cell>
          <cell r="CM534">
            <v>12.2</v>
          </cell>
          <cell r="CN534">
            <v>60.4</v>
          </cell>
          <cell r="CO534">
            <v>57.2</v>
          </cell>
          <cell r="CP534">
            <v>44.8</v>
          </cell>
          <cell r="CQ534">
            <v>29.4</v>
          </cell>
          <cell r="CR534">
            <v>6.3</v>
          </cell>
          <cell r="CS534">
            <v>198.72</v>
          </cell>
          <cell r="CT534">
            <v>52.7</v>
          </cell>
          <cell r="CU534">
            <v>52.7</v>
          </cell>
          <cell r="CV534">
            <v>299.61</v>
          </cell>
          <cell r="CW534">
            <v>68.47</v>
          </cell>
          <cell r="CX534">
            <v>275.10000000000002</v>
          </cell>
          <cell r="CY534">
            <v>9.86</v>
          </cell>
          <cell r="CZ534">
            <v>529.82000000000005</v>
          </cell>
          <cell r="DA534">
            <v>52.7</v>
          </cell>
          <cell r="DB534">
            <v>540.08000000000004</v>
          </cell>
          <cell r="DC534">
            <v>1.24</v>
          </cell>
          <cell r="DD534">
            <v>14.67</v>
          </cell>
          <cell r="DE534">
            <v>52.95</v>
          </cell>
          <cell r="DF534">
            <v>52.7</v>
          </cell>
          <cell r="DG534">
            <v>52.7</v>
          </cell>
          <cell r="DH534">
            <v>81.52</v>
          </cell>
          <cell r="DI534">
            <v>846.17</v>
          </cell>
          <cell r="DJ534">
            <v>59.85</v>
          </cell>
          <cell r="DK534">
            <v>2.4500000000000002</v>
          </cell>
          <cell r="DL534">
            <v>125.71</v>
          </cell>
          <cell r="DM534">
            <v>70.05</v>
          </cell>
          <cell r="DN534">
            <v>52.7</v>
          </cell>
          <cell r="DO534">
            <v>44</v>
          </cell>
          <cell r="DP534">
            <v>52.7</v>
          </cell>
          <cell r="DQ534">
            <v>482.44</v>
          </cell>
          <cell r="DR534">
            <v>14.67</v>
          </cell>
          <cell r="DS534">
            <v>577.69000000000005</v>
          </cell>
          <cell r="DT534">
            <v>40.020000000000003</v>
          </cell>
          <cell r="DU534">
            <v>810.74</v>
          </cell>
          <cell r="DV534">
            <v>52.7</v>
          </cell>
          <cell r="DW534">
            <v>293</v>
          </cell>
          <cell r="DX534">
            <v>17.38</v>
          </cell>
          <cell r="DY534">
            <v>12.5</v>
          </cell>
          <cell r="DZ534">
            <v>109</v>
          </cell>
          <cell r="EA534">
            <v>50.07</v>
          </cell>
          <cell r="EB534">
            <v>2</v>
          </cell>
          <cell r="EC534">
            <v>12.5</v>
          </cell>
          <cell r="ED534">
            <v>0</v>
          </cell>
          <cell r="EE534">
            <v>74.69</v>
          </cell>
          <cell r="EF534">
            <v>0</v>
          </cell>
          <cell r="EG534">
            <v>0</v>
          </cell>
          <cell r="EH534">
            <v>0</v>
          </cell>
          <cell r="EI534">
            <v>0</v>
          </cell>
          <cell r="EJ534">
            <v>0</v>
          </cell>
          <cell r="EK534">
            <v>18.100000000000001</v>
          </cell>
          <cell r="EL534">
            <v>0</v>
          </cell>
          <cell r="EM534">
            <v>11</v>
          </cell>
          <cell r="EN534">
            <v>18.7</v>
          </cell>
          <cell r="EO534">
            <v>1.2</v>
          </cell>
          <cell r="EQ534">
            <v>11835.713352068969</v>
          </cell>
        </row>
        <row r="535">
          <cell r="B535">
            <v>1.6</v>
          </cell>
          <cell r="C535">
            <v>75</v>
          </cell>
          <cell r="D535">
            <v>0</v>
          </cell>
          <cell r="E535">
            <v>0</v>
          </cell>
          <cell r="F535">
            <v>0</v>
          </cell>
          <cell r="G535">
            <v>20.5</v>
          </cell>
          <cell r="H535">
            <v>105.4</v>
          </cell>
          <cell r="I535">
            <v>3.6</v>
          </cell>
          <cell r="J535">
            <v>0</v>
          </cell>
          <cell r="K535">
            <v>0</v>
          </cell>
          <cell r="L535">
            <v>0</v>
          </cell>
          <cell r="M535">
            <v>37.5</v>
          </cell>
          <cell r="N535">
            <v>92.9</v>
          </cell>
          <cell r="O535">
            <v>0</v>
          </cell>
          <cell r="P535">
            <v>101.3</v>
          </cell>
          <cell r="Q535">
            <v>0</v>
          </cell>
          <cell r="R535">
            <v>0</v>
          </cell>
          <cell r="S535">
            <v>65</v>
          </cell>
          <cell r="T535">
            <v>0</v>
          </cell>
          <cell r="U535">
            <v>0</v>
          </cell>
          <cell r="V535">
            <v>0</v>
          </cell>
          <cell r="W535">
            <v>0</v>
          </cell>
          <cell r="X535">
            <v>46.8</v>
          </cell>
          <cell r="Y535">
            <v>43.9</v>
          </cell>
          <cell r="Z535">
            <v>0</v>
          </cell>
          <cell r="AA535">
            <v>1.2</v>
          </cell>
          <cell r="AB535">
            <v>0</v>
          </cell>
          <cell r="AC535">
            <v>780.26</v>
          </cell>
          <cell r="AD535">
            <v>63</v>
          </cell>
          <cell r="AE535">
            <v>0</v>
          </cell>
          <cell r="AF535">
            <v>0.3</v>
          </cell>
          <cell r="AG535">
            <v>411.5</v>
          </cell>
          <cell r="AH535">
            <v>8.1</v>
          </cell>
          <cell r="AI535">
            <v>0</v>
          </cell>
          <cell r="AJ535">
            <v>348.17</v>
          </cell>
          <cell r="AK535">
            <v>0</v>
          </cell>
          <cell r="AL535">
            <v>0</v>
          </cell>
          <cell r="AM535">
            <v>0</v>
          </cell>
          <cell r="AN535">
            <v>0</v>
          </cell>
          <cell r="AO535">
            <v>45</v>
          </cell>
          <cell r="AP535">
            <v>0</v>
          </cell>
          <cell r="AQ535">
            <v>0</v>
          </cell>
          <cell r="AR535">
            <v>0</v>
          </cell>
          <cell r="AS535">
            <v>0</v>
          </cell>
          <cell r="AT535">
            <v>0</v>
          </cell>
          <cell r="AU535">
            <v>0</v>
          </cell>
          <cell r="AV535">
            <v>0</v>
          </cell>
          <cell r="AW535">
            <v>0</v>
          </cell>
          <cell r="AX535">
            <v>0</v>
          </cell>
          <cell r="AY535">
            <v>30.303078124390201</v>
          </cell>
          <cell r="AZ535">
            <v>0</v>
          </cell>
          <cell r="BA535">
            <v>9.61</v>
          </cell>
          <cell r="BB535">
            <v>0</v>
          </cell>
          <cell r="BC535">
            <v>0</v>
          </cell>
          <cell r="BD535">
            <v>22.8</v>
          </cell>
          <cell r="BE535">
            <v>0</v>
          </cell>
          <cell r="BF535">
            <v>54.238670940266204</v>
          </cell>
          <cell r="BG535">
            <v>3.0041072353130098</v>
          </cell>
          <cell r="BH535">
            <v>9.57</v>
          </cell>
          <cell r="BI535">
            <v>0</v>
          </cell>
          <cell r="BJ535">
            <v>3.6</v>
          </cell>
          <cell r="BK535">
            <v>0</v>
          </cell>
          <cell r="BL535">
            <v>280.39999999999998</v>
          </cell>
          <cell r="BM535">
            <v>13.46</v>
          </cell>
          <cell r="BN535">
            <v>0</v>
          </cell>
          <cell r="BO535">
            <v>0</v>
          </cell>
          <cell r="BP535">
            <v>0</v>
          </cell>
          <cell r="BQ535">
            <v>85</v>
          </cell>
          <cell r="BR535">
            <v>108.6</v>
          </cell>
          <cell r="BS535">
            <v>1</v>
          </cell>
          <cell r="BT535">
            <v>14.73</v>
          </cell>
          <cell r="BU535">
            <v>0</v>
          </cell>
          <cell r="BV535">
            <v>57.2</v>
          </cell>
          <cell r="BW535">
            <v>0</v>
          </cell>
          <cell r="BY535">
            <v>0</v>
          </cell>
          <cell r="BZ535">
            <v>34.9</v>
          </cell>
          <cell r="CA535">
            <v>0</v>
          </cell>
          <cell r="CB535">
            <v>42.63</v>
          </cell>
          <cell r="CC535">
            <v>14.7</v>
          </cell>
          <cell r="CD535">
            <v>33</v>
          </cell>
          <cell r="CE535">
            <v>16.95</v>
          </cell>
          <cell r="CF535">
            <v>42</v>
          </cell>
          <cell r="CG535">
            <v>8.6199999999999992</v>
          </cell>
          <cell r="CH535">
            <v>67</v>
          </cell>
          <cell r="CI535">
            <v>20.6</v>
          </cell>
          <cell r="CJ535">
            <v>0</v>
          </cell>
          <cell r="CK535">
            <v>11.4</v>
          </cell>
          <cell r="CL535">
            <v>0</v>
          </cell>
          <cell r="CM535">
            <v>12</v>
          </cell>
          <cell r="CN535">
            <v>84.6</v>
          </cell>
          <cell r="CO535">
            <v>33.4</v>
          </cell>
          <cell r="CP535">
            <v>0</v>
          </cell>
          <cell r="CQ535">
            <v>13.5</v>
          </cell>
          <cell r="CR535">
            <v>2.6</v>
          </cell>
          <cell r="CS535">
            <v>86.58</v>
          </cell>
          <cell r="CT535">
            <v>11.66</v>
          </cell>
          <cell r="CU535">
            <v>11.66</v>
          </cell>
          <cell r="CV535">
            <v>531.82000000000005</v>
          </cell>
          <cell r="CW535">
            <v>83.15</v>
          </cell>
          <cell r="CX535">
            <v>405.6</v>
          </cell>
          <cell r="CY535">
            <v>37.65</v>
          </cell>
          <cell r="CZ535">
            <v>467.96</v>
          </cell>
          <cell r="DA535">
            <v>11.66</v>
          </cell>
          <cell r="DB535">
            <v>487.46</v>
          </cell>
          <cell r="DC535">
            <v>11.66</v>
          </cell>
          <cell r="DD535">
            <v>124.6</v>
          </cell>
          <cell r="DE535">
            <v>55.88</v>
          </cell>
          <cell r="DF535">
            <v>87.93</v>
          </cell>
          <cell r="DG535">
            <v>11.66</v>
          </cell>
          <cell r="DH535">
            <v>138.61000000000001</v>
          </cell>
          <cell r="DI535">
            <v>737.59</v>
          </cell>
          <cell r="DJ535">
            <v>11.1</v>
          </cell>
          <cell r="DK535">
            <v>12.64</v>
          </cell>
          <cell r="DL535">
            <v>46.25</v>
          </cell>
          <cell r="DM535">
            <v>87.02</v>
          </cell>
          <cell r="DN535">
            <v>11.66</v>
          </cell>
          <cell r="DO535">
            <v>39</v>
          </cell>
          <cell r="DP535">
            <v>11.66</v>
          </cell>
          <cell r="DQ535">
            <v>416.36</v>
          </cell>
          <cell r="DR535">
            <v>124.6</v>
          </cell>
          <cell r="DS535">
            <v>392.69</v>
          </cell>
          <cell r="DT535">
            <v>42.75</v>
          </cell>
          <cell r="DU535">
            <v>957.7</v>
          </cell>
          <cell r="DV535">
            <v>11.66</v>
          </cell>
          <cell r="DW535">
            <v>429.37</v>
          </cell>
          <cell r="DX535">
            <v>11.66</v>
          </cell>
          <cell r="DY535">
            <v>10.78</v>
          </cell>
          <cell r="DZ535">
            <v>5.8</v>
          </cell>
          <cell r="EA535">
            <v>24.99</v>
          </cell>
          <cell r="EB535">
            <v>0</v>
          </cell>
          <cell r="EC535">
            <v>0</v>
          </cell>
          <cell r="ED535">
            <v>0</v>
          </cell>
          <cell r="EE535">
            <v>114.83</v>
          </cell>
          <cell r="EF535">
            <v>0</v>
          </cell>
          <cell r="EG535">
            <v>0</v>
          </cell>
          <cell r="EH535">
            <v>0</v>
          </cell>
          <cell r="EI535">
            <v>0</v>
          </cell>
          <cell r="EJ535">
            <v>0</v>
          </cell>
          <cell r="EK535">
            <v>0</v>
          </cell>
          <cell r="EL535">
            <v>0</v>
          </cell>
          <cell r="EM535">
            <v>33.4</v>
          </cell>
          <cell r="EN535">
            <v>43.8</v>
          </cell>
          <cell r="EO535">
            <v>0</v>
          </cell>
          <cell r="EQ535">
            <v>9525.2958562999684</v>
          </cell>
        </row>
        <row r="536">
          <cell r="B536">
            <v>0</v>
          </cell>
          <cell r="C536">
            <v>0</v>
          </cell>
          <cell r="D536">
            <v>0</v>
          </cell>
          <cell r="E536">
            <v>0</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572</v>
          </cell>
          <cell r="U536">
            <v>1152</v>
          </cell>
          <cell r="V536">
            <v>0</v>
          </cell>
          <cell r="W536">
            <v>0</v>
          </cell>
          <cell r="X536">
            <v>0</v>
          </cell>
          <cell r="Y536">
            <v>0</v>
          </cell>
          <cell r="Z536">
            <v>0</v>
          </cell>
          <cell r="AA536">
            <v>0.1</v>
          </cell>
          <cell r="AB536">
            <v>0</v>
          </cell>
          <cell r="AC536">
            <v>0</v>
          </cell>
          <cell r="AD536">
            <v>0</v>
          </cell>
          <cell r="AE536">
            <v>0</v>
          </cell>
          <cell r="AF536">
            <v>0</v>
          </cell>
          <cell r="AG536">
            <v>0</v>
          </cell>
          <cell r="AH536">
            <v>0</v>
          </cell>
          <cell r="AI536">
            <v>0</v>
          </cell>
          <cell r="AJ536">
            <v>0</v>
          </cell>
          <cell r="AK536">
            <v>0</v>
          </cell>
          <cell r="AL536">
            <v>0</v>
          </cell>
          <cell r="AM536">
            <v>1673.8</v>
          </cell>
          <cell r="AN536">
            <v>0</v>
          </cell>
          <cell r="AO536">
            <v>0</v>
          </cell>
          <cell r="AP536">
            <v>0</v>
          </cell>
          <cell r="AQ536">
            <v>0</v>
          </cell>
          <cell r="AR536">
            <v>0</v>
          </cell>
          <cell r="AS536">
            <v>0</v>
          </cell>
          <cell r="AT536">
            <v>0</v>
          </cell>
          <cell r="AU536">
            <v>0</v>
          </cell>
          <cell r="AV536">
            <v>0</v>
          </cell>
          <cell r="AW536">
            <v>0</v>
          </cell>
          <cell r="AX536">
            <v>0</v>
          </cell>
          <cell r="AY536">
            <v>0</v>
          </cell>
          <cell r="AZ536">
            <v>0</v>
          </cell>
          <cell r="BA536">
            <v>3.38</v>
          </cell>
          <cell r="BB536">
            <v>0</v>
          </cell>
          <cell r="BC536">
            <v>0</v>
          </cell>
          <cell r="BD536">
            <v>0</v>
          </cell>
          <cell r="BE536">
            <v>0</v>
          </cell>
          <cell r="BF536">
            <v>0</v>
          </cell>
          <cell r="BG536">
            <v>0</v>
          </cell>
          <cell r="BH536">
            <v>0</v>
          </cell>
          <cell r="BI536">
            <v>0</v>
          </cell>
          <cell r="BJ536">
            <v>0</v>
          </cell>
          <cell r="BK536">
            <v>0</v>
          </cell>
          <cell r="BL536">
            <v>0</v>
          </cell>
          <cell r="BM536">
            <v>0</v>
          </cell>
          <cell r="BN536">
            <v>0</v>
          </cell>
          <cell r="BO536">
            <v>0</v>
          </cell>
          <cell r="BP536">
            <v>0</v>
          </cell>
          <cell r="BQ536">
            <v>0</v>
          </cell>
          <cell r="BR536">
            <v>0</v>
          </cell>
          <cell r="BS536">
            <v>0</v>
          </cell>
          <cell r="BT536">
            <v>0</v>
          </cell>
          <cell r="BU536">
            <v>0</v>
          </cell>
          <cell r="BV536">
            <v>0</v>
          </cell>
          <cell r="BW536">
            <v>0</v>
          </cell>
          <cell r="BY536">
            <v>0</v>
          </cell>
          <cell r="BZ536">
            <v>0</v>
          </cell>
          <cell r="CA536">
            <v>0</v>
          </cell>
          <cell r="CB536">
            <v>0</v>
          </cell>
          <cell r="CC536">
            <v>0</v>
          </cell>
          <cell r="CD536">
            <v>166</v>
          </cell>
          <cell r="CE536">
            <v>0</v>
          </cell>
          <cell r="CF536">
            <v>0</v>
          </cell>
          <cell r="CG536">
            <v>0</v>
          </cell>
          <cell r="CH536">
            <v>0</v>
          </cell>
          <cell r="CI536">
            <v>0</v>
          </cell>
          <cell r="CJ536">
            <v>0</v>
          </cell>
          <cell r="CK536">
            <v>0</v>
          </cell>
          <cell r="CL536">
            <v>0</v>
          </cell>
          <cell r="CM536">
            <v>0</v>
          </cell>
          <cell r="CN536">
            <v>2.2000000000000002</v>
          </cell>
          <cell r="CO536">
            <v>0</v>
          </cell>
          <cell r="CP536">
            <v>0</v>
          </cell>
          <cell r="CQ536">
            <v>0</v>
          </cell>
          <cell r="CR536">
            <v>0</v>
          </cell>
          <cell r="CS536">
            <v>0</v>
          </cell>
          <cell r="CT536">
            <v>0</v>
          </cell>
          <cell r="CU536">
            <v>0</v>
          </cell>
          <cell r="CV536">
            <v>0</v>
          </cell>
          <cell r="CW536">
            <v>0</v>
          </cell>
          <cell r="CX536">
            <v>0</v>
          </cell>
          <cell r="CY536">
            <v>0</v>
          </cell>
          <cell r="CZ536">
            <v>0</v>
          </cell>
          <cell r="DA536">
            <v>0</v>
          </cell>
          <cell r="DB536">
            <v>0</v>
          </cell>
          <cell r="DC536">
            <v>0</v>
          </cell>
          <cell r="DD536">
            <v>0</v>
          </cell>
          <cell r="DE536">
            <v>0</v>
          </cell>
          <cell r="DF536">
            <v>0</v>
          </cell>
          <cell r="DG536">
            <v>0</v>
          </cell>
          <cell r="DH536">
            <v>0</v>
          </cell>
          <cell r="DI536">
            <v>0</v>
          </cell>
          <cell r="DJ536">
            <v>0</v>
          </cell>
          <cell r="DK536">
            <v>0</v>
          </cell>
          <cell r="DL536">
            <v>0</v>
          </cell>
          <cell r="DM536">
            <v>0</v>
          </cell>
          <cell r="DN536">
            <v>0</v>
          </cell>
          <cell r="DO536">
            <v>0</v>
          </cell>
          <cell r="DP536">
            <v>0</v>
          </cell>
          <cell r="DQ536">
            <v>0</v>
          </cell>
          <cell r="DR536">
            <v>0</v>
          </cell>
          <cell r="DS536">
            <v>0</v>
          </cell>
          <cell r="DT536">
            <v>0</v>
          </cell>
          <cell r="DU536">
            <v>0</v>
          </cell>
          <cell r="DV536">
            <v>0</v>
          </cell>
          <cell r="DW536">
            <v>0</v>
          </cell>
          <cell r="DX536">
            <v>0</v>
          </cell>
          <cell r="DY536">
            <v>0</v>
          </cell>
          <cell r="DZ536">
            <v>0</v>
          </cell>
          <cell r="EA536">
            <v>0</v>
          </cell>
          <cell r="EB536">
            <v>0</v>
          </cell>
          <cell r="EC536">
            <v>0</v>
          </cell>
          <cell r="ED536">
            <v>0</v>
          </cell>
          <cell r="EE536">
            <v>0</v>
          </cell>
          <cell r="EF536">
            <v>0</v>
          </cell>
          <cell r="EG536">
            <v>0</v>
          </cell>
          <cell r="EH536">
            <v>0</v>
          </cell>
          <cell r="EI536">
            <v>0</v>
          </cell>
          <cell r="EJ536">
            <v>0</v>
          </cell>
          <cell r="EK536">
            <v>0</v>
          </cell>
          <cell r="EL536">
            <v>0</v>
          </cell>
          <cell r="EM536">
            <v>0</v>
          </cell>
          <cell r="EN536">
            <v>0</v>
          </cell>
          <cell r="EO536">
            <v>0</v>
          </cell>
          <cell r="EQ536">
            <v>3569.4799999999996</v>
          </cell>
        </row>
        <row r="537">
          <cell r="B537">
            <v>0</v>
          </cell>
          <cell r="C537">
            <v>7</v>
          </cell>
          <cell r="D537">
            <v>0</v>
          </cell>
          <cell r="E537">
            <v>0</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cell r="AF537">
            <v>0</v>
          </cell>
          <cell r="AG537">
            <v>0</v>
          </cell>
          <cell r="AH537">
            <v>0</v>
          </cell>
          <cell r="AI537">
            <v>0</v>
          </cell>
          <cell r="AJ537">
            <v>0</v>
          </cell>
          <cell r="AK537">
            <v>0</v>
          </cell>
          <cell r="AL537">
            <v>0</v>
          </cell>
          <cell r="AM537">
            <v>0</v>
          </cell>
          <cell r="AN537">
            <v>0</v>
          </cell>
          <cell r="AO537">
            <v>0</v>
          </cell>
          <cell r="AP537">
            <v>0</v>
          </cell>
          <cell r="AQ537">
            <v>0</v>
          </cell>
          <cell r="AR537">
            <v>0</v>
          </cell>
          <cell r="AS537">
            <v>0</v>
          </cell>
          <cell r="AT537">
            <v>0</v>
          </cell>
          <cell r="AU537">
            <v>0</v>
          </cell>
          <cell r="AV537">
            <v>0</v>
          </cell>
          <cell r="AW537">
            <v>0</v>
          </cell>
          <cell r="AX537">
            <v>0</v>
          </cell>
          <cell r="AY537">
            <v>0</v>
          </cell>
          <cell r="AZ537">
            <v>0</v>
          </cell>
          <cell r="BA537">
            <v>0</v>
          </cell>
          <cell r="BB537">
            <v>0</v>
          </cell>
          <cell r="BC537">
            <v>0</v>
          </cell>
          <cell r="BD537">
            <v>1.05</v>
          </cell>
          <cell r="BE537">
            <v>0</v>
          </cell>
          <cell r="BF537">
            <v>0</v>
          </cell>
          <cell r="BG537">
            <v>0</v>
          </cell>
          <cell r="BH537">
            <v>0</v>
          </cell>
          <cell r="BI537">
            <v>0</v>
          </cell>
          <cell r="BJ537">
            <v>0</v>
          </cell>
          <cell r="BK537">
            <v>0</v>
          </cell>
          <cell r="BL537">
            <v>13.1</v>
          </cell>
          <cell r="BM537">
            <v>0</v>
          </cell>
          <cell r="BN537">
            <v>0</v>
          </cell>
          <cell r="BO537">
            <v>0</v>
          </cell>
          <cell r="BP537">
            <v>0</v>
          </cell>
          <cell r="BQ537">
            <v>0</v>
          </cell>
          <cell r="BR537">
            <v>0</v>
          </cell>
          <cell r="BS537">
            <v>0</v>
          </cell>
          <cell r="BT537">
            <v>0</v>
          </cell>
          <cell r="BU537">
            <v>0</v>
          </cell>
          <cell r="BV537">
            <v>0</v>
          </cell>
          <cell r="BW537">
            <v>0</v>
          </cell>
          <cell r="BY537">
            <v>0</v>
          </cell>
          <cell r="BZ537">
            <v>0</v>
          </cell>
          <cell r="CA537">
            <v>0</v>
          </cell>
          <cell r="CB537">
            <v>0</v>
          </cell>
          <cell r="CC537">
            <v>0</v>
          </cell>
          <cell r="CD537">
            <v>0</v>
          </cell>
          <cell r="CE537">
            <v>0</v>
          </cell>
          <cell r="CF537">
            <v>0</v>
          </cell>
          <cell r="CG537">
            <v>0</v>
          </cell>
          <cell r="CH537">
            <v>0</v>
          </cell>
          <cell r="CI537">
            <v>0</v>
          </cell>
          <cell r="CJ537">
            <v>0</v>
          </cell>
          <cell r="CK537">
            <v>0</v>
          </cell>
          <cell r="CL537">
            <v>0</v>
          </cell>
          <cell r="CM537">
            <v>10</v>
          </cell>
          <cell r="CN537">
            <v>0</v>
          </cell>
          <cell r="CO537">
            <v>0</v>
          </cell>
          <cell r="CP537">
            <v>0</v>
          </cell>
          <cell r="CQ537">
            <v>0</v>
          </cell>
          <cell r="CR537">
            <v>0</v>
          </cell>
          <cell r="CS537">
            <v>0</v>
          </cell>
          <cell r="CT537">
            <v>0</v>
          </cell>
          <cell r="CU537">
            <v>0</v>
          </cell>
          <cell r="CV537">
            <v>0</v>
          </cell>
          <cell r="CW537">
            <v>0</v>
          </cell>
          <cell r="CX537">
            <v>0</v>
          </cell>
          <cell r="CY537">
            <v>0</v>
          </cell>
          <cell r="CZ537">
            <v>0</v>
          </cell>
          <cell r="DA537">
            <v>0</v>
          </cell>
          <cell r="DB537">
            <v>0</v>
          </cell>
          <cell r="DC537">
            <v>0</v>
          </cell>
          <cell r="DD537">
            <v>0</v>
          </cell>
          <cell r="DE537">
            <v>0</v>
          </cell>
          <cell r="DF537">
            <v>0</v>
          </cell>
          <cell r="DG537">
            <v>0</v>
          </cell>
          <cell r="DH537">
            <v>0</v>
          </cell>
          <cell r="DI537">
            <v>0</v>
          </cell>
          <cell r="DJ537">
            <v>0</v>
          </cell>
          <cell r="DK537">
            <v>0</v>
          </cell>
          <cell r="DL537">
            <v>0</v>
          </cell>
          <cell r="DM537">
            <v>0</v>
          </cell>
          <cell r="DN537">
            <v>0</v>
          </cell>
          <cell r="DO537">
            <v>0</v>
          </cell>
          <cell r="DP537">
            <v>0</v>
          </cell>
          <cell r="DQ537">
            <v>0</v>
          </cell>
          <cell r="DR537">
            <v>0</v>
          </cell>
          <cell r="DS537">
            <v>0</v>
          </cell>
          <cell r="DT537">
            <v>0</v>
          </cell>
          <cell r="DU537">
            <v>0</v>
          </cell>
          <cell r="DV537">
            <v>0</v>
          </cell>
          <cell r="DW537">
            <v>0</v>
          </cell>
          <cell r="DX537">
            <v>0</v>
          </cell>
          <cell r="DY537">
            <v>0</v>
          </cell>
          <cell r="DZ537">
            <v>0</v>
          </cell>
          <cell r="EA537">
            <v>0</v>
          </cell>
          <cell r="EB537">
            <v>0</v>
          </cell>
          <cell r="EC537">
            <v>0</v>
          </cell>
          <cell r="ED537">
            <v>0</v>
          </cell>
          <cell r="EE537">
            <v>0</v>
          </cell>
          <cell r="EF537">
            <v>0</v>
          </cell>
          <cell r="EG537">
            <v>0</v>
          </cell>
          <cell r="EH537">
            <v>0</v>
          </cell>
          <cell r="EI537">
            <v>0</v>
          </cell>
          <cell r="EJ537">
            <v>0</v>
          </cell>
          <cell r="EK537">
            <v>0</v>
          </cell>
          <cell r="EL537">
            <v>0</v>
          </cell>
          <cell r="EM537">
            <v>0</v>
          </cell>
          <cell r="EN537">
            <v>0</v>
          </cell>
          <cell r="EO537">
            <v>0</v>
          </cell>
          <cell r="EQ537">
            <v>31.15</v>
          </cell>
        </row>
        <row r="538">
          <cell r="B538">
            <v>1.6</v>
          </cell>
          <cell r="C538">
            <v>82</v>
          </cell>
          <cell r="D538">
            <v>0</v>
          </cell>
          <cell r="E538">
            <v>0</v>
          </cell>
          <cell r="F538">
            <v>0</v>
          </cell>
          <cell r="G538">
            <v>20.5</v>
          </cell>
          <cell r="H538">
            <v>105.4</v>
          </cell>
          <cell r="I538">
            <v>3.6</v>
          </cell>
          <cell r="J538">
            <v>0</v>
          </cell>
          <cell r="K538">
            <v>0</v>
          </cell>
          <cell r="L538">
            <v>0</v>
          </cell>
          <cell r="M538">
            <v>37.5</v>
          </cell>
          <cell r="N538">
            <v>92.9</v>
          </cell>
          <cell r="O538">
            <v>0</v>
          </cell>
          <cell r="P538">
            <v>101.3</v>
          </cell>
          <cell r="Q538">
            <v>0</v>
          </cell>
          <cell r="R538">
            <v>0</v>
          </cell>
          <cell r="S538">
            <v>65</v>
          </cell>
          <cell r="T538">
            <v>572</v>
          </cell>
          <cell r="U538">
            <v>1152</v>
          </cell>
          <cell r="V538">
            <v>0</v>
          </cell>
          <cell r="W538">
            <v>0</v>
          </cell>
          <cell r="X538">
            <v>46.8</v>
          </cell>
          <cell r="Y538">
            <v>43.9</v>
          </cell>
          <cell r="Z538">
            <v>0</v>
          </cell>
          <cell r="AA538">
            <v>1.3</v>
          </cell>
          <cell r="AB538">
            <v>0</v>
          </cell>
          <cell r="AC538">
            <v>780.26</v>
          </cell>
          <cell r="AD538">
            <v>63</v>
          </cell>
          <cell r="AE538">
            <v>0</v>
          </cell>
          <cell r="AF538">
            <v>0.3</v>
          </cell>
          <cell r="AG538">
            <v>411.5</v>
          </cell>
          <cell r="AH538">
            <v>8.1</v>
          </cell>
          <cell r="AI538">
            <v>0</v>
          </cell>
          <cell r="AJ538">
            <v>348.17</v>
          </cell>
          <cell r="AK538">
            <v>0</v>
          </cell>
          <cell r="AL538">
            <v>0</v>
          </cell>
          <cell r="AM538">
            <v>1673.8</v>
          </cell>
          <cell r="AN538">
            <v>0</v>
          </cell>
          <cell r="AO538">
            <v>45</v>
          </cell>
          <cell r="AP538">
            <v>0</v>
          </cell>
          <cell r="AQ538">
            <v>0</v>
          </cell>
          <cell r="AR538">
            <v>0</v>
          </cell>
          <cell r="AS538">
            <v>0</v>
          </cell>
          <cell r="AT538">
            <v>0</v>
          </cell>
          <cell r="AU538">
            <v>0</v>
          </cell>
          <cell r="AV538">
            <v>0</v>
          </cell>
          <cell r="AW538">
            <v>0</v>
          </cell>
          <cell r="AX538">
            <v>0</v>
          </cell>
          <cell r="AY538">
            <v>30.303078124390201</v>
          </cell>
          <cell r="AZ538">
            <v>0</v>
          </cell>
          <cell r="BA538">
            <v>12.99</v>
          </cell>
          <cell r="BB538">
            <v>0</v>
          </cell>
          <cell r="BC538">
            <v>0</v>
          </cell>
          <cell r="BD538">
            <v>23.85</v>
          </cell>
          <cell r="BE538">
            <v>0</v>
          </cell>
          <cell r="BF538">
            <v>54.238670940266204</v>
          </cell>
          <cell r="BG538">
            <v>3.0041072353130098</v>
          </cell>
          <cell r="BH538">
            <v>9.57</v>
          </cell>
          <cell r="BI538">
            <v>0</v>
          </cell>
          <cell r="BJ538">
            <v>3.6</v>
          </cell>
          <cell r="BK538">
            <v>0</v>
          </cell>
          <cell r="BL538">
            <v>293.5</v>
          </cell>
          <cell r="BM538">
            <v>13.46</v>
          </cell>
          <cell r="BN538">
            <v>0</v>
          </cell>
          <cell r="BO538">
            <v>0</v>
          </cell>
          <cell r="BP538">
            <v>0</v>
          </cell>
          <cell r="BQ538">
            <v>85</v>
          </cell>
          <cell r="BR538">
            <v>108.6</v>
          </cell>
          <cell r="BS538">
            <v>1</v>
          </cell>
          <cell r="BT538">
            <v>14.73</v>
          </cell>
          <cell r="BU538">
            <v>0</v>
          </cell>
          <cell r="BV538">
            <v>57.2</v>
          </cell>
          <cell r="BW538">
            <v>0</v>
          </cell>
          <cell r="BY538">
            <v>0</v>
          </cell>
          <cell r="BZ538">
            <v>34.9</v>
          </cell>
          <cell r="CA538">
            <v>0</v>
          </cell>
          <cell r="CB538">
            <v>42.63</v>
          </cell>
          <cell r="CC538">
            <v>14.7</v>
          </cell>
          <cell r="CD538">
            <v>199</v>
          </cell>
          <cell r="CE538">
            <v>16.95</v>
          </cell>
          <cell r="CF538">
            <v>42</v>
          </cell>
          <cell r="CG538">
            <v>8.6199999999999992</v>
          </cell>
          <cell r="CH538">
            <v>67</v>
          </cell>
          <cell r="CI538">
            <v>20.6</v>
          </cell>
          <cell r="CJ538">
            <v>0</v>
          </cell>
          <cell r="CK538">
            <v>11.4</v>
          </cell>
          <cell r="CL538">
            <v>0</v>
          </cell>
          <cell r="CM538">
            <v>22</v>
          </cell>
          <cell r="CN538">
            <v>86.8</v>
          </cell>
          <cell r="CO538">
            <v>33.4</v>
          </cell>
          <cell r="CP538">
            <v>0</v>
          </cell>
          <cell r="CQ538">
            <v>13.5</v>
          </cell>
          <cell r="CR538">
            <v>2.6</v>
          </cell>
          <cell r="CS538">
            <v>86.58</v>
          </cell>
          <cell r="CT538">
            <v>11.66</v>
          </cell>
          <cell r="CU538">
            <v>11.66</v>
          </cell>
          <cell r="CV538">
            <v>531.82000000000005</v>
          </cell>
          <cell r="CW538">
            <v>83.15</v>
          </cell>
          <cell r="CX538">
            <v>405.6</v>
          </cell>
          <cell r="CY538">
            <v>37.65</v>
          </cell>
          <cell r="CZ538">
            <v>467.96</v>
          </cell>
          <cell r="DA538">
            <v>11.66</v>
          </cell>
          <cell r="DB538">
            <v>487.46</v>
          </cell>
          <cell r="DC538">
            <v>11.66</v>
          </cell>
          <cell r="DD538">
            <v>124.6</v>
          </cell>
          <cell r="DE538">
            <v>55.88</v>
          </cell>
          <cell r="DF538">
            <v>87.93</v>
          </cell>
          <cell r="DG538">
            <v>11.66</v>
          </cell>
          <cell r="DH538">
            <v>138.61000000000001</v>
          </cell>
          <cell r="DI538">
            <v>737.59</v>
          </cell>
          <cell r="DJ538">
            <v>11.1</v>
          </cell>
          <cell r="DK538">
            <v>12.64</v>
          </cell>
          <cell r="DL538">
            <v>46.25</v>
          </cell>
          <cell r="DM538">
            <v>87.02</v>
          </cell>
          <cell r="DN538">
            <v>11.66</v>
          </cell>
          <cell r="DO538">
            <v>39</v>
          </cell>
          <cell r="DP538">
            <v>11.66</v>
          </cell>
          <cell r="DQ538">
            <v>416.36</v>
          </cell>
          <cell r="DR538">
            <v>124.6</v>
          </cell>
          <cell r="DS538">
            <v>392.69</v>
          </cell>
          <cell r="DT538">
            <v>42.75</v>
          </cell>
          <cell r="DU538">
            <v>957.7</v>
          </cell>
          <cell r="DV538">
            <v>11.66</v>
          </cell>
          <cell r="DW538">
            <v>429.37</v>
          </cell>
          <cell r="DX538">
            <v>11.66</v>
          </cell>
          <cell r="DY538">
            <v>10.78</v>
          </cell>
          <cell r="DZ538">
            <v>5.8</v>
          </cell>
          <cell r="EA538">
            <v>24.99</v>
          </cell>
          <cell r="EB538">
            <v>0</v>
          </cell>
          <cell r="EC538">
            <v>0</v>
          </cell>
          <cell r="ED538">
            <v>0</v>
          </cell>
          <cell r="EE538">
            <v>114.83</v>
          </cell>
          <cell r="EF538">
            <v>0</v>
          </cell>
          <cell r="EG538">
            <v>0</v>
          </cell>
          <cell r="EH538">
            <v>0</v>
          </cell>
          <cell r="EI538">
            <v>0</v>
          </cell>
          <cell r="EJ538">
            <v>0</v>
          </cell>
          <cell r="EK538">
            <v>0</v>
          </cell>
          <cell r="EL538">
            <v>0</v>
          </cell>
          <cell r="EM538">
            <v>33.4</v>
          </cell>
          <cell r="EN538">
            <v>43.8</v>
          </cell>
          <cell r="EO538">
            <v>0</v>
          </cell>
          <cell r="EQ538">
            <v>13125.925856299969</v>
          </cell>
        </row>
        <row r="539">
          <cell r="B539">
            <v>4.5</v>
          </cell>
          <cell r="C539">
            <v>73</v>
          </cell>
          <cell r="D539">
            <v>0</v>
          </cell>
          <cell r="E539">
            <v>3.7</v>
          </cell>
          <cell r="F539">
            <v>0</v>
          </cell>
          <cell r="G539">
            <v>20.5</v>
          </cell>
          <cell r="H539">
            <v>97.8</v>
          </cell>
          <cell r="I539">
            <v>3.6</v>
          </cell>
          <cell r="J539">
            <v>0</v>
          </cell>
          <cell r="K539">
            <v>0</v>
          </cell>
          <cell r="L539">
            <v>0</v>
          </cell>
          <cell r="M539">
            <v>53.09</v>
          </cell>
          <cell r="N539">
            <v>94.4</v>
          </cell>
          <cell r="O539">
            <v>0</v>
          </cell>
          <cell r="P539">
            <v>112.93</v>
          </cell>
          <cell r="Q539">
            <v>0</v>
          </cell>
          <cell r="R539">
            <v>0</v>
          </cell>
          <cell r="S539">
            <v>65</v>
          </cell>
          <cell r="T539">
            <v>0</v>
          </cell>
          <cell r="U539">
            <v>0</v>
          </cell>
          <cell r="V539">
            <v>0</v>
          </cell>
          <cell r="W539">
            <v>0</v>
          </cell>
          <cell r="X539">
            <v>46.8</v>
          </cell>
          <cell r="Y539">
            <v>26.6</v>
          </cell>
          <cell r="Z539">
            <v>0</v>
          </cell>
          <cell r="AA539">
            <v>1.2</v>
          </cell>
          <cell r="AB539">
            <v>0</v>
          </cell>
          <cell r="AC539">
            <v>780.26</v>
          </cell>
          <cell r="AD539">
            <v>63</v>
          </cell>
          <cell r="AE539">
            <v>0</v>
          </cell>
          <cell r="AF539">
            <v>0.3</v>
          </cell>
          <cell r="AG539">
            <v>394.2</v>
          </cell>
          <cell r="AH539">
            <v>11.5</v>
          </cell>
          <cell r="AI539">
            <v>0</v>
          </cell>
          <cell r="AJ539">
            <v>279.60000000000002</v>
          </cell>
          <cell r="AK539">
            <v>0</v>
          </cell>
          <cell r="AL539">
            <v>0</v>
          </cell>
          <cell r="AM539">
            <v>0</v>
          </cell>
          <cell r="AN539">
            <v>0</v>
          </cell>
          <cell r="AO539">
            <v>76.8</v>
          </cell>
          <cell r="AP539">
            <v>153.69999999999999</v>
          </cell>
          <cell r="AQ539">
            <v>0</v>
          </cell>
          <cell r="AR539">
            <v>0</v>
          </cell>
          <cell r="AS539">
            <v>0</v>
          </cell>
          <cell r="AT539">
            <v>0</v>
          </cell>
          <cell r="AU539">
            <v>0</v>
          </cell>
          <cell r="AV539">
            <v>0</v>
          </cell>
          <cell r="AW539">
            <v>0</v>
          </cell>
          <cell r="AX539">
            <v>0</v>
          </cell>
          <cell r="AY539">
            <v>33.909999999999997</v>
          </cell>
          <cell r="AZ539">
            <v>0</v>
          </cell>
          <cell r="BA539">
            <v>9.8306005933897307</v>
          </cell>
          <cell r="BB539">
            <v>0</v>
          </cell>
          <cell r="BC539">
            <v>0</v>
          </cell>
          <cell r="BD539">
            <v>22.8</v>
          </cell>
          <cell r="BE539">
            <v>0</v>
          </cell>
          <cell r="BF539">
            <v>61.34</v>
          </cell>
          <cell r="BG539">
            <v>7.4863748384147</v>
          </cell>
          <cell r="BH539">
            <v>2.90611341449782</v>
          </cell>
          <cell r="BI539">
            <v>0</v>
          </cell>
          <cell r="BJ539">
            <v>3.6</v>
          </cell>
          <cell r="BK539">
            <v>3</v>
          </cell>
          <cell r="BL539">
            <v>52.35</v>
          </cell>
          <cell r="BM539">
            <v>13.46</v>
          </cell>
          <cell r="BN539">
            <v>0</v>
          </cell>
          <cell r="BO539">
            <v>0</v>
          </cell>
          <cell r="BP539">
            <v>0</v>
          </cell>
          <cell r="BQ539">
            <v>0</v>
          </cell>
          <cell r="BR539">
            <v>108.21</v>
          </cell>
          <cell r="BS539">
            <v>4</v>
          </cell>
          <cell r="BT539">
            <v>24.48</v>
          </cell>
          <cell r="BU539">
            <v>0</v>
          </cell>
          <cell r="BV539">
            <v>61.23</v>
          </cell>
          <cell r="BW539">
            <v>0</v>
          </cell>
          <cell r="BY539">
            <v>0</v>
          </cell>
          <cell r="BZ539">
            <v>42</v>
          </cell>
          <cell r="CA539">
            <v>0</v>
          </cell>
          <cell r="CB539">
            <v>42.63</v>
          </cell>
          <cell r="CC539">
            <v>27.1</v>
          </cell>
          <cell r="CD539">
            <v>33</v>
          </cell>
          <cell r="CE539">
            <v>10.3</v>
          </cell>
          <cell r="CF539">
            <v>42</v>
          </cell>
          <cell r="CG539">
            <v>8.6199999999999992</v>
          </cell>
          <cell r="CH539">
            <v>67</v>
          </cell>
          <cell r="CI539">
            <v>20.6</v>
          </cell>
          <cell r="CJ539">
            <v>0</v>
          </cell>
          <cell r="CK539">
            <v>11.4</v>
          </cell>
          <cell r="CL539">
            <v>1.9</v>
          </cell>
          <cell r="CM539">
            <v>13</v>
          </cell>
          <cell r="CN539">
            <v>84.6</v>
          </cell>
          <cell r="CO539">
            <v>71.900000000000006</v>
          </cell>
          <cell r="CP539">
            <v>37.5</v>
          </cell>
          <cell r="CQ539">
            <v>34.770000000000003</v>
          </cell>
          <cell r="CR539">
            <v>2.5</v>
          </cell>
          <cell r="CS539">
            <v>78.48</v>
          </cell>
          <cell r="CT539">
            <v>11.66</v>
          </cell>
          <cell r="CU539">
            <v>11.66</v>
          </cell>
          <cell r="CV539">
            <v>531.82000000000005</v>
          </cell>
          <cell r="CW539">
            <v>83.15</v>
          </cell>
          <cell r="CX539">
            <v>405.6</v>
          </cell>
          <cell r="CY539">
            <v>37.65</v>
          </cell>
          <cell r="CZ539">
            <v>538.35</v>
          </cell>
          <cell r="DA539">
            <v>11.66</v>
          </cell>
          <cell r="DB539">
            <v>552</v>
          </cell>
          <cell r="DC539">
            <v>11.66</v>
          </cell>
          <cell r="DD539">
            <v>124.98</v>
          </cell>
          <cell r="DE539">
            <v>55.03</v>
          </cell>
          <cell r="DF539">
            <v>21.68</v>
          </cell>
          <cell r="DG539">
            <v>11.66</v>
          </cell>
          <cell r="DH539">
            <v>138.12</v>
          </cell>
          <cell r="DI539">
            <v>742.3</v>
          </cell>
          <cell r="DJ539">
            <v>13.96</v>
          </cell>
          <cell r="DK539">
            <v>12.65</v>
          </cell>
          <cell r="DL539">
            <v>46.25</v>
          </cell>
          <cell r="DM539">
            <v>87.15</v>
          </cell>
          <cell r="DN539">
            <v>11.66</v>
          </cell>
          <cell r="DO539">
            <v>31</v>
          </cell>
          <cell r="DP539">
            <v>11.66</v>
          </cell>
          <cell r="DQ539">
            <v>478.26</v>
          </cell>
          <cell r="DR539">
            <v>124.98</v>
          </cell>
          <cell r="DS539">
            <v>417.06</v>
          </cell>
          <cell r="DT539">
            <v>42.75</v>
          </cell>
          <cell r="DU539">
            <v>1082.22</v>
          </cell>
          <cell r="DV539">
            <v>11.66</v>
          </cell>
          <cell r="DW539">
            <v>429</v>
          </cell>
          <cell r="DX539">
            <v>11.66</v>
          </cell>
          <cell r="DY539">
            <v>7.42</v>
          </cell>
          <cell r="DZ539">
            <v>16</v>
          </cell>
          <cell r="EA539">
            <v>38.94</v>
          </cell>
          <cell r="EB539">
            <v>0</v>
          </cell>
          <cell r="EC539">
            <v>11.7</v>
          </cell>
          <cell r="ED539">
            <v>0</v>
          </cell>
          <cell r="EE539">
            <v>105.31</v>
          </cell>
          <cell r="EF539">
            <v>0</v>
          </cell>
          <cell r="EG539">
            <v>0</v>
          </cell>
          <cell r="EH539">
            <v>0</v>
          </cell>
          <cell r="EI539">
            <v>0</v>
          </cell>
          <cell r="EJ539">
            <v>0</v>
          </cell>
          <cell r="EK539">
            <v>0</v>
          </cell>
          <cell r="EL539">
            <v>0</v>
          </cell>
          <cell r="EM539">
            <v>33.4</v>
          </cell>
          <cell r="EN539">
            <v>43.8</v>
          </cell>
          <cell r="EO539">
            <v>0</v>
          </cell>
          <cell r="EQ539">
            <v>9757.8530888462992</v>
          </cell>
        </row>
        <row r="540">
          <cell r="B540">
            <v>0</v>
          </cell>
          <cell r="C540">
            <v>0</v>
          </cell>
          <cell r="D540">
            <v>0</v>
          </cell>
          <cell r="E540">
            <v>0</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365</v>
          </cell>
          <cell r="U540">
            <v>1186</v>
          </cell>
          <cell r="V540">
            <v>0</v>
          </cell>
          <cell r="W540">
            <v>0</v>
          </cell>
          <cell r="X540">
            <v>0</v>
          </cell>
          <cell r="Y540">
            <v>0</v>
          </cell>
          <cell r="Z540">
            <v>0</v>
          </cell>
          <cell r="AA540">
            <v>0.1</v>
          </cell>
          <cell r="AB540">
            <v>0</v>
          </cell>
          <cell r="AC540">
            <v>0</v>
          </cell>
          <cell r="AD540">
            <v>0</v>
          </cell>
          <cell r="AE540">
            <v>0</v>
          </cell>
          <cell r="AF540">
            <v>0</v>
          </cell>
          <cell r="AG540">
            <v>0</v>
          </cell>
          <cell r="AH540">
            <v>0</v>
          </cell>
          <cell r="AI540">
            <v>0</v>
          </cell>
          <cell r="AJ540">
            <v>0</v>
          </cell>
          <cell r="AK540">
            <v>0</v>
          </cell>
          <cell r="AL540">
            <v>0</v>
          </cell>
          <cell r="AM540">
            <v>1673.8</v>
          </cell>
          <cell r="AN540">
            <v>0</v>
          </cell>
          <cell r="AO540">
            <v>0</v>
          </cell>
          <cell r="AP540">
            <v>0</v>
          </cell>
          <cell r="AQ540">
            <v>0</v>
          </cell>
          <cell r="AR540">
            <v>0</v>
          </cell>
          <cell r="AS540">
            <v>0</v>
          </cell>
          <cell r="AT540">
            <v>0</v>
          </cell>
          <cell r="AU540">
            <v>0</v>
          </cell>
          <cell r="AV540">
            <v>0</v>
          </cell>
          <cell r="AW540">
            <v>0</v>
          </cell>
          <cell r="AX540">
            <v>0</v>
          </cell>
          <cell r="AY540">
            <v>0</v>
          </cell>
          <cell r="AZ540">
            <v>0</v>
          </cell>
          <cell r="BA540">
            <v>3.0520808866102702</v>
          </cell>
          <cell r="BB540">
            <v>0</v>
          </cell>
          <cell r="BC540">
            <v>0</v>
          </cell>
          <cell r="BD540">
            <v>0</v>
          </cell>
          <cell r="BE540">
            <v>2.5</v>
          </cell>
          <cell r="BF540">
            <v>0</v>
          </cell>
          <cell r="BG540">
            <v>0</v>
          </cell>
          <cell r="BH540">
            <v>0</v>
          </cell>
          <cell r="BI540">
            <v>0</v>
          </cell>
          <cell r="BJ540">
            <v>0</v>
          </cell>
          <cell r="BK540">
            <v>0</v>
          </cell>
          <cell r="BL540">
            <v>0</v>
          </cell>
          <cell r="BM540">
            <v>0</v>
          </cell>
          <cell r="BN540">
            <v>0</v>
          </cell>
          <cell r="BO540">
            <v>0</v>
          </cell>
          <cell r="BP540">
            <v>0</v>
          </cell>
          <cell r="BQ540">
            <v>0</v>
          </cell>
          <cell r="BR540">
            <v>0</v>
          </cell>
          <cell r="BS540">
            <v>0</v>
          </cell>
          <cell r="BT540">
            <v>0</v>
          </cell>
          <cell r="BU540">
            <v>0</v>
          </cell>
          <cell r="BV540">
            <v>0</v>
          </cell>
          <cell r="BW540">
            <v>0</v>
          </cell>
          <cell r="BY540">
            <v>0</v>
          </cell>
          <cell r="BZ540">
            <v>0</v>
          </cell>
          <cell r="CA540">
            <v>0</v>
          </cell>
          <cell r="CB540">
            <v>0</v>
          </cell>
          <cell r="CC540">
            <v>0</v>
          </cell>
          <cell r="CD540">
            <v>166</v>
          </cell>
          <cell r="CE540">
            <v>0</v>
          </cell>
          <cell r="CF540">
            <v>0</v>
          </cell>
          <cell r="CG540">
            <v>0</v>
          </cell>
          <cell r="CH540">
            <v>0</v>
          </cell>
          <cell r="CI540">
            <v>0</v>
          </cell>
          <cell r="CJ540">
            <v>0</v>
          </cell>
          <cell r="CK540">
            <v>0</v>
          </cell>
          <cell r="CL540">
            <v>0</v>
          </cell>
          <cell r="CM540">
            <v>0</v>
          </cell>
          <cell r="CN540">
            <v>2.2000000000000002</v>
          </cell>
          <cell r="CO540">
            <v>0</v>
          </cell>
          <cell r="CP540">
            <v>0</v>
          </cell>
          <cell r="CQ540">
            <v>0</v>
          </cell>
          <cell r="CR540">
            <v>0</v>
          </cell>
          <cell r="CS540">
            <v>0</v>
          </cell>
          <cell r="CT540">
            <v>0</v>
          </cell>
          <cell r="CU540">
            <v>0</v>
          </cell>
          <cell r="CV540">
            <v>0</v>
          </cell>
          <cell r="CW540">
            <v>0</v>
          </cell>
          <cell r="CX540">
            <v>0</v>
          </cell>
          <cell r="CY540">
            <v>0</v>
          </cell>
          <cell r="CZ540">
            <v>0</v>
          </cell>
          <cell r="DA540">
            <v>0</v>
          </cell>
          <cell r="DB540">
            <v>0</v>
          </cell>
          <cell r="DC540">
            <v>0</v>
          </cell>
          <cell r="DD540">
            <v>0</v>
          </cell>
          <cell r="DE540">
            <v>0</v>
          </cell>
          <cell r="DF540">
            <v>0</v>
          </cell>
          <cell r="DG540">
            <v>0</v>
          </cell>
          <cell r="DH540">
            <v>0</v>
          </cell>
          <cell r="DI540">
            <v>0</v>
          </cell>
          <cell r="DJ540">
            <v>0</v>
          </cell>
          <cell r="DK540">
            <v>0</v>
          </cell>
          <cell r="DL540">
            <v>0</v>
          </cell>
          <cell r="DM540">
            <v>0</v>
          </cell>
          <cell r="DN540">
            <v>0</v>
          </cell>
          <cell r="DO540">
            <v>0</v>
          </cell>
          <cell r="DP540">
            <v>0</v>
          </cell>
          <cell r="DQ540">
            <v>0</v>
          </cell>
          <cell r="DR540">
            <v>0</v>
          </cell>
          <cell r="DS540">
            <v>0</v>
          </cell>
          <cell r="DT540">
            <v>0</v>
          </cell>
          <cell r="DU540">
            <v>0</v>
          </cell>
          <cell r="DV540">
            <v>0</v>
          </cell>
          <cell r="DW540">
            <v>0</v>
          </cell>
          <cell r="DX540">
            <v>0</v>
          </cell>
          <cell r="DY540">
            <v>0</v>
          </cell>
          <cell r="DZ540">
            <v>0</v>
          </cell>
          <cell r="EA540">
            <v>0</v>
          </cell>
          <cell r="EB540">
            <v>0</v>
          </cell>
          <cell r="EC540">
            <v>4.0999999999999996</v>
          </cell>
          <cell r="ED540">
            <v>0</v>
          </cell>
          <cell r="EE540">
            <v>0</v>
          </cell>
          <cell r="EF540">
            <v>0</v>
          </cell>
          <cell r="EG540">
            <v>0</v>
          </cell>
          <cell r="EH540">
            <v>0</v>
          </cell>
          <cell r="EI540">
            <v>0</v>
          </cell>
          <cell r="EJ540">
            <v>0</v>
          </cell>
          <cell r="EK540">
            <v>0</v>
          </cell>
          <cell r="EL540">
            <v>0</v>
          </cell>
          <cell r="EM540">
            <v>0</v>
          </cell>
          <cell r="EN540">
            <v>0</v>
          </cell>
          <cell r="EO540">
            <v>0</v>
          </cell>
          <cell r="EQ540">
            <v>3402.7520808866097</v>
          </cell>
        </row>
        <row r="541">
          <cell r="B541">
            <v>0</v>
          </cell>
          <cell r="C541">
            <v>7</v>
          </cell>
          <cell r="D541">
            <v>0</v>
          </cell>
          <cell r="E541">
            <v>0</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cell r="AF541">
            <v>0</v>
          </cell>
          <cell r="AG541">
            <v>0</v>
          </cell>
          <cell r="AH541">
            <v>0</v>
          </cell>
          <cell r="AI541">
            <v>0</v>
          </cell>
          <cell r="AJ541">
            <v>0</v>
          </cell>
          <cell r="AK541">
            <v>0</v>
          </cell>
          <cell r="AL541">
            <v>0</v>
          </cell>
          <cell r="AM541">
            <v>0</v>
          </cell>
          <cell r="AN541">
            <v>0</v>
          </cell>
          <cell r="AO541">
            <v>0</v>
          </cell>
          <cell r="AP541">
            <v>0</v>
          </cell>
          <cell r="AQ541">
            <v>0</v>
          </cell>
          <cell r="AR541">
            <v>0</v>
          </cell>
          <cell r="AS541">
            <v>0</v>
          </cell>
          <cell r="AT541">
            <v>0</v>
          </cell>
          <cell r="AU541">
            <v>0</v>
          </cell>
          <cell r="AV541">
            <v>0</v>
          </cell>
          <cell r="AW541">
            <v>0</v>
          </cell>
          <cell r="AX541">
            <v>0</v>
          </cell>
          <cell r="AY541">
            <v>0</v>
          </cell>
          <cell r="AZ541">
            <v>0</v>
          </cell>
          <cell r="BA541">
            <v>0</v>
          </cell>
          <cell r="BB541">
            <v>0</v>
          </cell>
          <cell r="BC541">
            <v>0</v>
          </cell>
          <cell r="BD541">
            <v>1.05</v>
          </cell>
          <cell r="BE541">
            <v>0</v>
          </cell>
          <cell r="BF541">
            <v>0</v>
          </cell>
          <cell r="BG541">
            <v>0</v>
          </cell>
          <cell r="BH541">
            <v>0</v>
          </cell>
          <cell r="BI541">
            <v>0</v>
          </cell>
          <cell r="BJ541">
            <v>0</v>
          </cell>
          <cell r="BK541">
            <v>0</v>
          </cell>
          <cell r="BL541">
            <v>10.8</v>
          </cell>
          <cell r="BM541">
            <v>0</v>
          </cell>
          <cell r="BN541">
            <v>0</v>
          </cell>
          <cell r="BO541">
            <v>0</v>
          </cell>
          <cell r="BP541">
            <v>0</v>
          </cell>
          <cell r="BQ541">
            <v>0</v>
          </cell>
          <cell r="BR541">
            <v>0</v>
          </cell>
          <cell r="BS541">
            <v>0</v>
          </cell>
          <cell r="BT541">
            <v>0</v>
          </cell>
          <cell r="BU541">
            <v>0</v>
          </cell>
          <cell r="BV541">
            <v>0</v>
          </cell>
          <cell r="BW541">
            <v>0</v>
          </cell>
          <cell r="BY541">
            <v>0</v>
          </cell>
          <cell r="BZ541">
            <v>0</v>
          </cell>
          <cell r="CA541">
            <v>0</v>
          </cell>
          <cell r="CB541">
            <v>0</v>
          </cell>
          <cell r="CC541">
            <v>0</v>
          </cell>
          <cell r="CD541">
            <v>0</v>
          </cell>
          <cell r="CE541">
            <v>0</v>
          </cell>
          <cell r="CF541">
            <v>0</v>
          </cell>
          <cell r="CG541">
            <v>0</v>
          </cell>
          <cell r="CH541">
            <v>0</v>
          </cell>
          <cell r="CI541">
            <v>0</v>
          </cell>
          <cell r="CJ541">
            <v>0</v>
          </cell>
          <cell r="CK541">
            <v>0</v>
          </cell>
          <cell r="CL541">
            <v>0</v>
          </cell>
          <cell r="CM541">
            <v>10</v>
          </cell>
          <cell r="CN541">
            <v>0</v>
          </cell>
          <cell r="CO541">
            <v>0</v>
          </cell>
          <cell r="CP541">
            <v>0</v>
          </cell>
          <cell r="CQ541">
            <v>0</v>
          </cell>
          <cell r="CR541">
            <v>0</v>
          </cell>
          <cell r="CS541">
            <v>0</v>
          </cell>
          <cell r="CT541">
            <v>0</v>
          </cell>
          <cell r="CU541">
            <v>0</v>
          </cell>
          <cell r="CV541">
            <v>0</v>
          </cell>
          <cell r="CW541">
            <v>0</v>
          </cell>
          <cell r="CX541">
            <v>0</v>
          </cell>
          <cell r="CY541">
            <v>0</v>
          </cell>
          <cell r="CZ541">
            <v>0</v>
          </cell>
          <cell r="DA541">
            <v>0</v>
          </cell>
          <cell r="DB541">
            <v>0</v>
          </cell>
          <cell r="DC541">
            <v>0</v>
          </cell>
          <cell r="DD541">
            <v>0</v>
          </cell>
          <cell r="DE541">
            <v>0</v>
          </cell>
          <cell r="DF541">
            <v>0</v>
          </cell>
          <cell r="DG541">
            <v>0</v>
          </cell>
          <cell r="DH541">
            <v>0</v>
          </cell>
          <cell r="DI541">
            <v>0</v>
          </cell>
          <cell r="DJ541">
            <v>0</v>
          </cell>
          <cell r="DK541">
            <v>0</v>
          </cell>
          <cell r="DL541">
            <v>0</v>
          </cell>
          <cell r="DM541">
            <v>0</v>
          </cell>
          <cell r="DN541">
            <v>0</v>
          </cell>
          <cell r="DO541">
            <v>0</v>
          </cell>
          <cell r="DP541">
            <v>0</v>
          </cell>
          <cell r="DQ541">
            <v>0</v>
          </cell>
          <cell r="DR541">
            <v>0</v>
          </cell>
          <cell r="DS541">
            <v>0</v>
          </cell>
          <cell r="DT541">
            <v>0</v>
          </cell>
          <cell r="DU541">
            <v>0</v>
          </cell>
          <cell r="DV541">
            <v>0</v>
          </cell>
          <cell r="DW541">
            <v>0</v>
          </cell>
          <cell r="DX541">
            <v>0</v>
          </cell>
          <cell r="DY541">
            <v>0</v>
          </cell>
          <cell r="DZ541">
            <v>0</v>
          </cell>
          <cell r="EA541">
            <v>0</v>
          </cell>
          <cell r="EB541">
            <v>0</v>
          </cell>
          <cell r="EC541">
            <v>0</v>
          </cell>
          <cell r="ED541">
            <v>0</v>
          </cell>
          <cell r="EE541">
            <v>0</v>
          </cell>
          <cell r="EF541">
            <v>0</v>
          </cell>
          <cell r="EG541">
            <v>0</v>
          </cell>
          <cell r="EH541">
            <v>0</v>
          </cell>
          <cell r="EI541">
            <v>0</v>
          </cell>
          <cell r="EJ541">
            <v>0</v>
          </cell>
          <cell r="EK541">
            <v>0</v>
          </cell>
          <cell r="EL541">
            <v>0</v>
          </cell>
          <cell r="EM541">
            <v>0</v>
          </cell>
          <cell r="EN541">
            <v>0</v>
          </cell>
          <cell r="EO541">
            <v>0</v>
          </cell>
          <cell r="EQ541">
            <v>28.85</v>
          </cell>
        </row>
        <row r="542">
          <cell r="B542">
            <v>4.5</v>
          </cell>
          <cell r="C542">
            <v>80</v>
          </cell>
          <cell r="D542">
            <v>0</v>
          </cell>
          <cell r="E542">
            <v>3.7</v>
          </cell>
          <cell r="F542">
            <v>0</v>
          </cell>
          <cell r="G542">
            <v>20.5</v>
          </cell>
          <cell r="H542">
            <v>97.8</v>
          </cell>
          <cell r="I542">
            <v>3.6</v>
          </cell>
          <cell r="J542">
            <v>0</v>
          </cell>
          <cell r="K542">
            <v>0</v>
          </cell>
          <cell r="L542">
            <v>0</v>
          </cell>
          <cell r="M542">
            <v>53.09</v>
          </cell>
          <cell r="N542">
            <v>94.4</v>
          </cell>
          <cell r="O542">
            <v>0</v>
          </cell>
          <cell r="P542">
            <v>112.93</v>
          </cell>
          <cell r="Q542">
            <v>0</v>
          </cell>
          <cell r="R542">
            <v>0</v>
          </cell>
          <cell r="S542">
            <v>65</v>
          </cell>
          <cell r="T542">
            <v>365</v>
          </cell>
          <cell r="U542">
            <v>1186</v>
          </cell>
          <cell r="V542">
            <v>0</v>
          </cell>
          <cell r="W542">
            <v>0</v>
          </cell>
          <cell r="X542">
            <v>46.8</v>
          </cell>
          <cell r="Y542">
            <v>26.6</v>
          </cell>
          <cell r="Z542">
            <v>0</v>
          </cell>
          <cell r="AA542">
            <v>1.3</v>
          </cell>
          <cell r="AB542">
            <v>0</v>
          </cell>
          <cell r="AC542">
            <v>780.26</v>
          </cell>
          <cell r="AD542">
            <v>63</v>
          </cell>
          <cell r="AE542">
            <v>0</v>
          </cell>
          <cell r="AF542">
            <v>0.3</v>
          </cell>
          <cell r="AG542">
            <v>394.2</v>
          </cell>
          <cell r="AH542">
            <v>11.5</v>
          </cell>
          <cell r="AI542">
            <v>0</v>
          </cell>
          <cell r="AJ542">
            <v>279.60000000000002</v>
          </cell>
          <cell r="AK542">
            <v>0</v>
          </cell>
          <cell r="AL542">
            <v>0</v>
          </cell>
          <cell r="AM542">
            <v>1673.8</v>
          </cell>
          <cell r="AN542">
            <v>0</v>
          </cell>
          <cell r="AO542">
            <v>76.8</v>
          </cell>
          <cell r="AP542">
            <v>153.69999999999999</v>
          </cell>
          <cell r="AQ542">
            <v>0</v>
          </cell>
          <cell r="AR542">
            <v>0</v>
          </cell>
          <cell r="AS542">
            <v>0</v>
          </cell>
          <cell r="AT542">
            <v>0</v>
          </cell>
          <cell r="AU542">
            <v>0</v>
          </cell>
          <cell r="AV542">
            <v>0</v>
          </cell>
          <cell r="AW542">
            <v>0</v>
          </cell>
          <cell r="AX542">
            <v>0</v>
          </cell>
          <cell r="AY542">
            <v>33.909999999999997</v>
          </cell>
          <cell r="AZ542">
            <v>0</v>
          </cell>
          <cell r="BA542">
            <v>12.88268148</v>
          </cell>
          <cell r="BB542">
            <v>0</v>
          </cell>
          <cell r="BC542">
            <v>0</v>
          </cell>
          <cell r="BD542">
            <v>23.85</v>
          </cell>
          <cell r="BE542">
            <v>2.5</v>
          </cell>
          <cell r="BF542">
            <v>61.34</v>
          </cell>
          <cell r="BG542">
            <v>7.4863748384147</v>
          </cell>
          <cell r="BH542">
            <v>2.90611341449782</v>
          </cell>
          <cell r="BI542">
            <v>0</v>
          </cell>
          <cell r="BJ542">
            <v>3.6</v>
          </cell>
          <cell r="BK542">
            <v>3</v>
          </cell>
          <cell r="BL542">
            <v>63.15</v>
          </cell>
          <cell r="BM542">
            <v>13.46</v>
          </cell>
          <cell r="BN542">
            <v>0</v>
          </cell>
          <cell r="BO542">
            <v>0</v>
          </cell>
          <cell r="BP542">
            <v>0</v>
          </cell>
          <cell r="BQ542">
            <v>0</v>
          </cell>
          <cell r="BR542">
            <v>108.21</v>
          </cell>
          <cell r="BS542">
            <v>4</v>
          </cell>
          <cell r="BT542">
            <v>24.48</v>
          </cell>
          <cell r="BU542">
            <v>0</v>
          </cell>
          <cell r="BV542">
            <v>61.23</v>
          </cell>
          <cell r="BW542">
            <v>0</v>
          </cell>
          <cell r="BY542">
            <v>0</v>
          </cell>
          <cell r="BZ542">
            <v>42</v>
          </cell>
          <cell r="CA542">
            <v>0</v>
          </cell>
          <cell r="CB542">
            <v>42.63</v>
          </cell>
          <cell r="CC542">
            <v>27.1</v>
          </cell>
          <cell r="CD542">
            <v>199</v>
          </cell>
          <cell r="CE542">
            <v>10.3</v>
          </cell>
          <cell r="CF542">
            <v>42</v>
          </cell>
          <cell r="CG542">
            <v>8.6199999999999992</v>
          </cell>
          <cell r="CH542">
            <v>67</v>
          </cell>
          <cell r="CI542">
            <v>20.6</v>
          </cell>
          <cell r="CJ542">
            <v>0</v>
          </cell>
          <cell r="CK542">
            <v>11.4</v>
          </cell>
          <cell r="CL542">
            <v>1.9</v>
          </cell>
          <cell r="CM542">
            <v>23</v>
          </cell>
          <cell r="CN542">
            <v>86.8</v>
          </cell>
          <cell r="CO542">
            <v>71.900000000000006</v>
          </cell>
          <cell r="CP542">
            <v>37.5</v>
          </cell>
          <cell r="CQ542">
            <v>34.770000000000003</v>
          </cell>
          <cell r="CR542">
            <v>2.5</v>
          </cell>
          <cell r="CS542">
            <v>78.48</v>
          </cell>
          <cell r="CT542">
            <v>11.66</v>
          </cell>
          <cell r="CU542">
            <v>11.66</v>
          </cell>
          <cell r="CV542">
            <v>531.82000000000005</v>
          </cell>
          <cell r="CW542">
            <v>83.15</v>
          </cell>
          <cell r="CX542">
            <v>405.6</v>
          </cell>
          <cell r="CY542">
            <v>37.65</v>
          </cell>
          <cell r="CZ542">
            <v>538.35</v>
          </cell>
          <cell r="DA542">
            <v>11.66</v>
          </cell>
          <cell r="DB542">
            <v>552</v>
          </cell>
          <cell r="DC542">
            <v>11.66</v>
          </cell>
          <cell r="DD542">
            <v>124.98</v>
          </cell>
          <cell r="DE542">
            <v>55.03</v>
          </cell>
          <cell r="DF542">
            <v>21.68</v>
          </cell>
          <cell r="DG542">
            <v>11.66</v>
          </cell>
          <cell r="DH542">
            <v>138.12</v>
          </cell>
          <cell r="DI542">
            <v>742.3</v>
          </cell>
          <cell r="DJ542">
            <v>13.96</v>
          </cell>
          <cell r="DK542">
            <v>12.65</v>
          </cell>
          <cell r="DL542">
            <v>46.25</v>
          </cell>
          <cell r="DM542">
            <v>87.15</v>
          </cell>
          <cell r="DN542">
            <v>11.66</v>
          </cell>
          <cell r="DO542">
            <v>31</v>
          </cell>
          <cell r="DP542">
            <v>11.66</v>
          </cell>
          <cell r="DQ542">
            <v>478.26</v>
          </cell>
          <cell r="DR542">
            <v>124.98</v>
          </cell>
          <cell r="DS542">
            <v>417.06</v>
          </cell>
          <cell r="DT542">
            <v>42.75</v>
          </cell>
          <cell r="DU542">
            <v>1082.22</v>
          </cell>
          <cell r="DV542">
            <v>11.66</v>
          </cell>
          <cell r="DW542">
            <v>429</v>
          </cell>
          <cell r="DX542">
            <v>11.66</v>
          </cell>
          <cell r="DY542">
            <v>7.42</v>
          </cell>
          <cell r="DZ542">
            <v>16</v>
          </cell>
          <cell r="EA542">
            <v>38.94</v>
          </cell>
          <cell r="EB542">
            <v>0</v>
          </cell>
          <cell r="EC542">
            <v>15.8</v>
          </cell>
          <cell r="ED542">
            <v>0</v>
          </cell>
          <cell r="EE542">
            <v>105.31</v>
          </cell>
          <cell r="EF542">
            <v>0</v>
          </cell>
          <cell r="EG542">
            <v>0</v>
          </cell>
          <cell r="EH542">
            <v>0</v>
          </cell>
          <cell r="EI542">
            <v>0</v>
          </cell>
          <cell r="EJ542">
            <v>0</v>
          </cell>
          <cell r="EK542">
            <v>0</v>
          </cell>
          <cell r="EL542">
            <v>0</v>
          </cell>
          <cell r="EM542">
            <v>33.4</v>
          </cell>
          <cell r="EN542">
            <v>43.8</v>
          </cell>
          <cell r="EO542">
            <v>0</v>
          </cell>
          <cell r="EQ542">
            <v>13189.455169732906</v>
          </cell>
        </row>
        <row r="543">
          <cell r="B543">
            <v>0</v>
          </cell>
          <cell r="C543">
            <v>75</v>
          </cell>
          <cell r="D543">
            <v>0</v>
          </cell>
          <cell r="E543">
            <v>0</v>
          </cell>
          <cell r="F543">
            <v>0</v>
          </cell>
          <cell r="G543">
            <v>15</v>
          </cell>
          <cell r="H543">
            <v>299</v>
          </cell>
          <cell r="I543">
            <v>3.6</v>
          </cell>
          <cell r="J543">
            <v>0</v>
          </cell>
          <cell r="K543">
            <v>0</v>
          </cell>
          <cell r="L543">
            <v>0</v>
          </cell>
          <cell r="M543">
            <v>52.5</v>
          </cell>
          <cell r="N543">
            <v>26.8</v>
          </cell>
          <cell r="O543">
            <v>0</v>
          </cell>
          <cell r="P543">
            <v>161.80000000000001</v>
          </cell>
          <cell r="Q543">
            <v>0</v>
          </cell>
          <cell r="R543">
            <v>0</v>
          </cell>
          <cell r="S543">
            <v>76</v>
          </cell>
          <cell r="T543">
            <v>0</v>
          </cell>
          <cell r="U543">
            <v>0</v>
          </cell>
          <cell r="V543">
            <v>0</v>
          </cell>
          <cell r="W543">
            <v>0</v>
          </cell>
          <cell r="X543">
            <v>3.9</v>
          </cell>
          <cell r="Y543">
            <v>61.55</v>
          </cell>
          <cell r="Z543">
            <v>0</v>
          </cell>
          <cell r="AA543">
            <v>0</v>
          </cell>
          <cell r="AB543">
            <v>0</v>
          </cell>
          <cell r="AC543">
            <v>553.08000000000004</v>
          </cell>
          <cell r="AD543">
            <v>1.8</v>
          </cell>
          <cell r="AE543">
            <v>0</v>
          </cell>
          <cell r="AF543">
            <v>0.2</v>
          </cell>
          <cell r="AG543">
            <v>403.2</v>
          </cell>
          <cell r="AH543">
            <v>10</v>
          </cell>
          <cell r="AI543">
            <v>0</v>
          </cell>
          <cell r="AJ543">
            <v>72.150000000000006</v>
          </cell>
          <cell r="AK543">
            <v>0</v>
          </cell>
          <cell r="AL543">
            <v>0</v>
          </cell>
          <cell r="AM543">
            <v>0</v>
          </cell>
          <cell r="AN543">
            <v>0</v>
          </cell>
          <cell r="AO543">
            <v>45</v>
          </cell>
          <cell r="AP543">
            <v>0</v>
          </cell>
          <cell r="AQ543">
            <v>0</v>
          </cell>
          <cell r="AR543">
            <v>0</v>
          </cell>
          <cell r="AS543">
            <v>0</v>
          </cell>
          <cell r="AT543">
            <v>0</v>
          </cell>
          <cell r="AU543">
            <v>0</v>
          </cell>
          <cell r="AV543">
            <v>0</v>
          </cell>
          <cell r="AW543">
            <v>0</v>
          </cell>
          <cell r="AX543">
            <v>0</v>
          </cell>
          <cell r="AY543">
            <v>1.67231772711505</v>
          </cell>
          <cell r="AZ543">
            <v>0</v>
          </cell>
          <cell r="BA543">
            <v>4.57</v>
          </cell>
          <cell r="BB543">
            <v>0</v>
          </cell>
          <cell r="BC543">
            <v>0</v>
          </cell>
          <cell r="BD543">
            <v>21.8</v>
          </cell>
          <cell r="BE543">
            <v>0</v>
          </cell>
          <cell r="BF543">
            <v>18.245813759139299</v>
          </cell>
          <cell r="BG543">
            <v>0</v>
          </cell>
          <cell r="BH543">
            <v>0</v>
          </cell>
          <cell r="BI543">
            <v>0</v>
          </cell>
          <cell r="BJ543">
            <v>0</v>
          </cell>
          <cell r="BK543">
            <v>0</v>
          </cell>
          <cell r="BL543">
            <v>91.6</v>
          </cell>
          <cell r="BM543">
            <v>21.98</v>
          </cell>
          <cell r="BN543">
            <v>0</v>
          </cell>
          <cell r="BO543">
            <v>0</v>
          </cell>
          <cell r="BP543">
            <v>0</v>
          </cell>
          <cell r="BQ543">
            <v>0</v>
          </cell>
          <cell r="BR543">
            <v>0</v>
          </cell>
          <cell r="BS543">
            <v>0</v>
          </cell>
          <cell r="BT543">
            <v>3.9</v>
          </cell>
          <cell r="BU543">
            <v>0</v>
          </cell>
          <cell r="BV543">
            <v>0</v>
          </cell>
          <cell r="BW543">
            <v>0</v>
          </cell>
          <cell r="BY543">
            <v>0</v>
          </cell>
          <cell r="BZ543">
            <v>0</v>
          </cell>
          <cell r="CA543">
            <v>0</v>
          </cell>
          <cell r="CB543">
            <v>28.34</v>
          </cell>
          <cell r="CC543">
            <v>22.1</v>
          </cell>
          <cell r="CD543">
            <v>2</v>
          </cell>
          <cell r="CE543">
            <v>0</v>
          </cell>
          <cell r="CF543">
            <v>27</v>
          </cell>
          <cell r="CG543">
            <v>2</v>
          </cell>
          <cell r="CH543">
            <v>65</v>
          </cell>
          <cell r="CI543">
            <v>22.9</v>
          </cell>
          <cell r="CJ543">
            <v>0</v>
          </cell>
          <cell r="CK543">
            <v>3.3</v>
          </cell>
          <cell r="CL543">
            <v>0</v>
          </cell>
          <cell r="CM543">
            <v>9</v>
          </cell>
          <cell r="CN543">
            <v>115.7</v>
          </cell>
          <cell r="CO543">
            <v>23.3</v>
          </cell>
          <cell r="CP543">
            <v>0</v>
          </cell>
          <cell r="CQ543">
            <v>12.75</v>
          </cell>
          <cell r="CR543">
            <v>0</v>
          </cell>
          <cell r="CS543">
            <v>62.49</v>
          </cell>
          <cell r="CT543">
            <v>62.49</v>
          </cell>
          <cell r="CU543">
            <v>0.28999999999999998</v>
          </cell>
          <cell r="CV543">
            <v>666.85</v>
          </cell>
          <cell r="CW543">
            <v>155.63999999999999</v>
          </cell>
          <cell r="CX543">
            <v>612.22</v>
          </cell>
          <cell r="CY543">
            <v>30.15</v>
          </cell>
          <cell r="CZ543">
            <v>443.49</v>
          </cell>
          <cell r="DA543">
            <v>62.49</v>
          </cell>
          <cell r="DB543">
            <v>427.11</v>
          </cell>
          <cell r="DC543">
            <v>62.49</v>
          </cell>
          <cell r="DD543">
            <v>209.87</v>
          </cell>
          <cell r="DE543">
            <v>66.75</v>
          </cell>
          <cell r="DF543">
            <v>75.650000000000006</v>
          </cell>
          <cell r="DG543">
            <v>62.49</v>
          </cell>
          <cell r="DH543">
            <v>106.59</v>
          </cell>
          <cell r="DI543">
            <v>625.25</v>
          </cell>
          <cell r="DJ543">
            <v>2.83</v>
          </cell>
          <cell r="DK543">
            <v>134.6</v>
          </cell>
          <cell r="DL543">
            <v>3.1</v>
          </cell>
          <cell r="DM543">
            <v>79.290000000000006</v>
          </cell>
          <cell r="DN543">
            <v>62.49</v>
          </cell>
          <cell r="DO543">
            <v>27.74</v>
          </cell>
          <cell r="DP543">
            <v>62.49</v>
          </cell>
          <cell r="DQ543">
            <v>420.38</v>
          </cell>
          <cell r="DR543">
            <v>209.87</v>
          </cell>
          <cell r="DS543">
            <v>228.4</v>
          </cell>
          <cell r="DT543">
            <v>38.9</v>
          </cell>
          <cell r="DU543">
            <v>1037.21</v>
          </cell>
          <cell r="DV543">
            <v>62.49</v>
          </cell>
          <cell r="DW543">
            <v>527.24</v>
          </cell>
          <cell r="DX543">
            <v>62.49</v>
          </cell>
          <cell r="DY543">
            <v>1.7</v>
          </cell>
          <cell r="DZ543">
            <v>0</v>
          </cell>
          <cell r="EA543">
            <v>1.38</v>
          </cell>
          <cell r="EB543">
            <v>0</v>
          </cell>
          <cell r="EC543">
            <v>0</v>
          </cell>
          <cell r="ED543">
            <v>0</v>
          </cell>
          <cell r="EE543">
            <v>123.26</v>
          </cell>
          <cell r="EF543">
            <v>0</v>
          </cell>
          <cell r="EG543">
            <v>0</v>
          </cell>
          <cell r="EH543">
            <v>0</v>
          </cell>
          <cell r="EI543">
            <v>0</v>
          </cell>
          <cell r="EJ543">
            <v>0</v>
          </cell>
          <cell r="EK543">
            <v>0</v>
          </cell>
          <cell r="EL543">
            <v>0</v>
          </cell>
          <cell r="EM543">
            <v>33.799999999999997</v>
          </cell>
          <cell r="EN543">
            <v>46.4</v>
          </cell>
          <cell r="EO543">
            <v>0</v>
          </cell>
          <cell r="EQ543">
            <v>9256.1081314862495</v>
          </cell>
        </row>
        <row r="544">
          <cell r="B544">
            <v>0</v>
          </cell>
          <cell r="C544">
            <v>0</v>
          </cell>
          <cell r="D544">
            <v>0</v>
          </cell>
          <cell r="E544">
            <v>0</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517</v>
          </cell>
          <cell r="U544">
            <v>1157</v>
          </cell>
          <cell r="V544">
            <v>0</v>
          </cell>
          <cell r="W544">
            <v>0</v>
          </cell>
          <cell r="X544">
            <v>0</v>
          </cell>
          <cell r="Y544">
            <v>0</v>
          </cell>
          <cell r="Z544">
            <v>0</v>
          </cell>
          <cell r="AA544">
            <v>0.1</v>
          </cell>
          <cell r="AB544">
            <v>0</v>
          </cell>
          <cell r="AC544">
            <v>0</v>
          </cell>
          <cell r="AD544">
            <v>0</v>
          </cell>
          <cell r="AE544">
            <v>0</v>
          </cell>
          <cell r="AF544">
            <v>0</v>
          </cell>
          <cell r="AG544">
            <v>0</v>
          </cell>
          <cell r="AH544">
            <v>0</v>
          </cell>
          <cell r="AI544">
            <v>0</v>
          </cell>
          <cell r="AJ544">
            <v>0</v>
          </cell>
          <cell r="AK544">
            <v>0</v>
          </cell>
          <cell r="AL544">
            <v>0</v>
          </cell>
          <cell r="AM544">
            <v>2856</v>
          </cell>
          <cell r="AN544">
            <v>0</v>
          </cell>
          <cell r="AO544">
            <v>0</v>
          </cell>
          <cell r="AP544">
            <v>0</v>
          </cell>
          <cell r="AQ544">
            <v>0</v>
          </cell>
          <cell r="AR544">
            <v>0</v>
          </cell>
          <cell r="AS544">
            <v>0</v>
          </cell>
          <cell r="AT544">
            <v>0</v>
          </cell>
          <cell r="AU544">
            <v>0</v>
          </cell>
          <cell r="AV544">
            <v>0</v>
          </cell>
          <cell r="AW544">
            <v>0</v>
          </cell>
          <cell r="AX544">
            <v>0</v>
          </cell>
          <cell r="AY544">
            <v>0</v>
          </cell>
          <cell r="AZ544">
            <v>0</v>
          </cell>
          <cell r="BA544">
            <v>0.83</v>
          </cell>
          <cell r="BB544">
            <v>0</v>
          </cell>
          <cell r="BC544">
            <v>0</v>
          </cell>
          <cell r="BD544">
            <v>0</v>
          </cell>
          <cell r="BE544">
            <v>0</v>
          </cell>
          <cell r="BF544">
            <v>0</v>
          </cell>
          <cell r="BG544">
            <v>0</v>
          </cell>
          <cell r="BH544">
            <v>0</v>
          </cell>
          <cell r="BI544">
            <v>0</v>
          </cell>
          <cell r="BJ544">
            <v>0</v>
          </cell>
          <cell r="BK544">
            <v>0</v>
          </cell>
          <cell r="BL544">
            <v>0</v>
          </cell>
          <cell r="BM544">
            <v>0</v>
          </cell>
          <cell r="BN544">
            <v>0</v>
          </cell>
          <cell r="BO544">
            <v>0</v>
          </cell>
          <cell r="BP544">
            <v>0</v>
          </cell>
          <cell r="BQ544">
            <v>0</v>
          </cell>
          <cell r="BR544">
            <v>0</v>
          </cell>
          <cell r="BS544">
            <v>0</v>
          </cell>
          <cell r="BT544">
            <v>0</v>
          </cell>
          <cell r="BU544">
            <v>0</v>
          </cell>
          <cell r="BV544">
            <v>5.0999999999999996</v>
          </cell>
          <cell r="BW544">
            <v>0</v>
          </cell>
          <cell r="BY544">
            <v>0</v>
          </cell>
          <cell r="BZ544">
            <v>0</v>
          </cell>
          <cell r="CA544">
            <v>0</v>
          </cell>
          <cell r="CB544">
            <v>0</v>
          </cell>
          <cell r="CC544">
            <v>0</v>
          </cell>
          <cell r="CD544">
            <v>154</v>
          </cell>
          <cell r="CE544">
            <v>0</v>
          </cell>
          <cell r="CF544">
            <v>0</v>
          </cell>
          <cell r="CG544">
            <v>0</v>
          </cell>
          <cell r="CH544">
            <v>0</v>
          </cell>
          <cell r="CI544">
            <v>0</v>
          </cell>
          <cell r="CJ544">
            <v>0</v>
          </cell>
          <cell r="CK544">
            <v>0</v>
          </cell>
          <cell r="CL544">
            <v>0</v>
          </cell>
          <cell r="CM544">
            <v>0</v>
          </cell>
          <cell r="CN544">
            <v>1.5</v>
          </cell>
          <cell r="CO544">
            <v>0</v>
          </cell>
          <cell r="CP544">
            <v>0</v>
          </cell>
          <cell r="CQ544">
            <v>0</v>
          </cell>
          <cell r="CR544">
            <v>4.2</v>
          </cell>
          <cell r="CS544">
            <v>0</v>
          </cell>
          <cell r="CT544">
            <v>0</v>
          </cell>
          <cell r="CU544">
            <v>0</v>
          </cell>
          <cell r="CV544">
            <v>0</v>
          </cell>
          <cell r="CW544">
            <v>0</v>
          </cell>
          <cell r="CX544">
            <v>0</v>
          </cell>
          <cell r="CY544">
            <v>0</v>
          </cell>
          <cell r="CZ544">
            <v>0</v>
          </cell>
          <cell r="DA544">
            <v>0</v>
          </cell>
          <cell r="DB544">
            <v>0</v>
          </cell>
          <cell r="DC544">
            <v>0</v>
          </cell>
          <cell r="DD544">
            <v>0</v>
          </cell>
          <cell r="DE544">
            <v>0</v>
          </cell>
          <cell r="DF544">
            <v>0</v>
          </cell>
          <cell r="DG544">
            <v>0</v>
          </cell>
          <cell r="DH544">
            <v>0</v>
          </cell>
          <cell r="DI544">
            <v>0</v>
          </cell>
          <cell r="DJ544">
            <v>0</v>
          </cell>
          <cell r="DK544">
            <v>0</v>
          </cell>
          <cell r="DL544">
            <v>0</v>
          </cell>
          <cell r="DM544">
            <v>0</v>
          </cell>
          <cell r="DN544">
            <v>0</v>
          </cell>
          <cell r="DO544">
            <v>0</v>
          </cell>
          <cell r="DP544">
            <v>0</v>
          </cell>
          <cell r="DQ544">
            <v>0</v>
          </cell>
          <cell r="DR544">
            <v>0</v>
          </cell>
          <cell r="DS544">
            <v>0</v>
          </cell>
          <cell r="DT544">
            <v>0</v>
          </cell>
          <cell r="DU544">
            <v>0</v>
          </cell>
          <cell r="DV544">
            <v>0</v>
          </cell>
          <cell r="DW544">
            <v>0</v>
          </cell>
          <cell r="DX544">
            <v>0</v>
          </cell>
          <cell r="DY544">
            <v>0</v>
          </cell>
          <cell r="DZ544">
            <v>0</v>
          </cell>
          <cell r="EA544">
            <v>0</v>
          </cell>
          <cell r="EB544">
            <v>0</v>
          </cell>
          <cell r="EC544">
            <v>0</v>
          </cell>
          <cell r="ED544">
            <v>0</v>
          </cell>
          <cell r="EE544">
            <v>0</v>
          </cell>
          <cell r="EF544">
            <v>0</v>
          </cell>
          <cell r="EG544">
            <v>0</v>
          </cell>
          <cell r="EH544">
            <v>0</v>
          </cell>
          <cell r="EI544">
            <v>0</v>
          </cell>
          <cell r="EJ544">
            <v>0</v>
          </cell>
          <cell r="EK544">
            <v>0</v>
          </cell>
          <cell r="EL544">
            <v>0</v>
          </cell>
          <cell r="EM544">
            <v>0</v>
          </cell>
          <cell r="EN544">
            <v>0</v>
          </cell>
          <cell r="EO544">
            <v>0</v>
          </cell>
          <cell r="EQ544">
            <v>4695.7300000000005</v>
          </cell>
        </row>
        <row r="545">
          <cell r="B545">
            <v>0</v>
          </cell>
          <cell r="C545">
            <v>7</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cell r="AF545">
            <v>0</v>
          </cell>
          <cell r="AG545">
            <v>0</v>
          </cell>
          <cell r="AH545">
            <v>0</v>
          </cell>
          <cell r="AI545">
            <v>0</v>
          </cell>
          <cell r="AJ545">
            <v>0</v>
          </cell>
          <cell r="AK545">
            <v>0</v>
          </cell>
          <cell r="AL545">
            <v>0</v>
          </cell>
          <cell r="AM545">
            <v>0</v>
          </cell>
          <cell r="AN545">
            <v>0</v>
          </cell>
          <cell r="AO545">
            <v>0</v>
          </cell>
          <cell r="AP545">
            <v>0</v>
          </cell>
          <cell r="AQ545">
            <v>0</v>
          </cell>
          <cell r="AR545">
            <v>0</v>
          </cell>
          <cell r="AS545">
            <v>0</v>
          </cell>
          <cell r="AT545">
            <v>0</v>
          </cell>
          <cell r="AU545">
            <v>0</v>
          </cell>
          <cell r="AV545">
            <v>0</v>
          </cell>
          <cell r="AW545">
            <v>0</v>
          </cell>
          <cell r="AX545">
            <v>0</v>
          </cell>
          <cell r="AY545">
            <v>0</v>
          </cell>
          <cell r="AZ545">
            <v>0</v>
          </cell>
          <cell r="BA545">
            <v>0</v>
          </cell>
          <cell r="BB545">
            <v>0</v>
          </cell>
          <cell r="BC545">
            <v>0</v>
          </cell>
          <cell r="BD545">
            <v>1.01</v>
          </cell>
          <cell r="BE545">
            <v>0</v>
          </cell>
          <cell r="BF545">
            <v>0</v>
          </cell>
          <cell r="BG545">
            <v>0</v>
          </cell>
          <cell r="BH545">
            <v>0</v>
          </cell>
          <cell r="BI545">
            <v>0</v>
          </cell>
          <cell r="BJ545">
            <v>0</v>
          </cell>
          <cell r="BK545">
            <v>0</v>
          </cell>
          <cell r="BL545">
            <v>10.1</v>
          </cell>
          <cell r="BM545">
            <v>0</v>
          </cell>
          <cell r="BN545">
            <v>0</v>
          </cell>
          <cell r="BO545">
            <v>0</v>
          </cell>
          <cell r="BP545">
            <v>0</v>
          </cell>
          <cell r="BQ545">
            <v>0</v>
          </cell>
          <cell r="BR545">
            <v>0</v>
          </cell>
          <cell r="BS545">
            <v>0</v>
          </cell>
          <cell r="BT545">
            <v>0</v>
          </cell>
          <cell r="BU545">
            <v>0</v>
          </cell>
          <cell r="BV545">
            <v>0</v>
          </cell>
          <cell r="BW545">
            <v>0</v>
          </cell>
          <cell r="BY545">
            <v>0</v>
          </cell>
          <cell r="BZ545">
            <v>0</v>
          </cell>
          <cell r="CA545">
            <v>0</v>
          </cell>
          <cell r="CB545">
            <v>0</v>
          </cell>
          <cell r="CC545">
            <v>0</v>
          </cell>
          <cell r="CD545">
            <v>0</v>
          </cell>
          <cell r="CE545">
            <v>0</v>
          </cell>
          <cell r="CF545">
            <v>0</v>
          </cell>
          <cell r="CG545">
            <v>0</v>
          </cell>
          <cell r="CH545">
            <v>0</v>
          </cell>
          <cell r="CI545">
            <v>0</v>
          </cell>
          <cell r="CJ545">
            <v>0</v>
          </cell>
          <cell r="CK545">
            <v>0</v>
          </cell>
          <cell r="CL545">
            <v>0</v>
          </cell>
          <cell r="CM545">
            <v>3</v>
          </cell>
          <cell r="CN545">
            <v>0</v>
          </cell>
          <cell r="CO545">
            <v>0</v>
          </cell>
          <cell r="CP545">
            <v>0</v>
          </cell>
          <cell r="CQ545">
            <v>0</v>
          </cell>
          <cell r="CR545">
            <v>0</v>
          </cell>
          <cell r="CS545">
            <v>0</v>
          </cell>
          <cell r="CT545">
            <v>0</v>
          </cell>
          <cell r="CU545">
            <v>0</v>
          </cell>
          <cell r="CV545">
            <v>0</v>
          </cell>
          <cell r="CW545">
            <v>0</v>
          </cell>
          <cell r="CX545">
            <v>0</v>
          </cell>
          <cell r="CY545">
            <v>0</v>
          </cell>
          <cell r="CZ545">
            <v>0</v>
          </cell>
          <cell r="DA545">
            <v>0</v>
          </cell>
          <cell r="DB545">
            <v>0</v>
          </cell>
          <cell r="DC545">
            <v>0</v>
          </cell>
          <cell r="DD545">
            <v>0</v>
          </cell>
          <cell r="DE545">
            <v>0</v>
          </cell>
          <cell r="DF545">
            <v>0</v>
          </cell>
          <cell r="DG545">
            <v>0</v>
          </cell>
          <cell r="DH545">
            <v>0</v>
          </cell>
          <cell r="DI545">
            <v>0</v>
          </cell>
          <cell r="DJ545">
            <v>0</v>
          </cell>
          <cell r="DK545">
            <v>0</v>
          </cell>
          <cell r="DL545">
            <v>0</v>
          </cell>
          <cell r="DM545">
            <v>0</v>
          </cell>
          <cell r="DN545">
            <v>0</v>
          </cell>
          <cell r="DO545">
            <v>0</v>
          </cell>
          <cell r="DP545">
            <v>0</v>
          </cell>
          <cell r="DQ545">
            <v>0</v>
          </cell>
          <cell r="DR545">
            <v>0</v>
          </cell>
          <cell r="DS545">
            <v>0</v>
          </cell>
          <cell r="DT545">
            <v>0</v>
          </cell>
          <cell r="DU545">
            <v>0</v>
          </cell>
          <cell r="DV545">
            <v>0</v>
          </cell>
          <cell r="DW545">
            <v>0</v>
          </cell>
          <cell r="DX545">
            <v>0</v>
          </cell>
          <cell r="DY545">
            <v>0</v>
          </cell>
          <cell r="DZ545">
            <v>0</v>
          </cell>
          <cell r="EA545">
            <v>0</v>
          </cell>
          <cell r="EB545">
            <v>0</v>
          </cell>
          <cell r="EC545">
            <v>0</v>
          </cell>
          <cell r="ED545">
            <v>0</v>
          </cell>
          <cell r="EE545">
            <v>0</v>
          </cell>
          <cell r="EF545">
            <v>0</v>
          </cell>
          <cell r="EG545">
            <v>0</v>
          </cell>
          <cell r="EH545">
            <v>0</v>
          </cell>
          <cell r="EI545">
            <v>0</v>
          </cell>
          <cell r="EJ545">
            <v>0</v>
          </cell>
          <cell r="EK545">
            <v>0</v>
          </cell>
          <cell r="EL545">
            <v>0</v>
          </cell>
          <cell r="EM545">
            <v>0</v>
          </cell>
          <cell r="EN545">
            <v>0</v>
          </cell>
          <cell r="EO545">
            <v>0</v>
          </cell>
          <cell r="EQ545">
            <v>21.11</v>
          </cell>
        </row>
        <row r="546">
          <cell r="B546">
            <v>0</v>
          </cell>
          <cell r="C546">
            <v>82</v>
          </cell>
          <cell r="D546">
            <v>0</v>
          </cell>
          <cell r="E546">
            <v>0</v>
          </cell>
          <cell r="F546">
            <v>0</v>
          </cell>
          <cell r="G546">
            <v>15</v>
          </cell>
          <cell r="H546">
            <v>299</v>
          </cell>
          <cell r="I546">
            <v>3.6</v>
          </cell>
          <cell r="J546">
            <v>0</v>
          </cell>
          <cell r="K546">
            <v>0</v>
          </cell>
          <cell r="L546">
            <v>0</v>
          </cell>
          <cell r="M546">
            <v>52.5</v>
          </cell>
          <cell r="N546">
            <v>26.8</v>
          </cell>
          <cell r="O546">
            <v>0</v>
          </cell>
          <cell r="P546">
            <v>161.80000000000001</v>
          </cell>
          <cell r="Q546">
            <v>0</v>
          </cell>
          <cell r="R546">
            <v>0</v>
          </cell>
          <cell r="S546">
            <v>76</v>
          </cell>
          <cell r="T546">
            <v>517</v>
          </cell>
          <cell r="U546">
            <v>1157</v>
          </cell>
          <cell r="V546">
            <v>0</v>
          </cell>
          <cell r="W546">
            <v>0</v>
          </cell>
          <cell r="X546">
            <v>3.9</v>
          </cell>
          <cell r="Y546">
            <v>61.55</v>
          </cell>
          <cell r="Z546">
            <v>0</v>
          </cell>
          <cell r="AA546">
            <v>0.1</v>
          </cell>
          <cell r="AB546">
            <v>0</v>
          </cell>
          <cell r="AC546">
            <v>553.08000000000004</v>
          </cell>
          <cell r="AD546">
            <v>1.8</v>
          </cell>
          <cell r="AE546">
            <v>0</v>
          </cell>
          <cell r="AF546">
            <v>0.2</v>
          </cell>
          <cell r="AG546">
            <v>403.2</v>
          </cell>
          <cell r="AH546">
            <v>10</v>
          </cell>
          <cell r="AI546">
            <v>0</v>
          </cell>
          <cell r="AJ546">
            <v>72.150000000000006</v>
          </cell>
          <cell r="AK546">
            <v>0</v>
          </cell>
          <cell r="AL546">
            <v>0</v>
          </cell>
          <cell r="AM546">
            <v>2856</v>
          </cell>
          <cell r="AN546">
            <v>0</v>
          </cell>
          <cell r="AO546">
            <v>45</v>
          </cell>
          <cell r="AP546">
            <v>0</v>
          </cell>
          <cell r="AQ546">
            <v>0</v>
          </cell>
          <cell r="AR546">
            <v>0</v>
          </cell>
          <cell r="AS546">
            <v>0</v>
          </cell>
          <cell r="AT546">
            <v>0</v>
          </cell>
          <cell r="AU546">
            <v>0</v>
          </cell>
          <cell r="AV546">
            <v>0</v>
          </cell>
          <cell r="AW546">
            <v>0</v>
          </cell>
          <cell r="AX546">
            <v>0</v>
          </cell>
          <cell r="AY546">
            <v>1.67231772711505</v>
          </cell>
          <cell r="AZ546">
            <v>0</v>
          </cell>
          <cell r="BA546">
            <v>5.4</v>
          </cell>
          <cell r="BB546">
            <v>0</v>
          </cell>
          <cell r="BC546">
            <v>0</v>
          </cell>
          <cell r="BD546">
            <v>22.81</v>
          </cell>
          <cell r="BE546">
            <v>0</v>
          </cell>
          <cell r="BF546">
            <v>18.245813759139299</v>
          </cell>
          <cell r="BG546">
            <v>0</v>
          </cell>
          <cell r="BH546">
            <v>0</v>
          </cell>
          <cell r="BI546">
            <v>0</v>
          </cell>
          <cell r="BJ546">
            <v>0</v>
          </cell>
          <cell r="BK546">
            <v>0</v>
          </cell>
          <cell r="BL546">
            <v>101.7</v>
          </cell>
          <cell r="BM546">
            <v>21.98</v>
          </cell>
          <cell r="BN546">
            <v>0</v>
          </cell>
          <cell r="BO546">
            <v>0</v>
          </cell>
          <cell r="BP546">
            <v>0</v>
          </cell>
          <cell r="BQ546">
            <v>0</v>
          </cell>
          <cell r="BR546">
            <v>0</v>
          </cell>
          <cell r="BS546">
            <v>0</v>
          </cell>
          <cell r="BT546">
            <v>3.9</v>
          </cell>
          <cell r="BU546">
            <v>0</v>
          </cell>
          <cell r="BV546">
            <v>5.0999999999999996</v>
          </cell>
          <cell r="BW546">
            <v>0</v>
          </cell>
          <cell r="BY546">
            <v>0</v>
          </cell>
          <cell r="BZ546">
            <v>0</v>
          </cell>
          <cell r="CA546">
            <v>0</v>
          </cell>
          <cell r="CB546">
            <v>28.34</v>
          </cell>
          <cell r="CC546">
            <v>22.1</v>
          </cell>
          <cell r="CD546">
            <v>156</v>
          </cell>
          <cell r="CE546">
            <v>0</v>
          </cell>
          <cell r="CF546">
            <v>27</v>
          </cell>
          <cell r="CG546">
            <v>2</v>
          </cell>
          <cell r="CH546">
            <v>65</v>
          </cell>
          <cell r="CI546">
            <v>22.9</v>
          </cell>
          <cell r="CJ546">
            <v>0</v>
          </cell>
          <cell r="CK546">
            <v>3.3</v>
          </cell>
          <cell r="CL546">
            <v>0</v>
          </cell>
          <cell r="CM546">
            <v>12</v>
          </cell>
          <cell r="CN546">
            <v>117.2</v>
          </cell>
          <cell r="CO546">
            <v>23.3</v>
          </cell>
          <cell r="CP546">
            <v>0</v>
          </cell>
          <cell r="CQ546">
            <v>12.75</v>
          </cell>
          <cell r="CR546">
            <v>4.2</v>
          </cell>
          <cell r="CS546">
            <v>62.49</v>
          </cell>
          <cell r="CT546">
            <v>62.49</v>
          </cell>
          <cell r="CU546">
            <v>0.28999999999999998</v>
          </cell>
          <cell r="CV546">
            <v>666.85</v>
          </cell>
          <cell r="CW546">
            <v>155.63999999999999</v>
          </cell>
          <cell r="CX546">
            <v>612.22</v>
          </cell>
          <cell r="CY546">
            <v>30.15</v>
          </cell>
          <cell r="CZ546">
            <v>443.49</v>
          </cell>
          <cell r="DA546">
            <v>62.49</v>
          </cell>
          <cell r="DB546">
            <v>427.11</v>
          </cell>
          <cell r="DC546">
            <v>62.49</v>
          </cell>
          <cell r="DD546">
            <v>209.87</v>
          </cell>
          <cell r="DE546">
            <v>66.75</v>
          </cell>
          <cell r="DF546">
            <v>75.650000000000006</v>
          </cell>
          <cell r="DG546">
            <v>62.49</v>
          </cell>
          <cell r="DH546">
            <v>106.59</v>
          </cell>
          <cell r="DI546">
            <v>625.25</v>
          </cell>
          <cell r="DJ546">
            <v>2.83</v>
          </cell>
          <cell r="DK546">
            <v>134.6</v>
          </cell>
          <cell r="DL546">
            <v>3.1</v>
          </cell>
          <cell r="DM546">
            <v>79.290000000000006</v>
          </cell>
          <cell r="DN546">
            <v>62.49</v>
          </cell>
          <cell r="DO546">
            <v>27.74</v>
          </cell>
          <cell r="DP546">
            <v>62.49</v>
          </cell>
          <cell r="DQ546">
            <v>420.38</v>
          </cell>
          <cell r="DR546">
            <v>209.87</v>
          </cell>
          <cell r="DS546">
            <v>228.4</v>
          </cell>
          <cell r="DT546">
            <v>38.9</v>
          </cell>
          <cell r="DU546">
            <v>1037.21</v>
          </cell>
          <cell r="DV546">
            <v>62.49</v>
          </cell>
          <cell r="DW546">
            <v>527.24</v>
          </cell>
          <cell r="DX546">
            <v>62.49</v>
          </cell>
          <cell r="DY546">
            <v>1.7</v>
          </cell>
          <cell r="DZ546">
            <v>0</v>
          </cell>
          <cell r="EA546">
            <v>1.38</v>
          </cell>
          <cell r="EB546">
            <v>0</v>
          </cell>
          <cell r="EC546">
            <v>0</v>
          </cell>
          <cell r="ED546">
            <v>0</v>
          </cell>
          <cell r="EE546">
            <v>123.26</v>
          </cell>
          <cell r="EF546">
            <v>0</v>
          </cell>
          <cell r="EG546">
            <v>0</v>
          </cell>
          <cell r="EH546">
            <v>0</v>
          </cell>
          <cell r="EI546">
            <v>0</v>
          </cell>
          <cell r="EJ546">
            <v>0</v>
          </cell>
          <cell r="EK546">
            <v>0</v>
          </cell>
          <cell r="EL546">
            <v>0</v>
          </cell>
          <cell r="EM546">
            <v>33.799999999999997</v>
          </cell>
          <cell r="EN546">
            <v>46.4</v>
          </cell>
          <cell r="EO546">
            <v>0</v>
          </cell>
          <cell r="EQ546">
            <v>13972.948131486253</v>
          </cell>
        </row>
        <row r="547">
          <cell r="B547">
            <v>0</v>
          </cell>
          <cell r="C547">
            <v>73</v>
          </cell>
          <cell r="D547">
            <v>0</v>
          </cell>
          <cell r="E547">
            <v>0</v>
          </cell>
          <cell r="F547">
            <v>0</v>
          </cell>
          <cell r="G547">
            <v>15</v>
          </cell>
          <cell r="H547">
            <v>280</v>
          </cell>
          <cell r="I547">
            <v>3.6</v>
          </cell>
          <cell r="J547">
            <v>0</v>
          </cell>
          <cell r="K547">
            <v>0</v>
          </cell>
          <cell r="L547">
            <v>0</v>
          </cell>
          <cell r="M547">
            <v>70.86</v>
          </cell>
          <cell r="N547">
            <v>37.799999999999997</v>
          </cell>
          <cell r="O547">
            <v>0</v>
          </cell>
          <cell r="P547">
            <v>100.358</v>
          </cell>
          <cell r="Q547">
            <v>0</v>
          </cell>
          <cell r="R547">
            <v>0</v>
          </cell>
          <cell r="S547">
            <v>76</v>
          </cell>
          <cell r="T547">
            <v>0</v>
          </cell>
          <cell r="U547">
            <v>0</v>
          </cell>
          <cell r="V547">
            <v>0</v>
          </cell>
          <cell r="W547">
            <v>0</v>
          </cell>
          <cell r="X547">
            <v>3.9</v>
          </cell>
          <cell r="Y547">
            <v>34.9</v>
          </cell>
          <cell r="Z547">
            <v>0</v>
          </cell>
          <cell r="AA547">
            <v>0</v>
          </cell>
          <cell r="AB547">
            <v>0</v>
          </cell>
          <cell r="AC547">
            <v>553.08000000000004</v>
          </cell>
          <cell r="AD547">
            <v>1.8</v>
          </cell>
          <cell r="AE547">
            <v>0</v>
          </cell>
          <cell r="AF547">
            <v>0.3</v>
          </cell>
          <cell r="AG547">
            <v>397.2</v>
          </cell>
          <cell r="AH547">
            <v>10.3</v>
          </cell>
          <cell r="AI547">
            <v>0</v>
          </cell>
          <cell r="AJ547">
            <v>120.8</v>
          </cell>
          <cell r="AK547">
            <v>0</v>
          </cell>
          <cell r="AL547">
            <v>0</v>
          </cell>
          <cell r="AM547">
            <v>0</v>
          </cell>
          <cell r="AN547">
            <v>0</v>
          </cell>
          <cell r="AO547">
            <v>65.849999999999994</v>
          </cell>
          <cell r="AP547">
            <v>2.2000000000000002</v>
          </cell>
          <cell r="AQ547">
            <v>0</v>
          </cell>
          <cell r="AR547">
            <v>0</v>
          </cell>
          <cell r="AS547">
            <v>0</v>
          </cell>
          <cell r="AT547">
            <v>0</v>
          </cell>
          <cell r="AU547">
            <v>0</v>
          </cell>
          <cell r="AV547">
            <v>0</v>
          </cell>
          <cell r="AW547">
            <v>0</v>
          </cell>
          <cell r="AX547">
            <v>0</v>
          </cell>
          <cell r="AY547">
            <v>1.35</v>
          </cell>
          <cell r="AZ547">
            <v>0</v>
          </cell>
          <cell r="BA547">
            <v>4.5701398836499996</v>
          </cell>
          <cell r="BB547">
            <v>0</v>
          </cell>
          <cell r="BC547">
            <v>0</v>
          </cell>
          <cell r="BD547">
            <v>21.8</v>
          </cell>
          <cell r="BE547">
            <v>0</v>
          </cell>
          <cell r="BF547">
            <v>36</v>
          </cell>
          <cell r="BG547">
            <v>2.8038611392413202</v>
          </cell>
          <cell r="BH547">
            <v>0</v>
          </cell>
          <cell r="BI547">
            <v>0</v>
          </cell>
          <cell r="BJ547">
            <v>0</v>
          </cell>
          <cell r="BK547">
            <v>2</v>
          </cell>
          <cell r="BL547">
            <v>29.452999999999999</v>
          </cell>
          <cell r="BM547">
            <v>21.98</v>
          </cell>
          <cell r="BN547">
            <v>0</v>
          </cell>
          <cell r="BO547">
            <v>0</v>
          </cell>
          <cell r="BP547">
            <v>0</v>
          </cell>
          <cell r="BQ547">
            <v>0</v>
          </cell>
          <cell r="BR547">
            <v>0</v>
          </cell>
          <cell r="BS547">
            <v>2.2000000000000002</v>
          </cell>
          <cell r="BT547">
            <v>20.86</v>
          </cell>
          <cell r="BU547">
            <v>0</v>
          </cell>
          <cell r="BV547">
            <v>0</v>
          </cell>
          <cell r="BW547">
            <v>0</v>
          </cell>
          <cell r="BY547">
            <v>0</v>
          </cell>
          <cell r="BZ547">
            <v>0</v>
          </cell>
          <cell r="CA547">
            <v>0</v>
          </cell>
          <cell r="CB547">
            <v>28.34</v>
          </cell>
          <cell r="CC547">
            <v>25.3</v>
          </cell>
          <cell r="CD547">
            <v>2</v>
          </cell>
          <cell r="CE547">
            <v>6.23</v>
          </cell>
          <cell r="CF547">
            <v>27</v>
          </cell>
          <cell r="CG547">
            <v>2</v>
          </cell>
          <cell r="CH547">
            <v>65</v>
          </cell>
          <cell r="CI547">
            <v>22.9</v>
          </cell>
          <cell r="CJ547">
            <v>0</v>
          </cell>
          <cell r="CK547">
            <v>3.3</v>
          </cell>
          <cell r="CL547">
            <v>1.9</v>
          </cell>
          <cell r="CM547">
            <v>9</v>
          </cell>
          <cell r="CN547">
            <v>115.7</v>
          </cell>
          <cell r="CO547">
            <v>37.9</v>
          </cell>
          <cell r="CP547">
            <v>25.8</v>
          </cell>
          <cell r="CQ547">
            <v>21.5</v>
          </cell>
          <cell r="CR547">
            <v>0</v>
          </cell>
          <cell r="CS547">
            <v>48.7</v>
          </cell>
          <cell r="CT547">
            <v>48.7</v>
          </cell>
          <cell r="CU547">
            <v>0.28999999999999998</v>
          </cell>
          <cell r="CV547">
            <v>666.85</v>
          </cell>
          <cell r="CW547">
            <v>155.63999999999999</v>
          </cell>
          <cell r="CX547">
            <v>612.22</v>
          </cell>
          <cell r="CY547">
            <v>30.15</v>
          </cell>
          <cell r="CZ547">
            <v>521.45000000000005</v>
          </cell>
          <cell r="DA547">
            <v>48.7</v>
          </cell>
          <cell r="DB547">
            <v>649.59</v>
          </cell>
          <cell r="DC547">
            <v>48.7</v>
          </cell>
          <cell r="DD547">
            <v>210.54</v>
          </cell>
          <cell r="DE547">
            <v>69.400000000000006</v>
          </cell>
          <cell r="DF547">
            <v>73.75</v>
          </cell>
          <cell r="DG547">
            <v>48.7</v>
          </cell>
          <cell r="DH547">
            <v>107.49</v>
          </cell>
          <cell r="DI547">
            <v>639.9</v>
          </cell>
          <cell r="DJ547">
            <v>2.38</v>
          </cell>
          <cell r="DK547">
            <v>128.83000000000001</v>
          </cell>
          <cell r="DL547">
            <v>3.1</v>
          </cell>
          <cell r="DM547">
            <v>79.22</v>
          </cell>
          <cell r="DN547">
            <v>48.7</v>
          </cell>
          <cell r="DO547">
            <v>61</v>
          </cell>
          <cell r="DP547">
            <v>48.7</v>
          </cell>
          <cell r="DQ547">
            <v>488.1</v>
          </cell>
          <cell r="DR547">
            <v>210.54</v>
          </cell>
          <cell r="DS547">
            <v>227.53</v>
          </cell>
          <cell r="DT547">
            <v>38.9</v>
          </cell>
          <cell r="DU547">
            <v>1155.6300000000001</v>
          </cell>
          <cell r="DV547">
            <v>48.7</v>
          </cell>
          <cell r="DW547">
            <v>527.24</v>
          </cell>
          <cell r="DX547">
            <v>48.7</v>
          </cell>
          <cell r="DY547">
            <v>1.7</v>
          </cell>
          <cell r="DZ547">
            <v>4</v>
          </cell>
          <cell r="EA547">
            <v>10.18</v>
          </cell>
          <cell r="EB547">
            <v>0</v>
          </cell>
          <cell r="EC547">
            <v>13.5</v>
          </cell>
          <cell r="ED547">
            <v>0</v>
          </cell>
          <cell r="EE547">
            <v>107.98</v>
          </cell>
          <cell r="EF547">
            <v>0</v>
          </cell>
          <cell r="EG547">
            <v>0</v>
          </cell>
          <cell r="EH547">
            <v>0</v>
          </cell>
          <cell r="EI547">
            <v>0</v>
          </cell>
          <cell r="EJ547">
            <v>0</v>
          </cell>
          <cell r="EK547">
            <v>0</v>
          </cell>
          <cell r="EL547">
            <v>0</v>
          </cell>
          <cell r="EM547">
            <v>33.799999999999997</v>
          </cell>
          <cell r="EN547">
            <v>46.4</v>
          </cell>
          <cell r="EO547">
            <v>0</v>
          </cell>
          <cell r="EQ547">
            <v>9699.43500102289</v>
          </cell>
        </row>
        <row r="548">
          <cell r="B548">
            <v>0</v>
          </cell>
          <cell r="C548">
            <v>0</v>
          </cell>
          <cell r="D548">
            <v>0</v>
          </cell>
          <cell r="E548">
            <v>0</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292</v>
          </cell>
          <cell r="U548">
            <v>1210</v>
          </cell>
          <cell r="V548">
            <v>0</v>
          </cell>
          <cell r="W548">
            <v>0</v>
          </cell>
          <cell r="X548">
            <v>0</v>
          </cell>
          <cell r="Y548">
            <v>0</v>
          </cell>
          <cell r="Z548">
            <v>0</v>
          </cell>
          <cell r="AA548">
            <v>0.1</v>
          </cell>
          <cell r="AB548">
            <v>0</v>
          </cell>
          <cell r="AC548">
            <v>0</v>
          </cell>
          <cell r="AD548">
            <v>0</v>
          </cell>
          <cell r="AE548">
            <v>0</v>
          </cell>
          <cell r="AF548">
            <v>0</v>
          </cell>
          <cell r="AG548">
            <v>0</v>
          </cell>
          <cell r="AH548">
            <v>0</v>
          </cell>
          <cell r="AI548">
            <v>0</v>
          </cell>
          <cell r="AJ548">
            <v>0</v>
          </cell>
          <cell r="AK548">
            <v>0</v>
          </cell>
          <cell r="AL548">
            <v>0</v>
          </cell>
          <cell r="AM548">
            <v>2856</v>
          </cell>
          <cell r="AN548">
            <v>0</v>
          </cell>
          <cell r="AO548">
            <v>0</v>
          </cell>
          <cell r="AP548">
            <v>0</v>
          </cell>
          <cell r="AQ548">
            <v>0</v>
          </cell>
          <cell r="AR548">
            <v>0</v>
          </cell>
          <cell r="AS548">
            <v>0</v>
          </cell>
          <cell r="AT548">
            <v>0</v>
          </cell>
          <cell r="AU548">
            <v>0</v>
          </cell>
          <cell r="AV548">
            <v>0</v>
          </cell>
          <cell r="AW548">
            <v>0</v>
          </cell>
          <cell r="AX548">
            <v>0</v>
          </cell>
          <cell r="AY548">
            <v>0</v>
          </cell>
          <cell r="AZ548">
            <v>0</v>
          </cell>
          <cell r="BA548">
            <v>0.74953871634999902</v>
          </cell>
          <cell r="BB548">
            <v>0</v>
          </cell>
          <cell r="BC548">
            <v>0</v>
          </cell>
          <cell r="BD548">
            <v>0</v>
          </cell>
          <cell r="BE548">
            <v>0</v>
          </cell>
          <cell r="BF548">
            <v>0</v>
          </cell>
          <cell r="BG548">
            <v>0</v>
          </cell>
          <cell r="BH548">
            <v>0</v>
          </cell>
          <cell r="BI548">
            <v>0</v>
          </cell>
          <cell r="BJ548">
            <v>0</v>
          </cell>
          <cell r="BK548">
            <v>0</v>
          </cell>
          <cell r="BL548">
            <v>0</v>
          </cell>
          <cell r="BM548">
            <v>0</v>
          </cell>
          <cell r="BN548">
            <v>0</v>
          </cell>
          <cell r="BO548">
            <v>0</v>
          </cell>
          <cell r="BP548">
            <v>0</v>
          </cell>
          <cell r="BQ548">
            <v>0</v>
          </cell>
          <cell r="BR548">
            <v>0</v>
          </cell>
          <cell r="BS548">
            <v>0</v>
          </cell>
          <cell r="BT548">
            <v>0</v>
          </cell>
          <cell r="BU548">
            <v>0</v>
          </cell>
          <cell r="BV548">
            <v>4.99</v>
          </cell>
          <cell r="BW548">
            <v>0</v>
          </cell>
          <cell r="BY548">
            <v>0</v>
          </cell>
          <cell r="BZ548">
            <v>0</v>
          </cell>
          <cell r="CA548">
            <v>0</v>
          </cell>
          <cell r="CB548">
            <v>0</v>
          </cell>
          <cell r="CC548">
            <v>0</v>
          </cell>
          <cell r="CD548">
            <v>154</v>
          </cell>
          <cell r="CE548">
            <v>0</v>
          </cell>
          <cell r="CF548">
            <v>0</v>
          </cell>
          <cell r="CG548">
            <v>0</v>
          </cell>
          <cell r="CH548">
            <v>0</v>
          </cell>
          <cell r="CI548">
            <v>0</v>
          </cell>
          <cell r="CJ548">
            <v>0</v>
          </cell>
          <cell r="CK548">
            <v>0</v>
          </cell>
          <cell r="CL548">
            <v>0</v>
          </cell>
          <cell r="CM548">
            <v>0</v>
          </cell>
          <cell r="CN548">
            <v>1.5</v>
          </cell>
          <cell r="CO548">
            <v>0</v>
          </cell>
          <cell r="CP548">
            <v>0</v>
          </cell>
          <cell r="CQ548">
            <v>0</v>
          </cell>
          <cell r="CR548">
            <v>4</v>
          </cell>
          <cell r="CS548">
            <v>0</v>
          </cell>
          <cell r="CT548">
            <v>0</v>
          </cell>
          <cell r="CU548">
            <v>0</v>
          </cell>
          <cell r="CV548">
            <v>0</v>
          </cell>
          <cell r="CW548">
            <v>0</v>
          </cell>
          <cell r="CX548">
            <v>0</v>
          </cell>
          <cell r="CY548">
            <v>0</v>
          </cell>
          <cell r="CZ548">
            <v>0</v>
          </cell>
          <cell r="DA548">
            <v>0</v>
          </cell>
          <cell r="DB548">
            <v>0</v>
          </cell>
          <cell r="DC548">
            <v>0</v>
          </cell>
          <cell r="DD548">
            <v>0</v>
          </cell>
          <cell r="DE548">
            <v>0</v>
          </cell>
          <cell r="DF548">
            <v>0</v>
          </cell>
          <cell r="DG548">
            <v>0</v>
          </cell>
          <cell r="DH548">
            <v>0</v>
          </cell>
          <cell r="DI548">
            <v>0</v>
          </cell>
          <cell r="DJ548">
            <v>0</v>
          </cell>
          <cell r="DK548">
            <v>0</v>
          </cell>
          <cell r="DL548">
            <v>0</v>
          </cell>
          <cell r="DM548">
            <v>0</v>
          </cell>
          <cell r="DN548">
            <v>0</v>
          </cell>
          <cell r="DO548">
            <v>0</v>
          </cell>
          <cell r="DP548">
            <v>0</v>
          </cell>
          <cell r="DQ548">
            <v>0</v>
          </cell>
          <cell r="DR548">
            <v>0</v>
          </cell>
          <cell r="DS548">
            <v>0</v>
          </cell>
          <cell r="DT548">
            <v>0</v>
          </cell>
          <cell r="DU548">
            <v>0</v>
          </cell>
          <cell r="DV548">
            <v>0</v>
          </cell>
          <cell r="DW548">
            <v>0</v>
          </cell>
          <cell r="DX548">
            <v>0</v>
          </cell>
          <cell r="DY548">
            <v>0</v>
          </cell>
          <cell r="DZ548">
            <v>0</v>
          </cell>
          <cell r="EA548">
            <v>0</v>
          </cell>
          <cell r="EB548">
            <v>0</v>
          </cell>
          <cell r="EC548">
            <v>0</v>
          </cell>
          <cell r="ED548">
            <v>0</v>
          </cell>
          <cell r="EE548">
            <v>0</v>
          </cell>
          <cell r="EF548">
            <v>0</v>
          </cell>
          <cell r="EG548">
            <v>0</v>
          </cell>
          <cell r="EH548">
            <v>0</v>
          </cell>
          <cell r="EI548">
            <v>0</v>
          </cell>
          <cell r="EJ548">
            <v>0</v>
          </cell>
          <cell r="EK548">
            <v>0</v>
          </cell>
          <cell r="EL548">
            <v>0</v>
          </cell>
          <cell r="EM548">
            <v>0</v>
          </cell>
          <cell r="EN548">
            <v>0</v>
          </cell>
          <cell r="EO548">
            <v>0</v>
          </cell>
          <cell r="EQ548">
            <v>4523.33953871635</v>
          </cell>
        </row>
        <row r="549">
          <cell r="B549">
            <v>0</v>
          </cell>
          <cell r="C549">
            <v>7</v>
          </cell>
          <cell r="D549">
            <v>0</v>
          </cell>
          <cell r="E549">
            <v>0</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cell r="AF549">
            <v>0</v>
          </cell>
          <cell r="AG549">
            <v>0</v>
          </cell>
          <cell r="AH549">
            <v>0</v>
          </cell>
          <cell r="AI549">
            <v>0</v>
          </cell>
          <cell r="AJ549">
            <v>0</v>
          </cell>
          <cell r="AK549">
            <v>0</v>
          </cell>
          <cell r="AL549">
            <v>0</v>
          </cell>
          <cell r="AM549">
            <v>0</v>
          </cell>
          <cell r="AN549">
            <v>0</v>
          </cell>
          <cell r="AO549">
            <v>0</v>
          </cell>
          <cell r="AP549">
            <v>0</v>
          </cell>
          <cell r="AQ549">
            <v>0</v>
          </cell>
          <cell r="AR549">
            <v>0</v>
          </cell>
          <cell r="AS549">
            <v>0</v>
          </cell>
          <cell r="AT549">
            <v>0</v>
          </cell>
          <cell r="AU549">
            <v>0</v>
          </cell>
          <cell r="AV549">
            <v>0</v>
          </cell>
          <cell r="AW549">
            <v>0</v>
          </cell>
          <cell r="AX549">
            <v>0</v>
          </cell>
          <cell r="AY549">
            <v>0</v>
          </cell>
          <cell r="AZ549">
            <v>0</v>
          </cell>
          <cell r="BA549">
            <v>0</v>
          </cell>
          <cell r="BB549">
            <v>0</v>
          </cell>
          <cell r="BC549">
            <v>0</v>
          </cell>
          <cell r="BD549">
            <v>1.01</v>
          </cell>
          <cell r="BE549">
            <v>0</v>
          </cell>
          <cell r="BF549">
            <v>0</v>
          </cell>
          <cell r="BG549">
            <v>0</v>
          </cell>
          <cell r="BH549">
            <v>0</v>
          </cell>
          <cell r="BI549">
            <v>0</v>
          </cell>
          <cell r="BJ549">
            <v>0</v>
          </cell>
          <cell r="BK549">
            <v>0</v>
          </cell>
          <cell r="BL549">
            <v>14.8</v>
          </cell>
          <cell r="BM549">
            <v>0</v>
          </cell>
          <cell r="BN549">
            <v>0</v>
          </cell>
          <cell r="BO549">
            <v>0</v>
          </cell>
          <cell r="BP549">
            <v>0</v>
          </cell>
          <cell r="BQ549">
            <v>0</v>
          </cell>
          <cell r="BR549">
            <v>0</v>
          </cell>
          <cell r="BS549">
            <v>0</v>
          </cell>
          <cell r="BT549">
            <v>0</v>
          </cell>
          <cell r="BU549">
            <v>0</v>
          </cell>
          <cell r="BV549">
            <v>0</v>
          </cell>
          <cell r="BW549">
            <v>0</v>
          </cell>
          <cell r="BY549">
            <v>0</v>
          </cell>
          <cell r="BZ549">
            <v>0</v>
          </cell>
          <cell r="CA549">
            <v>0</v>
          </cell>
          <cell r="CB549">
            <v>0</v>
          </cell>
          <cell r="CC549">
            <v>0</v>
          </cell>
          <cell r="CD549">
            <v>0</v>
          </cell>
          <cell r="CE549">
            <v>0</v>
          </cell>
          <cell r="CF549">
            <v>0</v>
          </cell>
          <cell r="CG549">
            <v>0</v>
          </cell>
          <cell r="CH549">
            <v>0</v>
          </cell>
          <cell r="CI549">
            <v>0</v>
          </cell>
          <cell r="CJ549">
            <v>0</v>
          </cell>
          <cell r="CK549">
            <v>0</v>
          </cell>
          <cell r="CL549">
            <v>0</v>
          </cell>
          <cell r="CM549">
            <v>3</v>
          </cell>
          <cell r="CN549">
            <v>0</v>
          </cell>
          <cell r="CO549">
            <v>0</v>
          </cell>
          <cell r="CP549">
            <v>0</v>
          </cell>
          <cell r="CQ549">
            <v>0</v>
          </cell>
          <cell r="CR549">
            <v>0</v>
          </cell>
          <cell r="CS549">
            <v>0</v>
          </cell>
          <cell r="CT549">
            <v>0</v>
          </cell>
          <cell r="CU549">
            <v>0</v>
          </cell>
          <cell r="CV549">
            <v>0</v>
          </cell>
          <cell r="CW549">
            <v>0</v>
          </cell>
          <cell r="CX549">
            <v>0</v>
          </cell>
          <cell r="CY549">
            <v>0</v>
          </cell>
          <cell r="CZ549">
            <v>0</v>
          </cell>
          <cell r="DA549">
            <v>0</v>
          </cell>
          <cell r="DB549">
            <v>0</v>
          </cell>
          <cell r="DC549">
            <v>0</v>
          </cell>
          <cell r="DD549">
            <v>0</v>
          </cell>
          <cell r="DE549">
            <v>0</v>
          </cell>
          <cell r="DF549">
            <v>0</v>
          </cell>
          <cell r="DG549">
            <v>0</v>
          </cell>
          <cell r="DH549">
            <v>0</v>
          </cell>
          <cell r="DI549">
            <v>0</v>
          </cell>
          <cell r="DJ549">
            <v>0</v>
          </cell>
          <cell r="DK549">
            <v>0</v>
          </cell>
          <cell r="DL549">
            <v>0</v>
          </cell>
          <cell r="DM549">
            <v>0</v>
          </cell>
          <cell r="DN549">
            <v>0</v>
          </cell>
          <cell r="DO549">
            <v>0</v>
          </cell>
          <cell r="DP549">
            <v>0</v>
          </cell>
          <cell r="DQ549">
            <v>0</v>
          </cell>
          <cell r="DR549">
            <v>0</v>
          </cell>
          <cell r="DS549">
            <v>0</v>
          </cell>
          <cell r="DT549">
            <v>0</v>
          </cell>
          <cell r="DU549">
            <v>0</v>
          </cell>
          <cell r="DV549">
            <v>0</v>
          </cell>
          <cell r="DW549">
            <v>0</v>
          </cell>
          <cell r="DX549">
            <v>0</v>
          </cell>
          <cell r="DY549">
            <v>0</v>
          </cell>
          <cell r="DZ549">
            <v>0</v>
          </cell>
          <cell r="EA549">
            <v>0</v>
          </cell>
          <cell r="EB549">
            <v>0</v>
          </cell>
          <cell r="EC549">
            <v>0</v>
          </cell>
          <cell r="ED549">
            <v>0</v>
          </cell>
          <cell r="EE549">
            <v>0</v>
          </cell>
          <cell r="EF549">
            <v>0</v>
          </cell>
          <cell r="EG549">
            <v>0</v>
          </cell>
          <cell r="EH549">
            <v>0</v>
          </cell>
          <cell r="EI549">
            <v>0</v>
          </cell>
          <cell r="EJ549">
            <v>0</v>
          </cell>
          <cell r="EK549">
            <v>0</v>
          </cell>
          <cell r="EL549">
            <v>0</v>
          </cell>
          <cell r="EM549">
            <v>0</v>
          </cell>
          <cell r="EN549">
            <v>0</v>
          </cell>
          <cell r="EO549">
            <v>0</v>
          </cell>
          <cell r="EQ549">
            <v>25.810000000000002</v>
          </cell>
        </row>
        <row r="550">
          <cell r="B550">
            <v>0</v>
          </cell>
          <cell r="C550">
            <v>80</v>
          </cell>
          <cell r="D550">
            <v>0</v>
          </cell>
          <cell r="E550">
            <v>0</v>
          </cell>
          <cell r="F550">
            <v>0</v>
          </cell>
          <cell r="G550">
            <v>15</v>
          </cell>
          <cell r="H550">
            <v>280</v>
          </cell>
          <cell r="I550">
            <v>3.6</v>
          </cell>
          <cell r="J550">
            <v>0</v>
          </cell>
          <cell r="K550">
            <v>0</v>
          </cell>
          <cell r="L550">
            <v>0</v>
          </cell>
          <cell r="M550">
            <v>70.86</v>
          </cell>
          <cell r="N550">
            <v>37.799999999999997</v>
          </cell>
          <cell r="O550">
            <v>0</v>
          </cell>
          <cell r="P550">
            <v>100.358</v>
          </cell>
          <cell r="Q550">
            <v>0</v>
          </cell>
          <cell r="R550">
            <v>0</v>
          </cell>
          <cell r="S550">
            <v>76</v>
          </cell>
          <cell r="T550">
            <v>292</v>
          </cell>
          <cell r="U550">
            <v>1210</v>
          </cell>
          <cell r="V550">
            <v>0</v>
          </cell>
          <cell r="W550">
            <v>0</v>
          </cell>
          <cell r="X550">
            <v>3.9</v>
          </cell>
          <cell r="Y550">
            <v>34.9</v>
          </cell>
          <cell r="Z550">
            <v>0</v>
          </cell>
          <cell r="AA550">
            <v>0.1</v>
          </cell>
          <cell r="AB550">
            <v>0</v>
          </cell>
          <cell r="AC550">
            <v>553.08000000000004</v>
          </cell>
          <cell r="AD550">
            <v>1.8</v>
          </cell>
          <cell r="AE550">
            <v>0</v>
          </cell>
          <cell r="AF550">
            <v>0.3</v>
          </cell>
          <cell r="AG550">
            <v>397.2</v>
          </cell>
          <cell r="AH550">
            <v>10.3</v>
          </cell>
          <cell r="AI550">
            <v>0</v>
          </cell>
          <cell r="AJ550">
            <v>120.8</v>
          </cell>
          <cell r="AK550">
            <v>0</v>
          </cell>
          <cell r="AL550">
            <v>0</v>
          </cell>
          <cell r="AM550">
            <v>2856</v>
          </cell>
          <cell r="AN550">
            <v>0</v>
          </cell>
          <cell r="AO550">
            <v>65.849999999999994</v>
          </cell>
          <cell r="AP550">
            <v>2.2000000000000002</v>
          </cell>
          <cell r="AQ550">
            <v>0</v>
          </cell>
          <cell r="AR550">
            <v>0</v>
          </cell>
          <cell r="AS550">
            <v>0</v>
          </cell>
          <cell r="AT550">
            <v>0</v>
          </cell>
          <cell r="AU550">
            <v>0</v>
          </cell>
          <cell r="AV550">
            <v>0</v>
          </cell>
          <cell r="AW550">
            <v>0</v>
          </cell>
          <cell r="AX550">
            <v>0</v>
          </cell>
          <cell r="AY550">
            <v>1.35</v>
          </cell>
          <cell r="AZ550">
            <v>0</v>
          </cell>
          <cell r="BA550">
            <v>5.3196785999999996</v>
          </cell>
          <cell r="BB550">
            <v>0</v>
          </cell>
          <cell r="BC550">
            <v>0</v>
          </cell>
          <cell r="BD550">
            <v>22.81</v>
          </cell>
          <cell r="BE550">
            <v>0</v>
          </cell>
          <cell r="BF550">
            <v>36</v>
          </cell>
          <cell r="BG550">
            <v>2.8038611392413202</v>
          </cell>
          <cell r="BH550">
            <v>0</v>
          </cell>
          <cell r="BI550">
            <v>0</v>
          </cell>
          <cell r="BJ550">
            <v>0</v>
          </cell>
          <cell r="BK550">
            <v>2</v>
          </cell>
          <cell r="BL550">
            <v>44.253</v>
          </cell>
          <cell r="BM550">
            <v>21.98</v>
          </cell>
          <cell r="BN550">
            <v>0</v>
          </cell>
          <cell r="BO550">
            <v>0</v>
          </cell>
          <cell r="BP550">
            <v>0</v>
          </cell>
          <cell r="BQ550">
            <v>0</v>
          </cell>
          <cell r="BR550">
            <v>0</v>
          </cell>
          <cell r="BS550">
            <v>2.2000000000000002</v>
          </cell>
          <cell r="BT550">
            <v>20.86</v>
          </cell>
          <cell r="BU550">
            <v>0</v>
          </cell>
          <cell r="BV550">
            <v>4.99</v>
          </cell>
          <cell r="BW550">
            <v>0</v>
          </cell>
          <cell r="BY550">
            <v>0</v>
          </cell>
          <cell r="BZ550">
            <v>0</v>
          </cell>
          <cell r="CA550">
            <v>0</v>
          </cell>
          <cell r="CB550">
            <v>28.34</v>
          </cell>
          <cell r="CC550">
            <v>25.3</v>
          </cell>
          <cell r="CD550">
            <v>156</v>
          </cell>
          <cell r="CE550">
            <v>6.23</v>
          </cell>
          <cell r="CF550">
            <v>27</v>
          </cell>
          <cell r="CG550">
            <v>2</v>
          </cell>
          <cell r="CH550">
            <v>65</v>
          </cell>
          <cell r="CI550">
            <v>22.9</v>
          </cell>
          <cell r="CJ550">
            <v>0</v>
          </cell>
          <cell r="CK550">
            <v>3.3</v>
          </cell>
          <cell r="CL550">
            <v>1.9</v>
          </cell>
          <cell r="CM550">
            <v>12</v>
          </cell>
          <cell r="CN550">
            <v>117.2</v>
          </cell>
          <cell r="CO550">
            <v>37.9</v>
          </cell>
          <cell r="CP550">
            <v>25.8</v>
          </cell>
          <cell r="CQ550">
            <v>21.5</v>
          </cell>
          <cell r="CR550">
            <v>4</v>
          </cell>
          <cell r="CS550">
            <v>48.7</v>
          </cell>
          <cell r="CT550">
            <v>48.7</v>
          </cell>
          <cell r="CU550">
            <v>0.28999999999999998</v>
          </cell>
          <cell r="CV550">
            <v>666.85</v>
          </cell>
          <cell r="CW550">
            <v>155.63999999999999</v>
          </cell>
          <cell r="CX550">
            <v>612.22</v>
          </cell>
          <cell r="CY550">
            <v>30.15</v>
          </cell>
          <cell r="CZ550">
            <v>521.45000000000005</v>
          </cell>
          <cell r="DA550">
            <v>48.7</v>
          </cell>
          <cell r="DB550">
            <v>649.59</v>
          </cell>
          <cell r="DC550">
            <v>48.7</v>
          </cell>
          <cell r="DD550">
            <v>210.54</v>
          </cell>
          <cell r="DE550">
            <v>69.400000000000006</v>
          </cell>
          <cell r="DF550">
            <v>73.75</v>
          </cell>
          <cell r="DG550">
            <v>48.7</v>
          </cell>
          <cell r="DH550">
            <v>107.49</v>
          </cell>
          <cell r="DI550">
            <v>639.9</v>
          </cell>
          <cell r="DJ550">
            <v>2.38</v>
          </cell>
          <cell r="DK550">
            <v>128.83000000000001</v>
          </cell>
          <cell r="DL550">
            <v>3.1</v>
          </cell>
          <cell r="DM550">
            <v>79.22</v>
          </cell>
          <cell r="DN550">
            <v>48.7</v>
          </cell>
          <cell r="DO550">
            <v>61</v>
          </cell>
          <cell r="DP550">
            <v>48.7</v>
          </cell>
          <cell r="DQ550">
            <v>488.1</v>
          </cell>
          <cell r="DR550">
            <v>210.54</v>
          </cell>
          <cell r="DS550">
            <v>227.53</v>
          </cell>
          <cell r="DT550">
            <v>38.9</v>
          </cell>
          <cell r="DU550">
            <v>1155.6300000000001</v>
          </cell>
          <cell r="DV550">
            <v>48.7</v>
          </cell>
          <cell r="DW550">
            <v>527.24</v>
          </cell>
          <cell r="DX550">
            <v>48.7</v>
          </cell>
          <cell r="DY550">
            <v>1.7</v>
          </cell>
          <cell r="DZ550">
            <v>4</v>
          </cell>
          <cell r="EA550">
            <v>10.18</v>
          </cell>
          <cell r="EB550">
            <v>0</v>
          </cell>
          <cell r="EC550">
            <v>13.5</v>
          </cell>
          <cell r="ED550">
            <v>0</v>
          </cell>
          <cell r="EE550">
            <v>107.98</v>
          </cell>
          <cell r="EF550">
            <v>0</v>
          </cell>
          <cell r="EG550">
            <v>0</v>
          </cell>
          <cell r="EH550">
            <v>0</v>
          </cell>
          <cell r="EI550">
            <v>0</v>
          </cell>
          <cell r="EJ550">
            <v>0</v>
          </cell>
          <cell r="EK550">
            <v>0</v>
          </cell>
          <cell r="EL550">
            <v>0</v>
          </cell>
          <cell r="EM550">
            <v>33.799999999999997</v>
          </cell>
          <cell r="EN550">
            <v>46.4</v>
          </cell>
          <cell r="EO550">
            <v>0</v>
          </cell>
          <cell r="EQ550">
            <v>14248.584539739244</v>
          </cell>
        </row>
        <row r="551">
          <cell r="B551">
            <v>0</v>
          </cell>
          <cell r="C551">
            <v>30</v>
          </cell>
          <cell r="D551">
            <v>0</v>
          </cell>
          <cell r="E551">
            <v>0</v>
          </cell>
          <cell r="F551">
            <v>0</v>
          </cell>
          <cell r="G551">
            <v>4.5</v>
          </cell>
          <cell r="H551">
            <v>116</v>
          </cell>
          <cell r="I551">
            <v>3.3</v>
          </cell>
          <cell r="J551">
            <v>0</v>
          </cell>
          <cell r="K551">
            <v>0</v>
          </cell>
          <cell r="L551">
            <v>0</v>
          </cell>
          <cell r="M551">
            <v>12.5</v>
          </cell>
          <cell r="N551">
            <v>17</v>
          </cell>
          <cell r="O551">
            <v>0</v>
          </cell>
          <cell r="P551">
            <v>153.4</v>
          </cell>
          <cell r="Q551">
            <v>0</v>
          </cell>
          <cell r="R551">
            <v>0</v>
          </cell>
          <cell r="S551">
            <v>76</v>
          </cell>
          <cell r="T551">
            <v>0</v>
          </cell>
          <cell r="U551">
            <v>0</v>
          </cell>
          <cell r="V551">
            <v>0</v>
          </cell>
          <cell r="W551">
            <v>0</v>
          </cell>
          <cell r="X551">
            <v>0</v>
          </cell>
          <cell r="Y551">
            <v>35.9</v>
          </cell>
          <cell r="Z551">
            <v>0</v>
          </cell>
          <cell r="AA551">
            <v>0</v>
          </cell>
          <cell r="AB551">
            <v>0</v>
          </cell>
          <cell r="AC551">
            <v>674.31</v>
          </cell>
          <cell r="AD551">
            <v>0</v>
          </cell>
          <cell r="AE551">
            <v>0</v>
          </cell>
          <cell r="AF551">
            <v>0</v>
          </cell>
          <cell r="AG551">
            <v>323</v>
          </cell>
          <cell r="AH551">
            <v>12.3</v>
          </cell>
          <cell r="AI551">
            <v>0</v>
          </cell>
          <cell r="AJ551">
            <v>38.46</v>
          </cell>
          <cell r="AK551">
            <v>0</v>
          </cell>
          <cell r="AL551">
            <v>0</v>
          </cell>
          <cell r="AM551">
            <v>0</v>
          </cell>
          <cell r="AN551">
            <v>0</v>
          </cell>
          <cell r="AO551">
            <v>45</v>
          </cell>
          <cell r="AP551">
            <v>0</v>
          </cell>
          <cell r="AQ551">
            <v>0</v>
          </cell>
          <cell r="AR551">
            <v>0</v>
          </cell>
          <cell r="AS551">
            <v>0</v>
          </cell>
          <cell r="AT551">
            <v>0</v>
          </cell>
          <cell r="AU551">
            <v>0</v>
          </cell>
          <cell r="AV551">
            <v>0</v>
          </cell>
          <cell r="AW551">
            <v>0</v>
          </cell>
          <cell r="AX551">
            <v>0</v>
          </cell>
          <cell r="AY551">
            <v>0.162079574273438</v>
          </cell>
          <cell r="AZ551">
            <v>0</v>
          </cell>
          <cell r="BA551">
            <v>0</v>
          </cell>
          <cell r="BB551">
            <v>0</v>
          </cell>
          <cell r="BC551">
            <v>0</v>
          </cell>
          <cell r="BD551">
            <v>16.25</v>
          </cell>
          <cell r="BE551">
            <v>0</v>
          </cell>
          <cell r="BF551">
            <v>0</v>
          </cell>
          <cell r="BG551">
            <v>0.212812198783525</v>
          </cell>
          <cell r="BH551">
            <v>0</v>
          </cell>
          <cell r="BI551">
            <v>0</v>
          </cell>
          <cell r="BJ551">
            <v>0</v>
          </cell>
          <cell r="BK551">
            <v>0</v>
          </cell>
          <cell r="BL551">
            <v>12.7</v>
          </cell>
          <cell r="BM551">
            <v>22.07</v>
          </cell>
          <cell r="BN551">
            <v>0</v>
          </cell>
          <cell r="BO551">
            <v>0</v>
          </cell>
          <cell r="BP551">
            <v>0</v>
          </cell>
          <cell r="BQ551">
            <v>0</v>
          </cell>
          <cell r="BR551">
            <v>0</v>
          </cell>
          <cell r="BS551">
            <v>0</v>
          </cell>
          <cell r="BT551">
            <v>0</v>
          </cell>
          <cell r="BU551">
            <v>0</v>
          </cell>
          <cell r="BV551">
            <v>0</v>
          </cell>
          <cell r="BW551">
            <v>0</v>
          </cell>
          <cell r="BY551">
            <v>0</v>
          </cell>
          <cell r="BZ551">
            <v>0</v>
          </cell>
          <cell r="CA551">
            <v>0</v>
          </cell>
          <cell r="CB551">
            <v>11.68</v>
          </cell>
          <cell r="CC551">
            <v>31.1</v>
          </cell>
          <cell r="CD551">
            <v>0</v>
          </cell>
          <cell r="CE551">
            <v>0</v>
          </cell>
          <cell r="CF551">
            <v>13</v>
          </cell>
          <cell r="CG551">
            <v>0</v>
          </cell>
          <cell r="CH551">
            <v>62</v>
          </cell>
          <cell r="CI551">
            <v>12.5</v>
          </cell>
          <cell r="CJ551">
            <v>0</v>
          </cell>
          <cell r="CK551">
            <v>0</v>
          </cell>
          <cell r="CL551">
            <v>0</v>
          </cell>
          <cell r="CM551">
            <v>1</v>
          </cell>
          <cell r="CN551">
            <v>43.9</v>
          </cell>
          <cell r="CO551">
            <v>5.7</v>
          </cell>
          <cell r="CP551">
            <v>0</v>
          </cell>
          <cell r="CQ551">
            <v>12.75</v>
          </cell>
          <cell r="CR551">
            <v>0</v>
          </cell>
          <cell r="CS551">
            <v>80.95</v>
          </cell>
          <cell r="CT551">
            <v>80.95</v>
          </cell>
          <cell r="CU551">
            <v>48.62</v>
          </cell>
          <cell r="CV551">
            <v>695.37</v>
          </cell>
          <cell r="CW551">
            <v>145.36000000000001</v>
          </cell>
          <cell r="CX551">
            <v>269.97000000000003</v>
          </cell>
          <cell r="CY551">
            <v>25.99</v>
          </cell>
          <cell r="CZ551">
            <v>400.76</v>
          </cell>
          <cell r="DA551">
            <v>80.95</v>
          </cell>
          <cell r="DB551">
            <v>664.29</v>
          </cell>
          <cell r="DC551">
            <v>1.27</v>
          </cell>
          <cell r="DD551">
            <v>171.57</v>
          </cell>
          <cell r="DE551">
            <v>71.55</v>
          </cell>
          <cell r="DF551">
            <v>61.4</v>
          </cell>
          <cell r="DG551">
            <v>80.95</v>
          </cell>
          <cell r="DH551">
            <v>134.21</v>
          </cell>
          <cell r="DI551">
            <v>561.99</v>
          </cell>
          <cell r="DJ551">
            <v>80.95</v>
          </cell>
          <cell r="DK551">
            <v>433.51</v>
          </cell>
          <cell r="DL551">
            <v>80.95</v>
          </cell>
          <cell r="DM551">
            <v>66.13</v>
          </cell>
          <cell r="DN551">
            <v>80.95</v>
          </cell>
          <cell r="DO551">
            <v>80.95</v>
          </cell>
          <cell r="DP551">
            <v>80.95</v>
          </cell>
          <cell r="DQ551">
            <v>388.94</v>
          </cell>
          <cell r="DR551">
            <v>171.57</v>
          </cell>
          <cell r="DS551">
            <v>101.32</v>
          </cell>
          <cell r="DT551">
            <v>48.85</v>
          </cell>
          <cell r="DU551">
            <v>1243.71</v>
          </cell>
          <cell r="DV551">
            <v>80.95</v>
          </cell>
          <cell r="DW551">
            <v>518.65</v>
          </cell>
          <cell r="DX551">
            <v>80.95</v>
          </cell>
          <cell r="DY551">
            <v>2</v>
          </cell>
          <cell r="DZ551">
            <v>0</v>
          </cell>
          <cell r="EA551">
            <v>0</v>
          </cell>
          <cell r="EB551">
            <v>2.02</v>
          </cell>
          <cell r="EC551">
            <v>0</v>
          </cell>
          <cell r="ED551">
            <v>0</v>
          </cell>
          <cell r="EE551">
            <v>76.78</v>
          </cell>
          <cell r="EF551">
            <v>0</v>
          </cell>
          <cell r="EG551">
            <v>0</v>
          </cell>
          <cell r="EH551">
            <v>0</v>
          </cell>
          <cell r="EI551">
            <v>0</v>
          </cell>
          <cell r="EJ551">
            <v>0</v>
          </cell>
          <cell r="EK551">
            <v>0</v>
          </cell>
          <cell r="EL551">
            <v>0</v>
          </cell>
          <cell r="EM551">
            <v>41</v>
          </cell>
          <cell r="EN551">
            <v>51.2</v>
          </cell>
          <cell r="EO551">
            <v>0</v>
          </cell>
          <cell r="EQ551">
            <v>9075.1748917730583</v>
          </cell>
        </row>
        <row r="552">
          <cell r="B552">
            <v>0</v>
          </cell>
          <cell r="C552">
            <v>0</v>
          </cell>
          <cell r="D552">
            <v>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489</v>
          </cell>
          <cell r="U552">
            <v>1372</v>
          </cell>
          <cell r="V552">
            <v>0</v>
          </cell>
          <cell r="W552">
            <v>0</v>
          </cell>
          <cell r="X552">
            <v>0</v>
          </cell>
          <cell r="Y552">
            <v>0</v>
          </cell>
          <cell r="Z552">
            <v>0</v>
          </cell>
          <cell r="AA552">
            <v>0.1</v>
          </cell>
          <cell r="AB552">
            <v>0</v>
          </cell>
          <cell r="AC552">
            <v>0</v>
          </cell>
          <cell r="AD552">
            <v>0</v>
          </cell>
          <cell r="AE552">
            <v>0</v>
          </cell>
          <cell r="AF552">
            <v>0</v>
          </cell>
          <cell r="AG552">
            <v>0</v>
          </cell>
          <cell r="AH552">
            <v>0</v>
          </cell>
          <cell r="AI552">
            <v>0</v>
          </cell>
          <cell r="AJ552">
            <v>0</v>
          </cell>
          <cell r="AK552">
            <v>0</v>
          </cell>
          <cell r="AL552">
            <v>0</v>
          </cell>
          <cell r="AM552">
            <v>4769</v>
          </cell>
          <cell r="AN552">
            <v>0</v>
          </cell>
          <cell r="AO552">
            <v>0</v>
          </cell>
          <cell r="AP552">
            <v>0</v>
          </cell>
          <cell r="AQ552">
            <v>0</v>
          </cell>
          <cell r="AR552">
            <v>0</v>
          </cell>
          <cell r="AS552">
            <v>0</v>
          </cell>
          <cell r="AT552">
            <v>0</v>
          </cell>
          <cell r="AU552">
            <v>0</v>
          </cell>
          <cell r="AV552">
            <v>0</v>
          </cell>
          <cell r="AW552">
            <v>0</v>
          </cell>
          <cell r="AX552">
            <v>0</v>
          </cell>
          <cell r="AY552">
            <v>0</v>
          </cell>
          <cell r="AZ552">
            <v>0</v>
          </cell>
          <cell r="BA552">
            <v>0</v>
          </cell>
          <cell r="BB552">
            <v>0</v>
          </cell>
          <cell r="BC552">
            <v>0</v>
          </cell>
          <cell r="BD552">
            <v>0</v>
          </cell>
          <cell r="BE552">
            <v>0</v>
          </cell>
          <cell r="BF552">
            <v>0</v>
          </cell>
          <cell r="BG552">
            <v>0</v>
          </cell>
          <cell r="BH552">
            <v>0</v>
          </cell>
          <cell r="BI552">
            <v>0</v>
          </cell>
          <cell r="BJ552">
            <v>0</v>
          </cell>
          <cell r="BK552">
            <v>0</v>
          </cell>
          <cell r="BL552">
            <v>0</v>
          </cell>
          <cell r="BM552">
            <v>0</v>
          </cell>
          <cell r="BN552">
            <v>0</v>
          </cell>
          <cell r="BO552">
            <v>0</v>
          </cell>
          <cell r="BP552">
            <v>0</v>
          </cell>
          <cell r="BQ552">
            <v>0</v>
          </cell>
          <cell r="BR552">
            <v>0</v>
          </cell>
          <cell r="BS552">
            <v>0</v>
          </cell>
          <cell r="BT552">
            <v>0</v>
          </cell>
          <cell r="BU552">
            <v>0</v>
          </cell>
          <cell r="BV552">
            <v>13</v>
          </cell>
          <cell r="BW552">
            <v>0</v>
          </cell>
          <cell r="BY552">
            <v>0</v>
          </cell>
          <cell r="BZ552">
            <v>0</v>
          </cell>
          <cell r="CA552">
            <v>0</v>
          </cell>
          <cell r="CB552">
            <v>0</v>
          </cell>
          <cell r="CC552">
            <v>0</v>
          </cell>
          <cell r="CD552">
            <v>144</v>
          </cell>
          <cell r="CE552">
            <v>0</v>
          </cell>
          <cell r="CF552">
            <v>0</v>
          </cell>
          <cell r="CG552">
            <v>0</v>
          </cell>
          <cell r="CH552">
            <v>0</v>
          </cell>
          <cell r="CI552">
            <v>0</v>
          </cell>
          <cell r="CJ552">
            <v>0</v>
          </cell>
          <cell r="CK552">
            <v>0</v>
          </cell>
          <cell r="CL552">
            <v>0</v>
          </cell>
          <cell r="CM552">
            <v>0</v>
          </cell>
          <cell r="CN552">
            <v>2.8</v>
          </cell>
          <cell r="CO552">
            <v>0</v>
          </cell>
          <cell r="CP552">
            <v>0</v>
          </cell>
          <cell r="CQ552">
            <v>0</v>
          </cell>
          <cell r="CR552">
            <v>2.9</v>
          </cell>
          <cell r="CS552">
            <v>0</v>
          </cell>
          <cell r="CT552">
            <v>0</v>
          </cell>
          <cell r="CU552">
            <v>0</v>
          </cell>
          <cell r="CV552">
            <v>0</v>
          </cell>
          <cell r="CW552">
            <v>0</v>
          </cell>
          <cell r="CX552">
            <v>0</v>
          </cell>
          <cell r="CY552">
            <v>0</v>
          </cell>
          <cell r="CZ552">
            <v>0</v>
          </cell>
          <cell r="DA552">
            <v>0</v>
          </cell>
          <cell r="DB552">
            <v>0</v>
          </cell>
          <cell r="DC552">
            <v>0</v>
          </cell>
          <cell r="DD552">
            <v>0</v>
          </cell>
          <cell r="DE552">
            <v>0</v>
          </cell>
          <cell r="DF552">
            <v>0</v>
          </cell>
          <cell r="DG552">
            <v>0</v>
          </cell>
          <cell r="DH552">
            <v>0</v>
          </cell>
          <cell r="DI552">
            <v>0</v>
          </cell>
          <cell r="DJ552">
            <v>0</v>
          </cell>
          <cell r="DK552">
            <v>0</v>
          </cell>
          <cell r="DL552">
            <v>0</v>
          </cell>
          <cell r="DM552">
            <v>0</v>
          </cell>
          <cell r="DN552">
            <v>0</v>
          </cell>
          <cell r="DO552">
            <v>0</v>
          </cell>
          <cell r="DP552">
            <v>0</v>
          </cell>
          <cell r="DQ552">
            <v>0</v>
          </cell>
          <cell r="DR552">
            <v>0</v>
          </cell>
          <cell r="DS552">
            <v>0</v>
          </cell>
          <cell r="DT552">
            <v>0</v>
          </cell>
          <cell r="DU552">
            <v>0</v>
          </cell>
          <cell r="DV552">
            <v>0</v>
          </cell>
          <cell r="DW552">
            <v>0</v>
          </cell>
          <cell r="DX552">
            <v>0</v>
          </cell>
          <cell r="DY552">
            <v>0</v>
          </cell>
          <cell r="DZ552">
            <v>0</v>
          </cell>
          <cell r="EA552">
            <v>0</v>
          </cell>
          <cell r="EB552">
            <v>0</v>
          </cell>
          <cell r="EC552">
            <v>0</v>
          </cell>
          <cell r="ED552">
            <v>0</v>
          </cell>
          <cell r="EE552">
            <v>0</v>
          </cell>
          <cell r="EF552">
            <v>0</v>
          </cell>
          <cell r="EG552">
            <v>0</v>
          </cell>
          <cell r="EH552">
            <v>0</v>
          </cell>
          <cell r="EI552">
            <v>0</v>
          </cell>
          <cell r="EJ552">
            <v>0</v>
          </cell>
          <cell r="EK552">
            <v>0</v>
          </cell>
          <cell r="EL552">
            <v>0</v>
          </cell>
          <cell r="EM552">
            <v>0</v>
          </cell>
          <cell r="EN552">
            <v>0</v>
          </cell>
          <cell r="EO552">
            <v>0</v>
          </cell>
          <cell r="EQ552">
            <v>6792.8</v>
          </cell>
        </row>
        <row r="553">
          <cell r="B553">
            <v>0</v>
          </cell>
          <cell r="C553">
            <v>7</v>
          </cell>
          <cell r="D553">
            <v>0</v>
          </cell>
          <cell r="E553">
            <v>0</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cell r="AF553">
            <v>0</v>
          </cell>
          <cell r="AG553">
            <v>0</v>
          </cell>
          <cell r="AH553">
            <v>0</v>
          </cell>
          <cell r="AI553">
            <v>0</v>
          </cell>
          <cell r="AJ553">
            <v>0</v>
          </cell>
          <cell r="AK553">
            <v>0</v>
          </cell>
          <cell r="AL553">
            <v>0</v>
          </cell>
          <cell r="AM553">
            <v>0</v>
          </cell>
          <cell r="AN553">
            <v>0</v>
          </cell>
          <cell r="AO553">
            <v>0</v>
          </cell>
          <cell r="AP553">
            <v>0</v>
          </cell>
          <cell r="AQ553">
            <v>0</v>
          </cell>
          <cell r="AR553">
            <v>0</v>
          </cell>
          <cell r="AS553">
            <v>0</v>
          </cell>
          <cell r="AT553">
            <v>0</v>
          </cell>
          <cell r="AU553">
            <v>0</v>
          </cell>
          <cell r="AV553">
            <v>0</v>
          </cell>
          <cell r="AW553">
            <v>0</v>
          </cell>
          <cell r="AX553">
            <v>0</v>
          </cell>
          <cell r="AY553">
            <v>0</v>
          </cell>
          <cell r="AZ553">
            <v>0</v>
          </cell>
          <cell r="BA553">
            <v>0</v>
          </cell>
          <cell r="BB553">
            <v>0</v>
          </cell>
          <cell r="BC553">
            <v>0</v>
          </cell>
          <cell r="BD553">
            <v>0.99</v>
          </cell>
          <cell r="BE553">
            <v>0</v>
          </cell>
          <cell r="BF553">
            <v>0</v>
          </cell>
          <cell r="BG553">
            <v>0</v>
          </cell>
          <cell r="BH553">
            <v>0</v>
          </cell>
          <cell r="BI553">
            <v>0</v>
          </cell>
          <cell r="BJ553">
            <v>0</v>
          </cell>
          <cell r="BK553">
            <v>0</v>
          </cell>
          <cell r="BL553">
            <v>10.1</v>
          </cell>
          <cell r="BM553">
            <v>0</v>
          </cell>
          <cell r="BN553">
            <v>0</v>
          </cell>
          <cell r="BO553">
            <v>0</v>
          </cell>
          <cell r="BP553">
            <v>0</v>
          </cell>
          <cell r="BQ553">
            <v>0</v>
          </cell>
          <cell r="BR553">
            <v>0</v>
          </cell>
          <cell r="BS553">
            <v>0</v>
          </cell>
          <cell r="BT553">
            <v>0</v>
          </cell>
          <cell r="BU553">
            <v>0</v>
          </cell>
          <cell r="BV553">
            <v>0</v>
          </cell>
          <cell r="BW553">
            <v>0</v>
          </cell>
          <cell r="BY553">
            <v>0</v>
          </cell>
          <cell r="BZ553">
            <v>0</v>
          </cell>
          <cell r="CA553">
            <v>0</v>
          </cell>
          <cell r="CB553">
            <v>0</v>
          </cell>
          <cell r="CC553">
            <v>0</v>
          </cell>
          <cell r="CD553">
            <v>0</v>
          </cell>
          <cell r="CE553">
            <v>0</v>
          </cell>
          <cell r="CF553">
            <v>0</v>
          </cell>
          <cell r="CG553">
            <v>0</v>
          </cell>
          <cell r="CH553">
            <v>0</v>
          </cell>
          <cell r="CI553">
            <v>0</v>
          </cell>
          <cell r="CJ553">
            <v>0</v>
          </cell>
          <cell r="CK553">
            <v>0</v>
          </cell>
          <cell r="CL553">
            <v>0</v>
          </cell>
          <cell r="CM553">
            <v>0</v>
          </cell>
          <cell r="CN553">
            <v>0</v>
          </cell>
          <cell r="CO553">
            <v>0</v>
          </cell>
          <cell r="CP553">
            <v>0</v>
          </cell>
          <cell r="CQ553">
            <v>0</v>
          </cell>
          <cell r="CR553">
            <v>0</v>
          </cell>
          <cell r="CS553">
            <v>0</v>
          </cell>
          <cell r="CT553">
            <v>0</v>
          </cell>
          <cell r="CU553">
            <v>0</v>
          </cell>
          <cell r="CV553">
            <v>0</v>
          </cell>
          <cell r="CW553">
            <v>0</v>
          </cell>
          <cell r="CX553">
            <v>0</v>
          </cell>
          <cell r="CY553">
            <v>0</v>
          </cell>
          <cell r="CZ553">
            <v>0</v>
          </cell>
          <cell r="DA553">
            <v>0</v>
          </cell>
          <cell r="DB553">
            <v>0</v>
          </cell>
          <cell r="DC553">
            <v>0</v>
          </cell>
          <cell r="DD553">
            <v>0</v>
          </cell>
          <cell r="DE553">
            <v>0</v>
          </cell>
          <cell r="DF553">
            <v>0</v>
          </cell>
          <cell r="DG553">
            <v>0</v>
          </cell>
          <cell r="DH553">
            <v>0</v>
          </cell>
          <cell r="DI553">
            <v>0</v>
          </cell>
          <cell r="DJ553">
            <v>0</v>
          </cell>
          <cell r="DK553">
            <v>0</v>
          </cell>
          <cell r="DL553">
            <v>0</v>
          </cell>
          <cell r="DM553">
            <v>0</v>
          </cell>
          <cell r="DN553">
            <v>0</v>
          </cell>
          <cell r="DO553">
            <v>0</v>
          </cell>
          <cell r="DP553">
            <v>0</v>
          </cell>
          <cell r="DQ553">
            <v>0</v>
          </cell>
          <cell r="DR553">
            <v>0</v>
          </cell>
          <cell r="DS553">
            <v>0</v>
          </cell>
          <cell r="DT553">
            <v>0</v>
          </cell>
          <cell r="DU553">
            <v>0</v>
          </cell>
          <cell r="DV553">
            <v>0</v>
          </cell>
          <cell r="DW553">
            <v>0</v>
          </cell>
          <cell r="DX553">
            <v>0</v>
          </cell>
          <cell r="DY553">
            <v>0</v>
          </cell>
          <cell r="DZ553">
            <v>0</v>
          </cell>
          <cell r="EA553">
            <v>0</v>
          </cell>
          <cell r="EB553">
            <v>0</v>
          </cell>
          <cell r="EC553">
            <v>0</v>
          </cell>
          <cell r="ED553">
            <v>0</v>
          </cell>
          <cell r="EE553">
            <v>0</v>
          </cell>
          <cell r="EF553">
            <v>0</v>
          </cell>
          <cell r="EG553">
            <v>0</v>
          </cell>
          <cell r="EH553">
            <v>0</v>
          </cell>
          <cell r="EI553">
            <v>0</v>
          </cell>
          <cell r="EJ553">
            <v>0</v>
          </cell>
          <cell r="EK553">
            <v>0</v>
          </cell>
          <cell r="EL553">
            <v>0</v>
          </cell>
          <cell r="EM553">
            <v>0</v>
          </cell>
          <cell r="EN553">
            <v>0</v>
          </cell>
          <cell r="EO553">
            <v>0</v>
          </cell>
          <cell r="EQ553">
            <v>18.09</v>
          </cell>
        </row>
        <row r="554">
          <cell r="B554">
            <v>0</v>
          </cell>
          <cell r="C554">
            <v>37</v>
          </cell>
          <cell r="D554">
            <v>0</v>
          </cell>
          <cell r="E554">
            <v>0</v>
          </cell>
          <cell r="F554">
            <v>0</v>
          </cell>
          <cell r="G554">
            <v>4.5</v>
          </cell>
          <cell r="H554">
            <v>116</v>
          </cell>
          <cell r="I554">
            <v>3.3</v>
          </cell>
          <cell r="J554">
            <v>0</v>
          </cell>
          <cell r="K554">
            <v>0</v>
          </cell>
          <cell r="L554">
            <v>0</v>
          </cell>
          <cell r="M554">
            <v>12.5</v>
          </cell>
          <cell r="N554">
            <v>17</v>
          </cell>
          <cell r="O554">
            <v>0</v>
          </cell>
          <cell r="P554">
            <v>153.4</v>
          </cell>
          <cell r="Q554">
            <v>0</v>
          </cell>
          <cell r="R554">
            <v>0</v>
          </cell>
          <cell r="S554">
            <v>76</v>
          </cell>
          <cell r="T554">
            <v>489</v>
          </cell>
          <cell r="U554">
            <v>1372</v>
          </cell>
          <cell r="V554">
            <v>0</v>
          </cell>
          <cell r="W554">
            <v>0</v>
          </cell>
          <cell r="X554">
            <v>0</v>
          </cell>
          <cell r="Y554">
            <v>35.9</v>
          </cell>
          <cell r="Z554">
            <v>0</v>
          </cell>
          <cell r="AA554">
            <v>0.1</v>
          </cell>
          <cell r="AB554">
            <v>0</v>
          </cell>
          <cell r="AC554">
            <v>674.31</v>
          </cell>
          <cell r="AD554">
            <v>0</v>
          </cell>
          <cell r="AE554">
            <v>0</v>
          </cell>
          <cell r="AF554">
            <v>0</v>
          </cell>
          <cell r="AG554">
            <v>323</v>
          </cell>
          <cell r="AH554">
            <v>12.3</v>
          </cell>
          <cell r="AI554">
            <v>0</v>
          </cell>
          <cell r="AJ554">
            <v>38.46</v>
          </cell>
          <cell r="AK554">
            <v>0</v>
          </cell>
          <cell r="AL554">
            <v>0</v>
          </cell>
          <cell r="AM554">
            <v>4769</v>
          </cell>
          <cell r="AN554">
            <v>0</v>
          </cell>
          <cell r="AO554">
            <v>45</v>
          </cell>
          <cell r="AP554">
            <v>0</v>
          </cell>
          <cell r="AQ554">
            <v>0</v>
          </cell>
          <cell r="AR554">
            <v>0</v>
          </cell>
          <cell r="AS554">
            <v>0</v>
          </cell>
          <cell r="AT554">
            <v>0</v>
          </cell>
          <cell r="AU554">
            <v>0</v>
          </cell>
          <cell r="AV554">
            <v>0</v>
          </cell>
          <cell r="AW554">
            <v>0</v>
          </cell>
          <cell r="AX554">
            <v>0</v>
          </cell>
          <cell r="AY554">
            <v>0.162079574273438</v>
          </cell>
          <cell r="AZ554">
            <v>0</v>
          </cell>
          <cell r="BA554">
            <v>0</v>
          </cell>
          <cell r="BB554">
            <v>0</v>
          </cell>
          <cell r="BC554">
            <v>0</v>
          </cell>
          <cell r="BD554">
            <v>17.239999999999998</v>
          </cell>
          <cell r="BE554">
            <v>0</v>
          </cell>
          <cell r="BF554">
            <v>0</v>
          </cell>
          <cell r="BG554">
            <v>0.212812198783525</v>
          </cell>
          <cell r="BH554">
            <v>0</v>
          </cell>
          <cell r="BI554">
            <v>0</v>
          </cell>
          <cell r="BJ554">
            <v>0</v>
          </cell>
          <cell r="BK554">
            <v>0</v>
          </cell>
          <cell r="BL554">
            <v>22.8</v>
          </cell>
          <cell r="BM554">
            <v>22.07</v>
          </cell>
          <cell r="BN554">
            <v>0</v>
          </cell>
          <cell r="BO554">
            <v>0</v>
          </cell>
          <cell r="BP554">
            <v>0</v>
          </cell>
          <cell r="BQ554">
            <v>0</v>
          </cell>
          <cell r="BR554">
            <v>0</v>
          </cell>
          <cell r="BS554">
            <v>0</v>
          </cell>
          <cell r="BT554">
            <v>0</v>
          </cell>
          <cell r="BU554">
            <v>0</v>
          </cell>
          <cell r="BV554">
            <v>13</v>
          </cell>
          <cell r="BW554">
            <v>0</v>
          </cell>
          <cell r="BY554">
            <v>0</v>
          </cell>
          <cell r="BZ554">
            <v>0</v>
          </cell>
          <cell r="CA554">
            <v>0</v>
          </cell>
          <cell r="CB554">
            <v>11.68</v>
          </cell>
          <cell r="CC554">
            <v>31.1</v>
          </cell>
          <cell r="CD554">
            <v>144</v>
          </cell>
          <cell r="CE554">
            <v>0</v>
          </cell>
          <cell r="CF554">
            <v>13</v>
          </cell>
          <cell r="CG554">
            <v>0</v>
          </cell>
          <cell r="CH554">
            <v>62</v>
          </cell>
          <cell r="CI554">
            <v>12.5</v>
          </cell>
          <cell r="CJ554">
            <v>0</v>
          </cell>
          <cell r="CK554">
            <v>0</v>
          </cell>
          <cell r="CL554">
            <v>0</v>
          </cell>
          <cell r="CM554">
            <v>1</v>
          </cell>
          <cell r="CN554">
            <v>46.7</v>
          </cell>
          <cell r="CO554">
            <v>5.7</v>
          </cell>
          <cell r="CP554">
            <v>0</v>
          </cell>
          <cell r="CQ554">
            <v>12.75</v>
          </cell>
          <cell r="CR554">
            <v>2.9</v>
          </cell>
          <cell r="CS554">
            <v>80.95</v>
          </cell>
          <cell r="CT554">
            <v>80.95</v>
          </cell>
          <cell r="CU554">
            <v>48.62</v>
          </cell>
          <cell r="CV554">
            <v>695.37</v>
          </cell>
          <cell r="CW554">
            <v>145.36000000000001</v>
          </cell>
          <cell r="CX554">
            <v>269.97000000000003</v>
          </cell>
          <cell r="CY554">
            <v>25.99</v>
          </cell>
          <cell r="CZ554">
            <v>400.76</v>
          </cell>
          <cell r="DA554">
            <v>80.95</v>
          </cell>
          <cell r="DB554">
            <v>664.29</v>
          </cell>
          <cell r="DC554">
            <v>1.27</v>
          </cell>
          <cell r="DD554">
            <v>171.57</v>
          </cell>
          <cell r="DE554">
            <v>71.55</v>
          </cell>
          <cell r="DF554">
            <v>61.4</v>
          </cell>
          <cell r="DG554">
            <v>80.95</v>
          </cell>
          <cell r="DH554">
            <v>134.21</v>
          </cell>
          <cell r="DI554">
            <v>561.99</v>
          </cell>
          <cell r="DJ554">
            <v>80.95</v>
          </cell>
          <cell r="DK554">
            <v>433.51</v>
          </cell>
          <cell r="DL554">
            <v>80.95</v>
          </cell>
          <cell r="DM554">
            <v>66.13</v>
          </cell>
          <cell r="DN554">
            <v>80.95</v>
          </cell>
          <cell r="DO554">
            <v>80.95</v>
          </cell>
          <cell r="DP554">
            <v>80.95</v>
          </cell>
          <cell r="DQ554">
            <v>388.94</v>
          </cell>
          <cell r="DR554">
            <v>171.57</v>
          </cell>
          <cell r="DS554">
            <v>101.32</v>
          </cell>
          <cell r="DT554">
            <v>48.85</v>
          </cell>
          <cell r="DU554">
            <v>1243.71</v>
          </cell>
          <cell r="DV554">
            <v>80.95</v>
          </cell>
          <cell r="DW554">
            <v>518.65</v>
          </cell>
          <cell r="DX554">
            <v>80.95</v>
          </cell>
          <cell r="DY554">
            <v>2</v>
          </cell>
          <cell r="DZ554">
            <v>0</v>
          </cell>
          <cell r="EA554">
            <v>0</v>
          </cell>
          <cell r="EB554">
            <v>2.02</v>
          </cell>
          <cell r="EC554">
            <v>0</v>
          </cell>
          <cell r="ED554">
            <v>0</v>
          </cell>
          <cell r="EE554">
            <v>76.78</v>
          </cell>
          <cell r="EF554">
            <v>0</v>
          </cell>
          <cell r="EG554">
            <v>0</v>
          </cell>
          <cell r="EH554">
            <v>0</v>
          </cell>
          <cell r="EI554">
            <v>0</v>
          </cell>
          <cell r="EJ554">
            <v>0</v>
          </cell>
          <cell r="EK554">
            <v>0</v>
          </cell>
          <cell r="EL554">
            <v>0</v>
          </cell>
          <cell r="EM554">
            <v>41</v>
          </cell>
          <cell r="EN554">
            <v>51.2</v>
          </cell>
          <cell r="EO554">
            <v>0</v>
          </cell>
          <cell r="EQ554">
            <v>15886.064891773069</v>
          </cell>
        </row>
        <row r="555">
          <cell r="B555">
            <v>0</v>
          </cell>
          <cell r="C555">
            <v>26.5</v>
          </cell>
          <cell r="D555">
            <v>0</v>
          </cell>
          <cell r="E555">
            <v>0</v>
          </cell>
          <cell r="F555">
            <v>0</v>
          </cell>
          <cell r="G555">
            <v>4.5</v>
          </cell>
          <cell r="H555">
            <v>108.4</v>
          </cell>
          <cell r="I555">
            <v>3.3</v>
          </cell>
          <cell r="J555">
            <v>0</v>
          </cell>
          <cell r="K555">
            <v>0</v>
          </cell>
          <cell r="L555">
            <v>0</v>
          </cell>
          <cell r="M555">
            <v>0.6</v>
          </cell>
          <cell r="N555">
            <v>15.1</v>
          </cell>
          <cell r="O555">
            <v>0</v>
          </cell>
          <cell r="P555">
            <v>107.483</v>
          </cell>
          <cell r="Q555">
            <v>0</v>
          </cell>
          <cell r="R555">
            <v>0</v>
          </cell>
          <cell r="S555">
            <v>76</v>
          </cell>
          <cell r="T555">
            <v>0</v>
          </cell>
          <cell r="U555">
            <v>0</v>
          </cell>
          <cell r="V555">
            <v>0</v>
          </cell>
          <cell r="W555">
            <v>0</v>
          </cell>
          <cell r="X555">
            <v>0</v>
          </cell>
          <cell r="Y555">
            <v>34.9</v>
          </cell>
          <cell r="Z555">
            <v>0</v>
          </cell>
          <cell r="AA555">
            <v>0</v>
          </cell>
          <cell r="AB555">
            <v>0</v>
          </cell>
          <cell r="AC555">
            <v>674.31</v>
          </cell>
          <cell r="AD555">
            <v>0</v>
          </cell>
          <cell r="AE555">
            <v>0</v>
          </cell>
          <cell r="AF555">
            <v>0.08</v>
          </cell>
          <cell r="AG555">
            <v>391.1</v>
          </cell>
          <cell r="AH555">
            <v>33.299999999999997</v>
          </cell>
          <cell r="AI555">
            <v>0</v>
          </cell>
          <cell r="AJ555">
            <v>0</v>
          </cell>
          <cell r="AK555">
            <v>0</v>
          </cell>
          <cell r="AL555">
            <v>0</v>
          </cell>
          <cell r="AM555">
            <v>0</v>
          </cell>
          <cell r="AN555">
            <v>0</v>
          </cell>
          <cell r="AO555">
            <v>71.040000000000006</v>
          </cell>
          <cell r="AP555">
            <v>0</v>
          </cell>
          <cell r="AQ555">
            <v>0</v>
          </cell>
          <cell r="AR555">
            <v>0</v>
          </cell>
          <cell r="AS555">
            <v>0</v>
          </cell>
          <cell r="AT555">
            <v>0</v>
          </cell>
          <cell r="AU555">
            <v>0</v>
          </cell>
          <cell r="AV555">
            <v>0</v>
          </cell>
          <cell r="AW555">
            <v>0</v>
          </cell>
          <cell r="AX555">
            <v>0</v>
          </cell>
          <cell r="AY555">
            <v>0</v>
          </cell>
          <cell r="AZ555">
            <v>0</v>
          </cell>
          <cell r="BA555">
            <v>0</v>
          </cell>
          <cell r="BB555">
            <v>0</v>
          </cell>
          <cell r="BC555">
            <v>0</v>
          </cell>
          <cell r="BD555">
            <v>16.25</v>
          </cell>
          <cell r="BE555">
            <v>0</v>
          </cell>
          <cell r="BF555">
            <v>0</v>
          </cell>
          <cell r="BG555">
            <v>2.1</v>
          </cell>
          <cell r="BH555">
            <v>0</v>
          </cell>
          <cell r="BI555">
            <v>0</v>
          </cell>
          <cell r="BJ555">
            <v>0</v>
          </cell>
          <cell r="BK555">
            <v>1</v>
          </cell>
          <cell r="BL555">
            <v>158.16900000000001</v>
          </cell>
          <cell r="BM555">
            <v>22.07</v>
          </cell>
          <cell r="BN555">
            <v>0</v>
          </cell>
          <cell r="BO555">
            <v>0</v>
          </cell>
          <cell r="BP555">
            <v>0</v>
          </cell>
          <cell r="BQ555">
            <v>0</v>
          </cell>
          <cell r="BR555">
            <v>0</v>
          </cell>
          <cell r="BS555">
            <v>1.2</v>
          </cell>
          <cell r="BT555">
            <v>20.27</v>
          </cell>
          <cell r="BU555">
            <v>0</v>
          </cell>
          <cell r="BV555">
            <v>0</v>
          </cell>
          <cell r="BW555">
            <v>0</v>
          </cell>
          <cell r="BY555">
            <v>0</v>
          </cell>
          <cell r="BZ555">
            <v>0</v>
          </cell>
          <cell r="CA555">
            <v>0</v>
          </cell>
          <cell r="CB555">
            <v>11.68</v>
          </cell>
          <cell r="CC555">
            <v>106.9</v>
          </cell>
          <cell r="CD555">
            <v>0</v>
          </cell>
          <cell r="CE555">
            <v>0</v>
          </cell>
          <cell r="CF555">
            <v>13</v>
          </cell>
          <cell r="CG555">
            <v>0</v>
          </cell>
          <cell r="CH555">
            <v>62</v>
          </cell>
          <cell r="CI555">
            <v>12.5</v>
          </cell>
          <cell r="CJ555">
            <v>0</v>
          </cell>
          <cell r="CK555">
            <v>0</v>
          </cell>
          <cell r="CL555">
            <v>0</v>
          </cell>
          <cell r="CM555">
            <v>1</v>
          </cell>
          <cell r="CN555">
            <v>43.9</v>
          </cell>
          <cell r="CO555">
            <v>5.7</v>
          </cell>
          <cell r="CP555">
            <v>0</v>
          </cell>
          <cell r="CQ555">
            <v>21.5</v>
          </cell>
          <cell r="CR555">
            <v>0</v>
          </cell>
          <cell r="CS555">
            <v>67.05</v>
          </cell>
          <cell r="CT555">
            <v>67.05</v>
          </cell>
          <cell r="CU555">
            <v>55.28</v>
          </cell>
          <cell r="CV555">
            <v>695.37</v>
          </cell>
          <cell r="CW555">
            <v>145.36000000000001</v>
          </cell>
          <cell r="CX555">
            <v>270</v>
          </cell>
          <cell r="CY555">
            <v>25.99</v>
          </cell>
          <cell r="CZ555">
            <v>414.19</v>
          </cell>
          <cell r="DA555">
            <v>67.05</v>
          </cell>
          <cell r="DB555">
            <v>632.80999999999995</v>
          </cell>
          <cell r="DC555">
            <v>1.27</v>
          </cell>
          <cell r="DD555">
            <v>172.06</v>
          </cell>
          <cell r="DE555">
            <v>75.39</v>
          </cell>
          <cell r="DF555">
            <v>79.8</v>
          </cell>
          <cell r="DG555">
            <v>23.61</v>
          </cell>
          <cell r="DH555">
            <v>134.21</v>
          </cell>
          <cell r="DI555">
            <v>575.86</v>
          </cell>
          <cell r="DJ555">
            <v>67.05</v>
          </cell>
          <cell r="DK555">
            <v>433.74</v>
          </cell>
          <cell r="DL555">
            <v>67.05</v>
          </cell>
          <cell r="DM555">
            <v>66.27</v>
          </cell>
          <cell r="DN555">
            <v>67.05</v>
          </cell>
          <cell r="DO555">
            <v>67.05</v>
          </cell>
          <cell r="DP555">
            <v>67.05</v>
          </cell>
          <cell r="DQ555">
            <v>457.8</v>
          </cell>
          <cell r="DR555">
            <v>172.06</v>
          </cell>
          <cell r="DS555">
            <v>67.56</v>
          </cell>
          <cell r="DT555">
            <v>48.85</v>
          </cell>
          <cell r="DU555">
            <v>1339.24</v>
          </cell>
          <cell r="DV555">
            <v>67.05</v>
          </cell>
          <cell r="DW555">
            <v>518.65</v>
          </cell>
          <cell r="DX555">
            <v>67.05</v>
          </cell>
          <cell r="DY555">
            <v>2</v>
          </cell>
          <cell r="DZ555">
            <v>0.5</v>
          </cell>
          <cell r="EA555">
            <v>0</v>
          </cell>
          <cell r="EB555">
            <v>0</v>
          </cell>
          <cell r="EC555">
            <v>0</v>
          </cell>
          <cell r="ED555">
            <v>0</v>
          </cell>
          <cell r="EE555">
            <v>74.819999999999993</v>
          </cell>
          <cell r="EF555">
            <v>0</v>
          </cell>
          <cell r="EG555">
            <v>0</v>
          </cell>
          <cell r="EH555">
            <v>0</v>
          </cell>
          <cell r="EI555">
            <v>0</v>
          </cell>
          <cell r="EJ555">
            <v>0</v>
          </cell>
          <cell r="EK555">
            <v>0</v>
          </cell>
          <cell r="EL555">
            <v>0</v>
          </cell>
          <cell r="EM555">
            <v>41</v>
          </cell>
          <cell r="EN555">
            <v>51.2</v>
          </cell>
          <cell r="EO555">
            <v>0</v>
          </cell>
          <cell r="EQ555">
            <v>9291.242000000002</v>
          </cell>
        </row>
        <row r="556">
          <cell r="B556">
            <v>0</v>
          </cell>
          <cell r="C556">
            <v>0</v>
          </cell>
          <cell r="D556">
            <v>0</v>
          </cell>
          <cell r="E556">
            <v>0</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254</v>
          </cell>
          <cell r="U556">
            <v>1280</v>
          </cell>
          <cell r="V556">
            <v>0</v>
          </cell>
          <cell r="W556">
            <v>0</v>
          </cell>
          <cell r="X556">
            <v>0</v>
          </cell>
          <cell r="Y556">
            <v>0</v>
          </cell>
          <cell r="Z556">
            <v>0</v>
          </cell>
          <cell r="AA556">
            <v>0.1</v>
          </cell>
          <cell r="AB556">
            <v>0</v>
          </cell>
          <cell r="AC556">
            <v>0</v>
          </cell>
          <cell r="AD556">
            <v>0</v>
          </cell>
          <cell r="AE556">
            <v>0</v>
          </cell>
          <cell r="AF556">
            <v>0</v>
          </cell>
          <cell r="AG556">
            <v>0</v>
          </cell>
          <cell r="AH556">
            <v>0</v>
          </cell>
          <cell r="AI556">
            <v>0</v>
          </cell>
          <cell r="AJ556">
            <v>0</v>
          </cell>
          <cell r="AK556">
            <v>0</v>
          </cell>
          <cell r="AL556">
            <v>0</v>
          </cell>
          <cell r="AM556">
            <v>4769</v>
          </cell>
          <cell r="AN556">
            <v>0</v>
          </cell>
          <cell r="AO556">
            <v>0</v>
          </cell>
          <cell r="AP556">
            <v>0</v>
          </cell>
          <cell r="AQ556">
            <v>0</v>
          </cell>
          <cell r="AR556">
            <v>0</v>
          </cell>
          <cell r="AS556">
            <v>0</v>
          </cell>
          <cell r="AT556">
            <v>0</v>
          </cell>
          <cell r="AU556">
            <v>0</v>
          </cell>
          <cell r="AV556">
            <v>0</v>
          </cell>
          <cell r="AW556">
            <v>0</v>
          </cell>
          <cell r="AX556">
            <v>0</v>
          </cell>
          <cell r="AY556">
            <v>0</v>
          </cell>
          <cell r="AZ556">
            <v>0</v>
          </cell>
          <cell r="BA556">
            <v>0</v>
          </cell>
          <cell r="BB556">
            <v>0</v>
          </cell>
          <cell r="BC556">
            <v>0</v>
          </cell>
          <cell r="BD556">
            <v>0</v>
          </cell>
          <cell r="BE556">
            <v>0</v>
          </cell>
          <cell r="BF556">
            <v>0</v>
          </cell>
          <cell r="BG556">
            <v>0</v>
          </cell>
          <cell r="BH556">
            <v>0</v>
          </cell>
          <cell r="BI556">
            <v>0</v>
          </cell>
          <cell r="BJ556">
            <v>0</v>
          </cell>
          <cell r="BK556">
            <v>0</v>
          </cell>
          <cell r="BL556">
            <v>0</v>
          </cell>
          <cell r="BM556">
            <v>0</v>
          </cell>
          <cell r="BN556">
            <v>0</v>
          </cell>
          <cell r="BO556">
            <v>0</v>
          </cell>
          <cell r="BP556">
            <v>0</v>
          </cell>
          <cell r="BQ556">
            <v>0</v>
          </cell>
          <cell r="BR556">
            <v>0</v>
          </cell>
          <cell r="BS556">
            <v>0</v>
          </cell>
          <cell r="BT556">
            <v>0</v>
          </cell>
          <cell r="BU556">
            <v>0</v>
          </cell>
          <cell r="BV556">
            <v>12.73</v>
          </cell>
          <cell r="BW556">
            <v>0</v>
          </cell>
          <cell r="BY556">
            <v>0</v>
          </cell>
          <cell r="BZ556">
            <v>0</v>
          </cell>
          <cell r="CA556">
            <v>0</v>
          </cell>
          <cell r="CB556">
            <v>0</v>
          </cell>
          <cell r="CC556">
            <v>0</v>
          </cell>
          <cell r="CD556">
            <v>144</v>
          </cell>
          <cell r="CE556">
            <v>0</v>
          </cell>
          <cell r="CF556">
            <v>0</v>
          </cell>
          <cell r="CG556">
            <v>0</v>
          </cell>
          <cell r="CH556">
            <v>0</v>
          </cell>
          <cell r="CI556">
            <v>0</v>
          </cell>
          <cell r="CJ556">
            <v>0</v>
          </cell>
          <cell r="CK556">
            <v>0</v>
          </cell>
          <cell r="CL556">
            <v>0</v>
          </cell>
          <cell r="CM556">
            <v>0</v>
          </cell>
          <cell r="CN556">
            <v>2.8</v>
          </cell>
          <cell r="CO556">
            <v>0</v>
          </cell>
          <cell r="CP556">
            <v>0</v>
          </cell>
          <cell r="CQ556">
            <v>0</v>
          </cell>
          <cell r="CR556">
            <v>1.3</v>
          </cell>
          <cell r="CS556">
            <v>0</v>
          </cell>
          <cell r="CT556">
            <v>0</v>
          </cell>
          <cell r="CU556">
            <v>0</v>
          </cell>
          <cell r="CV556">
            <v>0</v>
          </cell>
          <cell r="CW556">
            <v>0</v>
          </cell>
          <cell r="CX556">
            <v>0</v>
          </cell>
          <cell r="CY556">
            <v>0</v>
          </cell>
          <cell r="CZ556">
            <v>0</v>
          </cell>
          <cell r="DA556">
            <v>0</v>
          </cell>
          <cell r="DB556">
            <v>0</v>
          </cell>
          <cell r="DC556">
            <v>0</v>
          </cell>
          <cell r="DD556">
            <v>0</v>
          </cell>
          <cell r="DE556">
            <v>0</v>
          </cell>
          <cell r="DF556">
            <v>0</v>
          </cell>
          <cell r="DG556">
            <v>0</v>
          </cell>
          <cell r="DH556">
            <v>0</v>
          </cell>
          <cell r="DI556">
            <v>0</v>
          </cell>
          <cell r="DJ556">
            <v>0</v>
          </cell>
          <cell r="DK556">
            <v>0</v>
          </cell>
          <cell r="DL556">
            <v>0</v>
          </cell>
          <cell r="DM556">
            <v>0</v>
          </cell>
          <cell r="DN556">
            <v>0</v>
          </cell>
          <cell r="DO556">
            <v>0</v>
          </cell>
          <cell r="DP556">
            <v>0</v>
          </cell>
          <cell r="DQ556">
            <v>0</v>
          </cell>
          <cell r="DR556">
            <v>0</v>
          </cell>
          <cell r="DS556">
            <v>0</v>
          </cell>
          <cell r="DT556">
            <v>0</v>
          </cell>
          <cell r="DU556">
            <v>0</v>
          </cell>
          <cell r="DV556">
            <v>0</v>
          </cell>
          <cell r="DW556">
            <v>0</v>
          </cell>
          <cell r="DX556">
            <v>0</v>
          </cell>
          <cell r="DY556">
            <v>0</v>
          </cell>
          <cell r="DZ556">
            <v>0</v>
          </cell>
          <cell r="EA556">
            <v>0</v>
          </cell>
          <cell r="EB556">
            <v>0</v>
          </cell>
          <cell r="EC556">
            <v>6.4</v>
          </cell>
          <cell r="ED556">
            <v>0</v>
          </cell>
          <cell r="EE556">
            <v>0</v>
          </cell>
          <cell r="EF556">
            <v>0</v>
          </cell>
          <cell r="EG556">
            <v>0</v>
          </cell>
          <cell r="EH556">
            <v>0</v>
          </cell>
          <cell r="EI556">
            <v>0</v>
          </cell>
          <cell r="EJ556">
            <v>0</v>
          </cell>
          <cell r="EK556">
            <v>0</v>
          </cell>
          <cell r="EL556">
            <v>0</v>
          </cell>
          <cell r="EM556">
            <v>0</v>
          </cell>
          <cell r="EN556">
            <v>0</v>
          </cell>
          <cell r="EO556">
            <v>0</v>
          </cell>
          <cell r="EQ556">
            <v>6470.33</v>
          </cell>
        </row>
        <row r="557">
          <cell r="B557">
            <v>0</v>
          </cell>
          <cell r="C557">
            <v>7</v>
          </cell>
          <cell r="D557">
            <v>0</v>
          </cell>
          <cell r="E557">
            <v>0</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cell r="AF557">
            <v>0</v>
          </cell>
          <cell r="AG557">
            <v>0</v>
          </cell>
          <cell r="AH557">
            <v>0</v>
          </cell>
          <cell r="AI557">
            <v>0</v>
          </cell>
          <cell r="AJ557">
            <v>0</v>
          </cell>
          <cell r="AK557">
            <v>0</v>
          </cell>
          <cell r="AL557">
            <v>0</v>
          </cell>
          <cell r="AM557">
            <v>0</v>
          </cell>
          <cell r="AN557">
            <v>0</v>
          </cell>
          <cell r="AO557">
            <v>0</v>
          </cell>
          <cell r="AP557">
            <v>0</v>
          </cell>
          <cell r="AQ557">
            <v>0</v>
          </cell>
          <cell r="AR557">
            <v>0</v>
          </cell>
          <cell r="AS557">
            <v>0</v>
          </cell>
          <cell r="AT557">
            <v>0</v>
          </cell>
          <cell r="AU557">
            <v>0</v>
          </cell>
          <cell r="AV557">
            <v>0</v>
          </cell>
          <cell r="AW557">
            <v>0</v>
          </cell>
          <cell r="AX557">
            <v>0</v>
          </cell>
          <cell r="AY557">
            <v>0</v>
          </cell>
          <cell r="AZ557">
            <v>0</v>
          </cell>
          <cell r="BA557">
            <v>0</v>
          </cell>
          <cell r="BB557">
            <v>0</v>
          </cell>
          <cell r="BC557">
            <v>0</v>
          </cell>
          <cell r="BD557">
            <v>0.99</v>
          </cell>
          <cell r="BE557">
            <v>0</v>
          </cell>
          <cell r="BF557">
            <v>0</v>
          </cell>
          <cell r="BG557">
            <v>0</v>
          </cell>
          <cell r="BH557">
            <v>0</v>
          </cell>
          <cell r="BI557">
            <v>0</v>
          </cell>
          <cell r="BJ557">
            <v>0</v>
          </cell>
          <cell r="BK557">
            <v>0</v>
          </cell>
          <cell r="BL557">
            <v>11.7</v>
          </cell>
          <cell r="BM557">
            <v>0</v>
          </cell>
          <cell r="BN557">
            <v>0</v>
          </cell>
          <cell r="BO557">
            <v>0</v>
          </cell>
          <cell r="BP557">
            <v>0</v>
          </cell>
          <cell r="BQ557">
            <v>0</v>
          </cell>
          <cell r="BR557">
            <v>0</v>
          </cell>
          <cell r="BS557">
            <v>0</v>
          </cell>
          <cell r="BT557">
            <v>0</v>
          </cell>
          <cell r="BU557">
            <v>0</v>
          </cell>
          <cell r="BV557">
            <v>0</v>
          </cell>
          <cell r="BW557">
            <v>0</v>
          </cell>
          <cell r="BY557">
            <v>0</v>
          </cell>
          <cell r="BZ557">
            <v>0</v>
          </cell>
          <cell r="CA557">
            <v>0</v>
          </cell>
          <cell r="CB557">
            <v>0</v>
          </cell>
          <cell r="CC557">
            <v>0</v>
          </cell>
          <cell r="CD557">
            <v>0</v>
          </cell>
          <cell r="CE557">
            <v>0</v>
          </cell>
          <cell r="CF557">
            <v>0</v>
          </cell>
          <cell r="CG557">
            <v>0</v>
          </cell>
          <cell r="CH557">
            <v>0</v>
          </cell>
          <cell r="CI557">
            <v>0</v>
          </cell>
          <cell r="CJ557">
            <v>0</v>
          </cell>
          <cell r="CK557">
            <v>0</v>
          </cell>
          <cell r="CL557">
            <v>0</v>
          </cell>
          <cell r="CM557">
            <v>0</v>
          </cell>
          <cell r="CN557">
            <v>0</v>
          </cell>
          <cell r="CO557">
            <v>0</v>
          </cell>
          <cell r="CP557">
            <v>0</v>
          </cell>
          <cell r="CQ557">
            <v>0</v>
          </cell>
          <cell r="CR557">
            <v>0</v>
          </cell>
          <cell r="CS557">
            <v>0</v>
          </cell>
          <cell r="CT557">
            <v>0</v>
          </cell>
          <cell r="CU557">
            <v>0</v>
          </cell>
          <cell r="CV557">
            <v>0</v>
          </cell>
          <cell r="CW557">
            <v>0</v>
          </cell>
          <cell r="CX557">
            <v>0</v>
          </cell>
          <cell r="CY557">
            <v>0</v>
          </cell>
          <cell r="CZ557">
            <v>0</v>
          </cell>
          <cell r="DA557">
            <v>0</v>
          </cell>
          <cell r="DB557">
            <v>0</v>
          </cell>
          <cell r="DC557">
            <v>0</v>
          </cell>
          <cell r="DD557">
            <v>0</v>
          </cell>
          <cell r="DE557">
            <v>0</v>
          </cell>
          <cell r="DF557">
            <v>0</v>
          </cell>
          <cell r="DG557">
            <v>0</v>
          </cell>
          <cell r="DH557">
            <v>0</v>
          </cell>
          <cell r="DI557">
            <v>0</v>
          </cell>
          <cell r="DJ557">
            <v>0</v>
          </cell>
          <cell r="DK557">
            <v>0</v>
          </cell>
          <cell r="DL557">
            <v>0</v>
          </cell>
          <cell r="DM557">
            <v>0</v>
          </cell>
          <cell r="DN557">
            <v>0</v>
          </cell>
          <cell r="DO557">
            <v>0</v>
          </cell>
          <cell r="DP557">
            <v>0</v>
          </cell>
          <cell r="DQ557">
            <v>0</v>
          </cell>
          <cell r="DR557">
            <v>0</v>
          </cell>
          <cell r="DS557">
            <v>0</v>
          </cell>
          <cell r="DT557">
            <v>0</v>
          </cell>
          <cell r="DU557">
            <v>0</v>
          </cell>
          <cell r="DV557">
            <v>0</v>
          </cell>
          <cell r="DW557">
            <v>0</v>
          </cell>
          <cell r="DX557">
            <v>0</v>
          </cell>
          <cell r="DY557">
            <v>0</v>
          </cell>
          <cell r="DZ557">
            <v>0</v>
          </cell>
          <cell r="EA557">
            <v>0</v>
          </cell>
          <cell r="EB557">
            <v>0</v>
          </cell>
          <cell r="EC557">
            <v>0</v>
          </cell>
          <cell r="ED557">
            <v>0</v>
          </cell>
          <cell r="EE557">
            <v>0</v>
          </cell>
          <cell r="EF557">
            <v>0</v>
          </cell>
          <cell r="EG557">
            <v>0</v>
          </cell>
          <cell r="EH557">
            <v>0</v>
          </cell>
          <cell r="EI557">
            <v>0</v>
          </cell>
          <cell r="EJ557">
            <v>0</v>
          </cell>
          <cell r="EK557">
            <v>0</v>
          </cell>
          <cell r="EL557">
            <v>0</v>
          </cell>
          <cell r="EM557">
            <v>0</v>
          </cell>
          <cell r="EN557">
            <v>0</v>
          </cell>
          <cell r="EO557">
            <v>0</v>
          </cell>
          <cell r="EQ557">
            <v>19.689999999999998</v>
          </cell>
        </row>
        <row r="558">
          <cell r="B558">
            <v>0</v>
          </cell>
          <cell r="C558">
            <v>33.5</v>
          </cell>
          <cell r="D558">
            <v>0</v>
          </cell>
          <cell r="E558">
            <v>0</v>
          </cell>
          <cell r="F558">
            <v>0</v>
          </cell>
          <cell r="G558">
            <v>4.5</v>
          </cell>
          <cell r="H558">
            <v>108.4</v>
          </cell>
          <cell r="I558">
            <v>3.3</v>
          </cell>
          <cell r="J558">
            <v>0</v>
          </cell>
          <cell r="K558">
            <v>0</v>
          </cell>
          <cell r="L558">
            <v>0</v>
          </cell>
          <cell r="M558">
            <v>0.6</v>
          </cell>
          <cell r="N558">
            <v>15.1</v>
          </cell>
          <cell r="O558">
            <v>0</v>
          </cell>
          <cell r="P558">
            <v>107.483</v>
          </cell>
          <cell r="Q558">
            <v>0</v>
          </cell>
          <cell r="R558">
            <v>0</v>
          </cell>
          <cell r="S558">
            <v>76</v>
          </cell>
          <cell r="T558">
            <v>254</v>
          </cell>
          <cell r="U558">
            <v>1280</v>
          </cell>
          <cell r="V558">
            <v>0</v>
          </cell>
          <cell r="W558">
            <v>0</v>
          </cell>
          <cell r="X558">
            <v>0</v>
          </cell>
          <cell r="Y558">
            <v>34.9</v>
          </cell>
          <cell r="Z558">
            <v>0</v>
          </cell>
          <cell r="AA558">
            <v>0.1</v>
          </cell>
          <cell r="AB558">
            <v>0</v>
          </cell>
          <cell r="AC558">
            <v>674.31</v>
          </cell>
          <cell r="AD558">
            <v>0</v>
          </cell>
          <cell r="AE558">
            <v>0</v>
          </cell>
          <cell r="AF558">
            <v>0.08</v>
          </cell>
          <cell r="AG558">
            <v>391.1</v>
          </cell>
          <cell r="AH558">
            <v>33.299999999999997</v>
          </cell>
          <cell r="AI558">
            <v>0</v>
          </cell>
          <cell r="AJ558">
            <v>0</v>
          </cell>
          <cell r="AK558">
            <v>0</v>
          </cell>
          <cell r="AL558">
            <v>0</v>
          </cell>
          <cell r="AM558">
            <v>4769</v>
          </cell>
          <cell r="AN558">
            <v>0</v>
          </cell>
          <cell r="AO558">
            <v>71.040000000000006</v>
          </cell>
          <cell r="AP558">
            <v>0</v>
          </cell>
          <cell r="AQ558">
            <v>0</v>
          </cell>
          <cell r="AR558">
            <v>0</v>
          </cell>
          <cell r="AS558">
            <v>0</v>
          </cell>
          <cell r="AT558">
            <v>0</v>
          </cell>
          <cell r="AU558">
            <v>0</v>
          </cell>
          <cell r="AV558">
            <v>0</v>
          </cell>
          <cell r="AW558">
            <v>0</v>
          </cell>
          <cell r="AX558">
            <v>0</v>
          </cell>
          <cell r="AY558">
            <v>0</v>
          </cell>
          <cell r="AZ558">
            <v>0</v>
          </cell>
          <cell r="BA558">
            <v>0</v>
          </cell>
          <cell r="BB558">
            <v>0</v>
          </cell>
          <cell r="BC558">
            <v>0</v>
          </cell>
          <cell r="BD558">
            <v>17.239999999999998</v>
          </cell>
          <cell r="BE558">
            <v>0</v>
          </cell>
          <cell r="BF558">
            <v>0</v>
          </cell>
          <cell r="BG558">
            <v>2.1</v>
          </cell>
          <cell r="BH558">
            <v>0</v>
          </cell>
          <cell r="BI558">
            <v>0</v>
          </cell>
          <cell r="BJ558">
            <v>0</v>
          </cell>
          <cell r="BK558">
            <v>1</v>
          </cell>
          <cell r="BL558">
            <v>169.869</v>
          </cell>
          <cell r="BM558">
            <v>22.07</v>
          </cell>
          <cell r="BN558">
            <v>0</v>
          </cell>
          <cell r="BO558">
            <v>0</v>
          </cell>
          <cell r="BP558">
            <v>0</v>
          </cell>
          <cell r="BQ558">
            <v>0</v>
          </cell>
          <cell r="BR558">
            <v>0</v>
          </cell>
          <cell r="BS558">
            <v>1.2</v>
          </cell>
          <cell r="BT558">
            <v>20.27</v>
          </cell>
          <cell r="BU558">
            <v>0</v>
          </cell>
          <cell r="BV558">
            <v>12.73</v>
          </cell>
          <cell r="BW558">
            <v>0</v>
          </cell>
          <cell r="BY558">
            <v>0</v>
          </cell>
          <cell r="BZ558">
            <v>0</v>
          </cell>
          <cell r="CA558">
            <v>0</v>
          </cell>
          <cell r="CB558">
            <v>11.68</v>
          </cell>
          <cell r="CC558">
            <v>106.9</v>
          </cell>
          <cell r="CD558">
            <v>144</v>
          </cell>
          <cell r="CE558">
            <v>0</v>
          </cell>
          <cell r="CF558">
            <v>13</v>
          </cell>
          <cell r="CG558">
            <v>0</v>
          </cell>
          <cell r="CH558">
            <v>62</v>
          </cell>
          <cell r="CI558">
            <v>12.5</v>
          </cell>
          <cell r="CJ558">
            <v>0</v>
          </cell>
          <cell r="CK558">
            <v>0</v>
          </cell>
          <cell r="CL558">
            <v>0</v>
          </cell>
          <cell r="CM558">
            <v>1</v>
          </cell>
          <cell r="CN558">
            <v>46.7</v>
          </cell>
          <cell r="CO558">
            <v>5.7</v>
          </cell>
          <cell r="CP558">
            <v>0</v>
          </cell>
          <cell r="CQ558">
            <v>21.5</v>
          </cell>
          <cell r="CR558">
            <v>1.3</v>
          </cell>
          <cell r="CS558">
            <v>67.05</v>
          </cell>
          <cell r="CT558">
            <v>67.05</v>
          </cell>
          <cell r="CU558">
            <v>55.28</v>
          </cell>
          <cell r="CV558">
            <v>695.37</v>
          </cell>
          <cell r="CW558">
            <v>145.36000000000001</v>
          </cell>
          <cell r="CX558">
            <v>270</v>
          </cell>
          <cell r="CY558">
            <v>25.99</v>
          </cell>
          <cell r="CZ558">
            <v>414.19</v>
          </cell>
          <cell r="DA558">
            <v>67.05</v>
          </cell>
          <cell r="DB558">
            <v>632.80999999999995</v>
          </cell>
          <cell r="DC558">
            <v>1.27</v>
          </cell>
          <cell r="DD558">
            <v>172.06</v>
          </cell>
          <cell r="DE558">
            <v>75.39</v>
          </cell>
          <cell r="DF558">
            <v>79.8</v>
          </cell>
          <cell r="DG558">
            <v>23.61</v>
          </cell>
          <cell r="DH558">
            <v>134.21</v>
          </cell>
          <cell r="DI558">
            <v>575.86</v>
          </cell>
          <cell r="DJ558">
            <v>67.05</v>
          </cell>
          <cell r="DK558">
            <v>433.74</v>
          </cell>
          <cell r="DL558">
            <v>67.05</v>
          </cell>
          <cell r="DM558">
            <v>66.27</v>
          </cell>
          <cell r="DN558">
            <v>67.05</v>
          </cell>
          <cell r="DO558">
            <v>67.05</v>
          </cell>
          <cell r="DP558">
            <v>67.05</v>
          </cell>
          <cell r="DQ558">
            <v>457.8</v>
          </cell>
          <cell r="DR558">
            <v>172.06</v>
          </cell>
          <cell r="DS558">
            <v>67.56</v>
          </cell>
          <cell r="DT558">
            <v>48.85</v>
          </cell>
          <cell r="DU558">
            <v>1339.24</v>
          </cell>
          <cell r="DV558">
            <v>67.05</v>
          </cell>
          <cell r="DW558">
            <v>518.65</v>
          </cell>
          <cell r="DX558">
            <v>67.05</v>
          </cell>
          <cell r="DY558">
            <v>2</v>
          </cell>
          <cell r="DZ558">
            <v>0.5</v>
          </cell>
          <cell r="EA558">
            <v>0</v>
          </cell>
          <cell r="EB558">
            <v>0</v>
          </cell>
          <cell r="EC558">
            <v>6.4</v>
          </cell>
          <cell r="ED558">
            <v>0</v>
          </cell>
          <cell r="EE558">
            <v>74.819999999999993</v>
          </cell>
          <cell r="EF558">
            <v>0</v>
          </cell>
          <cell r="EG558">
            <v>0</v>
          </cell>
          <cell r="EH558">
            <v>0</v>
          </cell>
          <cell r="EI558">
            <v>0</v>
          </cell>
          <cell r="EJ558">
            <v>0</v>
          </cell>
          <cell r="EK558">
            <v>0</v>
          </cell>
          <cell r="EL558">
            <v>0</v>
          </cell>
          <cell r="EM558">
            <v>41</v>
          </cell>
          <cell r="EN558">
            <v>51.2</v>
          </cell>
          <cell r="EO558">
            <v>0</v>
          </cell>
          <cell r="EQ558">
            <v>15781.261999999993</v>
          </cell>
        </row>
        <row r="559">
          <cell r="B559">
            <v>0</v>
          </cell>
          <cell r="C559">
            <v>5</v>
          </cell>
          <cell r="D559">
            <v>0</v>
          </cell>
          <cell r="E559">
            <v>0</v>
          </cell>
          <cell r="F559">
            <v>0</v>
          </cell>
          <cell r="G559">
            <v>1.3</v>
          </cell>
          <cell r="H559">
            <v>123.9</v>
          </cell>
          <cell r="I559">
            <v>0</v>
          </cell>
          <cell r="J559">
            <v>0</v>
          </cell>
          <cell r="K559">
            <v>0</v>
          </cell>
          <cell r="L559">
            <v>0</v>
          </cell>
          <cell r="M559">
            <v>2.5</v>
          </cell>
          <cell r="N559">
            <v>0</v>
          </cell>
          <cell r="O559">
            <v>0</v>
          </cell>
          <cell r="P559">
            <v>67.7</v>
          </cell>
          <cell r="Q559">
            <v>0</v>
          </cell>
          <cell r="R559">
            <v>0</v>
          </cell>
          <cell r="S559">
            <v>76</v>
          </cell>
          <cell r="T559">
            <v>0</v>
          </cell>
          <cell r="U559">
            <v>0</v>
          </cell>
          <cell r="V559">
            <v>0</v>
          </cell>
          <cell r="W559">
            <v>0</v>
          </cell>
          <cell r="X559">
            <v>0</v>
          </cell>
          <cell r="Y559">
            <v>22.4</v>
          </cell>
          <cell r="Z559">
            <v>0</v>
          </cell>
          <cell r="AA559">
            <v>0</v>
          </cell>
          <cell r="AB559">
            <v>0</v>
          </cell>
          <cell r="AC559">
            <v>471</v>
          </cell>
          <cell r="AD559">
            <v>0</v>
          </cell>
          <cell r="AE559">
            <v>0</v>
          </cell>
          <cell r="AF559">
            <v>0</v>
          </cell>
          <cell r="AG559">
            <v>187.8</v>
          </cell>
          <cell r="AH559">
            <v>0</v>
          </cell>
          <cell r="AI559">
            <v>0</v>
          </cell>
          <cell r="AJ559">
            <v>0</v>
          </cell>
          <cell r="AK559">
            <v>0</v>
          </cell>
          <cell r="AL559">
            <v>0</v>
          </cell>
          <cell r="AM559">
            <v>0</v>
          </cell>
          <cell r="AN559">
            <v>0</v>
          </cell>
          <cell r="AO559">
            <v>0</v>
          </cell>
          <cell r="AP559">
            <v>0</v>
          </cell>
          <cell r="AQ559">
            <v>0</v>
          </cell>
          <cell r="AR559">
            <v>0</v>
          </cell>
          <cell r="AS559">
            <v>0</v>
          </cell>
          <cell r="AT559">
            <v>0</v>
          </cell>
          <cell r="AU559">
            <v>0</v>
          </cell>
          <cell r="AV559">
            <v>0</v>
          </cell>
          <cell r="AW559">
            <v>0</v>
          </cell>
          <cell r="AX559">
            <v>0</v>
          </cell>
          <cell r="AY559">
            <v>0.16714456096948199</v>
          </cell>
          <cell r="AZ559">
            <v>0</v>
          </cell>
          <cell r="BA559">
            <v>0</v>
          </cell>
          <cell r="BB559">
            <v>0</v>
          </cell>
          <cell r="BC559">
            <v>0</v>
          </cell>
          <cell r="BD559">
            <v>0</v>
          </cell>
          <cell r="BE559">
            <v>0</v>
          </cell>
          <cell r="BF559">
            <v>0</v>
          </cell>
          <cell r="BG559">
            <v>1.6405984692081099</v>
          </cell>
          <cell r="BH559">
            <v>0</v>
          </cell>
          <cell r="BI559">
            <v>0</v>
          </cell>
          <cell r="BJ559">
            <v>0</v>
          </cell>
          <cell r="BK559">
            <v>0</v>
          </cell>
          <cell r="BL559">
            <v>8</v>
          </cell>
          <cell r="BM559">
            <v>20.78</v>
          </cell>
          <cell r="BN559">
            <v>0</v>
          </cell>
          <cell r="BO559">
            <v>0</v>
          </cell>
          <cell r="BP559">
            <v>0</v>
          </cell>
          <cell r="BQ559">
            <v>0</v>
          </cell>
          <cell r="BR559">
            <v>1.2</v>
          </cell>
          <cell r="BS559">
            <v>0</v>
          </cell>
          <cell r="BT559">
            <v>0</v>
          </cell>
          <cell r="BU559">
            <v>0</v>
          </cell>
          <cell r="BV559">
            <v>0</v>
          </cell>
          <cell r="BW559">
            <v>0</v>
          </cell>
          <cell r="BY559">
            <v>0</v>
          </cell>
          <cell r="BZ559">
            <v>0</v>
          </cell>
          <cell r="CA559">
            <v>0</v>
          </cell>
          <cell r="CB559">
            <v>11.18</v>
          </cell>
          <cell r="CC559">
            <v>4.3</v>
          </cell>
          <cell r="CD559">
            <v>0</v>
          </cell>
          <cell r="CE559">
            <v>0</v>
          </cell>
          <cell r="CF559">
            <v>6</v>
          </cell>
          <cell r="CG559">
            <v>0</v>
          </cell>
          <cell r="CH559">
            <v>56</v>
          </cell>
          <cell r="CI559">
            <v>3.1</v>
          </cell>
          <cell r="CJ559">
            <v>0</v>
          </cell>
          <cell r="CK559">
            <v>0</v>
          </cell>
          <cell r="CL559">
            <v>0</v>
          </cell>
          <cell r="CM559">
            <v>0</v>
          </cell>
          <cell r="CN559">
            <v>1.2</v>
          </cell>
          <cell r="CO559">
            <v>1</v>
          </cell>
          <cell r="CP559">
            <v>0</v>
          </cell>
          <cell r="CQ559">
            <v>0</v>
          </cell>
          <cell r="CR559">
            <v>0</v>
          </cell>
          <cell r="CS559">
            <v>44.17</v>
          </cell>
          <cell r="CT559">
            <v>44.17</v>
          </cell>
          <cell r="CU559">
            <v>73.98</v>
          </cell>
          <cell r="CV559">
            <v>792.46</v>
          </cell>
          <cell r="CW559">
            <v>209.64</v>
          </cell>
          <cell r="CX559">
            <v>46.85</v>
          </cell>
          <cell r="CY559">
            <v>9</v>
          </cell>
          <cell r="CZ559">
            <v>361.37</v>
          </cell>
          <cell r="DA559">
            <v>44.17</v>
          </cell>
          <cell r="DB559">
            <v>524.49</v>
          </cell>
          <cell r="DC559">
            <v>44.17</v>
          </cell>
          <cell r="DD559">
            <v>75.650000000000006</v>
          </cell>
          <cell r="DE559">
            <v>57.11</v>
          </cell>
          <cell r="DF559">
            <v>23.77</v>
          </cell>
          <cell r="DG559">
            <v>98.46</v>
          </cell>
          <cell r="DH559">
            <v>378.75</v>
          </cell>
          <cell r="DI559">
            <v>704.3</v>
          </cell>
          <cell r="DJ559">
            <v>44.17</v>
          </cell>
          <cell r="DK559">
            <v>719.98</v>
          </cell>
          <cell r="DL559">
            <v>44.17</v>
          </cell>
          <cell r="DM559">
            <v>44.33</v>
          </cell>
          <cell r="DN559">
            <v>44.17</v>
          </cell>
          <cell r="DO559">
            <v>44.17</v>
          </cell>
          <cell r="DP559">
            <v>44.17</v>
          </cell>
          <cell r="DQ559">
            <v>455.35</v>
          </cell>
          <cell r="DR559">
            <v>75.650000000000006</v>
          </cell>
          <cell r="DS559">
            <v>29.01</v>
          </cell>
          <cell r="DT559">
            <v>24.63</v>
          </cell>
          <cell r="DU559">
            <v>1436.65</v>
          </cell>
          <cell r="DV559">
            <v>44.17</v>
          </cell>
          <cell r="DW559">
            <v>570.76</v>
          </cell>
          <cell r="DX559">
            <v>44.17</v>
          </cell>
          <cell r="DY559">
            <v>44.17</v>
          </cell>
          <cell r="DZ559">
            <v>0</v>
          </cell>
          <cell r="EA559">
            <v>0</v>
          </cell>
          <cell r="EB559">
            <v>0</v>
          </cell>
          <cell r="EC559">
            <v>0</v>
          </cell>
          <cell r="ED559">
            <v>0</v>
          </cell>
          <cell r="EE559">
            <v>0</v>
          </cell>
          <cell r="EF559">
            <v>0</v>
          </cell>
          <cell r="EG559">
            <v>0</v>
          </cell>
          <cell r="EH559">
            <v>0</v>
          </cell>
          <cell r="EI559">
            <v>0</v>
          </cell>
          <cell r="EJ559">
            <v>0</v>
          </cell>
          <cell r="EK559">
            <v>0</v>
          </cell>
          <cell r="EL559">
            <v>0</v>
          </cell>
          <cell r="EM559">
            <v>24.25</v>
          </cell>
          <cell r="EN559">
            <v>58.3</v>
          </cell>
          <cell r="EO559">
            <v>0</v>
          </cell>
          <cell r="EQ559">
            <v>8396.9477430301777</v>
          </cell>
        </row>
        <row r="560">
          <cell r="B560">
            <v>0</v>
          </cell>
          <cell r="C560">
            <v>0</v>
          </cell>
          <cell r="D560">
            <v>0</v>
          </cell>
          <cell r="E560">
            <v>0</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488</v>
          </cell>
          <cell r="U560">
            <v>1395</v>
          </cell>
          <cell r="V560">
            <v>0</v>
          </cell>
          <cell r="W560">
            <v>0</v>
          </cell>
          <cell r="X560">
            <v>0</v>
          </cell>
          <cell r="Y560">
            <v>0</v>
          </cell>
          <cell r="Z560">
            <v>0</v>
          </cell>
          <cell r="AA560">
            <v>0.1</v>
          </cell>
          <cell r="AB560">
            <v>0</v>
          </cell>
          <cell r="AC560">
            <v>0</v>
          </cell>
          <cell r="AD560">
            <v>0</v>
          </cell>
          <cell r="AE560">
            <v>0</v>
          </cell>
          <cell r="AF560">
            <v>0</v>
          </cell>
          <cell r="AG560">
            <v>0</v>
          </cell>
          <cell r="AH560">
            <v>0</v>
          </cell>
          <cell r="AI560">
            <v>0</v>
          </cell>
          <cell r="AJ560">
            <v>0</v>
          </cell>
          <cell r="AK560">
            <v>0</v>
          </cell>
          <cell r="AL560">
            <v>0</v>
          </cell>
          <cell r="AM560">
            <v>4757</v>
          </cell>
          <cell r="AN560">
            <v>0</v>
          </cell>
          <cell r="AO560">
            <v>0</v>
          </cell>
          <cell r="AP560">
            <v>0</v>
          </cell>
          <cell r="AQ560">
            <v>0</v>
          </cell>
          <cell r="AR560">
            <v>0</v>
          </cell>
          <cell r="AS560">
            <v>0</v>
          </cell>
          <cell r="AT560">
            <v>0</v>
          </cell>
          <cell r="AU560">
            <v>0</v>
          </cell>
          <cell r="AV560">
            <v>0</v>
          </cell>
          <cell r="AW560">
            <v>0</v>
          </cell>
          <cell r="AX560">
            <v>0</v>
          </cell>
          <cell r="AY560">
            <v>0</v>
          </cell>
          <cell r="AZ560">
            <v>0</v>
          </cell>
          <cell r="BA560">
            <v>0</v>
          </cell>
          <cell r="BB560">
            <v>0</v>
          </cell>
          <cell r="BC560">
            <v>0</v>
          </cell>
          <cell r="BD560">
            <v>0</v>
          </cell>
          <cell r="BE560">
            <v>0</v>
          </cell>
          <cell r="BF560">
            <v>0</v>
          </cell>
          <cell r="BG560">
            <v>0</v>
          </cell>
          <cell r="BH560">
            <v>0</v>
          </cell>
          <cell r="BI560">
            <v>0</v>
          </cell>
          <cell r="BJ560">
            <v>0</v>
          </cell>
          <cell r="BK560">
            <v>0</v>
          </cell>
          <cell r="BL560">
            <v>0</v>
          </cell>
          <cell r="BM560">
            <v>0</v>
          </cell>
          <cell r="BN560">
            <v>0</v>
          </cell>
          <cell r="BO560">
            <v>0</v>
          </cell>
          <cell r="BP560">
            <v>0</v>
          </cell>
          <cell r="BQ560">
            <v>0</v>
          </cell>
          <cell r="BR560">
            <v>0</v>
          </cell>
          <cell r="BS560">
            <v>0</v>
          </cell>
          <cell r="BT560">
            <v>0</v>
          </cell>
          <cell r="BU560">
            <v>0</v>
          </cell>
          <cell r="BV560">
            <v>13.2</v>
          </cell>
          <cell r="BW560">
            <v>0</v>
          </cell>
          <cell r="BY560">
            <v>0</v>
          </cell>
          <cell r="BZ560">
            <v>0</v>
          </cell>
          <cell r="CA560">
            <v>0</v>
          </cell>
          <cell r="CB560">
            <v>0</v>
          </cell>
          <cell r="CC560">
            <v>0</v>
          </cell>
          <cell r="CD560">
            <v>132</v>
          </cell>
          <cell r="CE560">
            <v>0</v>
          </cell>
          <cell r="CF560">
            <v>0</v>
          </cell>
          <cell r="CG560">
            <v>0</v>
          </cell>
          <cell r="CH560">
            <v>0</v>
          </cell>
          <cell r="CI560">
            <v>0</v>
          </cell>
          <cell r="CJ560">
            <v>0</v>
          </cell>
          <cell r="CK560">
            <v>0</v>
          </cell>
          <cell r="CL560">
            <v>0</v>
          </cell>
          <cell r="CM560">
            <v>0</v>
          </cell>
          <cell r="CN560">
            <v>3</v>
          </cell>
          <cell r="CO560">
            <v>0</v>
          </cell>
          <cell r="CP560">
            <v>0</v>
          </cell>
          <cell r="CQ560">
            <v>0</v>
          </cell>
          <cell r="CR560">
            <v>3</v>
          </cell>
          <cell r="CS560">
            <v>0</v>
          </cell>
          <cell r="CT560">
            <v>0</v>
          </cell>
          <cell r="CU560">
            <v>0</v>
          </cell>
          <cell r="CV560">
            <v>0</v>
          </cell>
          <cell r="CW560">
            <v>0</v>
          </cell>
          <cell r="CX560">
            <v>0</v>
          </cell>
          <cell r="CY560">
            <v>0</v>
          </cell>
          <cell r="CZ560">
            <v>0</v>
          </cell>
          <cell r="DA560">
            <v>0</v>
          </cell>
          <cell r="DB560">
            <v>0</v>
          </cell>
          <cell r="DC560">
            <v>0</v>
          </cell>
          <cell r="DD560">
            <v>0</v>
          </cell>
          <cell r="DE560">
            <v>0</v>
          </cell>
          <cell r="DF560">
            <v>0</v>
          </cell>
          <cell r="DG560">
            <v>0</v>
          </cell>
          <cell r="DH560">
            <v>0</v>
          </cell>
          <cell r="DI560">
            <v>0</v>
          </cell>
          <cell r="DJ560">
            <v>0</v>
          </cell>
          <cell r="DK560">
            <v>0</v>
          </cell>
          <cell r="DL560">
            <v>0</v>
          </cell>
          <cell r="DM560">
            <v>0</v>
          </cell>
          <cell r="DN560">
            <v>0</v>
          </cell>
          <cell r="DO560">
            <v>0</v>
          </cell>
          <cell r="DP560">
            <v>0</v>
          </cell>
          <cell r="DQ560">
            <v>0</v>
          </cell>
          <cell r="DR560">
            <v>0</v>
          </cell>
          <cell r="DS560">
            <v>0</v>
          </cell>
          <cell r="DT560">
            <v>0</v>
          </cell>
          <cell r="DU560">
            <v>0</v>
          </cell>
          <cell r="DV560">
            <v>0</v>
          </cell>
          <cell r="DW560">
            <v>0</v>
          </cell>
          <cell r="DX560">
            <v>0</v>
          </cell>
          <cell r="DY560">
            <v>0</v>
          </cell>
          <cell r="DZ560">
            <v>0</v>
          </cell>
          <cell r="EA560">
            <v>0</v>
          </cell>
          <cell r="EB560">
            <v>0</v>
          </cell>
          <cell r="EC560">
            <v>0</v>
          </cell>
          <cell r="ED560">
            <v>0</v>
          </cell>
          <cell r="EE560">
            <v>0</v>
          </cell>
          <cell r="EF560">
            <v>0</v>
          </cell>
          <cell r="EG560">
            <v>0</v>
          </cell>
          <cell r="EH560">
            <v>0</v>
          </cell>
          <cell r="EI560">
            <v>0</v>
          </cell>
          <cell r="EJ560">
            <v>0</v>
          </cell>
          <cell r="EK560">
            <v>0</v>
          </cell>
          <cell r="EL560">
            <v>0</v>
          </cell>
          <cell r="EM560">
            <v>0</v>
          </cell>
          <cell r="EN560">
            <v>0</v>
          </cell>
          <cell r="EO560">
            <v>0</v>
          </cell>
          <cell r="EQ560">
            <v>6791.3</v>
          </cell>
        </row>
        <row r="561">
          <cell r="B561">
            <v>0</v>
          </cell>
          <cell r="C561">
            <v>7</v>
          </cell>
          <cell r="D561">
            <v>0</v>
          </cell>
          <cell r="E561">
            <v>0</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cell r="AF561">
            <v>0</v>
          </cell>
          <cell r="AG561">
            <v>0</v>
          </cell>
          <cell r="AH561">
            <v>0</v>
          </cell>
          <cell r="AI561">
            <v>0</v>
          </cell>
          <cell r="AJ561">
            <v>0</v>
          </cell>
          <cell r="AK561">
            <v>0</v>
          </cell>
          <cell r="AL561">
            <v>0</v>
          </cell>
          <cell r="AM561">
            <v>0</v>
          </cell>
          <cell r="AN561">
            <v>0</v>
          </cell>
          <cell r="AO561">
            <v>0</v>
          </cell>
          <cell r="AP561">
            <v>0</v>
          </cell>
          <cell r="AQ561">
            <v>0</v>
          </cell>
          <cell r="AR561">
            <v>0</v>
          </cell>
          <cell r="AS561">
            <v>0</v>
          </cell>
          <cell r="AT561">
            <v>0</v>
          </cell>
          <cell r="AU561">
            <v>0</v>
          </cell>
          <cell r="AV561">
            <v>0</v>
          </cell>
          <cell r="AW561">
            <v>0</v>
          </cell>
          <cell r="AX561">
            <v>0</v>
          </cell>
          <cell r="AY561">
            <v>0</v>
          </cell>
          <cell r="AZ561">
            <v>0</v>
          </cell>
          <cell r="BA561">
            <v>0</v>
          </cell>
          <cell r="BB561">
            <v>0</v>
          </cell>
          <cell r="BC561">
            <v>0</v>
          </cell>
          <cell r="BD561">
            <v>0</v>
          </cell>
          <cell r="BE561">
            <v>0</v>
          </cell>
          <cell r="BF561">
            <v>0</v>
          </cell>
          <cell r="BG561">
            <v>0</v>
          </cell>
          <cell r="BH561">
            <v>0</v>
          </cell>
          <cell r="BI561">
            <v>0</v>
          </cell>
          <cell r="BJ561">
            <v>0</v>
          </cell>
          <cell r="BK561">
            <v>0</v>
          </cell>
          <cell r="BL561">
            <v>13</v>
          </cell>
          <cell r="BM561">
            <v>0</v>
          </cell>
          <cell r="BN561">
            <v>0</v>
          </cell>
          <cell r="BO561">
            <v>0</v>
          </cell>
          <cell r="BP561">
            <v>0</v>
          </cell>
          <cell r="BQ561">
            <v>0</v>
          </cell>
          <cell r="BR561">
            <v>0</v>
          </cell>
          <cell r="BS561">
            <v>0</v>
          </cell>
          <cell r="BT561">
            <v>0</v>
          </cell>
          <cell r="BU561">
            <v>0</v>
          </cell>
          <cell r="BV561">
            <v>0</v>
          </cell>
          <cell r="BW561">
            <v>0</v>
          </cell>
          <cell r="BY561">
            <v>0</v>
          </cell>
          <cell r="BZ561">
            <v>0</v>
          </cell>
          <cell r="CA561">
            <v>0</v>
          </cell>
          <cell r="CB561">
            <v>0</v>
          </cell>
          <cell r="CC561">
            <v>0</v>
          </cell>
          <cell r="CD561">
            <v>0</v>
          </cell>
          <cell r="CE561">
            <v>0</v>
          </cell>
          <cell r="CF561">
            <v>0</v>
          </cell>
          <cell r="CG561">
            <v>0</v>
          </cell>
          <cell r="CH561">
            <v>0</v>
          </cell>
          <cell r="CI561">
            <v>0</v>
          </cell>
          <cell r="CJ561">
            <v>0</v>
          </cell>
          <cell r="CK561">
            <v>0</v>
          </cell>
          <cell r="CL561">
            <v>0</v>
          </cell>
          <cell r="CM561">
            <v>0</v>
          </cell>
          <cell r="CN561">
            <v>0</v>
          </cell>
          <cell r="CO561">
            <v>0</v>
          </cell>
          <cell r="CP561">
            <v>0</v>
          </cell>
          <cell r="CQ561">
            <v>0</v>
          </cell>
          <cell r="CR561">
            <v>0</v>
          </cell>
          <cell r="CS561">
            <v>0</v>
          </cell>
          <cell r="CT561">
            <v>0</v>
          </cell>
          <cell r="CU561">
            <v>0</v>
          </cell>
          <cell r="CV561">
            <v>0</v>
          </cell>
          <cell r="CW561">
            <v>0</v>
          </cell>
          <cell r="CX561">
            <v>0</v>
          </cell>
          <cell r="CY561">
            <v>0</v>
          </cell>
          <cell r="CZ561">
            <v>0</v>
          </cell>
          <cell r="DA561">
            <v>0</v>
          </cell>
          <cell r="DB561">
            <v>0</v>
          </cell>
          <cell r="DC561">
            <v>0</v>
          </cell>
          <cell r="DD561">
            <v>0</v>
          </cell>
          <cell r="DE561">
            <v>0</v>
          </cell>
          <cell r="DF561">
            <v>0</v>
          </cell>
          <cell r="DG561">
            <v>0</v>
          </cell>
          <cell r="DH561">
            <v>0</v>
          </cell>
          <cell r="DI561">
            <v>0</v>
          </cell>
          <cell r="DJ561">
            <v>0</v>
          </cell>
          <cell r="DK561">
            <v>0</v>
          </cell>
          <cell r="DL561">
            <v>0</v>
          </cell>
          <cell r="DM561">
            <v>0</v>
          </cell>
          <cell r="DN561">
            <v>0</v>
          </cell>
          <cell r="DO561">
            <v>0</v>
          </cell>
          <cell r="DP561">
            <v>0</v>
          </cell>
          <cell r="DQ561">
            <v>0</v>
          </cell>
          <cell r="DR561">
            <v>0</v>
          </cell>
          <cell r="DS561">
            <v>0</v>
          </cell>
          <cell r="DT561">
            <v>0</v>
          </cell>
          <cell r="DU561">
            <v>0</v>
          </cell>
          <cell r="DV561">
            <v>0</v>
          </cell>
          <cell r="DW561">
            <v>0</v>
          </cell>
          <cell r="DX561">
            <v>0</v>
          </cell>
          <cell r="DY561">
            <v>0</v>
          </cell>
          <cell r="DZ561">
            <v>0</v>
          </cell>
          <cell r="EA561">
            <v>0</v>
          </cell>
          <cell r="EB561">
            <v>0</v>
          </cell>
          <cell r="EC561">
            <v>0</v>
          </cell>
          <cell r="ED561">
            <v>0</v>
          </cell>
          <cell r="EE561">
            <v>0</v>
          </cell>
          <cell r="EF561">
            <v>0</v>
          </cell>
          <cell r="EG561">
            <v>0</v>
          </cell>
          <cell r="EH561">
            <v>0</v>
          </cell>
          <cell r="EI561">
            <v>0</v>
          </cell>
          <cell r="EJ561">
            <v>0</v>
          </cell>
          <cell r="EK561">
            <v>0</v>
          </cell>
          <cell r="EL561">
            <v>0</v>
          </cell>
          <cell r="EM561">
            <v>0</v>
          </cell>
          <cell r="EN561">
            <v>0</v>
          </cell>
          <cell r="EO561">
            <v>0</v>
          </cell>
          <cell r="EQ561">
            <v>20</v>
          </cell>
        </row>
        <row r="562">
          <cell r="B562">
            <v>0</v>
          </cell>
          <cell r="C562">
            <v>12</v>
          </cell>
          <cell r="D562">
            <v>0</v>
          </cell>
          <cell r="E562">
            <v>0</v>
          </cell>
          <cell r="F562">
            <v>0</v>
          </cell>
          <cell r="G562">
            <v>1.3</v>
          </cell>
          <cell r="H562">
            <v>123.9</v>
          </cell>
          <cell r="I562">
            <v>0</v>
          </cell>
          <cell r="J562">
            <v>0</v>
          </cell>
          <cell r="K562">
            <v>0</v>
          </cell>
          <cell r="L562">
            <v>0</v>
          </cell>
          <cell r="M562">
            <v>2.5</v>
          </cell>
          <cell r="N562">
            <v>0</v>
          </cell>
          <cell r="O562">
            <v>0</v>
          </cell>
          <cell r="P562">
            <v>67.7</v>
          </cell>
          <cell r="Q562">
            <v>0</v>
          </cell>
          <cell r="R562">
            <v>0</v>
          </cell>
          <cell r="S562">
            <v>76</v>
          </cell>
          <cell r="T562">
            <v>488</v>
          </cell>
          <cell r="U562">
            <v>1395</v>
          </cell>
          <cell r="V562">
            <v>0</v>
          </cell>
          <cell r="W562">
            <v>0</v>
          </cell>
          <cell r="X562">
            <v>0</v>
          </cell>
          <cell r="Y562">
            <v>22.4</v>
          </cell>
          <cell r="Z562">
            <v>0</v>
          </cell>
          <cell r="AA562">
            <v>0.1</v>
          </cell>
          <cell r="AB562">
            <v>0</v>
          </cell>
          <cell r="AC562">
            <v>471</v>
          </cell>
          <cell r="AD562">
            <v>0</v>
          </cell>
          <cell r="AE562">
            <v>0</v>
          </cell>
          <cell r="AF562">
            <v>0</v>
          </cell>
          <cell r="AG562">
            <v>187.8</v>
          </cell>
          <cell r="AH562">
            <v>0</v>
          </cell>
          <cell r="AI562">
            <v>0</v>
          </cell>
          <cell r="AJ562">
            <v>0</v>
          </cell>
          <cell r="AK562">
            <v>0</v>
          </cell>
          <cell r="AL562">
            <v>0</v>
          </cell>
          <cell r="AM562">
            <v>4757</v>
          </cell>
          <cell r="AN562">
            <v>0</v>
          </cell>
          <cell r="AO562">
            <v>0</v>
          </cell>
          <cell r="AP562">
            <v>0</v>
          </cell>
          <cell r="AQ562">
            <v>0</v>
          </cell>
          <cell r="AR562">
            <v>0</v>
          </cell>
          <cell r="AS562">
            <v>0</v>
          </cell>
          <cell r="AT562">
            <v>0</v>
          </cell>
          <cell r="AU562">
            <v>0</v>
          </cell>
          <cell r="AV562">
            <v>0</v>
          </cell>
          <cell r="AW562">
            <v>0</v>
          </cell>
          <cell r="AX562">
            <v>0</v>
          </cell>
          <cell r="AY562">
            <v>0.16714456096948199</v>
          </cell>
          <cell r="AZ562">
            <v>0</v>
          </cell>
          <cell r="BA562">
            <v>0</v>
          </cell>
          <cell r="BB562">
            <v>0</v>
          </cell>
          <cell r="BC562">
            <v>0</v>
          </cell>
          <cell r="BD562">
            <v>0</v>
          </cell>
          <cell r="BE562">
            <v>0</v>
          </cell>
          <cell r="BF562">
            <v>0</v>
          </cell>
          <cell r="BG562">
            <v>1.6405984692081099</v>
          </cell>
          <cell r="BH562">
            <v>0</v>
          </cell>
          <cell r="BI562">
            <v>0</v>
          </cell>
          <cell r="BJ562">
            <v>0</v>
          </cell>
          <cell r="BK562">
            <v>0</v>
          </cell>
          <cell r="BL562">
            <v>21</v>
          </cell>
          <cell r="BM562">
            <v>20.78</v>
          </cell>
          <cell r="BN562">
            <v>0</v>
          </cell>
          <cell r="BO562">
            <v>0</v>
          </cell>
          <cell r="BP562">
            <v>0</v>
          </cell>
          <cell r="BQ562">
            <v>0</v>
          </cell>
          <cell r="BR562">
            <v>1.2</v>
          </cell>
          <cell r="BS562">
            <v>0</v>
          </cell>
          <cell r="BT562">
            <v>0</v>
          </cell>
          <cell r="BU562">
            <v>0</v>
          </cell>
          <cell r="BV562">
            <v>13.2</v>
          </cell>
          <cell r="BW562">
            <v>0</v>
          </cell>
          <cell r="BY562">
            <v>0</v>
          </cell>
          <cell r="BZ562">
            <v>0</v>
          </cell>
          <cell r="CA562">
            <v>0</v>
          </cell>
          <cell r="CB562">
            <v>11.18</v>
          </cell>
          <cell r="CC562">
            <v>4.3</v>
          </cell>
          <cell r="CD562">
            <v>132</v>
          </cell>
          <cell r="CE562">
            <v>0</v>
          </cell>
          <cell r="CF562">
            <v>6</v>
          </cell>
          <cell r="CG562">
            <v>0</v>
          </cell>
          <cell r="CH562">
            <v>56</v>
          </cell>
          <cell r="CI562">
            <v>3.1</v>
          </cell>
          <cell r="CJ562">
            <v>0</v>
          </cell>
          <cell r="CK562">
            <v>0</v>
          </cell>
          <cell r="CL562">
            <v>0</v>
          </cell>
          <cell r="CM562">
            <v>0</v>
          </cell>
          <cell r="CN562">
            <v>4.2</v>
          </cell>
          <cell r="CO562">
            <v>1</v>
          </cell>
          <cell r="CP562">
            <v>0</v>
          </cell>
          <cell r="CQ562">
            <v>0</v>
          </cell>
          <cell r="CR562">
            <v>3</v>
          </cell>
          <cell r="CS562">
            <v>44.17</v>
          </cell>
          <cell r="CT562">
            <v>44.17</v>
          </cell>
          <cell r="CU562">
            <v>73.98</v>
          </cell>
          <cell r="CV562">
            <v>792.46</v>
          </cell>
          <cell r="CW562">
            <v>209.64</v>
          </cell>
          <cell r="CX562">
            <v>46.85</v>
          </cell>
          <cell r="CY562">
            <v>9</v>
          </cell>
          <cell r="CZ562">
            <v>361.37</v>
          </cell>
          <cell r="DA562">
            <v>44.17</v>
          </cell>
          <cell r="DB562">
            <v>524.49</v>
          </cell>
          <cell r="DC562">
            <v>44.17</v>
          </cell>
          <cell r="DD562">
            <v>75.650000000000006</v>
          </cell>
          <cell r="DE562">
            <v>57.11</v>
          </cell>
          <cell r="DF562">
            <v>23.77</v>
          </cell>
          <cell r="DG562">
            <v>98.46</v>
          </cell>
          <cell r="DH562">
            <v>378.75</v>
          </cell>
          <cell r="DI562">
            <v>704.3</v>
          </cell>
          <cell r="DJ562">
            <v>44.17</v>
          </cell>
          <cell r="DK562">
            <v>719.98</v>
          </cell>
          <cell r="DL562">
            <v>44.17</v>
          </cell>
          <cell r="DM562">
            <v>44.33</v>
          </cell>
          <cell r="DN562">
            <v>44.17</v>
          </cell>
          <cell r="DO562">
            <v>44.17</v>
          </cell>
          <cell r="DP562">
            <v>44.17</v>
          </cell>
          <cell r="DQ562">
            <v>455.35</v>
          </cell>
          <cell r="DR562">
            <v>75.650000000000006</v>
          </cell>
          <cell r="DS562">
            <v>29.01</v>
          </cell>
          <cell r="DT562">
            <v>24.63</v>
          </cell>
          <cell r="DU562">
            <v>1436.65</v>
          </cell>
          <cell r="DV562">
            <v>44.17</v>
          </cell>
          <cell r="DW562">
            <v>570.76</v>
          </cell>
          <cell r="DX562">
            <v>44.17</v>
          </cell>
          <cell r="DY562">
            <v>44.17</v>
          </cell>
          <cell r="DZ562">
            <v>0</v>
          </cell>
          <cell r="EA562">
            <v>0</v>
          </cell>
          <cell r="EB562">
            <v>0</v>
          </cell>
          <cell r="EC562">
            <v>0</v>
          </cell>
          <cell r="ED562">
            <v>0</v>
          </cell>
          <cell r="EE562">
            <v>0</v>
          </cell>
          <cell r="EF562">
            <v>0</v>
          </cell>
          <cell r="EG562">
            <v>0</v>
          </cell>
          <cell r="EH562">
            <v>0</v>
          </cell>
          <cell r="EI562">
            <v>0</v>
          </cell>
          <cell r="EJ562">
            <v>0</v>
          </cell>
          <cell r="EK562">
            <v>0</v>
          </cell>
          <cell r="EL562">
            <v>0</v>
          </cell>
          <cell r="EM562">
            <v>24.25</v>
          </cell>
          <cell r="EN562">
            <v>58.3</v>
          </cell>
          <cell r="EO562">
            <v>0</v>
          </cell>
          <cell r="EQ562">
            <v>15208.247743030175</v>
          </cell>
        </row>
        <row r="563">
          <cell r="B563">
            <v>0</v>
          </cell>
          <cell r="C563">
            <v>2</v>
          </cell>
          <cell r="D563">
            <v>0</v>
          </cell>
          <cell r="E563">
            <v>0</v>
          </cell>
          <cell r="F563">
            <v>0</v>
          </cell>
          <cell r="G563">
            <v>1.3</v>
          </cell>
          <cell r="H563">
            <v>124</v>
          </cell>
          <cell r="I563">
            <v>0</v>
          </cell>
          <cell r="J563">
            <v>0</v>
          </cell>
          <cell r="K563">
            <v>0</v>
          </cell>
          <cell r="L563">
            <v>0</v>
          </cell>
          <cell r="M563">
            <v>0</v>
          </cell>
          <cell r="N563">
            <v>0</v>
          </cell>
          <cell r="O563">
            <v>0</v>
          </cell>
          <cell r="P563">
            <v>60.454999999999998</v>
          </cell>
          <cell r="Q563">
            <v>0</v>
          </cell>
          <cell r="R563">
            <v>0</v>
          </cell>
          <cell r="S563">
            <v>76</v>
          </cell>
          <cell r="T563">
            <v>0</v>
          </cell>
          <cell r="U563">
            <v>0</v>
          </cell>
          <cell r="V563">
            <v>0</v>
          </cell>
          <cell r="W563">
            <v>0</v>
          </cell>
          <cell r="X563">
            <v>0</v>
          </cell>
          <cell r="Y563">
            <v>37.799999999999997</v>
          </cell>
          <cell r="Z563">
            <v>0</v>
          </cell>
          <cell r="AA563">
            <v>0</v>
          </cell>
          <cell r="AB563">
            <v>0</v>
          </cell>
          <cell r="AC563">
            <v>495</v>
          </cell>
          <cell r="AD563">
            <v>0</v>
          </cell>
          <cell r="AE563">
            <v>0</v>
          </cell>
          <cell r="AF563">
            <v>0</v>
          </cell>
          <cell r="AG563">
            <v>19.600000000000001</v>
          </cell>
          <cell r="AH563">
            <v>373</v>
          </cell>
          <cell r="AI563">
            <v>0</v>
          </cell>
          <cell r="AJ563">
            <v>0</v>
          </cell>
          <cell r="AK563">
            <v>0</v>
          </cell>
          <cell r="AL563">
            <v>0</v>
          </cell>
          <cell r="AM563">
            <v>0</v>
          </cell>
          <cell r="AN563">
            <v>0</v>
          </cell>
          <cell r="AO563">
            <v>165.67</v>
          </cell>
          <cell r="AP563">
            <v>0</v>
          </cell>
          <cell r="AQ563">
            <v>0</v>
          </cell>
          <cell r="AR563">
            <v>0</v>
          </cell>
          <cell r="AS563">
            <v>0</v>
          </cell>
          <cell r="AT563">
            <v>0</v>
          </cell>
          <cell r="AU563">
            <v>0</v>
          </cell>
          <cell r="AV563">
            <v>0</v>
          </cell>
          <cell r="AW563">
            <v>0</v>
          </cell>
          <cell r="AX563">
            <v>0</v>
          </cell>
          <cell r="AY563">
            <v>0</v>
          </cell>
          <cell r="AZ563">
            <v>0</v>
          </cell>
          <cell r="BA563">
            <v>0</v>
          </cell>
          <cell r="BB563">
            <v>0</v>
          </cell>
          <cell r="BC563">
            <v>0</v>
          </cell>
          <cell r="BD563">
            <v>0</v>
          </cell>
          <cell r="BE563">
            <v>0</v>
          </cell>
          <cell r="BF563">
            <v>0</v>
          </cell>
          <cell r="BG563">
            <v>3.4074067744221499</v>
          </cell>
          <cell r="BH563">
            <v>0</v>
          </cell>
          <cell r="BI563">
            <v>0</v>
          </cell>
          <cell r="BJ563">
            <v>0</v>
          </cell>
          <cell r="BK563">
            <v>0</v>
          </cell>
          <cell r="BL563">
            <v>276.8</v>
          </cell>
          <cell r="BM563">
            <v>20.78</v>
          </cell>
          <cell r="BN563">
            <v>0</v>
          </cell>
          <cell r="BO563">
            <v>0</v>
          </cell>
          <cell r="BP563">
            <v>0</v>
          </cell>
          <cell r="BQ563">
            <v>0</v>
          </cell>
          <cell r="BR563">
            <v>0.99</v>
          </cell>
          <cell r="BS563">
            <v>1.2</v>
          </cell>
          <cell r="BT563">
            <v>0</v>
          </cell>
          <cell r="BU563">
            <v>0</v>
          </cell>
          <cell r="BV563">
            <v>0</v>
          </cell>
          <cell r="BW563">
            <v>0</v>
          </cell>
          <cell r="BY563">
            <v>0</v>
          </cell>
          <cell r="BZ563">
            <v>0</v>
          </cell>
          <cell r="CA563">
            <v>0</v>
          </cell>
          <cell r="CB563">
            <v>11.18</v>
          </cell>
          <cell r="CC563">
            <v>34.799999999999997</v>
          </cell>
          <cell r="CD563">
            <v>0</v>
          </cell>
          <cell r="CE563">
            <v>0</v>
          </cell>
          <cell r="CF563">
            <v>6</v>
          </cell>
          <cell r="CG563">
            <v>0</v>
          </cell>
          <cell r="CH563">
            <v>56</v>
          </cell>
          <cell r="CI563">
            <v>3.1</v>
          </cell>
          <cell r="CJ563">
            <v>0</v>
          </cell>
          <cell r="CK563">
            <v>0</v>
          </cell>
          <cell r="CL563">
            <v>0</v>
          </cell>
          <cell r="CM563">
            <v>0</v>
          </cell>
          <cell r="CN563">
            <v>1.2</v>
          </cell>
          <cell r="CO563">
            <v>1</v>
          </cell>
          <cell r="CP563">
            <v>0</v>
          </cell>
          <cell r="CQ563">
            <v>0</v>
          </cell>
          <cell r="CR563">
            <v>0</v>
          </cell>
          <cell r="CS563">
            <v>31.35</v>
          </cell>
          <cell r="CT563">
            <v>31.35</v>
          </cell>
          <cell r="CU563">
            <v>87.3</v>
          </cell>
          <cell r="CV563">
            <v>792.46</v>
          </cell>
          <cell r="CW563">
            <v>209.64</v>
          </cell>
          <cell r="CX563">
            <v>46.8</v>
          </cell>
          <cell r="CY563">
            <v>9</v>
          </cell>
          <cell r="CZ563">
            <v>378.29</v>
          </cell>
          <cell r="DA563">
            <v>31.35</v>
          </cell>
          <cell r="DB563">
            <v>588.89</v>
          </cell>
          <cell r="DC563">
            <v>31.35</v>
          </cell>
          <cell r="DD563">
            <v>75.75</v>
          </cell>
          <cell r="DE563">
            <v>61.87</v>
          </cell>
          <cell r="DF563">
            <v>73.53</v>
          </cell>
          <cell r="DG563">
            <v>95.36</v>
          </cell>
          <cell r="DH563">
            <v>378.75</v>
          </cell>
          <cell r="DI563">
            <v>719.44</v>
          </cell>
          <cell r="DJ563">
            <v>31.35</v>
          </cell>
          <cell r="DK563">
            <v>737.79</v>
          </cell>
          <cell r="DL563">
            <v>31.35</v>
          </cell>
          <cell r="DM563">
            <v>44.47</v>
          </cell>
          <cell r="DN563">
            <v>31.35</v>
          </cell>
          <cell r="DO563">
            <v>31.35</v>
          </cell>
          <cell r="DP563">
            <v>31.35</v>
          </cell>
          <cell r="DQ563">
            <v>538.24</v>
          </cell>
          <cell r="DR563">
            <v>75.75</v>
          </cell>
          <cell r="DS563">
            <v>59.76</v>
          </cell>
          <cell r="DT563">
            <v>24.63</v>
          </cell>
          <cell r="DU563">
            <v>1573.67</v>
          </cell>
          <cell r="DV563">
            <v>31.35</v>
          </cell>
          <cell r="DW563">
            <v>570.76</v>
          </cell>
          <cell r="DX563">
            <v>31.35</v>
          </cell>
          <cell r="DY563">
            <v>31.35</v>
          </cell>
          <cell r="DZ563">
            <v>0</v>
          </cell>
          <cell r="EA563">
            <v>0</v>
          </cell>
          <cell r="EB563">
            <v>0</v>
          </cell>
          <cell r="EC563">
            <v>0</v>
          </cell>
          <cell r="ED563">
            <v>0</v>
          </cell>
          <cell r="EE563">
            <v>52.6</v>
          </cell>
          <cell r="EF563">
            <v>0</v>
          </cell>
          <cell r="EG563">
            <v>0</v>
          </cell>
          <cell r="EH563">
            <v>0</v>
          </cell>
          <cell r="EI563">
            <v>0</v>
          </cell>
          <cell r="EJ563">
            <v>0</v>
          </cell>
          <cell r="EK563">
            <v>0</v>
          </cell>
          <cell r="EL563">
            <v>0</v>
          </cell>
          <cell r="EM563">
            <v>24.25</v>
          </cell>
          <cell r="EN563">
            <v>58.3</v>
          </cell>
          <cell r="EO563">
            <v>0</v>
          </cell>
          <cell r="EQ563">
            <v>9424.7824067744241</v>
          </cell>
        </row>
        <row r="564">
          <cell r="B564">
            <v>0</v>
          </cell>
          <cell r="C564">
            <v>0</v>
          </cell>
          <cell r="D564">
            <v>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227</v>
          </cell>
          <cell r="U564">
            <v>1371</v>
          </cell>
          <cell r="V564">
            <v>0</v>
          </cell>
          <cell r="W564">
            <v>0</v>
          </cell>
          <cell r="X564">
            <v>0</v>
          </cell>
          <cell r="Y564">
            <v>0</v>
          </cell>
          <cell r="Z564">
            <v>0</v>
          </cell>
          <cell r="AA564">
            <v>0.1</v>
          </cell>
          <cell r="AB564">
            <v>0</v>
          </cell>
          <cell r="AC564">
            <v>0</v>
          </cell>
          <cell r="AD564">
            <v>0</v>
          </cell>
          <cell r="AE564">
            <v>0</v>
          </cell>
          <cell r="AF564">
            <v>0</v>
          </cell>
          <cell r="AG564">
            <v>0</v>
          </cell>
          <cell r="AH564">
            <v>0</v>
          </cell>
          <cell r="AI564">
            <v>0</v>
          </cell>
          <cell r="AJ564">
            <v>0</v>
          </cell>
          <cell r="AK564">
            <v>0</v>
          </cell>
          <cell r="AL564">
            <v>0</v>
          </cell>
          <cell r="AM564">
            <v>4757</v>
          </cell>
          <cell r="AN564">
            <v>0</v>
          </cell>
          <cell r="AO564">
            <v>0</v>
          </cell>
          <cell r="AP564">
            <v>0</v>
          </cell>
          <cell r="AQ564">
            <v>0</v>
          </cell>
          <cell r="AR564">
            <v>0</v>
          </cell>
          <cell r="AS564">
            <v>0</v>
          </cell>
          <cell r="AT564">
            <v>0</v>
          </cell>
          <cell r="AU564">
            <v>0</v>
          </cell>
          <cell r="AV564">
            <v>0</v>
          </cell>
          <cell r="AW564">
            <v>0</v>
          </cell>
          <cell r="AX564">
            <v>0</v>
          </cell>
          <cell r="AY564">
            <v>0</v>
          </cell>
          <cell r="AZ564">
            <v>0</v>
          </cell>
          <cell r="BA564">
            <v>0</v>
          </cell>
          <cell r="BB564">
            <v>0</v>
          </cell>
          <cell r="BC564">
            <v>0</v>
          </cell>
          <cell r="BD564">
            <v>0</v>
          </cell>
          <cell r="BE564">
            <v>0</v>
          </cell>
          <cell r="BF564">
            <v>0</v>
          </cell>
          <cell r="BG564">
            <v>0</v>
          </cell>
          <cell r="BH564">
            <v>0</v>
          </cell>
          <cell r="BI564">
            <v>0</v>
          </cell>
          <cell r="BJ564">
            <v>0</v>
          </cell>
          <cell r="BK564">
            <v>0</v>
          </cell>
          <cell r="BL564">
            <v>0</v>
          </cell>
          <cell r="BM564">
            <v>0</v>
          </cell>
          <cell r="BN564">
            <v>0</v>
          </cell>
          <cell r="BO564">
            <v>0</v>
          </cell>
          <cell r="BP564">
            <v>0</v>
          </cell>
          <cell r="BQ564">
            <v>0</v>
          </cell>
          <cell r="BR564">
            <v>0</v>
          </cell>
          <cell r="BS564">
            <v>0</v>
          </cell>
          <cell r="BT564">
            <v>0</v>
          </cell>
          <cell r="BU564">
            <v>0</v>
          </cell>
          <cell r="BV564">
            <v>12.99</v>
          </cell>
          <cell r="BW564">
            <v>0</v>
          </cell>
          <cell r="BY564">
            <v>0</v>
          </cell>
          <cell r="BZ564">
            <v>0</v>
          </cell>
          <cell r="CA564">
            <v>0</v>
          </cell>
          <cell r="CB564">
            <v>0</v>
          </cell>
          <cell r="CC564">
            <v>0</v>
          </cell>
          <cell r="CD564">
            <v>132</v>
          </cell>
          <cell r="CE564">
            <v>0</v>
          </cell>
          <cell r="CF564">
            <v>0</v>
          </cell>
          <cell r="CG564">
            <v>0</v>
          </cell>
          <cell r="CH564">
            <v>0</v>
          </cell>
          <cell r="CI564">
            <v>0</v>
          </cell>
          <cell r="CJ564">
            <v>0</v>
          </cell>
          <cell r="CK564">
            <v>0</v>
          </cell>
          <cell r="CL564">
            <v>0</v>
          </cell>
          <cell r="CM564">
            <v>0</v>
          </cell>
          <cell r="CN564">
            <v>3</v>
          </cell>
          <cell r="CO564">
            <v>0</v>
          </cell>
          <cell r="CP564">
            <v>0</v>
          </cell>
          <cell r="CQ564">
            <v>0</v>
          </cell>
          <cell r="CR564">
            <v>5.0999999999999996</v>
          </cell>
          <cell r="CS564">
            <v>0</v>
          </cell>
          <cell r="CT564">
            <v>0</v>
          </cell>
          <cell r="CU564">
            <v>0</v>
          </cell>
          <cell r="CV564">
            <v>0</v>
          </cell>
          <cell r="CW564">
            <v>0</v>
          </cell>
          <cell r="CX564">
            <v>0</v>
          </cell>
          <cell r="CY564">
            <v>0</v>
          </cell>
          <cell r="CZ564">
            <v>0</v>
          </cell>
          <cell r="DA564">
            <v>0</v>
          </cell>
          <cell r="DB564">
            <v>0</v>
          </cell>
          <cell r="DC564">
            <v>0</v>
          </cell>
          <cell r="DD564">
            <v>0</v>
          </cell>
          <cell r="DE564">
            <v>0</v>
          </cell>
          <cell r="DF564">
            <v>0</v>
          </cell>
          <cell r="DG564">
            <v>0</v>
          </cell>
          <cell r="DH564">
            <v>0</v>
          </cell>
          <cell r="DI564">
            <v>0</v>
          </cell>
          <cell r="DJ564">
            <v>0</v>
          </cell>
          <cell r="DK564">
            <v>0</v>
          </cell>
          <cell r="DL564">
            <v>0</v>
          </cell>
          <cell r="DM564">
            <v>0</v>
          </cell>
          <cell r="DN564">
            <v>0</v>
          </cell>
          <cell r="DO564">
            <v>0</v>
          </cell>
          <cell r="DP564">
            <v>0</v>
          </cell>
          <cell r="DQ564">
            <v>0</v>
          </cell>
          <cell r="DR564">
            <v>0</v>
          </cell>
          <cell r="DS564">
            <v>0</v>
          </cell>
          <cell r="DT564">
            <v>0</v>
          </cell>
          <cell r="DU564">
            <v>0</v>
          </cell>
          <cell r="DV564">
            <v>0</v>
          </cell>
          <cell r="DW564">
            <v>0</v>
          </cell>
          <cell r="DX564">
            <v>0</v>
          </cell>
          <cell r="DY564">
            <v>0</v>
          </cell>
          <cell r="DZ564">
            <v>0</v>
          </cell>
          <cell r="EA564">
            <v>0</v>
          </cell>
          <cell r="EB564">
            <v>0</v>
          </cell>
          <cell r="EC564">
            <v>6.4</v>
          </cell>
          <cell r="ED564">
            <v>0</v>
          </cell>
          <cell r="EE564">
            <v>0</v>
          </cell>
          <cell r="EF564">
            <v>0</v>
          </cell>
          <cell r="EG564">
            <v>0</v>
          </cell>
          <cell r="EH564">
            <v>0</v>
          </cell>
          <cell r="EI564">
            <v>0</v>
          </cell>
          <cell r="EJ564">
            <v>0</v>
          </cell>
          <cell r="EK564">
            <v>0</v>
          </cell>
          <cell r="EL564">
            <v>0</v>
          </cell>
          <cell r="EM564">
            <v>0</v>
          </cell>
          <cell r="EN564">
            <v>0</v>
          </cell>
          <cell r="EO564">
            <v>0</v>
          </cell>
          <cell r="EQ564">
            <v>6514.59</v>
          </cell>
        </row>
        <row r="565">
          <cell r="B565">
            <v>0</v>
          </cell>
          <cell r="C565">
            <v>7</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cell r="AF565">
            <v>0</v>
          </cell>
          <cell r="AG565">
            <v>0</v>
          </cell>
          <cell r="AH565">
            <v>0</v>
          </cell>
          <cell r="AI565">
            <v>0</v>
          </cell>
          <cell r="AJ565">
            <v>0</v>
          </cell>
          <cell r="AK565">
            <v>0</v>
          </cell>
          <cell r="AL565">
            <v>0</v>
          </cell>
          <cell r="AM565">
            <v>0</v>
          </cell>
          <cell r="AN565">
            <v>0</v>
          </cell>
          <cell r="AO565">
            <v>0</v>
          </cell>
          <cell r="AP565">
            <v>0</v>
          </cell>
          <cell r="AQ565">
            <v>0</v>
          </cell>
          <cell r="AR565">
            <v>0</v>
          </cell>
          <cell r="AS565">
            <v>0</v>
          </cell>
          <cell r="AT565">
            <v>0</v>
          </cell>
          <cell r="AU565">
            <v>0</v>
          </cell>
          <cell r="AV565">
            <v>0</v>
          </cell>
          <cell r="AW565">
            <v>0</v>
          </cell>
          <cell r="AX565">
            <v>0</v>
          </cell>
          <cell r="AY565">
            <v>0</v>
          </cell>
          <cell r="AZ565">
            <v>0</v>
          </cell>
          <cell r="BA565">
            <v>0</v>
          </cell>
          <cell r="BB565">
            <v>0</v>
          </cell>
          <cell r="BC565">
            <v>0</v>
          </cell>
          <cell r="BD565">
            <v>0</v>
          </cell>
          <cell r="BE565">
            <v>0</v>
          </cell>
          <cell r="BF565">
            <v>0</v>
          </cell>
          <cell r="BG565">
            <v>0</v>
          </cell>
          <cell r="BH565">
            <v>0</v>
          </cell>
          <cell r="BI565">
            <v>0</v>
          </cell>
          <cell r="BJ565">
            <v>0</v>
          </cell>
          <cell r="BK565">
            <v>0</v>
          </cell>
          <cell r="BL565">
            <v>15</v>
          </cell>
          <cell r="BM565">
            <v>0</v>
          </cell>
          <cell r="BN565">
            <v>0</v>
          </cell>
          <cell r="BO565">
            <v>0</v>
          </cell>
          <cell r="BP565">
            <v>0</v>
          </cell>
          <cell r="BQ565">
            <v>0</v>
          </cell>
          <cell r="BR565">
            <v>0</v>
          </cell>
          <cell r="BS565">
            <v>0</v>
          </cell>
          <cell r="BT565">
            <v>0</v>
          </cell>
          <cell r="BU565">
            <v>0</v>
          </cell>
          <cell r="BV565">
            <v>0</v>
          </cell>
          <cell r="BW565">
            <v>0</v>
          </cell>
          <cell r="BY565">
            <v>0</v>
          </cell>
          <cell r="BZ565">
            <v>0</v>
          </cell>
          <cell r="CA565">
            <v>0</v>
          </cell>
          <cell r="CB565">
            <v>0</v>
          </cell>
          <cell r="CC565">
            <v>0</v>
          </cell>
          <cell r="CD565">
            <v>0</v>
          </cell>
          <cell r="CE565">
            <v>0</v>
          </cell>
          <cell r="CF565">
            <v>0</v>
          </cell>
          <cell r="CG565">
            <v>0</v>
          </cell>
          <cell r="CH565">
            <v>0</v>
          </cell>
          <cell r="CI565">
            <v>0</v>
          </cell>
          <cell r="CJ565">
            <v>0</v>
          </cell>
          <cell r="CK565">
            <v>0</v>
          </cell>
          <cell r="CL565">
            <v>0</v>
          </cell>
          <cell r="CM565">
            <v>0</v>
          </cell>
          <cell r="CN565">
            <v>0</v>
          </cell>
          <cell r="CO565">
            <v>0</v>
          </cell>
          <cell r="CP565">
            <v>0</v>
          </cell>
          <cell r="CQ565">
            <v>0</v>
          </cell>
          <cell r="CR565">
            <v>0</v>
          </cell>
          <cell r="CS565">
            <v>0</v>
          </cell>
          <cell r="CT565">
            <v>0</v>
          </cell>
          <cell r="CU565">
            <v>0</v>
          </cell>
          <cell r="CV565">
            <v>0</v>
          </cell>
          <cell r="CW565">
            <v>0</v>
          </cell>
          <cell r="CX565">
            <v>0</v>
          </cell>
          <cell r="CY565">
            <v>0</v>
          </cell>
          <cell r="CZ565">
            <v>0</v>
          </cell>
          <cell r="DA565">
            <v>0</v>
          </cell>
          <cell r="DB565">
            <v>0</v>
          </cell>
          <cell r="DC565">
            <v>0</v>
          </cell>
          <cell r="DD565">
            <v>0</v>
          </cell>
          <cell r="DE565">
            <v>0</v>
          </cell>
          <cell r="DF565">
            <v>0</v>
          </cell>
          <cell r="DG565">
            <v>0</v>
          </cell>
          <cell r="DH565">
            <v>0</v>
          </cell>
          <cell r="DI565">
            <v>0</v>
          </cell>
          <cell r="DJ565">
            <v>0</v>
          </cell>
          <cell r="DK565">
            <v>0</v>
          </cell>
          <cell r="DL565">
            <v>0</v>
          </cell>
          <cell r="DM565">
            <v>0</v>
          </cell>
          <cell r="DN565">
            <v>0</v>
          </cell>
          <cell r="DO565">
            <v>0</v>
          </cell>
          <cell r="DP565">
            <v>0</v>
          </cell>
          <cell r="DQ565">
            <v>0</v>
          </cell>
          <cell r="DR565">
            <v>0</v>
          </cell>
          <cell r="DS565">
            <v>0</v>
          </cell>
          <cell r="DT565">
            <v>0</v>
          </cell>
          <cell r="DU565">
            <v>0</v>
          </cell>
          <cell r="DV565">
            <v>0</v>
          </cell>
          <cell r="DW565">
            <v>0</v>
          </cell>
          <cell r="DX565">
            <v>0</v>
          </cell>
          <cell r="DY565">
            <v>0</v>
          </cell>
          <cell r="DZ565">
            <v>0</v>
          </cell>
          <cell r="EA565">
            <v>0</v>
          </cell>
          <cell r="EB565">
            <v>0</v>
          </cell>
          <cell r="EC565">
            <v>0</v>
          </cell>
          <cell r="ED565">
            <v>0</v>
          </cell>
          <cell r="EE565">
            <v>0</v>
          </cell>
          <cell r="EF565">
            <v>0</v>
          </cell>
          <cell r="EG565">
            <v>0</v>
          </cell>
          <cell r="EH565">
            <v>0</v>
          </cell>
          <cell r="EI565">
            <v>0</v>
          </cell>
          <cell r="EJ565">
            <v>0</v>
          </cell>
          <cell r="EK565">
            <v>0</v>
          </cell>
          <cell r="EL565">
            <v>0</v>
          </cell>
          <cell r="EM565">
            <v>0</v>
          </cell>
          <cell r="EN565">
            <v>0</v>
          </cell>
          <cell r="EO565">
            <v>0</v>
          </cell>
          <cell r="EQ565">
            <v>22</v>
          </cell>
        </row>
        <row r="566">
          <cell r="B566">
            <v>0</v>
          </cell>
          <cell r="C566">
            <v>9</v>
          </cell>
          <cell r="D566">
            <v>0</v>
          </cell>
          <cell r="E566">
            <v>0</v>
          </cell>
          <cell r="F566">
            <v>0</v>
          </cell>
          <cell r="G566">
            <v>1.3</v>
          </cell>
          <cell r="H566">
            <v>124</v>
          </cell>
          <cell r="I566">
            <v>0</v>
          </cell>
          <cell r="J566">
            <v>0</v>
          </cell>
          <cell r="K566">
            <v>0</v>
          </cell>
          <cell r="L566">
            <v>0</v>
          </cell>
          <cell r="M566">
            <v>0</v>
          </cell>
          <cell r="N566">
            <v>0</v>
          </cell>
          <cell r="O566">
            <v>0</v>
          </cell>
          <cell r="P566">
            <v>60.454999999999998</v>
          </cell>
          <cell r="Q566">
            <v>0</v>
          </cell>
          <cell r="R566">
            <v>0</v>
          </cell>
          <cell r="S566">
            <v>76</v>
          </cell>
          <cell r="T566">
            <v>227</v>
          </cell>
          <cell r="U566">
            <v>1371</v>
          </cell>
          <cell r="V566">
            <v>0</v>
          </cell>
          <cell r="W566">
            <v>0</v>
          </cell>
          <cell r="X566">
            <v>0</v>
          </cell>
          <cell r="Y566">
            <v>37.799999999999997</v>
          </cell>
          <cell r="Z566">
            <v>0</v>
          </cell>
          <cell r="AA566">
            <v>0.1</v>
          </cell>
          <cell r="AB566">
            <v>0</v>
          </cell>
          <cell r="AC566">
            <v>495</v>
          </cell>
          <cell r="AD566">
            <v>0</v>
          </cell>
          <cell r="AE566">
            <v>0</v>
          </cell>
          <cell r="AF566">
            <v>0</v>
          </cell>
          <cell r="AG566">
            <v>19.600000000000001</v>
          </cell>
          <cell r="AH566">
            <v>373</v>
          </cell>
          <cell r="AI566">
            <v>0</v>
          </cell>
          <cell r="AJ566">
            <v>0</v>
          </cell>
          <cell r="AK566">
            <v>0</v>
          </cell>
          <cell r="AL566">
            <v>0</v>
          </cell>
          <cell r="AM566">
            <v>4757</v>
          </cell>
          <cell r="AN566">
            <v>0</v>
          </cell>
          <cell r="AO566">
            <v>165.67</v>
          </cell>
          <cell r="AP566">
            <v>0</v>
          </cell>
          <cell r="AQ566">
            <v>0</v>
          </cell>
          <cell r="AR566">
            <v>0</v>
          </cell>
          <cell r="AS566">
            <v>0</v>
          </cell>
          <cell r="AT566">
            <v>0</v>
          </cell>
          <cell r="AU566">
            <v>0</v>
          </cell>
          <cell r="AV566">
            <v>0</v>
          </cell>
          <cell r="AW566">
            <v>0</v>
          </cell>
          <cell r="AX566">
            <v>0</v>
          </cell>
          <cell r="AY566">
            <v>0</v>
          </cell>
          <cell r="AZ566">
            <v>0</v>
          </cell>
          <cell r="BA566">
            <v>0</v>
          </cell>
          <cell r="BB566">
            <v>0</v>
          </cell>
          <cell r="BC566">
            <v>0</v>
          </cell>
          <cell r="BD566">
            <v>0</v>
          </cell>
          <cell r="BE566">
            <v>0</v>
          </cell>
          <cell r="BF566">
            <v>0</v>
          </cell>
          <cell r="BG566">
            <v>3.4074067744221499</v>
          </cell>
          <cell r="BH566">
            <v>0</v>
          </cell>
          <cell r="BI566">
            <v>0</v>
          </cell>
          <cell r="BJ566">
            <v>0</v>
          </cell>
          <cell r="BK566">
            <v>0</v>
          </cell>
          <cell r="BL566">
            <v>291.8</v>
          </cell>
          <cell r="BM566">
            <v>20.78</v>
          </cell>
          <cell r="BN566">
            <v>0</v>
          </cell>
          <cell r="BO566">
            <v>0</v>
          </cell>
          <cell r="BP566">
            <v>0</v>
          </cell>
          <cell r="BQ566">
            <v>0</v>
          </cell>
          <cell r="BR566">
            <v>0.99</v>
          </cell>
          <cell r="BS566">
            <v>1.2</v>
          </cell>
          <cell r="BT566">
            <v>0</v>
          </cell>
          <cell r="BU566">
            <v>0</v>
          </cell>
          <cell r="BV566">
            <v>12.99</v>
          </cell>
          <cell r="BW566">
            <v>0</v>
          </cell>
          <cell r="BY566">
            <v>0</v>
          </cell>
          <cell r="BZ566">
            <v>0</v>
          </cell>
          <cell r="CA566">
            <v>0</v>
          </cell>
          <cell r="CB566">
            <v>11.18</v>
          </cell>
          <cell r="CC566">
            <v>34.799999999999997</v>
          </cell>
          <cell r="CD566">
            <v>132</v>
          </cell>
          <cell r="CE566">
            <v>0</v>
          </cell>
          <cell r="CF566">
            <v>6</v>
          </cell>
          <cell r="CG566">
            <v>0</v>
          </cell>
          <cell r="CH566">
            <v>56</v>
          </cell>
          <cell r="CI566">
            <v>3.1</v>
          </cell>
          <cell r="CJ566">
            <v>0</v>
          </cell>
          <cell r="CK566">
            <v>0</v>
          </cell>
          <cell r="CL566">
            <v>0</v>
          </cell>
          <cell r="CM566">
            <v>0</v>
          </cell>
          <cell r="CN566">
            <v>4.2</v>
          </cell>
          <cell r="CO566">
            <v>1</v>
          </cell>
          <cell r="CP566">
            <v>0</v>
          </cell>
          <cell r="CQ566">
            <v>0</v>
          </cell>
          <cell r="CR566">
            <v>5.0999999999999996</v>
          </cell>
          <cell r="CS566">
            <v>31.35</v>
          </cell>
          <cell r="CT566">
            <v>31.35</v>
          </cell>
          <cell r="CU566">
            <v>87.3</v>
          </cell>
          <cell r="CV566">
            <v>792.46</v>
          </cell>
          <cell r="CW566">
            <v>209.64</v>
          </cell>
          <cell r="CX566">
            <v>46.8</v>
          </cell>
          <cell r="CY566">
            <v>9</v>
          </cell>
          <cell r="CZ566">
            <v>378.29</v>
          </cell>
          <cell r="DA566">
            <v>31.35</v>
          </cell>
          <cell r="DB566">
            <v>588.89</v>
          </cell>
          <cell r="DC566">
            <v>31.35</v>
          </cell>
          <cell r="DD566">
            <v>75.75</v>
          </cell>
          <cell r="DE566">
            <v>61.87</v>
          </cell>
          <cell r="DF566">
            <v>73.53</v>
          </cell>
          <cell r="DG566">
            <v>95.36</v>
          </cell>
          <cell r="DH566">
            <v>378.75</v>
          </cell>
          <cell r="DI566">
            <v>719.44</v>
          </cell>
          <cell r="DJ566">
            <v>31.35</v>
          </cell>
          <cell r="DK566">
            <v>737.79</v>
          </cell>
          <cell r="DL566">
            <v>31.35</v>
          </cell>
          <cell r="DM566">
            <v>44.47</v>
          </cell>
          <cell r="DN566">
            <v>31.35</v>
          </cell>
          <cell r="DO566">
            <v>31.35</v>
          </cell>
          <cell r="DP566">
            <v>31.35</v>
          </cell>
          <cell r="DQ566">
            <v>538.24</v>
          </cell>
          <cell r="DR566">
            <v>75.75</v>
          </cell>
          <cell r="DS566">
            <v>59.76</v>
          </cell>
          <cell r="DT566">
            <v>24.63</v>
          </cell>
          <cell r="DU566">
            <v>1573.67</v>
          </cell>
          <cell r="DV566">
            <v>31.35</v>
          </cell>
          <cell r="DW566">
            <v>570.76</v>
          </cell>
          <cell r="DX566">
            <v>31.35</v>
          </cell>
          <cell r="DY566">
            <v>31.35</v>
          </cell>
          <cell r="DZ566">
            <v>0</v>
          </cell>
          <cell r="EA566">
            <v>0</v>
          </cell>
          <cell r="EB566">
            <v>0</v>
          </cell>
          <cell r="EC566">
            <v>6.4</v>
          </cell>
          <cell r="ED566">
            <v>0</v>
          </cell>
          <cell r="EE566">
            <v>52.6</v>
          </cell>
          <cell r="EF566">
            <v>0</v>
          </cell>
          <cell r="EG566">
            <v>0</v>
          </cell>
          <cell r="EH566">
            <v>0</v>
          </cell>
          <cell r="EI566">
            <v>0</v>
          </cell>
          <cell r="EJ566">
            <v>0</v>
          </cell>
          <cell r="EK566">
            <v>0</v>
          </cell>
          <cell r="EL566">
            <v>0</v>
          </cell>
          <cell r="EM566">
            <v>24.25</v>
          </cell>
          <cell r="EN566">
            <v>58.3</v>
          </cell>
          <cell r="EO566">
            <v>0</v>
          </cell>
          <cell r="EQ566">
            <v>15961.372406774428</v>
          </cell>
        </row>
        <row r="567">
          <cell r="B567">
            <v>0</v>
          </cell>
          <cell r="C567">
            <v>0</v>
          </cell>
          <cell r="D567">
            <v>0</v>
          </cell>
          <cell r="E567">
            <v>0</v>
          </cell>
          <cell r="F567">
            <v>0</v>
          </cell>
          <cell r="G567">
            <v>1.6</v>
          </cell>
          <cell r="H567">
            <v>140</v>
          </cell>
          <cell r="I567">
            <v>0</v>
          </cell>
          <cell r="J567">
            <v>0</v>
          </cell>
          <cell r="K567">
            <v>0</v>
          </cell>
          <cell r="L567">
            <v>0</v>
          </cell>
          <cell r="M567">
            <v>3.5</v>
          </cell>
          <cell r="N567">
            <v>0</v>
          </cell>
          <cell r="O567">
            <v>0</v>
          </cell>
          <cell r="P567">
            <v>11.1</v>
          </cell>
          <cell r="Q567">
            <v>0</v>
          </cell>
          <cell r="R567">
            <v>0</v>
          </cell>
          <cell r="S567">
            <v>0</v>
          </cell>
          <cell r="T567">
            <v>0</v>
          </cell>
          <cell r="U567">
            <v>0</v>
          </cell>
          <cell r="V567">
            <v>0</v>
          </cell>
          <cell r="W567">
            <v>0</v>
          </cell>
          <cell r="X567">
            <v>0</v>
          </cell>
          <cell r="Y567">
            <v>21.67</v>
          </cell>
          <cell r="Z567">
            <v>0</v>
          </cell>
          <cell r="AA567">
            <v>0</v>
          </cell>
          <cell r="AB567">
            <v>0</v>
          </cell>
          <cell r="AC567">
            <v>0</v>
          </cell>
          <cell r="AD567">
            <v>0</v>
          </cell>
          <cell r="AE567">
            <v>0</v>
          </cell>
          <cell r="AF567">
            <v>0</v>
          </cell>
          <cell r="AG567">
            <v>0</v>
          </cell>
          <cell r="AH567">
            <v>0</v>
          </cell>
          <cell r="AI567">
            <v>0</v>
          </cell>
          <cell r="AJ567">
            <v>0</v>
          </cell>
          <cell r="AK567">
            <v>0</v>
          </cell>
          <cell r="AL567">
            <v>0</v>
          </cell>
          <cell r="AM567">
            <v>0</v>
          </cell>
          <cell r="AN567">
            <v>0</v>
          </cell>
          <cell r="AO567">
            <v>0</v>
          </cell>
          <cell r="AP567">
            <v>0</v>
          </cell>
          <cell r="AQ567">
            <v>0</v>
          </cell>
          <cell r="AR567">
            <v>0</v>
          </cell>
          <cell r="AS567">
            <v>0</v>
          </cell>
          <cell r="AT567">
            <v>0</v>
          </cell>
          <cell r="AU567">
            <v>0</v>
          </cell>
          <cell r="AV567">
            <v>0</v>
          </cell>
          <cell r="AW567">
            <v>0</v>
          </cell>
          <cell r="AX567">
            <v>0</v>
          </cell>
          <cell r="AY567">
            <v>0.172493186920506</v>
          </cell>
          <cell r="AZ567">
            <v>0</v>
          </cell>
          <cell r="BA567">
            <v>0</v>
          </cell>
          <cell r="BB567">
            <v>0</v>
          </cell>
          <cell r="BC567">
            <v>0</v>
          </cell>
          <cell r="BD567">
            <v>0</v>
          </cell>
          <cell r="BE567">
            <v>0</v>
          </cell>
          <cell r="BF567">
            <v>0</v>
          </cell>
          <cell r="BG567">
            <v>0.5</v>
          </cell>
          <cell r="BH567">
            <v>0</v>
          </cell>
          <cell r="BI567">
            <v>0</v>
          </cell>
          <cell r="BJ567">
            <v>0</v>
          </cell>
          <cell r="BK567">
            <v>0</v>
          </cell>
          <cell r="BL567">
            <v>103.5</v>
          </cell>
          <cell r="BM567">
            <v>7.07</v>
          </cell>
          <cell r="BN567">
            <v>0</v>
          </cell>
          <cell r="BO567">
            <v>0</v>
          </cell>
          <cell r="BP567">
            <v>0</v>
          </cell>
          <cell r="BQ567">
            <v>0</v>
          </cell>
          <cell r="BR567">
            <v>0</v>
          </cell>
          <cell r="BS567">
            <v>0</v>
          </cell>
          <cell r="BT567">
            <v>0</v>
          </cell>
          <cell r="BU567">
            <v>0</v>
          </cell>
          <cell r="BV567">
            <v>0</v>
          </cell>
          <cell r="BW567">
            <v>0</v>
          </cell>
          <cell r="BY567">
            <v>0</v>
          </cell>
          <cell r="BZ567">
            <v>0</v>
          </cell>
          <cell r="CA567">
            <v>0</v>
          </cell>
          <cell r="CB567">
            <v>0</v>
          </cell>
          <cell r="CC567">
            <v>0</v>
          </cell>
          <cell r="CD567">
            <v>0</v>
          </cell>
          <cell r="CE567">
            <v>0</v>
          </cell>
          <cell r="CF567">
            <v>0</v>
          </cell>
          <cell r="CG567">
            <v>0</v>
          </cell>
          <cell r="CH567">
            <v>0</v>
          </cell>
          <cell r="CI567">
            <v>0</v>
          </cell>
          <cell r="CJ567">
            <v>0</v>
          </cell>
          <cell r="CK567">
            <v>0</v>
          </cell>
          <cell r="CL567">
            <v>0</v>
          </cell>
          <cell r="CM567">
            <v>0</v>
          </cell>
          <cell r="CN567">
            <v>0</v>
          </cell>
          <cell r="CO567">
            <v>8.3000000000000007</v>
          </cell>
          <cell r="CP567">
            <v>0</v>
          </cell>
          <cell r="CQ567">
            <v>0</v>
          </cell>
          <cell r="CR567">
            <v>0</v>
          </cell>
          <cell r="CS567">
            <v>22.59</v>
          </cell>
          <cell r="CT567">
            <v>22.59</v>
          </cell>
          <cell r="CU567">
            <v>90.9</v>
          </cell>
          <cell r="CV567">
            <v>779.81</v>
          </cell>
          <cell r="CW567">
            <v>199.56</v>
          </cell>
          <cell r="CX567">
            <v>20</v>
          </cell>
          <cell r="CY567">
            <v>8</v>
          </cell>
          <cell r="CZ567">
            <v>273.61</v>
          </cell>
          <cell r="DA567">
            <v>22.59</v>
          </cell>
          <cell r="DB567">
            <v>541.79999999999995</v>
          </cell>
          <cell r="DC567">
            <v>22.59</v>
          </cell>
          <cell r="DD567">
            <v>84.43</v>
          </cell>
          <cell r="DE567">
            <v>26.16</v>
          </cell>
          <cell r="DF567">
            <v>13.8</v>
          </cell>
          <cell r="DG567">
            <v>227.94</v>
          </cell>
          <cell r="DH567">
            <v>287.62</v>
          </cell>
          <cell r="DI567">
            <v>739.59</v>
          </cell>
          <cell r="DJ567">
            <v>0.33</v>
          </cell>
          <cell r="DK567">
            <v>361.97</v>
          </cell>
          <cell r="DL567">
            <v>22.59</v>
          </cell>
          <cell r="DM567">
            <v>0.36</v>
          </cell>
          <cell r="DN567">
            <v>22.59</v>
          </cell>
          <cell r="DO567">
            <v>22.59</v>
          </cell>
          <cell r="DP567">
            <v>22.59</v>
          </cell>
          <cell r="DQ567">
            <v>521.59</v>
          </cell>
          <cell r="DR567">
            <v>84.43</v>
          </cell>
          <cell r="DS567">
            <v>26.64</v>
          </cell>
          <cell r="DT567">
            <v>32.950000000000003</v>
          </cell>
          <cell r="DU567">
            <v>1586.38</v>
          </cell>
          <cell r="DV567">
            <v>22.59</v>
          </cell>
          <cell r="DW567">
            <v>795.04</v>
          </cell>
          <cell r="DX567">
            <v>22.59</v>
          </cell>
          <cell r="DY567">
            <v>22.59</v>
          </cell>
          <cell r="DZ567">
            <v>0</v>
          </cell>
          <cell r="EA567">
            <v>0</v>
          </cell>
          <cell r="EB567">
            <v>0</v>
          </cell>
          <cell r="EC567">
            <v>0</v>
          </cell>
          <cell r="ED567">
            <v>0</v>
          </cell>
          <cell r="EE567">
            <v>0</v>
          </cell>
          <cell r="EF567">
            <v>0</v>
          </cell>
          <cell r="EG567">
            <v>0</v>
          </cell>
          <cell r="EH567">
            <v>0</v>
          </cell>
          <cell r="EI567">
            <v>0</v>
          </cell>
          <cell r="EJ567">
            <v>0</v>
          </cell>
          <cell r="EK567">
            <v>0</v>
          </cell>
          <cell r="EL567">
            <v>0</v>
          </cell>
          <cell r="EM567">
            <v>5.4343848589794996</v>
          </cell>
          <cell r="EN567">
            <v>6</v>
          </cell>
          <cell r="EO567">
            <v>0</v>
          </cell>
          <cell r="EQ567">
            <v>7260.2468780459012</v>
          </cell>
        </row>
        <row r="568">
          <cell r="B568">
            <v>0</v>
          </cell>
          <cell r="C568">
            <v>0</v>
          </cell>
          <cell r="D568">
            <v>0</v>
          </cell>
          <cell r="E568">
            <v>0</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1418</v>
          </cell>
          <cell r="V568">
            <v>0</v>
          </cell>
          <cell r="W568">
            <v>0</v>
          </cell>
          <cell r="X568">
            <v>0</v>
          </cell>
          <cell r="Y568">
            <v>0</v>
          </cell>
          <cell r="Z568">
            <v>0</v>
          </cell>
          <cell r="AA568">
            <v>0</v>
          </cell>
          <cell r="AB568">
            <v>0</v>
          </cell>
          <cell r="AC568">
            <v>0</v>
          </cell>
          <cell r="AD568">
            <v>0</v>
          </cell>
          <cell r="AE568">
            <v>0</v>
          </cell>
          <cell r="AF568">
            <v>0</v>
          </cell>
          <cell r="AG568">
            <v>0</v>
          </cell>
          <cell r="AH568">
            <v>0</v>
          </cell>
          <cell r="AI568">
            <v>0</v>
          </cell>
          <cell r="AJ568">
            <v>0</v>
          </cell>
          <cell r="AK568">
            <v>0</v>
          </cell>
          <cell r="AL568">
            <v>0</v>
          </cell>
          <cell r="AM568">
            <v>0</v>
          </cell>
          <cell r="AN568">
            <v>0</v>
          </cell>
          <cell r="AO568">
            <v>0</v>
          </cell>
          <cell r="AP568">
            <v>0</v>
          </cell>
          <cell r="AQ568">
            <v>0</v>
          </cell>
          <cell r="AR568">
            <v>0</v>
          </cell>
          <cell r="AS568">
            <v>0</v>
          </cell>
          <cell r="AT568">
            <v>0</v>
          </cell>
          <cell r="AU568">
            <v>0</v>
          </cell>
          <cell r="AV568">
            <v>0</v>
          </cell>
          <cell r="AW568">
            <v>0</v>
          </cell>
          <cell r="AX568">
            <v>0</v>
          </cell>
          <cell r="AY568">
            <v>0</v>
          </cell>
          <cell r="AZ568">
            <v>0</v>
          </cell>
          <cell r="BA568">
            <v>0</v>
          </cell>
          <cell r="BB568">
            <v>0</v>
          </cell>
          <cell r="BC568">
            <v>0</v>
          </cell>
          <cell r="BD568">
            <v>0</v>
          </cell>
          <cell r="BE568">
            <v>0</v>
          </cell>
          <cell r="BF568">
            <v>0</v>
          </cell>
          <cell r="BG568">
            <v>0</v>
          </cell>
          <cell r="BH568">
            <v>0</v>
          </cell>
          <cell r="BI568">
            <v>0</v>
          </cell>
          <cell r="BJ568">
            <v>0</v>
          </cell>
          <cell r="BK568">
            <v>0</v>
          </cell>
          <cell r="BL568">
            <v>0</v>
          </cell>
          <cell r="BM568">
            <v>0</v>
          </cell>
          <cell r="BN568">
            <v>0</v>
          </cell>
          <cell r="BO568">
            <v>0</v>
          </cell>
          <cell r="BP568">
            <v>0</v>
          </cell>
          <cell r="BQ568">
            <v>0</v>
          </cell>
          <cell r="BR568">
            <v>0</v>
          </cell>
          <cell r="BS568">
            <v>0</v>
          </cell>
          <cell r="BT568">
            <v>0</v>
          </cell>
          <cell r="BU568">
            <v>0</v>
          </cell>
          <cell r="BV568">
            <v>13.5</v>
          </cell>
          <cell r="BW568">
            <v>0</v>
          </cell>
          <cell r="BY568">
            <v>0</v>
          </cell>
          <cell r="BZ568">
            <v>0</v>
          </cell>
          <cell r="CA568">
            <v>0</v>
          </cell>
          <cell r="CB568">
            <v>0</v>
          </cell>
          <cell r="CC568">
            <v>0</v>
          </cell>
          <cell r="CD568">
            <v>132</v>
          </cell>
          <cell r="CE568">
            <v>0</v>
          </cell>
          <cell r="CF568">
            <v>0</v>
          </cell>
          <cell r="CG568">
            <v>0</v>
          </cell>
          <cell r="CH568">
            <v>0</v>
          </cell>
          <cell r="CI568">
            <v>0</v>
          </cell>
          <cell r="CJ568">
            <v>0</v>
          </cell>
          <cell r="CK568">
            <v>0</v>
          </cell>
          <cell r="CL568">
            <v>0</v>
          </cell>
          <cell r="CM568">
            <v>0</v>
          </cell>
          <cell r="CN568">
            <v>9</v>
          </cell>
          <cell r="CO568">
            <v>0</v>
          </cell>
          <cell r="CP568">
            <v>0</v>
          </cell>
          <cell r="CQ568">
            <v>0</v>
          </cell>
          <cell r="CR568">
            <v>8.5</v>
          </cell>
          <cell r="CS568">
            <v>0</v>
          </cell>
          <cell r="CT568">
            <v>0</v>
          </cell>
          <cell r="CU568">
            <v>0</v>
          </cell>
          <cell r="CV568">
            <v>0</v>
          </cell>
          <cell r="CW568">
            <v>0</v>
          </cell>
          <cell r="CX568">
            <v>0</v>
          </cell>
          <cell r="CY568">
            <v>0</v>
          </cell>
          <cell r="CZ568">
            <v>0</v>
          </cell>
          <cell r="DA568">
            <v>0</v>
          </cell>
          <cell r="DB568">
            <v>0</v>
          </cell>
          <cell r="DC568">
            <v>0</v>
          </cell>
          <cell r="DD568">
            <v>0</v>
          </cell>
          <cell r="DE568">
            <v>0</v>
          </cell>
          <cell r="DF568">
            <v>0</v>
          </cell>
          <cell r="DG568">
            <v>0</v>
          </cell>
          <cell r="DH568">
            <v>0</v>
          </cell>
          <cell r="DI568">
            <v>0</v>
          </cell>
          <cell r="DJ568">
            <v>0</v>
          </cell>
          <cell r="DK568">
            <v>0</v>
          </cell>
          <cell r="DL568">
            <v>0</v>
          </cell>
          <cell r="DM568">
            <v>0</v>
          </cell>
          <cell r="DN568">
            <v>0</v>
          </cell>
          <cell r="DO568">
            <v>0</v>
          </cell>
          <cell r="DP568">
            <v>0</v>
          </cell>
          <cell r="DQ568">
            <v>0</v>
          </cell>
          <cell r="DR568">
            <v>0</v>
          </cell>
          <cell r="DS568">
            <v>0</v>
          </cell>
          <cell r="DT568">
            <v>0</v>
          </cell>
          <cell r="DU568">
            <v>0</v>
          </cell>
          <cell r="DV568">
            <v>0</v>
          </cell>
          <cell r="DW568">
            <v>0</v>
          </cell>
          <cell r="DX568">
            <v>0</v>
          </cell>
          <cell r="DY568">
            <v>0</v>
          </cell>
          <cell r="DZ568">
            <v>0</v>
          </cell>
          <cell r="EA568">
            <v>0</v>
          </cell>
          <cell r="EB568">
            <v>0</v>
          </cell>
          <cell r="EC568">
            <v>0</v>
          </cell>
          <cell r="ED568">
            <v>0</v>
          </cell>
          <cell r="EE568">
            <v>0</v>
          </cell>
          <cell r="EF568">
            <v>0</v>
          </cell>
          <cell r="EG568">
            <v>0</v>
          </cell>
          <cell r="EH568">
            <v>0</v>
          </cell>
          <cell r="EI568">
            <v>0</v>
          </cell>
          <cell r="EJ568">
            <v>0</v>
          </cell>
          <cell r="EK568">
            <v>0</v>
          </cell>
          <cell r="EL568">
            <v>0</v>
          </cell>
          <cell r="EM568">
            <v>0</v>
          </cell>
          <cell r="EN568">
            <v>0</v>
          </cell>
          <cell r="EO568">
            <v>0</v>
          </cell>
          <cell r="EQ568">
            <v>1581</v>
          </cell>
        </row>
        <row r="569">
          <cell r="B569">
            <v>0</v>
          </cell>
          <cell r="C569">
            <v>7</v>
          </cell>
          <cell r="D569">
            <v>0</v>
          </cell>
          <cell r="E569">
            <v>0</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cell r="AF569">
            <v>0</v>
          </cell>
          <cell r="AG569">
            <v>0</v>
          </cell>
          <cell r="AH569">
            <v>0</v>
          </cell>
          <cell r="AI569">
            <v>0</v>
          </cell>
          <cell r="AJ569">
            <v>0</v>
          </cell>
          <cell r="AK569">
            <v>0</v>
          </cell>
          <cell r="AL569">
            <v>0</v>
          </cell>
          <cell r="AM569">
            <v>0</v>
          </cell>
          <cell r="AN569">
            <v>0</v>
          </cell>
          <cell r="AO569">
            <v>0</v>
          </cell>
          <cell r="AP569">
            <v>0</v>
          </cell>
          <cell r="AQ569">
            <v>0</v>
          </cell>
          <cell r="AR569">
            <v>0</v>
          </cell>
          <cell r="AS569">
            <v>0</v>
          </cell>
          <cell r="AT569">
            <v>0</v>
          </cell>
          <cell r="AU569">
            <v>0</v>
          </cell>
          <cell r="AV569">
            <v>0</v>
          </cell>
          <cell r="AW569">
            <v>0</v>
          </cell>
          <cell r="AX569">
            <v>0</v>
          </cell>
          <cell r="AY569">
            <v>0</v>
          </cell>
          <cell r="AZ569">
            <v>0</v>
          </cell>
          <cell r="BA569">
            <v>0</v>
          </cell>
          <cell r="BB569">
            <v>0</v>
          </cell>
          <cell r="BC569">
            <v>0</v>
          </cell>
          <cell r="BD569">
            <v>0</v>
          </cell>
          <cell r="BE569">
            <v>0</v>
          </cell>
          <cell r="BF569">
            <v>0</v>
          </cell>
          <cell r="BG569">
            <v>0</v>
          </cell>
          <cell r="BH569">
            <v>0</v>
          </cell>
          <cell r="BI569">
            <v>0</v>
          </cell>
          <cell r="BJ569">
            <v>0</v>
          </cell>
          <cell r="BK569">
            <v>0</v>
          </cell>
          <cell r="BL569">
            <v>13.2</v>
          </cell>
          <cell r="BM569">
            <v>0</v>
          </cell>
          <cell r="BN569">
            <v>0</v>
          </cell>
          <cell r="BO569">
            <v>0</v>
          </cell>
          <cell r="BP569">
            <v>0</v>
          </cell>
          <cell r="BQ569">
            <v>0</v>
          </cell>
          <cell r="BR569">
            <v>0</v>
          </cell>
          <cell r="BS569">
            <v>0</v>
          </cell>
          <cell r="BT569">
            <v>0</v>
          </cell>
          <cell r="BU569">
            <v>0</v>
          </cell>
          <cell r="BV569">
            <v>0</v>
          </cell>
          <cell r="BW569">
            <v>0</v>
          </cell>
          <cell r="BY569">
            <v>0</v>
          </cell>
          <cell r="BZ569">
            <v>0</v>
          </cell>
          <cell r="CA569">
            <v>0</v>
          </cell>
          <cell r="CB569">
            <v>0</v>
          </cell>
          <cell r="CC569">
            <v>0</v>
          </cell>
          <cell r="CD569">
            <v>0</v>
          </cell>
          <cell r="CE569">
            <v>0</v>
          </cell>
          <cell r="CF569">
            <v>0</v>
          </cell>
          <cell r="CG569">
            <v>0</v>
          </cell>
          <cell r="CH569">
            <v>0</v>
          </cell>
          <cell r="CI569">
            <v>0</v>
          </cell>
          <cell r="CJ569">
            <v>0</v>
          </cell>
          <cell r="CK569">
            <v>0</v>
          </cell>
          <cell r="CL569">
            <v>0</v>
          </cell>
          <cell r="CM569">
            <v>0</v>
          </cell>
          <cell r="CN569">
            <v>0</v>
          </cell>
          <cell r="CO569">
            <v>0</v>
          </cell>
          <cell r="CP569">
            <v>0</v>
          </cell>
          <cell r="CQ569">
            <v>0</v>
          </cell>
          <cell r="CR569">
            <v>0</v>
          </cell>
          <cell r="CS569">
            <v>0</v>
          </cell>
          <cell r="CT569">
            <v>0</v>
          </cell>
          <cell r="CU569">
            <v>0</v>
          </cell>
          <cell r="CV569">
            <v>0</v>
          </cell>
          <cell r="CW569">
            <v>0</v>
          </cell>
          <cell r="CX569">
            <v>0</v>
          </cell>
          <cell r="CY569">
            <v>0</v>
          </cell>
          <cell r="CZ569">
            <v>0</v>
          </cell>
          <cell r="DA569">
            <v>0</v>
          </cell>
          <cell r="DB569">
            <v>0</v>
          </cell>
          <cell r="DC569">
            <v>0</v>
          </cell>
          <cell r="DD569">
            <v>0</v>
          </cell>
          <cell r="DE569">
            <v>0</v>
          </cell>
          <cell r="DF569">
            <v>0</v>
          </cell>
          <cell r="DG569">
            <v>0</v>
          </cell>
          <cell r="DH569">
            <v>0</v>
          </cell>
          <cell r="DI569">
            <v>0</v>
          </cell>
          <cell r="DJ569">
            <v>0</v>
          </cell>
          <cell r="DK569">
            <v>0</v>
          </cell>
          <cell r="DL569">
            <v>0</v>
          </cell>
          <cell r="DM569">
            <v>0</v>
          </cell>
          <cell r="DN569">
            <v>0</v>
          </cell>
          <cell r="DO569">
            <v>0</v>
          </cell>
          <cell r="DP569">
            <v>0</v>
          </cell>
          <cell r="DQ569">
            <v>0</v>
          </cell>
          <cell r="DR569">
            <v>0</v>
          </cell>
          <cell r="DS569">
            <v>0</v>
          </cell>
          <cell r="DT569">
            <v>0</v>
          </cell>
          <cell r="DU569">
            <v>0</v>
          </cell>
          <cell r="DV569">
            <v>0</v>
          </cell>
          <cell r="DW569">
            <v>0</v>
          </cell>
          <cell r="DX569">
            <v>0</v>
          </cell>
          <cell r="DY569">
            <v>0</v>
          </cell>
          <cell r="DZ569">
            <v>0</v>
          </cell>
          <cell r="EA569">
            <v>0</v>
          </cell>
          <cell r="EB569">
            <v>0</v>
          </cell>
          <cell r="EC569">
            <v>0</v>
          </cell>
          <cell r="ED569">
            <v>0</v>
          </cell>
          <cell r="EE569">
            <v>0</v>
          </cell>
          <cell r="EF569">
            <v>0</v>
          </cell>
          <cell r="EG569">
            <v>0</v>
          </cell>
          <cell r="EH569">
            <v>0</v>
          </cell>
          <cell r="EI569">
            <v>0</v>
          </cell>
          <cell r="EJ569">
            <v>0</v>
          </cell>
          <cell r="EK569">
            <v>0</v>
          </cell>
          <cell r="EL569">
            <v>0</v>
          </cell>
          <cell r="EM569">
            <v>0</v>
          </cell>
          <cell r="EN569">
            <v>0</v>
          </cell>
          <cell r="EO569">
            <v>0</v>
          </cell>
          <cell r="EQ569">
            <v>20.2</v>
          </cell>
        </row>
        <row r="570">
          <cell r="B570">
            <v>0</v>
          </cell>
          <cell r="C570">
            <v>7</v>
          </cell>
          <cell r="D570">
            <v>0</v>
          </cell>
          <cell r="E570">
            <v>0</v>
          </cell>
          <cell r="F570">
            <v>0</v>
          </cell>
          <cell r="G570">
            <v>1.6</v>
          </cell>
          <cell r="H570">
            <v>140</v>
          </cell>
          <cell r="I570">
            <v>0</v>
          </cell>
          <cell r="J570">
            <v>0</v>
          </cell>
          <cell r="K570">
            <v>0</v>
          </cell>
          <cell r="L570">
            <v>0</v>
          </cell>
          <cell r="M570">
            <v>3.5</v>
          </cell>
          <cell r="N570">
            <v>0</v>
          </cell>
          <cell r="O570">
            <v>0</v>
          </cell>
          <cell r="P570">
            <v>11.1</v>
          </cell>
          <cell r="Q570">
            <v>0</v>
          </cell>
          <cell r="R570">
            <v>0</v>
          </cell>
          <cell r="S570">
            <v>0</v>
          </cell>
          <cell r="T570">
            <v>0</v>
          </cell>
          <cell r="U570">
            <v>1418</v>
          </cell>
          <cell r="V570">
            <v>0</v>
          </cell>
          <cell r="W570">
            <v>0</v>
          </cell>
          <cell r="X570">
            <v>0</v>
          </cell>
          <cell r="Y570">
            <v>21.67</v>
          </cell>
          <cell r="Z570">
            <v>0</v>
          </cell>
          <cell r="AA570">
            <v>0</v>
          </cell>
          <cell r="AB570">
            <v>0</v>
          </cell>
          <cell r="AC570">
            <v>0</v>
          </cell>
          <cell r="AD570">
            <v>0</v>
          </cell>
          <cell r="AE570">
            <v>0</v>
          </cell>
          <cell r="AF570">
            <v>0</v>
          </cell>
          <cell r="AG570">
            <v>0</v>
          </cell>
          <cell r="AH570">
            <v>0</v>
          </cell>
          <cell r="AI570">
            <v>0</v>
          </cell>
          <cell r="AJ570">
            <v>0</v>
          </cell>
          <cell r="AK570">
            <v>0</v>
          </cell>
          <cell r="AL570">
            <v>0</v>
          </cell>
          <cell r="AM570">
            <v>0</v>
          </cell>
          <cell r="AN570">
            <v>0</v>
          </cell>
          <cell r="AO570">
            <v>0</v>
          </cell>
          <cell r="AP570">
            <v>0</v>
          </cell>
          <cell r="AQ570">
            <v>0</v>
          </cell>
          <cell r="AR570">
            <v>0</v>
          </cell>
          <cell r="AS570">
            <v>0</v>
          </cell>
          <cell r="AT570">
            <v>0</v>
          </cell>
          <cell r="AU570">
            <v>0</v>
          </cell>
          <cell r="AV570">
            <v>0</v>
          </cell>
          <cell r="AW570">
            <v>0</v>
          </cell>
          <cell r="AX570">
            <v>0</v>
          </cell>
          <cell r="AY570">
            <v>0.172493186920506</v>
          </cell>
          <cell r="AZ570">
            <v>0</v>
          </cell>
          <cell r="BA570">
            <v>0</v>
          </cell>
          <cell r="BB570">
            <v>0</v>
          </cell>
          <cell r="BC570">
            <v>0</v>
          </cell>
          <cell r="BD570">
            <v>0</v>
          </cell>
          <cell r="BE570">
            <v>0</v>
          </cell>
          <cell r="BF570">
            <v>0</v>
          </cell>
          <cell r="BG570">
            <v>0.5</v>
          </cell>
          <cell r="BH570">
            <v>0</v>
          </cell>
          <cell r="BI570">
            <v>0</v>
          </cell>
          <cell r="BJ570">
            <v>0</v>
          </cell>
          <cell r="BK570">
            <v>0</v>
          </cell>
          <cell r="BL570">
            <v>116.7</v>
          </cell>
          <cell r="BM570">
            <v>7.07</v>
          </cell>
          <cell r="BN570">
            <v>0</v>
          </cell>
          <cell r="BO570">
            <v>0</v>
          </cell>
          <cell r="BP570">
            <v>0</v>
          </cell>
          <cell r="BQ570">
            <v>0</v>
          </cell>
          <cell r="BR570">
            <v>0</v>
          </cell>
          <cell r="BS570">
            <v>0</v>
          </cell>
          <cell r="BT570">
            <v>0</v>
          </cell>
          <cell r="BU570">
            <v>0</v>
          </cell>
          <cell r="BV570">
            <v>13.5</v>
          </cell>
          <cell r="BW570">
            <v>0</v>
          </cell>
          <cell r="BY570">
            <v>0</v>
          </cell>
          <cell r="BZ570">
            <v>0</v>
          </cell>
          <cell r="CA570">
            <v>0</v>
          </cell>
          <cell r="CB570">
            <v>0</v>
          </cell>
          <cell r="CC570">
            <v>0</v>
          </cell>
          <cell r="CD570">
            <v>132</v>
          </cell>
          <cell r="CE570">
            <v>0</v>
          </cell>
          <cell r="CF570">
            <v>0</v>
          </cell>
          <cell r="CG570">
            <v>0</v>
          </cell>
          <cell r="CH570">
            <v>0</v>
          </cell>
          <cell r="CI570">
            <v>0</v>
          </cell>
          <cell r="CJ570">
            <v>0</v>
          </cell>
          <cell r="CK570">
            <v>0</v>
          </cell>
          <cell r="CL570">
            <v>0</v>
          </cell>
          <cell r="CM570">
            <v>0</v>
          </cell>
          <cell r="CN570">
            <v>9</v>
          </cell>
          <cell r="CO570">
            <v>8.3000000000000007</v>
          </cell>
          <cell r="CP570">
            <v>0</v>
          </cell>
          <cell r="CQ570">
            <v>0</v>
          </cell>
          <cell r="CR570">
            <v>8.5</v>
          </cell>
          <cell r="CS570">
            <v>22.59</v>
          </cell>
          <cell r="CT570">
            <v>22.59</v>
          </cell>
          <cell r="CU570">
            <v>90.9</v>
          </cell>
          <cell r="CV570">
            <v>779.81</v>
          </cell>
          <cell r="CW570">
            <v>199.56</v>
          </cell>
          <cell r="CX570">
            <v>20</v>
          </cell>
          <cell r="CY570">
            <v>8</v>
          </cell>
          <cell r="CZ570">
            <v>273.61</v>
          </cell>
          <cell r="DA570">
            <v>22.59</v>
          </cell>
          <cell r="DB570">
            <v>541.79999999999995</v>
          </cell>
          <cell r="DC570">
            <v>22.59</v>
          </cell>
          <cell r="DD570">
            <v>84.43</v>
          </cell>
          <cell r="DE570">
            <v>26.16</v>
          </cell>
          <cell r="DF570">
            <v>13.8</v>
          </cell>
          <cell r="DG570">
            <v>227.94</v>
          </cell>
          <cell r="DH570">
            <v>287.62</v>
          </cell>
          <cell r="DI570">
            <v>739.59</v>
          </cell>
          <cell r="DJ570">
            <v>0.33</v>
          </cell>
          <cell r="DK570">
            <v>361.97</v>
          </cell>
          <cell r="DL570">
            <v>22.59</v>
          </cell>
          <cell r="DM570">
            <v>0.36</v>
          </cell>
          <cell r="DN570">
            <v>22.59</v>
          </cell>
          <cell r="DO570">
            <v>22.59</v>
          </cell>
          <cell r="DP570">
            <v>22.59</v>
          </cell>
          <cell r="DQ570">
            <v>521.59</v>
          </cell>
          <cell r="DR570">
            <v>84.43</v>
          </cell>
          <cell r="DS570">
            <v>26.64</v>
          </cell>
          <cell r="DT570">
            <v>32.950000000000003</v>
          </cell>
          <cell r="DU570">
            <v>1586.38</v>
          </cell>
          <cell r="DV570">
            <v>22.59</v>
          </cell>
          <cell r="DW570">
            <v>795.04</v>
          </cell>
          <cell r="DX570">
            <v>22.59</v>
          </cell>
          <cell r="DY570">
            <v>22.59</v>
          </cell>
          <cell r="DZ570">
            <v>0</v>
          </cell>
          <cell r="EA570">
            <v>0</v>
          </cell>
          <cell r="EB570">
            <v>0</v>
          </cell>
          <cell r="EC570">
            <v>0</v>
          </cell>
          <cell r="ED570">
            <v>0</v>
          </cell>
          <cell r="EE570">
            <v>0</v>
          </cell>
          <cell r="EF570">
            <v>0</v>
          </cell>
          <cell r="EG570">
            <v>0</v>
          </cell>
          <cell r="EH570">
            <v>0</v>
          </cell>
          <cell r="EI570">
            <v>0</v>
          </cell>
          <cell r="EJ570">
            <v>0</v>
          </cell>
          <cell r="EK570">
            <v>0</v>
          </cell>
          <cell r="EL570">
            <v>0</v>
          </cell>
          <cell r="EM570">
            <v>5.4343848589794996</v>
          </cell>
          <cell r="EN570">
            <v>6</v>
          </cell>
          <cell r="EO570">
            <v>0</v>
          </cell>
          <cell r="EQ570">
            <v>8861.446878045901</v>
          </cell>
        </row>
        <row r="571">
          <cell r="B571">
            <v>0</v>
          </cell>
          <cell r="C571">
            <v>0</v>
          </cell>
          <cell r="D571">
            <v>0</v>
          </cell>
          <cell r="E571">
            <v>0</v>
          </cell>
          <cell r="F571">
            <v>0</v>
          </cell>
          <cell r="G571">
            <v>1.6</v>
          </cell>
          <cell r="H571">
            <v>140</v>
          </cell>
          <cell r="I571">
            <v>0</v>
          </cell>
          <cell r="J571">
            <v>0</v>
          </cell>
          <cell r="K571">
            <v>0</v>
          </cell>
          <cell r="L571">
            <v>0</v>
          </cell>
          <cell r="M571">
            <v>0</v>
          </cell>
          <cell r="N571">
            <v>0</v>
          </cell>
          <cell r="O571">
            <v>0</v>
          </cell>
          <cell r="P571">
            <v>21.405000000000001</v>
          </cell>
          <cell r="Q571">
            <v>0</v>
          </cell>
          <cell r="R571">
            <v>0</v>
          </cell>
          <cell r="S571">
            <v>0</v>
          </cell>
          <cell r="T571">
            <v>0</v>
          </cell>
          <cell r="U571">
            <v>0</v>
          </cell>
          <cell r="V571">
            <v>0</v>
          </cell>
          <cell r="W571">
            <v>0</v>
          </cell>
          <cell r="X571">
            <v>0</v>
          </cell>
          <cell r="Y571">
            <v>39.4</v>
          </cell>
          <cell r="Z571">
            <v>0</v>
          </cell>
          <cell r="AA571">
            <v>0</v>
          </cell>
          <cell r="AB571">
            <v>0</v>
          </cell>
          <cell r="AC571">
            <v>0</v>
          </cell>
          <cell r="AD571">
            <v>0</v>
          </cell>
          <cell r="AE571">
            <v>0</v>
          </cell>
          <cell r="AF571">
            <v>0</v>
          </cell>
          <cell r="AG571">
            <v>0</v>
          </cell>
          <cell r="AH571">
            <v>592</v>
          </cell>
          <cell r="AI571">
            <v>0</v>
          </cell>
          <cell r="AJ571">
            <v>0</v>
          </cell>
          <cell r="AK571">
            <v>0</v>
          </cell>
          <cell r="AL571">
            <v>0</v>
          </cell>
          <cell r="AM571">
            <v>0</v>
          </cell>
          <cell r="AN571">
            <v>0</v>
          </cell>
          <cell r="AO571">
            <v>549.30999999999995</v>
          </cell>
          <cell r="AP571">
            <v>0</v>
          </cell>
          <cell r="AQ571">
            <v>0</v>
          </cell>
          <cell r="AR571">
            <v>0</v>
          </cell>
          <cell r="AS571">
            <v>0</v>
          </cell>
          <cell r="AT571">
            <v>0</v>
          </cell>
          <cell r="AU571">
            <v>0</v>
          </cell>
          <cell r="AV571">
            <v>0</v>
          </cell>
          <cell r="AW571">
            <v>0</v>
          </cell>
          <cell r="AX571">
            <v>0</v>
          </cell>
          <cell r="AY571">
            <v>0</v>
          </cell>
          <cell r="AZ571">
            <v>0</v>
          </cell>
          <cell r="BA571">
            <v>0</v>
          </cell>
          <cell r="BB571">
            <v>0</v>
          </cell>
          <cell r="BC571">
            <v>0</v>
          </cell>
          <cell r="BD571">
            <v>0</v>
          </cell>
          <cell r="BE571">
            <v>0</v>
          </cell>
          <cell r="BF571">
            <v>0</v>
          </cell>
          <cell r="BG571">
            <v>2.5</v>
          </cell>
          <cell r="BH571">
            <v>0</v>
          </cell>
          <cell r="BI571">
            <v>0</v>
          </cell>
          <cell r="BJ571">
            <v>0</v>
          </cell>
          <cell r="BK571">
            <v>0</v>
          </cell>
          <cell r="BL571">
            <v>158.4</v>
          </cell>
          <cell r="BM571">
            <v>7.07</v>
          </cell>
          <cell r="BN571">
            <v>0</v>
          </cell>
          <cell r="BO571">
            <v>0</v>
          </cell>
          <cell r="BP571">
            <v>0</v>
          </cell>
          <cell r="BQ571">
            <v>0</v>
          </cell>
          <cell r="BR571">
            <v>0</v>
          </cell>
          <cell r="BS571">
            <v>1.3</v>
          </cell>
          <cell r="BT571">
            <v>0</v>
          </cell>
          <cell r="BU571">
            <v>0</v>
          </cell>
          <cell r="BV571">
            <v>0</v>
          </cell>
          <cell r="BW571">
            <v>0</v>
          </cell>
          <cell r="BY571">
            <v>0</v>
          </cell>
          <cell r="BZ571">
            <v>0</v>
          </cell>
          <cell r="CA571">
            <v>0</v>
          </cell>
          <cell r="CB571">
            <v>0</v>
          </cell>
          <cell r="CC571">
            <v>0</v>
          </cell>
          <cell r="CD571">
            <v>0</v>
          </cell>
          <cell r="CE571">
            <v>0</v>
          </cell>
          <cell r="CF571">
            <v>0</v>
          </cell>
          <cell r="CG571">
            <v>0</v>
          </cell>
          <cell r="CH571">
            <v>0</v>
          </cell>
          <cell r="CI571">
            <v>0</v>
          </cell>
          <cell r="CJ571">
            <v>0</v>
          </cell>
          <cell r="CK571">
            <v>0</v>
          </cell>
          <cell r="CL571">
            <v>0</v>
          </cell>
          <cell r="CM571">
            <v>0</v>
          </cell>
          <cell r="CN571">
            <v>0</v>
          </cell>
          <cell r="CO571">
            <v>8.3000000000000007</v>
          </cell>
          <cell r="CP571">
            <v>0</v>
          </cell>
          <cell r="CQ571">
            <v>0</v>
          </cell>
          <cell r="CR571">
            <v>0</v>
          </cell>
          <cell r="CS571">
            <v>23.85</v>
          </cell>
          <cell r="CT571">
            <v>23.85</v>
          </cell>
          <cell r="CU571">
            <v>87.7</v>
          </cell>
          <cell r="CV571">
            <v>779.81</v>
          </cell>
          <cell r="CW571">
            <v>199.56</v>
          </cell>
          <cell r="CX571">
            <v>20</v>
          </cell>
          <cell r="CY571">
            <v>8</v>
          </cell>
          <cell r="CZ571">
            <v>268.39</v>
          </cell>
          <cell r="DA571">
            <v>23.85</v>
          </cell>
          <cell r="DB571">
            <v>513.34</v>
          </cell>
          <cell r="DC571">
            <v>23.85</v>
          </cell>
          <cell r="DD571">
            <v>84.54</v>
          </cell>
          <cell r="DE571">
            <v>32.229999999999997</v>
          </cell>
          <cell r="DF571">
            <v>13.8</v>
          </cell>
          <cell r="DG571">
            <v>132.68</v>
          </cell>
          <cell r="DH571">
            <v>287.62</v>
          </cell>
          <cell r="DI571">
            <v>742.35</v>
          </cell>
          <cell r="DJ571">
            <v>0.28999999999999998</v>
          </cell>
          <cell r="DK571">
            <v>379.01</v>
          </cell>
          <cell r="DL571">
            <v>23.85</v>
          </cell>
          <cell r="DM571">
            <v>0.51</v>
          </cell>
          <cell r="DN571">
            <v>23.85</v>
          </cell>
          <cell r="DO571">
            <v>23.85</v>
          </cell>
          <cell r="DP571">
            <v>23.85</v>
          </cell>
          <cell r="DQ571">
            <v>619.98</v>
          </cell>
          <cell r="DR571">
            <v>84.54</v>
          </cell>
          <cell r="DS571">
            <v>44.7</v>
          </cell>
          <cell r="DT571">
            <v>32.950000000000003</v>
          </cell>
          <cell r="DU571">
            <v>1635.43</v>
          </cell>
          <cell r="DV571">
            <v>23.85</v>
          </cell>
          <cell r="DW571">
            <v>736.96</v>
          </cell>
          <cell r="DX571">
            <v>23.85</v>
          </cell>
          <cell r="DY571">
            <v>23.85</v>
          </cell>
          <cell r="DZ571">
            <v>0</v>
          </cell>
          <cell r="EA571">
            <v>0</v>
          </cell>
          <cell r="EB571">
            <v>0</v>
          </cell>
          <cell r="EC571">
            <v>0</v>
          </cell>
          <cell r="ED571">
            <v>0</v>
          </cell>
          <cell r="EE571">
            <v>0</v>
          </cell>
          <cell r="EF571">
            <v>0</v>
          </cell>
          <cell r="EG571">
            <v>0</v>
          </cell>
          <cell r="EH571">
            <v>0</v>
          </cell>
          <cell r="EI571">
            <v>0</v>
          </cell>
          <cell r="EJ571">
            <v>0</v>
          </cell>
          <cell r="EK571">
            <v>0</v>
          </cell>
          <cell r="EL571">
            <v>0</v>
          </cell>
          <cell r="EM571">
            <v>5.4343848589794996</v>
          </cell>
          <cell r="EN571">
            <v>6</v>
          </cell>
          <cell r="EO571">
            <v>0</v>
          </cell>
          <cell r="EQ571">
            <v>8499.459384858983</v>
          </cell>
        </row>
        <row r="572">
          <cell r="B572">
            <v>0</v>
          </cell>
          <cell r="C572">
            <v>0</v>
          </cell>
          <cell r="D572">
            <v>0</v>
          </cell>
          <cell r="E572">
            <v>0</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1449</v>
          </cell>
          <cell r="V572">
            <v>0</v>
          </cell>
          <cell r="W572">
            <v>0</v>
          </cell>
          <cell r="X572">
            <v>0</v>
          </cell>
          <cell r="Y572">
            <v>0</v>
          </cell>
          <cell r="Z572">
            <v>0</v>
          </cell>
          <cell r="AA572">
            <v>0</v>
          </cell>
          <cell r="AB572">
            <v>0</v>
          </cell>
          <cell r="AC572">
            <v>0</v>
          </cell>
          <cell r="AD572">
            <v>0</v>
          </cell>
          <cell r="AE572">
            <v>0</v>
          </cell>
          <cell r="AF572">
            <v>0</v>
          </cell>
          <cell r="AG572">
            <v>0</v>
          </cell>
          <cell r="AH572">
            <v>0</v>
          </cell>
          <cell r="AI572">
            <v>0</v>
          </cell>
          <cell r="AJ572">
            <v>0</v>
          </cell>
          <cell r="AK572">
            <v>0</v>
          </cell>
          <cell r="AL572">
            <v>0</v>
          </cell>
          <cell r="AM572">
            <v>0</v>
          </cell>
          <cell r="AN572">
            <v>0</v>
          </cell>
          <cell r="AO572">
            <v>0</v>
          </cell>
          <cell r="AP572">
            <v>0</v>
          </cell>
          <cell r="AQ572">
            <v>0</v>
          </cell>
          <cell r="AR572">
            <v>0</v>
          </cell>
          <cell r="AS572">
            <v>0</v>
          </cell>
          <cell r="AT572">
            <v>0</v>
          </cell>
          <cell r="AU572">
            <v>0</v>
          </cell>
          <cell r="AV572">
            <v>0</v>
          </cell>
          <cell r="AW572">
            <v>0</v>
          </cell>
          <cell r="AX572">
            <v>0</v>
          </cell>
          <cell r="AY572">
            <v>0</v>
          </cell>
          <cell r="AZ572">
            <v>0</v>
          </cell>
          <cell r="BA572">
            <v>0</v>
          </cell>
          <cell r="BB572">
            <v>0</v>
          </cell>
          <cell r="BC572">
            <v>0</v>
          </cell>
          <cell r="BD572">
            <v>0</v>
          </cell>
          <cell r="BE572">
            <v>0</v>
          </cell>
          <cell r="BF572">
            <v>0</v>
          </cell>
          <cell r="BG572">
            <v>0</v>
          </cell>
          <cell r="BH572">
            <v>0</v>
          </cell>
          <cell r="BI572">
            <v>0</v>
          </cell>
          <cell r="BJ572">
            <v>0</v>
          </cell>
          <cell r="BK572">
            <v>0</v>
          </cell>
          <cell r="BL572">
            <v>0</v>
          </cell>
          <cell r="BM572">
            <v>0</v>
          </cell>
          <cell r="BN572">
            <v>0</v>
          </cell>
          <cell r="BO572">
            <v>0</v>
          </cell>
          <cell r="BP572">
            <v>0</v>
          </cell>
          <cell r="BQ572">
            <v>0</v>
          </cell>
          <cell r="BR572">
            <v>0</v>
          </cell>
          <cell r="BS572">
            <v>0</v>
          </cell>
          <cell r="BT572">
            <v>0</v>
          </cell>
          <cell r="BU572">
            <v>0</v>
          </cell>
          <cell r="BV572">
            <v>13.25</v>
          </cell>
          <cell r="BW572">
            <v>0</v>
          </cell>
          <cell r="BY572">
            <v>0</v>
          </cell>
          <cell r="BZ572">
            <v>0</v>
          </cell>
          <cell r="CA572">
            <v>0</v>
          </cell>
          <cell r="CB572">
            <v>0</v>
          </cell>
          <cell r="CC572">
            <v>0</v>
          </cell>
          <cell r="CD572">
            <v>132</v>
          </cell>
          <cell r="CE572">
            <v>0</v>
          </cell>
          <cell r="CF572">
            <v>0</v>
          </cell>
          <cell r="CG572">
            <v>0</v>
          </cell>
          <cell r="CH572">
            <v>0</v>
          </cell>
          <cell r="CI572">
            <v>0</v>
          </cell>
          <cell r="CJ572">
            <v>0</v>
          </cell>
          <cell r="CK572">
            <v>0</v>
          </cell>
          <cell r="CL572">
            <v>0</v>
          </cell>
          <cell r="CM572">
            <v>0</v>
          </cell>
          <cell r="CN572">
            <v>9</v>
          </cell>
          <cell r="CO572">
            <v>0</v>
          </cell>
          <cell r="CP572">
            <v>0</v>
          </cell>
          <cell r="CQ572">
            <v>0</v>
          </cell>
          <cell r="CR572">
            <v>10.3</v>
          </cell>
          <cell r="CS572">
            <v>0</v>
          </cell>
          <cell r="CT572">
            <v>0</v>
          </cell>
          <cell r="CU572">
            <v>0</v>
          </cell>
          <cell r="CV572">
            <v>0</v>
          </cell>
          <cell r="CW572">
            <v>0</v>
          </cell>
          <cell r="CX572">
            <v>0</v>
          </cell>
          <cell r="CY572">
            <v>0</v>
          </cell>
          <cell r="CZ572">
            <v>0</v>
          </cell>
          <cell r="DA572">
            <v>0</v>
          </cell>
          <cell r="DB572">
            <v>0</v>
          </cell>
          <cell r="DC572">
            <v>0</v>
          </cell>
          <cell r="DD572">
            <v>0</v>
          </cell>
          <cell r="DE572">
            <v>0</v>
          </cell>
          <cell r="DF572">
            <v>0</v>
          </cell>
          <cell r="DG572">
            <v>0</v>
          </cell>
          <cell r="DH572">
            <v>0</v>
          </cell>
          <cell r="DI572">
            <v>0</v>
          </cell>
          <cell r="DJ572">
            <v>0</v>
          </cell>
          <cell r="DK572">
            <v>0</v>
          </cell>
          <cell r="DL572">
            <v>0</v>
          </cell>
          <cell r="DM572">
            <v>0</v>
          </cell>
          <cell r="DN572">
            <v>0</v>
          </cell>
          <cell r="DO572">
            <v>0</v>
          </cell>
          <cell r="DP572">
            <v>0</v>
          </cell>
          <cell r="DQ572">
            <v>0</v>
          </cell>
          <cell r="DR572">
            <v>0</v>
          </cell>
          <cell r="DS572">
            <v>0</v>
          </cell>
          <cell r="DT572">
            <v>0</v>
          </cell>
          <cell r="DU572">
            <v>0</v>
          </cell>
          <cell r="DV572">
            <v>0</v>
          </cell>
          <cell r="DW572">
            <v>0</v>
          </cell>
          <cell r="DX572">
            <v>0</v>
          </cell>
          <cell r="DY572">
            <v>0</v>
          </cell>
          <cell r="DZ572">
            <v>0</v>
          </cell>
          <cell r="EA572">
            <v>0</v>
          </cell>
          <cell r="EB572">
            <v>0</v>
          </cell>
          <cell r="EC572">
            <v>0</v>
          </cell>
          <cell r="ED572">
            <v>0</v>
          </cell>
          <cell r="EE572">
            <v>0</v>
          </cell>
          <cell r="EF572">
            <v>0</v>
          </cell>
          <cell r="EG572">
            <v>0</v>
          </cell>
          <cell r="EH572">
            <v>0</v>
          </cell>
          <cell r="EI572">
            <v>0</v>
          </cell>
          <cell r="EJ572">
            <v>0</v>
          </cell>
          <cell r="EK572">
            <v>0</v>
          </cell>
          <cell r="EL572">
            <v>0</v>
          </cell>
          <cell r="EM572">
            <v>0</v>
          </cell>
          <cell r="EN572">
            <v>0</v>
          </cell>
          <cell r="EO572">
            <v>0</v>
          </cell>
          <cell r="EQ572">
            <v>1613.55</v>
          </cell>
        </row>
        <row r="573">
          <cell r="B573">
            <v>0</v>
          </cell>
          <cell r="C573">
            <v>7</v>
          </cell>
          <cell r="D573">
            <v>0</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cell r="AF573">
            <v>0</v>
          </cell>
          <cell r="AG573">
            <v>0</v>
          </cell>
          <cell r="AH573">
            <v>0</v>
          </cell>
          <cell r="AI573">
            <v>0</v>
          </cell>
          <cell r="AJ573">
            <v>0</v>
          </cell>
          <cell r="AK573">
            <v>0</v>
          </cell>
          <cell r="AL573">
            <v>0</v>
          </cell>
          <cell r="AM573">
            <v>0</v>
          </cell>
          <cell r="AN573">
            <v>0</v>
          </cell>
          <cell r="AO573">
            <v>0</v>
          </cell>
          <cell r="AP573">
            <v>0</v>
          </cell>
          <cell r="AQ573">
            <v>0</v>
          </cell>
          <cell r="AR573">
            <v>0</v>
          </cell>
          <cell r="AS573">
            <v>0</v>
          </cell>
          <cell r="AT573">
            <v>0</v>
          </cell>
          <cell r="AU573">
            <v>0</v>
          </cell>
          <cell r="AV573">
            <v>0</v>
          </cell>
          <cell r="AW573">
            <v>0</v>
          </cell>
          <cell r="AX573">
            <v>0</v>
          </cell>
          <cell r="AY573">
            <v>0</v>
          </cell>
          <cell r="AZ573">
            <v>0</v>
          </cell>
          <cell r="BA573">
            <v>0</v>
          </cell>
          <cell r="BB573">
            <v>0</v>
          </cell>
          <cell r="BC573">
            <v>0</v>
          </cell>
          <cell r="BD573">
            <v>0</v>
          </cell>
          <cell r="BE573">
            <v>0</v>
          </cell>
          <cell r="BF573">
            <v>0</v>
          </cell>
          <cell r="BG573">
            <v>0</v>
          </cell>
          <cell r="BH573">
            <v>0</v>
          </cell>
          <cell r="BI573">
            <v>0</v>
          </cell>
          <cell r="BJ573">
            <v>0</v>
          </cell>
          <cell r="BK573">
            <v>0</v>
          </cell>
          <cell r="BL573">
            <v>15.8</v>
          </cell>
          <cell r="BM573">
            <v>0</v>
          </cell>
          <cell r="BN573">
            <v>0</v>
          </cell>
          <cell r="BO573">
            <v>0</v>
          </cell>
          <cell r="BP573">
            <v>0</v>
          </cell>
          <cell r="BQ573">
            <v>0</v>
          </cell>
          <cell r="BR573">
            <v>0</v>
          </cell>
          <cell r="BS573">
            <v>0</v>
          </cell>
          <cell r="BT573">
            <v>0</v>
          </cell>
          <cell r="BU573">
            <v>0</v>
          </cell>
          <cell r="BV573">
            <v>0</v>
          </cell>
          <cell r="BW573">
            <v>0</v>
          </cell>
          <cell r="BY573">
            <v>0</v>
          </cell>
          <cell r="BZ573">
            <v>0</v>
          </cell>
          <cell r="CA573">
            <v>0</v>
          </cell>
          <cell r="CB573">
            <v>0</v>
          </cell>
          <cell r="CC573">
            <v>0</v>
          </cell>
          <cell r="CD573">
            <v>0</v>
          </cell>
          <cell r="CE573">
            <v>0</v>
          </cell>
          <cell r="CF573">
            <v>0</v>
          </cell>
          <cell r="CG573">
            <v>0</v>
          </cell>
          <cell r="CH573">
            <v>0</v>
          </cell>
          <cell r="CI573">
            <v>0</v>
          </cell>
          <cell r="CJ573">
            <v>0</v>
          </cell>
          <cell r="CK573">
            <v>0</v>
          </cell>
          <cell r="CL573">
            <v>0</v>
          </cell>
          <cell r="CM573">
            <v>0</v>
          </cell>
          <cell r="CN573">
            <v>0</v>
          </cell>
          <cell r="CO573">
            <v>0</v>
          </cell>
          <cell r="CP573">
            <v>0</v>
          </cell>
          <cell r="CQ573">
            <v>0</v>
          </cell>
          <cell r="CR573">
            <v>0</v>
          </cell>
          <cell r="CS573">
            <v>0</v>
          </cell>
          <cell r="CT573">
            <v>0</v>
          </cell>
          <cell r="CU573">
            <v>0</v>
          </cell>
          <cell r="CV573">
            <v>0</v>
          </cell>
          <cell r="CW573">
            <v>0</v>
          </cell>
          <cell r="CX573">
            <v>0</v>
          </cell>
          <cell r="CY573">
            <v>0</v>
          </cell>
          <cell r="CZ573">
            <v>0</v>
          </cell>
          <cell r="DA573">
            <v>0</v>
          </cell>
          <cell r="DB573">
            <v>0</v>
          </cell>
          <cell r="DC573">
            <v>0</v>
          </cell>
          <cell r="DD573">
            <v>0</v>
          </cell>
          <cell r="DE573">
            <v>0</v>
          </cell>
          <cell r="DF573">
            <v>0</v>
          </cell>
          <cell r="DG573">
            <v>0</v>
          </cell>
          <cell r="DH573">
            <v>0</v>
          </cell>
          <cell r="DI573">
            <v>0</v>
          </cell>
          <cell r="DJ573">
            <v>0</v>
          </cell>
          <cell r="DK573">
            <v>0</v>
          </cell>
          <cell r="DL573">
            <v>0</v>
          </cell>
          <cell r="DM573">
            <v>0</v>
          </cell>
          <cell r="DN573">
            <v>0</v>
          </cell>
          <cell r="DO573">
            <v>0</v>
          </cell>
          <cell r="DP573">
            <v>0</v>
          </cell>
          <cell r="DQ573">
            <v>0</v>
          </cell>
          <cell r="DR573">
            <v>0</v>
          </cell>
          <cell r="DS573">
            <v>0</v>
          </cell>
          <cell r="DT573">
            <v>0</v>
          </cell>
          <cell r="DU573">
            <v>0</v>
          </cell>
          <cell r="DV573">
            <v>0</v>
          </cell>
          <cell r="DW573">
            <v>0</v>
          </cell>
          <cell r="DX573">
            <v>0</v>
          </cell>
          <cell r="DY573">
            <v>0</v>
          </cell>
          <cell r="DZ573">
            <v>0</v>
          </cell>
          <cell r="EA573">
            <v>0</v>
          </cell>
          <cell r="EB573">
            <v>0</v>
          </cell>
          <cell r="EC573">
            <v>0</v>
          </cell>
          <cell r="ED573">
            <v>0</v>
          </cell>
          <cell r="EE573">
            <v>0</v>
          </cell>
          <cell r="EF573">
            <v>0</v>
          </cell>
          <cell r="EG573">
            <v>0</v>
          </cell>
          <cell r="EH573">
            <v>0</v>
          </cell>
          <cell r="EI573">
            <v>0</v>
          </cell>
          <cell r="EJ573">
            <v>0</v>
          </cell>
          <cell r="EK573">
            <v>0</v>
          </cell>
          <cell r="EL573">
            <v>0</v>
          </cell>
          <cell r="EM573">
            <v>0</v>
          </cell>
          <cell r="EN573">
            <v>0</v>
          </cell>
          <cell r="EO573">
            <v>0</v>
          </cell>
          <cell r="EQ573">
            <v>22.8</v>
          </cell>
        </row>
        <row r="574">
          <cell r="B574">
            <v>0</v>
          </cell>
          <cell r="C574">
            <v>7</v>
          </cell>
          <cell r="D574">
            <v>0</v>
          </cell>
          <cell r="E574">
            <v>0</v>
          </cell>
          <cell r="F574">
            <v>0</v>
          </cell>
          <cell r="G574">
            <v>1.6</v>
          </cell>
          <cell r="H574">
            <v>140</v>
          </cell>
          <cell r="I574">
            <v>0</v>
          </cell>
          <cell r="J574">
            <v>0</v>
          </cell>
          <cell r="K574">
            <v>0</v>
          </cell>
          <cell r="L574">
            <v>0</v>
          </cell>
          <cell r="M574">
            <v>0</v>
          </cell>
          <cell r="N574">
            <v>0</v>
          </cell>
          <cell r="O574">
            <v>0</v>
          </cell>
          <cell r="P574">
            <v>21.405000000000001</v>
          </cell>
          <cell r="Q574">
            <v>0</v>
          </cell>
          <cell r="R574">
            <v>0</v>
          </cell>
          <cell r="S574">
            <v>0</v>
          </cell>
          <cell r="T574">
            <v>0</v>
          </cell>
          <cell r="U574">
            <v>1449</v>
          </cell>
          <cell r="V574">
            <v>0</v>
          </cell>
          <cell r="W574">
            <v>0</v>
          </cell>
          <cell r="X574">
            <v>0</v>
          </cell>
          <cell r="Y574">
            <v>39.4</v>
          </cell>
          <cell r="Z574">
            <v>0</v>
          </cell>
          <cell r="AA574">
            <v>0</v>
          </cell>
          <cell r="AB574">
            <v>0</v>
          </cell>
          <cell r="AC574">
            <v>0</v>
          </cell>
          <cell r="AD574">
            <v>0</v>
          </cell>
          <cell r="AE574">
            <v>0</v>
          </cell>
          <cell r="AF574">
            <v>0</v>
          </cell>
          <cell r="AG574">
            <v>0</v>
          </cell>
          <cell r="AH574">
            <v>592</v>
          </cell>
          <cell r="AI574">
            <v>0</v>
          </cell>
          <cell r="AJ574">
            <v>0</v>
          </cell>
          <cell r="AK574">
            <v>0</v>
          </cell>
          <cell r="AL574">
            <v>0</v>
          </cell>
          <cell r="AM574">
            <v>0</v>
          </cell>
          <cell r="AN574">
            <v>0</v>
          </cell>
          <cell r="AO574">
            <v>549.30999999999995</v>
          </cell>
          <cell r="AP574">
            <v>0</v>
          </cell>
          <cell r="AQ574">
            <v>0</v>
          </cell>
          <cell r="AR574">
            <v>0</v>
          </cell>
          <cell r="AS574">
            <v>0</v>
          </cell>
          <cell r="AT574">
            <v>0</v>
          </cell>
          <cell r="AU574">
            <v>0</v>
          </cell>
          <cell r="AV574">
            <v>0</v>
          </cell>
          <cell r="AW574">
            <v>0</v>
          </cell>
          <cell r="AX574">
            <v>0</v>
          </cell>
          <cell r="AY574">
            <v>0</v>
          </cell>
          <cell r="AZ574">
            <v>0</v>
          </cell>
          <cell r="BA574">
            <v>0</v>
          </cell>
          <cell r="BB574">
            <v>0</v>
          </cell>
          <cell r="BC574">
            <v>0</v>
          </cell>
          <cell r="BD574">
            <v>0</v>
          </cell>
          <cell r="BE574">
            <v>0</v>
          </cell>
          <cell r="BF574">
            <v>0</v>
          </cell>
          <cell r="BG574">
            <v>2.5</v>
          </cell>
          <cell r="BH574">
            <v>0</v>
          </cell>
          <cell r="BI574">
            <v>0</v>
          </cell>
          <cell r="BJ574">
            <v>0</v>
          </cell>
          <cell r="BK574">
            <v>0</v>
          </cell>
          <cell r="BL574">
            <v>174.2</v>
          </cell>
          <cell r="BM574">
            <v>7.07</v>
          </cell>
          <cell r="BN574">
            <v>0</v>
          </cell>
          <cell r="BO574">
            <v>0</v>
          </cell>
          <cell r="BP574">
            <v>0</v>
          </cell>
          <cell r="BQ574">
            <v>0</v>
          </cell>
          <cell r="BR574">
            <v>0</v>
          </cell>
          <cell r="BS574">
            <v>1.3</v>
          </cell>
          <cell r="BT574">
            <v>0</v>
          </cell>
          <cell r="BU574">
            <v>0</v>
          </cell>
          <cell r="BV574">
            <v>13.25</v>
          </cell>
          <cell r="BW574">
            <v>0</v>
          </cell>
          <cell r="BY574">
            <v>0</v>
          </cell>
          <cell r="BZ574">
            <v>0</v>
          </cell>
          <cell r="CA574">
            <v>0</v>
          </cell>
          <cell r="CB574">
            <v>0</v>
          </cell>
          <cell r="CC574">
            <v>0</v>
          </cell>
          <cell r="CD574">
            <v>132</v>
          </cell>
          <cell r="CE574">
            <v>0</v>
          </cell>
          <cell r="CF574">
            <v>0</v>
          </cell>
          <cell r="CG574">
            <v>0</v>
          </cell>
          <cell r="CH574">
            <v>0</v>
          </cell>
          <cell r="CI574">
            <v>0</v>
          </cell>
          <cell r="CJ574">
            <v>0</v>
          </cell>
          <cell r="CK574">
            <v>0</v>
          </cell>
          <cell r="CL574">
            <v>0</v>
          </cell>
          <cell r="CM574">
            <v>0</v>
          </cell>
          <cell r="CN574">
            <v>9</v>
          </cell>
          <cell r="CO574">
            <v>8.3000000000000007</v>
          </cell>
          <cell r="CP574">
            <v>0</v>
          </cell>
          <cell r="CQ574">
            <v>0</v>
          </cell>
          <cell r="CR574">
            <v>10.3</v>
          </cell>
          <cell r="CS574">
            <v>23.85</v>
          </cell>
          <cell r="CT574">
            <v>23.85</v>
          </cell>
          <cell r="CU574">
            <v>87.7</v>
          </cell>
          <cell r="CV574">
            <v>779.81</v>
          </cell>
          <cell r="CW574">
            <v>199.56</v>
          </cell>
          <cell r="CX574">
            <v>20</v>
          </cell>
          <cell r="CY574">
            <v>8</v>
          </cell>
          <cell r="CZ574">
            <v>268.39</v>
          </cell>
          <cell r="DA574">
            <v>23.85</v>
          </cell>
          <cell r="DB574">
            <v>513.34</v>
          </cell>
          <cell r="DC574">
            <v>23.85</v>
          </cell>
          <cell r="DD574">
            <v>84.54</v>
          </cell>
          <cell r="DE574">
            <v>32.229999999999997</v>
          </cell>
          <cell r="DF574">
            <v>13.8</v>
          </cell>
          <cell r="DG574">
            <v>132.68</v>
          </cell>
          <cell r="DH574">
            <v>287.62</v>
          </cell>
          <cell r="DI574">
            <v>742.35</v>
          </cell>
          <cell r="DJ574">
            <v>0.28999999999999998</v>
          </cell>
          <cell r="DK574">
            <v>379.01</v>
          </cell>
          <cell r="DL574">
            <v>23.85</v>
          </cell>
          <cell r="DM574">
            <v>0.51</v>
          </cell>
          <cell r="DN574">
            <v>23.85</v>
          </cell>
          <cell r="DO574">
            <v>23.85</v>
          </cell>
          <cell r="DP574">
            <v>23.85</v>
          </cell>
          <cell r="DQ574">
            <v>619.98</v>
          </cell>
          <cell r="DR574">
            <v>84.54</v>
          </cell>
          <cell r="DS574">
            <v>44.7</v>
          </cell>
          <cell r="DT574">
            <v>32.950000000000003</v>
          </cell>
          <cell r="DU574">
            <v>1635.43</v>
          </cell>
          <cell r="DV574">
            <v>23.85</v>
          </cell>
          <cell r="DW574">
            <v>736.96</v>
          </cell>
          <cell r="DX574">
            <v>23.85</v>
          </cell>
          <cell r="DY574">
            <v>23.85</v>
          </cell>
          <cell r="DZ574">
            <v>0</v>
          </cell>
          <cell r="EA574">
            <v>0</v>
          </cell>
          <cell r="EB574">
            <v>0</v>
          </cell>
          <cell r="EC574">
            <v>0</v>
          </cell>
          <cell r="ED574">
            <v>0</v>
          </cell>
          <cell r="EE574">
            <v>0</v>
          </cell>
          <cell r="EF574">
            <v>0</v>
          </cell>
          <cell r="EG574">
            <v>0</v>
          </cell>
          <cell r="EH574">
            <v>0</v>
          </cell>
          <cell r="EI574">
            <v>0</v>
          </cell>
          <cell r="EJ574">
            <v>0</v>
          </cell>
          <cell r="EK574">
            <v>0</v>
          </cell>
          <cell r="EL574">
            <v>0</v>
          </cell>
          <cell r="EM574">
            <v>5.4343848589794996</v>
          </cell>
          <cell r="EN574">
            <v>6</v>
          </cell>
          <cell r="EO574">
            <v>0</v>
          </cell>
          <cell r="EQ574">
            <v>10135.809384858983</v>
          </cell>
        </row>
        <row r="575">
          <cell r="B575">
            <v>0</v>
          </cell>
          <cell r="C575">
            <v>0</v>
          </cell>
          <cell r="D575">
            <v>0</v>
          </cell>
          <cell r="E575">
            <v>0</v>
          </cell>
          <cell r="F575">
            <v>0</v>
          </cell>
          <cell r="G575">
            <v>0</v>
          </cell>
          <cell r="H575">
            <v>202</v>
          </cell>
          <cell r="I575">
            <v>0</v>
          </cell>
          <cell r="J575">
            <v>0</v>
          </cell>
          <cell r="K575">
            <v>0</v>
          </cell>
          <cell r="L575">
            <v>0</v>
          </cell>
          <cell r="M575">
            <v>3.5</v>
          </cell>
          <cell r="N575">
            <v>0</v>
          </cell>
          <cell r="O575">
            <v>0</v>
          </cell>
          <cell r="P575">
            <v>6.5</v>
          </cell>
          <cell r="Q575">
            <v>0</v>
          </cell>
          <cell r="R575">
            <v>4970</v>
          </cell>
          <cell r="S575">
            <v>0</v>
          </cell>
          <cell r="T575">
            <v>0</v>
          </cell>
          <cell r="U575">
            <v>0</v>
          </cell>
          <cell r="V575">
            <v>0</v>
          </cell>
          <cell r="W575">
            <v>0</v>
          </cell>
          <cell r="X575">
            <v>0</v>
          </cell>
          <cell r="Y575">
            <v>97.4</v>
          </cell>
          <cell r="Z575">
            <v>0</v>
          </cell>
          <cell r="AA575">
            <v>0</v>
          </cell>
          <cell r="AB575">
            <v>0</v>
          </cell>
          <cell r="AC575">
            <v>0</v>
          </cell>
          <cell r="AD575">
            <v>0</v>
          </cell>
          <cell r="AE575">
            <v>0</v>
          </cell>
          <cell r="AF575">
            <v>12.32</v>
          </cell>
          <cell r="AG575">
            <v>0</v>
          </cell>
          <cell r="AH575">
            <v>0</v>
          </cell>
          <cell r="AI575">
            <v>0</v>
          </cell>
          <cell r="AJ575">
            <v>0</v>
          </cell>
          <cell r="AK575">
            <v>0</v>
          </cell>
          <cell r="AL575">
            <v>0</v>
          </cell>
          <cell r="AM575">
            <v>0</v>
          </cell>
          <cell r="AN575">
            <v>0</v>
          </cell>
          <cell r="AO575">
            <v>0</v>
          </cell>
          <cell r="AP575">
            <v>0</v>
          </cell>
          <cell r="AQ575">
            <v>0</v>
          </cell>
          <cell r="AR575">
            <v>0</v>
          </cell>
          <cell r="AS575">
            <v>0</v>
          </cell>
          <cell r="AT575">
            <v>0</v>
          </cell>
          <cell r="AU575">
            <v>0</v>
          </cell>
          <cell r="AV575">
            <v>0</v>
          </cell>
          <cell r="AW575">
            <v>0</v>
          </cell>
          <cell r="AX575">
            <v>0</v>
          </cell>
          <cell r="AY575">
            <v>0</v>
          </cell>
          <cell r="AZ575">
            <v>0</v>
          </cell>
          <cell r="BA575">
            <v>0</v>
          </cell>
          <cell r="BB575">
            <v>0</v>
          </cell>
          <cell r="BC575">
            <v>0</v>
          </cell>
          <cell r="BD575">
            <v>0</v>
          </cell>
          <cell r="BE575">
            <v>0</v>
          </cell>
          <cell r="BF575">
            <v>0</v>
          </cell>
          <cell r="BG575">
            <v>0.5</v>
          </cell>
          <cell r="BH575">
            <v>0</v>
          </cell>
          <cell r="BI575">
            <v>0</v>
          </cell>
          <cell r="BJ575">
            <v>0</v>
          </cell>
          <cell r="BK575">
            <v>0</v>
          </cell>
          <cell r="BL575">
            <v>24.1</v>
          </cell>
          <cell r="BM575">
            <v>0</v>
          </cell>
          <cell r="BN575">
            <v>0</v>
          </cell>
          <cell r="BO575">
            <v>0</v>
          </cell>
          <cell r="BP575">
            <v>0</v>
          </cell>
          <cell r="BQ575">
            <v>0</v>
          </cell>
          <cell r="BR575">
            <v>0</v>
          </cell>
          <cell r="BS575">
            <v>0</v>
          </cell>
          <cell r="BT575">
            <v>0</v>
          </cell>
          <cell r="BU575">
            <v>0</v>
          </cell>
          <cell r="BV575">
            <v>0</v>
          </cell>
          <cell r="BW575">
            <v>0</v>
          </cell>
          <cell r="BY575">
            <v>0</v>
          </cell>
          <cell r="BZ575">
            <v>0</v>
          </cell>
          <cell r="CA575">
            <v>0</v>
          </cell>
          <cell r="CB575">
            <v>0</v>
          </cell>
          <cell r="CC575">
            <v>0</v>
          </cell>
          <cell r="CD575">
            <v>0</v>
          </cell>
          <cell r="CE575">
            <v>0</v>
          </cell>
          <cell r="CF575">
            <v>0</v>
          </cell>
          <cell r="CG575">
            <v>0</v>
          </cell>
          <cell r="CH575">
            <v>0</v>
          </cell>
          <cell r="CI575">
            <v>0</v>
          </cell>
          <cell r="CJ575">
            <v>0</v>
          </cell>
          <cell r="CK575">
            <v>0</v>
          </cell>
          <cell r="CL575">
            <v>0</v>
          </cell>
          <cell r="CM575">
            <v>0</v>
          </cell>
          <cell r="CN575">
            <v>0</v>
          </cell>
          <cell r="CO575">
            <v>17.600000000000001</v>
          </cell>
          <cell r="CP575">
            <v>0</v>
          </cell>
          <cell r="CQ575">
            <v>0</v>
          </cell>
          <cell r="CR575">
            <v>0</v>
          </cell>
          <cell r="CS575">
            <v>0</v>
          </cell>
          <cell r="CT575">
            <v>0</v>
          </cell>
          <cell r="CU575">
            <v>471.45</v>
          </cell>
          <cell r="CV575">
            <v>962.07</v>
          </cell>
          <cell r="CW575">
            <v>299.77999999999997</v>
          </cell>
          <cell r="CX575">
            <v>0</v>
          </cell>
          <cell r="CY575">
            <v>0</v>
          </cell>
          <cell r="CZ575">
            <v>217.5</v>
          </cell>
          <cell r="DA575">
            <v>0</v>
          </cell>
          <cell r="DB575">
            <v>9988.15</v>
          </cell>
          <cell r="DC575">
            <v>0</v>
          </cell>
          <cell r="DD575">
            <v>94.9</v>
          </cell>
          <cell r="DE575">
            <v>11.17</v>
          </cell>
          <cell r="DF575">
            <v>4.16</v>
          </cell>
          <cell r="DG575">
            <v>2580.4899999999998</v>
          </cell>
          <cell r="DH575">
            <v>6287.2</v>
          </cell>
          <cell r="DI575">
            <v>1682.32</v>
          </cell>
          <cell r="DJ575">
            <v>0.11</v>
          </cell>
          <cell r="DK575">
            <v>100.96</v>
          </cell>
          <cell r="DL575">
            <v>0</v>
          </cell>
          <cell r="DM575">
            <v>34.6</v>
          </cell>
          <cell r="DN575">
            <v>0</v>
          </cell>
          <cell r="DO575">
            <v>0</v>
          </cell>
          <cell r="DP575">
            <v>0</v>
          </cell>
          <cell r="DQ575">
            <v>1193.08</v>
          </cell>
          <cell r="DR575">
            <v>94.9</v>
          </cell>
          <cell r="DS575">
            <v>40.53</v>
          </cell>
          <cell r="DT575">
            <v>64.92</v>
          </cell>
          <cell r="DU575">
            <v>20519.599999999999</v>
          </cell>
          <cell r="DV575">
            <v>0</v>
          </cell>
          <cell r="DW575">
            <v>8188.58</v>
          </cell>
          <cell r="DX575">
            <v>0</v>
          </cell>
          <cell r="DY575">
            <v>0</v>
          </cell>
          <cell r="DZ575">
            <v>0</v>
          </cell>
          <cell r="EA575">
            <v>0</v>
          </cell>
          <cell r="EB575">
            <v>0</v>
          </cell>
          <cell r="EC575">
            <v>0</v>
          </cell>
          <cell r="ED575">
            <v>0</v>
          </cell>
          <cell r="EE575">
            <v>0</v>
          </cell>
          <cell r="EF575">
            <v>0</v>
          </cell>
          <cell r="EG575">
            <v>0</v>
          </cell>
          <cell r="EH575">
            <v>0</v>
          </cell>
          <cell r="EI575">
            <v>0</v>
          </cell>
          <cell r="EJ575">
            <v>0</v>
          </cell>
          <cell r="EK575">
            <v>0</v>
          </cell>
          <cell r="EL575">
            <v>0</v>
          </cell>
          <cell r="EM575">
            <v>0</v>
          </cell>
          <cell r="EN575">
            <v>0</v>
          </cell>
          <cell r="EO575">
            <v>0</v>
          </cell>
          <cell r="EQ575">
            <v>58170.389999999992</v>
          </cell>
        </row>
        <row r="576">
          <cell r="B576">
            <v>0</v>
          </cell>
          <cell r="C576">
            <v>0</v>
          </cell>
          <cell r="D576">
            <v>0</v>
          </cell>
          <cell r="E576">
            <v>0</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10353</v>
          </cell>
          <cell r="V576">
            <v>0</v>
          </cell>
          <cell r="W576">
            <v>0</v>
          </cell>
          <cell r="X576">
            <v>0</v>
          </cell>
          <cell r="Y576">
            <v>0</v>
          </cell>
          <cell r="Z576">
            <v>0</v>
          </cell>
          <cell r="AA576">
            <v>0</v>
          </cell>
          <cell r="AB576">
            <v>0</v>
          </cell>
          <cell r="AC576">
            <v>0</v>
          </cell>
          <cell r="AD576">
            <v>0</v>
          </cell>
          <cell r="AE576">
            <v>0</v>
          </cell>
          <cell r="AF576">
            <v>0</v>
          </cell>
          <cell r="AG576">
            <v>0</v>
          </cell>
          <cell r="AH576">
            <v>0</v>
          </cell>
          <cell r="AI576">
            <v>0</v>
          </cell>
          <cell r="AJ576">
            <v>0</v>
          </cell>
          <cell r="AK576">
            <v>0</v>
          </cell>
          <cell r="AL576">
            <v>0</v>
          </cell>
          <cell r="AM576">
            <v>0</v>
          </cell>
          <cell r="AN576">
            <v>0</v>
          </cell>
          <cell r="AO576">
            <v>0</v>
          </cell>
          <cell r="AP576">
            <v>0</v>
          </cell>
          <cell r="AQ576">
            <v>0</v>
          </cell>
          <cell r="AR576">
            <v>0</v>
          </cell>
          <cell r="AS576">
            <v>0</v>
          </cell>
          <cell r="AT576">
            <v>0</v>
          </cell>
          <cell r="AU576">
            <v>0</v>
          </cell>
          <cell r="AV576">
            <v>0</v>
          </cell>
          <cell r="AW576">
            <v>0</v>
          </cell>
          <cell r="AX576">
            <v>0</v>
          </cell>
          <cell r="AY576">
            <v>0</v>
          </cell>
          <cell r="AZ576">
            <v>0</v>
          </cell>
          <cell r="BA576">
            <v>0</v>
          </cell>
          <cell r="BB576">
            <v>0</v>
          </cell>
          <cell r="BC576">
            <v>0</v>
          </cell>
          <cell r="BD576">
            <v>0</v>
          </cell>
          <cell r="BE576">
            <v>0</v>
          </cell>
          <cell r="BF576">
            <v>0</v>
          </cell>
          <cell r="BG576">
            <v>0</v>
          </cell>
          <cell r="BH576">
            <v>0</v>
          </cell>
          <cell r="BI576">
            <v>0</v>
          </cell>
          <cell r="BJ576">
            <v>0</v>
          </cell>
          <cell r="BK576">
            <v>0</v>
          </cell>
          <cell r="BL576">
            <v>0</v>
          </cell>
          <cell r="BM576">
            <v>0</v>
          </cell>
          <cell r="BN576">
            <v>0</v>
          </cell>
          <cell r="BO576">
            <v>0</v>
          </cell>
          <cell r="BP576">
            <v>0</v>
          </cell>
          <cell r="BQ576">
            <v>0</v>
          </cell>
          <cell r="BR576">
            <v>0</v>
          </cell>
          <cell r="BS576">
            <v>0</v>
          </cell>
          <cell r="BT576">
            <v>0</v>
          </cell>
          <cell r="BU576">
            <v>0</v>
          </cell>
          <cell r="BV576">
            <v>13.8</v>
          </cell>
          <cell r="BW576">
            <v>0</v>
          </cell>
          <cell r="BY576">
            <v>0</v>
          </cell>
          <cell r="BZ576">
            <v>0</v>
          </cell>
          <cell r="CA576">
            <v>0</v>
          </cell>
          <cell r="CB576">
            <v>0</v>
          </cell>
          <cell r="CC576">
            <v>0</v>
          </cell>
          <cell r="CD576">
            <v>0</v>
          </cell>
          <cell r="CE576">
            <v>0</v>
          </cell>
          <cell r="CF576">
            <v>0</v>
          </cell>
          <cell r="CG576">
            <v>0</v>
          </cell>
          <cell r="CH576">
            <v>0</v>
          </cell>
          <cell r="CI576">
            <v>0</v>
          </cell>
          <cell r="CJ576">
            <v>0</v>
          </cell>
          <cell r="CK576">
            <v>0</v>
          </cell>
          <cell r="CL576">
            <v>0</v>
          </cell>
          <cell r="CM576">
            <v>0</v>
          </cell>
          <cell r="CN576">
            <v>301.89999999999998</v>
          </cell>
          <cell r="CO576">
            <v>0</v>
          </cell>
          <cell r="CP576">
            <v>0</v>
          </cell>
          <cell r="CQ576">
            <v>0</v>
          </cell>
          <cell r="CR576">
            <v>0</v>
          </cell>
          <cell r="CS576">
            <v>0</v>
          </cell>
          <cell r="CT576">
            <v>0</v>
          </cell>
          <cell r="CU576">
            <v>0</v>
          </cell>
          <cell r="CV576">
            <v>0</v>
          </cell>
          <cell r="CW576">
            <v>0</v>
          </cell>
          <cell r="CX576">
            <v>0</v>
          </cell>
          <cell r="CY576">
            <v>0</v>
          </cell>
          <cell r="CZ576">
            <v>0</v>
          </cell>
          <cell r="DA576">
            <v>0</v>
          </cell>
          <cell r="DB576">
            <v>0</v>
          </cell>
          <cell r="DC576">
            <v>0</v>
          </cell>
          <cell r="DD576">
            <v>0</v>
          </cell>
          <cell r="DE576">
            <v>0</v>
          </cell>
          <cell r="DF576">
            <v>0</v>
          </cell>
          <cell r="DG576">
            <v>0</v>
          </cell>
          <cell r="DH576">
            <v>0</v>
          </cell>
          <cell r="DI576">
            <v>0</v>
          </cell>
          <cell r="DJ576">
            <v>0</v>
          </cell>
          <cell r="DK576">
            <v>0</v>
          </cell>
          <cell r="DL576">
            <v>0</v>
          </cell>
          <cell r="DM576">
            <v>0</v>
          </cell>
          <cell r="DN576">
            <v>0</v>
          </cell>
          <cell r="DO576">
            <v>0</v>
          </cell>
          <cell r="DP576">
            <v>0</v>
          </cell>
          <cell r="DQ576">
            <v>0</v>
          </cell>
          <cell r="DR576">
            <v>0</v>
          </cell>
          <cell r="DS576">
            <v>0</v>
          </cell>
          <cell r="DT576">
            <v>0</v>
          </cell>
          <cell r="DU576">
            <v>0</v>
          </cell>
          <cell r="DV576">
            <v>0</v>
          </cell>
          <cell r="DW576">
            <v>0</v>
          </cell>
          <cell r="DX576">
            <v>0</v>
          </cell>
          <cell r="DY576">
            <v>0</v>
          </cell>
          <cell r="DZ576">
            <v>0</v>
          </cell>
          <cell r="EA576">
            <v>0</v>
          </cell>
          <cell r="EB576">
            <v>0</v>
          </cell>
          <cell r="EC576">
            <v>0</v>
          </cell>
          <cell r="ED576">
            <v>0</v>
          </cell>
          <cell r="EE576">
            <v>0</v>
          </cell>
          <cell r="EF576">
            <v>0</v>
          </cell>
          <cell r="EG576">
            <v>0</v>
          </cell>
          <cell r="EH576">
            <v>0</v>
          </cell>
          <cell r="EI576">
            <v>0</v>
          </cell>
          <cell r="EJ576">
            <v>0</v>
          </cell>
          <cell r="EK576">
            <v>0</v>
          </cell>
          <cell r="EL576">
            <v>0</v>
          </cell>
          <cell r="EM576">
            <v>0</v>
          </cell>
          <cell r="EN576">
            <v>0</v>
          </cell>
          <cell r="EO576">
            <v>0</v>
          </cell>
          <cell r="EQ576">
            <v>10668.699999999999</v>
          </cell>
        </row>
        <row r="577">
          <cell r="B577">
            <v>0</v>
          </cell>
          <cell r="C577">
            <v>168</v>
          </cell>
          <cell r="D577">
            <v>0</v>
          </cell>
          <cell r="E577">
            <v>0</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cell r="AF577">
            <v>0</v>
          </cell>
          <cell r="AG577">
            <v>0</v>
          </cell>
          <cell r="AH577">
            <v>0</v>
          </cell>
          <cell r="AI577">
            <v>0</v>
          </cell>
          <cell r="AJ577">
            <v>0</v>
          </cell>
          <cell r="AK577">
            <v>0</v>
          </cell>
          <cell r="AL577">
            <v>0</v>
          </cell>
          <cell r="AM577">
            <v>0</v>
          </cell>
          <cell r="AN577">
            <v>0</v>
          </cell>
          <cell r="AO577">
            <v>0</v>
          </cell>
          <cell r="AP577">
            <v>0</v>
          </cell>
          <cell r="AQ577">
            <v>0</v>
          </cell>
          <cell r="AR577">
            <v>0</v>
          </cell>
          <cell r="AS577">
            <v>0</v>
          </cell>
          <cell r="AT577">
            <v>0</v>
          </cell>
          <cell r="AU577">
            <v>0</v>
          </cell>
          <cell r="AV577">
            <v>0</v>
          </cell>
          <cell r="AW577">
            <v>0</v>
          </cell>
          <cell r="AX577">
            <v>0</v>
          </cell>
          <cell r="AY577">
            <v>0</v>
          </cell>
          <cell r="AZ577">
            <v>0</v>
          </cell>
          <cell r="BA577">
            <v>0</v>
          </cell>
          <cell r="BB577">
            <v>0</v>
          </cell>
          <cell r="BC577">
            <v>0</v>
          </cell>
          <cell r="BD577">
            <v>0</v>
          </cell>
          <cell r="BE577">
            <v>0</v>
          </cell>
          <cell r="BF577">
            <v>0</v>
          </cell>
          <cell r="BG577">
            <v>0</v>
          </cell>
          <cell r="BH577">
            <v>0</v>
          </cell>
          <cell r="BI577">
            <v>0</v>
          </cell>
          <cell r="BJ577">
            <v>0</v>
          </cell>
          <cell r="BK577">
            <v>0</v>
          </cell>
          <cell r="BL577">
            <v>754.1</v>
          </cell>
          <cell r="BM577">
            <v>0</v>
          </cell>
          <cell r="BN577">
            <v>0</v>
          </cell>
          <cell r="BO577">
            <v>0</v>
          </cell>
          <cell r="BP577">
            <v>0</v>
          </cell>
          <cell r="BQ577">
            <v>0</v>
          </cell>
          <cell r="BR577">
            <v>0</v>
          </cell>
          <cell r="BS577">
            <v>0</v>
          </cell>
          <cell r="BT577">
            <v>0</v>
          </cell>
          <cell r="BU577">
            <v>0</v>
          </cell>
          <cell r="BV577">
            <v>0</v>
          </cell>
          <cell r="BW577">
            <v>0</v>
          </cell>
          <cell r="BY577">
            <v>0</v>
          </cell>
          <cell r="BZ577">
            <v>0</v>
          </cell>
          <cell r="CA577">
            <v>0</v>
          </cell>
          <cell r="CB577">
            <v>0</v>
          </cell>
          <cell r="CC577">
            <v>0</v>
          </cell>
          <cell r="CD577">
            <v>0</v>
          </cell>
          <cell r="CE577">
            <v>0</v>
          </cell>
          <cell r="CF577">
            <v>0</v>
          </cell>
          <cell r="CG577">
            <v>0</v>
          </cell>
          <cell r="CH577">
            <v>0</v>
          </cell>
          <cell r="CI577">
            <v>0</v>
          </cell>
          <cell r="CJ577">
            <v>0</v>
          </cell>
          <cell r="CK577">
            <v>0</v>
          </cell>
          <cell r="CL577">
            <v>0</v>
          </cell>
          <cell r="CM577">
            <v>0</v>
          </cell>
          <cell r="CN577">
            <v>0</v>
          </cell>
          <cell r="CO577">
            <v>0</v>
          </cell>
          <cell r="CP577">
            <v>0</v>
          </cell>
          <cell r="CQ577">
            <v>0</v>
          </cell>
          <cell r="CR577">
            <v>0</v>
          </cell>
          <cell r="CS577">
            <v>0</v>
          </cell>
          <cell r="CT577">
            <v>0</v>
          </cell>
          <cell r="CU577">
            <v>0</v>
          </cell>
          <cell r="CV577">
            <v>0</v>
          </cell>
          <cell r="CW577">
            <v>0</v>
          </cell>
          <cell r="CX577">
            <v>0</v>
          </cell>
          <cell r="CY577">
            <v>0</v>
          </cell>
          <cell r="CZ577">
            <v>0</v>
          </cell>
          <cell r="DA577">
            <v>0</v>
          </cell>
          <cell r="DB577">
            <v>0</v>
          </cell>
          <cell r="DC577">
            <v>0</v>
          </cell>
          <cell r="DD577">
            <v>0</v>
          </cell>
          <cell r="DE577">
            <v>0</v>
          </cell>
          <cell r="DF577">
            <v>0</v>
          </cell>
          <cell r="DG577">
            <v>0</v>
          </cell>
          <cell r="DH577">
            <v>0</v>
          </cell>
          <cell r="DI577">
            <v>0</v>
          </cell>
          <cell r="DJ577">
            <v>0</v>
          </cell>
          <cell r="DK577">
            <v>0</v>
          </cell>
          <cell r="DL577">
            <v>0</v>
          </cell>
          <cell r="DM577">
            <v>0</v>
          </cell>
          <cell r="DN577">
            <v>0</v>
          </cell>
          <cell r="DO577">
            <v>0</v>
          </cell>
          <cell r="DP577">
            <v>0</v>
          </cell>
          <cell r="DQ577">
            <v>0</v>
          </cell>
          <cell r="DR577">
            <v>0</v>
          </cell>
          <cell r="DS577">
            <v>0</v>
          </cell>
          <cell r="DT577">
            <v>0</v>
          </cell>
          <cell r="DU577">
            <v>0</v>
          </cell>
          <cell r="DV577">
            <v>0</v>
          </cell>
          <cell r="DW577">
            <v>0</v>
          </cell>
          <cell r="DX577">
            <v>0</v>
          </cell>
          <cell r="DY577">
            <v>0</v>
          </cell>
          <cell r="DZ577">
            <v>0</v>
          </cell>
          <cell r="EA577">
            <v>0</v>
          </cell>
          <cell r="EB577">
            <v>0</v>
          </cell>
          <cell r="EC577">
            <v>0</v>
          </cell>
          <cell r="ED577">
            <v>0</v>
          </cell>
          <cell r="EE577">
            <v>0</v>
          </cell>
          <cell r="EF577">
            <v>0</v>
          </cell>
          <cell r="EG577">
            <v>0</v>
          </cell>
          <cell r="EH577">
            <v>0</v>
          </cell>
          <cell r="EI577">
            <v>0</v>
          </cell>
          <cell r="EJ577">
            <v>0</v>
          </cell>
          <cell r="EK577">
            <v>0</v>
          </cell>
          <cell r="EL577">
            <v>0</v>
          </cell>
          <cell r="EM577">
            <v>0</v>
          </cell>
          <cell r="EN577">
            <v>0</v>
          </cell>
          <cell r="EO577">
            <v>0</v>
          </cell>
          <cell r="EQ577">
            <v>922.1</v>
          </cell>
        </row>
        <row r="578">
          <cell r="B578">
            <v>0</v>
          </cell>
          <cell r="C578">
            <v>168</v>
          </cell>
          <cell r="D578">
            <v>0</v>
          </cell>
          <cell r="E578">
            <v>0</v>
          </cell>
          <cell r="F578">
            <v>0</v>
          </cell>
          <cell r="G578">
            <v>0</v>
          </cell>
          <cell r="H578">
            <v>202</v>
          </cell>
          <cell r="I578">
            <v>0</v>
          </cell>
          <cell r="J578">
            <v>0</v>
          </cell>
          <cell r="K578">
            <v>0</v>
          </cell>
          <cell r="L578">
            <v>0</v>
          </cell>
          <cell r="M578">
            <v>3.5</v>
          </cell>
          <cell r="N578">
            <v>0</v>
          </cell>
          <cell r="O578">
            <v>0</v>
          </cell>
          <cell r="P578">
            <v>6.5</v>
          </cell>
          <cell r="Q578">
            <v>0</v>
          </cell>
          <cell r="R578">
            <v>4970</v>
          </cell>
          <cell r="S578">
            <v>0</v>
          </cell>
          <cell r="T578">
            <v>0</v>
          </cell>
          <cell r="U578">
            <v>10353</v>
          </cell>
          <cell r="V578">
            <v>0</v>
          </cell>
          <cell r="W578">
            <v>0</v>
          </cell>
          <cell r="X578">
            <v>0</v>
          </cell>
          <cell r="Y578">
            <v>97.4</v>
          </cell>
          <cell r="Z578">
            <v>0</v>
          </cell>
          <cell r="AA578">
            <v>0</v>
          </cell>
          <cell r="AB578">
            <v>0</v>
          </cell>
          <cell r="AC578">
            <v>0</v>
          </cell>
          <cell r="AD578">
            <v>0</v>
          </cell>
          <cell r="AE578">
            <v>0</v>
          </cell>
          <cell r="AF578">
            <v>12.32</v>
          </cell>
          <cell r="AG578">
            <v>0</v>
          </cell>
          <cell r="AH578">
            <v>0</v>
          </cell>
          <cell r="AI578">
            <v>0</v>
          </cell>
          <cell r="AJ578">
            <v>0</v>
          </cell>
          <cell r="AK578">
            <v>0</v>
          </cell>
          <cell r="AL578">
            <v>0</v>
          </cell>
          <cell r="AM578">
            <v>0</v>
          </cell>
          <cell r="AN578">
            <v>0</v>
          </cell>
          <cell r="AO578">
            <v>0</v>
          </cell>
          <cell r="AP578">
            <v>0</v>
          </cell>
          <cell r="AQ578">
            <v>0</v>
          </cell>
          <cell r="AR578">
            <v>0</v>
          </cell>
          <cell r="AS578">
            <v>0</v>
          </cell>
          <cell r="AT578">
            <v>0</v>
          </cell>
          <cell r="AU578">
            <v>0</v>
          </cell>
          <cell r="AV578">
            <v>0</v>
          </cell>
          <cell r="AW578">
            <v>0</v>
          </cell>
          <cell r="AX578">
            <v>0</v>
          </cell>
          <cell r="AY578">
            <v>0</v>
          </cell>
          <cell r="AZ578">
            <v>0</v>
          </cell>
          <cell r="BA578">
            <v>0</v>
          </cell>
          <cell r="BB578">
            <v>0</v>
          </cell>
          <cell r="BC578">
            <v>0</v>
          </cell>
          <cell r="BD578">
            <v>0</v>
          </cell>
          <cell r="BE578">
            <v>0</v>
          </cell>
          <cell r="BF578">
            <v>0</v>
          </cell>
          <cell r="BG578">
            <v>0.5</v>
          </cell>
          <cell r="BH578">
            <v>0</v>
          </cell>
          <cell r="BI578">
            <v>0</v>
          </cell>
          <cell r="BJ578">
            <v>0</v>
          </cell>
          <cell r="BK578">
            <v>0</v>
          </cell>
          <cell r="BL578">
            <v>778.2</v>
          </cell>
          <cell r="BM578">
            <v>0</v>
          </cell>
          <cell r="BN578">
            <v>0</v>
          </cell>
          <cell r="BO578">
            <v>0</v>
          </cell>
          <cell r="BP578">
            <v>0</v>
          </cell>
          <cell r="BQ578">
            <v>0</v>
          </cell>
          <cell r="BR578">
            <v>0</v>
          </cell>
          <cell r="BS578">
            <v>0</v>
          </cell>
          <cell r="BT578">
            <v>0</v>
          </cell>
          <cell r="BU578">
            <v>0</v>
          </cell>
          <cell r="BV578">
            <v>13.8</v>
          </cell>
          <cell r="BW578">
            <v>0</v>
          </cell>
          <cell r="BY578">
            <v>0</v>
          </cell>
          <cell r="BZ578">
            <v>0</v>
          </cell>
          <cell r="CA578">
            <v>0</v>
          </cell>
          <cell r="CB578">
            <v>0</v>
          </cell>
          <cell r="CC578">
            <v>0</v>
          </cell>
          <cell r="CD578">
            <v>0</v>
          </cell>
          <cell r="CE578">
            <v>0</v>
          </cell>
          <cell r="CF578">
            <v>0</v>
          </cell>
          <cell r="CG578">
            <v>0</v>
          </cell>
          <cell r="CH578">
            <v>0</v>
          </cell>
          <cell r="CI578">
            <v>0</v>
          </cell>
          <cell r="CJ578">
            <v>0</v>
          </cell>
          <cell r="CK578">
            <v>0</v>
          </cell>
          <cell r="CL578">
            <v>0</v>
          </cell>
          <cell r="CM578">
            <v>0</v>
          </cell>
          <cell r="CN578">
            <v>301.89999999999998</v>
          </cell>
          <cell r="CO578">
            <v>17.600000000000001</v>
          </cell>
          <cell r="CP578">
            <v>0</v>
          </cell>
          <cell r="CQ578">
            <v>0</v>
          </cell>
          <cell r="CR578">
            <v>0</v>
          </cell>
          <cell r="CS578">
            <v>0</v>
          </cell>
          <cell r="CT578">
            <v>0</v>
          </cell>
          <cell r="CU578">
            <v>471.45</v>
          </cell>
          <cell r="CV578">
            <v>962.07</v>
          </cell>
          <cell r="CW578">
            <v>299.77999999999997</v>
          </cell>
          <cell r="CX578">
            <v>0</v>
          </cell>
          <cell r="CY578">
            <v>0</v>
          </cell>
          <cell r="CZ578">
            <v>217.5</v>
          </cell>
          <cell r="DA578">
            <v>0</v>
          </cell>
          <cell r="DB578">
            <v>9988.15</v>
          </cell>
          <cell r="DC578">
            <v>0</v>
          </cell>
          <cell r="DD578">
            <v>94.9</v>
          </cell>
          <cell r="DE578">
            <v>11.17</v>
          </cell>
          <cell r="DF578">
            <v>4.16</v>
          </cell>
          <cell r="DG578">
            <v>2580.4899999999998</v>
          </cell>
          <cell r="DH578">
            <v>6287.2</v>
          </cell>
          <cell r="DI578">
            <v>1682.32</v>
          </cell>
          <cell r="DJ578">
            <v>0.11</v>
          </cell>
          <cell r="DK578">
            <v>100.96</v>
          </cell>
          <cell r="DL578">
            <v>0</v>
          </cell>
          <cell r="DM578">
            <v>34.6</v>
          </cell>
          <cell r="DN578">
            <v>0</v>
          </cell>
          <cell r="DO578">
            <v>0</v>
          </cell>
          <cell r="DP578">
            <v>0</v>
          </cell>
          <cell r="DQ578">
            <v>1193.08</v>
          </cell>
          <cell r="DR578">
            <v>94.9</v>
          </cell>
          <cell r="DS578">
            <v>40.53</v>
          </cell>
          <cell r="DT578">
            <v>64.92</v>
          </cell>
          <cell r="DU578">
            <v>20519.599999999999</v>
          </cell>
          <cell r="DV578">
            <v>0</v>
          </cell>
          <cell r="DW578">
            <v>8188.58</v>
          </cell>
          <cell r="DX578">
            <v>0</v>
          </cell>
          <cell r="DY578">
            <v>0</v>
          </cell>
          <cell r="DZ578">
            <v>0</v>
          </cell>
          <cell r="EA578">
            <v>0</v>
          </cell>
          <cell r="EB578">
            <v>0</v>
          </cell>
          <cell r="EC578">
            <v>0</v>
          </cell>
          <cell r="ED578">
            <v>0</v>
          </cell>
          <cell r="EE578">
            <v>0</v>
          </cell>
          <cell r="EF578">
            <v>0</v>
          </cell>
          <cell r="EG578">
            <v>0</v>
          </cell>
          <cell r="EH578">
            <v>0</v>
          </cell>
          <cell r="EI578">
            <v>0</v>
          </cell>
          <cell r="EJ578">
            <v>0</v>
          </cell>
          <cell r="EK578">
            <v>0</v>
          </cell>
          <cell r="EL578">
            <v>0</v>
          </cell>
          <cell r="EM578">
            <v>0</v>
          </cell>
          <cell r="EN578">
            <v>0</v>
          </cell>
          <cell r="EO578">
            <v>0</v>
          </cell>
          <cell r="EQ578">
            <v>69761.189999999988</v>
          </cell>
        </row>
        <row r="579">
          <cell r="B579">
            <v>0</v>
          </cell>
          <cell r="C579">
            <v>0</v>
          </cell>
          <cell r="D579">
            <v>0</v>
          </cell>
          <cell r="E579">
            <v>0</v>
          </cell>
          <cell r="F579">
            <v>0</v>
          </cell>
          <cell r="G579">
            <v>0</v>
          </cell>
          <cell r="H579">
            <v>202</v>
          </cell>
          <cell r="I579">
            <v>0</v>
          </cell>
          <cell r="J579">
            <v>0</v>
          </cell>
          <cell r="K579">
            <v>0</v>
          </cell>
          <cell r="L579">
            <v>0</v>
          </cell>
          <cell r="M579">
            <v>0</v>
          </cell>
          <cell r="N579">
            <v>0</v>
          </cell>
          <cell r="O579">
            <v>0</v>
          </cell>
          <cell r="P579">
            <v>13.744</v>
          </cell>
          <cell r="Q579">
            <v>0</v>
          </cell>
          <cell r="R579">
            <v>4970</v>
          </cell>
          <cell r="S579">
            <v>0</v>
          </cell>
          <cell r="T579">
            <v>0</v>
          </cell>
          <cell r="U579">
            <v>0</v>
          </cell>
          <cell r="V579">
            <v>0</v>
          </cell>
          <cell r="W579">
            <v>0</v>
          </cell>
          <cell r="X579">
            <v>0</v>
          </cell>
          <cell r="Y579">
            <v>101.5</v>
          </cell>
          <cell r="Z579">
            <v>0</v>
          </cell>
          <cell r="AA579">
            <v>0</v>
          </cell>
          <cell r="AB579">
            <v>0</v>
          </cell>
          <cell r="AC579">
            <v>0</v>
          </cell>
          <cell r="AD579">
            <v>0</v>
          </cell>
          <cell r="AE579">
            <v>0</v>
          </cell>
          <cell r="AF579">
            <v>0</v>
          </cell>
          <cell r="AG579">
            <v>0</v>
          </cell>
          <cell r="AH579">
            <v>242.9</v>
          </cell>
          <cell r="AI579">
            <v>0</v>
          </cell>
          <cell r="AJ579">
            <v>0</v>
          </cell>
          <cell r="AK579">
            <v>0</v>
          </cell>
          <cell r="AL579">
            <v>0</v>
          </cell>
          <cell r="AM579">
            <v>0</v>
          </cell>
          <cell r="AN579">
            <v>0</v>
          </cell>
          <cell r="AO579">
            <v>3096.7</v>
          </cell>
          <cell r="AP579">
            <v>0</v>
          </cell>
          <cell r="AQ579">
            <v>0</v>
          </cell>
          <cell r="AR579">
            <v>0</v>
          </cell>
          <cell r="AS579">
            <v>0</v>
          </cell>
          <cell r="AT579">
            <v>0</v>
          </cell>
          <cell r="AU579">
            <v>0</v>
          </cell>
          <cell r="AV579">
            <v>0</v>
          </cell>
          <cell r="AW579">
            <v>0</v>
          </cell>
          <cell r="AX579">
            <v>0</v>
          </cell>
          <cell r="AY579">
            <v>0</v>
          </cell>
          <cell r="AZ579">
            <v>0</v>
          </cell>
          <cell r="BA579">
            <v>0</v>
          </cell>
          <cell r="BB579">
            <v>0</v>
          </cell>
          <cell r="BC579">
            <v>0</v>
          </cell>
          <cell r="BD579">
            <v>0</v>
          </cell>
          <cell r="BE579">
            <v>0</v>
          </cell>
          <cell r="BF579">
            <v>0</v>
          </cell>
          <cell r="BG579">
            <v>0.5</v>
          </cell>
          <cell r="BH579">
            <v>0</v>
          </cell>
          <cell r="BI579">
            <v>0</v>
          </cell>
          <cell r="BJ579">
            <v>0</v>
          </cell>
          <cell r="BK579">
            <v>0</v>
          </cell>
          <cell r="BL579">
            <v>35.4</v>
          </cell>
          <cell r="BM579">
            <v>0</v>
          </cell>
          <cell r="BN579">
            <v>0</v>
          </cell>
          <cell r="BO579">
            <v>0</v>
          </cell>
          <cell r="BP579">
            <v>0</v>
          </cell>
          <cell r="BQ579">
            <v>0</v>
          </cell>
          <cell r="BR579">
            <v>0</v>
          </cell>
          <cell r="BS579">
            <v>0</v>
          </cell>
          <cell r="BT579">
            <v>0</v>
          </cell>
          <cell r="BU579">
            <v>0</v>
          </cell>
          <cell r="BV579">
            <v>0</v>
          </cell>
          <cell r="BW579">
            <v>0</v>
          </cell>
          <cell r="BY579">
            <v>0</v>
          </cell>
          <cell r="BZ579">
            <v>0</v>
          </cell>
          <cell r="CA579">
            <v>0</v>
          </cell>
          <cell r="CB579">
            <v>0</v>
          </cell>
          <cell r="CC579">
            <v>0</v>
          </cell>
          <cell r="CD579">
            <v>0</v>
          </cell>
          <cell r="CE579">
            <v>0</v>
          </cell>
          <cell r="CF579">
            <v>0</v>
          </cell>
          <cell r="CG579">
            <v>0</v>
          </cell>
          <cell r="CH579">
            <v>0</v>
          </cell>
          <cell r="CI579">
            <v>0</v>
          </cell>
          <cell r="CJ579">
            <v>0</v>
          </cell>
          <cell r="CK579">
            <v>0</v>
          </cell>
          <cell r="CL579">
            <v>0</v>
          </cell>
          <cell r="CM579">
            <v>0</v>
          </cell>
          <cell r="CN579">
            <v>0</v>
          </cell>
          <cell r="CO579">
            <v>17.600000000000001</v>
          </cell>
          <cell r="CP579">
            <v>0</v>
          </cell>
          <cell r="CQ579">
            <v>0</v>
          </cell>
          <cell r="CR579">
            <v>0</v>
          </cell>
          <cell r="CS579">
            <v>0</v>
          </cell>
          <cell r="CT579">
            <v>0</v>
          </cell>
          <cell r="CU579">
            <v>529.98</v>
          </cell>
          <cell r="CV579">
            <v>962.07</v>
          </cell>
          <cell r="CW579">
            <v>299.77999999999997</v>
          </cell>
          <cell r="CX579">
            <v>0</v>
          </cell>
          <cell r="CY579">
            <v>0</v>
          </cell>
          <cell r="CZ579">
            <v>285.08999999999997</v>
          </cell>
          <cell r="DA579">
            <v>0</v>
          </cell>
          <cell r="DB579">
            <v>10377.24</v>
          </cell>
          <cell r="DC579">
            <v>0</v>
          </cell>
          <cell r="DD579">
            <v>94.94</v>
          </cell>
          <cell r="DE579">
            <v>11.59</v>
          </cell>
          <cell r="DF579">
            <v>14.07</v>
          </cell>
          <cell r="DG579">
            <v>2904.14</v>
          </cell>
          <cell r="DH579">
            <v>6287.19</v>
          </cell>
          <cell r="DI579">
            <v>1659.25</v>
          </cell>
          <cell r="DJ579">
            <v>0.15</v>
          </cell>
          <cell r="DK579">
            <v>92.6</v>
          </cell>
          <cell r="DL579">
            <v>0</v>
          </cell>
          <cell r="DM579">
            <v>34.75</v>
          </cell>
          <cell r="DN579">
            <v>0</v>
          </cell>
          <cell r="DO579">
            <v>0</v>
          </cell>
          <cell r="DP579">
            <v>0</v>
          </cell>
          <cell r="DQ579">
            <v>1417.94</v>
          </cell>
          <cell r="DR579">
            <v>94.94</v>
          </cell>
          <cell r="DS579">
            <v>33.83</v>
          </cell>
          <cell r="DT579">
            <v>64.92</v>
          </cell>
          <cell r="DU579">
            <v>22289.89</v>
          </cell>
          <cell r="DV579">
            <v>0</v>
          </cell>
          <cell r="DW579">
            <v>11838.83</v>
          </cell>
          <cell r="DX579">
            <v>0</v>
          </cell>
          <cell r="DY579">
            <v>0</v>
          </cell>
          <cell r="DZ579">
            <v>0</v>
          </cell>
          <cell r="EA579">
            <v>0</v>
          </cell>
          <cell r="EB579">
            <v>0</v>
          </cell>
          <cell r="EC579">
            <v>0</v>
          </cell>
          <cell r="ED579">
            <v>0</v>
          </cell>
          <cell r="EE579">
            <v>0</v>
          </cell>
          <cell r="EF579">
            <v>0</v>
          </cell>
          <cell r="EG579">
            <v>0</v>
          </cell>
          <cell r="EH579">
            <v>0</v>
          </cell>
          <cell r="EI579">
            <v>0</v>
          </cell>
          <cell r="EJ579">
            <v>0</v>
          </cell>
          <cell r="EK579">
            <v>0</v>
          </cell>
          <cell r="EL579">
            <v>0</v>
          </cell>
          <cell r="EM579">
            <v>0</v>
          </cell>
          <cell r="EN579">
            <v>0</v>
          </cell>
          <cell r="EO579">
            <v>0</v>
          </cell>
          <cell r="EQ579">
            <v>67973.534</v>
          </cell>
        </row>
        <row r="580">
          <cell r="B580">
            <v>0</v>
          </cell>
          <cell r="C580">
            <v>0</v>
          </cell>
          <cell r="D580">
            <v>0</v>
          </cell>
          <cell r="E580">
            <v>0</v>
          </cell>
          <cell r="F580">
            <v>0</v>
          </cell>
          <cell r="G580">
            <v>0</v>
          </cell>
          <cell r="H580">
            <v>0</v>
          </cell>
          <cell r="I580">
            <v>0</v>
          </cell>
          <cell r="J580">
            <v>0</v>
          </cell>
          <cell r="K580">
            <v>0</v>
          </cell>
          <cell r="L580">
            <v>0</v>
          </cell>
          <cell r="M580">
            <v>0</v>
          </cell>
          <cell r="N580">
            <v>0</v>
          </cell>
          <cell r="O580">
            <v>0</v>
          </cell>
          <cell r="P580">
            <v>0</v>
          </cell>
          <cell r="Q580">
            <v>0</v>
          </cell>
          <cell r="R580">
            <v>0</v>
          </cell>
          <cell r="S580">
            <v>0</v>
          </cell>
          <cell r="T580">
            <v>0</v>
          </cell>
          <cell r="U580">
            <v>9732</v>
          </cell>
          <cell r="V580">
            <v>0</v>
          </cell>
          <cell r="W580">
            <v>0</v>
          </cell>
          <cell r="X580">
            <v>0</v>
          </cell>
          <cell r="Y580">
            <v>0</v>
          </cell>
          <cell r="Z580">
            <v>0</v>
          </cell>
          <cell r="AA580">
            <v>0</v>
          </cell>
          <cell r="AB580">
            <v>0</v>
          </cell>
          <cell r="AC580">
            <v>0</v>
          </cell>
          <cell r="AD580">
            <v>0</v>
          </cell>
          <cell r="AE580">
            <v>0</v>
          </cell>
          <cell r="AF580">
            <v>0</v>
          </cell>
          <cell r="AG580">
            <v>0</v>
          </cell>
          <cell r="AH580">
            <v>0</v>
          </cell>
          <cell r="AI580">
            <v>0</v>
          </cell>
          <cell r="AJ580">
            <v>0</v>
          </cell>
          <cell r="AK580">
            <v>0</v>
          </cell>
          <cell r="AL580">
            <v>0</v>
          </cell>
          <cell r="AM580">
            <v>0</v>
          </cell>
          <cell r="AN580">
            <v>0</v>
          </cell>
          <cell r="AO580">
            <v>0</v>
          </cell>
          <cell r="AP580">
            <v>0</v>
          </cell>
          <cell r="AQ580">
            <v>0</v>
          </cell>
          <cell r="AR580">
            <v>0</v>
          </cell>
          <cell r="AS580">
            <v>0</v>
          </cell>
          <cell r="AT580">
            <v>0</v>
          </cell>
          <cell r="AU580">
            <v>0</v>
          </cell>
          <cell r="AV580">
            <v>0</v>
          </cell>
          <cell r="AW580">
            <v>0</v>
          </cell>
          <cell r="AX580">
            <v>0</v>
          </cell>
          <cell r="AY580">
            <v>0</v>
          </cell>
          <cell r="AZ580">
            <v>0</v>
          </cell>
          <cell r="BA580">
            <v>0</v>
          </cell>
          <cell r="BB580">
            <v>0</v>
          </cell>
          <cell r="BC580">
            <v>0</v>
          </cell>
          <cell r="BD580">
            <v>0</v>
          </cell>
          <cell r="BE580">
            <v>0</v>
          </cell>
          <cell r="BF580">
            <v>0</v>
          </cell>
          <cell r="BG580">
            <v>0</v>
          </cell>
          <cell r="BH580">
            <v>0</v>
          </cell>
          <cell r="BI580">
            <v>0</v>
          </cell>
          <cell r="BJ580">
            <v>0</v>
          </cell>
          <cell r="BK580">
            <v>0</v>
          </cell>
          <cell r="BL580">
            <v>0</v>
          </cell>
          <cell r="BM580">
            <v>0</v>
          </cell>
          <cell r="BN580">
            <v>0</v>
          </cell>
          <cell r="BO580">
            <v>0</v>
          </cell>
          <cell r="BP580">
            <v>0</v>
          </cell>
          <cell r="BQ580">
            <v>0</v>
          </cell>
          <cell r="BR580">
            <v>0</v>
          </cell>
          <cell r="BS580">
            <v>0</v>
          </cell>
          <cell r="BT580">
            <v>0</v>
          </cell>
          <cell r="BU580">
            <v>0</v>
          </cell>
          <cell r="BV580">
            <v>13.51</v>
          </cell>
          <cell r="BW580">
            <v>0</v>
          </cell>
          <cell r="BY580">
            <v>0</v>
          </cell>
          <cell r="BZ580">
            <v>0</v>
          </cell>
          <cell r="CA580">
            <v>0</v>
          </cell>
          <cell r="CB580">
            <v>0</v>
          </cell>
          <cell r="CC580">
            <v>0</v>
          </cell>
          <cell r="CD580">
            <v>0</v>
          </cell>
          <cell r="CE580">
            <v>0</v>
          </cell>
          <cell r="CF580">
            <v>0</v>
          </cell>
          <cell r="CG580">
            <v>0</v>
          </cell>
          <cell r="CH580">
            <v>0</v>
          </cell>
          <cell r="CI580">
            <v>0</v>
          </cell>
          <cell r="CJ580">
            <v>0</v>
          </cell>
          <cell r="CK580">
            <v>0</v>
          </cell>
          <cell r="CL580">
            <v>0</v>
          </cell>
          <cell r="CM580">
            <v>0</v>
          </cell>
          <cell r="CN580">
            <v>301.89999999999998</v>
          </cell>
          <cell r="CO580">
            <v>0</v>
          </cell>
          <cell r="CP580">
            <v>0</v>
          </cell>
          <cell r="CQ580">
            <v>0</v>
          </cell>
          <cell r="CR580">
            <v>0</v>
          </cell>
          <cell r="CS580">
            <v>0</v>
          </cell>
          <cell r="CT580">
            <v>0</v>
          </cell>
          <cell r="CU580">
            <v>0</v>
          </cell>
          <cell r="CV580">
            <v>0</v>
          </cell>
          <cell r="CW580">
            <v>0</v>
          </cell>
          <cell r="CX580">
            <v>0</v>
          </cell>
          <cell r="CY580">
            <v>0</v>
          </cell>
          <cell r="CZ580">
            <v>0</v>
          </cell>
          <cell r="DA580">
            <v>0</v>
          </cell>
          <cell r="DB580">
            <v>0</v>
          </cell>
          <cell r="DC580">
            <v>0</v>
          </cell>
          <cell r="DD580">
            <v>0</v>
          </cell>
          <cell r="DE580">
            <v>0</v>
          </cell>
          <cell r="DF580">
            <v>0</v>
          </cell>
          <cell r="DG580">
            <v>0</v>
          </cell>
          <cell r="DH580">
            <v>0</v>
          </cell>
          <cell r="DI580">
            <v>0</v>
          </cell>
          <cell r="DJ580">
            <v>0</v>
          </cell>
          <cell r="DK580">
            <v>0</v>
          </cell>
          <cell r="DL580">
            <v>0</v>
          </cell>
          <cell r="DM580">
            <v>0</v>
          </cell>
          <cell r="DN580">
            <v>0</v>
          </cell>
          <cell r="DO580">
            <v>0</v>
          </cell>
          <cell r="DP580">
            <v>0</v>
          </cell>
          <cell r="DQ580">
            <v>0</v>
          </cell>
          <cell r="DR580">
            <v>0</v>
          </cell>
          <cell r="DS580">
            <v>0</v>
          </cell>
          <cell r="DT580">
            <v>0</v>
          </cell>
          <cell r="DU580">
            <v>0</v>
          </cell>
          <cell r="DV580">
            <v>0</v>
          </cell>
          <cell r="DW580">
            <v>0</v>
          </cell>
          <cell r="DX580">
            <v>0</v>
          </cell>
          <cell r="DY580">
            <v>0</v>
          </cell>
          <cell r="DZ580">
            <v>0</v>
          </cell>
          <cell r="EA580">
            <v>0</v>
          </cell>
          <cell r="EB580">
            <v>0</v>
          </cell>
          <cell r="EC580">
            <v>0</v>
          </cell>
          <cell r="ED580">
            <v>0</v>
          </cell>
          <cell r="EE580">
            <v>0</v>
          </cell>
          <cell r="EF580">
            <v>0</v>
          </cell>
          <cell r="EG580">
            <v>0</v>
          </cell>
          <cell r="EH580">
            <v>0</v>
          </cell>
          <cell r="EI580">
            <v>0</v>
          </cell>
          <cell r="EJ580">
            <v>0</v>
          </cell>
          <cell r="EK580">
            <v>0</v>
          </cell>
          <cell r="EL580">
            <v>0</v>
          </cell>
          <cell r="EM580">
            <v>0</v>
          </cell>
          <cell r="EN580">
            <v>0</v>
          </cell>
          <cell r="EO580">
            <v>0</v>
          </cell>
          <cell r="EQ580">
            <v>10047.41</v>
          </cell>
        </row>
        <row r="581">
          <cell r="B581">
            <v>0</v>
          </cell>
          <cell r="C581">
            <v>168</v>
          </cell>
          <cell r="D581">
            <v>0</v>
          </cell>
          <cell r="E581">
            <v>0</v>
          </cell>
          <cell r="F581">
            <v>0</v>
          </cell>
          <cell r="G581">
            <v>0</v>
          </cell>
          <cell r="H581">
            <v>0</v>
          </cell>
          <cell r="I581">
            <v>0</v>
          </cell>
          <cell r="J581">
            <v>0</v>
          </cell>
          <cell r="K581">
            <v>0</v>
          </cell>
          <cell r="L581">
            <v>0</v>
          </cell>
          <cell r="M581">
            <v>0</v>
          </cell>
          <cell r="N581">
            <v>0</v>
          </cell>
          <cell r="O581">
            <v>0</v>
          </cell>
          <cell r="P581">
            <v>0</v>
          </cell>
          <cell r="Q581">
            <v>0</v>
          </cell>
          <cell r="R581">
            <v>0</v>
          </cell>
          <cell r="S581">
            <v>0</v>
          </cell>
          <cell r="T581">
            <v>0</v>
          </cell>
          <cell r="U581">
            <v>0</v>
          </cell>
          <cell r="V581">
            <v>0</v>
          </cell>
          <cell r="W581">
            <v>0</v>
          </cell>
          <cell r="X581">
            <v>0</v>
          </cell>
          <cell r="Y581">
            <v>0</v>
          </cell>
          <cell r="Z581">
            <v>0</v>
          </cell>
          <cell r="AA581">
            <v>0</v>
          </cell>
          <cell r="AB581">
            <v>0</v>
          </cell>
          <cell r="AC581">
            <v>0</v>
          </cell>
          <cell r="AD581">
            <v>0</v>
          </cell>
          <cell r="AE581">
            <v>0</v>
          </cell>
          <cell r="AF581">
            <v>0</v>
          </cell>
          <cell r="AG581">
            <v>0</v>
          </cell>
          <cell r="AH581">
            <v>0</v>
          </cell>
          <cell r="AI581">
            <v>0</v>
          </cell>
          <cell r="AJ581">
            <v>0</v>
          </cell>
          <cell r="AK581">
            <v>0</v>
          </cell>
          <cell r="AL581">
            <v>0</v>
          </cell>
          <cell r="AM581">
            <v>0</v>
          </cell>
          <cell r="AN581">
            <v>0</v>
          </cell>
          <cell r="AO581">
            <v>0</v>
          </cell>
          <cell r="AP581">
            <v>0</v>
          </cell>
          <cell r="AQ581">
            <v>0</v>
          </cell>
          <cell r="AR581">
            <v>0</v>
          </cell>
          <cell r="AS581">
            <v>0</v>
          </cell>
          <cell r="AT581">
            <v>0</v>
          </cell>
          <cell r="AU581">
            <v>0</v>
          </cell>
          <cell r="AV581">
            <v>0</v>
          </cell>
          <cell r="AW581">
            <v>0</v>
          </cell>
          <cell r="AX581">
            <v>0</v>
          </cell>
          <cell r="AY581">
            <v>0</v>
          </cell>
          <cell r="AZ581">
            <v>0</v>
          </cell>
          <cell r="BA581">
            <v>0</v>
          </cell>
          <cell r="BB581">
            <v>0</v>
          </cell>
          <cell r="BC581">
            <v>0</v>
          </cell>
          <cell r="BD581">
            <v>0</v>
          </cell>
          <cell r="BE581">
            <v>0</v>
          </cell>
          <cell r="BF581">
            <v>0</v>
          </cell>
          <cell r="BG581">
            <v>0</v>
          </cell>
          <cell r="BH581">
            <v>0</v>
          </cell>
          <cell r="BI581">
            <v>0</v>
          </cell>
          <cell r="BJ581">
            <v>0</v>
          </cell>
          <cell r="BK581">
            <v>0</v>
          </cell>
          <cell r="BL581">
            <v>754.1</v>
          </cell>
          <cell r="BM581">
            <v>0</v>
          </cell>
          <cell r="BN581">
            <v>0</v>
          </cell>
          <cell r="BO581">
            <v>0</v>
          </cell>
          <cell r="BP581">
            <v>0</v>
          </cell>
          <cell r="BQ581">
            <v>0</v>
          </cell>
          <cell r="BR581">
            <v>0</v>
          </cell>
          <cell r="BS581">
            <v>0</v>
          </cell>
          <cell r="BT581">
            <v>0</v>
          </cell>
          <cell r="BU581">
            <v>0</v>
          </cell>
          <cell r="BV581">
            <v>0</v>
          </cell>
          <cell r="BW581">
            <v>0</v>
          </cell>
          <cell r="BY581">
            <v>0</v>
          </cell>
          <cell r="BZ581">
            <v>0</v>
          </cell>
          <cell r="CA581">
            <v>0</v>
          </cell>
          <cell r="CB581">
            <v>0</v>
          </cell>
          <cell r="CC581">
            <v>0</v>
          </cell>
          <cell r="CD581">
            <v>0</v>
          </cell>
          <cell r="CE581">
            <v>0</v>
          </cell>
          <cell r="CF581">
            <v>0</v>
          </cell>
          <cell r="CG581">
            <v>0</v>
          </cell>
          <cell r="CH581">
            <v>0</v>
          </cell>
          <cell r="CI581">
            <v>0</v>
          </cell>
          <cell r="CJ581">
            <v>0</v>
          </cell>
          <cell r="CK581">
            <v>0</v>
          </cell>
          <cell r="CL581">
            <v>0</v>
          </cell>
          <cell r="CM581">
            <v>0</v>
          </cell>
          <cell r="CN581">
            <v>0</v>
          </cell>
          <cell r="CO581">
            <v>0</v>
          </cell>
          <cell r="CP581">
            <v>0</v>
          </cell>
          <cell r="CQ581">
            <v>0</v>
          </cell>
          <cell r="CR581">
            <v>0</v>
          </cell>
          <cell r="CS581">
            <v>0</v>
          </cell>
          <cell r="CT581">
            <v>0</v>
          </cell>
          <cell r="CU581">
            <v>0</v>
          </cell>
          <cell r="CV581">
            <v>0</v>
          </cell>
          <cell r="CW581">
            <v>0</v>
          </cell>
          <cell r="CX581">
            <v>0</v>
          </cell>
          <cell r="CY581">
            <v>0</v>
          </cell>
          <cell r="CZ581">
            <v>0</v>
          </cell>
          <cell r="DA581">
            <v>0</v>
          </cell>
          <cell r="DB581">
            <v>0</v>
          </cell>
          <cell r="DC581">
            <v>0</v>
          </cell>
          <cell r="DD581">
            <v>0</v>
          </cell>
          <cell r="DE581">
            <v>0</v>
          </cell>
          <cell r="DF581">
            <v>0</v>
          </cell>
          <cell r="DG581">
            <v>0</v>
          </cell>
          <cell r="DH581">
            <v>0</v>
          </cell>
          <cell r="DI581">
            <v>0</v>
          </cell>
          <cell r="DJ581">
            <v>0</v>
          </cell>
          <cell r="DK581">
            <v>0</v>
          </cell>
          <cell r="DL581">
            <v>0</v>
          </cell>
          <cell r="DM581">
            <v>0</v>
          </cell>
          <cell r="DN581">
            <v>0</v>
          </cell>
          <cell r="DO581">
            <v>0</v>
          </cell>
          <cell r="DP581">
            <v>0</v>
          </cell>
          <cell r="DQ581">
            <v>0</v>
          </cell>
          <cell r="DR581">
            <v>0</v>
          </cell>
          <cell r="DS581">
            <v>0</v>
          </cell>
          <cell r="DT581">
            <v>0</v>
          </cell>
          <cell r="DU581">
            <v>0</v>
          </cell>
          <cell r="DV581">
            <v>0</v>
          </cell>
          <cell r="DW581">
            <v>0</v>
          </cell>
          <cell r="DX581">
            <v>0</v>
          </cell>
          <cell r="DY581">
            <v>0</v>
          </cell>
          <cell r="DZ581">
            <v>0</v>
          </cell>
          <cell r="EA581">
            <v>0</v>
          </cell>
          <cell r="EB581">
            <v>0</v>
          </cell>
          <cell r="EC581">
            <v>0</v>
          </cell>
          <cell r="ED581">
            <v>0</v>
          </cell>
          <cell r="EE581">
            <v>0</v>
          </cell>
          <cell r="EF581">
            <v>0</v>
          </cell>
          <cell r="EG581">
            <v>0</v>
          </cell>
          <cell r="EH581">
            <v>0</v>
          </cell>
          <cell r="EI581">
            <v>0</v>
          </cell>
          <cell r="EJ581">
            <v>0</v>
          </cell>
          <cell r="EK581">
            <v>0</v>
          </cell>
          <cell r="EL581">
            <v>0</v>
          </cell>
          <cell r="EM581">
            <v>0</v>
          </cell>
          <cell r="EN581">
            <v>0</v>
          </cell>
          <cell r="EO581">
            <v>0</v>
          </cell>
          <cell r="EQ581">
            <v>922.1</v>
          </cell>
        </row>
        <row r="582">
          <cell r="B582">
            <v>0</v>
          </cell>
          <cell r="C582">
            <v>168</v>
          </cell>
          <cell r="D582">
            <v>0</v>
          </cell>
          <cell r="E582">
            <v>0</v>
          </cell>
          <cell r="F582">
            <v>0</v>
          </cell>
          <cell r="G582">
            <v>0</v>
          </cell>
          <cell r="H582">
            <v>202</v>
          </cell>
          <cell r="I582">
            <v>0</v>
          </cell>
          <cell r="J582">
            <v>0</v>
          </cell>
          <cell r="K582">
            <v>0</v>
          </cell>
          <cell r="L582">
            <v>0</v>
          </cell>
          <cell r="M582">
            <v>0</v>
          </cell>
          <cell r="N582">
            <v>0</v>
          </cell>
          <cell r="O582">
            <v>0</v>
          </cell>
          <cell r="P582">
            <v>13.744</v>
          </cell>
          <cell r="Q582">
            <v>0</v>
          </cell>
          <cell r="R582">
            <v>4970</v>
          </cell>
          <cell r="S582">
            <v>0</v>
          </cell>
          <cell r="T582">
            <v>0</v>
          </cell>
          <cell r="U582">
            <v>9732</v>
          </cell>
          <cell r="V582">
            <v>0</v>
          </cell>
          <cell r="W582">
            <v>0</v>
          </cell>
          <cell r="X582">
            <v>0</v>
          </cell>
          <cell r="Y582">
            <v>101.5</v>
          </cell>
          <cell r="Z582">
            <v>0</v>
          </cell>
          <cell r="AA582">
            <v>0</v>
          </cell>
          <cell r="AB582">
            <v>0</v>
          </cell>
          <cell r="AC582">
            <v>0</v>
          </cell>
          <cell r="AD582">
            <v>0</v>
          </cell>
          <cell r="AE582">
            <v>0</v>
          </cell>
          <cell r="AF582">
            <v>0</v>
          </cell>
          <cell r="AG582">
            <v>0</v>
          </cell>
          <cell r="AH582">
            <v>242.9</v>
          </cell>
          <cell r="AI582">
            <v>0</v>
          </cell>
          <cell r="AJ582">
            <v>0</v>
          </cell>
          <cell r="AK582">
            <v>0</v>
          </cell>
          <cell r="AL582">
            <v>0</v>
          </cell>
          <cell r="AM582">
            <v>0</v>
          </cell>
          <cell r="AN582">
            <v>0</v>
          </cell>
          <cell r="AO582">
            <v>3096.7</v>
          </cell>
          <cell r="AP582">
            <v>0</v>
          </cell>
          <cell r="AQ582">
            <v>0</v>
          </cell>
          <cell r="AR582">
            <v>0</v>
          </cell>
          <cell r="AS582">
            <v>0</v>
          </cell>
          <cell r="AT582">
            <v>0</v>
          </cell>
          <cell r="AU582">
            <v>0</v>
          </cell>
          <cell r="AV582">
            <v>0</v>
          </cell>
          <cell r="AW582">
            <v>0</v>
          </cell>
          <cell r="AX582">
            <v>0</v>
          </cell>
          <cell r="AY582">
            <v>0</v>
          </cell>
          <cell r="AZ582">
            <v>0</v>
          </cell>
          <cell r="BA582">
            <v>0</v>
          </cell>
          <cell r="BB582">
            <v>0</v>
          </cell>
          <cell r="BC582">
            <v>0</v>
          </cell>
          <cell r="BD582">
            <v>0</v>
          </cell>
          <cell r="BE582">
            <v>0</v>
          </cell>
          <cell r="BF582">
            <v>0</v>
          </cell>
          <cell r="BG582">
            <v>0.5</v>
          </cell>
          <cell r="BH582">
            <v>0</v>
          </cell>
          <cell r="BI582">
            <v>0</v>
          </cell>
          <cell r="BJ582">
            <v>0</v>
          </cell>
          <cell r="BK582">
            <v>0</v>
          </cell>
          <cell r="BL582">
            <v>789.5</v>
          </cell>
          <cell r="BM582">
            <v>0</v>
          </cell>
          <cell r="BN582">
            <v>0</v>
          </cell>
          <cell r="BO582">
            <v>0</v>
          </cell>
          <cell r="BP582">
            <v>0</v>
          </cell>
          <cell r="BQ582">
            <v>0</v>
          </cell>
          <cell r="BR582">
            <v>0</v>
          </cell>
          <cell r="BS582">
            <v>0</v>
          </cell>
          <cell r="BT582">
            <v>0</v>
          </cell>
          <cell r="BU582">
            <v>0</v>
          </cell>
          <cell r="BV582">
            <v>13.51</v>
          </cell>
          <cell r="BW582">
            <v>0</v>
          </cell>
          <cell r="BY582">
            <v>0</v>
          </cell>
          <cell r="BZ582">
            <v>0</v>
          </cell>
          <cell r="CA582">
            <v>0</v>
          </cell>
          <cell r="CB582">
            <v>0</v>
          </cell>
          <cell r="CC582">
            <v>0</v>
          </cell>
          <cell r="CD582">
            <v>0</v>
          </cell>
          <cell r="CE582">
            <v>0</v>
          </cell>
          <cell r="CF582">
            <v>0</v>
          </cell>
          <cell r="CG582">
            <v>0</v>
          </cell>
          <cell r="CH582">
            <v>0</v>
          </cell>
          <cell r="CI582">
            <v>0</v>
          </cell>
          <cell r="CJ582">
            <v>0</v>
          </cell>
          <cell r="CK582">
            <v>0</v>
          </cell>
          <cell r="CL582">
            <v>0</v>
          </cell>
          <cell r="CM582">
            <v>0</v>
          </cell>
          <cell r="CN582">
            <v>301.89999999999998</v>
          </cell>
          <cell r="CO582">
            <v>17.600000000000001</v>
          </cell>
          <cell r="CP582">
            <v>0</v>
          </cell>
          <cell r="CQ582">
            <v>0</v>
          </cell>
          <cell r="CR582">
            <v>0</v>
          </cell>
          <cell r="CS582">
            <v>0</v>
          </cell>
          <cell r="CT582">
            <v>0</v>
          </cell>
          <cell r="CU582">
            <v>529.98</v>
          </cell>
          <cell r="CV582">
            <v>962.07</v>
          </cell>
          <cell r="CW582">
            <v>299.77999999999997</v>
          </cell>
          <cell r="CX582">
            <v>0</v>
          </cell>
          <cell r="CY582">
            <v>0</v>
          </cell>
          <cell r="CZ582">
            <v>285.08999999999997</v>
          </cell>
          <cell r="DA582">
            <v>0</v>
          </cell>
          <cell r="DB582">
            <v>10377.24</v>
          </cell>
          <cell r="DC582">
            <v>0</v>
          </cell>
          <cell r="DD582">
            <v>94.94</v>
          </cell>
          <cell r="DE582">
            <v>11.59</v>
          </cell>
          <cell r="DF582">
            <v>14.07</v>
          </cell>
          <cell r="DG582">
            <v>2904.14</v>
          </cell>
          <cell r="DH582">
            <v>6287.19</v>
          </cell>
          <cell r="DI582">
            <v>1659.25</v>
          </cell>
          <cell r="DJ582">
            <v>0.15</v>
          </cell>
          <cell r="DK582">
            <v>92.6</v>
          </cell>
          <cell r="DL582">
            <v>0</v>
          </cell>
          <cell r="DM582">
            <v>34.75</v>
          </cell>
          <cell r="DN582">
            <v>0</v>
          </cell>
          <cell r="DO582">
            <v>0</v>
          </cell>
          <cell r="DP582">
            <v>0</v>
          </cell>
          <cell r="DQ582">
            <v>1417.94</v>
          </cell>
          <cell r="DR582">
            <v>94.94</v>
          </cell>
          <cell r="DS582">
            <v>33.83</v>
          </cell>
          <cell r="DT582">
            <v>64.92</v>
          </cell>
          <cell r="DU582">
            <v>22289.89</v>
          </cell>
          <cell r="DV582">
            <v>0</v>
          </cell>
          <cell r="DW582">
            <v>11838.83</v>
          </cell>
          <cell r="DX582">
            <v>0</v>
          </cell>
          <cell r="DY582">
            <v>0</v>
          </cell>
          <cell r="DZ582">
            <v>0</v>
          </cell>
          <cell r="EA582">
            <v>0</v>
          </cell>
          <cell r="EB582">
            <v>0</v>
          </cell>
          <cell r="EC582">
            <v>0</v>
          </cell>
          <cell r="ED582">
            <v>0</v>
          </cell>
          <cell r="EE582">
            <v>0</v>
          </cell>
          <cell r="EF582">
            <v>0</v>
          </cell>
          <cell r="EG582">
            <v>0</v>
          </cell>
          <cell r="EH582">
            <v>0</v>
          </cell>
          <cell r="EI582">
            <v>0</v>
          </cell>
          <cell r="EJ582">
            <v>0</v>
          </cell>
          <cell r="EK582">
            <v>0</v>
          </cell>
          <cell r="EL582">
            <v>0</v>
          </cell>
          <cell r="EM582">
            <v>0</v>
          </cell>
          <cell r="EN582">
            <v>0</v>
          </cell>
          <cell r="EO582">
            <v>0</v>
          </cell>
          <cell r="EQ582">
            <v>78943.044000000009</v>
          </cell>
        </row>
        <row r="583">
          <cell r="B583">
            <v>0</v>
          </cell>
          <cell r="C583">
            <v>0</v>
          </cell>
          <cell r="D583">
            <v>0</v>
          </cell>
          <cell r="E583">
            <v>0</v>
          </cell>
          <cell r="F583">
            <v>0</v>
          </cell>
          <cell r="G583">
            <v>0</v>
          </cell>
          <cell r="H583">
            <v>10</v>
          </cell>
          <cell r="I583">
            <v>0</v>
          </cell>
          <cell r="J583">
            <v>0</v>
          </cell>
          <cell r="K583">
            <v>0</v>
          </cell>
          <cell r="L583">
            <v>0</v>
          </cell>
          <cell r="M583">
            <v>0</v>
          </cell>
          <cell r="N583">
            <v>0</v>
          </cell>
          <cell r="O583">
            <v>0</v>
          </cell>
          <cell r="P583">
            <v>0</v>
          </cell>
          <cell r="Q583">
            <v>0</v>
          </cell>
          <cell r="R583">
            <v>0</v>
          </cell>
          <cell r="S583">
            <v>0</v>
          </cell>
          <cell r="T583">
            <v>0</v>
          </cell>
          <cell r="U583">
            <v>0</v>
          </cell>
          <cell r="V583">
            <v>0</v>
          </cell>
          <cell r="W583">
            <v>0</v>
          </cell>
          <cell r="X583">
            <v>0</v>
          </cell>
          <cell r="Y583">
            <v>0</v>
          </cell>
          <cell r="Z583">
            <v>0</v>
          </cell>
          <cell r="AA583">
            <v>0</v>
          </cell>
          <cell r="AB583">
            <v>0</v>
          </cell>
          <cell r="AC583">
            <v>0</v>
          </cell>
          <cell r="AD583">
            <v>0</v>
          </cell>
          <cell r="AE583">
            <v>0</v>
          </cell>
          <cell r="AF583">
            <v>0</v>
          </cell>
          <cell r="AG583">
            <v>0</v>
          </cell>
          <cell r="AH583">
            <v>0</v>
          </cell>
          <cell r="AI583">
            <v>0</v>
          </cell>
          <cell r="AJ583">
            <v>0</v>
          </cell>
          <cell r="AK583">
            <v>0</v>
          </cell>
          <cell r="AL583">
            <v>0</v>
          </cell>
          <cell r="AM583">
            <v>0</v>
          </cell>
          <cell r="AN583">
            <v>0</v>
          </cell>
          <cell r="AO583">
            <v>0</v>
          </cell>
          <cell r="AP583">
            <v>0</v>
          </cell>
          <cell r="AQ583">
            <v>0</v>
          </cell>
          <cell r="AR583">
            <v>0</v>
          </cell>
          <cell r="AS583">
            <v>0</v>
          </cell>
          <cell r="AT583">
            <v>0</v>
          </cell>
          <cell r="AU583">
            <v>0</v>
          </cell>
          <cell r="AV583">
            <v>0</v>
          </cell>
          <cell r="AW583">
            <v>0</v>
          </cell>
          <cell r="AX583">
            <v>0</v>
          </cell>
          <cell r="AY583">
            <v>0</v>
          </cell>
          <cell r="AZ583">
            <v>0</v>
          </cell>
          <cell r="BA583">
            <v>0</v>
          </cell>
          <cell r="BB583">
            <v>0</v>
          </cell>
          <cell r="BC583">
            <v>0</v>
          </cell>
          <cell r="BD583">
            <v>0</v>
          </cell>
          <cell r="BE583">
            <v>0</v>
          </cell>
          <cell r="BF583">
            <v>0</v>
          </cell>
          <cell r="BG583">
            <v>0</v>
          </cell>
          <cell r="BH583">
            <v>0</v>
          </cell>
          <cell r="BI583">
            <v>0</v>
          </cell>
          <cell r="BJ583">
            <v>0</v>
          </cell>
          <cell r="BK583">
            <v>0</v>
          </cell>
          <cell r="BL583">
            <v>5.6</v>
          </cell>
          <cell r="BM583">
            <v>0</v>
          </cell>
          <cell r="BN583">
            <v>0</v>
          </cell>
          <cell r="BO583">
            <v>0</v>
          </cell>
          <cell r="BP583">
            <v>0</v>
          </cell>
          <cell r="BQ583">
            <v>0</v>
          </cell>
          <cell r="BR583">
            <v>0</v>
          </cell>
          <cell r="BS583">
            <v>0</v>
          </cell>
          <cell r="BT583">
            <v>0</v>
          </cell>
          <cell r="BU583">
            <v>0</v>
          </cell>
          <cell r="BV583">
            <v>0</v>
          </cell>
          <cell r="BW583">
            <v>0</v>
          </cell>
          <cell r="BY583">
            <v>0</v>
          </cell>
          <cell r="BZ583">
            <v>0</v>
          </cell>
          <cell r="CA583">
            <v>0</v>
          </cell>
          <cell r="CB583">
            <v>0</v>
          </cell>
          <cell r="CC583">
            <v>0</v>
          </cell>
          <cell r="CD583">
            <v>0</v>
          </cell>
          <cell r="CE583">
            <v>0</v>
          </cell>
          <cell r="CF583">
            <v>0</v>
          </cell>
          <cell r="CG583">
            <v>0</v>
          </cell>
          <cell r="CH583">
            <v>0</v>
          </cell>
          <cell r="CI583">
            <v>0</v>
          </cell>
          <cell r="CJ583">
            <v>0</v>
          </cell>
          <cell r="CK583">
            <v>0</v>
          </cell>
          <cell r="CL583">
            <v>0</v>
          </cell>
          <cell r="CM583">
            <v>0</v>
          </cell>
          <cell r="CN583">
            <v>25.6</v>
          </cell>
          <cell r="CO583">
            <v>0</v>
          </cell>
          <cell r="CP583">
            <v>0</v>
          </cell>
          <cell r="CQ583">
            <v>0</v>
          </cell>
          <cell r="CR583">
            <v>0</v>
          </cell>
          <cell r="DG583">
            <v>0</v>
          </cell>
          <cell r="DJ583">
            <v>0</v>
          </cell>
          <cell r="DK583">
            <v>0</v>
          </cell>
          <cell r="DM583">
            <v>0</v>
          </cell>
          <cell r="DO583">
            <v>0</v>
          </cell>
          <cell r="DP583">
            <v>0</v>
          </cell>
          <cell r="DR583">
            <v>0</v>
          </cell>
          <cell r="DZ583">
            <v>0</v>
          </cell>
          <cell r="EA583">
            <v>0</v>
          </cell>
          <cell r="EB583">
            <v>0</v>
          </cell>
          <cell r="EC583">
            <v>0</v>
          </cell>
          <cell r="ED583">
            <v>0</v>
          </cell>
          <cell r="EE583">
            <v>0</v>
          </cell>
          <cell r="EF583">
            <v>0</v>
          </cell>
          <cell r="EG583">
            <v>0</v>
          </cell>
          <cell r="EH583">
            <v>0</v>
          </cell>
          <cell r="EI583">
            <v>0</v>
          </cell>
          <cell r="EJ583">
            <v>0</v>
          </cell>
          <cell r="EK583">
            <v>0</v>
          </cell>
          <cell r="EL583">
            <v>0</v>
          </cell>
          <cell r="EM583">
            <v>0</v>
          </cell>
          <cell r="EN583">
            <v>0</v>
          </cell>
          <cell r="EO583">
            <v>0</v>
          </cell>
          <cell r="EQ583">
            <v>41.2</v>
          </cell>
        </row>
        <row r="584">
          <cell r="B584" t="str">
            <v>2017/2018</v>
          </cell>
          <cell r="C584" t="str">
            <v>2043/2044</v>
          </cell>
          <cell r="D584" t="str">
            <v>No Spend</v>
          </cell>
          <cell r="E584" t="str">
            <v>2016/2017</v>
          </cell>
          <cell r="F584" t="str">
            <v>No Spend</v>
          </cell>
          <cell r="G584" t="str">
            <v>2024/2025</v>
          </cell>
          <cell r="H584" t="str">
            <v>2025/2026</v>
          </cell>
          <cell r="I584" t="str">
            <v>2019/2020</v>
          </cell>
          <cell r="J584" t="str">
            <v>2017/2018</v>
          </cell>
          <cell r="K584" t="str">
            <v>No Spend</v>
          </cell>
          <cell r="L584" t="str">
            <v>2020/2021</v>
          </cell>
          <cell r="M584" t="str">
            <v>2022/2023</v>
          </cell>
          <cell r="N584" t="str">
            <v>2019/2020</v>
          </cell>
          <cell r="O584" t="str">
            <v>2022/2023</v>
          </cell>
          <cell r="P584" t="str">
            <v>2022/2023</v>
          </cell>
          <cell r="Q584" t="str">
            <v>No Spend</v>
          </cell>
          <cell r="R584" t="str">
            <v>Post 2100</v>
          </cell>
          <cell r="S584" t="str">
            <v>2020/2021</v>
          </cell>
          <cell r="T584" t="str">
            <v>2020/2021</v>
          </cell>
          <cell r="U584" t="str">
            <v>2028/2029</v>
          </cell>
          <cell r="V584" t="str">
            <v>No Spend</v>
          </cell>
          <cell r="W584" t="str">
            <v>2016/2017</v>
          </cell>
          <cell r="X584" t="str">
            <v>2018/2019</v>
          </cell>
          <cell r="Y584" t="str">
            <v>2025/2026</v>
          </cell>
          <cell r="Z584" t="str">
            <v>No Spend</v>
          </cell>
          <cell r="AA584" t="str">
            <v>2020/2021</v>
          </cell>
          <cell r="AB584" t="str">
            <v>No Spend</v>
          </cell>
          <cell r="AC584" t="str">
            <v>2021/2022</v>
          </cell>
          <cell r="AD584" t="str">
            <v>No Spend</v>
          </cell>
          <cell r="AE584" t="str">
            <v>2016/2017</v>
          </cell>
          <cell r="AF584" t="str">
            <v>2020/2021</v>
          </cell>
          <cell r="AG584" t="str">
            <v>2020/2021</v>
          </cell>
          <cell r="AH584" t="str">
            <v>2022/2023</v>
          </cell>
          <cell r="AI584" t="str">
            <v>No Spend</v>
          </cell>
          <cell r="AJ584" t="str">
            <v>2019/2020</v>
          </cell>
          <cell r="AK584" t="str">
            <v>No Spend</v>
          </cell>
          <cell r="AL584" t="str">
            <v>No Spend</v>
          </cell>
          <cell r="AM584" t="str">
            <v>2034/35</v>
          </cell>
          <cell r="AN584" t="str">
            <v>2046/2047</v>
          </cell>
          <cell r="AO584">
            <v>2026</v>
          </cell>
          <cell r="AP584">
            <v>2018</v>
          </cell>
          <cell r="AQ584" t="str">
            <v>No Spend</v>
          </cell>
          <cell r="AR584" t="str">
            <v>No Spend</v>
          </cell>
          <cell r="AS584" t="str">
            <v>No Spend</v>
          </cell>
          <cell r="AT584" t="str">
            <v>No Spend</v>
          </cell>
          <cell r="AU584" t="str">
            <v>No Spend</v>
          </cell>
          <cell r="AV584" t="str">
            <v>No Spend</v>
          </cell>
          <cell r="AW584" t="str">
            <v>2019/2020</v>
          </cell>
          <cell r="AX584" t="str">
            <v>No Spend</v>
          </cell>
          <cell r="AY584" t="str">
            <v>2021/2022</v>
          </cell>
          <cell r="AZ584" t="str">
            <v>2016/2017</v>
          </cell>
          <cell r="BA584" t="str">
            <v>2016/2017</v>
          </cell>
          <cell r="BB584" t="str">
            <v>2017/2018</v>
          </cell>
          <cell r="BC584" t="str">
            <v>No Spend</v>
          </cell>
          <cell r="BD584" t="str">
            <v>2020/2021</v>
          </cell>
          <cell r="BE584" t="str">
            <v>2016/2017</v>
          </cell>
          <cell r="BF584" t="str">
            <v>2019/2020</v>
          </cell>
          <cell r="BG584" t="str">
            <v>2022/2023</v>
          </cell>
          <cell r="BH584" t="str">
            <v>2017/2018</v>
          </cell>
          <cell r="BI584" t="str">
            <v>2014/2015</v>
          </cell>
          <cell r="BJ584" t="str">
            <v>2017/2018</v>
          </cell>
          <cell r="BK584" t="str">
            <v>2020/2021</v>
          </cell>
          <cell r="BL584" t="str">
            <v>2083/2084</v>
          </cell>
          <cell r="BM584" t="str">
            <v>2021/2022</v>
          </cell>
          <cell r="BN584" t="str">
            <v>2017/2018</v>
          </cell>
          <cell r="BP584" t="str">
            <v>2016/2017</v>
          </cell>
          <cell r="BQ584" t="str">
            <v>2041/2042</v>
          </cell>
          <cell r="BR584" t="str">
            <v>2020/2021</v>
          </cell>
          <cell r="BS584" t="str">
            <v>2021/2022</v>
          </cell>
          <cell r="BT584" t="str">
            <v>2019/2020</v>
          </cell>
          <cell r="BU584" t="str">
            <v>No Spend</v>
          </cell>
          <cell r="BV584" t="str">
            <v>2022/2023</v>
          </cell>
          <cell r="BW584" t="str">
            <v>2016/2017</v>
          </cell>
          <cell r="BY584" t="str">
            <v>No Spend</v>
          </cell>
          <cell r="BZ584" t="str">
            <v>2017/2018</v>
          </cell>
          <cell r="CA584" t="str">
            <v>2015/2016</v>
          </cell>
          <cell r="CB584" t="str">
            <v>2020/2021</v>
          </cell>
          <cell r="CC584" t="str">
            <v>2020/2021</v>
          </cell>
          <cell r="CD584" t="str">
            <v>2018/2019</v>
          </cell>
          <cell r="CE584" t="str">
            <v>2018/2019</v>
          </cell>
          <cell r="CF584" t="str">
            <v>2020/2021</v>
          </cell>
          <cell r="CG584" t="str">
            <v>2018/2019</v>
          </cell>
          <cell r="CH584" t="str">
            <v>2019/2020</v>
          </cell>
          <cell r="CI584" t="str">
            <v>2020/2021</v>
          </cell>
          <cell r="CJ584" t="str">
            <v>No Spend</v>
          </cell>
          <cell r="CK584" t="str">
            <v>2018/2019</v>
          </cell>
          <cell r="CL584" t="str">
            <v>2018/2019</v>
          </cell>
          <cell r="CM584" t="str">
            <v>2019/2020</v>
          </cell>
          <cell r="CN584" t="str">
            <v>2031/2032</v>
          </cell>
          <cell r="CO584" t="str">
            <v>2027/2028</v>
          </cell>
          <cell r="CP584" t="str">
            <v>2018/2019</v>
          </cell>
          <cell r="CQ584" t="str">
            <v>2019/2020</v>
          </cell>
          <cell r="CR584" t="str">
            <v>2017/2018</v>
          </cell>
          <cell r="DZ584" t="str">
            <v>2019/2020</v>
          </cell>
          <cell r="EA584" t="str">
            <v>2018/2019</v>
          </cell>
          <cell r="EB584" t="str">
            <v>2016/2017</v>
          </cell>
          <cell r="EC584" t="str">
            <v>2021/2022</v>
          </cell>
          <cell r="ED584" t="str">
            <v>No Spend</v>
          </cell>
          <cell r="EE584" t="str">
            <v>2020/2021</v>
          </cell>
          <cell r="EF584" t="str">
            <v>2015/2016</v>
          </cell>
          <cell r="EG584" t="str">
            <v>No Spend</v>
          </cell>
          <cell r="EH584" t="str">
            <v>SOBC Costs being calculated</v>
          </cell>
          <cell r="EI584" t="str">
            <v>No Spend</v>
          </cell>
          <cell r="EJ584" t="str">
            <v>SOBC Costs being calculated</v>
          </cell>
          <cell r="EK584" t="str">
            <v>2016/2017</v>
          </cell>
          <cell r="EL584" t="str">
            <v>No Spend</v>
          </cell>
          <cell r="EN584" t="str">
            <v>2019/2020</v>
          </cell>
          <cell r="EO584" t="str">
            <v>2016/2017</v>
          </cell>
          <cell r="EQ584"/>
        </row>
        <row r="585">
          <cell r="B585" t="str">
            <v>-</v>
          </cell>
          <cell r="C585" t="str">
            <v>-</v>
          </cell>
          <cell r="D585" t="str">
            <v>-</v>
          </cell>
          <cell r="E585" t="str">
            <v>Yes</v>
          </cell>
          <cell r="F585" t="str">
            <v>-</v>
          </cell>
          <cell r="G585" t="str">
            <v>-</v>
          </cell>
          <cell r="H585" t="str">
            <v>-</v>
          </cell>
          <cell r="I585" t="str">
            <v>-</v>
          </cell>
          <cell r="J585" t="str">
            <v>-</v>
          </cell>
          <cell r="K585" t="str">
            <v>-</v>
          </cell>
          <cell r="L585" t="str">
            <v>-</v>
          </cell>
          <cell r="M585" t="str">
            <v>-</v>
          </cell>
          <cell r="N585" t="str">
            <v>Yes</v>
          </cell>
          <cell r="O585" t="str">
            <v>No</v>
          </cell>
          <cell r="P585" t="str">
            <v>-</v>
          </cell>
          <cell r="Q585" t="str">
            <v>-</v>
          </cell>
          <cell r="R585" t="str">
            <v>-</v>
          </cell>
          <cell r="S585" t="str">
            <v>-</v>
          </cell>
          <cell r="T585" t="str">
            <v>-</v>
          </cell>
          <cell r="U585" t="str">
            <v>-</v>
          </cell>
          <cell r="V585" t="str">
            <v>Yes</v>
          </cell>
          <cell r="W585" t="str">
            <v>-</v>
          </cell>
          <cell r="X585" t="str">
            <v>-</v>
          </cell>
          <cell r="Y585" t="str">
            <v>-</v>
          </cell>
          <cell r="Z585" t="str">
            <v>-</v>
          </cell>
          <cell r="AA585" t="str">
            <v>-</v>
          </cell>
          <cell r="AB585" t="str">
            <v>-</v>
          </cell>
          <cell r="AC585" t="str">
            <v>-</v>
          </cell>
          <cell r="AD585" t="str">
            <v>-</v>
          </cell>
          <cell r="AE585" t="str">
            <v>-</v>
          </cell>
          <cell r="AF585" t="str">
            <v>-</v>
          </cell>
          <cell r="AG585" t="str">
            <v>-</v>
          </cell>
          <cell r="AH585" t="str">
            <v>-</v>
          </cell>
          <cell r="AI585" t="str">
            <v>-</v>
          </cell>
          <cell r="AJ585" t="str">
            <v>No</v>
          </cell>
          <cell r="AK585" t="str">
            <v>No</v>
          </cell>
          <cell r="AL585" t="str">
            <v>No</v>
          </cell>
          <cell r="AM585" t="str">
            <v>-</v>
          </cell>
          <cell r="AN585" t="str">
            <v>No</v>
          </cell>
          <cell r="AO585" t="str">
            <v>-</v>
          </cell>
          <cell r="AP585" t="str">
            <v>-</v>
          </cell>
          <cell r="AQ585" t="str">
            <v>No</v>
          </cell>
          <cell r="AR585" t="str">
            <v>No</v>
          </cell>
          <cell r="AS585" t="str">
            <v>No</v>
          </cell>
          <cell r="AT585" t="str">
            <v>-</v>
          </cell>
          <cell r="AU585" t="str">
            <v>No</v>
          </cell>
          <cell r="AV585" t="str">
            <v>-</v>
          </cell>
          <cell r="AW585" t="str">
            <v>-</v>
          </cell>
          <cell r="AX585" t="str">
            <v>-</v>
          </cell>
          <cell r="AY585" t="str">
            <v>-</v>
          </cell>
          <cell r="AZ585" t="str">
            <v>-</v>
          </cell>
          <cell r="BA585" t="str">
            <v>-</v>
          </cell>
          <cell r="BB585" t="str">
            <v>-</v>
          </cell>
          <cell r="BC585" t="str">
            <v>-</v>
          </cell>
          <cell r="BD585" t="str">
            <v>-</v>
          </cell>
          <cell r="BE585" t="str">
            <v>-</v>
          </cell>
          <cell r="BF585" t="str">
            <v>-</v>
          </cell>
          <cell r="BG585" t="str">
            <v>-</v>
          </cell>
          <cell r="BH585" t="str">
            <v>-</v>
          </cell>
          <cell r="BI585" t="str">
            <v>-</v>
          </cell>
          <cell r="BJ585" t="str">
            <v>-</v>
          </cell>
          <cell r="BK585" t="str">
            <v>-</v>
          </cell>
          <cell r="BL585" t="str">
            <v>-</v>
          </cell>
          <cell r="BM585" t="str">
            <v>-</v>
          </cell>
          <cell r="BN585" t="str">
            <v>-</v>
          </cell>
          <cell r="BO585" t="str">
            <v>-</v>
          </cell>
          <cell r="BP585" t="str">
            <v>-</v>
          </cell>
          <cell r="BQ585" t="str">
            <v>-</v>
          </cell>
          <cell r="BR585" t="str">
            <v>-</v>
          </cell>
          <cell r="BS585" t="str">
            <v>-</v>
          </cell>
          <cell r="BT585" t="str">
            <v>-</v>
          </cell>
          <cell r="BU585" t="str">
            <v>-</v>
          </cell>
          <cell r="BV585" t="str">
            <v>-</v>
          </cell>
          <cell r="BW585" t="str">
            <v>-</v>
          </cell>
          <cell r="BY585" t="str">
            <v>-</v>
          </cell>
          <cell r="BZ585" t="str">
            <v>-</v>
          </cell>
          <cell r="CA585" t="str">
            <v>-</v>
          </cell>
          <cell r="CB585" t="str">
            <v>-</v>
          </cell>
          <cell r="CC585" t="str">
            <v>-</v>
          </cell>
          <cell r="CD585" t="str">
            <v>-</v>
          </cell>
          <cell r="CE585" t="str">
            <v>-</v>
          </cell>
          <cell r="CF585" t="str">
            <v>-</v>
          </cell>
          <cell r="CG585" t="str">
            <v>-</v>
          </cell>
          <cell r="CH585" t="str">
            <v>-</v>
          </cell>
          <cell r="CI585" t="str">
            <v>-</v>
          </cell>
          <cell r="CJ585" t="str">
            <v>-</v>
          </cell>
          <cell r="CK585" t="str">
            <v>-</v>
          </cell>
          <cell r="CL585" t="str">
            <v>-</v>
          </cell>
          <cell r="CM585" t="str">
            <v>-</v>
          </cell>
          <cell r="CN585" t="str">
            <v>-</v>
          </cell>
          <cell r="CO585" t="str">
            <v>-</v>
          </cell>
          <cell r="CP585" t="str">
            <v>-</v>
          </cell>
          <cell r="CQ585" t="str">
            <v>-</v>
          </cell>
          <cell r="CR585" t="str">
            <v>-</v>
          </cell>
          <cell r="DJ585">
            <v>0</v>
          </cell>
          <cell r="DK585">
            <v>0</v>
          </cell>
          <cell r="DM585">
            <v>0</v>
          </cell>
          <cell r="DR585">
            <v>0</v>
          </cell>
          <cell r="DZ585" t="str">
            <v>-</v>
          </cell>
          <cell r="EA585" t="str">
            <v>-</v>
          </cell>
          <cell r="EB585" t="str">
            <v>-</v>
          </cell>
          <cell r="EC585" t="str">
            <v>-</v>
          </cell>
          <cell r="ED585" t="str">
            <v>-</v>
          </cell>
          <cell r="EE585" t="str">
            <v>-</v>
          </cell>
          <cell r="EF585" t="str">
            <v>-</v>
          </cell>
          <cell r="EG585" t="str">
            <v>-</v>
          </cell>
          <cell r="EH585" t="str">
            <v>-</v>
          </cell>
          <cell r="EI585" t="str">
            <v>-</v>
          </cell>
          <cell r="EJ585" t="str">
            <v>-</v>
          </cell>
          <cell r="EK585" t="str">
            <v>-</v>
          </cell>
          <cell r="EL585" t="str">
            <v>-</v>
          </cell>
          <cell r="EM585" t="str">
            <v>-</v>
          </cell>
          <cell r="EN585" t="str">
            <v>-</v>
          </cell>
          <cell r="EO585" t="str">
            <v>-</v>
          </cell>
          <cell r="EQ585"/>
        </row>
        <row r="586">
          <cell r="B586">
            <v>0</v>
          </cell>
          <cell r="C586">
            <v>0</v>
          </cell>
          <cell r="D586">
            <v>0</v>
          </cell>
          <cell r="E586">
            <v>450</v>
          </cell>
          <cell r="F586">
            <v>0</v>
          </cell>
          <cell r="G586">
            <v>0</v>
          </cell>
          <cell r="H586">
            <v>0</v>
          </cell>
          <cell r="I586">
            <v>0</v>
          </cell>
          <cell r="J586">
            <v>0</v>
          </cell>
          <cell r="K586">
            <v>0</v>
          </cell>
          <cell r="L586">
            <v>0</v>
          </cell>
          <cell r="M586">
            <v>0</v>
          </cell>
          <cell r="N586">
            <v>727</v>
          </cell>
          <cell r="O586">
            <v>182.8</v>
          </cell>
          <cell r="P586">
            <v>0</v>
          </cell>
          <cell r="Q586">
            <v>0</v>
          </cell>
          <cell r="R586">
            <v>0</v>
          </cell>
          <cell r="S586">
            <v>0</v>
          </cell>
          <cell r="T586">
            <v>0</v>
          </cell>
          <cell r="U586">
            <v>0</v>
          </cell>
          <cell r="V586">
            <v>596.93579084151395</v>
          </cell>
          <cell r="W586">
            <v>0</v>
          </cell>
          <cell r="X586">
            <v>0</v>
          </cell>
          <cell r="Y586">
            <v>0</v>
          </cell>
          <cell r="Z586">
            <v>0</v>
          </cell>
          <cell r="AA586">
            <v>0</v>
          </cell>
          <cell r="AB586">
            <v>0</v>
          </cell>
          <cell r="AC586">
            <v>0</v>
          </cell>
          <cell r="AD586">
            <v>0</v>
          </cell>
          <cell r="AE586">
            <v>0</v>
          </cell>
          <cell r="AF586">
            <v>0</v>
          </cell>
          <cell r="AG586">
            <v>0</v>
          </cell>
          <cell r="AH586">
            <v>0</v>
          </cell>
          <cell r="AI586">
            <v>0</v>
          </cell>
          <cell r="AJ586">
            <v>5967.2</v>
          </cell>
          <cell r="AK586">
            <v>206.83</v>
          </cell>
          <cell r="AL586">
            <v>2029.1</v>
          </cell>
          <cell r="AM586">
            <v>0</v>
          </cell>
          <cell r="AN586">
            <v>192</v>
          </cell>
          <cell r="AO586">
            <v>0</v>
          </cell>
          <cell r="AP586">
            <v>0</v>
          </cell>
          <cell r="AQ586">
            <v>233.3</v>
          </cell>
          <cell r="AR586">
            <v>490.8</v>
          </cell>
          <cell r="AS586">
            <v>0</v>
          </cell>
          <cell r="AT586">
            <v>0</v>
          </cell>
          <cell r="AU586">
            <v>68</v>
          </cell>
          <cell r="AV586">
            <v>0</v>
          </cell>
          <cell r="AW586">
            <v>0</v>
          </cell>
          <cell r="AX586">
            <v>0</v>
          </cell>
          <cell r="AY586">
            <v>0</v>
          </cell>
          <cell r="AZ586">
            <v>0</v>
          </cell>
          <cell r="BA586">
            <v>0</v>
          </cell>
          <cell r="BB586">
            <v>0</v>
          </cell>
          <cell r="BC586">
            <v>0</v>
          </cell>
          <cell r="BD586">
            <v>0</v>
          </cell>
          <cell r="BE586">
            <v>0</v>
          </cell>
          <cell r="BF586">
            <v>0</v>
          </cell>
          <cell r="BG586">
            <v>0</v>
          </cell>
          <cell r="BH586">
            <v>0</v>
          </cell>
          <cell r="BI586">
            <v>0</v>
          </cell>
          <cell r="BJ586">
            <v>0</v>
          </cell>
          <cell r="BK586">
            <v>0</v>
          </cell>
          <cell r="BL586">
            <v>0</v>
          </cell>
          <cell r="BM586">
            <v>0</v>
          </cell>
          <cell r="BN586">
            <v>0</v>
          </cell>
          <cell r="BO586">
            <v>0</v>
          </cell>
          <cell r="BP586">
            <v>0</v>
          </cell>
          <cell r="BQ586">
            <v>0</v>
          </cell>
          <cell r="BR586">
            <v>0</v>
          </cell>
          <cell r="BS586">
            <v>0</v>
          </cell>
          <cell r="BT586">
            <v>0</v>
          </cell>
          <cell r="BU586">
            <v>0</v>
          </cell>
          <cell r="BV586">
            <v>0</v>
          </cell>
          <cell r="BW586">
            <v>0</v>
          </cell>
          <cell r="BY586">
            <v>0</v>
          </cell>
          <cell r="BZ586">
            <v>0</v>
          </cell>
          <cell r="CA586">
            <v>0</v>
          </cell>
          <cell r="CB586">
            <v>0</v>
          </cell>
          <cell r="CC586">
            <v>0</v>
          </cell>
          <cell r="CD586">
            <v>0</v>
          </cell>
          <cell r="CE586">
            <v>0</v>
          </cell>
          <cell r="CF586">
            <v>0</v>
          </cell>
          <cell r="CG586">
            <v>0</v>
          </cell>
          <cell r="CH586">
            <v>0</v>
          </cell>
          <cell r="CI586">
            <v>0</v>
          </cell>
          <cell r="CJ586">
            <v>0</v>
          </cell>
          <cell r="CK586">
            <v>0</v>
          </cell>
          <cell r="CL586">
            <v>0</v>
          </cell>
          <cell r="CM586">
            <v>0</v>
          </cell>
          <cell r="CN586">
            <v>0</v>
          </cell>
          <cell r="CO586">
            <v>0</v>
          </cell>
          <cell r="CP586">
            <v>0</v>
          </cell>
          <cell r="CQ586">
            <v>0</v>
          </cell>
          <cell r="CR586">
            <v>0</v>
          </cell>
          <cell r="DG586">
            <v>0</v>
          </cell>
          <cell r="DJ586">
            <v>0</v>
          </cell>
          <cell r="DK586">
            <v>0</v>
          </cell>
          <cell r="DM586">
            <v>0</v>
          </cell>
          <cell r="DO586">
            <v>0</v>
          </cell>
          <cell r="DP586">
            <v>0</v>
          </cell>
          <cell r="DR586">
            <v>0</v>
          </cell>
          <cell r="DZ586">
            <v>0</v>
          </cell>
          <cell r="EA586">
            <v>0</v>
          </cell>
          <cell r="EB586">
            <v>0</v>
          </cell>
          <cell r="EC586">
            <v>0</v>
          </cell>
          <cell r="ED586">
            <v>0</v>
          </cell>
          <cell r="EE586">
            <v>0</v>
          </cell>
          <cell r="EF586">
            <v>0</v>
          </cell>
          <cell r="EG586">
            <v>0</v>
          </cell>
          <cell r="EH586">
            <v>0</v>
          </cell>
          <cell r="EI586">
            <v>0</v>
          </cell>
          <cell r="EJ586">
            <v>0</v>
          </cell>
          <cell r="EK586">
            <v>0</v>
          </cell>
          <cell r="EL586">
            <v>0</v>
          </cell>
          <cell r="EM586">
            <v>0</v>
          </cell>
          <cell r="EN586">
            <v>0</v>
          </cell>
          <cell r="EO586">
            <v>0</v>
          </cell>
          <cell r="EQ586">
            <v>11143.965790841512</v>
          </cell>
        </row>
        <row r="587">
          <cell r="B587">
            <v>0</v>
          </cell>
          <cell r="C587">
            <v>0</v>
          </cell>
          <cell r="D587">
            <v>0</v>
          </cell>
          <cell r="E587">
            <v>450</v>
          </cell>
          <cell r="F587">
            <v>0</v>
          </cell>
          <cell r="G587">
            <v>0</v>
          </cell>
          <cell r="H587">
            <v>0</v>
          </cell>
          <cell r="I587">
            <v>0</v>
          </cell>
          <cell r="J587">
            <v>0</v>
          </cell>
          <cell r="K587">
            <v>0</v>
          </cell>
          <cell r="L587">
            <v>0</v>
          </cell>
          <cell r="M587">
            <v>0</v>
          </cell>
          <cell r="N587">
            <v>727</v>
          </cell>
          <cell r="O587">
            <v>182.8</v>
          </cell>
          <cell r="P587">
            <v>0</v>
          </cell>
          <cell r="Q587">
            <v>0</v>
          </cell>
          <cell r="R587">
            <v>0</v>
          </cell>
          <cell r="S587">
            <v>0</v>
          </cell>
          <cell r="T587">
            <v>0</v>
          </cell>
          <cell r="U587">
            <v>0</v>
          </cell>
          <cell r="V587">
            <v>596.93579084151395</v>
          </cell>
          <cell r="W587">
            <v>0</v>
          </cell>
          <cell r="X587">
            <v>0</v>
          </cell>
          <cell r="Y587">
            <v>0</v>
          </cell>
          <cell r="Z587">
            <v>0</v>
          </cell>
          <cell r="AA587">
            <v>0</v>
          </cell>
          <cell r="AB587">
            <v>0</v>
          </cell>
          <cell r="AC587">
            <v>0</v>
          </cell>
          <cell r="AD587">
            <v>0</v>
          </cell>
          <cell r="AE587">
            <v>0</v>
          </cell>
          <cell r="AF587">
            <v>0</v>
          </cell>
          <cell r="AG587">
            <v>0</v>
          </cell>
          <cell r="AH587">
            <v>0</v>
          </cell>
          <cell r="AI587">
            <v>0</v>
          </cell>
          <cell r="AJ587">
            <v>3525.42</v>
          </cell>
          <cell r="AK587">
            <v>214.04</v>
          </cell>
          <cell r="AL587">
            <v>2021</v>
          </cell>
          <cell r="AM587">
            <v>0</v>
          </cell>
          <cell r="AN587">
            <v>192</v>
          </cell>
          <cell r="AO587">
            <v>0</v>
          </cell>
          <cell r="AP587">
            <v>0</v>
          </cell>
          <cell r="AQ587">
            <v>195.3</v>
          </cell>
          <cell r="AR587">
            <v>595.20000000000005</v>
          </cell>
          <cell r="AS587">
            <v>0</v>
          </cell>
          <cell r="AT587">
            <v>0</v>
          </cell>
          <cell r="AU587">
            <v>68</v>
          </cell>
          <cell r="AV587">
            <v>0</v>
          </cell>
          <cell r="AW587">
            <v>0</v>
          </cell>
          <cell r="AX587">
            <v>0</v>
          </cell>
          <cell r="AY587">
            <v>0</v>
          </cell>
          <cell r="AZ587">
            <v>0</v>
          </cell>
          <cell r="BA587">
            <v>0</v>
          </cell>
          <cell r="BB587">
            <v>0</v>
          </cell>
          <cell r="BC587">
            <v>0</v>
          </cell>
          <cell r="BD587">
            <v>0</v>
          </cell>
          <cell r="BE587">
            <v>0</v>
          </cell>
          <cell r="BF587">
            <v>0</v>
          </cell>
          <cell r="BG587">
            <v>0</v>
          </cell>
          <cell r="BH587">
            <v>0</v>
          </cell>
          <cell r="BI587">
            <v>0</v>
          </cell>
          <cell r="BJ587">
            <v>0</v>
          </cell>
          <cell r="BK587">
            <v>0</v>
          </cell>
          <cell r="BL587">
            <v>0</v>
          </cell>
          <cell r="BM587">
            <v>0</v>
          </cell>
          <cell r="BN587">
            <v>0</v>
          </cell>
          <cell r="BO587">
            <v>0</v>
          </cell>
          <cell r="BP587">
            <v>0</v>
          </cell>
          <cell r="BQ587">
            <v>0</v>
          </cell>
          <cell r="BR587">
            <v>0</v>
          </cell>
          <cell r="BS587">
            <v>0</v>
          </cell>
          <cell r="BT587">
            <v>0</v>
          </cell>
          <cell r="BU587">
            <v>0</v>
          </cell>
          <cell r="BV587">
            <v>0</v>
          </cell>
          <cell r="BW587">
            <v>0</v>
          </cell>
          <cell r="BY587">
            <v>0</v>
          </cell>
          <cell r="BZ587">
            <v>0</v>
          </cell>
          <cell r="CA587">
            <v>0</v>
          </cell>
          <cell r="CB587">
            <v>0</v>
          </cell>
          <cell r="CC587">
            <v>0</v>
          </cell>
          <cell r="CD587">
            <v>0</v>
          </cell>
          <cell r="CE587">
            <v>0</v>
          </cell>
          <cell r="CF587">
            <v>0</v>
          </cell>
          <cell r="CG587">
            <v>0</v>
          </cell>
          <cell r="CH587">
            <v>0</v>
          </cell>
          <cell r="CI587">
            <v>0</v>
          </cell>
          <cell r="CJ587">
            <v>0</v>
          </cell>
          <cell r="CK587">
            <v>0</v>
          </cell>
          <cell r="CL587">
            <v>0</v>
          </cell>
          <cell r="CM587">
            <v>0</v>
          </cell>
          <cell r="CN587">
            <v>0</v>
          </cell>
          <cell r="CO587">
            <v>0</v>
          </cell>
          <cell r="CP587">
            <v>0</v>
          </cell>
          <cell r="CQ587">
            <v>0</v>
          </cell>
          <cell r="CR587">
            <v>0</v>
          </cell>
          <cell r="DG587">
            <v>0</v>
          </cell>
          <cell r="DJ587">
            <v>0</v>
          </cell>
          <cell r="DK587">
            <v>0</v>
          </cell>
          <cell r="DM587">
            <v>0</v>
          </cell>
          <cell r="DO587">
            <v>0</v>
          </cell>
          <cell r="DP587">
            <v>0</v>
          </cell>
          <cell r="DR587">
            <v>0</v>
          </cell>
          <cell r="DZ587">
            <v>0</v>
          </cell>
          <cell r="EA587">
            <v>0</v>
          </cell>
          <cell r="EB587">
            <v>0</v>
          </cell>
          <cell r="EC587">
            <v>0</v>
          </cell>
          <cell r="ED587">
            <v>0</v>
          </cell>
          <cell r="EE587">
            <v>0</v>
          </cell>
          <cell r="EF587">
            <v>0</v>
          </cell>
          <cell r="EG587">
            <v>0</v>
          </cell>
          <cell r="EH587">
            <v>0</v>
          </cell>
          <cell r="EI587">
            <v>0</v>
          </cell>
          <cell r="EJ587">
            <v>0</v>
          </cell>
          <cell r="EK587">
            <v>0</v>
          </cell>
          <cell r="EL587">
            <v>0</v>
          </cell>
          <cell r="EM587">
            <v>0</v>
          </cell>
          <cell r="EN587">
            <v>0</v>
          </cell>
          <cell r="EO587">
            <v>0</v>
          </cell>
          <cell r="EQ587">
            <v>8767.6957908415152</v>
          </cell>
        </row>
        <row r="588">
          <cell r="B588">
            <v>0</v>
          </cell>
          <cell r="C588">
            <v>0</v>
          </cell>
          <cell r="D588">
            <v>0</v>
          </cell>
          <cell r="E588">
            <v>19</v>
          </cell>
          <cell r="F588">
            <v>0</v>
          </cell>
          <cell r="G588">
            <v>0</v>
          </cell>
          <cell r="H588">
            <v>0</v>
          </cell>
          <cell r="I588">
            <v>0</v>
          </cell>
          <cell r="J588">
            <v>0</v>
          </cell>
          <cell r="K588">
            <v>0</v>
          </cell>
          <cell r="L588">
            <v>0</v>
          </cell>
          <cell r="M588">
            <v>0</v>
          </cell>
          <cell r="N588">
            <v>328</v>
          </cell>
          <cell r="O588">
            <v>12.9</v>
          </cell>
          <cell r="P588">
            <v>0</v>
          </cell>
          <cell r="Q588">
            <v>0</v>
          </cell>
          <cell r="R588">
            <v>0</v>
          </cell>
          <cell r="S588">
            <v>0</v>
          </cell>
          <cell r="T588">
            <v>0</v>
          </cell>
          <cell r="U588">
            <v>0</v>
          </cell>
          <cell r="V588">
            <v>512.58108142291599</v>
          </cell>
          <cell r="W588">
            <v>0</v>
          </cell>
          <cell r="X588">
            <v>0</v>
          </cell>
          <cell r="Y588">
            <v>0</v>
          </cell>
          <cell r="Z588">
            <v>0</v>
          </cell>
          <cell r="AA588">
            <v>0</v>
          </cell>
          <cell r="AB588">
            <v>0</v>
          </cell>
          <cell r="AC588">
            <v>0</v>
          </cell>
          <cell r="AD588">
            <v>0</v>
          </cell>
          <cell r="AE588">
            <v>0</v>
          </cell>
          <cell r="AF588">
            <v>0</v>
          </cell>
          <cell r="AG588">
            <v>0</v>
          </cell>
          <cell r="AH588">
            <v>0</v>
          </cell>
          <cell r="AI588">
            <v>0</v>
          </cell>
          <cell r="AJ588">
            <v>548.65</v>
          </cell>
          <cell r="AK588">
            <v>77.450999999999993</v>
          </cell>
          <cell r="AL588">
            <v>772.4</v>
          </cell>
          <cell r="AM588">
            <v>0</v>
          </cell>
          <cell r="AN588">
            <v>96</v>
          </cell>
          <cell r="AO588">
            <v>0</v>
          </cell>
          <cell r="AP588">
            <v>0</v>
          </cell>
          <cell r="AQ588">
            <v>263.2</v>
          </cell>
          <cell r="AR588">
            <v>195.9</v>
          </cell>
          <cell r="AS588">
            <v>0</v>
          </cell>
          <cell r="AT588">
            <v>0</v>
          </cell>
          <cell r="AU588">
            <v>167.5</v>
          </cell>
          <cell r="AV588">
            <v>0</v>
          </cell>
          <cell r="AW588">
            <v>0</v>
          </cell>
          <cell r="AX588">
            <v>0</v>
          </cell>
          <cell r="AY588">
            <v>0</v>
          </cell>
          <cell r="AZ588">
            <v>0</v>
          </cell>
          <cell r="BA588">
            <v>0</v>
          </cell>
          <cell r="BB588">
            <v>0</v>
          </cell>
          <cell r="BC588">
            <v>0</v>
          </cell>
          <cell r="BD588">
            <v>0</v>
          </cell>
          <cell r="BE588">
            <v>0</v>
          </cell>
          <cell r="BF588">
            <v>0</v>
          </cell>
          <cell r="BG588">
            <v>0</v>
          </cell>
          <cell r="BH588">
            <v>0</v>
          </cell>
          <cell r="BI588">
            <v>0</v>
          </cell>
          <cell r="BJ588">
            <v>0</v>
          </cell>
          <cell r="BK588">
            <v>0</v>
          </cell>
          <cell r="BL588">
            <v>0</v>
          </cell>
          <cell r="BM588">
            <v>0</v>
          </cell>
          <cell r="BN588">
            <v>0</v>
          </cell>
          <cell r="BO588">
            <v>0</v>
          </cell>
          <cell r="BP588">
            <v>0</v>
          </cell>
          <cell r="BQ588">
            <v>0</v>
          </cell>
          <cell r="BR588">
            <v>0</v>
          </cell>
          <cell r="BS588">
            <v>0</v>
          </cell>
          <cell r="BT588">
            <v>0</v>
          </cell>
          <cell r="BU588">
            <v>0</v>
          </cell>
          <cell r="BV588">
            <v>0</v>
          </cell>
          <cell r="BW588">
            <v>0</v>
          </cell>
          <cell r="BY588">
            <v>0</v>
          </cell>
          <cell r="BZ588">
            <v>0</v>
          </cell>
          <cell r="CA588">
            <v>0</v>
          </cell>
          <cell r="CB588">
            <v>0</v>
          </cell>
          <cell r="CC588">
            <v>0</v>
          </cell>
          <cell r="CD588">
            <v>0</v>
          </cell>
          <cell r="CE588">
            <v>0</v>
          </cell>
          <cell r="CF588">
            <v>0</v>
          </cell>
          <cell r="CG588">
            <v>0</v>
          </cell>
          <cell r="CH588">
            <v>0</v>
          </cell>
          <cell r="CI588">
            <v>0</v>
          </cell>
          <cell r="CJ588">
            <v>0</v>
          </cell>
          <cell r="CK588">
            <v>0</v>
          </cell>
          <cell r="CL588">
            <v>0</v>
          </cell>
          <cell r="CM588">
            <v>0</v>
          </cell>
          <cell r="CN588">
            <v>0</v>
          </cell>
          <cell r="CO588">
            <v>0</v>
          </cell>
          <cell r="CP588">
            <v>0</v>
          </cell>
          <cell r="CQ588">
            <v>0</v>
          </cell>
          <cell r="CR588">
            <v>0</v>
          </cell>
          <cell r="DG588">
            <v>0</v>
          </cell>
          <cell r="DJ588">
            <v>0</v>
          </cell>
          <cell r="DK588">
            <v>0</v>
          </cell>
          <cell r="DM588">
            <v>0</v>
          </cell>
          <cell r="DO588">
            <v>0</v>
          </cell>
          <cell r="DP588">
            <v>0</v>
          </cell>
          <cell r="DR588">
            <v>0</v>
          </cell>
          <cell r="DZ588">
            <v>0</v>
          </cell>
          <cell r="EA588">
            <v>0</v>
          </cell>
          <cell r="EB588">
            <v>0</v>
          </cell>
          <cell r="EC588">
            <v>0</v>
          </cell>
          <cell r="ED588">
            <v>0</v>
          </cell>
          <cell r="EE588">
            <v>0</v>
          </cell>
          <cell r="EF588">
            <v>0</v>
          </cell>
          <cell r="EG588">
            <v>0</v>
          </cell>
          <cell r="EH588">
            <v>0</v>
          </cell>
          <cell r="EI588">
            <v>0</v>
          </cell>
          <cell r="EJ588">
            <v>0</v>
          </cell>
          <cell r="EK588">
            <v>0</v>
          </cell>
          <cell r="EL588">
            <v>0</v>
          </cell>
          <cell r="EM588">
            <v>0</v>
          </cell>
          <cell r="EN588">
            <v>0</v>
          </cell>
          <cell r="EO588">
            <v>0</v>
          </cell>
          <cell r="EQ588">
            <v>2993.582081422916</v>
          </cell>
        </row>
        <row r="589">
          <cell r="B589">
            <v>0</v>
          </cell>
          <cell r="C589">
            <v>0</v>
          </cell>
          <cell r="D589">
            <v>0</v>
          </cell>
          <cell r="E589">
            <v>19</v>
          </cell>
          <cell r="F589">
            <v>0</v>
          </cell>
          <cell r="G589">
            <v>0</v>
          </cell>
          <cell r="H589">
            <v>0</v>
          </cell>
          <cell r="I589">
            <v>0</v>
          </cell>
          <cell r="J589">
            <v>0</v>
          </cell>
          <cell r="K589">
            <v>0</v>
          </cell>
          <cell r="L589">
            <v>0</v>
          </cell>
          <cell r="M589">
            <v>0</v>
          </cell>
          <cell r="N589">
            <v>328</v>
          </cell>
          <cell r="O589">
            <v>10.9</v>
          </cell>
          <cell r="P589">
            <v>0</v>
          </cell>
          <cell r="Q589">
            <v>0</v>
          </cell>
          <cell r="R589">
            <v>0</v>
          </cell>
          <cell r="S589">
            <v>0</v>
          </cell>
          <cell r="T589">
            <v>0</v>
          </cell>
          <cell r="U589">
            <v>0</v>
          </cell>
          <cell r="V589">
            <v>512.58108142291599</v>
          </cell>
          <cell r="W589">
            <v>0</v>
          </cell>
          <cell r="X589">
            <v>0</v>
          </cell>
          <cell r="Y589">
            <v>0</v>
          </cell>
          <cell r="Z589">
            <v>0</v>
          </cell>
          <cell r="AA589">
            <v>0</v>
          </cell>
          <cell r="AB589">
            <v>0</v>
          </cell>
          <cell r="AC589">
            <v>0</v>
          </cell>
          <cell r="AD589">
            <v>0</v>
          </cell>
          <cell r="AE589">
            <v>0</v>
          </cell>
          <cell r="AF589">
            <v>0</v>
          </cell>
          <cell r="AG589">
            <v>0</v>
          </cell>
          <cell r="AH589">
            <v>0</v>
          </cell>
          <cell r="AI589">
            <v>0</v>
          </cell>
          <cell r="AJ589">
            <v>1650.4</v>
          </cell>
          <cell r="AK589">
            <v>65.02</v>
          </cell>
          <cell r="AL589">
            <v>740.1</v>
          </cell>
          <cell r="AM589">
            <v>0</v>
          </cell>
          <cell r="AN589">
            <v>96</v>
          </cell>
          <cell r="AO589">
            <v>0</v>
          </cell>
          <cell r="AP589">
            <v>0</v>
          </cell>
          <cell r="AQ589">
            <v>256.5</v>
          </cell>
          <cell r="AR589">
            <v>510.5</v>
          </cell>
          <cell r="AS589">
            <v>0</v>
          </cell>
          <cell r="AT589">
            <v>0</v>
          </cell>
          <cell r="AU589">
            <v>169.6</v>
          </cell>
          <cell r="AV589">
            <v>0</v>
          </cell>
          <cell r="AW589">
            <v>0</v>
          </cell>
          <cell r="AX589">
            <v>0</v>
          </cell>
          <cell r="AY589">
            <v>0</v>
          </cell>
          <cell r="AZ589">
            <v>0</v>
          </cell>
          <cell r="BA589">
            <v>0</v>
          </cell>
          <cell r="BB589">
            <v>0</v>
          </cell>
          <cell r="BC589">
            <v>0</v>
          </cell>
          <cell r="BD589">
            <v>0</v>
          </cell>
          <cell r="BE589">
            <v>0</v>
          </cell>
          <cell r="BF589">
            <v>0</v>
          </cell>
          <cell r="BG589">
            <v>0</v>
          </cell>
          <cell r="BH589">
            <v>0</v>
          </cell>
          <cell r="BI589">
            <v>0</v>
          </cell>
          <cell r="BJ589">
            <v>0</v>
          </cell>
          <cell r="BK589">
            <v>0</v>
          </cell>
          <cell r="BL589">
            <v>0</v>
          </cell>
          <cell r="BM589">
            <v>0</v>
          </cell>
          <cell r="BN589">
            <v>0</v>
          </cell>
          <cell r="BO589">
            <v>0</v>
          </cell>
          <cell r="BP589">
            <v>0</v>
          </cell>
          <cell r="BQ589">
            <v>0</v>
          </cell>
          <cell r="BR589">
            <v>0</v>
          </cell>
          <cell r="BS589">
            <v>0</v>
          </cell>
          <cell r="BT589">
            <v>0</v>
          </cell>
          <cell r="BU589">
            <v>0</v>
          </cell>
          <cell r="BV589">
            <v>0</v>
          </cell>
          <cell r="BW589">
            <v>0</v>
          </cell>
          <cell r="BY589">
            <v>0</v>
          </cell>
          <cell r="BZ589">
            <v>0</v>
          </cell>
          <cell r="CA589">
            <v>0</v>
          </cell>
          <cell r="CB589">
            <v>0</v>
          </cell>
          <cell r="CC589">
            <v>0</v>
          </cell>
          <cell r="CD589">
            <v>0</v>
          </cell>
          <cell r="CE589">
            <v>0</v>
          </cell>
          <cell r="CF589">
            <v>0</v>
          </cell>
          <cell r="CG589">
            <v>0</v>
          </cell>
          <cell r="CH589">
            <v>0</v>
          </cell>
          <cell r="CI589">
            <v>0</v>
          </cell>
          <cell r="CJ589">
            <v>0</v>
          </cell>
          <cell r="CK589">
            <v>0</v>
          </cell>
          <cell r="CL589">
            <v>0</v>
          </cell>
          <cell r="CM589">
            <v>0</v>
          </cell>
          <cell r="CN589">
            <v>0</v>
          </cell>
          <cell r="CO589">
            <v>0</v>
          </cell>
          <cell r="CP589">
            <v>0</v>
          </cell>
          <cell r="CQ589">
            <v>0</v>
          </cell>
          <cell r="CR589">
            <v>0</v>
          </cell>
          <cell r="DG589">
            <v>0</v>
          </cell>
          <cell r="DJ589">
            <v>0</v>
          </cell>
          <cell r="DK589">
            <v>0</v>
          </cell>
          <cell r="DM589">
            <v>0</v>
          </cell>
          <cell r="DO589">
            <v>0</v>
          </cell>
          <cell r="DP589">
            <v>0</v>
          </cell>
          <cell r="DR589">
            <v>0</v>
          </cell>
          <cell r="DZ589">
            <v>0</v>
          </cell>
          <cell r="EA589">
            <v>0</v>
          </cell>
          <cell r="EB589">
            <v>0</v>
          </cell>
          <cell r="EC589">
            <v>0</v>
          </cell>
          <cell r="ED589">
            <v>0</v>
          </cell>
          <cell r="EE589">
            <v>0</v>
          </cell>
          <cell r="EF589">
            <v>0</v>
          </cell>
          <cell r="EG589">
            <v>0</v>
          </cell>
          <cell r="EH589">
            <v>0</v>
          </cell>
          <cell r="EI589">
            <v>0</v>
          </cell>
          <cell r="EJ589">
            <v>0</v>
          </cell>
          <cell r="EK589">
            <v>0</v>
          </cell>
          <cell r="EL589">
            <v>0</v>
          </cell>
          <cell r="EM589">
            <v>0</v>
          </cell>
          <cell r="EN589">
            <v>0</v>
          </cell>
          <cell r="EO589">
            <v>0</v>
          </cell>
          <cell r="EQ589">
            <v>4358.6010814229157</v>
          </cell>
        </row>
        <row r="590">
          <cell r="B590">
            <v>0</v>
          </cell>
          <cell r="C590">
            <v>0</v>
          </cell>
          <cell r="D590">
            <v>0</v>
          </cell>
          <cell r="E590">
            <v>0</v>
          </cell>
          <cell r="F590">
            <v>0</v>
          </cell>
          <cell r="G590">
            <v>0</v>
          </cell>
          <cell r="H590">
            <v>0</v>
          </cell>
          <cell r="I590">
            <v>0</v>
          </cell>
          <cell r="J590">
            <v>0</v>
          </cell>
          <cell r="K590">
            <v>0</v>
          </cell>
          <cell r="L590">
            <v>0</v>
          </cell>
          <cell r="M590">
            <v>0</v>
          </cell>
          <cell r="N590">
            <v>100</v>
          </cell>
          <cell r="O590">
            <v>2.2000000000000002</v>
          </cell>
          <cell r="P590">
            <v>0</v>
          </cell>
          <cell r="Q590">
            <v>0</v>
          </cell>
          <cell r="R590">
            <v>0</v>
          </cell>
          <cell r="S590">
            <v>0</v>
          </cell>
          <cell r="T590">
            <v>0</v>
          </cell>
          <cell r="U590">
            <v>0</v>
          </cell>
          <cell r="V590">
            <v>729.12567783848101</v>
          </cell>
          <cell r="W590">
            <v>0</v>
          </cell>
          <cell r="X590">
            <v>0</v>
          </cell>
          <cell r="Y590">
            <v>0</v>
          </cell>
          <cell r="Z590">
            <v>0</v>
          </cell>
          <cell r="AA590">
            <v>0</v>
          </cell>
          <cell r="AB590">
            <v>0</v>
          </cell>
          <cell r="AC590">
            <v>0</v>
          </cell>
          <cell r="AD590">
            <v>0</v>
          </cell>
          <cell r="AE590">
            <v>0</v>
          </cell>
          <cell r="AF590">
            <v>0</v>
          </cell>
          <cell r="AG590">
            <v>0</v>
          </cell>
          <cell r="AH590">
            <v>0</v>
          </cell>
          <cell r="AI590">
            <v>0</v>
          </cell>
          <cell r="AJ590">
            <v>622.25</v>
          </cell>
          <cell r="AK590">
            <v>10.004</v>
          </cell>
          <cell r="AL590">
            <v>876.9</v>
          </cell>
          <cell r="AM590">
            <v>0</v>
          </cell>
          <cell r="AN590">
            <v>96</v>
          </cell>
          <cell r="AO590">
            <v>0</v>
          </cell>
          <cell r="AP590">
            <v>0</v>
          </cell>
          <cell r="AQ590">
            <v>441.4</v>
          </cell>
          <cell r="AR590">
            <v>274.60000000000002</v>
          </cell>
          <cell r="AS590">
            <v>0</v>
          </cell>
          <cell r="AT590">
            <v>0</v>
          </cell>
          <cell r="AU590">
            <v>173.7</v>
          </cell>
          <cell r="AV590">
            <v>0</v>
          </cell>
          <cell r="AW590">
            <v>0</v>
          </cell>
          <cell r="AX590">
            <v>0</v>
          </cell>
          <cell r="AY590">
            <v>0</v>
          </cell>
          <cell r="AZ590">
            <v>0</v>
          </cell>
          <cell r="BA590">
            <v>0</v>
          </cell>
          <cell r="BB590">
            <v>0</v>
          </cell>
          <cell r="BC590">
            <v>0</v>
          </cell>
          <cell r="BD590">
            <v>0</v>
          </cell>
          <cell r="BE590">
            <v>0</v>
          </cell>
          <cell r="BF590">
            <v>0</v>
          </cell>
          <cell r="BG590">
            <v>0</v>
          </cell>
          <cell r="BH590">
            <v>0</v>
          </cell>
          <cell r="BI590">
            <v>0</v>
          </cell>
          <cell r="BJ590">
            <v>0</v>
          </cell>
          <cell r="BK590">
            <v>0</v>
          </cell>
          <cell r="BL590">
            <v>0</v>
          </cell>
          <cell r="BM590">
            <v>0</v>
          </cell>
          <cell r="BN590">
            <v>0</v>
          </cell>
          <cell r="BO590">
            <v>0</v>
          </cell>
          <cell r="BP590">
            <v>0</v>
          </cell>
          <cell r="BQ590">
            <v>0</v>
          </cell>
          <cell r="BR590">
            <v>0</v>
          </cell>
          <cell r="BS590">
            <v>0</v>
          </cell>
          <cell r="BT590">
            <v>0</v>
          </cell>
          <cell r="BU590">
            <v>0</v>
          </cell>
          <cell r="BV590">
            <v>0</v>
          </cell>
          <cell r="BW590">
            <v>0</v>
          </cell>
          <cell r="BY590">
            <v>0</v>
          </cell>
          <cell r="BZ590">
            <v>0</v>
          </cell>
          <cell r="CA590">
            <v>0</v>
          </cell>
          <cell r="CB590">
            <v>0</v>
          </cell>
          <cell r="CC590">
            <v>0</v>
          </cell>
          <cell r="CD590">
            <v>0</v>
          </cell>
          <cell r="CE590">
            <v>0</v>
          </cell>
          <cell r="CF590">
            <v>0</v>
          </cell>
          <cell r="CG590">
            <v>0</v>
          </cell>
          <cell r="CH590">
            <v>0</v>
          </cell>
          <cell r="CI590">
            <v>0</v>
          </cell>
          <cell r="CJ590">
            <v>0</v>
          </cell>
          <cell r="CK590">
            <v>0</v>
          </cell>
          <cell r="CL590">
            <v>0</v>
          </cell>
          <cell r="CM590">
            <v>0</v>
          </cell>
          <cell r="CN590">
            <v>0</v>
          </cell>
          <cell r="CO590">
            <v>0</v>
          </cell>
          <cell r="CP590">
            <v>0</v>
          </cell>
          <cell r="CQ590">
            <v>0</v>
          </cell>
          <cell r="CR590">
            <v>0</v>
          </cell>
          <cell r="DG590">
            <v>0</v>
          </cell>
          <cell r="DJ590">
            <v>0</v>
          </cell>
          <cell r="DK590">
            <v>0</v>
          </cell>
          <cell r="DM590">
            <v>0</v>
          </cell>
          <cell r="DO590">
            <v>0</v>
          </cell>
          <cell r="DP590">
            <v>0</v>
          </cell>
          <cell r="DR590">
            <v>0</v>
          </cell>
          <cell r="DZ590">
            <v>0</v>
          </cell>
          <cell r="EA590">
            <v>0</v>
          </cell>
          <cell r="EB590">
            <v>0</v>
          </cell>
          <cell r="EC590">
            <v>0</v>
          </cell>
          <cell r="ED590">
            <v>0</v>
          </cell>
          <cell r="EE590">
            <v>0</v>
          </cell>
          <cell r="EF590">
            <v>0</v>
          </cell>
          <cell r="EG590">
            <v>0</v>
          </cell>
          <cell r="EH590">
            <v>0</v>
          </cell>
          <cell r="EI590">
            <v>0</v>
          </cell>
          <cell r="EJ590">
            <v>0</v>
          </cell>
          <cell r="EK590">
            <v>0</v>
          </cell>
          <cell r="EL590">
            <v>0</v>
          </cell>
          <cell r="EM590">
            <v>0</v>
          </cell>
          <cell r="EN590">
            <v>0</v>
          </cell>
          <cell r="EO590">
            <v>0</v>
          </cell>
          <cell r="EQ590">
            <v>3326.179677838481</v>
          </cell>
        </row>
        <row r="591">
          <cell r="B591">
            <v>0</v>
          </cell>
          <cell r="C591">
            <v>0</v>
          </cell>
          <cell r="D591">
            <v>0</v>
          </cell>
          <cell r="E591">
            <v>0</v>
          </cell>
          <cell r="F591">
            <v>0</v>
          </cell>
          <cell r="G591">
            <v>0</v>
          </cell>
          <cell r="H591">
            <v>0</v>
          </cell>
          <cell r="I591">
            <v>0.6</v>
          </cell>
          <cell r="J591">
            <v>0</v>
          </cell>
          <cell r="K591">
            <v>0</v>
          </cell>
          <cell r="L591">
            <v>0</v>
          </cell>
          <cell r="M591">
            <v>0</v>
          </cell>
          <cell r="N591">
            <v>100</v>
          </cell>
          <cell r="O591">
            <v>2.2000000000000002</v>
          </cell>
          <cell r="P591">
            <v>0</v>
          </cell>
          <cell r="Q591">
            <v>0</v>
          </cell>
          <cell r="R591">
            <v>0</v>
          </cell>
          <cell r="S591">
            <v>0</v>
          </cell>
          <cell r="T591">
            <v>0</v>
          </cell>
          <cell r="U591">
            <v>0</v>
          </cell>
          <cell r="V591">
            <v>729.12567783848101</v>
          </cell>
          <cell r="W591">
            <v>0</v>
          </cell>
          <cell r="X591">
            <v>0</v>
          </cell>
          <cell r="Y591">
            <v>0</v>
          </cell>
          <cell r="Z591">
            <v>0</v>
          </cell>
          <cell r="AA591">
            <v>0</v>
          </cell>
          <cell r="AB591">
            <v>0</v>
          </cell>
          <cell r="AC591">
            <v>0</v>
          </cell>
          <cell r="AD591">
            <v>0</v>
          </cell>
          <cell r="AE591">
            <v>0</v>
          </cell>
          <cell r="AF591">
            <v>0</v>
          </cell>
          <cell r="AG591">
            <v>0</v>
          </cell>
          <cell r="AH591">
            <v>0</v>
          </cell>
          <cell r="AI591">
            <v>0</v>
          </cell>
          <cell r="AJ591">
            <v>1124.8</v>
          </cell>
          <cell r="AK591">
            <v>33.75</v>
          </cell>
          <cell r="AL591">
            <v>950.2</v>
          </cell>
          <cell r="AM591">
            <v>0</v>
          </cell>
          <cell r="AN591">
            <v>96</v>
          </cell>
          <cell r="AO591">
            <v>0</v>
          </cell>
          <cell r="AP591">
            <v>0</v>
          </cell>
          <cell r="AQ591">
            <v>435.2</v>
          </cell>
          <cell r="AR591">
            <v>684.6</v>
          </cell>
          <cell r="AS591">
            <v>0</v>
          </cell>
          <cell r="AT591">
            <v>0</v>
          </cell>
          <cell r="AU591">
            <v>180.1</v>
          </cell>
          <cell r="AV591">
            <v>0</v>
          </cell>
          <cell r="AW591">
            <v>0</v>
          </cell>
          <cell r="AX591">
            <v>0</v>
          </cell>
          <cell r="AY591">
            <v>0</v>
          </cell>
          <cell r="AZ591">
            <v>0</v>
          </cell>
          <cell r="BA591">
            <v>0</v>
          </cell>
          <cell r="BB591">
            <v>0</v>
          </cell>
          <cell r="BC591">
            <v>0</v>
          </cell>
          <cell r="BD591">
            <v>0</v>
          </cell>
          <cell r="BE591">
            <v>0</v>
          </cell>
          <cell r="BF591">
            <v>0</v>
          </cell>
          <cell r="BG591">
            <v>0</v>
          </cell>
          <cell r="BH591">
            <v>0</v>
          </cell>
          <cell r="BI591">
            <v>0</v>
          </cell>
          <cell r="BJ591">
            <v>0</v>
          </cell>
          <cell r="BK591">
            <v>0</v>
          </cell>
          <cell r="BL591">
            <v>0</v>
          </cell>
          <cell r="BM591">
            <v>0</v>
          </cell>
          <cell r="BN591">
            <v>0</v>
          </cell>
          <cell r="BO591">
            <v>0</v>
          </cell>
          <cell r="BP591">
            <v>0</v>
          </cell>
          <cell r="BQ591">
            <v>0</v>
          </cell>
          <cell r="BR591">
            <v>0</v>
          </cell>
          <cell r="BS591">
            <v>0</v>
          </cell>
          <cell r="BT591">
            <v>0</v>
          </cell>
          <cell r="BU591">
            <v>0</v>
          </cell>
          <cell r="BV591">
            <v>0</v>
          </cell>
          <cell r="BW591">
            <v>0</v>
          </cell>
          <cell r="BY591">
            <v>0</v>
          </cell>
          <cell r="BZ591">
            <v>0</v>
          </cell>
          <cell r="CA591">
            <v>0</v>
          </cell>
          <cell r="CB591">
            <v>0</v>
          </cell>
          <cell r="CC591">
            <v>0</v>
          </cell>
          <cell r="CD591">
            <v>0</v>
          </cell>
          <cell r="CE591">
            <v>0</v>
          </cell>
          <cell r="CF591">
            <v>0</v>
          </cell>
          <cell r="CG591">
            <v>0</v>
          </cell>
          <cell r="CH591">
            <v>0</v>
          </cell>
          <cell r="CI591">
            <v>0</v>
          </cell>
          <cell r="CJ591">
            <v>0</v>
          </cell>
          <cell r="CK591">
            <v>0</v>
          </cell>
          <cell r="CL591">
            <v>0</v>
          </cell>
          <cell r="CM591">
            <v>0</v>
          </cell>
          <cell r="CN591">
            <v>0</v>
          </cell>
          <cell r="CO591">
            <v>0</v>
          </cell>
          <cell r="CP591">
            <v>0</v>
          </cell>
          <cell r="CQ591">
            <v>0</v>
          </cell>
          <cell r="CR591">
            <v>0</v>
          </cell>
          <cell r="DG591">
            <v>0</v>
          </cell>
          <cell r="DJ591">
            <v>0</v>
          </cell>
          <cell r="DK591">
            <v>0</v>
          </cell>
          <cell r="DM591">
            <v>0</v>
          </cell>
          <cell r="DO591">
            <v>0</v>
          </cell>
          <cell r="DP591">
            <v>0</v>
          </cell>
          <cell r="DR591">
            <v>0</v>
          </cell>
          <cell r="DZ591">
            <v>0</v>
          </cell>
          <cell r="EA591">
            <v>0</v>
          </cell>
          <cell r="EB591">
            <v>0</v>
          </cell>
          <cell r="EC591">
            <v>0</v>
          </cell>
          <cell r="ED591">
            <v>0</v>
          </cell>
          <cell r="EE591">
            <v>0</v>
          </cell>
          <cell r="EF591">
            <v>0</v>
          </cell>
          <cell r="EG591">
            <v>0</v>
          </cell>
          <cell r="EH591">
            <v>0</v>
          </cell>
          <cell r="EI591">
            <v>0</v>
          </cell>
          <cell r="EJ591">
            <v>0</v>
          </cell>
          <cell r="EK591">
            <v>0</v>
          </cell>
          <cell r="EL591">
            <v>0</v>
          </cell>
          <cell r="EM591">
            <v>0</v>
          </cell>
          <cell r="EN591">
            <v>0</v>
          </cell>
          <cell r="EO591">
            <v>0</v>
          </cell>
          <cell r="EQ591">
            <v>4336.5756778384812</v>
          </cell>
        </row>
        <row r="592">
          <cell r="B592">
            <v>0</v>
          </cell>
          <cell r="C592">
            <v>0</v>
          </cell>
          <cell r="D592">
            <v>0</v>
          </cell>
          <cell r="E592">
            <v>0</v>
          </cell>
          <cell r="F592">
            <v>0</v>
          </cell>
          <cell r="G592">
            <v>0</v>
          </cell>
          <cell r="H592">
            <v>0</v>
          </cell>
          <cell r="I592">
            <v>0</v>
          </cell>
          <cell r="J592">
            <v>0</v>
          </cell>
          <cell r="K592">
            <v>0</v>
          </cell>
          <cell r="L592">
            <v>0</v>
          </cell>
          <cell r="M592">
            <v>0</v>
          </cell>
          <cell r="N592">
            <v>80</v>
          </cell>
          <cell r="O592">
            <v>0</v>
          </cell>
          <cell r="P592">
            <v>0</v>
          </cell>
          <cell r="Q592">
            <v>0</v>
          </cell>
          <cell r="R592">
            <v>0</v>
          </cell>
          <cell r="S592">
            <v>0</v>
          </cell>
          <cell r="T592">
            <v>0</v>
          </cell>
          <cell r="U592">
            <v>0</v>
          </cell>
          <cell r="V592">
            <v>1055.19352109236</v>
          </cell>
          <cell r="W592">
            <v>0</v>
          </cell>
          <cell r="X592">
            <v>0</v>
          </cell>
          <cell r="Y592">
            <v>0</v>
          </cell>
          <cell r="Z592">
            <v>0</v>
          </cell>
          <cell r="AA592">
            <v>0</v>
          </cell>
          <cell r="AB592">
            <v>0</v>
          </cell>
          <cell r="AC592">
            <v>0</v>
          </cell>
          <cell r="AD592">
            <v>0</v>
          </cell>
          <cell r="AE592">
            <v>0</v>
          </cell>
          <cell r="AF592">
            <v>0</v>
          </cell>
          <cell r="AG592">
            <v>0</v>
          </cell>
          <cell r="AH592">
            <v>0</v>
          </cell>
          <cell r="AI592">
            <v>0</v>
          </cell>
          <cell r="AJ592">
            <v>54</v>
          </cell>
          <cell r="AK592">
            <v>27.686</v>
          </cell>
          <cell r="AL592">
            <v>657.6</v>
          </cell>
          <cell r="AM592">
            <v>0</v>
          </cell>
          <cell r="AN592">
            <v>96</v>
          </cell>
          <cell r="AO592">
            <v>0</v>
          </cell>
          <cell r="AP592">
            <v>0</v>
          </cell>
          <cell r="AQ592">
            <v>290.39999999999998</v>
          </cell>
          <cell r="AR592">
            <v>334.5</v>
          </cell>
          <cell r="AS592">
            <v>0</v>
          </cell>
          <cell r="AT592">
            <v>0</v>
          </cell>
          <cell r="AU592">
            <v>66.7</v>
          </cell>
          <cell r="AV592">
            <v>0</v>
          </cell>
          <cell r="AW592">
            <v>0</v>
          </cell>
          <cell r="AX592">
            <v>0</v>
          </cell>
          <cell r="AY592">
            <v>0</v>
          </cell>
          <cell r="AZ592">
            <v>0</v>
          </cell>
          <cell r="BA592">
            <v>0</v>
          </cell>
          <cell r="BB592">
            <v>0</v>
          </cell>
          <cell r="BC592">
            <v>0</v>
          </cell>
          <cell r="BD592">
            <v>0</v>
          </cell>
          <cell r="BE592">
            <v>0</v>
          </cell>
          <cell r="BF592">
            <v>1.4</v>
          </cell>
          <cell r="BG592">
            <v>0</v>
          </cell>
          <cell r="BH592">
            <v>0</v>
          </cell>
          <cell r="BI592">
            <v>0</v>
          </cell>
          <cell r="BJ592">
            <v>0</v>
          </cell>
          <cell r="BK592">
            <v>0</v>
          </cell>
          <cell r="BL592">
            <v>0</v>
          </cell>
          <cell r="BM592">
            <v>0</v>
          </cell>
          <cell r="BN592">
            <v>0</v>
          </cell>
          <cell r="BO592">
            <v>0</v>
          </cell>
          <cell r="BP592">
            <v>0</v>
          </cell>
          <cell r="BQ592">
            <v>0</v>
          </cell>
          <cell r="BR592">
            <v>0</v>
          </cell>
          <cell r="BS592">
            <v>0</v>
          </cell>
          <cell r="BT592">
            <v>0</v>
          </cell>
          <cell r="BU592">
            <v>0</v>
          </cell>
          <cell r="BV592">
            <v>0</v>
          </cell>
          <cell r="BW592">
            <v>0</v>
          </cell>
          <cell r="BY592">
            <v>0</v>
          </cell>
          <cell r="BZ592">
            <v>0</v>
          </cell>
          <cell r="CA592">
            <v>0</v>
          </cell>
          <cell r="CB592">
            <v>0</v>
          </cell>
          <cell r="CC592">
            <v>0</v>
          </cell>
          <cell r="CD592">
            <v>0</v>
          </cell>
          <cell r="CE592">
            <v>0</v>
          </cell>
          <cell r="CF592">
            <v>0</v>
          </cell>
          <cell r="CG592">
            <v>0</v>
          </cell>
          <cell r="CH592">
            <v>0</v>
          </cell>
          <cell r="CI592">
            <v>0</v>
          </cell>
          <cell r="CJ592">
            <v>0</v>
          </cell>
          <cell r="CK592">
            <v>0</v>
          </cell>
          <cell r="CL592">
            <v>0</v>
          </cell>
          <cell r="CM592">
            <v>0</v>
          </cell>
          <cell r="CN592">
            <v>0</v>
          </cell>
          <cell r="CO592">
            <v>0</v>
          </cell>
          <cell r="CP592">
            <v>0</v>
          </cell>
          <cell r="CQ592">
            <v>0</v>
          </cell>
          <cell r="CR592">
            <v>0</v>
          </cell>
          <cell r="DG592">
            <v>0</v>
          </cell>
          <cell r="DJ592">
            <v>0</v>
          </cell>
          <cell r="DK592">
            <v>0</v>
          </cell>
          <cell r="DM592">
            <v>0</v>
          </cell>
          <cell r="DO592">
            <v>0</v>
          </cell>
          <cell r="DP592">
            <v>0</v>
          </cell>
          <cell r="DR592">
            <v>0</v>
          </cell>
          <cell r="DZ592">
            <v>0</v>
          </cell>
          <cell r="EA592">
            <v>0</v>
          </cell>
          <cell r="EB592">
            <v>0</v>
          </cell>
          <cell r="EC592">
            <v>0</v>
          </cell>
          <cell r="ED592">
            <v>0</v>
          </cell>
          <cell r="EE592">
            <v>0</v>
          </cell>
          <cell r="EF592">
            <v>0</v>
          </cell>
          <cell r="EG592">
            <v>0</v>
          </cell>
          <cell r="EH592">
            <v>0</v>
          </cell>
          <cell r="EI592">
            <v>0</v>
          </cell>
          <cell r="EJ592">
            <v>0</v>
          </cell>
          <cell r="EK592">
            <v>0</v>
          </cell>
          <cell r="EL592">
            <v>0</v>
          </cell>
          <cell r="EM592">
            <v>0</v>
          </cell>
          <cell r="EN592">
            <v>0</v>
          </cell>
          <cell r="EO592">
            <v>0</v>
          </cell>
          <cell r="EQ592">
            <v>2663.4795210923598</v>
          </cell>
        </row>
        <row r="593">
          <cell r="B593">
            <v>0</v>
          </cell>
          <cell r="C593">
            <v>0</v>
          </cell>
          <cell r="D593">
            <v>0</v>
          </cell>
          <cell r="E593">
            <v>0</v>
          </cell>
          <cell r="F593">
            <v>0</v>
          </cell>
          <cell r="G593">
            <v>0</v>
          </cell>
          <cell r="H593">
            <v>0</v>
          </cell>
          <cell r="I593">
            <v>4.5</v>
          </cell>
          <cell r="J593">
            <v>0</v>
          </cell>
          <cell r="K593">
            <v>0</v>
          </cell>
          <cell r="L593">
            <v>0</v>
          </cell>
          <cell r="M593">
            <v>0</v>
          </cell>
          <cell r="N593">
            <v>80</v>
          </cell>
          <cell r="O593">
            <v>0</v>
          </cell>
          <cell r="P593">
            <v>0</v>
          </cell>
          <cell r="Q593">
            <v>0</v>
          </cell>
          <cell r="R593">
            <v>0</v>
          </cell>
          <cell r="S593">
            <v>0</v>
          </cell>
          <cell r="T593">
            <v>0</v>
          </cell>
          <cell r="U593">
            <v>0</v>
          </cell>
          <cell r="V593">
            <v>1055.19352109236</v>
          </cell>
          <cell r="W593">
            <v>0</v>
          </cell>
          <cell r="X593">
            <v>0</v>
          </cell>
          <cell r="Y593">
            <v>0</v>
          </cell>
          <cell r="Z593">
            <v>0</v>
          </cell>
          <cell r="AA593">
            <v>0</v>
          </cell>
          <cell r="AB593">
            <v>0</v>
          </cell>
          <cell r="AC593">
            <v>0</v>
          </cell>
          <cell r="AD593">
            <v>0</v>
          </cell>
          <cell r="AE593">
            <v>0</v>
          </cell>
          <cell r="AF593">
            <v>0</v>
          </cell>
          <cell r="AG593">
            <v>0</v>
          </cell>
          <cell r="AH593">
            <v>0</v>
          </cell>
          <cell r="AI593">
            <v>0</v>
          </cell>
          <cell r="AJ593">
            <v>509.3</v>
          </cell>
          <cell r="AK593">
            <v>10.48</v>
          </cell>
          <cell r="AL593">
            <v>576.9</v>
          </cell>
          <cell r="AM593">
            <v>0</v>
          </cell>
          <cell r="AN593">
            <v>96</v>
          </cell>
          <cell r="AO593">
            <v>0</v>
          </cell>
          <cell r="AP593">
            <v>0</v>
          </cell>
          <cell r="AQ593">
            <v>311.2</v>
          </cell>
          <cell r="AR593">
            <v>354.1</v>
          </cell>
          <cell r="AS593">
            <v>0</v>
          </cell>
          <cell r="AT593">
            <v>0</v>
          </cell>
          <cell r="AU593">
            <v>70.400000000000006</v>
          </cell>
          <cell r="AV593">
            <v>0</v>
          </cell>
          <cell r="AW593">
            <v>0</v>
          </cell>
          <cell r="AX593">
            <v>0</v>
          </cell>
          <cell r="AY593">
            <v>0</v>
          </cell>
          <cell r="AZ593">
            <v>0</v>
          </cell>
          <cell r="BA593">
            <v>0</v>
          </cell>
          <cell r="BB593">
            <v>0</v>
          </cell>
          <cell r="BC593">
            <v>0</v>
          </cell>
          <cell r="BD593">
            <v>0</v>
          </cell>
          <cell r="BE593">
            <v>0</v>
          </cell>
          <cell r="BF593">
            <v>1.4</v>
          </cell>
          <cell r="BG593">
            <v>0</v>
          </cell>
          <cell r="BH593">
            <v>0</v>
          </cell>
          <cell r="BI593">
            <v>0</v>
          </cell>
          <cell r="BJ593">
            <v>0</v>
          </cell>
          <cell r="BK593">
            <v>0</v>
          </cell>
          <cell r="BL593">
            <v>0</v>
          </cell>
          <cell r="BM593">
            <v>0</v>
          </cell>
          <cell r="BN593">
            <v>0</v>
          </cell>
          <cell r="BO593">
            <v>0</v>
          </cell>
          <cell r="BP593">
            <v>0</v>
          </cell>
          <cell r="BQ593">
            <v>0</v>
          </cell>
          <cell r="BR593">
            <v>0</v>
          </cell>
          <cell r="BS593">
            <v>0</v>
          </cell>
          <cell r="BT593">
            <v>0</v>
          </cell>
          <cell r="BU593">
            <v>0</v>
          </cell>
          <cell r="BV593">
            <v>0</v>
          </cell>
          <cell r="BW593">
            <v>0</v>
          </cell>
          <cell r="BY593">
            <v>0</v>
          </cell>
          <cell r="BZ593">
            <v>0</v>
          </cell>
          <cell r="CA593">
            <v>0</v>
          </cell>
          <cell r="CB593">
            <v>0</v>
          </cell>
          <cell r="CC593">
            <v>0</v>
          </cell>
          <cell r="CD593">
            <v>0</v>
          </cell>
          <cell r="CE593">
            <v>0</v>
          </cell>
          <cell r="CF593">
            <v>0</v>
          </cell>
          <cell r="CG593">
            <v>0</v>
          </cell>
          <cell r="CH593">
            <v>0</v>
          </cell>
          <cell r="CI593">
            <v>0</v>
          </cell>
          <cell r="CJ593">
            <v>0</v>
          </cell>
          <cell r="CK593">
            <v>0</v>
          </cell>
          <cell r="CL593">
            <v>0</v>
          </cell>
          <cell r="CM593">
            <v>0</v>
          </cell>
          <cell r="CN593">
            <v>0</v>
          </cell>
          <cell r="CO593">
            <v>0</v>
          </cell>
          <cell r="CP593">
            <v>0</v>
          </cell>
          <cell r="CQ593">
            <v>0</v>
          </cell>
          <cell r="CR593">
            <v>0</v>
          </cell>
          <cell r="DG593">
            <v>0</v>
          </cell>
          <cell r="DJ593">
            <v>0</v>
          </cell>
          <cell r="DK593">
            <v>0</v>
          </cell>
          <cell r="DM593">
            <v>0</v>
          </cell>
          <cell r="DO593">
            <v>0</v>
          </cell>
          <cell r="DP593">
            <v>0</v>
          </cell>
          <cell r="DR593">
            <v>0</v>
          </cell>
          <cell r="DZ593">
            <v>0</v>
          </cell>
          <cell r="EA593">
            <v>0</v>
          </cell>
          <cell r="EB593">
            <v>0</v>
          </cell>
          <cell r="EC593">
            <v>0</v>
          </cell>
          <cell r="ED593">
            <v>0</v>
          </cell>
          <cell r="EE593">
            <v>0</v>
          </cell>
          <cell r="EF593">
            <v>0</v>
          </cell>
          <cell r="EG593">
            <v>0</v>
          </cell>
          <cell r="EH593">
            <v>0</v>
          </cell>
          <cell r="EI593">
            <v>0</v>
          </cell>
          <cell r="EJ593">
            <v>0</v>
          </cell>
          <cell r="EK593">
            <v>0</v>
          </cell>
          <cell r="EL593">
            <v>0</v>
          </cell>
          <cell r="EM593">
            <v>0</v>
          </cell>
          <cell r="EN593">
            <v>0</v>
          </cell>
          <cell r="EO593">
            <v>0</v>
          </cell>
          <cell r="EQ593">
            <v>3069.47352109236</v>
          </cell>
        </row>
        <row r="594">
          <cell r="B594">
            <v>0</v>
          </cell>
          <cell r="C594">
            <v>0</v>
          </cell>
          <cell r="D594">
            <v>0</v>
          </cell>
          <cell r="E594">
            <v>0</v>
          </cell>
          <cell r="F594">
            <v>0</v>
          </cell>
          <cell r="G594">
            <v>0</v>
          </cell>
          <cell r="H594">
            <v>0</v>
          </cell>
          <cell r="I594">
            <v>0</v>
          </cell>
          <cell r="J594">
            <v>0</v>
          </cell>
          <cell r="K594">
            <v>0</v>
          </cell>
          <cell r="L594">
            <v>0</v>
          </cell>
          <cell r="M594">
            <v>0</v>
          </cell>
          <cell r="N594">
            <v>60</v>
          </cell>
          <cell r="O594">
            <v>0</v>
          </cell>
          <cell r="P594">
            <v>0</v>
          </cell>
          <cell r="Q594">
            <v>0</v>
          </cell>
          <cell r="R594">
            <v>0</v>
          </cell>
          <cell r="S594">
            <v>0</v>
          </cell>
          <cell r="T594">
            <v>0</v>
          </cell>
          <cell r="U594">
            <v>0</v>
          </cell>
          <cell r="V594">
            <v>1293.99374879887</v>
          </cell>
          <cell r="W594">
            <v>0</v>
          </cell>
          <cell r="X594">
            <v>0</v>
          </cell>
          <cell r="Y594">
            <v>0</v>
          </cell>
          <cell r="Z594">
            <v>0</v>
          </cell>
          <cell r="AA594">
            <v>0</v>
          </cell>
          <cell r="AB594">
            <v>0</v>
          </cell>
          <cell r="AC594">
            <v>0</v>
          </cell>
          <cell r="AD594">
            <v>0</v>
          </cell>
          <cell r="AE594">
            <v>0</v>
          </cell>
          <cell r="AF594">
            <v>0</v>
          </cell>
          <cell r="AG594">
            <v>0</v>
          </cell>
          <cell r="AH594">
            <v>0</v>
          </cell>
          <cell r="AI594">
            <v>0</v>
          </cell>
          <cell r="AJ594">
            <v>0</v>
          </cell>
          <cell r="AK594">
            <v>185.48699999999999</v>
          </cell>
          <cell r="AL594">
            <v>287.7</v>
          </cell>
          <cell r="AM594">
            <v>0</v>
          </cell>
          <cell r="AN594">
            <v>96</v>
          </cell>
          <cell r="AO594">
            <v>0</v>
          </cell>
          <cell r="AP594">
            <v>0</v>
          </cell>
          <cell r="AQ594">
            <v>395.4</v>
          </cell>
          <cell r="AR594">
            <v>969.8</v>
          </cell>
          <cell r="AS594">
            <v>0</v>
          </cell>
          <cell r="AT594">
            <v>0</v>
          </cell>
          <cell r="AU594">
            <v>66.900000000000006</v>
          </cell>
          <cell r="AV594">
            <v>0</v>
          </cell>
          <cell r="AW594">
            <v>0</v>
          </cell>
          <cell r="AX594">
            <v>0</v>
          </cell>
          <cell r="AY594">
            <v>0</v>
          </cell>
          <cell r="AZ594">
            <v>0</v>
          </cell>
          <cell r="BA594">
            <v>0</v>
          </cell>
          <cell r="BB594">
            <v>0</v>
          </cell>
          <cell r="BC594">
            <v>0</v>
          </cell>
          <cell r="BD594">
            <v>0</v>
          </cell>
          <cell r="BE594">
            <v>0</v>
          </cell>
          <cell r="BF594">
            <v>10.4</v>
          </cell>
          <cell r="BG594">
            <v>0</v>
          </cell>
          <cell r="BH594">
            <v>0</v>
          </cell>
          <cell r="BI594">
            <v>0</v>
          </cell>
          <cell r="BJ594">
            <v>0</v>
          </cell>
          <cell r="BK594">
            <v>0</v>
          </cell>
          <cell r="BL594">
            <v>0</v>
          </cell>
          <cell r="BM594">
            <v>0</v>
          </cell>
          <cell r="BN594">
            <v>0</v>
          </cell>
          <cell r="BO594">
            <v>0</v>
          </cell>
          <cell r="BP594">
            <v>0</v>
          </cell>
          <cell r="BQ594">
            <v>0</v>
          </cell>
          <cell r="BR594">
            <v>0</v>
          </cell>
          <cell r="BS594">
            <v>0</v>
          </cell>
          <cell r="BT594">
            <v>0</v>
          </cell>
          <cell r="BU594">
            <v>0</v>
          </cell>
          <cell r="BV594">
            <v>0</v>
          </cell>
          <cell r="BW594">
            <v>0</v>
          </cell>
          <cell r="BY594">
            <v>0</v>
          </cell>
          <cell r="BZ594">
            <v>0</v>
          </cell>
          <cell r="CA594">
            <v>0</v>
          </cell>
          <cell r="CB594">
            <v>0</v>
          </cell>
          <cell r="CC594">
            <v>0</v>
          </cell>
          <cell r="CD594">
            <v>0</v>
          </cell>
          <cell r="CE594">
            <v>0</v>
          </cell>
          <cell r="CF594">
            <v>0</v>
          </cell>
          <cell r="CG594">
            <v>0</v>
          </cell>
          <cell r="CH594">
            <v>0</v>
          </cell>
          <cell r="CI594">
            <v>0</v>
          </cell>
          <cell r="CJ594">
            <v>0</v>
          </cell>
          <cell r="CK594">
            <v>0</v>
          </cell>
          <cell r="CL594">
            <v>0</v>
          </cell>
          <cell r="CM594">
            <v>0</v>
          </cell>
          <cell r="CN594">
            <v>0</v>
          </cell>
          <cell r="CO594">
            <v>0</v>
          </cell>
          <cell r="CP594">
            <v>0</v>
          </cell>
          <cell r="CQ594">
            <v>0</v>
          </cell>
          <cell r="CR594">
            <v>0</v>
          </cell>
          <cell r="DG594">
            <v>0</v>
          </cell>
          <cell r="DJ594">
            <v>0</v>
          </cell>
          <cell r="DK594">
            <v>0</v>
          </cell>
          <cell r="DM594">
            <v>0</v>
          </cell>
          <cell r="DO594">
            <v>0</v>
          </cell>
          <cell r="DP594">
            <v>0</v>
          </cell>
          <cell r="DR594">
            <v>0</v>
          </cell>
          <cell r="DZ594">
            <v>0</v>
          </cell>
          <cell r="EA594">
            <v>0</v>
          </cell>
          <cell r="EB594">
            <v>0</v>
          </cell>
          <cell r="EC594">
            <v>0</v>
          </cell>
          <cell r="ED594">
            <v>0</v>
          </cell>
          <cell r="EE594">
            <v>0</v>
          </cell>
          <cell r="EF594">
            <v>0</v>
          </cell>
          <cell r="EG594">
            <v>0</v>
          </cell>
          <cell r="EH594">
            <v>0</v>
          </cell>
          <cell r="EI594">
            <v>0</v>
          </cell>
          <cell r="EJ594">
            <v>0</v>
          </cell>
          <cell r="EK594">
            <v>0</v>
          </cell>
          <cell r="EL594">
            <v>0</v>
          </cell>
          <cell r="EM594">
            <v>0</v>
          </cell>
          <cell r="EN594">
            <v>0</v>
          </cell>
          <cell r="EO594">
            <v>0</v>
          </cell>
          <cell r="EQ594">
            <v>3365.6807487988699</v>
          </cell>
        </row>
        <row r="595">
          <cell r="B595">
            <v>0</v>
          </cell>
          <cell r="C595">
            <v>0</v>
          </cell>
          <cell r="D595">
            <v>0</v>
          </cell>
          <cell r="E595">
            <v>0</v>
          </cell>
          <cell r="F595">
            <v>0</v>
          </cell>
          <cell r="G595">
            <v>0</v>
          </cell>
          <cell r="H595">
            <v>0</v>
          </cell>
          <cell r="I595">
            <v>5</v>
          </cell>
          <cell r="J595">
            <v>0</v>
          </cell>
          <cell r="K595">
            <v>0</v>
          </cell>
          <cell r="L595">
            <v>0</v>
          </cell>
          <cell r="M595">
            <v>0</v>
          </cell>
          <cell r="N595">
            <v>60</v>
          </cell>
          <cell r="O595">
            <v>0</v>
          </cell>
          <cell r="P595">
            <v>0</v>
          </cell>
          <cell r="Q595">
            <v>0</v>
          </cell>
          <cell r="R595">
            <v>0</v>
          </cell>
          <cell r="S595">
            <v>0</v>
          </cell>
          <cell r="T595">
            <v>0</v>
          </cell>
          <cell r="U595">
            <v>0</v>
          </cell>
          <cell r="V595">
            <v>1293.99374879887</v>
          </cell>
          <cell r="W595">
            <v>0</v>
          </cell>
          <cell r="X595">
            <v>0</v>
          </cell>
          <cell r="Y595">
            <v>0</v>
          </cell>
          <cell r="Z595">
            <v>0</v>
          </cell>
          <cell r="AA595">
            <v>0</v>
          </cell>
          <cell r="AB595">
            <v>0</v>
          </cell>
          <cell r="AC595">
            <v>0</v>
          </cell>
          <cell r="AD595">
            <v>0</v>
          </cell>
          <cell r="AE595">
            <v>0</v>
          </cell>
          <cell r="AF595">
            <v>0</v>
          </cell>
          <cell r="AG595">
            <v>0</v>
          </cell>
          <cell r="AH595">
            <v>0</v>
          </cell>
          <cell r="AI595">
            <v>0</v>
          </cell>
          <cell r="AJ595">
            <v>144.4</v>
          </cell>
          <cell r="AK595">
            <v>227.38</v>
          </cell>
          <cell r="AL595">
            <v>386.1</v>
          </cell>
          <cell r="AM595">
            <v>0</v>
          </cell>
          <cell r="AN595">
            <v>96</v>
          </cell>
          <cell r="AO595">
            <v>0</v>
          </cell>
          <cell r="AP595">
            <v>0</v>
          </cell>
          <cell r="AQ595">
            <v>305.39999999999998</v>
          </cell>
          <cell r="AR595">
            <v>1084.3</v>
          </cell>
          <cell r="AS595">
            <v>0</v>
          </cell>
          <cell r="AT595">
            <v>0</v>
          </cell>
          <cell r="AU595">
            <v>66.900000000000006</v>
          </cell>
          <cell r="AV595">
            <v>0</v>
          </cell>
          <cell r="AW595">
            <v>0</v>
          </cell>
          <cell r="AX595">
            <v>0</v>
          </cell>
          <cell r="AY595">
            <v>0</v>
          </cell>
          <cell r="AZ595">
            <v>0</v>
          </cell>
          <cell r="BA595">
            <v>0</v>
          </cell>
          <cell r="BB595">
            <v>0</v>
          </cell>
          <cell r="BC595">
            <v>0</v>
          </cell>
          <cell r="BD595">
            <v>0</v>
          </cell>
          <cell r="BE595">
            <v>0</v>
          </cell>
          <cell r="BF595">
            <v>10.4</v>
          </cell>
          <cell r="BG595">
            <v>0</v>
          </cell>
          <cell r="BH595">
            <v>0</v>
          </cell>
          <cell r="BI595">
            <v>0</v>
          </cell>
          <cell r="BJ595">
            <v>0</v>
          </cell>
          <cell r="BK595">
            <v>0</v>
          </cell>
          <cell r="BL595">
            <v>0</v>
          </cell>
          <cell r="BM595">
            <v>0</v>
          </cell>
          <cell r="BN595">
            <v>0</v>
          </cell>
          <cell r="BO595">
            <v>0</v>
          </cell>
          <cell r="BP595">
            <v>0</v>
          </cell>
          <cell r="BQ595">
            <v>0</v>
          </cell>
          <cell r="BR595">
            <v>0</v>
          </cell>
          <cell r="BS595">
            <v>0</v>
          </cell>
          <cell r="BT595">
            <v>0</v>
          </cell>
          <cell r="BU595">
            <v>0</v>
          </cell>
          <cell r="BV595">
            <v>0</v>
          </cell>
          <cell r="BW595">
            <v>0</v>
          </cell>
          <cell r="BY595">
            <v>0</v>
          </cell>
          <cell r="BZ595">
            <v>0</v>
          </cell>
          <cell r="CA595">
            <v>0</v>
          </cell>
          <cell r="CB595">
            <v>0</v>
          </cell>
          <cell r="CC595">
            <v>0</v>
          </cell>
          <cell r="CD595">
            <v>0</v>
          </cell>
          <cell r="CE595">
            <v>0</v>
          </cell>
          <cell r="CF595">
            <v>0</v>
          </cell>
          <cell r="CG595">
            <v>0</v>
          </cell>
          <cell r="CH595">
            <v>0</v>
          </cell>
          <cell r="CI595">
            <v>0</v>
          </cell>
          <cell r="CJ595">
            <v>0</v>
          </cell>
          <cell r="CK595">
            <v>0</v>
          </cell>
          <cell r="CL595">
            <v>0</v>
          </cell>
          <cell r="CM595">
            <v>0</v>
          </cell>
          <cell r="CN595">
            <v>0</v>
          </cell>
          <cell r="CO595">
            <v>0</v>
          </cell>
          <cell r="CP595">
            <v>0</v>
          </cell>
          <cell r="CQ595">
            <v>0</v>
          </cell>
          <cell r="CR595">
            <v>0</v>
          </cell>
          <cell r="DG595">
            <v>0</v>
          </cell>
          <cell r="DJ595">
            <v>0</v>
          </cell>
          <cell r="DK595">
            <v>0</v>
          </cell>
          <cell r="DM595">
            <v>0</v>
          </cell>
          <cell r="DO595">
            <v>0</v>
          </cell>
          <cell r="DP595">
            <v>0</v>
          </cell>
          <cell r="DR595">
            <v>0</v>
          </cell>
          <cell r="DZ595">
            <v>0</v>
          </cell>
          <cell r="EA595">
            <v>0</v>
          </cell>
          <cell r="EB595">
            <v>0</v>
          </cell>
          <cell r="EC595">
            <v>0</v>
          </cell>
          <cell r="ED595">
            <v>0</v>
          </cell>
          <cell r="EE595">
            <v>0</v>
          </cell>
          <cell r="EF595">
            <v>0</v>
          </cell>
          <cell r="EG595">
            <v>0</v>
          </cell>
          <cell r="EH595">
            <v>0</v>
          </cell>
          <cell r="EI595">
            <v>0</v>
          </cell>
          <cell r="EJ595">
            <v>0</v>
          </cell>
          <cell r="EK595">
            <v>0</v>
          </cell>
          <cell r="EL595">
            <v>0</v>
          </cell>
          <cell r="EM595">
            <v>0</v>
          </cell>
          <cell r="EN595">
            <v>0</v>
          </cell>
          <cell r="EO595">
            <v>0</v>
          </cell>
          <cell r="EQ595">
            <v>3679.8737487988701</v>
          </cell>
        </row>
        <row r="596">
          <cell r="B596">
            <v>0</v>
          </cell>
          <cell r="C596">
            <v>0</v>
          </cell>
          <cell r="D596">
            <v>0</v>
          </cell>
          <cell r="E596">
            <v>0</v>
          </cell>
          <cell r="F596">
            <v>0</v>
          </cell>
          <cell r="G596">
            <v>0</v>
          </cell>
          <cell r="H596">
            <v>0</v>
          </cell>
          <cell r="I596">
            <v>0</v>
          </cell>
          <cell r="J596">
            <v>0</v>
          </cell>
          <cell r="K596">
            <v>0</v>
          </cell>
          <cell r="L596">
            <v>0</v>
          </cell>
          <cell r="M596">
            <v>0</v>
          </cell>
          <cell r="N596">
            <v>67</v>
          </cell>
          <cell r="O596">
            <v>0</v>
          </cell>
          <cell r="P596">
            <v>0</v>
          </cell>
          <cell r="Q596">
            <v>0</v>
          </cell>
          <cell r="R596">
            <v>0</v>
          </cell>
          <cell r="S596">
            <v>0</v>
          </cell>
          <cell r="T596">
            <v>0</v>
          </cell>
          <cell r="U596">
            <v>0</v>
          </cell>
          <cell r="V596">
            <v>1315.3903580689901</v>
          </cell>
          <cell r="W596">
            <v>0</v>
          </cell>
          <cell r="X596">
            <v>0</v>
          </cell>
          <cell r="Y596">
            <v>0</v>
          </cell>
          <cell r="Z596">
            <v>0</v>
          </cell>
          <cell r="AA596">
            <v>0</v>
          </cell>
          <cell r="AB596">
            <v>0</v>
          </cell>
          <cell r="AC596">
            <v>0</v>
          </cell>
          <cell r="AD596">
            <v>0</v>
          </cell>
          <cell r="AE596">
            <v>0</v>
          </cell>
          <cell r="AF596">
            <v>0</v>
          </cell>
          <cell r="AG596">
            <v>0</v>
          </cell>
          <cell r="AH596">
            <v>0</v>
          </cell>
          <cell r="AI596">
            <v>0</v>
          </cell>
          <cell r="AJ596">
            <v>0</v>
          </cell>
          <cell r="AK596">
            <v>399.43700000000001</v>
          </cell>
          <cell r="AL596">
            <v>387.8</v>
          </cell>
          <cell r="AM596">
            <v>0</v>
          </cell>
          <cell r="AN596">
            <v>0</v>
          </cell>
          <cell r="AO596">
            <v>0</v>
          </cell>
          <cell r="AP596">
            <v>0</v>
          </cell>
          <cell r="AQ596">
            <v>424.8</v>
          </cell>
          <cell r="AR596">
            <v>568.9</v>
          </cell>
          <cell r="AS596">
            <v>0</v>
          </cell>
          <cell r="AT596">
            <v>0</v>
          </cell>
          <cell r="AU596">
            <v>58.4</v>
          </cell>
          <cell r="AV596">
            <v>0</v>
          </cell>
          <cell r="AW596">
            <v>0</v>
          </cell>
          <cell r="AX596">
            <v>0</v>
          </cell>
          <cell r="AY596">
            <v>0</v>
          </cell>
          <cell r="AZ596">
            <v>0</v>
          </cell>
          <cell r="BA596">
            <v>0</v>
          </cell>
          <cell r="BB596">
            <v>0</v>
          </cell>
          <cell r="BC596">
            <v>0</v>
          </cell>
          <cell r="BD596">
            <v>0</v>
          </cell>
          <cell r="BE596">
            <v>0</v>
          </cell>
          <cell r="BF596">
            <v>8.1999999999999993</v>
          </cell>
          <cell r="BG596">
            <v>0</v>
          </cell>
          <cell r="BH596">
            <v>0</v>
          </cell>
          <cell r="BI596">
            <v>0</v>
          </cell>
          <cell r="BJ596">
            <v>0</v>
          </cell>
          <cell r="BK596">
            <v>0</v>
          </cell>
          <cell r="BL596">
            <v>0</v>
          </cell>
          <cell r="BM596">
            <v>0</v>
          </cell>
          <cell r="BN596">
            <v>0</v>
          </cell>
          <cell r="BO596">
            <v>0</v>
          </cell>
          <cell r="BP596">
            <v>0</v>
          </cell>
          <cell r="BQ596">
            <v>0</v>
          </cell>
          <cell r="BR596">
            <v>0</v>
          </cell>
          <cell r="BS596">
            <v>0</v>
          </cell>
          <cell r="BT596">
            <v>0</v>
          </cell>
          <cell r="BU596">
            <v>0</v>
          </cell>
          <cell r="BV596">
            <v>0</v>
          </cell>
          <cell r="BW596">
            <v>0</v>
          </cell>
          <cell r="BY596">
            <v>0</v>
          </cell>
          <cell r="BZ596">
            <v>0</v>
          </cell>
          <cell r="CA596">
            <v>0</v>
          </cell>
          <cell r="CB596">
            <v>0</v>
          </cell>
          <cell r="CC596">
            <v>0</v>
          </cell>
          <cell r="CD596">
            <v>0</v>
          </cell>
          <cell r="CE596">
            <v>0</v>
          </cell>
          <cell r="CF596">
            <v>0</v>
          </cell>
          <cell r="CG596">
            <v>0</v>
          </cell>
          <cell r="CH596">
            <v>0</v>
          </cell>
          <cell r="CI596">
            <v>0</v>
          </cell>
          <cell r="CJ596">
            <v>0</v>
          </cell>
          <cell r="CK596">
            <v>0</v>
          </cell>
          <cell r="CL596">
            <v>0</v>
          </cell>
          <cell r="CM596">
            <v>0</v>
          </cell>
          <cell r="CN596">
            <v>0</v>
          </cell>
          <cell r="CO596">
            <v>0</v>
          </cell>
          <cell r="CP596">
            <v>0</v>
          </cell>
          <cell r="CQ596">
            <v>0</v>
          </cell>
          <cell r="CR596">
            <v>0</v>
          </cell>
          <cell r="DG596">
            <v>0</v>
          </cell>
          <cell r="DJ596">
            <v>0</v>
          </cell>
          <cell r="DK596">
            <v>0</v>
          </cell>
          <cell r="DM596">
            <v>0</v>
          </cell>
          <cell r="DO596">
            <v>0</v>
          </cell>
          <cell r="DP596">
            <v>0</v>
          </cell>
          <cell r="DR596">
            <v>0</v>
          </cell>
          <cell r="DZ596">
            <v>0</v>
          </cell>
          <cell r="EA596">
            <v>0</v>
          </cell>
          <cell r="EB596">
            <v>0</v>
          </cell>
          <cell r="EC596">
            <v>0</v>
          </cell>
          <cell r="ED596">
            <v>0</v>
          </cell>
          <cell r="EE596">
            <v>0</v>
          </cell>
          <cell r="EF596">
            <v>0</v>
          </cell>
          <cell r="EG596">
            <v>0</v>
          </cell>
          <cell r="EH596">
            <v>0</v>
          </cell>
          <cell r="EI596">
            <v>0</v>
          </cell>
          <cell r="EJ596">
            <v>0</v>
          </cell>
          <cell r="EK596">
            <v>0</v>
          </cell>
          <cell r="EL596">
            <v>0</v>
          </cell>
          <cell r="EM596">
            <v>0</v>
          </cell>
          <cell r="EN596">
            <v>0</v>
          </cell>
          <cell r="EO596">
            <v>0</v>
          </cell>
          <cell r="EQ596">
            <v>3229.9273580689905</v>
          </cell>
        </row>
        <row r="597">
          <cell r="B597">
            <v>0</v>
          </cell>
          <cell r="C597">
            <v>0</v>
          </cell>
          <cell r="D597">
            <v>0</v>
          </cell>
          <cell r="E597">
            <v>0</v>
          </cell>
          <cell r="F597">
            <v>0</v>
          </cell>
          <cell r="G597">
            <v>0</v>
          </cell>
          <cell r="H597">
            <v>0</v>
          </cell>
          <cell r="I597">
            <v>0</v>
          </cell>
          <cell r="J597">
            <v>0</v>
          </cell>
          <cell r="K597">
            <v>0</v>
          </cell>
          <cell r="L597">
            <v>0</v>
          </cell>
          <cell r="M597">
            <v>0</v>
          </cell>
          <cell r="N597">
            <v>67</v>
          </cell>
          <cell r="O597">
            <v>0</v>
          </cell>
          <cell r="P597">
            <v>0</v>
          </cell>
          <cell r="Q597">
            <v>0</v>
          </cell>
          <cell r="R597">
            <v>0</v>
          </cell>
          <cell r="S597">
            <v>0</v>
          </cell>
          <cell r="T597">
            <v>0</v>
          </cell>
          <cell r="U597">
            <v>0</v>
          </cell>
          <cell r="V597">
            <v>1315.3903580689901</v>
          </cell>
          <cell r="W597">
            <v>0</v>
          </cell>
          <cell r="X597">
            <v>0</v>
          </cell>
          <cell r="Y597">
            <v>0</v>
          </cell>
          <cell r="Z597">
            <v>0</v>
          </cell>
          <cell r="AA597">
            <v>0</v>
          </cell>
          <cell r="AB597">
            <v>0</v>
          </cell>
          <cell r="AC597">
            <v>0</v>
          </cell>
          <cell r="AD597">
            <v>0</v>
          </cell>
          <cell r="AE597">
            <v>0</v>
          </cell>
          <cell r="AF597">
            <v>0</v>
          </cell>
          <cell r="AG597">
            <v>0</v>
          </cell>
          <cell r="AH597">
            <v>0</v>
          </cell>
          <cell r="AI597">
            <v>0</v>
          </cell>
          <cell r="AJ597">
            <v>26.9</v>
          </cell>
          <cell r="AK597">
            <v>237.33</v>
          </cell>
          <cell r="AL597">
            <v>256.89999999999998</v>
          </cell>
          <cell r="AM597">
            <v>0</v>
          </cell>
          <cell r="AN597">
            <v>0</v>
          </cell>
          <cell r="AO597">
            <v>0</v>
          </cell>
          <cell r="AP597">
            <v>0</v>
          </cell>
          <cell r="AQ597">
            <v>300</v>
          </cell>
          <cell r="AR597">
            <v>579.1</v>
          </cell>
          <cell r="AS597">
            <v>0</v>
          </cell>
          <cell r="AT597">
            <v>0</v>
          </cell>
          <cell r="AU597">
            <v>58.4</v>
          </cell>
          <cell r="AV597">
            <v>0</v>
          </cell>
          <cell r="AW597">
            <v>0</v>
          </cell>
          <cell r="AX597">
            <v>0</v>
          </cell>
          <cell r="AY597">
            <v>0</v>
          </cell>
          <cell r="AZ597">
            <v>0</v>
          </cell>
          <cell r="BA597">
            <v>0</v>
          </cell>
          <cell r="BB597">
            <v>0</v>
          </cell>
          <cell r="BC597">
            <v>0</v>
          </cell>
          <cell r="BD597">
            <v>0</v>
          </cell>
          <cell r="BE597">
            <v>0</v>
          </cell>
          <cell r="BF597">
            <v>8.1999999999999993</v>
          </cell>
          <cell r="BG597">
            <v>0</v>
          </cell>
          <cell r="BH597">
            <v>0</v>
          </cell>
          <cell r="BI597">
            <v>0</v>
          </cell>
          <cell r="BJ597">
            <v>0</v>
          </cell>
          <cell r="BK597">
            <v>0</v>
          </cell>
          <cell r="BL597">
            <v>0</v>
          </cell>
          <cell r="BM597">
            <v>0</v>
          </cell>
          <cell r="BN597">
            <v>0</v>
          </cell>
          <cell r="BO597">
            <v>0</v>
          </cell>
          <cell r="BP597">
            <v>0</v>
          </cell>
          <cell r="BQ597">
            <v>0</v>
          </cell>
          <cell r="BR597">
            <v>0</v>
          </cell>
          <cell r="BS597">
            <v>0</v>
          </cell>
          <cell r="BT597">
            <v>0</v>
          </cell>
          <cell r="BU597">
            <v>0</v>
          </cell>
          <cell r="BV597">
            <v>0</v>
          </cell>
          <cell r="BW597">
            <v>0</v>
          </cell>
          <cell r="BY597">
            <v>0</v>
          </cell>
          <cell r="BZ597">
            <v>0</v>
          </cell>
          <cell r="CA597">
            <v>0</v>
          </cell>
          <cell r="CB597">
            <v>0</v>
          </cell>
          <cell r="CC597">
            <v>0</v>
          </cell>
          <cell r="CD597">
            <v>0</v>
          </cell>
          <cell r="CE597">
            <v>0</v>
          </cell>
          <cell r="CF597">
            <v>0</v>
          </cell>
          <cell r="CG597">
            <v>0</v>
          </cell>
          <cell r="CH597">
            <v>0</v>
          </cell>
          <cell r="CI597">
            <v>0</v>
          </cell>
          <cell r="CJ597">
            <v>0</v>
          </cell>
          <cell r="CK597">
            <v>0</v>
          </cell>
          <cell r="CL597">
            <v>0</v>
          </cell>
          <cell r="CM597">
            <v>0</v>
          </cell>
          <cell r="CN597">
            <v>0</v>
          </cell>
          <cell r="CO597">
            <v>0</v>
          </cell>
          <cell r="CP597">
            <v>0</v>
          </cell>
          <cell r="CQ597">
            <v>0</v>
          </cell>
          <cell r="CR597">
            <v>0</v>
          </cell>
          <cell r="DG597">
            <v>0</v>
          </cell>
          <cell r="DJ597">
            <v>0</v>
          </cell>
          <cell r="DK597">
            <v>0</v>
          </cell>
          <cell r="DM597">
            <v>0</v>
          </cell>
          <cell r="DO597">
            <v>0</v>
          </cell>
          <cell r="DP597">
            <v>0</v>
          </cell>
          <cell r="DR597">
            <v>0</v>
          </cell>
          <cell r="DZ597">
            <v>0</v>
          </cell>
          <cell r="EA597">
            <v>0</v>
          </cell>
          <cell r="EB597">
            <v>0</v>
          </cell>
          <cell r="EC597">
            <v>0</v>
          </cell>
          <cell r="ED597">
            <v>0</v>
          </cell>
          <cell r="EE597">
            <v>0</v>
          </cell>
          <cell r="EF597">
            <v>0</v>
          </cell>
          <cell r="EG597">
            <v>0</v>
          </cell>
          <cell r="EH597">
            <v>0</v>
          </cell>
          <cell r="EI597">
            <v>0</v>
          </cell>
          <cell r="EJ597">
            <v>0</v>
          </cell>
          <cell r="EK597">
            <v>0</v>
          </cell>
          <cell r="EL597">
            <v>0</v>
          </cell>
          <cell r="EM597">
            <v>0</v>
          </cell>
          <cell r="EN597">
            <v>0</v>
          </cell>
          <cell r="EO597">
            <v>0</v>
          </cell>
          <cell r="EQ597">
            <v>2849.2203580689898</v>
          </cell>
        </row>
        <row r="598">
          <cell r="B598">
            <v>0</v>
          </cell>
          <cell r="C598">
            <v>0</v>
          </cell>
          <cell r="D598">
            <v>0</v>
          </cell>
          <cell r="E598">
            <v>0</v>
          </cell>
          <cell r="F598">
            <v>0</v>
          </cell>
          <cell r="G598">
            <v>0</v>
          </cell>
          <cell r="H598">
            <v>0</v>
          </cell>
          <cell r="I598">
            <v>0</v>
          </cell>
          <cell r="J598">
            <v>0</v>
          </cell>
          <cell r="K598">
            <v>0</v>
          </cell>
          <cell r="L598">
            <v>0</v>
          </cell>
          <cell r="M598">
            <v>0</v>
          </cell>
          <cell r="N598">
            <v>23</v>
          </cell>
          <cell r="O598">
            <v>0</v>
          </cell>
          <cell r="P598">
            <v>0</v>
          </cell>
          <cell r="Q598">
            <v>0</v>
          </cell>
          <cell r="R598">
            <v>0</v>
          </cell>
          <cell r="S598">
            <v>0</v>
          </cell>
          <cell r="T598">
            <v>0</v>
          </cell>
          <cell r="U598">
            <v>0</v>
          </cell>
          <cell r="V598">
            <v>1219.37122072741</v>
          </cell>
          <cell r="W598">
            <v>0</v>
          </cell>
          <cell r="X598">
            <v>0</v>
          </cell>
          <cell r="Y598">
            <v>0</v>
          </cell>
          <cell r="Z598">
            <v>0</v>
          </cell>
          <cell r="AA598">
            <v>0</v>
          </cell>
          <cell r="AB598">
            <v>0</v>
          </cell>
          <cell r="AC598">
            <v>0</v>
          </cell>
          <cell r="AD598">
            <v>0</v>
          </cell>
          <cell r="AE598">
            <v>0</v>
          </cell>
          <cell r="AF598">
            <v>0</v>
          </cell>
          <cell r="AG598">
            <v>0</v>
          </cell>
          <cell r="AH598">
            <v>0</v>
          </cell>
          <cell r="AI598">
            <v>0</v>
          </cell>
          <cell r="AJ598">
            <v>0</v>
          </cell>
          <cell r="AK598">
            <v>482.24200000000002</v>
          </cell>
          <cell r="AL598">
            <v>160.80000000000001</v>
          </cell>
          <cell r="AM598">
            <v>0</v>
          </cell>
          <cell r="AN598">
            <v>0</v>
          </cell>
          <cell r="AO598">
            <v>0</v>
          </cell>
          <cell r="AP598">
            <v>0</v>
          </cell>
          <cell r="AQ598">
            <v>311.5</v>
          </cell>
          <cell r="AR598">
            <v>595.20000000000005</v>
          </cell>
          <cell r="AS598">
            <v>0</v>
          </cell>
          <cell r="AT598">
            <v>0</v>
          </cell>
          <cell r="AU598">
            <v>0</v>
          </cell>
          <cell r="AV598">
            <v>0</v>
          </cell>
          <cell r="AW598">
            <v>0</v>
          </cell>
          <cell r="AX598">
            <v>0</v>
          </cell>
          <cell r="AY598">
            <v>0</v>
          </cell>
          <cell r="AZ598">
            <v>0</v>
          </cell>
          <cell r="BA598">
            <v>0</v>
          </cell>
          <cell r="BB598">
            <v>0</v>
          </cell>
          <cell r="BC598">
            <v>0</v>
          </cell>
          <cell r="BD598">
            <v>0</v>
          </cell>
          <cell r="BE598">
            <v>0</v>
          </cell>
          <cell r="BF598">
            <v>0</v>
          </cell>
          <cell r="BG598">
            <v>0</v>
          </cell>
          <cell r="BH598">
            <v>0</v>
          </cell>
          <cell r="BI598">
            <v>0</v>
          </cell>
          <cell r="BJ598">
            <v>0</v>
          </cell>
          <cell r="BK598">
            <v>0</v>
          </cell>
          <cell r="BL598">
            <v>0</v>
          </cell>
          <cell r="BM598">
            <v>0</v>
          </cell>
          <cell r="BN598">
            <v>0</v>
          </cell>
          <cell r="BO598">
            <v>0</v>
          </cell>
          <cell r="BP598">
            <v>0</v>
          </cell>
          <cell r="BQ598">
            <v>0</v>
          </cell>
          <cell r="BR598">
            <v>0</v>
          </cell>
          <cell r="BS598">
            <v>0</v>
          </cell>
          <cell r="BT598">
            <v>0</v>
          </cell>
          <cell r="BU598">
            <v>0</v>
          </cell>
          <cell r="BV598">
            <v>0</v>
          </cell>
          <cell r="BW598">
            <v>0</v>
          </cell>
          <cell r="BY598">
            <v>0</v>
          </cell>
          <cell r="BZ598">
            <v>0</v>
          </cell>
          <cell r="CA598">
            <v>0</v>
          </cell>
          <cell r="CB598">
            <v>0</v>
          </cell>
          <cell r="CC598">
            <v>0</v>
          </cell>
          <cell r="CD598">
            <v>0</v>
          </cell>
          <cell r="CE598">
            <v>0</v>
          </cell>
          <cell r="CF598">
            <v>0</v>
          </cell>
          <cell r="CG598">
            <v>0</v>
          </cell>
          <cell r="CH598">
            <v>0</v>
          </cell>
          <cell r="CI598">
            <v>0</v>
          </cell>
          <cell r="CJ598">
            <v>0</v>
          </cell>
          <cell r="CK598">
            <v>0</v>
          </cell>
          <cell r="CL598">
            <v>0</v>
          </cell>
          <cell r="CM598">
            <v>0</v>
          </cell>
          <cell r="CN598">
            <v>0</v>
          </cell>
          <cell r="CO598">
            <v>0</v>
          </cell>
          <cell r="CP598">
            <v>0</v>
          </cell>
          <cell r="CQ598">
            <v>0</v>
          </cell>
          <cell r="CR598">
            <v>0</v>
          </cell>
          <cell r="DG598">
            <v>0</v>
          </cell>
          <cell r="DJ598">
            <v>0</v>
          </cell>
          <cell r="DK598">
            <v>0</v>
          </cell>
          <cell r="DM598">
            <v>0</v>
          </cell>
          <cell r="DO598">
            <v>0</v>
          </cell>
          <cell r="DP598">
            <v>0</v>
          </cell>
          <cell r="DR598">
            <v>0</v>
          </cell>
          <cell r="DZ598">
            <v>0</v>
          </cell>
          <cell r="EA598">
            <v>0</v>
          </cell>
          <cell r="EB598">
            <v>0</v>
          </cell>
          <cell r="EC598">
            <v>0</v>
          </cell>
          <cell r="ED598">
            <v>0</v>
          </cell>
          <cell r="EE598">
            <v>0</v>
          </cell>
          <cell r="EF598">
            <v>0</v>
          </cell>
          <cell r="EG598">
            <v>0</v>
          </cell>
          <cell r="EH598">
            <v>0</v>
          </cell>
          <cell r="EI598">
            <v>0</v>
          </cell>
          <cell r="EJ598">
            <v>0</v>
          </cell>
          <cell r="EK598">
            <v>0</v>
          </cell>
          <cell r="EL598">
            <v>0</v>
          </cell>
          <cell r="EM598">
            <v>0</v>
          </cell>
          <cell r="EN598">
            <v>0</v>
          </cell>
          <cell r="EO598">
            <v>0</v>
          </cell>
          <cell r="EQ598">
            <v>2792.1132207274095</v>
          </cell>
        </row>
        <row r="599">
          <cell r="B599">
            <v>0</v>
          </cell>
          <cell r="C599">
            <v>0</v>
          </cell>
          <cell r="D599">
            <v>0</v>
          </cell>
          <cell r="E599">
            <v>0</v>
          </cell>
          <cell r="F599">
            <v>0</v>
          </cell>
          <cell r="G599">
            <v>0</v>
          </cell>
          <cell r="H599">
            <v>0</v>
          </cell>
          <cell r="I599">
            <v>0</v>
          </cell>
          <cell r="J599">
            <v>0</v>
          </cell>
          <cell r="K599">
            <v>0</v>
          </cell>
          <cell r="L599">
            <v>0</v>
          </cell>
          <cell r="M599">
            <v>0</v>
          </cell>
          <cell r="N599">
            <v>23</v>
          </cell>
          <cell r="O599">
            <v>0</v>
          </cell>
          <cell r="P599">
            <v>0</v>
          </cell>
          <cell r="Q599">
            <v>0</v>
          </cell>
          <cell r="R599">
            <v>0</v>
          </cell>
          <cell r="S599">
            <v>0</v>
          </cell>
          <cell r="T599">
            <v>0</v>
          </cell>
          <cell r="U599">
            <v>0</v>
          </cell>
          <cell r="V599">
            <v>1219.37122072741</v>
          </cell>
          <cell r="W599">
            <v>0</v>
          </cell>
          <cell r="X599">
            <v>0</v>
          </cell>
          <cell r="Y599">
            <v>0</v>
          </cell>
          <cell r="Z599">
            <v>0</v>
          </cell>
          <cell r="AA599">
            <v>0</v>
          </cell>
          <cell r="AB599">
            <v>0</v>
          </cell>
          <cell r="AC599">
            <v>0</v>
          </cell>
          <cell r="AD599">
            <v>0</v>
          </cell>
          <cell r="AE599">
            <v>0</v>
          </cell>
          <cell r="AF599">
            <v>0</v>
          </cell>
          <cell r="AG599">
            <v>0</v>
          </cell>
          <cell r="AH599">
            <v>0</v>
          </cell>
          <cell r="AI599">
            <v>0</v>
          </cell>
          <cell r="AJ599">
            <v>0</v>
          </cell>
          <cell r="AK599">
            <v>247.52</v>
          </cell>
          <cell r="AL599">
            <v>220</v>
          </cell>
          <cell r="AM599">
            <v>0</v>
          </cell>
          <cell r="AN599">
            <v>0</v>
          </cell>
          <cell r="AO599">
            <v>0</v>
          </cell>
          <cell r="AP599">
            <v>0</v>
          </cell>
          <cell r="AQ599">
            <v>200</v>
          </cell>
          <cell r="AR599">
            <v>564.29999999999995</v>
          </cell>
          <cell r="AS599">
            <v>0</v>
          </cell>
          <cell r="AT599">
            <v>0</v>
          </cell>
          <cell r="AU599">
            <v>0</v>
          </cell>
          <cell r="AV599">
            <v>0</v>
          </cell>
          <cell r="AW599">
            <v>0</v>
          </cell>
          <cell r="AX599">
            <v>0</v>
          </cell>
          <cell r="AY599">
            <v>0</v>
          </cell>
          <cell r="AZ599">
            <v>0</v>
          </cell>
          <cell r="BA599">
            <v>0</v>
          </cell>
          <cell r="BB599">
            <v>0</v>
          </cell>
          <cell r="BC599">
            <v>0</v>
          </cell>
          <cell r="BD599">
            <v>0</v>
          </cell>
          <cell r="BE599">
            <v>0</v>
          </cell>
          <cell r="BF599">
            <v>0</v>
          </cell>
          <cell r="BG599">
            <v>0</v>
          </cell>
          <cell r="BH599">
            <v>0</v>
          </cell>
          <cell r="BI599">
            <v>0</v>
          </cell>
          <cell r="BJ599">
            <v>0</v>
          </cell>
          <cell r="BK599">
            <v>0</v>
          </cell>
          <cell r="BL599">
            <v>0</v>
          </cell>
          <cell r="BM599">
            <v>0</v>
          </cell>
          <cell r="BN599">
            <v>0</v>
          </cell>
          <cell r="BO599">
            <v>0</v>
          </cell>
          <cell r="BP599">
            <v>0</v>
          </cell>
          <cell r="BQ599">
            <v>0</v>
          </cell>
          <cell r="BR599">
            <v>0</v>
          </cell>
          <cell r="BS599">
            <v>0</v>
          </cell>
          <cell r="BT599">
            <v>0</v>
          </cell>
          <cell r="BU599">
            <v>0</v>
          </cell>
          <cell r="BV599">
            <v>0</v>
          </cell>
          <cell r="BW599">
            <v>0</v>
          </cell>
          <cell r="BY599">
            <v>0</v>
          </cell>
          <cell r="BZ599">
            <v>0</v>
          </cell>
          <cell r="CA599">
            <v>0</v>
          </cell>
          <cell r="CB599">
            <v>0</v>
          </cell>
          <cell r="CC599">
            <v>0</v>
          </cell>
          <cell r="CD599">
            <v>0</v>
          </cell>
          <cell r="CE599">
            <v>0</v>
          </cell>
          <cell r="CF599">
            <v>0</v>
          </cell>
          <cell r="CG599">
            <v>0</v>
          </cell>
          <cell r="CH599">
            <v>0</v>
          </cell>
          <cell r="CI599">
            <v>0</v>
          </cell>
          <cell r="CJ599">
            <v>0</v>
          </cell>
          <cell r="CK599">
            <v>0</v>
          </cell>
          <cell r="CL599">
            <v>0</v>
          </cell>
          <cell r="CM599">
            <v>0</v>
          </cell>
          <cell r="CN599">
            <v>0</v>
          </cell>
          <cell r="CO599">
            <v>0</v>
          </cell>
          <cell r="CP599">
            <v>0</v>
          </cell>
          <cell r="CQ599">
            <v>0</v>
          </cell>
          <cell r="CR599">
            <v>0</v>
          </cell>
          <cell r="DG599">
            <v>0</v>
          </cell>
          <cell r="DJ599">
            <v>0</v>
          </cell>
          <cell r="DK599">
            <v>0</v>
          </cell>
          <cell r="DM599">
            <v>0</v>
          </cell>
          <cell r="DO599">
            <v>0</v>
          </cell>
          <cell r="DP599">
            <v>0</v>
          </cell>
          <cell r="DR599">
            <v>0</v>
          </cell>
          <cell r="DZ599">
            <v>0</v>
          </cell>
          <cell r="EA599">
            <v>0</v>
          </cell>
          <cell r="EB599">
            <v>0</v>
          </cell>
          <cell r="EC599">
            <v>0</v>
          </cell>
          <cell r="ED599">
            <v>0</v>
          </cell>
          <cell r="EE599">
            <v>0</v>
          </cell>
          <cell r="EF599">
            <v>0</v>
          </cell>
          <cell r="EG599">
            <v>0</v>
          </cell>
          <cell r="EH599">
            <v>0</v>
          </cell>
          <cell r="EI599">
            <v>0</v>
          </cell>
          <cell r="EJ599">
            <v>0</v>
          </cell>
          <cell r="EK599">
            <v>0</v>
          </cell>
          <cell r="EL599">
            <v>0</v>
          </cell>
          <cell r="EM599">
            <v>0</v>
          </cell>
          <cell r="EN599">
            <v>0</v>
          </cell>
          <cell r="EO599">
            <v>0</v>
          </cell>
          <cell r="EQ599">
            <v>2474.1912207274099</v>
          </cell>
        </row>
        <row r="600">
          <cell r="B600">
            <v>0</v>
          </cell>
          <cell r="C600">
            <v>0</v>
          </cell>
          <cell r="D600">
            <v>0</v>
          </cell>
          <cell r="E600">
            <v>0</v>
          </cell>
          <cell r="F600">
            <v>0</v>
          </cell>
          <cell r="G600">
            <v>0</v>
          </cell>
          <cell r="H600">
            <v>0</v>
          </cell>
          <cell r="I600">
            <v>0</v>
          </cell>
          <cell r="J600">
            <v>0</v>
          </cell>
          <cell r="K600">
            <v>0</v>
          </cell>
          <cell r="L600">
            <v>0</v>
          </cell>
          <cell r="M600">
            <v>187.95</v>
          </cell>
          <cell r="N600">
            <v>0</v>
          </cell>
          <cell r="O600">
            <v>0</v>
          </cell>
          <cell r="P600">
            <v>0</v>
          </cell>
          <cell r="Q600">
            <v>49865.4</v>
          </cell>
          <cell r="R600">
            <v>0</v>
          </cell>
          <cell r="S600">
            <v>0</v>
          </cell>
          <cell r="T600">
            <v>0</v>
          </cell>
          <cell r="U600">
            <v>0</v>
          </cell>
          <cell r="V600">
            <v>10369.078694792101</v>
          </cell>
          <cell r="W600">
            <v>0</v>
          </cell>
          <cell r="X600">
            <v>0</v>
          </cell>
          <cell r="Y600">
            <v>0</v>
          </cell>
          <cell r="Z600">
            <v>4137</v>
          </cell>
          <cell r="AA600">
            <v>0</v>
          </cell>
          <cell r="AB600">
            <v>0</v>
          </cell>
          <cell r="AC600">
            <v>0</v>
          </cell>
          <cell r="AD600">
            <v>0</v>
          </cell>
          <cell r="AE600">
            <v>0</v>
          </cell>
          <cell r="AF600">
            <v>0</v>
          </cell>
          <cell r="AG600">
            <v>0</v>
          </cell>
          <cell r="AH600">
            <v>0</v>
          </cell>
          <cell r="AI600">
            <v>0</v>
          </cell>
          <cell r="AJ600">
            <v>0</v>
          </cell>
          <cell r="AK600">
            <v>135.87</v>
          </cell>
          <cell r="AL600">
            <v>334.7</v>
          </cell>
          <cell r="AM600">
            <v>0</v>
          </cell>
          <cell r="AN600">
            <v>5700</v>
          </cell>
          <cell r="AO600">
            <v>0</v>
          </cell>
          <cell r="AP600">
            <v>0</v>
          </cell>
          <cell r="AQ600">
            <v>260</v>
          </cell>
          <cell r="AR600">
            <v>450</v>
          </cell>
          <cell r="AS600">
            <v>0</v>
          </cell>
          <cell r="AT600">
            <v>0</v>
          </cell>
          <cell r="AU600">
            <v>0</v>
          </cell>
          <cell r="AV600">
            <v>0</v>
          </cell>
          <cell r="AW600">
            <v>6950</v>
          </cell>
          <cell r="AX600">
            <v>0</v>
          </cell>
          <cell r="AY600">
            <v>0</v>
          </cell>
          <cell r="AZ600">
            <v>0</v>
          </cell>
          <cell r="BA600">
            <v>0</v>
          </cell>
          <cell r="BB600">
            <v>0</v>
          </cell>
          <cell r="BC600">
            <v>0</v>
          </cell>
          <cell r="BD600">
            <v>0</v>
          </cell>
          <cell r="BE600">
            <v>0</v>
          </cell>
          <cell r="BF600">
            <v>0</v>
          </cell>
          <cell r="BG600">
            <v>0</v>
          </cell>
          <cell r="BH600">
            <v>0</v>
          </cell>
          <cell r="BI600">
            <v>0</v>
          </cell>
          <cell r="BJ600">
            <v>0</v>
          </cell>
          <cell r="BK600">
            <v>0</v>
          </cell>
          <cell r="BL600">
            <v>0</v>
          </cell>
          <cell r="BM600">
            <v>0</v>
          </cell>
          <cell r="BN600">
            <v>0</v>
          </cell>
          <cell r="BO600">
            <v>0</v>
          </cell>
          <cell r="BP600">
            <v>0</v>
          </cell>
          <cell r="BQ600">
            <v>0</v>
          </cell>
          <cell r="BR600">
            <v>0</v>
          </cell>
          <cell r="BS600">
            <v>0</v>
          </cell>
          <cell r="BT600">
            <v>0</v>
          </cell>
          <cell r="BU600">
            <v>0</v>
          </cell>
          <cell r="BV600">
            <v>0</v>
          </cell>
          <cell r="BW600">
            <v>0</v>
          </cell>
          <cell r="BY600">
            <v>0</v>
          </cell>
          <cell r="BZ600">
            <v>0</v>
          </cell>
          <cell r="CA600">
            <v>0</v>
          </cell>
          <cell r="CB600">
            <v>0</v>
          </cell>
          <cell r="CC600">
            <v>0</v>
          </cell>
          <cell r="CD600">
            <v>0</v>
          </cell>
          <cell r="CE600">
            <v>0</v>
          </cell>
          <cell r="CF600">
            <v>0</v>
          </cell>
          <cell r="CG600">
            <v>0</v>
          </cell>
          <cell r="CH600">
            <v>0</v>
          </cell>
          <cell r="CI600">
            <v>0</v>
          </cell>
          <cell r="CJ600">
            <v>0</v>
          </cell>
          <cell r="CK600">
            <v>0</v>
          </cell>
          <cell r="CL600">
            <v>0</v>
          </cell>
          <cell r="CM600">
            <v>0</v>
          </cell>
          <cell r="CN600">
            <v>0</v>
          </cell>
          <cell r="CO600">
            <v>0</v>
          </cell>
          <cell r="CP600">
            <v>0</v>
          </cell>
          <cell r="CQ600">
            <v>0</v>
          </cell>
          <cell r="CR600">
            <v>0</v>
          </cell>
          <cell r="DG600">
            <v>0</v>
          </cell>
          <cell r="DJ600">
            <v>0</v>
          </cell>
          <cell r="DK600">
            <v>0</v>
          </cell>
          <cell r="DM600">
            <v>0</v>
          </cell>
          <cell r="DO600">
            <v>0</v>
          </cell>
          <cell r="DP600">
            <v>0</v>
          </cell>
          <cell r="DR600">
            <v>0</v>
          </cell>
          <cell r="DZ600">
            <v>0</v>
          </cell>
          <cell r="EA600">
            <v>0</v>
          </cell>
          <cell r="EB600">
            <v>0</v>
          </cell>
          <cell r="EC600">
            <v>0</v>
          </cell>
          <cell r="ED600">
            <v>0</v>
          </cell>
          <cell r="EE600">
            <v>0</v>
          </cell>
          <cell r="EF600">
            <v>0</v>
          </cell>
          <cell r="EG600">
            <v>0</v>
          </cell>
          <cell r="EH600">
            <v>0</v>
          </cell>
          <cell r="EI600">
            <v>0</v>
          </cell>
          <cell r="EJ600">
            <v>0</v>
          </cell>
          <cell r="EK600">
            <v>0</v>
          </cell>
          <cell r="EL600">
            <v>0</v>
          </cell>
          <cell r="EM600">
            <v>0</v>
          </cell>
          <cell r="EN600">
            <v>0</v>
          </cell>
          <cell r="EO600">
            <v>0</v>
          </cell>
          <cell r="EQ600">
            <v>78389.998694792099</v>
          </cell>
        </row>
        <row r="601">
          <cell r="B601">
            <v>0</v>
          </cell>
          <cell r="C601">
            <v>0</v>
          </cell>
          <cell r="D601">
            <v>0</v>
          </cell>
          <cell r="E601">
            <v>0</v>
          </cell>
          <cell r="F601">
            <v>0</v>
          </cell>
          <cell r="G601">
            <v>0</v>
          </cell>
          <cell r="H601">
            <v>0</v>
          </cell>
          <cell r="I601">
            <v>0</v>
          </cell>
          <cell r="J601">
            <v>0</v>
          </cell>
          <cell r="K601">
            <v>0</v>
          </cell>
          <cell r="L601">
            <v>0</v>
          </cell>
          <cell r="M601">
            <v>187.95</v>
          </cell>
          <cell r="N601">
            <v>0</v>
          </cell>
          <cell r="O601">
            <v>0</v>
          </cell>
          <cell r="P601">
            <v>0</v>
          </cell>
          <cell r="Q601">
            <v>49865.4</v>
          </cell>
          <cell r="R601">
            <v>0</v>
          </cell>
          <cell r="S601">
            <v>0</v>
          </cell>
          <cell r="T601">
            <v>0</v>
          </cell>
          <cell r="U601">
            <v>0</v>
          </cell>
          <cell r="V601">
            <v>10369.078694792101</v>
          </cell>
          <cell r="W601">
            <v>0</v>
          </cell>
          <cell r="X601">
            <v>0</v>
          </cell>
          <cell r="Y601">
            <v>0</v>
          </cell>
          <cell r="Z601">
            <v>4137</v>
          </cell>
          <cell r="AA601">
            <v>0</v>
          </cell>
          <cell r="AB601">
            <v>0</v>
          </cell>
          <cell r="AC601">
            <v>0</v>
          </cell>
          <cell r="AD601">
            <v>0</v>
          </cell>
          <cell r="AE601">
            <v>0</v>
          </cell>
          <cell r="AF601">
            <v>159.72</v>
          </cell>
          <cell r="AG601">
            <v>0</v>
          </cell>
          <cell r="AH601">
            <v>0</v>
          </cell>
          <cell r="AI601">
            <v>0</v>
          </cell>
          <cell r="AJ601">
            <v>0</v>
          </cell>
          <cell r="AK601">
            <v>453.46</v>
          </cell>
          <cell r="AL601">
            <v>490.8</v>
          </cell>
          <cell r="AM601">
            <v>0</v>
          </cell>
          <cell r="AN601">
            <v>5700</v>
          </cell>
          <cell r="AO601">
            <v>0</v>
          </cell>
          <cell r="AP601">
            <v>0</v>
          </cell>
          <cell r="AQ601">
            <v>657</v>
          </cell>
          <cell r="AR601">
            <v>400</v>
          </cell>
          <cell r="AS601">
            <v>0</v>
          </cell>
          <cell r="AT601">
            <v>0</v>
          </cell>
          <cell r="AU601">
            <v>0</v>
          </cell>
          <cell r="AV601">
            <v>0</v>
          </cell>
          <cell r="AW601">
            <v>6950</v>
          </cell>
          <cell r="AX601">
            <v>0</v>
          </cell>
          <cell r="AY601">
            <v>0</v>
          </cell>
          <cell r="AZ601">
            <v>0</v>
          </cell>
          <cell r="BA601">
            <v>0</v>
          </cell>
          <cell r="BB601">
            <v>0</v>
          </cell>
          <cell r="BC601">
            <v>0</v>
          </cell>
          <cell r="BD601">
            <v>0</v>
          </cell>
          <cell r="BE601">
            <v>0</v>
          </cell>
          <cell r="BF601">
            <v>0</v>
          </cell>
          <cell r="BG601">
            <v>0</v>
          </cell>
          <cell r="BH601">
            <v>0</v>
          </cell>
          <cell r="BI601">
            <v>0</v>
          </cell>
          <cell r="BJ601">
            <v>0</v>
          </cell>
          <cell r="BK601">
            <v>0</v>
          </cell>
          <cell r="BL601">
            <v>0</v>
          </cell>
          <cell r="BM601">
            <v>0</v>
          </cell>
          <cell r="BN601">
            <v>0</v>
          </cell>
          <cell r="BO601">
            <v>0</v>
          </cell>
          <cell r="BP601">
            <v>0</v>
          </cell>
          <cell r="BQ601">
            <v>0</v>
          </cell>
          <cell r="BR601">
            <v>0</v>
          </cell>
          <cell r="BS601">
            <v>0</v>
          </cell>
          <cell r="BT601">
            <v>0</v>
          </cell>
          <cell r="BU601">
            <v>0</v>
          </cell>
          <cell r="BV601">
            <v>0</v>
          </cell>
          <cell r="BW601">
            <v>0</v>
          </cell>
          <cell r="BY601">
            <v>0</v>
          </cell>
          <cell r="BZ601">
            <v>0</v>
          </cell>
          <cell r="CA601">
            <v>0</v>
          </cell>
          <cell r="CB601">
            <v>0</v>
          </cell>
          <cell r="CC601">
            <v>0</v>
          </cell>
          <cell r="CD601">
            <v>0</v>
          </cell>
          <cell r="CE601">
            <v>0</v>
          </cell>
          <cell r="CF601">
            <v>0</v>
          </cell>
          <cell r="CG601">
            <v>0</v>
          </cell>
          <cell r="CH601">
            <v>0</v>
          </cell>
          <cell r="CI601">
            <v>0</v>
          </cell>
          <cell r="CJ601">
            <v>0</v>
          </cell>
          <cell r="CK601">
            <v>0</v>
          </cell>
          <cell r="CL601">
            <v>0</v>
          </cell>
          <cell r="CM601">
            <v>0</v>
          </cell>
          <cell r="CN601">
            <v>0</v>
          </cell>
          <cell r="CO601">
            <v>0</v>
          </cell>
          <cell r="CP601">
            <v>0</v>
          </cell>
          <cell r="CQ601">
            <v>0</v>
          </cell>
          <cell r="CR601">
            <v>0</v>
          </cell>
          <cell r="DG601">
            <v>0</v>
          </cell>
          <cell r="DJ601">
            <v>0</v>
          </cell>
          <cell r="DK601">
            <v>0</v>
          </cell>
          <cell r="DM601">
            <v>0</v>
          </cell>
          <cell r="DO601">
            <v>0</v>
          </cell>
          <cell r="DP601">
            <v>0</v>
          </cell>
          <cell r="DR601">
            <v>0</v>
          </cell>
          <cell r="DZ601">
            <v>0</v>
          </cell>
          <cell r="EA601">
            <v>0</v>
          </cell>
          <cell r="EB601">
            <v>0</v>
          </cell>
          <cell r="EC601">
            <v>0</v>
          </cell>
          <cell r="ED601">
            <v>0</v>
          </cell>
          <cell r="EE601">
            <v>0</v>
          </cell>
          <cell r="EF601">
            <v>0</v>
          </cell>
          <cell r="EG601">
            <v>0</v>
          </cell>
          <cell r="EH601">
            <v>0</v>
          </cell>
          <cell r="EI601">
            <v>0</v>
          </cell>
          <cell r="EJ601">
            <v>0</v>
          </cell>
          <cell r="EK601">
            <v>0</v>
          </cell>
          <cell r="EL601">
            <v>0</v>
          </cell>
          <cell r="EM601">
            <v>0</v>
          </cell>
          <cell r="EN601">
            <v>0</v>
          </cell>
          <cell r="EO601">
            <v>0</v>
          </cell>
          <cell r="EQ601">
            <v>79370.408694792102</v>
          </cell>
        </row>
        <row r="602">
          <cell r="B602">
            <v>0</v>
          </cell>
          <cell r="C602">
            <v>0</v>
          </cell>
          <cell r="D602">
            <v>0</v>
          </cell>
          <cell r="E602">
            <v>0</v>
          </cell>
          <cell r="F602">
            <v>0</v>
          </cell>
          <cell r="G602">
            <v>0</v>
          </cell>
          <cell r="H602">
            <v>231</v>
          </cell>
          <cell r="I602">
            <v>5</v>
          </cell>
          <cell r="K602">
            <v>0</v>
          </cell>
          <cell r="L602">
            <v>0</v>
          </cell>
          <cell r="M602">
            <v>0</v>
          </cell>
          <cell r="N602">
            <v>0</v>
          </cell>
          <cell r="O602">
            <v>0</v>
          </cell>
          <cell r="P602">
            <v>0</v>
          </cell>
          <cell r="Q602">
            <v>0</v>
          </cell>
          <cell r="R602">
            <v>0</v>
          </cell>
          <cell r="S602">
            <v>0</v>
          </cell>
          <cell r="T602">
            <v>0</v>
          </cell>
          <cell r="U602">
            <v>25</v>
          </cell>
          <cell r="V602">
            <v>0</v>
          </cell>
          <cell r="W602">
            <v>0</v>
          </cell>
          <cell r="X602">
            <v>0</v>
          </cell>
          <cell r="Y602">
            <v>0</v>
          </cell>
          <cell r="Z602">
            <v>0</v>
          </cell>
          <cell r="AA602">
            <v>16189</v>
          </cell>
          <cell r="AB602">
            <v>0</v>
          </cell>
          <cell r="AC602">
            <v>0</v>
          </cell>
          <cell r="AD602">
            <v>301.39999999999998</v>
          </cell>
          <cell r="AE602">
            <v>0</v>
          </cell>
          <cell r="AF602">
            <v>0</v>
          </cell>
          <cell r="AG602">
            <v>0</v>
          </cell>
          <cell r="AH602">
            <v>0</v>
          </cell>
          <cell r="AI602">
            <v>0</v>
          </cell>
          <cell r="AJ602">
            <v>0</v>
          </cell>
          <cell r="AK602">
            <v>0</v>
          </cell>
          <cell r="AL602">
            <v>0</v>
          </cell>
          <cell r="AM602">
            <v>0</v>
          </cell>
          <cell r="AN602">
            <v>0</v>
          </cell>
          <cell r="AO602">
            <v>0</v>
          </cell>
          <cell r="AP602">
            <v>0</v>
          </cell>
          <cell r="AQ602">
            <v>0</v>
          </cell>
          <cell r="AR602">
            <v>0</v>
          </cell>
          <cell r="AS602">
            <v>0</v>
          </cell>
          <cell r="AT602">
            <v>0</v>
          </cell>
          <cell r="AU602">
            <v>0</v>
          </cell>
          <cell r="AV602">
            <v>51.7</v>
          </cell>
          <cell r="AW602">
            <v>0</v>
          </cell>
          <cell r="AX602">
            <v>0</v>
          </cell>
          <cell r="AY602">
            <v>0</v>
          </cell>
          <cell r="AZ602">
            <v>0</v>
          </cell>
          <cell r="BA602">
            <v>0</v>
          </cell>
          <cell r="BB602">
            <v>0</v>
          </cell>
          <cell r="BC602">
            <v>0</v>
          </cell>
          <cell r="BD602">
            <v>0</v>
          </cell>
          <cell r="BE602">
            <v>0</v>
          </cell>
          <cell r="BF602">
            <v>0</v>
          </cell>
          <cell r="BG602">
            <v>62.41</v>
          </cell>
          <cell r="BH602">
            <v>0</v>
          </cell>
          <cell r="BI602">
            <v>0</v>
          </cell>
          <cell r="BJ602">
            <v>0.8</v>
          </cell>
          <cell r="BK602">
            <v>0</v>
          </cell>
          <cell r="BL602">
            <v>0</v>
          </cell>
          <cell r="BM602">
            <v>0</v>
          </cell>
          <cell r="BN602">
            <v>51</v>
          </cell>
          <cell r="BO602">
            <v>0</v>
          </cell>
          <cell r="BP602">
            <v>0</v>
          </cell>
          <cell r="BQ602">
            <v>0</v>
          </cell>
          <cell r="BR602">
            <v>0</v>
          </cell>
          <cell r="BS602">
            <v>2519.6</v>
          </cell>
          <cell r="BT602">
            <v>478.15</v>
          </cell>
          <cell r="BU602">
            <v>0</v>
          </cell>
          <cell r="BV602">
            <v>154</v>
          </cell>
          <cell r="BW602">
            <v>0</v>
          </cell>
          <cell r="BY602">
            <v>0</v>
          </cell>
          <cell r="BZ602">
            <v>0</v>
          </cell>
          <cell r="CA602">
            <v>2</v>
          </cell>
          <cell r="CB602">
            <v>0</v>
          </cell>
          <cell r="CC602">
            <v>0</v>
          </cell>
          <cell r="CD602">
            <v>35</v>
          </cell>
          <cell r="CE602">
            <v>0</v>
          </cell>
          <cell r="CF602">
            <v>0</v>
          </cell>
          <cell r="CG602">
            <v>0</v>
          </cell>
          <cell r="CH602">
            <v>0</v>
          </cell>
          <cell r="CI602">
            <v>0</v>
          </cell>
          <cell r="CJ602">
            <v>0</v>
          </cell>
          <cell r="CK602">
            <v>0</v>
          </cell>
          <cell r="CL602">
            <v>12.7</v>
          </cell>
          <cell r="CM602">
            <v>0</v>
          </cell>
          <cell r="CN602">
            <v>-25.5</v>
          </cell>
          <cell r="CO602">
            <v>0</v>
          </cell>
          <cell r="CP602">
            <v>0</v>
          </cell>
          <cell r="CQ602">
            <v>0.5</v>
          </cell>
          <cell r="CR602">
            <v>0</v>
          </cell>
          <cell r="CS602">
            <v>0</v>
          </cell>
          <cell r="CT602">
            <v>0</v>
          </cell>
          <cell r="CU602">
            <v>0</v>
          </cell>
          <cell r="CV602">
            <v>0</v>
          </cell>
          <cell r="CW602">
            <v>0</v>
          </cell>
          <cell r="CX602">
            <v>191</v>
          </cell>
          <cell r="CY602">
            <v>0</v>
          </cell>
          <cell r="CZ602">
            <v>0</v>
          </cell>
          <cell r="DA602">
            <v>0</v>
          </cell>
          <cell r="DB602">
            <v>300.36</v>
          </cell>
          <cell r="DC602">
            <v>0</v>
          </cell>
          <cell r="DD602">
            <v>0</v>
          </cell>
          <cell r="DE602">
            <v>0</v>
          </cell>
          <cell r="DF602">
            <v>0</v>
          </cell>
          <cell r="DG602">
            <v>0</v>
          </cell>
          <cell r="DH602">
            <v>0</v>
          </cell>
          <cell r="DI602">
            <v>0</v>
          </cell>
          <cell r="DJ602">
            <v>0</v>
          </cell>
          <cell r="DK602">
            <v>0</v>
          </cell>
          <cell r="DL602">
            <v>0</v>
          </cell>
          <cell r="DM602">
            <v>0</v>
          </cell>
          <cell r="DN602">
            <v>38.15</v>
          </cell>
          <cell r="DO602">
            <v>0</v>
          </cell>
          <cell r="DP602">
            <v>0</v>
          </cell>
          <cell r="DQ602">
            <v>0</v>
          </cell>
          <cell r="DR602">
            <v>0</v>
          </cell>
          <cell r="DS602">
            <v>0</v>
          </cell>
          <cell r="DT602">
            <v>0</v>
          </cell>
          <cell r="DU602">
            <v>0</v>
          </cell>
          <cell r="DV602">
            <v>0</v>
          </cell>
          <cell r="DW602">
            <v>0</v>
          </cell>
          <cell r="DX602">
            <v>0</v>
          </cell>
          <cell r="DY602">
            <v>0</v>
          </cell>
          <cell r="DZ602">
            <v>0</v>
          </cell>
          <cell r="EA602">
            <v>2.9</v>
          </cell>
          <cell r="EB602">
            <v>7</v>
          </cell>
          <cell r="EC602">
            <v>0</v>
          </cell>
          <cell r="ED602">
            <v>221</v>
          </cell>
          <cell r="EE602">
            <v>2.4</v>
          </cell>
          <cell r="EF602">
            <v>3.03</v>
          </cell>
          <cell r="EG602">
            <v>0</v>
          </cell>
          <cell r="EH602">
            <v>0</v>
          </cell>
          <cell r="EI602">
            <v>8</v>
          </cell>
          <cell r="EJ602">
            <v>0</v>
          </cell>
          <cell r="EK602">
            <v>76.0889493701997</v>
          </cell>
          <cell r="EL602">
            <v>0</v>
          </cell>
          <cell r="EM602">
            <v>0</v>
          </cell>
          <cell r="EN602">
            <v>0</v>
          </cell>
          <cell r="EO602">
            <v>0</v>
          </cell>
          <cell r="EQ602">
            <v>20943.688949370204</v>
          </cell>
        </row>
        <row r="603">
          <cell r="B603">
            <v>0</v>
          </cell>
          <cell r="C603">
            <v>0</v>
          </cell>
          <cell r="D603">
            <v>0</v>
          </cell>
          <cell r="E603">
            <v>0</v>
          </cell>
          <cell r="F603">
            <v>0</v>
          </cell>
          <cell r="G603">
            <v>0</v>
          </cell>
          <cell r="H603">
            <v>0</v>
          </cell>
          <cell r="I603">
            <v>166.4</v>
          </cell>
          <cell r="J603">
            <v>0</v>
          </cell>
          <cell r="K603">
            <v>0</v>
          </cell>
          <cell r="L603">
            <v>0</v>
          </cell>
          <cell r="M603">
            <v>0</v>
          </cell>
          <cell r="N603">
            <v>0</v>
          </cell>
          <cell r="O603">
            <v>0</v>
          </cell>
          <cell r="P603">
            <v>0</v>
          </cell>
          <cell r="Q603">
            <v>0</v>
          </cell>
          <cell r="R603">
            <v>0</v>
          </cell>
          <cell r="S603">
            <v>0</v>
          </cell>
          <cell r="T603">
            <v>0</v>
          </cell>
          <cell r="U603">
            <v>0</v>
          </cell>
          <cell r="V603">
            <v>0</v>
          </cell>
          <cell r="W603">
            <v>0</v>
          </cell>
          <cell r="X603">
            <v>0</v>
          </cell>
          <cell r="Y603">
            <v>1.9</v>
          </cell>
          <cell r="Z603">
            <v>0</v>
          </cell>
          <cell r="AA603">
            <v>0</v>
          </cell>
          <cell r="AB603">
            <v>0</v>
          </cell>
          <cell r="AC603">
            <v>0</v>
          </cell>
          <cell r="AD603">
            <v>0</v>
          </cell>
          <cell r="AE603">
            <v>0</v>
          </cell>
          <cell r="AF603">
            <v>112.9</v>
          </cell>
          <cell r="AG603">
            <v>0</v>
          </cell>
          <cell r="AH603">
            <v>0</v>
          </cell>
          <cell r="AI603">
            <v>0</v>
          </cell>
          <cell r="AJ603">
            <v>0</v>
          </cell>
          <cell r="AK603">
            <v>0</v>
          </cell>
          <cell r="AL603">
            <v>0</v>
          </cell>
          <cell r="AM603">
            <v>0</v>
          </cell>
          <cell r="AN603">
            <v>0</v>
          </cell>
          <cell r="AO603">
            <v>0</v>
          </cell>
          <cell r="AP603">
            <v>0</v>
          </cell>
          <cell r="AQ603">
            <v>0</v>
          </cell>
          <cell r="AR603">
            <v>0</v>
          </cell>
          <cell r="AS603">
            <v>0</v>
          </cell>
          <cell r="AT603">
            <v>0</v>
          </cell>
          <cell r="AU603">
            <v>0</v>
          </cell>
          <cell r="AV603">
            <v>0</v>
          </cell>
          <cell r="AW603">
            <v>0</v>
          </cell>
          <cell r="AX603">
            <v>1535</v>
          </cell>
          <cell r="AY603">
            <v>1356.1</v>
          </cell>
          <cell r="AZ603">
            <v>267.60000000000002</v>
          </cell>
          <cell r="BA603">
            <v>475.8</v>
          </cell>
          <cell r="BB603">
            <v>0</v>
          </cell>
          <cell r="BC603">
            <v>0</v>
          </cell>
          <cell r="BD603">
            <v>0</v>
          </cell>
          <cell r="BE603">
            <v>0</v>
          </cell>
          <cell r="BF603">
            <v>0</v>
          </cell>
          <cell r="BG603">
            <v>95.16</v>
          </cell>
          <cell r="BH603">
            <v>387.53115937364799</v>
          </cell>
          <cell r="BI603">
            <v>27.8</v>
          </cell>
          <cell r="BJ603">
            <v>0</v>
          </cell>
          <cell r="BK603">
            <v>0</v>
          </cell>
          <cell r="BL603">
            <v>0</v>
          </cell>
          <cell r="BM603">
            <v>0</v>
          </cell>
          <cell r="BN603">
            <v>45</v>
          </cell>
          <cell r="BO603">
            <v>0</v>
          </cell>
          <cell r="BP603">
            <v>0</v>
          </cell>
          <cell r="BQ603">
            <v>0</v>
          </cell>
          <cell r="BR603">
            <v>0</v>
          </cell>
          <cell r="BS603">
            <v>0</v>
          </cell>
          <cell r="BT603">
            <v>0</v>
          </cell>
          <cell r="BU603">
            <v>0</v>
          </cell>
          <cell r="BV603">
            <v>0</v>
          </cell>
          <cell r="BW603">
            <v>0</v>
          </cell>
          <cell r="BY603">
            <v>0</v>
          </cell>
          <cell r="BZ603">
            <v>0</v>
          </cell>
          <cell r="CA603">
            <v>0</v>
          </cell>
          <cell r="CB603">
            <v>0</v>
          </cell>
          <cell r="CC603">
            <v>0</v>
          </cell>
          <cell r="CD603">
            <v>0</v>
          </cell>
          <cell r="CE603">
            <v>0</v>
          </cell>
          <cell r="CF603">
            <v>0</v>
          </cell>
          <cell r="CG603">
            <v>0</v>
          </cell>
          <cell r="CH603">
            <v>0</v>
          </cell>
          <cell r="CI603">
            <v>0</v>
          </cell>
          <cell r="CJ603">
            <v>0</v>
          </cell>
          <cell r="CK603">
            <v>0</v>
          </cell>
          <cell r="CL603">
            <v>0</v>
          </cell>
          <cell r="CM603">
            <v>0</v>
          </cell>
          <cell r="CN603">
            <v>1.2</v>
          </cell>
          <cell r="CO603">
            <v>0</v>
          </cell>
          <cell r="CP603">
            <v>0</v>
          </cell>
          <cell r="CQ603">
            <v>0</v>
          </cell>
          <cell r="CR603">
            <v>0</v>
          </cell>
          <cell r="CS603">
            <v>0</v>
          </cell>
          <cell r="CT603">
            <v>0</v>
          </cell>
          <cell r="CU603">
            <v>0</v>
          </cell>
          <cell r="CV603">
            <v>0</v>
          </cell>
          <cell r="CW603">
            <v>0</v>
          </cell>
          <cell r="CX603">
            <v>0</v>
          </cell>
          <cell r="CY603">
            <v>0</v>
          </cell>
          <cell r="CZ603">
            <v>0</v>
          </cell>
          <cell r="DA603">
            <v>0</v>
          </cell>
          <cell r="DB603">
            <v>0</v>
          </cell>
          <cell r="DC603">
            <v>0</v>
          </cell>
          <cell r="DD603">
            <v>0</v>
          </cell>
          <cell r="DE603">
            <v>0</v>
          </cell>
          <cell r="DF603">
            <v>0</v>
          </cell>
          <cell r="DG603">
            <v>0</v>
          </cell>
          <cell r="DH603">
            <v>0</v>
          </cell>
          <cell r="DI603">
            <v>0</v>
          </cell>
          <cell r="DJ603">
            <v>0</v>
          </cell>
          <cell r="DK603">
            <v>0</v>
          </cell>
          <cell r="DL603">
            <v>0</v>
          </cell>
          <cell r="DM603">
            <v>0</v>
          </cell>
          <cell r="DN603">
            <v>0</v>
          </cell>
          <cell r="DO603">
            <v>0</v>
          </cell>
          <cell r="DP603">
            <v>0</v>
          </cell>
          <cell r="DQ603">
            <v>0</v>
          </cell>
          <cell r="DR603">
            <v>0</v>
          </cell>
          <cell r="DS603">
            <v>0</v>
          </cell>
          <cell r="DT603">
            <v>0</v>
          </cell>
          <cell r="DU603">
            <v>0</v>
          </cell>
          <cell r="DV603">
            <v>0</v>
          </cell>
          <cell r="DW603">
            <v>0</v>
          </cell>
          <cell r="DX603">
            <v>0</v>
          </cell>
          <cell r="DY603">
            <v>0</v>
          </cell>
          <cell r="DZ603">
            <v>0</v>
          </cell>
          <cell r="EA603">
            <v>0.09</v>
          </cell>
          <cell r="EB603">
            <v>15.49</v>
          </cell>
          <cell r="EC603">
            <v>0</v>
          </cell>
          <cell r="ED603">
            <v>0</v>
          </cell>
          <cell r="EE603">
            <v>0</v>
          </cell>
          <cell r="EF603">
            <v>5.17</v>
          </cell>
          <cell r="EG603">
            <v>0</v>
          </cell>
          <cell r="EH603">
            <v>0</v>
          </cell>
          <cell r="EI603">
            <v>0</v>
          </cell>
          <cell r="EJ603">
            <v>0</v>
          </cell>
          <cell r="EK603">
            <v>0</v>
          </cell>
          <cell r="EL603">
            <v>0</v>
          </cell>
          <cell r="EM603">
            <v>0</v>
          </cell>
          <cell r="EN603">
            <v>0</v>
          </cell>
          <cell r="EO603">
            <v>0</v>
          </cell>
          <cell r="EQ603">
            <v>4493.1411593736484</v>
          </cell>
        </row>
        <row r="604">
          <cell r="B604">
            <v>0</v>
          </cell>
          <cell r="C604">
            <v>0</v>
          </cell>
          <cell r="D604">
            <v>0</v>
          </cell>
          <cell r="E604">
            <v>0</v>
          </cell>
          <cell r="F604">
            <v>0</v>
          </cell>
          <cell r="G604">
            <v>0</v>
          </cell>
          <cell r="H604">
            <v>0</v>
          </cell>
          <cell r="I604">
            <v>0</v>
          </cell>
          <cell r="J604">
            <v>0</v>
          </cell>
          <cell r="K604">
            <v>0</v>
          </cell>
          <cell r="L604">
            <v>0</v>
          </cell>
          <cell r="M604">
            <v>0</v>
          </cell>
          <cell r="N604">
            <v>0</v>
          </cell>
          <cell r="O604">
            <v>0</v>
          </cell>
          <cell r="P604">
            <v>0</v>
          </cell>
          <cell r="Q604">
            <v>0</v>
          </cell>
          <cell r="R604">
            <v>0</v>
          </cell>
          <cell r="S604">
            <v>0</v>
          </cell>
          <cell r="T604">
            <v>0</v>
          </cell>
          <cell r="U604">
            <v>0</v>
          </cell>
          <cell r="V604">
            <v>0</v>
          </cell>
          <cell r="W604">
            <v>0</v>
          </cell>
          <cell r="X604">
            <v>0</v>
          </cell>
          <cell r="Y604">
            <v>0</v>
          </cell>
          <cell r="Z604">
            <v>0</v>
          </cell>
          <cell r="AA604">
            <v>0</v>
          </cell>
          <cell r="AB604">
            <v>0</v>
          </cell>
          <cell r="AC604">
            <v>0</v>
          </cell>
          <cell r="AD604">
            <v>0</v>
          </cell>
          <cell r="AE604">
            <v>0</v>
          </cell>
          <cell r="AF604">
            <v>0</v>
          </cell>
          <cell r="AG604">
            <v>0</v>
          </cell>
          <cell r="AH604">
            <v>0</v>
          </cell>
          <cell r="AI604">
            <v>0</v>
          </cell>
          <cell r="AJ604">
            <v>0</v>
          </cell>
          <cell r="AK604">
            <v>0</v>
          </cell>
          <cell r="AL604">
            <v>0</v>
          </cell>
          <cell r="AM604">
            <v>0</v>
          </cell>
          <cell r="AN604">
            <v>0</v>
          </cell>
          <cell r="AO604">
            <v>0</v>
          </cell>
          <cell r="AP604">
            <v>0</v>
          </cell>
          <cell r="AQ604">
            <v>0</v>
          </cell>
          <cell r="AR604">
            <v>0</v>
          </cell>
          <cell r="AS604">
            <v>0</v>
          </cell>
          <cell r="AT604">
            <v>0</v>
          </cell>
          <cell r="AU604">
            <v>0</v>
          </cell>
          <cell r="AV604">
            <v>0</v>
          </cell>
          <cell r="AW604">
            <v>0</v>
          </cell>
          <cell r="AX604">
            <v>0</v>
          </cell>
          <cell r="AY604">
            <v>0</v>
          </cell>
          <cell r="AZ604">
            <v>0</v>
          </cell>
          <cell r="BA604">
            <v>0</v>
          </cell>
          <cell r="BB604">
            <v>0</v>
          </cell>
          <cell r="BC604">
            <v>0</v>
          </cell>
          <cell r="BD604">
            <v>0</v>
          </cell>
          <cell r="BE604">
            <v>0</v>
          </cell>
          <cell r="BF604">
            <v>0</v>
          </cell>
          <cell r="BG604">
            <v>0</v>
          </cell>
          <cell r="BH604">
            <v>0</v>
          </cell>
          <cell r="BI604">
            <v>0</v>
          </cell>
          <cell r="BJ604">
            <v>0</v>
          </cell>
          <cell r="BK604">
            <v>0</v>
          </cell>
          <cell r="BL604">
            <v>0</v>
          </cell>
          <cell r="BM604">
            <v>0</v>
          </cell>
          <cell r="BN604">
            <v>0</v>
          </cell>
          <cell r="BO604">
            <v>0</v>
          </cell>
          <cell r="BP604">
            <v>0</v>
          </cell>
          <cell r="BQ604">
            <v>0</v>
          </cell>
          <cell r="BR604">
            <v>0</v>
          </cell>
          <cell r="BS604">
            <v>0</v>
          </cell>
          <cell r="BT604">
            <v>-753</v>
          </cell>
          <cell r="BU604">
            <v>0</v>
          </cell>
          <cell r="BV604">
            <v>0</v>
          </cell>
          <cell r="BW604">
            <v>0</v>
          </cell>
          <cell r="BY604">
            <v>0</v>
          </cell>
          <cell r="BZ604">
            <v>0</v>
          </cell>
          <cell r="CA604">
            <v>0</v>
          </cell>
          <cell r="CB604">
            <v>0</v>
          </cell>
          <cell r="CC604">
            <v>0</v>
          </cell>
          <cell r="CD604">
            <v>0</v>
          </cell>
          <cell r="CE604">
            <v>0</v>
          </cell>
          <cell r="CF604">
            <v>0</v>
          </cell>
          <cell r="CG604">
            <v>0</v>
          </cell>
          <cell r="CH604">
            <v>0</v>
          </cell>
          <cell r="CI604">
            <v>0</v>
          </cell>
          <cell r="CJ604">
            <v>0</v>
          </cell>
          <cell r="CK604">
            <v>0</v>
          </cell>
          <cell r="CL604">
            <v>0</v>
          </cell>
          <cell r="CM604">
            <v>0</v>
          </cell>
          <cell r="CN604">
            <v>0</v>
          </cell>
          <cell r="CO604">
            <v>0</v>
          </cell>
          <cell r="CP604">
            <v>0</v>
          </cell>
          <cell r="CQ604">
            <v>0</v>
          </cell>
          <cell r="CR604">
            <v>0</v>
          </cell>
          <cell r="CS604">
            <v>0</v>
          </cell>
          <cell r="CT604">
            <v>0</v>
          </cell>
          <cell r="CU604">
            <v>0</v>
          </cell>
          <cell r="CV604">
            <v>0</v>
          </cell>
          <cell r="CW604">
            <v>0</v>
          </cell>
          <cell r="CX604">
            <v>0</v>
          </cell>
          <cell r="CY604">
            <v>0</v>
          </cell>
          <cell r="CZ604">
            <v>0</v>
          </cell>
          <cell r="DA604">
            <v>0</v>
          </cell>
          <cell r="DB604">
            <v>0</v>
          </cell>
          <cell r="DC604">
            <v>0</v>
          </cell>
          <cell r="DD604">
            <v>0</v>
          </cell>
          <cell r="DE604">
            <v>0</v>
          </cell>
          <cell r="DF604">
            <v>0</v>
          </cell>
          <cell r="DG604">
            <v>0</v>
          </cell>
          <cell r="DH604">
            <v>0</v>
          </cell>
          <cell r="DI604">
            <v>0</v>
          </cell>
          <cell r="DJ604">
            <v>0</v>
          </cell>
          <cell r="DK604">
            <v>0</v>
          </cell>
          <cell r="DL604">
            <v>0</v>
          </cell>
          <cell r="DM604">
            <v>0</v>
          </cell>
          <cell r="DN604">
            <v>0</v>
          </cell>
          <cell r="DO604">
            <v>0</v>
          </cell>
          <cell r="DP604">
            <v>0</v>
          </cell>
          <cell r="DQ604">
            <v>0</v>
          </cell>
          <cell r="DR604">
            <v>0</v>
          </cell>
          <cell r="DS604">
            <v>0</v>
          </cell>
          <cell r="DT604">
            <v>0</v>
          </cell>
          <cell r="DU604">
            <v>0</v>
          </cell>
          <cell r="DV604">
            <v>0</v>
          </cell>
          <cell r="DW604">
            <v>0</v>
          </cell>
          <cell r="DX604">
            <v>0</v>
          </cell>
          <cell r="DY604">
            <v>0</v>
          </cell>
          <cell r="DZ604">
            <v>0</v>
          </cell>
          <cell r="EA604">
            <v>0</v>
          </cell>
          <cell r="EB604">
            <v>0</v>
          </cell>
          <cell r="EC604">
            <v>0</v>
          </cell>
          <cell r="ED604">
            <v>0</v>
          </cell>
          <cell r="EE604">
            <v>0</v>
          </cell>
          <cell r="EF604">
            <v>0</v>
          </cell>
          <cell r="EG604">
            <v>0</v>
          </cell>
          <cell r="EH604">
            <v>0</v>
          </cell>
          <cell r="EI604">
            <v>0</v>
          </cell>
          <cell r="EJ604">
            <v>0</v>
          </cell>
          <cell r="EK604">
            <v>0</v>
          </cell>
          <cell r="EL604">
            <v>0</v>
          </cell>
          <cell r="EM604">
            <v>0</v>
          </cell>
          <cell r="EN604">
            <v>0</v>
          </cell>
          <cell r="EO604">
            <v>0</v>
          </cell>
          <cell r="EQ604">
            <v>-753</v>
          </cell>
        </row>
        <row r="605">
          <cell r="B605">
            <v>0</v>
          </cell>
          <cell r="C605">
            <v>0</v>
          </cell>
          <cell r="D605">
            <v>0</v>
          </cell>
          <cell r="E605">
            <v>0</v>
          </cell>
          <cell r="F605">
            <v>0</v>
          </cell>
          <cell r="G605">
            <v>0</v>
          </cell>
          <cell r="H605">
            <v>0</v>
          </cell>
          <cell r="I605">
            <v>3</v>
          </cell>
          <cell r="J605">
            <v>73.3</v>
          </cell>
          <cell r="K605">
            <v>0</v>
          </cell>
          <cell r="L605">
            <v>0</v>
          </cell>
          <cell r="M605">
            <v>0</v>
          </cell>
          <cell r="N605">
            <v>0</v>
          </cell>
          <cell r="O605">
            <v>95.2</v>
          </cell>
          <cell r="P605">
            <v>0</v>
          </cell>
          <cell r="Q605">
            <v>0</v>
          </cell>
          <cell r="R605">
            <v>0</v>
          </cell>
          <cell r="S605">
            <v>0</v>
          </cell>
          <cell r="T605">
            <v>0</v>
          </cell>
          <cell r="U605">
            <v>0</v>
          </cell>
          <cell r="V605">
            <v>274.61378727080103</v>
          </cell>
          <cell r="W605">
            <v>0</v>
          </cell>
          <cell r="X605">
            <v>0</v>
          </cell>
          <cell r="Y605">
            <v>373</v>
          </cell>
          <cell r="Z605">
            <v>0</v>
          </cell>
          <cell r="AA605">
            <v>24284</v>
          </cell>
          <cell r="AB605">
            <v>0</v>
          </cell>
          <cell r="AC605">
            <v>0</v>
          </cell>
          <cell r="AD605">
            <v>0</v>
          </cell>
          <cell r="AE605">
            <v>0</v>
          </cell>
          <cell r="AF605">
            <v>0</v>
          </cell>
          <cell r="AG605">
            <v>0</v>
          </cell>
          <cell r="AH605">
            <v>0</v>
          </cell>
          <cell r="AI605">
            <v>0</v>
          </cell>
          <cell r="AJ605">
            <v>0</v>
          </cell>
          <cell r="AK605">
            <v>0</v>
          </cell>
          <cell r="AL605">
            <v>0</v>
          </cell>
          <cell r="AM605">
            <v>0</v>
          </cell>
          <cell r="AN605">
            <v>0</v>
          </cell>
          <cell r="AO605">
            <v>0</v>
          </cell>
          <cell r="AP605">
            <v>0</v>
          </cell>
          <cell r="AQ605">
            <v>0</v>
          </cell>
          <cell r="AR605">
            <v>0</v>
          </cell>
          <cell r="AS605">
            <v>0</v>
          </cell>
          <cell r="AT605">
            <v>0</v>
          </cell>
          <cell r="AU605">
            <v>0</v>
          </cell>
          <cell r="AV605">
            <v>0</v>
          </cell>
          <cell r="AW605">
            <v>0</v>
          </cell>
          <cell r="AX605">
            <v>0</v>
          </cell>
          <cell r="AY605">
            <v>0</v>
          </cell>
          <cell r="AZ605">
            <v>190.48</v>
          </cell>
          <cell r="BA605">
            <v>84.1</v>
          </cell>
          <cell r="BB605">
            <v>0</v>
          </cell>
          <cell r="BC605">
            <v>0</v>
          </cell>
          <cell r="BD605">
            <v>0</v>
          </cell>
          <cell r="BE605">
            <v>0</v>
          </cell>
          <cell r="BF605">
            <v>0</v>
          </cell>
          <cell r="BG605">
            <v>0</v>
          </cell>
          <cell r="BH605">
            <v>296.73884062635199</v>
          </cell>
          <cell r="BI605">
            <v>0</v>
          </cell>
          <cell r="BJ605">
            <v>0</v>
          </cell>
          <cell r="BK605">
            <v>0</v>
          </cell>
          <cell r="BL605">
            <v>0</v>
          </cell>
          <cell r="BM605">
            <v>0</v>
          </cell>
          <cell r="BN605">
            <v>0</v>
          </cell>
          <cell r="BO605">
            <v>0</v>
          </cell>
          <cell r="BP605">
            <v>0</v>
          </cell>
          <cell r="BQ605">
            <v>0</v>
          </cell>
          <cell r="BR605">
            <v>0</v>
          </cell>
          <cell r="BS605">
            <v>55.4</v>
          </cell>
          <cell r="BT605">
            <v>0</v>
          </cell>
          <cell r="BU605">
            <v>0</v>
          </cell>
          <cell r="BV605">
            <v>0</v>
          </cell>
          <cell r="BW605">
            <v>0</v>
          </cell>
          <cell r="BY605">
            <v>0</v>
          </cell>
          <cell r="BZ605">
            <v>0</v>
          </cell>
          <cell r="CA605">
            <v>0</v>
          </cell>
          <cell r="CB605">
            <v>0</v>
          </cell>
          <cell r="CC605">
            <v>0</v>
          </cell>
          <cell r="CD605">
            <v>0</v>
          </cell>
          <cell r="CE605">
            <v>0</v>
          </cell>
          <cell r="CF605">
            <v>0</v>
          </cell>
          <cell r="CG605">
            <v>0</v>
          </cell>
          <cell r="CI605">
            <v>0</v>
          </cell>
          <cell r="CJ605">
            <v>0</v>
          </cell>
          <cell r="CK605">
            <v>0</v>
          </cell>
          <cell r="CL605">
            <v>0</v>
          </cell>
          <cell r="CM605">
            <v>0</v>
          </cell>
          <cell r="CN605">
            <v>0</v>
          </cell>
          <cell r="CO605">
            <v>0</v>
          </cell>
          <cell r="CP605">
            <v>0</v>
          </cell>
          <cell r="CQ605">
            <v>0</v>
          </cell>
          <cell r="CR605">
            <v>0</v>
          </cell>
          <cell r="CS605">
            <v>0</v>
          </cell>
          <cell r="CT605">
            <v>0</v>
          </cell>
          <cell r="CU605">
            <v>0</v>
          </cell>
          <cell r="CV605">
            <v>0</v>
          </cell>
          <cell r="CW605">
            <v>0</v>
          </cell>
          <cell r="CX605">
            <v>0</v>
          </cell>
          <cell r="CY605">
            <v>0</v>
          </cell>
          <cell r="CZ605">
            <v>0</v>
          </cell>
          <cell r="DA605">
            <v>0</v>
          </cell>
          <cell r="DB605">
            <v>0</v>
          </cell>
          <cell r="DC605">
            <v>0</v>
          </cell>
          <cell r="DD605">
            <v>0</v>
          </cell>
          <cell r="DE605">
            <v>0</v>
          </cell>
          <cell r="DF605">
            <v>0</v>
          </cell>
          <cell r="DG605">
            <v>0</v>
          </cell>
          <cell r="DH605">
            <v>0</v>
          </cell>
          <cell r="DI605">
            <v>0</v>
          </cell>
          <cell r="DJ605">
            <v>0</v>
          </cell>
          <cell r="DK605">
            <v>0</v>
          </cell>
          <cell r="DL605">
            <v>0</v>
          </cell>
          <cell r="DM605">
            <v>0</v>
          </cell>
          <cell r="DN605">
            <v>0</v>
          </cell>
          <cell r="DO605">
            <v>0</v>
          </cell>
          <cell r="DP605">
            <v>0</v>
          </cell>
          <cell r="DQ605">
            <v>0</v>
          </cell>
          <cell r="DR605">
            <v>0</v>
          </cell>
          <cell r="DS605">
            <v>0</v>
          </cell>
          <cell r="DT605">
            <v>0</v>
          </cell>
          <cell r="DU605">
            <v>0</v>
          </cell>
          <cell r="DV605">
            <v>0</v>
          </cell>
          <cell r="DW605">
            <v>0</v>
          </cell>
          <cell r="DX605">
            <v>0</v>
          </cell>
          <cell r="DY605">
            <v>0</v>
          </cell>
          <cell r="DZ605">
            <v>0</v>
          </cell>
          <cell r="EA605">
            <v>0</v>
          </cell>
          <cell r="EB605">
            <v>0</v>
          </cell>
          <cell r="EC605">
            <v>0</v>
          </cell>
          <cell r="ED605">
            <v>0</v>
          </cell>
          <cell r="EE605">
            <v>0</v>
          </cell>
          <cell r="EF605">
            <v>0</v>
          </cell>
          <cell r="EG605">
            <v>0</v>
          </cell>
          <cell r="EH605">
            <v>0</v>
          </cell>
          <cell r="EI605">
            <v>0</v>
          </cell>
          <cell r="EJ605">
            <v>0</v>
          </cell>
          <cell r="EK605">
            <v>0</v>
          </cell>
          <cell r="EL605">
            <v>0</v>
          </cell>
          <cell r="EM605">
            <v>0</v>
          </cell>
          <cell r="EN605">
            <v>0</v>
          </cell>
          <cell r="EO605">
            <v>0</v>
          </cell>
          <cell r="EQ605">
            <v>25729.832627897154</v>
          </cell>
        </row>
        <row r="606">
          <cell r="B606">
            <v>0</v>
          </cell>
          <cell r="C606">
            <v>0</v>
          </cell>
          <cell r="D606">
            <v>0</v>
          </cell>
          <cell r="E606">
            <v>0</v>
          </cell>
          <cell r="F606">
            <v>0</v>
          </cell>
          <cell r="G606">
            <v>0</v>
          </cell>
          <cell r="H606">
            <v>231</v>
          </cell>
          <cell r="I606">
            <v>174.4</v>
          </cell>
          <cell r="J606">
            <v>73.3</v>
          </cell>
          <cell r="K606">
            <v>0</v>
          </cell>
          <cell r="L606">
            <v>0</v>
          </cell>
          <cell r="M606">
            <v>0</v>
          </cell>
          <cell r="N606">
            <v>0</v>
          </cell>
          <cell r="O606">
            <v>95.2</v>
          </cell>
          <cell r="P606">
            <v>0</v>
          </cell>
          <cell r="Q606">
            <v>0</v>
          </cell>
          <cell r="R606">
            <v>0</v>
          </cell>
          <cell r="S606">
            <v>0</v>
          </cell>
          <cell r="T606">
            <v>0</v>
          </cell>
          <cell r="U606">
            <v>25</v>
          </cell>
          <cell r="V606">
            <v>274.61378727080103</v>
          </cell>
          <cell r="W606">
            <v>0</v>
          </cell>
          <cell r="X606">
            <v>0</v>
          </cell>
          <cell r="Y606">
            <v>374.9</v>
          </cell>
          <cell r="Z606">
            <v>0</v>
          </cell>
          <cell r="AA606">
            <v>40473</v>
          </cell>
          <cell r="AB606">
            <v>0</v>
          </cell>
          <cell r="AC606">
            <v>0</v>
          </cell>
          <cell r="AD606">
            <v>301.39999999999998</v>
          </cell>
          <cell r="AE606">
            <v>0</v>
          </cell>
          <cell r="AF606">
            <v>112.9</v>
          </cell>
          <cell r="AG606">
            <v>0</v>
          </cell>
          <cell r="AH606">
            <v>0</v>
          </cell>
          <cell r="AI606">
            <v>0</v>
          </cell>
          <cell r="AJ606">
            <v>0</v>
          </cell>
          <cell r="AK606">
            <v>0</v>
          </cell>
          <cell r="AL606">
            <v>0</v>
          </cell>
          <cell r="AM606">
            <v>0</v>
          </cell>
          <cell r="AN606">
            <v>0</v>
          </cell>
          <cell r="AO606">
            <v>0</v>
          </cell>
          <cell r="AP606">
            <v>0</v>
          </cell>
          <cell r="AQ606">
            <v>0</v>
          </cell>
          <cell r="AR606">
            <v>0</v>
          </cell>
          <cell r="AS606">
            <v>0</v>
          </cell>
          <cell r="AT606">
            <v>0</v>
          </cell>
          <cell r="AU606">
            <v>0</v>
          </cell>
          <cell r="AV606">
            <v>51.7</v>
          </cell>
          <cell r="AW606">
            <v>0</v>
          </cell>
          <cell r="AX606">
            <v>1535</v>
          </cell>
          <cell r="AY606">
            <v>1356.1</v>
          </cell>
          <cell r="AZ606">
            <v>458.08</v>
          </cell>
          <cell r="BA606">
            <v>559.9</v>
          </cell>
          <cell r="BB606">
            <v>0</v>
          </cell>
          <cell r="BC606">
            <v>0</v>
          </cell>
          <cell r="BD606">
            <v>0</v>
          </cell>
          <cell r="BE606">
            <v>0</v>
          </cell>
          <cell r="BF606">
            <v>0</v>
          </cell>
          <cell r="BG606">
            <v>157.57</v>
          </cell>
          <cell r="BH606">
            <v>684.27</v>
          </cell>
          <cell r="BI606">
            <v>27.8</v>
          </cell>
          <cell r="BJ606">
            <v>0.8</v>
          </cell>
          <cell r="BK606">
            <v>0</v>
          </cell>
          <cell r="BL606">
            <v>0</v>
          </cell>
          <cell r="BM606">
            <v>0</v>
          </cell>
          <cell r="BN606">
            <v>96</v>
          </cell>
          <cell r="BO606">
            <v>0</v>
          </cell>
          <cell r="BP606">
            <v>0</v>
          </cell>
          <cell r="BQ606">
            <v>0</v>
          </cell>
          <cell r="BR606">
            <v>0</v>
          </cell>
          <cell r="BS606">
            <v>2575</v>
          </cell>
          <cell r="BT606">
            <v>-274.85000000000002</v>
          </cell>
          <cell r="BU606">
            <v>0</v>
          </cell>
          <cell r="BV606">
            <v>154</v>
          </cell>
          <cell r="BW606">
            <v>0</v>
          </cell>
          <cell r="BY606">
            <v>0</v>
          </cell>
          <cell r="BZ606">
            <v>0</v>
          </cell>
          <cell r="CA606">
            <v>2</v>
          </cell>
          <cell r="CB606">
            <v>0</v>
          </cell>
          <cell r="CC606">
            <v>0</v>
          </cell>
          <cell r="CD606">
            <v>35</v>
          </cell>
          <cell r="CE606">
            <v>0</v>
          </cell>
          <cell r="CF606">
            <v>0</v>
          </cell>
          <cell r="CG606">
            <v>0</v>
          </cell>
          <cell r="CH606">
            <v>0</v>
          </cell>
          <cell r="CI606">
            <v>0</v>
          </cell>
          <cell r="CJ606">
            <v>0</v>
          </cell>
          <cell r="CK606">
            <v>0</v>
          </cell>
          <cell r="CL606">
            <v>12.7</v>
          </cell>
          <cell r="CM606">
            <v>0</v>
          </cell>
          <cell r="CN606">
            <v>-24.3</v>
          </cell>
          <cell r="CO606">
            <v>0</v>
          </cell>
          <cell r="CP606">
            <v>0</v>
          </cell>
          <cell r="CQ606">
            <v>0.5</v>
          </cell>
          <cell r="CR606">
            <v>0</v>
          </cell>
          <cell r="CS606">
            <v>0</v>
          </cell>
          <cell r="CT606">
            <v>0</v>
          </cell>
          <cell r="CU606">
            <v>0</v>
          </cell>
          <cell r="CV606">
            <v>0</v>
          </cell>
          <cell r="CW606">
            <v>0</v>
          </cell>
          <cell r="CX606">
            <v>191</v>
          </cell>
          <cell r="CY606">
            <v>0</v>
          </cell>
          <cell r="CZ606">
            <v>0</v>
          </cell>
          <cell r="DA606">
            <v>0</v>
          </cell>
          <cell r="DB606">
            <v>300.36</v>
          </cell>
          <cell r="DC606">
            <v>0</v>
          </cell>
          <cell r="DD606">
            <v>0</v>
          </cell>
          <cell r="DE606">
            <v>0</v>
          </cell>
          <cell r="DF606">
            <v>0</v>
          </cell>
          <cell r="DG606">
            <v>0</v>
          </cell>
          <cell r="DH606">
            <v>0</v>
          </cell>
          <cell r="DI606">
            <v>0</v>
          </cell>
          <cell r="DJ606">
            <v>0</v>
          </cell>
          <cell r="DK606">
            <v>0</v>
          </cell>
          <cell r="DL606">
            <v>0</v>
          </cell>
          <cell r="DM606">
            <v>0</v>
          </cell>
          <cell r="DN606">
            <v>38.15</v>
          </cell>
          <cell r="DO606">
            <v>0</v>
          </cell>
          <cell r="DP606">
            <v>0</v>
          </cell>
          <cell r="DQ606">
            <v>0</v>
          </cell>
          <cell r="DR606">
            <v>0</v>
          </cell>
          <cell r="DS606">
            <v>0</v>
          </cell>
          <cell r="DT606">
            <v>0</v>
          </cell>
          <cell r="DU606">
            <v>0</v>
          </cell>
          <cell r="DV606">
            <v>0</v>
          </cell>
          <cell r="DW606">
            <v>0</v>
          </cell>
          <cell r="DX606">
            <v>0</v>
          </cell>
          <cell r="DY606">
            <v>0</v>
          </cell>
          <cell r="DZ606">
            <v>0</v>
          </cell>
          <cell r="EA606">
            <v>2.99</v>
          </cell>
          <cell r="EB606">
            <v>22.49</v>
          </cell>
          <cell r="EC606">
            <v>0</v>
          </cell>
          <cell r="ED606">
            <v>221</v>
          </cell>
          <cell r="EE606">
            <v>2.4</v>
          </cell>
          <cell r="EF606">
            <v>8.1999999999999993</v>
          </cell>
          <cell r="EG606">
            <v>0</v>
          </cell>
          <cell r="EH606">
            <v>0</v>
          </cell>
          <cell r="EI606">
            <v>8</v>
          </cell>
          <cell r="EJ606">
            <v>0</v>
          </cell>
          <cell r="EK606">
            <v>76.0889493701997</v>
          </cell>
          <cell r="EL606">
            <v>0</v>
          </cell>
          <cell r="EM606">
            <v>0</v>
          </cell>
          <cell r="EN606">
            <v>0</v>
          </cell>
          <cell r="EO606">
            <v>0</v>
          </cell>
          <cell r="EQ606">
            <v>50413.662736640996</v>
          </cell>
        </row>
        <row r="607">
          <cell r="B607">
            <v>0</v>
          </cell>
          <cell r="C607">
            <v>0</v>
          </cell>
          <cell r="D607">
            <v>0</v>
          </cell>
          <cell r="E607">
            <v>0</v>
          </cell>
          <cell r="F607">
            <v>0</v>
          </cell>
          <cell r="G607">
            <v>0</v>
          </cell>
          <cell r="H607">
            <v>231</v>
          </cell>
          <cell r="I607">
            <v>4</v>
          </cell>
          <cell r="K607">
            <v>0</v>
          </cell>
          <cell r="L607">
            <v>0</v>
          </cell>
          <cell r="M607">
            <v>0</v>
          </cell>
          <cell r="N607">
            <v>0</v>
          </cell>
          <cell r="O607">
            <v>0</v>
          </cell>
          <cell r="P607">
            <v>0</v>
          </cell>
          <cell r="Q607">
            <v>0</v>
          </cell>
          <cell r="R607">
            <v>0</v>
          </cell>
          <cell r="S607">
            <v>0</v>
          </cell>
          <cell r="T607">
            <v>0</v>
          </cell>
          <cell r="U607">
            <v>0</v>
          </cell>
          <cell r="V607">
            <v>0</v>
          </cell>
          <cell r="W607">
            <v>0</v>
          </cell>
          <cell r="X607">
            <v>0</v>
          </cell>
          <cell r="Y607">
            <v>0</v>
          </cell>
          <cell r="Z607">
            <v>0</v>
          </cell>
          <cell r="AA607">
            <v>16189</v>
          </cell>
          <cell r="AB607">
            <v>0</v>
          </cell>
          <cell r="AC607">
            <v>0</v>
          </cell>
          <cell r="AD607">
            <v>301.39999999999998</v>
          </cell>
          <cell r="AE607">
            <v>0</v>
          </cell>
          <cell r="AF607">
            <v>0</v>
          </cell>
          <cell r="AG607">
            <v>0</v>
          </cell>
          <cell r="AH607">
            <v>0</v>
          </cell>
          <cell r="AI607">
            <v>0</v>
          </cell>
          <cell r="AJ607">
            <v>0</v>
          </cell>
          <cell r="AK607">
            <v>0</v>
          </cell>
          <cell r="AL607">
            <v>0</v>
          </cell>
          <cell r="AM607">
            <v>0</v>
          </cell>
          <cell r="AN607">
            <v>0</v>
          </cell>
          <cell r="AO607">
            <v>0</v>
          </cell>
          <cell r="AP607">
            <v>0</v>
          </cell>
          <cell r="AQ607">
            <v>0</v>
          </cell>
          <cell r="AR607">
            <v>0</v>
          </cell>
          <cell r="AS607">
            <v>0</v>
          </cell>
          <cell r="AT607">
            <v>8.6999999999999993</v>
          </cell>
          <cell r="AU607">
            <v>0</v>
          </cell>
          <cell r="AV607">
            <v>41.4</v>
          </cell>
          <cell r="AW607">
            <v>0</v>
          </cell>
          <cell r="AX607">
            <v>0</v>
          </cell>
          <cell r="AY607">
            <v>0</v>
          </cell>
          <cell r="AZ607">
            <v>0</v>
          </cell>
          <cell r="BA607">
            <v>0</v>
          </cell>
          <cell r="BB607">
            <v>0</v>
          </cell>
          <cell r="BC607">
            <v>0</v>
          </cell>
          <cell r="BD607">
            <v>0</v>
          </cell>
          <cell r="BE607">
            <v>0</v>
          </cell>
          <cell r="BF607">
            <v>0</v>
          </cell>
          <cell r="BG607">
            <v>61.01</v>
          </cell>
          <cell r="BH607">
            <v>0</v>
          </cell>
          <cell r="BI607">
            <v>0</v>
          </cell>
          <cell r="BJ607">
            <v>0.8</v>
          </cell>
          <cell r="BK607">
            <v>0</v>
          </cell>
          <cell r="BL607">
            <v>0</v>
          </cell>
          <cell r="BM607">
            <v>0</v>
          </cell>
          <cell r="BN607">
            <v>223</v>
          </cell>
          <cell r="BO607">
            <v>0</v>
          </cell>
          <cell r="BP607">
            <v>0</v>
          </cell>
          <cell r="BQ607">
            <v>0</v>
          </cell>
          <cell r="BR607">
            <v>0.1</v>
          </cell>
          <cell r="BS607">
            <v>2610.5</v>
          </cell>
          <cell r="BT607">
            <v>732.52</v>
          </cell>
          <cell r="BU607">
            <v>0</v>
          </cell>
          <cell r="BV607">
            <v>154</v>
          </cell>
          <cell r="BW607">
            <v>0</v>
          </cell>
          <cell r="BY607">
            <v>0</v>
          </cell>
          <cell r="BZ607">
            <v>0</v>
          </cell>
          <cell r="CA607">
            <v>2</v>
          </cell>
          <cell r="CB607">
            <v>0</v>
          </cell>
          <cell r="CC607">
            <v>0</v>
          </cell>
          <cell r="CD607">
            <v>35</v>
          </cell>
          <cell r="CE607">
            <v>0</v>
          </cell>
          <cell r="CF607">
            <v>0</v>
          </cell>
          <cell r="CG607">
            <v>0</v>
          </cell>
          <cell r="CH607">
            <v>0</v>
          </cell>
          <cell r="CI607">
            <v>0</v>
          </cell>
          <cell r="CJ607">
            <v>0</v>
          </cell>
          <cell r="CK607">
            <v>0</v>
          </cell>
          <cell r="CL607">
            <v>5.0999999999999996</v>
          </cell>
          <cell r="CM607">
            <v>0</v>
          </cell>
          <cell r="CN607">
            <v>-25.5</v>
          </cell>
          <cell r="CO607">
            <v>0</v>
          </cell>
          <cell r="CP607">
            <v>0</v>
          </cell>
          <cell r="CQ607">
            <v>0.5</v>
          </cell>
          <cell r="CR607">
            <v>0</v>
          </cell>
          <cell r="CS607">
            <v>0</v>
          </cell>
          <cell r="CT607">
            <v>0</v>
          </cell>
          <cell r="CU607">
            <v>0</v>
          </cell>
          <cell r="CV607">
            <v>0</v>
          </cell>
          <cell r="CW607">
            <v>0</v>
          </cell>
          <cell r="CX607">
            <v>348</v>
          </cell>
          <cell r="CY607">
            <v>0</v>
          </cell>
          <cell r="CZ607">
            <v>0</v>
          </cell>
          <cell r="DA607">
            <v>0</v>
          </cell>
          <cell r="DB607">
            <v>833.32</v>
          </cell>
          <cell r="DC607">
            <v>0</v>
          </cell>
          <cell r="DD607">
            <v>0</v>
          </cell>
          <cell r="DE607">
            <v>0</v>
          </cell>
          <cell r="DF607">
            <v>0</v>
          </cell>
          <cell r="DG607">
            <v>0</v>
          </cell>
          <cell r="DH607">
            <v>0</v>
          </cell>
          <cell r="DI607">
            <v>0</v>
          </cell>
          <cell r="DJ607">
            <v>2.15</v>
          </cell>
          <cell r="DK607">
            <v>0</v>
          </cell>
          <cell r="DL607">
            <v>0</v>
          </cell>
          <cell r="DM607">
            <v>0</v>
          </cell>
          <cell r="DN607">
            <v>31.62</v>
          </cell>
          <cell r="DO607">
            <v>23.67</v>
          </cell>
          <cell r="DP607">
            <v>0</v>
          </cell>
          <cell r="DQ607">
            <v>0</v>
          </cell>
          <cell r="DR607">
            <v>0</v>
          </cell>
          <cell r="DS607">
            <v>0</v>
          </cell>
          <cell r="DT607">
            <v>0</v>
          </cell>
          <cell r="DU607">
            <v>0</v>
          </cell>
          <cell r="DV607">
            <v>0</v>
          </cell>
          <cell r="DW607">
            <v>0</v>
          </cell>
          <cell r="DX607">
            <v>0</v>
          </cell>
          <cell r="DY607">
            <v>0</v>
          </cell>
          <cell r="DZ607">
            <v>0</v>
          </cell>
          <cell r="EA607">
            <v>1.65</v>
          </cell>
          <cell r="EB607">
            <v>2.2799999999999998</v>
          </cell>
          <cell r="EC607">
            <v>0</v>
          </cell>
          <cell r="ED607">
            <v>221</v>
          </cell>
          <cell r="EE607">
            <v>2.4</v>
          </cell>
          <cell r="EF607">
            <v>3.03</v>
          </cell>
          <cell r="EG607">
            <v>0</v>
          </cell>
          <cell r="EH607">
            <v>0</v>
          </cell>
          <cell r="EI607">
            <v>13.9</v>
          </cell>
          <cell r="EJ607">
            <v>0</v>
          </cell>
          <cell r="EK607">
            <v>76.0889493701997</v>
          </cell>
          <cell r="EL607">
            <v>0</v>
          </cell>
          <cell r="EM607">
            <v>0</v>
          </cell>
          <cell r="EN607">
            <v>0</v>
          </cell>
          <cell r="EO607">
            <v>0</v>
          </cell>
          <cell r="EQ607">
            <v>22133.638949370197</v>
          </cell>
        </row>
        <row r="608">
          <cell r="B608">
            <v>0</v>
          </cell>
          <cell r="C608">
            <v>0</v>
          </cell>
          <cell r="D608">
            <v>0</v>
          </cell>
          <cell r="E608">
            <v>0</v>
          </cell>
          <cell r="F608">
            <v>0</v>
          </cell>
          <cell r="G608">
            <v>0</v>
          </cell>
          <cell r="H608">
            <v>0</v>
          </cell>
          <cell r="I608">
            <v>267.39999999999998</v>
          </cell>
          <cell r="J608">
            <v>0</v>
          </cell>
          <cell r="K608">
            <v>0</v>
          </cell>
          <cell r="L608">
            <v>0</v>
          </cell>
          <cell r="M608">
            <v>0</v>
          </cell>
          <cell r="N608">
            <v>0</v>
          </cell>
          <cell r="O608">
            <v>0</v>
          </cell>
          <cell r="P608">
            <v>0</v>
          </cell>
          <cell r="Q608">
            <v>0</v>
          </cell>
          <cell r="R608">
            <v>0</v>
          </cell>
          <cell r="S608">
            <v>0</v>
          </cell>
          <cell r="T608">
            <v>0</v>
          </cell>
          <cell r="U608">
            <v>0</v>
          </cell>
          <cell r="V608">
            <v>0</v>
          </cell>
          <cell r="W608">
            <v>0</v>
          </cell>
          <cell r="X608">
            <v>0</v>
          </cell>
          <cell r="Y608">
            <v>6.5</v>
          </cell>
          <cell r="Z608">
            <v>0</v>
          </cell>
          <cell r="AA608">
            <v>0</v>
          </cell>
          <cell r="AB608">
            <v>0</v>
          </cell>
          <cell r="AC608">
            <v>0</v>
          </cell>
          <cell r="AD608">
            <v>0</v>
          </cell>
          <cell r="AE608">
            <v>0</v>
          </cell>
          <cell r="AF608">
            <v>112.9</v>
          </cell>
          <cell r="AG608">
            <v>0</v>
          </cell>
          <cell r="AH608">
            <v>0</v>
          </cell>
          <cell r="AI608">
            <v>0</v>
          </cell>
          <cell r="AJ608">
            <v>0</v>
          </cell>
          <cell r="AK608">
            <v>0</v>
          </cell>
          <cell r="AL608">
            <v>0</v>
          </cell>
          <cell r="AM608">
            <v>0</v>
          </cell>
          <cell r="AN608">
            <v>0</v>
          </cell>
          <cell r="AO608">
            <v>0</v>
          </cell>
          <cell r="AP608">
            <v>0</v>
          </cell>
          <cell r="AQ608">
            <v>0</v>
          </cell>
          <cell r="AR608">
            <v>0</v>
          </cell>
          <cell r="AS608">
            <v>0</v>
          </cell>
          <cell r="AT608">
            <v>0</v>
          </cell>
          <cell r="AU608">
            <v>0</v>
          </cell>
          <cell r="AV608">
            <v>0</v>
          </cell>
          <cell r="AW608">
            <v>0</v>
          </cell>
          <cell r="AX608">
            <v>1535</v>
          </cell>
          <cell r="AY608">
            <v>1356.1</v>
          </cell>
          <cell r="AZ608">
            <v>224.14599999999999</v>
          </cell>
          <cell r="BA608">
            <v>438.1</v>
          </cell>
          <cell r="BB608">
            <v>0</v>
          </cell>
          <cell r="BC608">
            <v>0</v>
          </cell>
          <cell r="BD608">
            <v>0</v>
          </cell>
          <cell r="BE608">
            <v>0</v>
          </cell>
          <cell r="BF608">
            <v>0</v>
          </cell>
          <cell r="BG608">
            <v>91.63</v>
          </cell>
          <cell r="BH608">
            <v>290.72235683227899</v>
          </cell>
          <cell r="BI608">
            <v>27.75</v>
          </cell>
          <cell r="BJ608">
            <v>0</v>
          </cell>
          <cell r="BK608">
            <v>0</v>
          </cell>
          <cell r="BL608">
            <v>0</v>
          </cell>
          <cell r="BM608">
            <v>0</v>
          </cell>
          <cell r="BN608">
            <v>66</v>
          </cell>
          <cell r="BO608">
            <v>0</v>
          </cell>
          <cell r="BP608">
            <v>0</v>
          </cell>
          <cell r="BQ608">
            <v>0</v>
          </cell>
          <cell r="BR608">
            <v>0.25</v>
          </cell>
          <cell r="BS608">
            <v>0</v>
          </cell>
          <cell r="BT608">
            <v>0</v>
          </cell>
          <cell r="BU608">
            <v>0</v>
          </cell>
          <cell r="BV608">
            <v>0</v>
          </cell>
          <cell r="BW608">
            <v>0</v>
          </cell>
          <cell r="BY608">
            <v>0</v>
          </cell>
          <cell r="BZ608">
            <v>0</v>
          </cell>
          <cell r="CA608">
            <v>0</v>
          </cell>
          <cell r="CB608">
            <v>0</v>
          </cell>
          <cell r="CC608">
            <v>0</v>
          </cell>
          <cell r="CD608">
            <v>0</v>
          </cell>
          <cell r="CE608">
            <v>0</v>
          </cell>
          <cell r="CF608">
            <v>0</v>
          </cell>
          <cell r="CG608">
            <v>0</v>
          </cell>
          <cell r="CH608">
            <v>0</v>
          </cell>
          <cell r="CI608">
            <v>0</v>
          </cell>
          <cell r="CJ608">
            <v>0</v>
          </cell>
          <cell r="CK608">
            <v>0</v>
          </cell>
          <cell r="CL608">
            <v>0</v>
          </cell>
          <cell r="CM608">
            <v>0</v>
          </cell>
          <cell r="CN608">
            <v>1.2</v>
          </cell>
          <cell r="CO608">
            <v>0</v>
          </cell>
          <cell r="CP608">
            <v>0</v>
          </cell>
          <cell r="CQ608">
            <v>0</v>
          </cell>
          <cell r="CR608">
            <v>0</v>
          </cell>
          <cell r="CS608">
            <v>0</v>
          </cell>
          <cell r="CT608">
            <v>0</v>
          </cell>
          <cell r="CU608">
            <v>0</v>
          </cell>
          <cell r="CV608">
            <v>0</v>
          </cell>
          <cell r="CW608">
            <v>0</v>
          </cell>
          <cell r="CX608">
            <v>0</v>
          </cell>
          <cell r="CY608">
            <v>0</v>
          </cell>
          <cell r="CZ608">
            <v>0</v>
          </cell>
          <cell r="DA608">
            <v>0</v>
          </cell>
          <cell r="DB608">
            <v>0</v>
          </cell>
          <cell r="DC608">
            <v>0</v>
          </cell>
          <cell r="DD608">
            <v>0</v>
          </cell>
          <cell r="DE608">
            <v>0</v>
          </cell>
          <cell r="DF608">
            <v>0</v>
          </cell>
          <cell r="DG608">
            <v>0</v>
          </cell>
          <cell r="DH608">
            <v>0</v>
          </cell>
          <cell r="DI608">
            <v>0</v>
          </cell>
          <cell r="DJ608">
            <v>0</v>
          </cell>
          <cell r="DK608">
            <v>0</v>
          </cell>
          <cell r="DL608">
            <v>0</v>
          </cell>
          <cell r="DM608">
            <v>0</v>
          </cell>
          <cell r="DN608">
            <v>0</v>
          </cell>
          <cell r="DO608">
            <v>0</v>
          </cell>
          <cell r="DP608">
            <v>0</v>
          </cell>
          <cell r="DQ608">
            <v>0</v>
          </cell>
          <cell r="DR608">
            <v>0</v>
          </cell>
          <cell r="DS608">
            <v>0</v>
          </cell>
          <cell r="DT608">
            <v>0</v>
          </cell>
          <cell r="DU608">
            <v>0</v>
          </cell>
          <cell r="DV608">
            <v>0</v>
          </cell>
          <cell r="DW608">
            <v>0</v>
          </cell>
          <cell r="DX608">
            <v>0</v>
          </cell>
          <cell r="DY608">
            <v>0</v>
          </cell>
          <cell r="DZ608">
            <v>0</v>
          </cell>
          <cell r="EA608">
            <v>0.06</v>
          </cell>
          <cell r="EB608">
            <v>9.1199999999999992</v>
          </cell>
          <cell r="EC608">
            <v>0</v>
          </cell>
          <cell r="ED608">
            <v>0</v>
          </cell>
          <cell r="EE608">
            <v>0</v>
          </cell>
          <cell r="EF608">
            <v>5.17</v>
          </cell>
          <cell r="EG608">
            <v>0</v>
          </cell>
          <cell r="EH608">
            <v>0</v>
          </cell>
          <cell r="EI608">
            <v>0</v>
          </cell>
          <cell r="EJ608">
            <v>0</v>
          </cell>
          <cell r="EK608">
            <v>0</v>
          </cell>
          <cell r="EL608">
            <v>0</v>
          </cell>
          <cell r="EM608">
            <v>0</v>
          </cell>
          <cell r="EN608">
            <v>0</v>
          </cell>
          <cell r="EO608">
            <v>0</v>
          </cell>
          <cell r="EQ608">
            <v>4432.0483568322788</v>
          </cell>
        </row>
        <row r="609">
          <cell r="B609">
            <v>0</v>
          </cell>
          <cell r="C609">
            <v>0</v>
          </cell>
          <cell r="D609">
            <v>0</v>
          </cell>
          <cell r="E609">
            <v>0</v>
          </cell>
          <cell r="F609">
            <v>0</v>
          </cell>
          <cell r="G609">
            <v>0</v>
          </cell>
          <cell r="H609">
            <v>0</v>
          </cell>
          <cell r="I609">
            <v>0</v>
          </cell>
          <cell r="J609">
            <v>0</v>
          </cell>
          <cell r="K609">
            <v>0</v>
          </cell>
          <cell r="L609">
            <v>0</v>
          </cell>
          <cell r="M609">
            <v>0</v>
          </cell>
          <cell r="N609">
            <v>0</v>
          </cell>
          <cell r="O609">
            <v>0</v>
          </cell>
          <cell r="P609">
            <v>0</v>
          </cell>
          <cell r="Q609">
            <v>0</v>
          </cell>
          <cell r="R609">
            <v>0</v>
          </cell>
          <cell r="S609">
            <v>0</v>
          </cell>
          <cell r="T609">
            <v>0</v>
          </cell>
          <cell r="U609">
            <v>0</v>
          </cell>
          <cell r="V609">
            <v>0</v>
          </cell>
          <cell r="W609">
            <v>0</v>
          </cell>
          <cell r="X609">
            <v>0</v>
          </cell>
          <cell r="Y609">
            <v>0</v>
          </cell>
          <cell r="Z609">
            <v>0</v>
          </cell>
          <cell r="AA609">
            <v>0</v>
          </cell>
          <cell r="AB609">
            <v>0</v>
          </cell>
          <cell r="AC609">
            <v>0</v>
          </cell>
          <cell r="AD609">
            <v>0</v>
          </cell>
          <cell r="AE609">
            <v>0</v>
          </cell>
          <cell r="AF609">
            <v>0</v>
          </cell>
          <cell r="AG609">
            <v>0</v>
          </cell>
          <cell r="AH609">
            <v>0</v>
          </cell>
          <cell r="AI609">
            <v>0</v>
          </cell>
          <cell r="AJ609">
            <v>0</v>
          </cell>
          <cell r="AK609">
            <v>0</v>
          </cell>
          <cell r="AL609">
            <v>0</v>
          </cell>
          <cell r="AM609">
            <v>0</v>
          </cell>
          <cell r="AN609">
            <v>0</v>
          </cell>
          <cell r="AO609">
            <v>0</v>
          </cell>
          <cell r="AP609">
            <v>0</v>
          </cell>
          <cell r="AQ609">
            <v>0</v>
          </cell>
          <cell r="AR609">
            <v>0</v>
          </cell>
          <cell r="AS609">
            <v>0</v>
          </cell>
          <cell r="AT609">
            <v>0</v>
          </cell>
          <cell r="AU609">
            <v>0</v>
          </cell>
          <cell r="AV609">
            <v>0</v>
          </cell>
          <cell r="AW609">
            <v>0</v>
          </cell>
          <cell r="AX609">
            <v>0</v>
          </cell>
          <cell r="AY609">
            <v>0</v>
          </cell>
          <cell r="AZ609">
            <v>0</v>
          </cell>
          <cell r="BA609">
            <v>0</v>
          </cell>
          <cell r="BB609">
            <v>0</v>
          </cell>
          <cell r="BC609">
            <v>0</v>
          </cell>
          <cell r="BD609">
            <v>0</v>
          </cell>
          <cell r="BE609">
            <v>0</v>
          </cell>
          <cell r="BF609">
            <v>0</v>
          </cell>
          <cell r="BG609">
            <v>0</v>
          </cell>
          <cell r="BH609">
            <v>0</v>
          </cell>
          <cell r="BI609">
            <v>0</v>
          </cell>
          <cell r="BJ609">
            <v>0</v>
          </cell>
          <cell r="BK609">
            <v>0</v>
          </cell>
          <cell r="BL609">
            <v>0</v>
          </cell>
          <cell r="BM609">
            <v>0</v>
          </cell>
          <cell r="BN609">
            <v>0</v>
          </cell>
          <cell r="BO609">
            <v>0</v>
          </cell>
          <cell r="BP609">
            <v>0</v>
          </cell>
          <cell r="BQ609">
            <v>0</v>
          </cell>
          <cell r="BR609">
            <v>0</v>
          </cell>
          <cell r="BS609">
            <v>0</v>
          </cell>
          <cell r="BT609">
            <v>-753</v>
          </cell>
          <cell r="BU609">
            <v>0</v>
          </cell>
          <cell r="BV609">
            <v>0</v>
          </cell>
          <cell r="BW609">
            <v>0</v>
          </cell>
          <cell r="BY609">
            <v>0</v>
          </cell>
          <cell r="BZ609">
            <v>0</v>
          </cell>
          <cell r="CA609">
            <v>0</v>
          </cell>
          <cell r="CB609">
            <v>0</v>
          </cell>
          <cell r="CC609">
            <v>0</v>
          </cell>
          <cell r="CD609">
            <v>0</v>
          </cell>
          <cell r="CE609">
            <v>0</v>
          </cell>
          <cell r="CF609">
            <v>0</v>
          </cell>
          <cell r="CG609">
            <v>0</v>
          </cell>
          <cell r="CH609">
            <v>0</v>
          </cell>
          <cell r="CI609">
            <v>0</v>
          </cell>
          <cell r="CJ609">
            <v>0</v>
          </cell>
          <cell r="CK609">
            <v>0</v>
          </cell>
          <cell r="CL609">
            <v>0</v>
          </cell>
          <cell r="CM609">
            <v>0</v>
          </cell>
          <cell r="CN609">
            <v>0</v>
          </cell>
          <cell r="CO609">
            <v>0</v>
          </cell>
          <cell r="CP609">
            <v>0</v>
          </cell>
          <cell r="CQ609">
            <v>0</v>
          </cell>
          <cell r="CR609">
            <v>0</v>
          </cell>
          <cell r="CS609">
            <v>0</v>
          </cell>
          <cell r="CT609">
            <v>0</v>
          </cell>
          <cell r="CU609">
            <v>0</v>
          </cell>
          <cell r="CV609">
            <v>0</v>
          </cell>
          <cell r="CW609">
            <v>0</v>
          </cell>
          <cell r="CX609">
            <v>0</v>
          </cell>
          <cell r="CY609">
            <v>0</v>
          </cell>
          <cell r="CZ609">
            <v>0</v>
          </cell>
          <cell r="DA609">
            <v>0</v>
          </cell>
          <cell r="DB609">
            <v>0</v>
          </cell>
          <cell r="DC609">
            <v>0</v>
          </cell>
          <cell r="DD609">
            <v>0</v>
          </cell>
          <cell r="DE609">
            <v>0</v>
          </cell>
          <cell r="DF609">
            <v>0</v>
          </cell>
          <cell r="DG609">
            <v>0</v>
          </cell>
          <cell r="DH609">
            <v>0</v>
          </cell>
          <cell r="DI609">
            <v>0</v>
          </cell>
          <cell r="DJ609">
            <v>0</v>
          </cell>
          <cell r="DK609">
            <v>0</v>
          </cell>
          <cell r="DL609">
            <v>0</v>
          </cell>
          <cell r="DM609">
            <v>0</v>
          </cell>
          <cell r="DN609">
            <v>0</v>
          </cell>
          <cell r="DO609">
            <v>0</v>
          </cell>
          <cell r="DP609">
            <v>0</v>
          </cell>
          <cell r="DQ609">
            <v>0</v>
          </cell>
          <cell r="DR609">
            <v>0</v>
          </cell>
          <cell r="DS609">
            <v>0</v>
          </cell>
          <cell r="DT609">
            <v>0</v>
          </cell>
          <cell r="DU609">
            <v>0</v>
          </cell>
          <cell r="DV609">
            <v>0</v>
          </cell>
          <cell r="DW609">
            <v>0</v>
          </cell>
          <cell r="DX609">
            <v>0</v>
          </cell>
          <cell r="DY609">
            <v>0</v>
          </cell>
          <cell r="DZ609">
            <v>0</v>
          </cell>
          <cell r="EA609">
            <v>0</v>
          </cell>
          <cell r="EB609">
            <v>0</v>
          </cell>
          <cell r="EC609">
            <v>0</v>
          </cell>
          <cell r="ED609">
            <v>0</v>
          </cell>
          <cell r="EE609">
            <v>0</v>
          </cell>
          <cell r="EF609">
            <v>0</v>
          </cell>
          <cell r="EG609">
            <v>0</v>
          </cell>
          <cell r="EH609">
            <v>0</v>
          </cell>
          <cell r="EI609">
            <v>0</v>
          </cell>
          <cell r="EJ609">
            <v>0</v>
          </cell>
          <cell r="EK609">
            <v>0</v>
          </cell>
          <cell r="EL609">
            <v>0</v>
          </cell>
          <cell r="EM609">
            <v>0</v>
          </cell>
          <cell r="EN609">
            <v>0</v>
          </cell>
          <cell r="EO609">
            <v>0</v>
          </cell>
          <cell r="EQ609">
            <v>-753</v>
          </cell>
        </row>
        <row r="610">
          <cell r="B610">
            <v>0</v>
          </cell>
          <cell r="C610">
            <v>0</v>
          </cell>
          <cell r="D610">
            <v>0</v>
          </cell>
          <cell r="E610">
            <v>0</v>
          </cell>
          <cell r="F610">
            <v>0</v>
          </cell>
          <cell r="G610">
            <v>0</v>
          </cell>
          <cell r="H610">
            <v>0</v>
          </cell>
          <cell r="I610">
            <v>2</v>
          </cell>
          <cell r="J610">
            <v>65.2</v>
          </cell>
          <cell r="K610">
            <v>0</v>
          </cell>
          <cell r="L610">
            <v>0</v>
          </cell>
          <cell r="M610">
            <v>0</v>
          </cell>
          <cell r="N610">
            <v>0</v>
          </cell>
          <cell r="O610">
            <v>95.2</v>
          </cell>
          <cell r="P610">
            <v>0</v>
          </cell>
          <cell r="Q610">
            <v>0</v>
          </cell>
          <cell r="R610">
            <v>0</v>
          </cell>
          <cell r="S610">
            <v>0</v>
          </cell>
          <cell r="T610">
            <v>0</v>
          </cell>
          <cell r="U610">
            <v>0</v>
          </cell>
          <cell r="V610">
            <v>274.61378727080103</v>
          </cell>
          <cell r="W610">
            <v>0</v>
          </cell>
          <cell r="X610">
            <v>0</v>
          </cell>
          <cell r="Y610">
            <v>588.5</v>
          </cell>
          <cell r="Z610">
            <v>0</v>
          </cell>
          <cell r="AA610">
            <v>24284</v>
          </cell>
          <cell r="AB610">
            <v>0</v>
          </cell>
          <cell r="AC610">
            <v>0</v>
          </cell>
          <cell r="AD610">
            <v>0</v>
          </cell>
          <cell r="AE610">
            <v>0</v>
          </cell>
          <cell r="AF610">
            <v>0</v>
          </cell>
          <cell r="AG610">
            <v>0</v>
          </cell>
          <cell r="AH610">
            <v>0</v>
          </cell>
          <cell r="AI610">
            <v>0</v>
          </cell>
          <cell r="AJ610">
            <v>0</v>
          </cell>
          <cell r="AK610">
            <v>0</v>
          </cell>
          <cell r="AL610">
            <v>0</v>
          </cell>
          <cell r="AM610">
            <v>0</v>
          </cell>
          <cell r="AN610">
            <v>0</v>
          </cell>
          <cell r="AO610">
            <v>0</v>
          </cell>
          <cell r="AP610">
            <v>0</v>
          </cell>
          <cell r="AQ610">
            <v>0</v>
          </cell>
          <cell r="AR610">
            <v>0</v>
          </cell>
          <cell r="AS610">
            <v>0</v>
          </cell>
          <cell r="AT610">
            <v>349.2</v>
          </cell>
          <cell r="AU610">
            <v>0</v>
          </cell>
          <cell r="AV610">
            <v>0</v>
          </cell>
          <cell r="AW610">
            <v>0</v>
          </cell>
          <cell r="AX610">
            <v>0</v>
          </cell>
          <cell r="AY610">
            <v>0</v>
          </cell>
          <cell r="AZ610">
            <v>63.17</v>
          </cell>
          <cell r="BA610">
            <v>105.4</v>
          </cell>
          <cell r="BB610">
            <v>0</v>
          </cell>
          <cell r="BC610">
            <v>0</v>
          </cell>
          <cell r="BD610">
            <v>0</v>
          </cell>
          <cell r="BE610">
            <v>0</v>
          </cell>
          <cell r="BF610">
            <v>0</v>
          </cell>
          <cell r="BG610">
            <v>0</v>
          </cell>
          <cell r="BH610">
            <v>226.413388491012</v>
          </cell>
          <cell r="BI610">
            <v>0</v>
          </cell>
          <cell r="BJ610">
            <v>0</v>
          </cell>
          <cell r="BK610">
            <v>0</v>
          </cell>
          <cell r="BL610">
            <v>0</v>
          </cell>
          <cell r="BM610">
            <v>0</v>
          </cell>
          <cell r="BN610">
            <v>0</v>
          </cell>
          <cell r="BO610">
            <v>0</v>
          </cell>
          <cell r="BP610">
            <v>0</v>
          </cell>
          <cell r="BQ610">
            <v>0</v>
          </cell>
          <cell r="BR610">
            <v>0</v>
          </cell>
          <cell r="BS610">
            <v>56</v>
          </cell>
          <cell r="BT610">
            <v>0</v>
          </cell>
          <cell r="BU610">
            <v>0</v>
          </cell>
          <cell r="BV610">
            <v>0</v>
          </cell>
          <cell r="BW610">
            <v>0</v>
          </cell>
          <cell r="BY610">
            <v>0</v>
          </cell>
          <cell r="BZ610">
            <v>0</v>
          </cell>
          <cell r="CA610">
            <v>0</v>
          </cell>
          <cell r="CB610">
            <v>0</v>
          </cell>
          <cell r="CC610">
            <v>0</v>
          </cell>
          <cell r="CD610">
            <v>0</v>
          </cell>
          <cell r="CE610">
            <v>0</v>
          </cell>
          <cell r="CF610">
            <v>0</v>
          </cell>
          <cell r="CG610">
            <v>0</v>
          </cell>
          <cell r="CH610">
            <v>0</v>
          </cell>
          <cell r="CI610">
            <v>0</v>
          </cell>
          <cell r="CJ610">
            <v>0</v>
          </cell>
          <cell r="CK610">
            <v>0</v>
          </cell>
          <cell r="CL610">
            <v>0</v>
          </cell>
          <cell r="CM610">
            <v>0</v>
          </cell>
          <cell r="CN610">
            <v>0</v>
          </cell>
          <cell r="CO610">
            <v>0</v>
          </cell>
          <cell r="CP610">
            <v>0</v>
          </cell>
          <cell r="CQ610">
            <v>0</v>
          </cell>
          <cell r="CR610">
            <v>0</v>
          </cell>
          <cell r="CS610">
            <v>0</v>
          </cell>
          <cell r="CT610">
            <v>0</v>
          </cell>
          <cell r="CU610">
            <v>0</v>
          </cell>
          <cell r="CV610">
            <v>0</v>
          </cell>
          <cell r="CW610">
            <v>0</v>
          </cell>
          <cell r="CX610">
            <v>0</v>
          </cell>
          <cell r="CY610">
            <v>0</v>
          </cell>
          <cell r="CZ610">
            <v>0</v>
          </cell>
          <cell r="DA610">
            <v>0</v>
          </cell>
          <cell r="DB610">
            <v>0</v>
          </cell>
          <cell r="DC610">
            <v>0</v>
          </cell>
          <cell r="DD610">
            <v>0</v>
          </cell>
          <cell r="DE610">
            <v>0</v>
          </cell>
          <cell r="DF610">
            <v>0</v>
          </cell>
          <cell r="DG610">
            <v>0</v>
          </cell>
          <cell r="DH610">
            <v>0</v>
          </cell>
          <cell r="DI610">
            <v>0</v>
          </cell>
          <cell r="DJ610">
            <v>0</v>
          </cell>
          <cell r="DK610">
            <v>0</v>
          </cell>
          <cell r="DL610">
            <v>0</v>
          </cell>
          <cell r="DM610">
            <v>0</v>
          </cell>
          <cell r="DN610">
            <v>0</v>
          </cell>
          <cell r="DO610">
            <v>0</v>
          </cell>
          <cell r="DP610">
            <v>0</v>
          </cell>
          <cell r="DQ610">
            <v>0</v>
          </cell>
          <cell r="DR610">
            <v>0</v>
          </cell>
          <cell r="DS610">
            <v>0</v>
          </cell>
          <cell r="DT610">
            <v>0</v>
          </cell>
          <cell r="DU610">
            <v>0</v>
          </cell>
          <cell r="DV610">
            <v>0</v>
          </cell>
          <cell r="DW610">
            <v>0</v>
          </cell>
          <cell r="DX610">
            <v>0</v>
          </cell>
          <cell r="DY610">
            <v>0</v>
          </cell>
          <cell r="DZ610">
            <v>0</v>
          </cell>
          <cell r="EA610">
            <v>0</v>
          </cell>
          <cell r="EB610">
            <v>0</v>
          </cell>
          <cell r="EC610">
            <v>0</v>
          </cell>
          <cell r="ED610">
            <v>0</v>
          </cell>
          <cell r="EE610">
            <v>0</v>
          </cell>
          <cell r="EF610">
            <v>0</v>
          </cell>
          <cell r="EG610">
            <v>0</v>
          </cell>
          <cell r="EH610">
            <v>0</v>
          </cell>
          <cell r="EI610">
            <v>0</v>
          </cell>
          <cell r="EJ610">
            <v>0</v>
          </cell>
          <cell r="EK610">
            <v>0</v>
          </cell>
          <cell r="EL610">
            <v>0</v>
          </cell>
          <cell r="EM610">
            <v>0</v>
          </cell>
          <cell r="EN610">
            <v>0</v>
          </cell>
          <cell r="EO610">
            <v>0</v>
          </cell>
          <cell r="EQ610">
            <v>26109.697175761812</v>
          </cell>
        </row>
        <row r="611">
          <cell r="B611">
            <v>0</v>
          </cell>
          <cell r="C611">
            <v>0</v>
          </cell>
          <cell r="D611">
            <v>0</v>
          </cell>
          <cell r="E611">
            <v>0</v>
          </cell>
          <cell r="F611">
            <v>0</v>
          </cell>
          <cell r="G611">
            <v>0</v>
          </cell>
          <cell r="H611">
            <v>231</v>
          </cell>
          <cell r="I611">
            <v>273.39999999999998</v>
          </cell>
          <cell r="J611">
            <v>65.2</v>
          </cell>
          <cell r="K611">
            <v>0</v>
          </cell>
          <cell r="L611">
            <v>0</v>
          </cell>
          <cell r="M611">
            <v>0</v>
          </cell>
          <cell r="N611">
            <v>0</v>
          </cell>
          <cell r="O611">
            <v>95.2</v>
          </cell>
          <cell r="P611">
            <v>0</v>
          </cell>
          <cell r="Q611">
            <v>0</v>
          </cell>
          <cell r="R611">
            <v>0</v>
          </cell>
          <cell r="S611">
            <v>0</v>
          </cell>
          <cell r="T611">
            <v>0</v>
          </cell>
          <cell r="U611">
            <v>0</v>
          </cell>
          <cell r="V611">
            <v>274.61378727080103</v>
          </cell>
          <cell r="W611">
            <v>0</v>
          </cell>
          <cell r="X611">
            <v>0</v>
          </cell>
          <cell r="Y611">
            <v>595</v>
          </cell>
          <cell r="Z611">
            <v>0</v>
          </cell>
          <cell r="AA611">
            <v>40473</v>
          </cell>
          <cell r="AB611">
            <v>0</v>
          </cell>
          <cell r="AC611">
            <v>0</v>
          </cell>
          <cell r="AD611">
            <v>301.39999999999998</v>
          </cell>
          <cell r="AE611">
            <v>0</v>
          </cell>
          <cell r="AF611">
            <v>112.9</v>
          </cell>
          <cell r="AG611">
            <v>0</v>
          </cell>
          <cell r="AH611">
            <v>0</v>
          </cell>
          <cell r="AI611">
            <v>0</v>
          </cell>
          <cell r="AJ611">
            <v>0</v>
          </cell>
          <cell r="AK611">
            <v>0</v>
          </cell>
          <cell r="AL611">
            <v>0</v>
          </cell>
          <cell r="AM611">
            <v>0</v>
          </cell>
          <cell r="AN611">
            <v>0</v>
          </cell>
          <cell r="AO611">
            <v>0</v>
          </cell>
          <cell r="AP611">
            <v>0</v>
          </cell>
          <cell r="AQ611">
            <v>0</v>
          </cell>
          <cell r="AR611">
            <v>0</v>
          </cell>
          <cell r="AS611">
            <v>0</v>
          </cell>
          <cell r="AT611">
            <v>357.9</v>
          </cell>
          <cell r="AU611">
            <v>0</v>
          </cell>
          <cell r="AV611">
            <v>41.4</v>
          </cell>
          <cell r="AW611">
            <v>0</v>
          </cell>
          <cell r="AX611">
            <v>1535</v>
          </cell>
          <cell r="AY611">
            <v>1356.1</v>
          </cell>
          <cell r="AZ611">
            <v>287.31599999999997</v>
          </cell>
          <cell r="BA611">
            <v>543.5</v>
          </cell>
          <cell r="BB611">
            <v>0</v>
          </cell>
          <cell r="BC611">
            <v>0</v>
          </cell>
          <cell r="BD611">
            <v>0</v>
          </cell>
          <cell r="BE611">
            <v>0</v>
          </cell>
          <cell r="BF611">
            <v>0</v>
          </cell>
          <cell r="BG611">
            <v>152.63999999999999</v>
          </cell>
          <cell r="BH611">
            <v>517.13574532329199</v>
          </cell>
          <cell r="BI611">
            <v>27.75</v>
          </cell>
          <cell r="BJ611">
            <v>0.8</v>
          </cell>
          <cell r="BK611">
            <v>0</v>
          </cell>
          <cell r="BL611">
            <v>0</v>
          </cell>
          <cell r="BM611">
            <v>0</v>
          </cell>
          <cell r="BN611">
            <v>289</v>
          </cell>
          <cell r="BO611">
            <v>0</v>
          </cell>
          <cell r="BP611">
            <v>0</v>
          </cell>
          <cell r="BQ611">
            <v>0</v>
          </cell>
          <cell r="BR611">
            <v>0.35</v>
          </cell>
          <cell r="BS611">
            <v>2666.5</v>
          </cell>
          <cell r="BT611">
            <v>-20.48</v>
          </cell>
          <cell r="BU611">
            <v>0</v>
          </cell>
          <cell r="BV611">
            <v>154</v>
          </cell>
          <cell r="BW611">
            <v>0</v>
          </cell>
          <cell r="BY611">
            <v>0</v>
          </cell>
          <cell r="BZ611">
            <v>0</v>
          </cell>
          <cell r="CA611">
            <v>2</v>
          </cell>
          <cell r="CB611">
            <v>0</v>
          </cell>
          <cell r="CC611">
            <v>0</v>
          </cell>
          <cell r="CD611">
            <v>35</v>
          </cell>
          <cell r="CE611">
            <v>0</v>
          </cell>
          <cell r="CF611">
            <v>0</v>
          </cell>
          <cell r="CG611">
            <v>0</v>
          </cell>
          <cell r="CH611">
            <v>0</v>
          </cell>
          <cell r="CI611">
            <v>0</v>
          </cell>
          <cell r="CJ611">
            <v>0</v>
          </cell>
          <cell r="CK611">
            <v>0</v>
          </cell>
          <cell r="CL611">
            <v>5.0999999999999996</v>
          </cell>
          <cell r="CM611">
            <v>0</v>
          </cell>
          <cell r="CN611">
            <v>-24.3</v>
          </cell>
          <cell r="CO611">
            <v>0</v>
          </cell>
          <cell r="CP611">
            <v>0</v>
          </cell>
          <cell r="CQ611">
            <v>0.5</v>
          </cell>
          <cell r="CR611">
            <v>0</v>
          </cell>
          <cell r="CS611">
            <v>0</v>
          </cell>
          <cell r="CT611">
            <v>0</v>
          </cell>
          <cell r="CU611">
            <v>0</v>
          </cell>
          <cell r="CV611">
            <v>0</v>
          </cell>
          <cell r="CW611">
            <v>0</v>
          </cell>
          <cell r="CX611">
            <v>348</v>
          </cell>
          <cell r="CY611">
            <v>0</v>
          </cell>
          <cell r="CZ611">
            <v>0</v>
          </cell>
          <cell r="DA611">
            <v>0</v>
          </cell>
          <cell r="DB611">
            <v>833.32</v>
          </cell>
          <cell r="DC611">
            <v>0</v>
          </cell>
          <cell r="DD611">
            <v>0</v>
          </cell>
          <cell r="DE611">
            <v>0</v>
          </cell>
          <cell r="DF611">
            <v>0</v>
          </cell>
          <cell r="DG611">
            <v>0</v>
          </cell>
          <cell r="DH611">
            <v>0</v>
          </cell>
          <cell r="DI611">
            <v>0</v>
          </cell>
          <cell r="DJ611">
            <v>2.15</v>
          </cell>
          <cell r="DK611">
            <v>0</v>
          </cell>
          <cell r="DL611">
            <v>0</v>
          </cell>
          <cell r="DM611">
            <v>0</v>
          </cell>
          <cell r="DN611">
            <v>31.62</v>
          </cell>
          <cell r="DO611">
            <v>23.67</v>
          </cell>
          <cell r="DP611">
            <v>0</v>
          </cell>
          <cell r="DQ611">
            <v>0</v>
          </cell>
          <cell r="DR611">
            <v>0</v>
          </cell>
          <cell r="DS611">
            <v>0</v>
          </cell>
          <cell r="DT611">
            <v>0</v>
          </cell>
          <cell r="DU611">
            <v>0</v>
          </cell>
          <cell r="DV611">
            <v>0</v>
          </cell>
          <cell r="DW611">
            <v>0</v>
          </cell>
          <cell r="DX611">
            <v>0</v>
          </cell>
          <cell r="DY611">
            <v>0</v>
          </cell>
          <cell r="DZ611">
            <v>0</v>
          </cell>
          <cell r="EA611">
            <v>1.71</v>
          </cell>
          <cell r="EB611">
            <v>11.4</v>
          </cell>
          <cell r="EC611">
            <v>0</v>
          </cell>
          <cell r="ED611">
            <v>221</v>
          </cell>
          <cell r="EE611">
            <v>2.4</v>
          </cell>
          <cell r="EF611">
            <v>8.1999999999999993</v>
          </cell>
          <cell r="EG611">
            <v>0</v>
          </cell>
          <cell r="EH611">
            <v>0</v>
          </cell>
          <cell r="EI611">
            <v>13.9</v>
          </cell>
          <cell r="EJ611">
            <v>0</v>
          </cell>
          <cell r="EK611">
            <v>76.0889493701997</v>
          </cell>
          <cell r="EL611">
            <v>0</v>
          </cell>
          <cell r="EM611">
            <v>0</v>
          </cell>
          <cell r="EN611">
            <v>0</v>
          </cell>
          <cell r="EO611">
            <v>0</v>
          </cell>
          <cell r="EQ611">
            <v>51922.384481964291</v>
          </cell>
        </row>
        <row r="612">
          <cell r="B612">
            <v>0</v>
          </cell>
          <cell r="C612">
            <v>0</v>
          </cell>
          <cell r="D612">
            <v>0</v>
          </cell>
          <cell r="E612">
            <v>0</v>
          </cell>
          <cell r="F612">
            <v>0</v>
          </cell>
          <cell r="G612">
            <v>0</v>
          </cell>
          <cell r="H612">
            <v>91</v>
          </cell>
          <cell r="I612">
            <v>32</v>
          </cell>
          <cell r="K612">
            <v>0</v>
          </cell>
          <cell r="L612">
            <v>5.6</v>
          </cell>
          <cell r="M612">
            <v>0</v>
          </cell>
          <cell r="N612">
            <v>0</v>
          </cell>
          <cell r="O612">
            <v>0</v>
          </cell>
          <cell r="P612">
            <v>0</v>
          </cell>
          <cell r="Q612">
            <v>0</v>
          </cell>
          <cell r="R612">
            <v>0</v>
          </cell>
          <cell r="S612">
            <v>0</v>
          </cell>
          <cell r="T612">
            <v>0</v>
          </cell>
          <cell r="U612">
            <v>36</v>
          </cell>
          <cell r="V612">
            <v>0</v>
          </cell>
          <cell r="W612">
            <v>6.84</v>
          </cell>
          <cell r="X612">
            <v>0</v>
          </cell>
          <cell r="Y612">
            <v>0</v>
          </cell>
          <cell r="Z612">
            <v>0</v>
          </cell>
          <cell r="AA612">
            <v>16189</v>
          </cell>
          <cell r="AB612">
            <v>0</v>
          </cell>
          <cell r="AC612">
            <v>0</v>
          </cell>
          <cell r="AD612">
            <v>301.39</v>
          </cell>
          <cell r="AE612">
            <v>0</v>
          </cell>
          <cell r="AF612">
            <v>0</v>
          </cell>
          <cell r="AG612">
            <v>0</v>
          </cell>
          <cell r="AH612">
            <v>0</v>
          </cell>
          <cell r="AI612">
            <v>0</v>
          </cell>
          <cell r="AJ612">
            <v>0</v>
          </cell>
          <cell r="AK612">
            <v>0</v>
          </cell>
          <cell r="AL612">
            <v>0</v>
          </cell>
          <cell r="AM612">
            <v>0</v>
          </cell>
          <cell r="AN612">
            <v>0</v>
          </cell>
          <cell r="AO612">
            <v>0</v>
          </cell>
          <cell r="AP612">
            <v>0</v>
          </cell>
          <cell r="AQ612">
            <v>0</v>
          </cell>
          <cell r="AR612">
            <v>0</v>
          </cell>
          <cell r="AS612">
            <v>0</v>
          </cell>
          <cell r="AT612">
            <v>35.9</v>
          </cell>
          <cell r="AU612">
            <v>0</v>
          </cell>
          <cell r="AV612">
            <v>19.100000000000001</v>
          </cell>
          <cell r="AW612">
            <v>0</v>
          </cell>
          <cell r="AX612">
            <v>0</v>
          </cell>
          <cell r="AY612">
            <v>0</v>
          </cell>
          <cell r="AZ612">
            <v>0</v>
          </cell>
          <cell r="BA612">
            <v>0</v>
          </cell>
          <cell r="BB612">
            <v>0</v>
          </cell>
          <cell r="BC612">
            <v>0</v>
          </cell>
          <cell r="BD612">
            <v>0</v>
          </cell>
          <cell r="BE612">
            <v>0</v>
          </cell>
          <cell r="BF612">
            <v>0</v>
          </cell>
          <cell r="BG612">
            <v>106.98</v>
          </cell>
          <cell r="BH612">
            <v>0</v>
          </cell>
          <cell r="BI612">
            <v>0</v>
          </cell>
          <cell r="BJ612">
            <v>3.5</v>
          </cell>
          <cell r="BK612">
            <v>0</v>
          </cell>
          <cell r="BL612">
            <v>0</v>
          </cell>
          <cell r="BM612">
            <v>12.71</v>
          </cell>
          <cell r="BN612">
            <v>51</v>
          </cell>
          <cell r="BO612">
            <v>0</v>
          </cell>
          <cell r="BP612">
            <v>136.25933639976</v>
          </cell>
          <cell r="BQ612">
            <v>0</v>
          </cell>
          <cell r="BR612">
            <v>1.86</v>
          </cell>
          <cell r="BS612">
            <v>692.4</v>
          </cell>
          <cell r="BT612">
            <v>389.44</v>
          </cell>
          <cell r="BU612">
            <v>0</v>
          </cell>
          <cell r="BV612">
            <v>124.266070905665</v>
          </cell>
          <cell r="BW612">
            <v>0</v>
          </cell>
          <cell r="BY612">
            <v>0</v>
          </cell>
          <cell r="BZ612">
            <v>5.8</v>
          </cell>
          <cell r="CA612">
            <v>4.9000000000000004</v>
          </cell>
          <cell r="CB612">
            <v>7.76</v>
          </cell>
          <cell r="CC612">
            <v>6</v>
          </cell>
          <cell r="CD612">
            <v>87</v>
          </cell>
          <cell r="CE612">
            <v>0</v>
          </cell>
          <cell r="CF612">
            <v>0.3</v>
          </cell>
          <cell r="CG612">
            <v>0</v>
          </cell>
          <cell r="CH612">
            <v>60</v>
          </cell>
          <cell r="CI612">
            <v>0</v>
          </cell>
          <cell r="CJ612">
            <v>0.27500000000000002</v>
          </cell>
          <cell r="CK612">
            <v>0</v>
          </cell>
          <cell r="CL612">
            <v>4.7</v>
          </cell>
          <cell r="CM612">
            <v>2.67</v>
          </cell>
          <cell r="CN612">
            <v>-113.9</v>
          </cell>
          <cell r="CO612">
            <v>0</v>
          </cell>
          <cell r="CP612">
            <v>0</v>
          </cell>
          <cell r="CQ612">
            <v>7.2</v>
          </cell>
          <cell r="CR612">
            <v>0</v>
          </cell>
          <cell r="CS612">
            <v>0</v>
          </cell>
          <cell r="CT612">
            <v>0</v>
          </cell>
          <cell r="CU612">
            <v>0</v>
          </cell>
          <cell r="CV612">
            <v>0</v>
          </cell>
          <cell r="CW612">
            <v>0</v>
          </cell>
          <cell r="CX612">
            <v>126</v>
          </cell>
          <cell r="CY612">
            <v>0</v>
          </cell>
          <cell r="CZ612">
            <v>0</v>
          </cell>
          <cell r="DA612">
            <v>0</v>
          </cell>
          <cell r="DB612">
            <v>267.45</v>
          </cell>
          <cell r="DC612">
            <v>37.4</v>
          </cell>
          <cell r="DD612">
            <v>0</v>
          </cell>
          <cell r="DE612">
            <v>0</v>
          </cell>
          <cell r="DF612">
            <v>0</v>
          </cell>
          <cell r="DG612">
            <v>0</v>
          </cell>
          <cell r="DH612">
            <v>0</v>
          </cell>
          <cell r="DI612">
            <v>0</v>
          </cell>
          <cell r="DJ612">
            <v>9.8000000000000007</v>
          </cell>
          <cell r="DK612">
            <v>0</v>
          </cell>
          <cell r="DL612">
            <v>0</v>
          </cell>
          <cell r="DM612">
            <v>0</v>
          </cell>
          <cell r="DN612">
            <v>10.63</v>
          </cell>
          <cell r="DO612">
            <v>-37.82</v>
          </cell>
          <cell r="DP612">
            <v>0</v>
          </cell>
          <cell r="DQ612">
            <v>0</v>
          </cell>
          <cell r="DR612">
            <v>0</v>
          </cell>
          <cell r="DS612">
            <v>0</v>
          </cell>
          <cell r="DT612">
            <v>0</v>
          </cell>
          <cell r="DU612">
            <v>0</v>
          </cell>
          <cell r="DV612">
            <v>0</v>
          </cell>
          <cell r="DW612">
            <v>0</v>
          </cell>
          <cell r="DX612">
            <v>0</v>
          </cell>
          <cell r="DY612">
            <v>0</v>
          </cell>
          <cell r="DZ612">
            <v>0</v>
          </cell>
          <cell r="EA612">
            <v>24.7</v>
          </cell>
          <cell r="EB612">
            <v>8.1999999999999993</v>
          </cell>
          <cell r="EC612">
            <v>0</v>
          </cell>
          <cell r="ED612">
            <v>51</v>
          </cell>
          <cell r="EE612">
            <v>74</v>
          </cell>
          <cell r="EF612">
            <v>6.8</v>
          </cell>
          <cell r="EG612">
            <v>0</v>
          </cell>
          <cell r="EH612">
            <v>0</v>
          </cell>
          <cell r="EI612">
            <v>20.5</v>
          </cell>
          <cell r="EJ612">
            <v>0</v>
          </cell>
          <cell r="EK612">
            <v>56.811582857142902</v>
          </cell>
          <cell r="EL612">
            <v>0.43</v>
          </cell>
          <cell r="EM612">
            <v>0.3</v>
          </cell>
          <cell r="EN612">
            <v>2.8</v>
          </cell>
          <cell r="EO612">
            <v>0</v>
          </cell>
          <cell r="EQ612">
            <v>18966.951990162568</v>
          </cell>
        </row>
        <row r="613">
          <cell r="B613">
            <v>0</v>
          </cell>
          <cell r="C613">
            <v>0</v>
          </cell>
          <cell r="D613">
            <v>0</v>
          </cell>
          <cell r="E613">
            <v>0</v>
          </cell>
          <cell r="F613">
            <v>0</v>
          </cell>
          <cell r="G613">
            <v>1.7</v>
          </cell>
          <cell r="H613">
            <v>0</v>
          </cell>
          <cell r="I613">
            <v>118</v>
          </cell>
          <cell r="J613">
            <v>0</v>
          </cell>
          <cell r="K613">
            <v>0</v>
          </cell>
          <cell r="L613">
            <v>0</v>
          </cell>
          <cell r="M613">
            <v>0</v>
          </cell>
          <cell r="N613">
            <v>0</v>
          </cell>
          <cell r="O613">
            <v>0</v>
          </cell>
          <cell r="P613">
            <v>0</v>
          </cell>
          <cell r="Q613">
            <v>0</v>
          </cell>
          <cell r="R613">
            <v>0</v>
          </cell>
          <cell r="S613">
            <v>0</v>
          </cell>
          <cell r="T613">
            <v>0</v>
          </cell>
          <cell r="U613">
            <v>0</v>
          </cell>
          <cell r="V613">
            <v>0</v>
          </cell>
          <cell r="W613">
            <v>0</v>
          </cell>
          <cell r="X613">
            <v>0</v>
          </cell>
          <cell r="Y613">
            <v>6.4</v>
          </cell>
          <cell r="Z613">
            <v>0</v>
          </cell>
          <cell r="AA613">
            <v>0</v>
          </cell>
          <cell r="AB613">
            <v>0</v>
          </cell>
          <cell r="AC613">
            <v>85.1</v>
          </cell>
          <cell r="AD613">
            <v>0</v>
          </cell>
          <cell r="AE613">
            <v>0</v>
          </cell>
          <cell r="AF613">
            <v>6.4</v>
          </cell>
          <cell r="AG613">
            <v>0</v>
          </cell>
          <cell r="AH613">
            <v>0</v>
          </cell>
          <cell r="AI613">
            <v>0</v>
          </cell>
          <cell r="AJ613">
            <v>0</v>
          </cell>
          <cell r="AK613">
            <v>0</v>
          </cell>
          <cell r="AL613">
            <v>0</v>
          </cell>
          <cell r="AM613">
            <v>0</v>
          </cell>
          <cell r="AN613">
            <v>0</v>
          </cell>
          <cell r="AO613">
            <v>0</v>
          </cell>
          <cell r="AP613">
            <v>0</v>
          </cell>
          <cell r="AQ613">
            <v>0</v>
          </cell>
          <cell r="AR613">
            <v>0</v>
          </cell>
          <cell r="AS613">
            <v>0</v>
          </cell>
          <cell r="AT613">
            <v>0</v>
          </cell>
          <cell r="AU613">
            <v>0</v>
          </cell>
          <cell r="AV613">
            <v>0</v>
          </cell>
          <cell r="AW613">
            <v>0</v>
          </cell>
          <cell r="AX613">
            <v>1088</v>
          </cell>
          <cell r="AY613">
            <v>79.599999999999994</v>
          </cell>
          <cell r="AZ613">
            <v>111.99</v>
          </cell>
          <cell r="BA613">
            <v>304.7</v>
          </cell>
          <cell r="BB613">
            <v>0</v>
          </cell>
          <cell r="BC613">
            <v>8</v>
          </cell>
          <cell r="BD613">
            <v>0</v>
          </cell>
          <cell r="BE613">
            <v>0</v>
          </cell>
          <cell r="BF613">
            <v>0</v>
          </cell>
          <cell r="BG613">
            <v>171.95</v>
          </cell>
          <cell r="BH613">
            <v>301.25669038808599</v>
          </cell>
          <cell r="BI613">
            <v>55.5</v>
          </cell>
          <cell r="BJ613">
            <v>0</v>
          </cell>
          <cell r="BK613">
            <v>0</v>
          </cell>
          <cell r="BL613">
            <v>0</v>
          </cell>
          <cell r="BM613">
            <v>0</v>
          </cell>
          <cell r="BN613">
            <v>45</v>
          </cell>
          <cell r="BO613">
            <v>0</v>
          </cell>
          <cell r="BP613">
            <v>0</v>
          </cell>
          <cell r="BQ613">
            <v>0</v>
          </cell>
          <cell r="BR613">
            <v>0</v>
          </cell>
          <cell r="BS613">
            <v>0</v>
          </cell>
          <cell r="BT613">
            <v>0</v>
          </cell>
          <cell r="BU613">
            <v>0</v>
          </cell>
          <cell r="BV613">
            <v>0</v>
          </cell>
          <cell r="BW613">
            <v>0</v>
          </cell>
          <cell r="BY613">
            <v>0.12</v>
          </cell>
          <cell r="BZ613">
            <v>0</v>
          </cell>
          <cell r="CA613">
            <v>0</v>
          </cell>
          <cell r="CB613">
            <v>0</v>
          </cell>
          <cell r="CC613">
            <v>0</v>
          </cell>
          <cell r="CD613">
            <v>0</v>
          </cell>
          <cell r="CE613">
            <v>0</v>
          </cell>
          <cell r="CF613">
            <v>0</v>
          </cell>
          <cell r="CG613">
            <v>0</v>
          </cell>
          <cell r="CH613">
            <v>1</v>
          </cell>
          <cell r="CI613">
            <v>0</v>
          </cell>
          <cell r="CJ613">
            <v>0</v>
          </cell>
          <cell r="CK613">
            <v>0</v>
          </cell>
          <cell r="CL613">
            <v>0</v>
          </cell>
          <cell r="CM613">
            <v>0</v>
          </cell>
          <cell r="CN613">
            <v>3.9</v>
          </cell>
          <cell r="CO613">
            <v>0</v>
          </cell>
          <cell r="CP613">
            <v>0</v>
          </cell>
          <cell r="CQ613">
            <v>0</v>
          </cell>
          <cell r="CR613">
            <v>0</v>
          </cell>
          <cell r="CS613">
            <v>0</v>
          </cell>
          <cell r="CT613">
            <v>0</v>
          </cell>
          <cell r="CU613">
            <v>0</v>
          </cell>
          <cell r="CV613">
            <v>0</v>
          </cell>
          <cell r="CW613">
            <v>0</v>
          </cell>
          <cell r="CX613">
            <v>0</v>
          </cell>
          <cell r="CY613">
            <v>0</v>
          </cell>
          <cell r="CZ613">
            <v>0</v>
          </cell>
          <cell r="DA613">
            <v>0</v>
          </cell>
          <cell r="DB613">
            <v>0</v>
          </cell>
          <cell r="DC613">
            <v>0</v>
          </cell>
          <cell r="DD613">
            <v>0</v>
          </cell>
          <cell r="DE613">
            <v>0</v>
          </cell>
          <cell r="DF613">
            <v>0</v>
          </cell>
          <cell r="DG613">
            <v>0</v>
          </cell>
          <cell r="DH613">
            <v>0</v>
          </cell>
          <cell r="DI613">
            <v>0</v>
          </cell>
          <cell r="DJ613">
            <v>0</v>
          </cell>
          <cell r="DK613">
            <v>0</v>
          </cell>
          <cell r="DL613">
            <v>0</v>
          </cell>
          <cell r="DM613">
            <v>0</v>
          </cell>
          <cell r="DN613">
            <v>0</v>
          </cell>
          <cell r="DO613">
            <v>0</v>
          </cell>
          <cell r="DP613">
            <v>0</v>
          </cell>
          <cell r="DQ613">
            <v>0</v>
          </cell>
          <cell r="DR613">
            <v>0</v>
          </cell>
          <cell r="DS613">
            <v>0</v>
          </cell>
          <cell r="DT613">
            <v>0</v>
          </cell>
          <cell r="DU613">
            <v>0</v>
          </cell>
          <cell r="DV613">
            <v>48.1</v>
          </cell>
          <cell r="DW613">
            <v>0</v>
          </cell>
          <cell r="DX613">
            <v>0</v>
          </cell>
          <cell r="DY613">
            <v>0</v>
          </cell>
          <cell r="DZ613">
            <v>0</v>
          </cell>
          <cell r="EA613">
            <v>0.28999999999999998</v>
          </cell>
          <cell r="EB613">
            <v>11.34</v>
          </cell>
          <cell r="EC613">
            <v>0</v>
          </cell>
          <cell r="ED613">
            <v>0</v>
          </cell>
          <cell r="EE613">
            <v>2.2999999999999998</v>
          </cell>
          <cell r="EF613">
            <v>11.5</v>
          </cell>
          <cell r="EG613">
            <v>0</v>
          </cell>
          <cell r="EH613">
            <v>0</v>
          </cell>
          <cell r="EI613">
            <v>0</v>
          </cell>
          <cell r="EJ613">
            <v>0</v>
          </cell>
          <cell r="EK613">
            <v>0</v>
          </cell>
          <cell r="EL613">
            <v>0</v>
          </cell>
          <cell r="EM613">
            <v>0</v>
          </cell>
          <cell r="EN613">
            <v>0</v>
          </cell>
          <cell r="EO613">
            <v>0</v>
          </cell>
          <cell r="EQ613">
            <v>2462.146690388086</v>
          </cell>
        </row>
        <row r="614">
          <cell r="B614">
            <v>0</v>
          </cell>
          <cell r="C614">
            <v>0</v>
          </cell>
          <cell r="D614">
            <v>0</v>
          </cell>
          <cell r="E614">
            <v>0</v>
          </cell>
          <cell r="F614">
            <v>0</v>
          </cell>
          <cell r="G614">
            <v>0</v>
          </cell>
          <cell r="H614">
            <v>0</v>
          </cell>
          <cell r="I614">
            <v>0</v>
          </cell>
          <cell r="J614">
            <v>0</v>
          </cell>
          <cell r="K614">
            <v>0</v>
          </cell>
          <cell r="L614">
            <v>0</v>
          </cell>
          <cell r="M614">
            <v>0</v>
          </cell>
          <cell r="N614">
            <v>0</v>
          </cell>
          <cell r="O614">
            <v>0</v>
          </cell>
          <cell r="P614">
            <v>0</v>
          </cell>
          <cell r="Q614">
            <v>0</v>
          </cell>
          <cell r="R614">
            <v>0</v>
          </cell>
          <cell r="S614">
            <v>0</v>
          </cell>
          <cell r="T614">
            <v>0</v>
          </cell>
          <cell r="U614">
            <v>0</v>
          </cell>
          <cell r="V614">
            <v>0</v>
          </cell>
          <cell r="W614">
            <v>0</v>
          </cell>
          <cell r="X614">
            <v>0</v>
          </cell>
          <cell r="Y614">
            <v>0</v>
          </cell>
          <cell r="Z614">
            <v>0</v>
          </cell>
          <cell r="AA614">
            <v>0</v>
          </cell>
          <cell r="AB614">
            <v>0</v>
          </cell>
          <cell r="AC614">
            <v>0</v>
          </cell>
          <cell r="AD614">
            <v>0</v>
          </cell>
          <cell r="AE614">
            <v>0</v>
          </cell>
          <cell r="AF614">
            <v>0</v>
          </cell>
          <cell r="AG614">
            <v>0</v>
          </cell>
          <cell r="AH614">
            <v>0</v>
          </cell>
          <cell r="AI614">
            <v>0</v>
          </cell>
          <cell r="AJ614">
            <v>0</v>
          </cell>
          <cell r="AK614">
            <v>0</v>
          </cell>
          <cell r="AL614">
            <v>0</v>
          </cell>
          <cell r="AM614">
            <v>0</v>
          </cell>
          <cell r="AN614">
            <v>0</v>
          </cell>
          <cell r="AO614">
            <v>0</v>
          </cell>
          <cell r="AP614">
            <v>0</v>
          </cell>
          <cell r="AQ614">
            <v>0</v>
          </cell>
          <cell r="AR614">
            <v>0</v>
          </cell>
          <cell r="AS614">
            <v>0</v>
          </cell>
          <cell r="AT614">
            <v>0</v>
          </cell>
          <cell r="AU614">
            <v>0</v>
          </cell>
          <cell r="AV614">
            <v>0</v>
          </cell>
          <cell r="AW614">
            <v>0</v>
          </cell>
          <cell r="AX614">
            <v>0</v>
          </cell>
          <cell r="AY614">
            <v>0</v>
          </cell>
          <cell r="AZ614">
            <v>0</v>
          </cell>
          <cell r="BA614">
            <v>0</v>
          </cell>
          <cell r="BB614">
            <v>0</v>
          </cell>
          <cell r="BC614">
            <v>0</v>
          </cell>
          <cell r="BD614">
            <v>0</v>
          </cell>
          <cell r="BE614">
            <v>0</v>
          </cell>
          <cell r="BF614">
            <v>0</v>
          </cell>
          <cell r="BG614">
            <v>0</v>
          </cell>
          <cell r="BH614">
            <v>0</v>
          </cell>
          <cell r="BI614">
            <v>0</v>
          </cell>
          <cell r="BJ614">
            <v>0</v>
          </cell>
          <cell r="BK614">
            <v>0</v>
          </cell>
          <cell r="BL614">
            <v>0</v>
          </cell>
          <cell r="BM614">
            <v>0</v>
          </cell>
          <cell r="BN614">
            <v>0</v>
          </cell>
          <cell r="BO614">
            <v>0</v>
          </cell>
          <cell r="BP614">
            <v>0</v>
          </cell>
          <cell r="BQ614">
            <v>0</v>
          </cell>
          <cell r="BR614">
            <v>0</v>
          </cell>
          <cell r="BS614">
            <v>0</v>
          </cell>
          <cell r="BT614">
            <v>-368</v>
          </cell>
          <cell r="BU614">
            <v>0</v>
          </cell>
          <cell r="BV614">
            <v>0</v>
          </cell>
          <cell r="BW614">
            <v>0</v>
          </cell>
          <cell r="BY614">
            <v>0</v>
          </cell>
          <cell r="BZ614">
            <v>0</v>
          </cell>
          <cell r="CA614">
            <v>0</v>
          </cell>
          <cell r="CB614">
            <v>0</v>
          </cell>
          <cell r="CC614">
            <v>0</v>
          </cell>
          <cell r="CD614">
            <v>0</v>
          </cell>
          <cell r="CE614">
            <v>0</v>
          </cell>
          <cell r="CF614">
            <v>0</v>
          </cell>
          <cell r="CG614">
            <v>0</v>
          </cell>
          <cell r="CH614">
            <v>0</v>
          </cell>
          <cell r="CI614">
            <v>0</v>
          </cell>
          <cell r="CJ614">
            <v>0</v>
          </cell>
          <cell r="CK614">
            <v>0</v>
          </cell>
          <cell r="CL614">
            <v>0</v>
          </cell>
          <cell r="CM614">
            <v>0</v>
          </cell>
          <cell r="CN614">
            <v>0</v>
          </cell>
          <cell r="CO614">
            <v>0</v>
          </cell>
          <cell r="CP614">
            <v>0</v>
          </cell>
          <cell r="CQ614">
            <v>0</v>
          </cell>
          <cell r="CR614">
            <v>0</v>
          </cell>
          <cell r="CS614">
            <v>0</v>
          </cell>
          <cell r="CT614">
            <v>0</v>
          </cell>
          <cell r="CU614">
            <v>0</v>
          </cell>
          <cell r="CV614">
            <v>0</v>
          </cell>
          <cell r="CW614">
            <v>0</v>
          </cell>
          <cell r="CX614">
            <v>0</v>
          </cell>
          <cell r="CY614">
            <v>0</v>
          </cell>
          <cell r="CZ614">
            <v>0</v>
          </cell>
          <cell r="DA614">
            <v>0</v>
          </cell>
          <cell r="DB614">
            <v>0</v>
          </cell>
          <cell r="DC614">
            <v>0</v>
          </cell>
          <cell r="DD614">
            <v>0</v>
          </cell>
          <cell r="DE614">
            <v>0</v>
          </cell>
          <cell r="DF614">
            <v>0</v>
          </cell>
          <cell r="DG614">
            <v>0</v>
          </cell>
          <cell r="DH614">
            <v>0</v>
          </cell>
          <cell r="DI614">
            <v>0</v>
          </cell>
          <cell r="DJ614">
            <v>0</v>
          </cell>
          <cell r="DK614">
            <v>0</v>
          </cell>
          <cell r="DL614">
            <v>0</v>
          </cell>
          <cell r="DM614">
            <v>0</v>
          </cell>
          <cell r="DN614">
            <v>0</v>
          </cell>
          <cell r="DO614">
            <v>0</v>
          </cell>
          <cell r="DP614">
            <v>0</v>
          </cell>
          <cell r="DQ614">
            <v>0</v>
          </cell>
          <cell r="DR614">
            <v>0</v>
          </cell>
          <cell r="DS614">
            <v>0</v>
          </cell>
          <cell r="DT614">
            <v>0</v>
          </cell>
          <cell r="DU614">
            <v>0</v>
          </cell>
          <cell r="DV614">
            <v>0</v>
          </cell>
          <cell r="DW614">
            <v>0</v>
          </cell>
          <cell r="DX614">
            <v>0</v>
          </cell>
          <cell r="DY614">
            <v>0</v>
          </cell>
          <cell r="DZ614">
            <v>0</v>
          </cell>
          <cell r="EA614">
            <v>0</v>
          </cell>
          <cell r="EB614">
            <v>0</v>
          </cell>
          <cell r="EC614">
            <v>0</v>
          </cell>
          <cell r="ED614">
            <v>0</v>
          </cell>
          <cell r="EE614">
            <v>0</v>
          </cell>
          <cell r="EF614">
            <v>0</v>
          </cell>
          <cell r="EG614">
            <v>0</v>
          </cell>
          <cell r="EH614">
            <v>0</v>
          </cell>
          <cell r="EI614">
            <v>0</v>
          </cell>
          <cell r="EJ614">
            <v>0</v>
          </cell>
          <cell r="EK614">
            <v>0</v>
          </cell>
          <cell r="EL614">
            <v>0</v>
          </cell>
          <cell r="EM614">
            <v>0</v>
          </cell>
          <cell r="EN614">
            <v>0</v>
          </cell>
          <cell r="EO614">
            <v>0</v>
          </cell>
          <cell r="EQ614">
            <v>-368</v>
          </cell>
        </row>
        <row r="615">
          <cell r="B615">
            <v>0</v>
          </cell>
          <cell r="C615">
            <v>0</v>
          </cell>
          <cell r="D615">
            <v>0</v>
          </cell>
          <cell r="E615">
            <v>0</v>
          </cell>
          <cell r="F615">
            <v>0</v>
          </cell>
          <cell r="G615">
            <v>0</v>
          </cell>
          <cell r="H615">
            <v>0</v>
          </cell>
          <cell r="I615">
            <v>12</v>
          </cell>
          <cell r="J615">
            <v>44</v>
          </cell>
          <cell r="K615">
            <v>0</v>
          </cell>
          <cell r="L615">
            <v>0</v>
          </cell>
          <cell r="M615">
            <v>0</v>
          </cell>
          <cell r="N615">
            <v>0</v>
          </cell>
          <cell r="O615">
            <v>15.3</v>
          </cell>
          <cell r="P615">
            <v>0</v>
          </cell>
          <cell r="Q615">
            <v>0</v>
          </cell>
          <cell r="R615">
            <v>0</v>
          </cell>
          <cell r="S615">
            <v>0</v>
          </cell>
          <cell r="T615">
            <v>0</v>
          </cell>
          <cell r="U615">
            <v>0</v>
          </cell>
          <cell r="V615">
            <v>225.86035947878699</v>
          </cell>
          <cell r="W615">
            <v>0</v>
          </cell>
          <cell r="X615">
            <v>0</v>
          </cell>
          <cell r="Y615">
            <v>1185</v>
          </cell>
          <cell r="Z615">
            <v>0</v>
          </cell>
          <cell r="AA615">
            <v>24284</v>
          </cell>
          <cell r="AB615">
            <v>0</v>
          </cell>
          <cell r="AC615">
            <v>0</v>
          </cell>
          <cell r="AD615">
            <v>10.9</v>
          </cell>
          <cell r="AE615">
            <v>0</v>
          </cell>
          <cell r="AF615">
            <v>0</v>
          </cell>
          <cell r="AG615">
            <v>0</v>
          </cell>
          <cell r="AH615">
            <v>0</v>
          </cell>
          <cell r="AI615">
            <v>0</v>
          </cell>
          <cell r="AJ615">
            <v>0</v>
          </cell>
          <cell r="AK615">
            <v>0</v>
          </cell>
          <cell r="AL615">
            <v>0</v>
          </cell>
          <cell r="AM615">
            <v>0</v>
          </cell>
          <cell r="AN615">
            <v>0</v>
          </cell>
          <cell r="AO615">
            <v>0</v>
          </cell>
          <cell r="AP615">
            <v>0</v>
          </cell>
          <cell r="AQ615">
            <v>0</v>
          </cell>
          <cell r="AR615">
            <v>0</v>
          </cell>
          <cell r="AS615">
            <v>0</v>
          </cell>
          <cell r="AT615">
            <v>706.2</v>
          </cell>
          <cell r="AU615">
            <v>0</v>
          </cell>
          <cell r="AV615">
            <v>0</v>
          </cell>
          <cell r="AW615">
            <v>0</v>
          </cell>
          <cell r="AX615">
            <v>58</v>
          </cell>
          <cell r="AY615">
            <v>0</v>
          </cell>
          <cell r="AZ615">
            <v>144.77000000000001</v>
          </cell>
          <cell r="BA615">
            <v>89.7</v>
          </cell>
          <cell r="BB615">
            <v>0</v>
          </cell>
          <cell r="BC615">
            <v>17.600000000000001</v>
          </cell>
          <cell r="BD615">
            <v>0</v>
          </cell>
          <cell r="BE615">
            <v>0</v>
          </cell>
          <cell r="BF615">
            <v>0</v>
          </cell>
          <cell r="BG615">
            <v>0</v>
          </cell>
          <cell r="BH615">
            <v>180.42330961191399</v>
          </cell>
          <cell r="BI615">
            <v>0</v>
          </cell>
          <cell r="BJ615">
            <v>0</v>
          </cell>
          <cell r="BK615">
            <v>0</v>
          </cell>
          <cell r="BL615">
            <v>0</v>
          </cell>
          <cell r="BM615">
            <v>0</v>
          </cell>
          <cell r="BN615">
            <v>0</v>
          </cell>
          <cell r="BO615">
            <v>0</v>
          </cell>
          <cell r="BP615">
            <v>0</v>
          </cell>
          <cell r="BQ615">
            <v>0</v>
          </cell>
          <cell r="BR615">
            <v>0</v>
          </cell>
          <cell r="BS615">
            <v>53.6</v>
          </cell>
          <cell r="BT615">
            <v>0</v>
          </cell>
          <cell r="BU615">
            <v>0</v>
          </cell>
          <cell r="BV615">
            <v>0</v>
          </cell>
          <cell r="BW615">
            <v>0</v>
          </cell>
          <cell r="BY615">
            <v>0</v>
          </cell>
          <cell r="BZ615">
            <v>0</v>
          </cell>
          <cell r="CA615">
            <v>0</v>
          </cell>
          <cell r="CB615">
            <v>7.65</v>
          </cell>
          <cell r="CC615">
            <v>0</v>
          </cell>
          <cell r="CD615">
            <v>0</v>
          </cell>
          <cell r="CE615">
            <v>0</v>
          </cell>
          <cell r="CF615">
            <v>15</v>
          </cell>
          <cell r="CG615">
            <v>0</v>
          </cell>
          <cell r="CH615">
            <v>625</v>
          </cell>
          <cell r="CI615">
            <v>0</v>
          </cell>
          <cell r="CJ615">
            <v>0</v>
          </cell>
          <cell r="CK615">
            <v>0</v>
          </cell>
          <cell r="CL615">
            <v>0</v>
          </cell>
          <cell r="CM615">
            <v>0</v>
          </cell>
          <cell r="CN615">
            <v>0</v>
          </cell>
          <cell r="CO615">
            <v>0</v>
          </cell>
          <cell r="CP615">
            <v>0</v>
          </cell>
          <cell r="CQ615">
            <v>0</v>
          </cell>
          <cell r="CR615">
            <v>0</v>
          </cell>
          <cell r="CS615">
            <v>0</v>
          </cell>
          <cell r="CT615">
            <v>0</v>
          </cell>
          <cell r="CU615">
            <v>0</v>
          </cell>
          <cell r="CV615">
            <v>0</v>
          </cell>
          <cell r="CW615">
            <v>0</v>
          </cell>
          <cell r="CX615">
            <v>0</v>
          </cell>
          <cell r="CY615">
            <v>0</v>
          </cell>
          <cell r="CZ615">
            <v>0</v>
          </cell>
          <cell r="DA615">
            <v>0</v>
          </cell>
          <cell r="DB615">
            <v>0</v>
          </cell>
          <cell r="DC615">
            <v>0</v>
          </cell>
          <cell r="DD615">
            <v>0</v>
          </cell>
          <cell r="DE615">
            <v>0</v>
          </cell>
          <cell r="DF615">
            <v>0</v>
          </cell>
          <cell r="DG615">
            <v>0</v>
          </cell>
          <cell r="DH615">
            <v>0</v>
          </cell>
          <cell r="DI615">
            <v>0</v>
          </cell>
          <cell r="DJ615">
            <v>0</v>
          </cell>
          <cell r="DK615">
            <v>0</v>
          </cell>
          <cell r="DL615">
            <v>0</v>
          </cell>
          <cell r="DM615">
            <v>0</v>
          </cell>
          <cell r="DN615">
            <v>0</v>
          </cell>
          <cell r="DO615">
            <v>0</v>
          </cell>
          <cell r="DP615">
            <v>0</v>
          </cell>
          <cell r="DQ615">
            <v>0</v>
          </cell>
          <cell r="DR615">
            <v>0</v>
          </cell>
          <cell r="DS615">
            <v>0</v>
          </cell>
          <cell r="DT615">
            <v>0</v>
          </cell>
          <cell r="DU615">
            <v>0</v>
          </cell>
          <cell r="DV615">
            <v>0</v>
          </cell>
          <cell r="DW615">
            <v>0</v>
          </cell>
          <cell r="DX615">
            <v>0</v>
          </cell>
          <cell r="DY615">
            <v>0</v>
          </cell>
          <cell r="DZ615">
            <v>0</v>
          </cell>
          <cell r="EA615">
            <v>0</v>
          </cell>
          <cell r="EB615">
            <v>0</v>
          </cell>
          <cell r="EC615">
            <v>0</v>
          </cell>
          <cell r="ED615">
            <v>0</v>
          </cell>
          <cell r="EE615">
            <v>0</v>
          </cell>
          <cell r="EF615">
            <v>0</v>
          </cell>
          <cell r="EG615">
            <v>0</v>
          </cell>
          <cell r="EH615">
            <v>0</v>
          </cell>
          <cell r="EI615">
            <v>0</v>
          </cell>
          <cell r="EJ615">
            <v>0</v>
          </cell>
          <cell r="EK615">
            <v>0</v>
          </cell>
          <cell r="EL615">
            <v>0</v>
          </cell>
          <cell r="EM615">
            <v>0</v>
          </cell>
          <cell r="EN615">
            <v>0</v>
          </cell>
          <cell r="EO615">
            <v>0</v>
          </cell>
          <cell r="EQ615">
            <v>27675.003669090704</v>
          </cell>
        </row>
        <row r="616">
          <cell r="B616">
            <v>0</v>
          </cell>
          <cell r="C616">
            <v>0</v>
          </cell>
          <cell r="D616">
            <v>0</v>
          </cell>
          <cell r="E616">
            <v>0</v>
          </cell>
          <cell r="F616">
            <v>0</v>
          </cell>
          <cell r="G616">
            <v>1.7</v>
          </cell>
          <cell r="H616">
            <v>91</v>
          </cell>
          <cell r="I616">
            <v>162</v>
          </cell>
          <cell r="J616">
            <v>44</v>
          </cell>
          <cell r="K616">
            <v>0</v>
          </cell>
          <cell r="L616">
            <v>5.6</v>
          </cell>
          <cell r="M616">
            <v>0</v>
          </cell>
          <cell r="N616">
            <v>0</v>
          </cell>
          <cell r="O616">
            <v>15.3</v>
          </cell>
          <cell r="P616">
            <v>0</v>
          </cell>
          <cell r="Q616">
            <v>0</v>
          </cell>
          <cell r="R616">
            <v>0</v>
          </cell>
          <cell r="S616">
            <v>0</v>
          </cell>
          <cell r="T616">
            <v>0</v>
          </cell>
          <cell r="U616">
            <v>36</v>
          </cell>
          <cell r="V616">
            <v>225.86035947878699</v>
          </cell>
          <cell r="W616">
            <v>6.84</v>
          </cell>
          <cell r="X616">
            <v>0</v>
          </cell>
          <cell r="Y616">
            <v>1191.4000000000001</v>
          </cell>
          <cell r="Z616">
            <v>0</v>
          </cell>
          <cell r="AA616">
            <v>40473</v>
          </cell>
          <cell r="AB616">
            <v>0</v>
          </cell>
          <cell r="AC616">
            <v>85.1</v>
          </cell>
          <cell r="AD616">
            <v>312.29000000000002</v>
          </cell>
          <cell r="AE616">
            <v>0</v>
          </cell>
          <cell r="AF616">
            <v>6.4</v>
          </cell>
          <cell r="AG616">
            <v>0</v>
          </cell>
          <cell r="AH616">
            <v>0</v>
          </cell>
          <cell r="AI616">
            <v>0</v>
          </cell>
          <cell r="AJ616">
            <v>0</v>
          </cell>
          <cell r="AK616">
            <v>0</v>
          </cell>
          <cell r="AL616">
            <v>0</v>
          </cell>
          <cell r="AM616">
            <v>0</v>
          </cell>
          <cell r="AN616">
            <v>0</v>
          </cell>
          <cell r="AO616">
            <v>0</v>
          </cell>
          <cell r="AP616">
            <v>0</v>
          </cell>
          <cell r="AQ616">
            <v>0</v>
          </cell>
          <cell r="AR616">
            <v>0</v>
          </cell>
          <cell r="AS616">
            <v>0</v>
          </cell>
          <cell r="AT616">
            <v>742.1</v>
          </cell>
          <cell r="AU616">
            <v>0</v>
          </cell>
          <cell r="AV616">
            <v>19.100000000000001</v>
          </cell>
          <cell r="AW616">
            <v>0</v>
          </cell>
          <cell r="AX616">
            <v>1146</v>
          </cell>
          <cell r="AY616">
            <v>79.599999999999994</v>
          </cell>
          <cell r="AZ616">
            <v>256.76</v>
          </cell>
          <cell r="BA616">
            <v>394.4</v>
          </cell>
          <cell r="BB616">
            <v>0</v>
          </cell>
          <cell r="BC616">
            <v>25.6</v>
          </cell>
          <cell r="BD616">
            <v>0</v>
          </cell>
          <cell r="BE616">
            <v>0</v>
          </cell>
          <cell r="BF616">
            <v>0</v>
          </cell>
          <cell r="BG616">
            <v>278.93</v>
          </cell>
          <cell r="BH616">
            <v>481.68</v>
          </cell>
          <cell r="BI616">
            <v>55.5</v>
          </cell>
          <cell r="BJ616">
            <v>3.5</v>
          </cell>
          <cell r="BK616">
            <v>0</v>
          </cell>
          <cell r="BL616">
            <v>0</v>
          </cell>
          <cell r="BM616">
            <v>12.71</v>
          </cell>
          <cell r="BN616">
            <v>96</v>
          </cell>
          <cell r="BO616">
            <v>0</v>
          </cell>
          <cell r="BP616">
            <v>136.25933639976</v>
          </cell>
          <cell r="BQ616">
            <v>0</v>
          </cell>
          <cell r="BR616">
            <v>1.86</v>
          </cell>
          <cell r="BS616">
            <v>746</v>
          </cell>
          <cell r="BT616">
            <v>21.44</v>
          </cell>
          <cell r="BU616">
            <v>0</v>
          </cell>
          <cell r="BV616">
            <v>124.266070905665</v>
          </cell>
          <cell r="BW616">
            <v>0</v>
          </cell>
          <cell r="BY616">
            <v>0.12</v>
          </cell>
          <cell r="BZ616">
            <v>5.8</v>
          </cell>
          <cell r="CA616">
            <v>4.9000000000000004</v>
          </cell>
          <cell r="CB616">
            <v>15.41</v>
          </cell>
          <cell r="CC616">
            <v>6</v>
          </cell>
          <cell r="CD616">
            <v>87</v>
          </cell>
          <cell r="CE616">
            <v>0</v>
          </cell>
          <cell r="CF616">
            <v>15.3</v>
          </cell>
          <cell r="CG616">
            <v>0</v>
          </cell>
          <cell r="CH616">
            <v>686</v>
          </cell>
          <cell r="CI616">
            <v>0</v>
          </cell>
          <cell r="CJ616">
            <v>0.27500000000000002</v>
          </cell>
          <cell r="CK616">
            <v>0</v>
          </cell>
          <cell r="CL616">
            <v>4.7</v>
          </cell>
          <cell r="CM616">
            <v>2.67</v>
          </cell>
          <cell r="CN616">
            <v>-110</v>
          </cell>
          <cell r="CO616">
            <v>0</v>
          </cell>
          <cell r="CP616">
            <v>0</v>
          </cell>
          <cell r="CQ616">
            <v>7.2</v>
          </cell>
          <cell r="CR616">
            <v>0</v>
          </cell>
          <cell r="CS616">
            <v>0</v>
          </cell>
          <cell r="CT616">
            <v>0</v>
          </cell>
          <cell r="CU616">
            <v>0</v>
          </cell>
          <cell r="CV616">
            <v>0</v>
          </cell>
          <cell r="CW616">
            <v>0</v>
          </cell>
          <cell r="CX616">
            <v>126</v>
          </cell>
          <cell r="CY616">
            <v>0</v>
          </cell>
          <cell r="CZ616">
            <v>0</v>
          </cell>
          <cell r="DA616">
            <v>0</v>
          </cell>
          <cell r="DB616">
            <v>267.45</v>
          </cell>
          <cell r="DC616">
            <v>37.4</v>
          </cell>
          <cell r="DD616">
            <v>0</v>
          </cell>
          <cell r="DE616">
            <v>0</v>
          </cell>
          <cell r="DF616">
            <v>0</v>
          </cell>
          <cell r="DG616">
            <v>0</v>
          </cell>
          <cell r="DH616">
            <v>0</v>
          </cell>
          <cell r="DI616">
            <v>0</v>
          </cell>
          <cell r="DJ616">
            <v>9.8000000000000007</v>
          </cell>
          <cell r="DK616">
            <v>0</v>
          </cell>
          <cell r="DL616">
            <v>0</v>
          </cell>
          <cell r="DM616">
            <v>0</v>
          </cell>
          <cell r="DN616">
            <v>10.63</v>
          </cell>
          <cell r="DO616">
            <v>-37.82</v>
          </cell>
          <cell r="DP616">
            <v>0</v>
          </cell>
          <cell r="DQ616">
            <v>0</v>
          </cell>
          <cell r="DR616">
            <v>0</v>
          </cell>
          <cell r="DS616">
            <v>0</v>
          </cell>
          <cell r="DT616">
            <v>0</v>
          </cell>
          <cell r="DU616">
            <v>0</v>
          </cell>
          <cell r="DV616">
            <v>48.1</v>
          </cell>
          <cell r="DW616">
            <v>0</v>
          </cell>
          <cell r="DX616">
            <v>0</v>
          </cell>
          <cell r="DY616">
            <v>0</v>
          </cell>
          <cell r="DZ616">
            <v>0</v>
          </cell>
          <cell r="EA616">
            <v>24.99</v>
          </cell>
          <cell r="EB616">
            <v>19.54</v>
          </cell>
          <cell r="EC616">
            <v>0</v>
          </cell>
          <cell r="ED616">
            <v>51</v>
          </cell>
          <cell r="EE616">
            <v>76.3</v>
          </cell>
          <cell r="EF616">
            <v>18.3</v>
          </cell>
          <cell r="EG616">
            <v>0</v>
          </cell>
          <cell r="EH616">
            <v>0</v>
          </cell>
          <cell r="EI616">
            <v>20.5</v>
          </cell>
          <cell r="EJ616">
            <v>0</v>
          </cell>
          <cell r="EK616">
            <v>56.811582857142902</v>
          </cell>
          <cell r="EL616">
            <v>0.43</v>
          </cell>
          <cell r="EM616">
            <v>0.3</v>
          </cell>
          <cell r="EN616">
            <v>2.8</v>
          </cell>
          <cell r="EO616">
            <v>0</v>
          </cell>
          <cell r="EQ616">
            <v>48736.102349641376</v>
          </cell>
        </row>
        <row r="617">
          <cell r="B617">
            <v>0</v>
          </cell>
          <cell r="C617">
            <v>0</v>
          </cell>
          <cell r="D617">
            <v>0</v>
          </cell>
          <cell r="E617">
            <v>0</v>
          </cell>
          <cell r="F617">
            <v>0</v>
          </cell>
          <cell r="G617">
            <v>0</v>
          </cell>
          <cell r="H617">
            <v>91</v>
          </cell>
          <cell r="I617">
            <v>19</v>
          </cell>
          <cell r="K617">
            <v>0</v>
          </cell>
          <cell r="L617">
            <v>4.2</v>
          </cell>
          <cell r="M617">
            <v>0</v>
          </cell>
          <cell r="N617">
            <v>0</v>
          </cell>
          <cell r="O617">
            <v>0</v>
          </cell>
          <cell r="P617">
            <v>0</v>
          </cell>
          <cell r="Q617">
            <v>0</v>
          </cell>
          <cell r="R617">
            <v>0</v>
          </cell>
          <cell r="S617">
            <v>0</v>
          </cell>
          <cell r="T617">
            <v>0</v>
          </cell>
          <cell r="U617">
            <v>175</v>
          </cell>
          <cell r="V617">
            <v>0</v>
          </cell>
          <cell r="W617">
            <v>7.69</v>
          </cell>
          <cell r="X617">
            <v>0</v>
          </cell>
          <cell r="Y617">
            <v>0</v>
          </cell>
          <cell r="Z617">
            <v>0</v>
          </cell>
          <cell r="AA617">
            <v>18013</v>
          </cell>
          <cell r="AB617">
            <v>0</v>
          </cell>
          <cell r="AC617">
            <v>0</v>
          </cell>
          <cell r="AD617">
            <v>301.39</v>
          </cell>
          <cell r="AE617">
            <v>0</v>
          </cell>
          <cell r="AF617">
            <v>0</v>
          </cell>
          <cell r="AG617">
            <v>0</v>
          </cell>
          <cell r="AH617">
            <v>0</v>
          </cell>
          <cell r="AI617">
            <v>0</v>
          </cell>
          <cell r="AJ617">
            <v>0</v>
          </cell>
          <cell r="AK617">
            <v>0</v>
          </cell>
          <cell r="AL617">
            <v>0</v>
          </cell>
          <cell r="AM617">
            <v>0</v>
          </cell>
          <cell r="AN617">
            <v>0</v>
          </cell>
          <cell r="AO617">
            <v>0</v>
          </cell>
          <cell r="AP617">
            <v>0</v>
          </cell>
          <cell r="AQ617">
            <v>0</v>
          </cell>
          <cell r="AR617">
            <v>0</v>
          </cell>
          <cell r="AS617">
            <v>0</v>
          </cell>
          <cell r="AT617">
            <v>47.1</v>
          </cell>
          <cell r="AU617">
            <v>0</v>
          </cell>
          <cell r="AV617">
            <v>10.5</v>
          </cell>
          <cell r="AW617">
            <v>0</v>
          </cell>
          <cell r="AX617">
            <v>0</v>
          </cell>
          <cell r="AY617">
            <v>0</v>
          </cell>
          <cell r="AZ617">
            <v>0</v>
          </cell>
          <cell r="BA617">
            <v>0</v>
          </cell>
          <cell r="BB617">
            <v>0</v>
          </cell>
          <cell r="BC617">
            <v>0</v>
          </cell>
          <cell r="BD617">
            <v>0</v>
          </cell>
          <cell r="BE617">
            <v>0</v>
          </cell>
          <cell r="BF617">
            <v>0</v>
          </cell>
          <cell r="BG617">
            <v>104.59</v>
          </cell>
          <cell r="BH617">
            <v>0</v>
          </cell>
          <cell r="BI617">
            <v>0</v>
          </cell>
          <cell r="BJ617">
            <v>3.5</v>
          </cell>
          <cell r="BK617">
            <v>0</v>
          </cell>
          <cell r="BL617">
            <v>0</v>
          </cell>
          <cell r="BM617">
            <v>12.71</v>
          </cell>
          <cell r="BN617">
            <v>252</v>
          </cell>
          <cell r="BO617">
            <v>0</v>
          </cell>
          <cell r="BP617">
            <v>136.25933639976</v>
          </cell>
          <cell r="BQ617">
            <v>0</v>
          </cell>
          <cell r="BR617">
            <v>0</v>
          </cell>
          <cell r="BS617">
            <v>648.9</v>
          </cell>
          <cell r="BT617">
            <v>337.36</v>
          </cell>
          <cell r="BU617">
            <v>0</v>
          </cell>
          <cell r="BV617">
            <v>123.6</v>
          </cell>
          <cell r="BW617">
            <v>0</v>
          </cell>
          <cell r="BY617">
            <v>0</v>
          </cell>
          <cell r="BZ617">
            <v>0.2</v>
          </cell>
          <cell r="CA617">
            <v>4.9000000000000004</v>
          </cell>
          <cell r="CB617">
            <v>7.76</v>
          </cell>
          <cell r="CC617">
            <v>0</v>
          </cell>
          <cell r="CD617">
            <v>87</v>
          </cell>
          <cell r="CE617">
            <v>0</v>
          </cell>
          <cell r="CF617">
            <v>0.3</v>
          </cell>
          <cell r="CG617">
            <v>0</v>
          </cell>
          <cell r="CH617">
            <v>60</v>
          </cell>
          <cell r="CI617">
            <v>0</v>
          </cell>
          <cell r="CJ617">
            <v>0.27500000000000002</v>
          </cell>
          <cell r="CK617">
            <v>0</v>
          </cell>
          <cell r="CL617">
            <v>13.8</v>
          </cell>
          <cell r="CM617">
            <v>2.67</v>
          </cell>
          <cell r="CN617">
            <v>-113.9</v>
          </cell>
          <cell r="CO617">
            <v>0</v>
          </cell>
          <cell r="CP617">
            <v>0</v>
          </cell>
          <cell r="CQ617">
            <v>3.4</v>
          </cell>
          <cell r="CR617">
            <v>0</v>
          </cell>
          <cell r="CS617">
            <v>0</v>
          </cell>
          <cell r="CT617">
            <v>0</v>
          </cell>
          <cell r="CU617">
            <v>0</v>
          </cell>
          <cell r="CV617">
            <v>0</v>
          </cell>
          <cell r="CW617">
            <v>0</v>
          </cell>
          <cell r="CX617">
            <v>254.7</v>
          </cell>
          <cell r="CY617">
            <v>0</v>
          </cell>
          <cell r="CZ617">
            <v>0</v>
          </cell>
          <cell r="DA617">
            <v>0</v>
          </cell>
          <cell r="DB617">
            <v>386.67</v>
          </cell>
          <cell r="DC617">
            <v>0</v>
          </cell>
          <cell r="DD617">
            <v>0</v>
          </cell>
          <cell r="DE617">
            <v>0</v>
          </cell>
          <cell r="DF617">
            <v>0</v>
          </cell>
          <cell r="DG617">
            <v>0</v>
          </cell>
          <cell r="DH617">
            <v>0</v>
          </cell>
          <cell r="DI617">
            <v>0</v>
          </cell>
          <cell r="DJ617">
            <v>11.15</v>
          </cell>
          <cell r="DK617">
            <v>0</v>
          </cell>
          <cell r="DL617">
            <v>0</v>
          </cell>
          <cell r="DM617">
            <v>0</v>
          </cell>
          <cell r="DN617">
            <v>6.5</v>
          </cell>
          <cell r="DO617">
            <v>-48.92</v>
          </cell>
          <cell r="DP617">
            <v>0</v>
          </cell>
          <cell r="DQ617">
            <v>0</v>
          </cell>
          <cell r="DR617">
            <v>0</v>
          </cell>
          <cell r="DS617">
            <v>0</v>
          </cell>
          <cell r="DT617">
            <v>0</v>
          </cell>
          <cell r="DU617">
            <v>0</v>
          </cell>
          <cell r="DV617">
            <v>0</v>
          </cell>
          <cell r="DW617">
            <v>0</v>
          </cell>
          <cell r="DX617">
            <v>0</v>
          </cell>
          <cell r="DY617">
            <v>0</v>
          </cell>
          <cell r="DZ617">
            <v>0</v>
          </cell>
          <cell r="EA617">
            <v>3.08</v>
          </cell>
          <cell r="EB617">
            <v>13.17</v>
          </cell>
          <cell r="EC617">
            <v>0</v>
          </cell>
          <cell r="ED617">
            <v>51</v>
          </cell>
          <cell r="EE617">
            <v>28</v>
          </cell>
          <cell r="EF617">
            <v>6.8</v>
          </cell>
          <cell r="EG617">
            <v>0</v>
          </cell>
          <cell r="EH617">
            <v>0</v>
          </cell>
          <cell r="EI617">
            <v>6.9</v>
          </cell>
          <cell r="EJ617">
            <v>0</v>
          </cell>
          <cell r="EK617">
            <v>56.811582857142902</v>
          </cell>
          <cell r="EL617">
            <v>0.43</v>
          </cell>
          <cell r="EM617">
            <v>0.3</v>
          </cell>
          <cell r="EN617">
            <v>2.8</v>
          </cell>
          <cell r="EO617">
            <v>0</v>
          </cell>
          <cell r="EQ617">
            <v>21133.595919256899</v>
          </cell>
        </row>
        <row r="618">
          <cell r="B618">
            <v>0</v>
          </cell>
          <cell r="C618">
            <v>0</v>
          </cell>
          <cell r="D618">
            <v>0</v>
          </cell>
          <cell r="E618">
            <v>0</v>
          </cell>
          <cell r="F618">
            <v>0</v>
          </cell>
          <cell r="G618">
            <v>0.2</v>
          </cell>
          <cell r="H618">
            <v>0</v>
          </cell>
          <cell r="I618">
            <v>133</v>
          </cell>
          <cell r="J618">
            <v>0</v>
          </cell>
          <cell r="K618">
            <v>0</v>
          </cell>
          <cell r="L618">
            <v>0</v>
          </cell>
          <cell r="M618">
            <v>0</v>
          </cell>
          <cell r="N618">
            <v>0</v>
          </cell>
          <cell r="O618">
            <v>0</v>
          </cell>
          <cell r="P618">
            <v>0</v>
          </cell>
          <cell r="Q618">
            <v>0</v>
          </cell>
          <cell r="R618">
            <v>0</v>
          </cell>
          <cell r="S618">
            <v>0</v>
          </cell>
          <cell r="T618">
            <v>0</v>
          </cell>
          <cell r="U618">
            <v>0</v>
          </cell>
          <cell r="V618">
            <v>0</v>
          </cell>
          <cell r="W618">
            <v>0</v>
          </cell>
          <cell r="X618">
            <v>0</v>
          </cell>
          <cell r="Y618">
            <v>5.7</v>
          </cell>
          <cell r="Z618">
            <v>0</v>
          </cell>
          <cell r="AA618">
            <v>0</v>
          </cell>
          <cell r="AB618">
            <v>0</v>
          </cell>
          <cell r="AC618">
            <v>85.1</v>
          </cell>
          <cell r="AD618">
            <v>0</v>
          </cell>
          <cell r="AE618">
            <v>0</v>
          </cell>
          <cell r="AF618">
            <v>6.4</v>
          </cell>
          <cell r="AG618">
            <v>0</v>
          </cell>
          <cell r="AH618">
            <v>0</v>
          </cell>
          <cell r="AI618">
            <v>0</v>
          </cell>
          <cell r="AJ618">
            <v>0</v>
          </cell>
          <cell r="AK618">
            <v>0</v>
          </cell>
          <cell r="AL618">
            <v>0</v>
          </cell>
          <cell r="AM618">
            <v>0</v>
          </cell>
          <cell r="AN618">
            <v>0</v>
          </cell>
          <cell r="AO618">
            <v>0</v>
          </cell>
          <cell r="AP618">
            <v>0</v>
          </cell>
          <cell r="AQ618">
            <v>0</v>
          </cell>
          <cell r="AR618">
            <v>0</v>
          </cell>
          <cell r="AS618">
            <v>0</v>
          </cell>
          <cell r="AT618">
            <v>0</v>
          </cell>
          <cell r="AU618">
            <v>0</v>
          </cell>
          <cell r="AV618">
            <v>0</v>
          </cell>
          <cell r="AW618">
            <v>0</v>
          </cell>
          <cell r="AX618">
            <v>1088</v>
          </cell>
          <cell r="AY618">
            <v>68.989999999999995</v>
          </cell>
          <cell r="AZ618">
            <v>278.71899999999999</v>
          </cell>
          <cell r="BA618">
            <v>255.7</v>
          </cell>
          <cell r="BB618">
            <v>0</v>
          </cell>
          <cell r="BC618">
            <v>8</v>
          </cell>
          <cell r="BD618">
            <v>0</v>
          </cell>
          <cell r="BE618">
            <v>0</v>
          </cell>
          <cell r="BF618">
            <v>0</v>
          </cell>
          <cell r="BG618">
            <v>157.08000000000001</v>
          </cell>
          <cell r="BH618">
            <v>199.198988868551</v>
          </cell>
          <cell r="BI618">
            <v>55.5</v>
          </cell>
          <cell r="BJ618">
            <v>0</v>
          </cell>
          <cell r="BK618">
            <v>0</v>
          </cell>
          <cell r="BL618">
            <v>0</v>
          </cell>
          <cell r="BM618">
            <v>0</v>
          </cell>
          <cell r="BN618">
            <v>75</v>
          </cell>
          <cell r="BO618">
            <v>0</v>
          </cell>
          <cell r="BP618">
            <v>0</v>
          </cell>
          <cell r="BQ618">
            <v>0</v>
          </cell>
          <cell r="BR618">
            <v>0</v>
          </cell>
          <cell r="BS618">
            <v>0</v>
          </cell>
          <cell r="BT618">
            <v>0</v>
          </cell>
          <cell r="BU618">
            <v>0</v>
          </cell>
          <cell r="BV618">
            <v>0</v>
          </cell>
          <cell r="BW618">
            <v>0</v>
          </cell>
          <cell r="BY618">
            <v>0.12</v>
          </cell>
          <cell r="BZ618">
            <v>0.02</v>
          </cell>
          <cell r="CA618">
            <v>0</v>
          </cell>
          <cell r="CB618">
            <v>0</v>
          </cell>
          <cell r="CC618">
            <v>0</v>
          </cell>
          <cell r="CD618">
            <v>0</v>
          </cell>
          <cell r="CE618">
            <v>0</v>
          </cell>
          <cell r="CF618">
            <v>0</v>
          </cell>
          <cell r="CG618">
            <v>0</v>
          </cell>
          <cell r="CH618">
            <v>1</v>
          </cell>
          <cell r="CI618">
            <v>0</v>
          </cell>
          <cell r="CJ618">
            <v>0</v>
          </cell>
          <cell r="CK618">
            <v>0</v>
          </cell>
          <cell r="CL618">
            <v>0</v>
          </cell>
          <cell r="CM618">
            <v>0</v>
          </cell>
          <cell r="CN618">
            <v>3.9</v>
          </cell>
          <cell r="CO618">
            <v>0</v>
          </cell>
          <cell r="CP618">
            <v>0</v>
          </cell>
          <cell r="CQ618">
            <v>0</v>
          </cell>
          <cell r="CR618">
            <v>0</v>
          </cell>
          <cell r="CS618">
            <v>0</v>
          </cell>
          <cell r="CT618">
            <v>0</v>
          </cell>
          <cell r="CU618">
            <v>0</v>
          </cell>
          <cell r="CV618">
            <v>0</v>
          </cell>
          <cell r="CW618">
            <v>0</v>
          </cell>
          <cell r="CX618">
            <v>0</v>
          </cell>
          <cell r="CY618">
            <v>0</v>
          </cell>
          <cell r="CZ618">
            <v>0</v>
          </cell>
          <cell r="DA618">
            <v>0</v>
          </cell>
          <cell r="DB618">
            <v>0</v>
          </cell>
          <cell r="DC618">
            <v>0</v>
          </cell>
          <cell r="DD618">
            <v>0</v>
          </cell>
          <cell r="DE618">
            <v>0</v>
          </cell>
          <cell r="DF618">
            <v>0</v>
          </cell>
          <cell r="DG618">
            <v>0</v>
          </cell>
          <cell r="DH618">
            <v>0</v>
          </cell>
          <cell r="DI618">
            <v>0</v>
          </cell>
          <cell r="DJ618">
            <v>0</v>
          </cell>
          <cell r="DK618">
            <v>0</v>
          </cell>
          <cell r="DL618">
            <v>0</v>
          </cell>
          <cell r="DM618">
            <v>0</v>
          </cell>
          <cell r="DN618">
            <v>0</v>
          </cell>
          <cell r="DO618">
            <v>0</v>
          </cell>
          <cell r="DP618">
            <v>0</v>
          </cell>
          <cell r="DQ618">
            <v>0</v>
          </cell>
          <cell r="DR618">
            <v>0</v>
          </cell>
          <cell r="DS618">
            <v>0</v>
          </cell>
          <cell r="DT618">
            <v>0</v>
          </cell>
          <cell r="DU618">
            <v>0</v>
          </cell>
          <cell r="DV618">
            <v>48.1</v>
          </cell>
          <cell r="DW618">
            <v>0</v>
          </cell>
          <cell r="DX618">
            <v>0</v>
          </cell>
          <cell r="DY618">
            <v>0</v>
          </cell>
          <cell r="DZ618">
            <v>0</v>
          </cell>
          <cell r="EA618">
            <v>0.1</v>
          </cell>
          <cell r="EB618">
            <v>17.850000000000001</v>
          </cell>
          <cell r="EC618">
            <v>0</v>
          </cell>
          <cell r="ED618">
            <v>0</v>
          </cell>
          <cell r="EE618">
            <v>0</v>
          </cell>
          <cell r="EF618">
            <v>11.5</v>
          </cell>
          <cell r="EG618">
            <v>0</v>
          </cell>
          <cell r="EH618">
            <v>0</v>
          </cell>
          <cell r="EI618">
            <v>0</v>
          </cell>
          <cell r="EJ618">
            <v>0</v>
          </cell>
          <cell r="EK618">
            <v>0</v>
          </cell>
          <cell r="EL618">
            <v>0</v>
          </cell>
          <cell r="EM618">
            <v>0</v>
          </cell>
          <cell r="EN618">
            <v>0</v>
          </cell>
          <cell r="EO618">
            <v>0</v>
          </cell>
          <cell r="EQ618">
            <v>2499.177988868551</v>
          </cell>
        </row>
        <row r="619">
          <cell r="B619">
            <v>0</v>
          </cell>
          <cell r="C619">
            <v>0</v>
          </cell>
          <cell r="D619">
            <v>0</v>
          </cell>
          <cell r="E619">
            <v>0</v>
          </cell>
          <cell r="F619">
            <v>0</v>
          </cell>
          <cell r="G619">
            <v>0</v>
          </cell>
          <cell r="H619">
            <v>0</v>
          </cell>
          <cell r="I619">
            <v>0</v>
          </cell>
          <cell r="J619">
            <v>0</v>
          </cell>
          <cell r="K619">
            <v>0</v>
          </cell>
          <cell r="L619">
            <v>0</v>
          </cell>
          <cell r="M619">
            <v>0</v>
          </cell>
          <cell r="N619">
            <v>0</v>
          </cell>
          <cell r="O619">
            <v>0</v>
          </cell>
          <cell r="P619">
            <v>0</v>
          </cell>
          <cell r="Q619">
            <v>0</v>
          </cell>
          <cell r="R619">
            <v>0</v>
          </cell>
          <cell r="S619">
            <v>0</v>
          </cell>
          <cell r="T619">
            <v>0</v>
          </cell>
          <cell r="U619">
            <v>0</v>
          </cell>
          <cell r="V619">
            <v>0</v>
          </cell>
          <cell r="W619">
            <v>0</v>
          </cell>
          <cell r="X619">
            <v>0</v>
          </cell>
          <cell r="Y619">
            <v>0</v>
          </cell>
          <cell r="Z619">
            <v>0</v>
          </cell>
          <cell r="AA619">
            <v>0</v>
          </cell>
          <cell r="AB619">
            <v>0</v>
          </cell>
          <cell r="AC619">
            <v>0</v>
          </cell>
          <cell r="AD619">
            <v>0</v>
          </cell>
          <cell r="AE619">
            <v>0</v>
          </cell>
          <cell r="AF619">
            <v>0</v>
          </cell>
          <cell r="AG619">
            <v>0</v>
          </cell>
          <cell r="AH619">
            <v>0</v>
          </cell>
          <cell r="AI619">
            <v>0</v>
          </cell>
          <cell r="AJ619">
            <v>0</v>
          </cell>
          <cell r="AK619">
            <v>0</v>
          </cell>
          <cell r="AL619">
            <v>0</v>
          </cell>
          <cell r="AM619">
            <v>0</v>
          </cell>
          <cell r="AN619">
            <v>0</v>
          </cell>
          <cell r="AO619">
            <v>0</v>
          </cell>
          <cell r="AP619">
            <v>0</v>
          </cell>
          <cell r="AQ619">
            <v>0</v>
          </cell>
          <cell r="AR619">
            <v>0</v>
          </cell>
          <cell r="AS619">
            <v>0</v>
          </cell>
          <cell r="AT619">
            <v>0</v>
          </cell>
          <cell r="AU619">
            <v>0</v>
          </cell>
          <cell r="AV619">
            <v>0</v>
          </cell>
          <cell r="AW619">
            <v>0</v>
          </cell>
          <cell r="AX619">
            <v>0</v>
          </cell>
          <cell r="AY619">
            <v>0</v>
          </cell>
          <cell r="AZ619">
            <v>0</v>
          </cell>
          <cell r="BA619">
            <v>0</v>
          </cell>
          <cell r="BB619">
            <v>0</v>
          </cell>
          <cell r="BC619">
            <v>0</v>
          </cell>
          <cell r="BD619">
            <v>0</v>
          </cell>
          <cell r="BE619">
            <v>0</v>
          </cell>
          <cell r="BF619">
            <v>0</v>
          </cell>
          <cell r="BG619">
            <v>0</v>
          </cell>
          <cell r="BH619">
            <v>0</v>
          </cell>
          <cell r="BI619">
            <v>0</v>
          </cell>
          <cell r="BJ619">
            <v>0</v>
          </cell>
          <cell r="BK619">
            <v>0</v>
          </cell>
          <cell r="BL619">
            <v>0</v>
          </cell>
          <cell r="BM619">
            <v>0</v>
          </cell>
          <cell r="BN619">
            <v>0</v>
          </cell>
          <cell r="BO619">
            <v>0</v>
          </cell>
          <cell r="BP619">
            <v>0</v>
          </cell>
          <cell r="BQ619">
            <v>0</v>
          </cell>
          <cell r="BR619">
            <v>0</v>
          </cell>
          <cell r="BS619">
            <v>0</v>
          </cell>
          <cell r="BT619">
            <v>-368</v>
          </cell>
          <cell r="BU619">
            <v>0</v>
          </cell>
          <cell r="BV619">
            <v>0</v>
          </cell>
          <cell r="BW619">
            <v>0</v>
          </cell>
          <cell r="BY619">
            <v>0</v>
          </cell>
          <cell r="BZ619">
            <v>0</v>
          </cell>
          <cell r="CA619">
            <v>0</v>
          </cell>
          <cell r="CB619">
            <v>0</v>
          </cell>
          <cell r="CC619">
            <v>0</v>
          </cell>
          <cell r="CD619">
            <v>0</v>
          </cell>
          <cell r="CE619">
            <v>0</v>
          </cell>
          <cell r="CF619">
            <v>0</v>
          </cell>
          <cell r="CG619">
            <v>0</v>
          </cell>
          <cell r="CH619">
            <v>0</v>
          </cell>
          <cell r="CI619">
            <v>0</v>
          </cell>
          <cell r="CJ619">
            <v>0</v>
          </cell>
          <cell r="CK619">
            <v>0</v>
          </cell>
          <cell r="CL619">
            <v>0</v>
          </cell>
          <cell r="CM619">
            <v>0</v>
          </cell>
          <cell r="CN619">
            <v>0</v>
          </cell>
          <cell r="CO619">
            <v>0</v>
          </cell>
          <cell r="CP619">
            <v>0</v>
          </cell>
          <cell r="CQ619">
            <v>0</v>
          </cell>
          <cell r="CR619">
            <v>0</v>
          </cell>
          <cell r="CS619">
            <v>0</v>
          </cell>
          <cell r="CT619">
            <v>0</v>
          </cell>
          <cell r="CU619">
            <v>0</v>
          </cell>
          <cell r="CV619">
            <v>0</v>
          </cell>
          <cell r="CW619">
            <v>0</v>
          </cell>
          <cell r="CX619">
            <v>0</v>
          </cell>
          <cell r="CY619">
            <v>0</v>
          </cell>
          <cell r="CZ619">
            <v>0</v>
          </cell>
          <cell r="DA619">
            <v>0</v>
          </cell>
          <cell r="DB619">
            <v>0</v>
          </cell>
          <cell r="DC619">
            <v>0</v>
          </cell>
          <cell r="DD619">
            <v>0</v>
          </cell>
          <cell r="DE619">
            <v>0</v>
          </cell>
          <cell r="DF619">
            <v>0</v>
          </cell>
          <cell r="DG619">
            <v>0</v>
          </cell>
          <cell r="DH619">
            <v>0</v>
          </cell>
          <cell r="DI619">
            <v>0</v>
          </cell>
          <cell r="DJ619">
            <v>0</v>
          </cell>
          <cell r="DK619">
            <v>0</v>
          </cell>
          <cell r="DL619">
            <v>0</v>
          </cell>
          <cell r="DM619">
            <v>0</v>
          </cell>
          <cell r="DN619">
            <v>0</v>
          </cell>
          <cell r="DO619">
            <v>0</v>
          </cell>
          <cell r="DP619">
            <v>0</v>
          </cell>
          <cell r="DQ619">
            <v>0</v>
          </cell>
          <cell r="DR619">
            <v>0</v>
          </cell>
          <cell r="DS619">
            <v>0</v>
          </cell>
          <cell r="DT619">
            <v>0</v>
          </cell>
          <cell r="DU619">
            <v>0</v>
          </cell>
          <cell r="DV619">
            <v>0</v>
          </cell>
          <cell r="DW619">
            <v>0</v>
          </cell>
          <cell r="DX619">
            <v>0</v>
          </cell>
          <cell r="DY619">
            <v>0</v>
          </cell>
          <cell r="DZ619">
            <v>0</v>
          </cell>
          <cell r="EA619">
            <v>0</v>
          </cell>
          <cell r="EB619">
            <v>0</v>
          </cell>
          <cell r="EC619">
            <v>0</v>
          </cell>
          <cell r="ED619">
            <v>0</v>
          </cell>
          <cell r="EE619">
            <v>0</v>
          </cell>
          <cell r="EF619">
            <v>0</v>
          </cell>
          <cell r="EG619">
            <v>0</v>
          </cell>
          <cell r="EH619">
            <v>0</v>
          </cell>
          <cell r="EI619">
            <v>0</v>
          </cell>
          <cell r="EJ619">
            <v>0</v>
          </cell>
          <cell r="EK619">
            <v>0</v>
          </cell>
          <cell r="EL619">
            <v>0</v>
          </cell>
          <cell r="EM619">
            <v>0</v>
          </cell>
          <cell r="EN619">
            <v>0</v>
          </cell>
          <cell r="EO619">
            <v>0</v>
          </cell>
          <cell r="EQ619">
            <v>-368</v>
          </cell>
        </row>
        <row r="620">
          <cell r="B620">
            <v>0</v>
          </cell>
          <cell r="C620">
            <v>0</v>
          </cell>
          <cell r="D620">
            <v>0</v>
          </cell>
          <cell r="E620">
            <v>0</v>
          </cell>
          <cell r="F620">
            <v>0</v>
          </cell>
          <cell r="G620">
            <v>0</v>
          </cell>
          <cell r="H620">
            <v>0</v>
          </cell>
          <cell r="I620">
            <v>9</v>
          </cell>
          <cell r="J620">
            <v>56.5</v>
          </cell>
          <cell r="K620">
            <v>0</v>
          </cell>
          <cell r="L620">
            <v>0</v>
          </cell>
          <cell r="M620">
            <v>0</v>
          </cell>
          <cell r="N620">
            <v>0</v>
          </cell>
          <cell r="O620">
            <v>15.3</v>
          </cell>
          <cell r="P620">
            <v>0</v>
          </cell>
          <cell r="Q620">
            <v>0</v>
          </cell>
          <cell r="R620">
            <v>0</v>
          </cell>
          <cell r="S620">
            <v>0</v>
          </cell>
          <cell r="T620">
            <v>0</v>
          </cell>
          <cell r="U620">
            <v>0</v>
          </cell>
          <cell r="V620">
            <v>225.86035947878699</v>
          </cell>
          <cell r="W620">
            <v>0</v>
          </cell>
          <cell r="X620">
            <v>0</v>
          </cell>
          <cell r="Y620">
            <v>1054.7</v>
          </cell>
          <cell r="Z620">
            <v>0</v>
          </cell>
          <cell r="AA620">
            <v>27020</v>
          </cell>
          <cell r="AB620">
            <v>0</v>
          </cell>
          <cell r="AC620">
            <v>0</v>
          </cell>
          <cell r="AD620">
            <v>10.9</v>
          </cell>
          <cell r="AE620">
            <v>0</v>
          </cell>
          <cell r="AF620">
            <v>0</v>
          </cell>
          <cell r="AG620">
            <v>0</v>
          </cell>
          <cell r="AH620">
            <v>0</v>
          </cell>
          <cell r="AI620">
            <v>0</v>
          </cell>
          <cell r="AJ620">
            <v>0</v>
          </cell>
          <cell r="AK620">
            <v>0</v>
          </cell>
          <cell r="AL620">
            <v>0</v>
          </cell>
          <cell r="AN620">
            <v>0</v>
          </cell>
          <cell r="AO620">
            <v>0</v>
          </cell>
          <cell r="AP620">
            <v>0</v>
          </cell>
          <cell r="AQ620">
            <v>0</v>
          </cell>
          <cell r="AR620">
            <v>0</v>
          </cell>
          <cell r="AS620">
            <v>0</v>
          </cell>
          <cell r="AT620">
            <v>773.6</v>
          </cell>
          <cell r="AU620">
            <v>0</v>
          </cell>
          <cell r="AV620">
            <v>0</v>
          </cell>
          <cell r="AW620">
            <v>0</v>
          </cell>
          <cell r="AX620">
            <v>58</v>
          </cell>
          <cell r="AY620">
            <v>0</v>
          </cell>
          <cell r="AZ620">
            <v>106.989</v>
          </cell>
          <cell r="BA620">
            <v>89.8</v>
          </cell>
          <cell r="BB620">
            <v>0</v>
          </cell>
          <cell r="BC620">
            <v>17.600000000000001</v>
          </cell>
          <cell r="BD620">
            <v>0</v>
          </cell>
          <cell r="BE620">
            <v>0</v>
          </cell>
          <cell r="BF620">
            <v>0</v>
          </cell>
          <cell r="BG620">
            <v>0</v>
          </cell>
          <cell r="BH620">
            <v>119.660268110636</v>
          </cell>
          <cell r="BI620">
            <v>0</v>
          </cell>
          <cell r="BJ620">
            <v>0</v>
          </cell>
          <cell r="BK620">
            <v>0</v>
          </cell>
          <cell r="BL620">
            <v>0</v>
          </cell>
          <cell r="BM620">
            <v>0</v>
          </cell>
          <cell r="BN620">
            <v>0</v>
          </cell>
          <cell r="BO620">
            <v>0</v>
          </cell>
          <cell r="BP620">
            <v>0</v>
          </cell>
          <cell r="BQ620">
            <v>0</v>
          </cell>
          <cell r="BR620">
            <v>0</v>
          </cell>
          <cell r="BS620">
            <v>53.6</v>
          </cell>
          <cell r="BT620">
            <v>0</v>
          </cell>
          <cell r="BU620">
            <v>0</v>
          </cell>
          <cell r="BV620">
            <v>0</v>
          </cell>
          <cell r="BW620">
            <v>0</v>
          </cell>
          <cell r="BY620">
            <v>0</v>
          </cell>
          <cell r="BZ620">
            <v>0</v>
          </cell>
          <cell r="CA620">
            <v>0</v>
          </cell>
          <cell r="CB620">
            <v>7.65</v>
          </cell>
          <cell r="CC620">
            <v>0</v>
          </cell>
          <cell r="CD620">
            <v>0</v>
          </cell>
          <cell r="CE620">
            <v>0</v>
          </cell>
          <cell r="CF620">
            <v>15</v>
          </cell>
          <cell r="CG620">
            <v>0</v>
          </cell>
          <cell r="CH620">
            <v>625</v>
          </cell>
          <cell r="CI620">
            <v>0</v>
          </cell>
          <cell r="CJ620">
            <v>0</v>
          </cell>
          <cell r="CK620">
            <v>0</v>
          </cell>
          <cell r="CL620">
            <v>0</v>
          </cell>
          <cell r="CM620">
            <v>0</v>
          </cell>
          <cell r="CN620">
            <v>0</v>
          </cell>
          <cell r="CO620">
            <v>0</v>
          </cell>
          <cell r="CP620">
            <v>0</v>
          </cell>
          <cell r="CQ620">
            <v>0</v>
          </cell>
          <cell r="CR620">
            <v>0</v>
          </cell>
          <cell r="CS620">
            <v>0</v>
          </cell>
          <cell r="CT620">
            <v>0</v>
          </cell>
          <cell r="CU620">
            <v>0</v>
          </cell>
          <cell r="CV620">
            <v>0</v>
          </cell>
          <cell r="CW620">
            <v>0</v>
          </cell>
          <cell r="CX620">
            <v>0</v>
          </cell>
          <cell r="CY620">
            <v>0</v>
          </cell>
          <cell r="CZ620">
            <v>0</v>
          </cell>
          <cell r="DA620">
            <v>0</v>
          </cell>
          <cell r="DB620">
            <v>0</v>
          </cell>
          <cell r="DC620">
            <v>0</v>
          </cell>
          <cell r="DD620">
            <v>0</v>
          </cell>
          <cell r="DE620">
            <v>0</v>
          </cell>
          <cell r="DF620">
            <v>0</v>
          </cell>
          <cell r="DG620">
            <v>0</v>
          </cell>
          <cell r="DH620">
            <v>0</v>
          </cell>
          <cell r="DI620">
            <v>0</v>
          </cell>
          <cell r="DJ620">
            <v>0</v>
          </cell>
          <cell r="DK620">
            <v>0</v>
          </cell>
          <cell r="DL620">
            <v>0</v>
          </cell>
          <cell r="DM620">
            <v>0</v>
          </cell>
          <cell r="DN620">
            <v>0</v>
          </cell>
          <cell r="DO620">
            <v>0</v>
          </cell>
          <cell r="DP620">
            <v>0</v>
          </cell>
          <cell r="DQ620">
            <v>0</v>
          </cell>
          <cell r="DR620">
            <v>0</v>
          </cell>
          <cell r="DS620">
            <v>0</v>
          </cell>
          <cell r="DT620">
            <v>0</v>
          </cell>
          <cell r="DU620">
            <v>0</v>
          </cell>
          <cell r="DV620">
            <v>0</v>
          </cell>
          <cell r="DW620">
            <v>0</v>
          </cell>
          <cell r="DX620">
            <v>0</v>
          </cell>
          <cell r="DY620">
            <v>0</v>
          </cell>
          <cell r="DZ620">
            <v>0</v>
          </cell>
          <cell r="EA620">
            <v>0</v>
          </cell>
          <cell r="EB620">
            <v>0</v>
          </cell>
          <cell r="EC620">
            <v>0</v>
          </cell>
          <cell r="ED620">
            <v>0</v>
          </cell>
          <cell r="EE620">
            <v>0</v>
          </cell>
          <cell r="EF620">
            <v>0</v>
          </cell>
          <cell r="EG620">
            <v>0</v>
          </cell>
          <cell r="EH620">
            <v>0</v>
          </cell>
          <cell r="EI620">
            <v>0</v>
          </cell>
          <cell r="EJ620">
            <v>0</v>
          </cell>
          <cell r="EK620">
            <v>0</v>
          </cell>
          <cell r="EL620">
            <v>0</v>
          </cell>
          <cell r="EM620">
            <v>0</v>
          </cell>
          <cell r="EN620">
            <v>0</v>
          </cell>
          <cell r="EO620">
            <v>0</v>
          </cell>
          <cell r="EQ620">
            <v>30259.159627589419</v>
          </cell>
        </row>
        <row r="621">
          <cell r="B621">
            <v>0</v>
          </cell>
          <cell r="C621">
            <v>0</v>
          </cell>
          <cell r="D621">
            <v>0</v>
          </cell>
          <cell r="E621">
            <v>0</v>
          </cell>
          <cell r="F621">
            <v>0</v>
          </cell>
          <cell r="G621">
            <v>0.2</v>
          </cell>
          <cell r="H621">
            <v>91</v>
          </cell>
          <cell r="I621">
            <v>161</v>
          </cell>
          <cell r="J621">
            <v>56.5</v>
          </cell>
          <cell r="K621">
            <v>0</v>
          </cell>
          <cell r="L621">
            <v>4.2</v>
          </cell>
          <cell r="M621">
            <v>0</v>
          </cell>
          <cell r="N621">
            <v>0</v>
          </cell>
          <cell r="O621">
            <v>15.3</v>
          </cell>
          <cell r="P621">
            <v>0</v>
          </cell>
          <cell r="Q621">
            <v>0</v>
          </cell>
          <cell r="R621">
            <v>0</v>
          </cell>
          <cell r="S621">
            <v>0</v>
          </cell>
          <cell r="T621">
            <v>0</v>
          </cell>
          <cell r="U621">
            <v>175</v>
          </cell>
          <cell r="V621">
            <v>225.86035947878699</v>
          </cell>
          <cell r="W621">
            <v>7.69</v>
          </cell>
          <cell r="X621">
            <v>0</v>
          </cell>
          <cell r="Y621">
            <v>1060.4000000000001</v>
          </cell>
          <cell r="Z621">
            <v>0</v>
          </cell>
          <cell r="AA621">
            <v>45033</v>
          </cell>
          <cell r="AB621">
            <v>0</v>
          </cell>
          <cell r="AC621">
            <v>85.1</v>
          </cell>
          <cell r="AD621">
            <v>312.29000000000002</v>
          </cell>
          <cell r="AE621">
            <v>0</v>
          </cell>
          <cell r="AF621">
            <v>6.4</v>
          </cell>
          <cell r="AG621">
            <v>0</v>
          </cell>
          <cell r="AH621">
            <v>0</v>
          </cell>
          <cell r="AI621">
            <v>0</v>
          </cell>
          <cell r="AJ621">
            <v>0</v>
          </cell>
          <cell r="AK621">
            <v>0</v>
          </cell>
          <cell r="AL621">
            <v>0</v>
          </cell>
          <cell r="AM621">
            <v>0</v>
          </cell>
          <cell r="AN621">
            <v>0</v>
          </cell>
          <cell r="AO621">
            <v>0</v>
          </cell>
          <cell r="AP621">
            <v>0</v>
          </cell>
          <cell r="AQ621">
            <v>0</v>
          </cell>
          <cell r="AR621">
            <v>0</v>
          </cell>
          <cell r="AS621">
            <v>0</v>
          </cell>
          <cell r="AT621">
            <v>820.7</v>
          </cell>
          <cell r="AU621">
            <v>0</v>
          </cell>
          <cell r="AV621">
            <v>10.5</v>
          </cell>
          <cell r="AW621">
            <v>0</v>
          </cell>
          <cell r="AX621">
            <v>1146</v>
          </cell>
          <cell r="AY621">
            <v>68.989999999999995</v>
          </cell>
          <cell r="AZ621">
            <v>385.70800000000003</v>
          </cell>
          <cell r="BA621">
            <v>345.5</v>
          </cell>
          <cell r="BB621">
            <v>0</v>
          </cell>
          <cell r="BC621">
            <v>25.6</v>
          </cell>
          <cell r="BD621">
            <v>0</v>
          </cell>
          <cell r="BE621">
            <v>0</v>
          </cell>
          <cell r="BF621">
            <v>0</v>
          </cell>
          <cell r="BG621">
            <v>261.67</v>
          </cell>
          <cell r="BH621">
            <v>318.85925697918702</v>
          </cell>
          <cell r="BI621">
            <v>55.5</v>
          </cell>
          <cell r="BJ621">
            <v>3.5</v>
          </cell>
          <cell r="BK621">
            <v>0</v>
          </cell>
          <cell r="BL621">
            <v>0</v>
          </cell>
          <cell r="BM621">
            <v>12.71</v>
          </cell>
          <cell r="BN621">
            <v>327</v>
          </cell>
          <cell r="BO621">
            <v>0</v>
          </cell>
          <cell r="BP621">
            <v>136.25933639976</v>
          </cell>
          <cell r="BQ621">
            <v>0</v>
          </cell>
          <cell r="BR621">
            <v>0</v>
          </cell>
          <cell r="BS621">
            <v>702.5</v>
          </cell>
          <cell r="BT621">
            <v>-30.64</v>
          </cell>
          <cell r="BU621">
            <v>0</v>
          </cell>
          <cell r="BV621">
            <v>123.6</v>
          </cell>
          <cell r="BW621">
            <v>0</v>
          </cell>
          <cell r="BY621">
            <v>0.12</v>
          </cell>
          <cell r="BZ621">
            <v>0.22</v>
          </cell>
          <cell r="CA621">
            <v>4.9000000000000004</v>
          </cell>
          <cell r="CB621">
            <v>15.41</v>
          </cell>
          <cell r="CC621">
            <v>0</v>
          </cell>
          <cell r="CD621">
            <v>87</v>
          </cell>
          <cell r="CE621">
            <v>0</v>
          </cell>
          <cell r="CF621">
            <v>15.3</v>
          </cell>
          <cell r="CG621">
            <v>0</v>
          </cell>
          <cell r="CH621">
            <v>686</v>
          </cell>
          <cell r="CI621">
            <v>0</v>
          </cell>
          <cell r="CJ621">
            <v>0.27500000000000002</v>
          </cell>
          <cell r="CK621">
            <v>0</v>
          </cell>
          <cell r="CL621">
            <v>13.8</v>
          </cell>
          <cell r="CM621">
            <v>2.67</v>
          </cell>
          <cell r="CN621">
            <v>-110</v>
          </cell>
          <cell r="CO621">
            <v>0</v>
          </cell>
          <cell r="CP621">
            <v>0</v>
          </cell>
          <cell r="CQ621">
            <v>3.4</v>
          </cell>
          <cell r="CR621">
            <v>0</v>
          </cell>
          <cell r="CS621">
            <v>0</v>
          </cell>
          <cell r="CT621">
            <v>0</v>
          </cell>
          <cell r="CU621">
            <v>0</v>
          </cell>
          <cell r="CV621">
            <v>0</v>
          </cell>
          <cell r="CW621">
            <v>0</v>
          </cell>
          <cell r="CX621">
            <v>254.7</v>
          </cell>
          <cell r="CY621">
            <v>0</v>
          </cell>
          <cell r="CZ621">
            <v>0</v>
          </cell>
          <cell r="DA621">
            <v>0</v>
          </cell>
          <cell r="DB621">
            <v>386.67</v>
          </cell>
          <cell r="DC621">
            <v>0</v>
          </cell>
          <cell r="DD621">
            <v>0</v>
          </cell>
          <cell r="DE621">
            <v>0</v>
          </cell>
          <cell r="DF621">
            <v>0</v>
          </cell>
          <cell r="DG621">
            <v>0</v>
          </cell>
          <cell r="DH621">
            <v>0</v>
          </cell>
          <cell r="DI621">
            <v>0</v>
          </cell>
          <cell r="DJ621">
            <v>11.15</v>
          </cell>
          <cell r="DK621">
            <v>0</v>
          </cell>
          <cell r="DL621">
            <v>0</v>
          </cell>
          <cell r="DM621">
            <v>0</v>
          </cell>
          <cell r="DN621">
            <v>6.5</v>
          </cell>
          <cell r="DO621">
            <v>-48.92</v>
          </cell>
          <cell r="DP621">
            <v>0</v>
          </cell>
          <cell r="DQ621">
            <v>0</v>
          </cell>
          <cell r="DR621">
            <v>0</v>
          </cell>
          <cell r="DS621">
            <v>0</v>
          </cell>
          <cell r="DT621">
            <v>0</v>
          </cell>
          <cell r="DU621">
            <v>0</v>
          </cell>
          <cell r="DV621">
            <v>48.1</v>
          </cell>
          <cell r="DW621">
            <v>0</v>
          </cell>
          <cell r="DX621">
            <v>0</v>
          </cell>
          <cell r="DY621">
            <v>0</v>
          </cell>
          <cell r="DZ621">
            <v>0</v>
          </cell>
          <cell r="EA621">
            <v>3.18</v>
          </cell>
          <cell r="EB621">
            <v>31.02</v>
          </cell>
          <cell r="EC621">
            <v>0</v>
          </cell>
          <cell r="ED621">
            <v>51</v>
          </cell>
          <cell r="EE621">
            <v>28</v>
          </cell>
          <cell r="EF621">
            <v>18.3</v>
          </cell>
          <cell r="EG621">
            <v>0</v>
          </cell>
          <cell r="EH621">
            <v>0</v>
          </cell>
          <cell r="EI621">
            <v>6.9</v>
          </cell>
          <cell r="EJ621">
            <v>0</v>
          </cell>
          <cell r="EK621">
            <v>56.811582857142902</v>
          </cell>
          <cell r="EL621">
            <v>0.43</v>
          </cell>
          <cell r="EM621">
            <v>0.3</v>
          </cell>
          <cell r="EN621">
            <v>2.8</v>
          </cell>
          <cell r="EO621">
            <v>0</v>
          </cell>
          <cell r="EQ621">
            <v>53523.933535714888</v>
          </cell>
        </row>
        <row r="622">
          <cell r="B622">
            <v>0</v>
          </cell>
          <cell r="C622">
            <v>0</v>
          </cell>
          <cell r="D622">
            <v>900</v>
          </cell>
          <cell r="E622">
            <v>0</v>
          </cell>
          <cell r="F622">
            <v>0</v>
          </cell>
          <cell r="G622">
            <v>0</v>
          </cell>
          <cell r="H622">
            <v>190</v>
          </cell>
          <cell r="I622">
            <v>76</v>
          </cell>
          <cell r="K622">
            <v>86</v>
          </cell>
          <cell r="L622">
            <v>6</v>
          </cell>
          <cell r="M622">
            <v>0</v>
          </cell>
          <cell r="N622">
            <v>0</v>
          </cell>
          <cell r="O622">
            <v>0</v>
          </cell>
          <cell r="P622">
            <v>0</v>
          </cell>
          <cell r="Q622">
            <v>0</v>
          </cell>
          <cell r="R622">
            <v>0</v>
          </cell>
          <cell r="S622">
            <v>0</v>
          </cell>
          <cell r="T622">
            <v>0</v>
          </cell>
          <cell r="U622">
            <v>61</v>
          </cell>
          <cell r="V622">
            <v>0</v>
          </cell>
          <cell r="W622">
            <v>13.75</v>
          </cell>
          <cell r="X622">
            <v>0</v>
          </cell>
          <cell r="Y622">
            <v>0</v>
          </cell>
          <cell r="Z622">
            <v>0</v>
          </cell>
          <cell r="AA622">
            <v>16189</v>
          </cell>
          <cell r="AB622">
            <v>0</v>
          </cell>
          <cell r="AC622">
            <v>0</v>
          </cell>
          <cell r="AD622">
            <v>30.97</v>
          </cell>
          <cell r="AE622">
            <v>0</v>
          </cell>
          <cell r="AF622">
            <v>0</v>
          </cell>
          <cell r="AG622">
            <v>0</v>
          </cell>
          <cell r="AH622">
            <v>0</v>
          </cell>
          <cell r="AI622">
            <v>0</v>
          </cell>
          <cell r="AJ622">
            <v>0</v>
          </cell>
          <cell r="AK622">
            <v>0</v>
          </cell>
          <cell r="AL622">
            <v>0</v>
          </cell>
          <cell r="AM622">
            <v>0</v>
          </cell>
          <cell r="AN622">
            <v>0</v>
          </cell>
          <cell r="AO622">
            <v>0</v>
          </cell>
          <cell r="AP622">
            <v>0</v>
          </cell>
          <cell r="AQ622">
            <v>0</v>
          </cell>
          <cell r="AR622">
            <v>0</v>
          </cell>
          <cell r="AS622">
            <v>0</v>
          </cell>
          <cell r="AT622">
            <v>65.5</v>
          </cell>
          <cell r="AU622">
            <v>0</v>
          </cell>
          <cell r="AV622">
            <v>19.5</v>
          </cell>
          <cell r="AW622">
            <v>0</v>
          </cell>
          <cell r="AX622">
            <v>0</v>
          </cell>
          <cell r="AY622">
            <v>0</v>
          </cell>
          <cell r="AZ622">
            <v>0</v>
          </cell>
          <cell r="BA622">
            <v>0</v>
          </cell>
          <cell r="BB622">
            <v>0</v>
          </cell>
          <cell r="BC622">
            <v>0</v>
          </cell>
          <cell r="BD622">
            <v>0</v>
          </cell>
          <cell r="BE622">
            <v>0</v>
          </cell>
          <cell r="BF622">
            <v>0</v>
          </cell>
          <cell r="BG622">
            <v>107.35</v>
          </cell>
          <cell r="BH622">
            <v>0</v>
          </cell>
          <cell r="BI622">
            <v>0</v>
          </cell>
          <cell r="BJ622">
            <v>7.6</v>
          </cell>
          <cell r="BK622">
            <v>0</v>
          </cell>
          <cell r="BL622">
            <v>0</v>
          </cell>
          <cell r="BM622">
            <v>31.44</v>
          </cell>
          <cell r="BN622">
            <v>51</v>
          </cell>
          <cell r="BO622">
            <v>0</v>
          </cell>
          <cell r="BP622">
            <v>139.802079146154</v>
          </cell>
          <cell r="BQ622">
            <v>0</v>
          </cell>
          <cell r="BR622">
            <v>11.71</v>
          </cell>
          <cell r="BS622">
            <v>682.3</v>
          </cell>
          <cell r="BT622">
            <v>563.66999999999996</v>
          </cell>
          <cell r="BU622">
            <v>64</v>
          </cell>
          <cell r="BV622">
            <v>140.19999999999999</v>
          </cell>
          <cell r="BW622">
            <v>0</v>
          </cell>
          <cell r="BY622">
            <v>0</v>
          </cell>
          <cell r="BZ622">
            <v>13.9</v>
          </cell>
          <cell r="CA622">
            <v>4.9000000000000004</v>
          </cell>
          <cell r="CB622">
            <v>21.89</v>
          </cell>
          <cell r="CC622">
            <v>0</v>
          </cell>
          <cell r="CD622">
            <v>157</v>
          </cell>
          <cell r="CE622">
            <v>2.5</v>
          </cell>
          <cell r="CF622">
            <v>1.8</v>
          </cell>
          <cell r="CG622">
            <v>0</v>
          </cell>
          <cell r="CH622">
            <v>214</v>
          </cell>
          <cell r="CI622">
            <v>0</v>
          </cell>
          <cell r="CJ622">
            <v>13.9778893181818</v>
          </cell>
          <cell r="CK622">
            <v>1.22</v>
          </cell>
          <cell r="CL622">
            <v>4.8</v>
          </cell>
          <cell r="CM622">
            <v>7.82</v>
          </cell>
          <cell r="CN622">
            <v>-252.5</v>
          </cell>
          <cell r="CO622">
            <v>0</v>
          </cell>
          <cell r="CP622">
            <v>0</v>
          </cell>
          <cell r="CQ622">
            <v>39</v>
          </cell>
          <cell r="CR622">
            <v>0</v>
          </cell>
          <cell r="CS622">
            <v>0</v>
          </cell>
          <cell r="CT622">
            <v>0</v>
          </cell>
          <cell r="CU622">
            <v>0</v>
          </cell>
          <cell r="CV622">
            <v>0</v>
          </cell>
          <cell r="CW622">
            <v>0</v>
          </cell>
          <cell r="CX622">
            <v>170</v>
          </cell>
          <cell r="CY622">
            <v>0</v>
          </cell>
          <cell r="CZ622">
            <v>0</v>
          </cell>
          <cell r="DA622">
            <v>0</v>
          </cell>
          <cell r="DB622">
            <v>362.08</v>
          </cell>
          <cell r="DC622">
            <v>92.2</v>
          </cell>
          <cell r="DD622">
            <v>0</v>
          </cell>
          <cell r="DE622">
            <v>0</v>
          </cell>
          <cell r="DF622">
            <v>0</v>
          </cell>
          <cell r="DG622">
            <v>0</v>
          </cell>
          <cell r="DH622">
            <v>0</v>
          </cell>
          <cell r="DI622">
            <v>0</v>
          </cell>
          <cell r="DJ622">
            <v>55.39</v>
          </cell>
          <cell r="DK622">
            <v>0</v>
          </cell>
          <cell r="DL622">
            <v>0</v>
          </cell>
          <cell r="DM622">
            <v>0</v>
          </cell>
          <cell r="DN622">
            <v>10.93</v>
          </cell>
          <cell r="DO622">
            <v>27.18</v>
          </cell>
          <cell r="DP622">
            <v>0</v>
          </cell>
          <cell r="DQ622">
            <v>0</v>
          </cell>
          <cell r="DR622">
            <v>0</v>
          </cell>
          <cell r="DS622">
            <v>0</v>
          </cell>
          <cell r="DT622">
            <v>0</v>
          </cell>
          <cell r="DU622">
            <v>0</v>
          </cell>
          <cell r="DV622">
            <v>0</v>
          </cell>
          <cell r="DW622">
            <v>0</v>
          </cell>
          <cell r="DX622">
            <v>0</v>
          </cell>
          <cell r="DY622">
            <v>0</v>
          </cell>
          <cell r="DZ622">
            <v>0</v>
          </cell>
          <cell r="EA622">
            <v>3.9</v>
          </cell>
          <cell r="EB622">
            <v>0.4</v>
          </cell>
          <cell r="EC622">
            <v>0</v>
          </cell>
          <cell r="ED622">
            <v>88</v>
          </cell>
          <cell r="EE622">
            <v>149.30000000000001</v>
          </cell>
          <cell r="EF622">
            <v>0.35</v>
          </cell>
          <cell r="EG622">
            <v>0.9</v>
          </cell>
          <cell r="EH622">
            <v>0</v>
          </cell>
          <cell r="EI622">
            <v>0</v>
          </cell>
          <cell r="EJ622">
            <v>0</v>
          </cell>
          <cell r="EK622">
            <v>56.811582857142902</v>
          </cell>
          <cell r="EL622">
            <v>0.55000000000000004</v>
          </cell>
          <cell r="EM622">
            <v>8</v>
          </cell>
          <cell r="EN622">
            <v>15</v>
          </cell>
          <cell r="EO622">
            <v>0</v>
          </cell>
          <cell r="EQ622">
            <v>20708.091551321479</v>
          </cell>
        </row>
        <row r="623">
          <cell r="B623">
            <v>0</v>
          </cell>
          <cell r="C623">
            <v>0</v>
          </cell>
          <cell r="D623">
            <v>0</v>
          </cell>
          <cell r="E623">
            <v>0</v>
          </cell>
          <cell r="F623">
            <v>0</v>
          </cell>
          <cell r="G623">
            <v>13.1</v>
          </cell>
          <cell r="H623">
            <v>0</v>
          </cell>
          <cell r="I623">
            <v>200</v>
          </cell>
          <cell r="J623">
            <v>0</v>
          </cell>
          <cell r="K623">
            <v>0</v>
          </cell>
          <cell r="L623">
            <v>0</v>
          </cell>
          <cell r="M623">
            <v>0</v>
          </cell>
          <cell r="N623">
            <v>0</v>
          </cell>
          <cell r="O623">
            <v>0</v>
          </cell>
          <cell r="P623">
            <v>0</v>
          </cell>
          <cell r="Q623">
            <v>0</v>
          </cell>
          <cell r="R623">
            <v>0</v>
          </cell>
          <cell r="S623">
            <v>0</v>
          </cell>
          <cell r="T623">
            <v>0</v>
          </cell>
          <cell r="U623">
            <v>0</v>
          </cell>
          <cell r="V623">
            <v>0</v>
          </cell>
          <cell r="W623">
            <v>0</v>
          </cell>
          <cell r="X623">
            <v>0</v>
          </cell>
          <cell r="Y623">
            <v>12.9</v>
          </cell>
          <cell r="Z623">
            <v>0</v>
          </cell>
          <cell r="AA623">
            <v>0</v>
          </cell>
          <cell r="AB623">
            <v>0</v>
          </cell>
          <cell r="AC623">
            <v>205.3</v>
          </cell>
          <cell r="AD623">
            <v>0</v>
          </cell>
          <cell r="AE623">
            <v>0</v>
          </cell>
          <cell r="AF623">
            <v>6.7</v>
          </cell>
          <cell r="AG623">
            <v>0</v>
          </cell>
          <cell r="AH623">
            <v>0</v>
          </cell>
          <cell r="AI623">
            <v>0</v>
          </cell>
          <cell r="AJ623">
            <v>0</v>
          </cell>
          <cell r="AK623">
            <v>0</v>
          </cell>
          <cell r="AL623">
            <v>0</v>
          </cell>
          <cell r="AM623">
            <v>0</v>
          </cell>
          <cell r="AN623">
            <v>0</v>
          </cell>
          <cell r="AO623">
            <v>0</v>
          </cell>
          <cell r="AP623">
            <v>0</v>
          </cell>
          <cell r="AQ623">
            <v>0</v>
          </cell>
          <cell r="AR623">
            <v>0</v>
          </cell>
          <cell r="AS623">
            <v>0</v>
          </cell>
          <cell r="AT623">
            <v>0</v>
          </cell>
          <cell r="AU623">
            <v>0</v>
          </cell>
          <cell r="AV623">
            <v>0</v>
          </cell>
          <cell r="AW623">
            <v>0</v>
          </cell>
          <cell r="AX623">
            <v>1597</v>
          </cell>
          <cell r="AY623">
            <v>77.8</v>
          </cell>
          <cell r="AZ623">
            <v>0</v>
          </cell>
          <cell r="BA623">
            <v>0</v>
          </cell>
          <cell r="BB623">
            <v>0</v>
          </cell>
          <cell r="BC623">
            <v>12.4</v>
          </cell>
          <cell r="BD623">
            <v>36.770000000000003</v>
          </cell>
          <cell r="BE623">
            <v>0</v>
          </cell>
          <cell r="BF623">
            <v>0</v>
          </cell>
          <cell r="BG623">
            <v>186.36</v>
          </cell>
          <cell r="BH623">
            <v>325.25360157610601</v>
          </cell>
          <cell r="BI623">
            <v>55.5</v>
          </cell>
          <cell r="BJ623">
            <v>0</v>
          </cell>
          <cell r="BK623">
            <v>0</v>
          </cell>
          <cell r="BL623">
            <v>0</v>
          </cell>
          <cell r="BM623">
            <v>0</v>
          </cell>
          <cell r="BN623">
            <v>45</v>
          </cell>
          <cell r="BO623">
            <v>0</v>
          </cell>
          <cell r="BP623">
            <v>0</v>
          </cell>
          <cell r="BQ623">
            <v>0</v>
          </cell>
          <cell r="BR623">
            <v>0</v>
          </cell>
          <cell r="BS623">
            <v>0</v>
          </cell>
          <cell r="BT623">
            <v>0</v>
          </cell>
          <cell r="BU623">
            <v>0</v>
          </cell>
          <cell r="BV623">
            <v>0</v>
          </cell>
          <cell r="BW623">
            <v>0</v>
          </cell>
          <cell r="BY623">
            <v>0.12</v>
          </cell>
          <cell r="BZ623">
            <v>3.7</v>
          </cell>
          <cell r="CA623">
            <v>0</v>
          </cell>
          <cell r="CB623">
            <v>0</v>
          </cell>
          <cell r="CC623">
            <v>0</v>
          </cell>
          <cell r="CD623">
            <v>0</v>
          </cell>
          <cell r="CE623">
            <v>0</v>
          </cell>
          <cell r="CF623">
            <v>0</v>
          </cell>
          <cell r="CG623">
            <v>0</v>
          </cell>
          <cell r="CH623">
            <v>3</v>
          </cell>
          <cell r="CI623">
            <v>0</v>
          </cell>
          <cell r="CJ623">
            <v>0</v>
          </cell>
          <cell r="CK623">
            <v>1.25</v>
          </cell>
          <cell r="CL623">
            <v>0</v>
          </cell>
          <cell r="CM623">
            <v>0</v>
          </cell>
          <cell r="CN623">
            <v>5</v>
          </cell>
          <cell r="CO623">
            <v>0</v>
          </cell>
          <cell r="CP623">
            <v>0</v>
          </cell>
          <cell r="CQ623">
            <v>16.2</v>
          </cell>
          <cell r="CR623">
            <v>0</v>
          </cell>
          <cell r="CS623">
            <v>0</v>
          </cell>
          <cell r="CT623">
            <v>0</v>
          </cell>
          <cell r="CU623">
            <v>0</v>
          </cell>
          <cell r="CV623">
            <v>0</v>
          </cell>
          <cell r="CW623">
            <v>0</v>
          </cell>
          <cell r="CX623">
            <v>0</v>
          </cell>
          <cell r="CY623">
            <v>0</v>
          </cell>
          <cell r="CZ623">
            <v>0</v>
          </cell>
          <cell r="DA623">
            <v>0</v>
          </cell>
          <cell r="DB623">
            <v>0</v>
          </cell>
          <cell r="DC623">
            <v>0</v>
          </cell>
          <cell r="DD623">
            <v>0</v>
          </cell>
          <cell r="DE623">
            <v>0</v>
          </cell>
          <cell r="DF623">
            <v>0</v>
          </cell>
          <cell r="DG623">
            <v>0</v>
          </cell>
          <cell r="DH623">
            <v>0</v>
          </cell>
          <cell r="DI623">
            <v>0</v>
          </cell>
          <cell r="DJ623">
            <v>0</v>
          </cell>
          <cell r="DK623">
            <v>0</v>
          </cell>
          <cell r="DL623">
            <v>0</v>
          </cell>
          <cell r="DM623">
            <v>0</v>
          </cell>
          <cell r="DN623">
            <v>0</v>
          </cell>
          <cell r="DO623">
            <v>0</v>
          </cell>
          <cell r="DP623">
            <v>0</v>
          </cell>
          <cell r="DQ623">
            <v>0</v>
          </cell>
          <cell r="DR623">
            <v>0</v>
          </cell>
          <cell r="DS623">
            <v>0</v>
          </cell>
          <cell r="DT623">
            <v>0</v>
          </cell>
          <cell r="DU623">
            <v>0</v>
          </cell>
          <cell r="DV623">
            <v>62.9</v>
          </cell>
          <cell r="DW623">
            <v>0</v>
          </cell>
          <cell r="DX623">
            <v>0</v>
          </cell>
          <cell r="DY623">
            <v>0</v>
          </cell>
          <cell r="DZ623">
            <v>0</v>
          </cell>
          <cell r="EA623">
            <v>0.14000000000000001</v>
          </cell>
          <cell r="EB623">
            <v>0</v>
          </cell>
          <cell r="EC623">
            <v>0</v>
          </cell>
          <cell r="ED623">
            <v>0</v>
          </cell>
          <cell r="EE623">
            <v>8</v>
          </cell>
          <cell r="EF623">
            <v>0.6</v>
          </cell>
          <cell r="EG623">
            <v>0.5</v>
          </cell>
          <cell r="EH623">
            <v>0</v>
          </cell>
          <cell r="EI623">
            <v>0</v>
          </cell>
          <cell r="EJ623">
            <v>0</v>
          </cell>
          <cell r="EK623">
            <v>0</v>
          </cell>
          <cell r="EL623">
            <v>0</v>
          </cell>
          <cell r="EM623">
            <v>0</v>
          </cell>
          <cell r="EN623">
            <v>0</v>
          </cell>
          <cell r="EO623">
            <v>0</v>
          </cell>
          <cell r="EQ623">
            <v>2875.4936015761059</v>
          </cell>
        </row>
        <row r="624">
          <cell r="B624">
            <v>0</v>
          </cell>
          <cell r="C624">
            <v>0</v>
          </cell>
          <cell r="D624">
            <v>0</v>
          </cell>
          <cell r="E624">
            <v>0</v>
          </cell>
          <cell r="F624">
            <v>0</v>
          </cell>
          <cell r="G624">
            <v>0</v>
          </cell>
          <cell r="H624">
            <v>0</v>
          </cell>
          <cell r="I624">
            <v>0</v>
          </cell>
          <cell r="J624">
            <v>0</v>
          </cell>
          <cell r="K624">
            <v>0</v>
          </cell>
          <cell r="L624">
            <v>0</v>
          </cell>
          <cell r="M624">
            <v>0</v>
          </cell>
          <cell r="N624">
            <v>0</v>
          </cell>
          <cell r="O624">
            <v>0</v>
          </cell>
          <cell r="P624">
            <v>0</v>
          </cell>
          <cell r="Q624">
            <v>0</v>
          </cell>
          <cell r="R624">
            <v>0</v>
          </cell>
          <cell r="S624">
            <v>0</v>
          </cell>
          <cell r="T624">
            <v>0</v>
          </cell>
          <cell r="U624">
            <v>0</v>
          </cell>
          <cell r="V624">
            <v>0</v>
          </cell>
          <cell r="W624">
            <v>0</v>
          </cell>
          <cell r="X624">
            <v>0</v>
          </cell>
          <cell r="Y624">
            <v>0</v>
          </cell>
          <cell r="Z624">
            <v>0</v>
          </cell>
          <cell r="AA624">
            <v>0</v>
          </cell>
          <cell r="AB624">
            <v>0</v>
          </cell>
          <cell r="AC624">
            <v>0</v>
          </cell>
          <cell r="AD624">
            <v>0</v>
          </cell>
          <cell r="AE624">
            <v>0</v>
          </cell>
          <cell r="AF624">
            <v>0</v>
          </cell>
          <cell r="AG624">
            <v>0</v>
          </cell>
          <cell r="AH624">
            <v>0</v>
          </cell>
          <cell r="AI624">
            <v>0</v>
          </cell>
          <cell r="AJ624">
            <v>0</v>
          </cell>
          <cell r="AK624">
            <v>0</v>
          </cell>
          <cell r="AL624">
            <v>0</v>
          </cell>
          <cell r="AM624">
            <v>0</v>
          </cell>
          <cell r="AN624">
            <v>0</v>
          </cell>
          <cell r="AO624">
            <v>0</v>
          </cell>
          <cell r="AP624">
            <v>0</v>
          </cell>
          <cell r="AQ624">
            <v>0</v>
          </cell>
          <cell r="AR624">
            <v>0</v>
          </cell>
          <cell r="AS624">
            <v>0</v>
          </cell>
          <cell r="AT624">
            <v>0</v>
          </cell>
          <cell r="AU624">
            <v>0</v>
          </cell>
          <cell r="AV624">
            <v>0</v>
          </cell>
          <cell r="AW624">
            <v>0</v>
          </cell>
          <cell r="AX624">
            <v>0</v>
          </cell>
          <cell r="AY624">
            <v>0</v>
          </cell>
          <cell r="AZ624">
            <v>0</v>
          </cell>
          <cell r="BA624">
            <v>0</v>
          </cell>
          <cell r="BB624">
            <v>0</v>
          </cell>
          <cell r="BC624">
            <v>0</v>
          </cell>
          <cell r="BD624">
            <v>0</v>
          </cell>
          <cell r="BE624">
            <v>0</v>
          </cell>
          <cell r="BF624">
            <v>0</v>
          </cell>
          <cell r="BG624">
            <v>0</v>
          </cell>
          <cell r="BH624">
            <v>0</v>
          </cell>
          <cell r="BI624">
            <v>0</v>
          </cell>
          <cell r="BJ624">
            <v>0</v>
          </cell>
          <cell r="BK624">
            <v>0</v>
          </cell>
          <cell r="BL624">
            <v>0</v>
          </cell>
          <cell r="BM624">
            <v>0</v>
          </cell>
          <cell r="BN624">
            <v>0</v>
          </cell>
          <cell r="BO624">
            <v>0</v>
          </cell>
          <cell r="BP624">
            <v>0</v>
          </cell>
          <cell r="BQ624">
            <v>0</v>
          </cell>
          <cell r="BR624">
            <v>0</v>
          </cell>
          <cell r="BS624">
            <v>0</v>
          </cell>
          <cell r="BT624">
            <v>-93</v>
          </cell>
          <cell r="BU624">
            <v>0</v>
          </cell>
          <cell r="BV624">
            <v>0</v>
          </cell>
          <cell r="BW624">
            <v>0</v>
          </cell>
          <cell r="BY624">
            <v>0</v>
          </cell>
          <cell r="BZ624">
            <v>0</v>
          </cell>
          <cell r="CA624">
            <v>0</v>
          </cell>
          <cell r="CB624">
            <v>0</v>
          </cell>
          <cell r="CC624">
            <v>0</v>
          </cell>
          <cell r="CD624">
            <v>0</v>
          </cell>
          <cell r="CE624">
            <v>0</v>
          </cell>
          <cell r="CF624">
            <v>0</v>
          </cell>
          <cell r="CG624">
            <v>0</v>
          </cell>
          <cell r="CH624">
            <v>0</v>
          </cell>
          <cell r="CI624">
            <v>0</v>
          </cell>
          <cell r="CJ624">
            <v>0</v>
          </cell>
          <cell r="CK624">
            <v>0</v>
          </cell>
          <cell r="CL624">
            <v>0</v>
          </cell>
          <cell r="CM624">
            <v>0</v>
          </cell>
          <cell r="CN624">
            <v>0</v>
          </cell>
          <cell r="CO624">
            <v>0</v>
          </cell>
          <cell r="CP624">
            <v>0</v>
          </cell>
          <cell r="CQ624">
            <v>0</v>
          </cell>
          <cell r="CR624">
            <v>0</v>
          </cell>
          <cell r="CS624">
            <v>0</v>
          </cell>
          <cell r="CT624">
            <v>0</v>
          </cell>
          <cell r="CU624">
            <v>0</v>
          </cell>
          <cell r="CV624">
            <v>0</v>
          </cell>
          <cell r="CW624">
            <v>0</v>
          </cell>
          <cell r="CX624">
            <v>0</v>
          </cell>
          <cell r="CY624">
            <v>0</v>
          </cell>
          <cell r="CZ624">
            <v>0</v>
          </cell>
          <cell r="DA624">
            <v>0</v>
          </cell>
          <cell r="DB624">
            <v>0</v>
          </cell>
          <cell r="DC624">
            <v>0</v>
          </cell>
          <cell r="DD624">
            <v>0</v>
          </cell>
          <cell r="DE624">
            <v>0</v>
          </cell>
          <cell r="DF624">
            <v>0</v>
          </cell>
          <cell r="DG624">
            <v>0</v>
          </cell>
          <cell r="DH624">
            <v>0</v>
          </cell>
          <cell r="DI624">
            <v>0</v>
          </cell>
          <cell r="DJ624">
            <v>0</v>
          </cell>
          <cell r="DK624">
            <v>0</v>
          </cell>
          <cell r="DL624">
            <v>0</v>
          </cell>
          <cell r="DM624">
            <v>0</v>
          </cell>
          <cell r="DN624">
            <v>0</v>
          </cell>
          <cell r="DO624">
            <v>0</v>
          </cell>
          <cell r="DP624">
            <v>0</v>
          </cell>
          <cell r="DQ624">
            <v>0</v>
          </cell>
          <cell r="DR624">
            <v>0</v>
          </cell>
          <cell r="DS624">
            <v>0</v>
          </cell>
          <cell r="DT624">
            <v>0</v>
          </cell>
          <cell r="DU624">
            <v>0</v>
          </cell>
          <cell r="DV624">
            <v>0</v>
          </cell>
          <cell r="DW624">
            <v>0</v>
          </cell>
          <cell r="DX624">
            <v>0</v>
          </cell>
          <cell r="DY624">
            <v>0</v>
          </cell>
          <cell r="DZ624">
            <v>0</v>
          </cell>
          <cell r="EA624">
            <v>0</v>
          </cell>
          <cell r="EB624">
            <v>0</v>
          </cell>
          <cell r="EC624">
            <v>0</v>
          </cell>
          <cell r="ED624">
            <v>0</v>
          </cell>
          <cell r="EE624">
            <v>0</v>
          </cell>
          <cell r="EF624">
            <v>0</v>
          </cell>
          <cell r="EG624">
            <v>0</v>
          </cell>
          <cell r="EH624">
            <v>0</v>
          </cell>
          <cell r="EI624">
            <v>0</v>
          </cell>
          <cell r="EJ624">
            <v>0</v>
          </cell>
          <cell r="EK624">
            <v>0</v>
          </cell>
          <cell r="EL624">
            <v>0</v>
          </cell>
          <cell r="EM624">
            <v>0</v>
          </cell>
          <cell r="EN624">
            <v>0</v>
          </cell>
          <cell r="EO624">
            <v>0</v>
          </cell>
          <cell r="EQ624">
            <v>-93</v>
          </cell>
        </row>
        <row r="625">
          <cell r="B625">
            <v>0.3</v>
          </cell>
          <cell r="C625">
            <v>0</v>
          </cell>
          <cell r="D625">
            <v>0</v>
          </cell>
          <cell r="E625">
            <v>0</v>
          </cell>
          <cell r="F625">
            <v>0</v>
          </cell>
          <cell r="G625">
            <v>0</v>
          </cell>
          <cell r="H625">
            <v>0</v>
          </cell>
          <cell r="I625">
            <v>28</v>
          </cell>
          <cell r="J625">
            <v>53.2</v>
          </cell>
          <cell r="K625">
            <v>0</v>
          </cell>
          <cell r="L625">
            <v>0</v>
          </cell>
          <cell r="M625">
            <v>0</v>
          </cell>
          <cell r="N625">
            <v>0</v>
          </cell>
          <cell r="O625">
            <v>15.3</v>
          </cell>
          <cell r="P625">
            <v>0</v>
          </cell>
          <cell r="Q625">
            <v>0</v>
          </cell>
          <cell r="R625">
            <v>0</v>
          </cell>
          <cell r="S625">
            <v>0</v>
          </cell>
          <cell r="T625">
            <v>0</v>
          </cell>
          <cell r="U625">
            <v>0</v>
          </cell>
          <cell r="V625">
            <v>484.49027191918901</v>
          </cell>
          <cell r="W625">
            <v>0</v>
          </cell>
          <cell r="X625">
            <v>0</v>
          </cell>
          <cell r="Y625">
            <v>2227</v>
          </cell>
          <cell r="Z625">
            <v>0</v>
          </cell>
          <cell r="AA625">
            <v>24284</v>
          </cell>
          <cell r="AB625">
            <v>0</v>
          </cell>
          <cell r="AC625">
            <v>14.11</v>
          </cell>
          <cell r="AD625">
            <v>10.9</v>
          </cell>
          <cell r="AE625">
            <v>0</v>
          </cell>
          <cell r="AF625">
            <v>0</v>
          </cell>
          <cell r="AG625">
            <v>0</v>
          </cell>
          <cell r="AH625">
            <v>0</v>
          </cell>
          <cell r="AI625">
            <v>0</v>
          </cell>
          <cell r="AJ625">
            <v>0</v>
          </cell>
          <cell r="AK625">
            <v>0</v>
          </cell>
          <cell r="AL625">
            <v>0</v>
          </cell>
          <cell r="AM625">
            <v>0</v>
          </cell>
          <cell r="AN625">
            <v>0</v>
          </cell>
          <cell r="AO625">
            <v>0</v>
          </cell>
          <cell r="AP625">
            <v>0</v>
          </cell>
          <cell r="AQ625">
            <v>0</v>
          </cell>
          <cell r="AR625">
            <v>0</v>
          </cell>
          <cell r="AS625">
            <v>0</v>
          </cell>
          <cell r="AT625">
            <v>1010.2</v>
          </cell>
          <cell r="AU625">
            <v>0</v>
          </cell>
          <cell r="AV625">
            <v>0</v>
          </cell>
          <cell r="AW625">
            <v>0</v>
          </cell>
          <cell r="AX625">
            <v>85</v>
          </cell>
          <cell r="AY625">
            <v>0</v>
          </cell>
          <cell r="AZ625">
            <v>0</v>
          </cell>
          <cell r="BA625">
            <v>0</v>
          </cell>
          <cell r="BB625">
            <v>0</v>
          </cell>
          <cell r="BC625">
            <v>28.9</v>
          </cell>
          <cell r="BD625">
            <v>4.3899999999999997</v>
          </cell>
          <cell r="BE625">
            <v>0</v>
          </cell>
          <cell r="BF625">
            <v>0</v>
          </cell>
          <cell r="BG625">
            <v>0</v>
          </cell>
          <cell r="BH625">
            <v>196.21639842389399</v>
          </cell>
          <cell r="BI625">
            <v>0</v>
          </cell>
          <cell r="BJ625">
            <v>0</v>
          </cell>
          <cell r="BK625">
            <v>0</v>
          </cell>
          <cell r="BL625">
            <v>0</v>
          </cell>
          <cell r="BM625">
            <v>0</v>
          </cell>
          <cell r="BN625">
            <v>0</v>
          </cell>
          <cell r="BO625">
            <v>0</v>
          </cell>
          <cell r="BP625">
            <v>0</v>
          </cell>
          <cell r="BQ625">
            <v>0</v>
          </cell>
          <cell r="BR625">
            <v>0</v>
          </cell>
          <cell r="BS625">
            <v>34.1</v>
          </cell>
          <cell r="BT625">
            <v>0</v>
          </cell>
          <cell r="BU625">
            <v>0</v>
          </cell>
          <cell r="BV625">
            <v>0</v>
          </cell>
          <cell r="BW625">
            <v>0</v>
          </cell>
          <cell r="BY625">
            <v>0</v>
          </cell>
          <cell r="BZ625">
            <v>0</v>
          </cell>
          <cell r="CA625">
            <v>0</v>
          </cell>
          <cell r="CB625">
            <v>15.43</v>
          </cell>
          <cell r="CC625">
            <v>0</v>
          </cell>
          <cell r="CD625">
            <v>0</v>
          </cell>
          <cell r="CE625">
            <v>0.25</v>
          </cell>
          <cell r="CF625">
            <v>23</v>
          </cell>
          <cell r="CG625">
            <v>0</v>
          </cell>
          <cell r="CH625">
            <v>1878</v>
          </cell>
          <cell r="CI625">
            <v>0</v>
          </cell>
          <cell r="CJ625">
            <v>0</v>
          </cell>
          <cell r="CK625">
            <v>7.0000000000000007E-2</v>
          </cell>
          <cell r="CL625">
            <v>0</v>
          </cell>
          <cell r="CM625">
            <v>0</v>
          </cell>
          <cell r="CN625">
            <v>0</v>
          </cell>
          <cell r="CO625">
            <v>5.5</v>
          </cell>
          <cell r="CP625">
            <v>0</v>
          </cell>
          <cell r="CQ625">
            <v>0</v>
          </cell>
          <cell r="CR625">
            <v>0</v>
          </cell>
          <cell r="CS625">
            <v>0</v>
          </cell>
          <cell r="CT625">
            <v>0</v>
          </cell>
          <cell r="CU625">
            <v>0</v>
          </cell>
          <cell r="CV625">
            <v>0</v>
          </cell>
          <cell r="CW625">
            <v>0</v>
          </cell>
          <cell r="CX625">
            <v>0</v>
          </cell>
          <cell r="CY625">
            <v>0</v>
          </cell>
          <cell r="CZ625">
            <v>0</v>
          </cell>
          <cell r="DA625">
            <v>0</v>
          </cell>
          <cell r="DB625">
            <v>0</v>
          </cell>
          <cell r="DC625">
            <v>0</v>
          </cell>
          <cell r="DD625">
            <v>0</v>
          </cell>
          <cell r="DE625">
            <v>0</v>
          </cell>
          <cell r="DF625">
            <v>0</v>
          </cell>
          <cell r="DG625">
            <v>0</v>
          </cell>
          <cell r="DH625">
            <v>0</v>
          </cell>
          <cell r="DI625">
            <v>0</v>
          </cell>
          <cell r="DJ625">
            <v>0</v>
          </cell>
          <cell r="DK625">
            <v>0</v>
          </cell>
          <cell r="DL625">
            <v>0</v>
          </cell>
          <cell r="DM625">
            <v>0</v>
          </cell>
          <cell r="DN625">
            <v>0</v>
          </cell>
          <cell r="DO625">
            <v>0</v>
          </cell>
          <cell r="DP625">
            <v>0</v>
          </cell>
          <cell r="DQ625">
            <v>0</v>
          </cell>
          <cell r="DR625">
            <v>0</v>
          </cell>
          <cell r="DS625">
            <v>0</v>
          </cell>
          <cell r="DT625">
            <v>0</v>
          </cell>
          <cell r="DU625">
            <v>0</v>
          </cell>
          <cell r="DV625">
            <v>0</v>
          </cell>
          <cell r="DW625">
            <v>0</v>
          </cell>
          <cell r="DX625">
            <v>0</v>
          </cell>
          <cell r="DY625">
            <v>0</v>
          </cell>
          <cell r="DZ625">
            <v>0</v>
          </cell>
          <cell r="EA625">
            <v>0</v>
          </cell>
          <cell r="EB625">
            <v>0</v>
          </cell>
          <cell r="EC625">
            <v>0</v>
          </cell>
          <cell r="ED625">
            <v>0</v>
          </cell>
          <cell r="EE625">
            <v>0</v>
          </cell>
          <cell r="EF625">
            <v>0</v>
          </cell>
          <cell r="EG625">
            <v>0</v>
          </cell>
          <cell r="EH625">
            <v>0</v>
          </cell>
          <cell r="EI625">
            <v>0</v>
          </cell>
          <cell r="EJ625">
            <v>0</v>
          </cell>
          <cell r="EK625">
            <v>0</v>
          </cell>
          <cell r="EL625">
            <v>0</v>
          </cell>
          <cell r="EM625">
            <v>0</v>
          </cell>
          <cell r="EN625">
            <v>0</v>
          </cell>
          <cell r="EO625">
            <v>0</v>
          </cell>
          <cell r="EQ625">
            <v>30398.356670343084</v>
          </cell>
        </row>
        <row r="626">
          <cell r="B626">
            <v>0.3</v>
          </cell>
          <cell r="C626">
            <v>0</v>
          </cell>
          <cell r="D626">
            <v>900</v>
          </cell>
          <cell r="E626">
            <v>0</v>
          </cell>
          <cell r="F626">
            <v>0</v>
          </cell>
          <cell r="G626">
            <v>13.1</v>
          </cell>
          <cell r="H626">
            <v>190</v>
          </cell>
          <cell r="I626">
            <v>304</v>
          </cell>
          <cell r="J626">
            <v>53.2</v>
          </cell>
          <cell r="K626">
            <v>86</v>
          </cell>
          <cell r="L626">
            <v>6</v>
          </cell>
          <cell r="M626">
            <v>0</v>
          </cell>
          <cell r="N626">
            <v>0</v>
          </cell>
          <cell r="O626">
            <v>15.3</v>
          </cell>
          <cell r="P626">
            <v>0</v>
          </cell>
          <cell r="Q626">
            <v>0</v>
          </cell>
          <cell r="R626">
            <v>0</v>
          </cell>
          <cell r="S626">
            <v>0</v>
          </cell>
          <cell r="T626">
            <v>0</v>
          </cell>
          <cell r="U626">
            <v>61</v>
          </cell>
          <cell r="V626">
            <v>484.49027191918901</v>
          </cell>
          <cell r="W626">
            <v>13.75</v>
          </cell>
          <cell r="X626">
            <v>0</v>
          </cell>
          <cell r="Y626">
            <v>2239.9</v>
          </cell>
          <cell r="Z626">
            <v>0</v>
          </cell>
          <cell r="AA626">
            <v>40473</v>
          </cell>
          <cell r="AB626">
            <v>0</v>
          </cell>
          <cell r="AC626">
            <v>219.41</v>
          </cell>
          <cell r="AD626">
            <v>41.87</v>
          </cell>
          <cell r="AE626">
            <v>0</v>
          </cell>
          <cell r="AF626">
            <v>6.7</v>
          </cell>
          <cell r="AG626">
            <v>0</v>
          </cell>
          <cell r="AH626">
            <v>0</v>
          </cell>
          <cell r="AI626">
            <v>0</v>
          </cell>
          <cell r="AJ626">
            <v>0</v>
          </cell>
          <cell r="AK626">
            <v>0</v>
          </cell>
          <cell r="AL626">
            <v>0</v>
          </cell>
          <cell r="AM626">
            <v>0</v>
          </cell>
          <cell r="AN626">
            <v>0</v>
          </cell>
          <cell r="AO626">
            <v>0</v>
          </cell>
          <cell r="AP626">
            <v>0</v>
          </cell>
          <cell r="AQ626">
            <v>0</v>
          </cell>
          <cell r="AR626">
            <v>0</v>
          </cell>
          <cell r="AS626">
            <v>0</v>
          </cell>
          <cell r="AT626">
            <v>1075.7</v>
          </cell>
          <cell r="AU626">
            <v>0</v>
          </cell>
          <cell r="AV626">
            <v>19.5</v>
          </cell>
          <cell r="AW626">
            <v>0</v>
          </cell>
          <cell r="AX626">
            <v>1682</v>
          </cell>
          <cell r="AY626">
            <v>77.8</v>
          </cell>
          <cell r="AZ626">
            <v>0</v>
          </cell>
          <cell r="BA626">
            <v>0</v>
          </cell>
          <cell r="BB626">
            <v>0</v>
          </cell>
          <cell r="BC626">
            <v>41.3</v>
          </cell>
          <cell r="BD626">
            <v>41.16</v>
          </cell>
          <cell r="BE626">
            <v>0</v>
          </cell>
          <cell r="BF626">
            <v>0</v>
          </cell>
          <cell r="BG626">
            <v>293.70999999999998</v>
          </cell>
          <cell r="BH626">
            <v>521.47</v>
          </cell>
          <cell r="BI626">
            <v>55.5</v>
          </cell>
          <cell r="BJ626">
            <v>7.6</v>
          </cell>
          <cell r="BK626">
            <v>0</v>
          </cell>
          <cell r="BL626">
            <v>0</v>
          </cell>
          <cell r="BM626">
            <v>31.44</v>
          </cell>
          <cell r="BN626">
            <v>96</v>
          </cell>
          <cell r="BO626">
            <v>0</v>
          </cell>
          <cell r="BP626">
            <v>139.802079146154</v>
          </cell>
          <cell r="BQ626">
            <v>0</v>
          </cell>
          <cell r="BR626">
            <v>11.71</v>
          </cell>
          <cell r="BS626">
            <v>716.4</v>
          </cell>
          <cell r="BT626">
            <v>470.67</v>
          </cell>
          <cell r="BU626">
            <v>64</v>
          </cell>
          <cell r="BV626">
            <v>140.19999999999999</v>
          </cell>
          <cell r="BW626">
            <v>0</v>
          </cell>
          <cell r="BY626">
            <v>0.12</v>
          </cell>
          <cell r="BZ626">
            <v>17.600000000000001</v>
          </cell>
          <cell r="CA626">
            <v>4.9000000000000004</v>
          </cell>
          <cell r="CB626">
            <v>37.32</v>
          </cell>
          <cell r="CC626">
            <v>0</v>
          </cell>
          <cell r="CD626">
            <v>157</v>
          </cell>
          <cell r="CE626">
            <v>2.75</v>
          </cell>
          <cell r="CF626">
            <v>24.8</v>
          </cell>
          <cell r="CG626">
            <v>0</v>
          </cell>
          <cell r="CH626">
            <v>2095</v>
          </cell>
          <cell r="CI626">
            <v>0</v>
          </cell>
          <cell r="CJ626">
            <v>13.9778893181818</v>
          </cell>
          <cell r="CK626">
            <v>2.54</v>
          </cell>
          <cell r="CL626">
            <v>4.8</v>
          </cell>
          <cell r="CM626">
            <v>7.82</v>
          </cell>
          <cell r="CN626">
            <v>-247.5</v>
          </cell>
          <cell r="CO626">
            <v>5.5</v>
          </cell>
          <cell r="CP626">
            <v>0</v>
          </cell>
          <cell r="CQ626">
            <v>55.2</v>
          </cell>
          <cell r="CR626">
            <v>0</v>
          </cell>
          <cell r="CS626">
            <v>0</v>
          </cell>
          <cell r="CT626">
            <v>0</v>
          </cell>
          <cell r="CU626">
            <v>0</v>
          </cell>
          <cell r="CV626">
            <v>0</v>
          </cell>
          <cell r="CW626">
            <v>0</v>
          </cell>
          <cell r="CX626">
            <v>170</v>
          </cell>
          <cell r="CY626">
            <v>0</v>
          </cell>
          <cell r="CZ626">
            <v>0</v>
          </cell>
          <cell r="DA626">
            <v>0</v>
          </cell>
          <cell r="DB626">
            <v>362.08</v>
          </cell>
          <cell r="DC626">
            <v>92.2</v>
          </cell>
          <cell r="DD626">
            <v>0</v>
          </cell>
          <cell r="DE626">
            <v>0</v>
          </cell>
          <cell r="DF626">
            <v>0</v>
          </cell>
          <cell r="DG626">
            <v>0</v>
          </cell>
          <cell r="DH626">
            <v>0</v>
          </cell>
          <cell r="DI626">
            <v>0</v>
          </cell>
          <cell r="DJ626">
            <v>55.39</v>
          </cell>
          <cell r="DK626">
            <v>0</v>
          </cell>
          <cell r="DL626">
            <v>0</v>
          </cell>
          <cell r="DM626">
            <v>0</v>
          </cell>
          <cell r="DN626">
            <v>10.93</v>
          </cell>
          <cell r="DO626">
            <v>27.18</v>
          </cell>
          <cell r="DP626">
            <v>0</v>
          </cell>
          <cell r="DQ626">
            <v>0</v>
          </cell>
          <cell r="DR626">
            <v>0</v>
          </cell>
          <cell r="DS626">
            <v>0</v>
          </cell>
          <cell r="DT626">
            <v>0</v>
          </cell>
          <cell r="DU626">
            <v>0</v>
          </cell>
          <cell r="DV626">
            <v>62.9</v>
          </cell>
          <cell r="DW626">
            <v>0</v>
          </cell>
          <cell r="DX626">
            <v>0</v>
          </cell>
          <cell r="DY626">
            <v>0</v>
          </cell>
          <cell r="DZ626">
            <v>0</v>
          </cell>
          <cell r="EA626">
            <v>4.04</v>
          </cell>
          <cell r="EB626">
            <v>0.4</v>
          </cell>
          <cell r="EC626">
            <v>0</v>
          </cell>
          <cell r="ED626">
            <v>88</v>
          </cell>
          <cell r="EE626">
            <v>157.30000000000001</v>
          </cell>
          <cell r="EF626">
            <v>0.95</v>
          </cell>
          <cell r="EG626">
            <v>1.4</v>
          </cell>
          <cell r="EH626">
            <v>0</v>
          </cell>
          <cell r="EI626">
            <v>0</v>
          </cell>
          <cell r="EJ626">
            <v>0</v>
          </cell>
          <cell r="EK626">
            <v>56.811582857142902</v>
          </cell>
          <cell r="EL626">
            <v>0.55000000000000004</v>
          </cell>
          <cell r="EM626">
            <v>8</v>
          </cell>
          <cell r="EN626">
            <v>15</v>
          </cell>
          <cell r="EO626">
            <v>0</v>
          </cell>
          <cell r="EQ626">
            <v>53888.94182324069</v>
          </cell>
        </row>
        <row r="627">
          <cell r="B627">
            <v>0</v>
          </cell>
          <cell r="C627">
            <v>0</v>
          </cell>
          <cell r="D627">
            <v>900</v>
          </cell>
          <cell r="E627">
            <v>0</v>
          </cell>
          <cell r="F627">
            <v>0</v>
          </cell>
          <cell r="G627">
            <v>0</v>
          </cell>
          <cell r="H627">
            <v>190</v>
          </cell>
          <cell r="I627">
            <v>44</v>
          </cell>
          <cell r="K627">
            <v>0</v>
          </cell>
          <cell r="L627">
            <v>8.8000000000000007</v>
          </cell>
          <cell r="M627">
            <v>0</v>
          </cell>
          <cell r="N627">
            <v>0</v>
          </cell>
          <cell r="O627">
            <v>0</v>
          </cell>
          <cell r="P627">
            <v>0</v>
          </cell>
          <cell r="Q627">
            <v>0</v>
          </cell>
          <cell r="R627">
            <v>0</v>
          </cell>
          <cell r="S627">
            <v>0</v>
          </cell>
          <cell r="T627">
            <v>0</v>
          </cell>
          <cell r="U627">
            <v>190</v>
          </cell>
          <cell r="V627">
            <v>0</v>
          </cell>
          <cell r="W627">
            <v>12.85</v>
          </cell>
          <cell r="X627">
            <v>0</v>
          </cell>
          <cell r="Y627">
            <v>0</v>
          </cell>
          <cell r="Z627">
            <v>0</v>
          </cell>
          <cell r="AA627">
            <v>19780</v>
          </cell>
          <cell r="AB627">
            <v>0</v>
          </cell>
          <cell r="AC627">
            <v>0</v>
          </cell>
          <cell r="AD627">
            <v>30.97</v>
          </cell>
          <cell r="AE627">
            <v>0</v>
          </cell>
          <cell r="AF627">
            <v>0</v>
          </cell>
          <cell r="AG627">
            <v>0</v>
          </cell>
          <cell r="AH627">
            <v>0</v>
          </cell>
          <cell r="AI627">
            <v>0</v>
          </cell>
          <cell r="AJ627">
            <v>0</v>
          </cell>
          <cell r="AK627">
            <v>0</v>
          </cell>
          <cell r="AL627">
            <v>0</v>
          </cell>
          <cell r="AM627">
            <v>0</v>
          </cell>
          <cell r="AN627">
            <v>0</v>
          </cell>
          <cell r="AO627">
            <v>0</v>
          </cell>
          <cell r="AP627">
            <v>0</v>
          </cell>
          <cell r="AQ627">
            <v>0</v>
          </cell>
          <cell r="AR627">
            <v>0</v>
          </cell>
          <cell r="AS627">
            <v>0</v>
          </cell>
          <cell r="AT627">
            <v>76.099999999999994</v>
          </cell>
          <cell r="AU627">
            <v>0</v>
          </cell>
          <cell r="AV627">
            <v>10.7</v>
          </cell>
          <cell r="AW627">
            <v>0</v>
          </cell>
          <cell r="AX627">
            <v>0</v>
          </cell>
          <cell r="AY627">
            <v>0</v>
          </cell>
          <cell r="AZ627">
            <v>0</v>
          </cell>
          <cell r="BA627">
            <v>0</v>
          </cell>
          <cell r="BB627">
            <v>0</v>
          </cell>
          <cell r="BC627">
            <v>0</v>
          </cell>
          <cell r="BD627">
            <v>0</v>
          </cell>
          <cell r="BE627">
            <v>0</v>
          </cell>
          <cell r="BF627">
            <v>0</v>
          </cell>
          <cell r="BG627">
            <v>108.05</v>
          </cell>
          <cell r="BH627">
            <v>0</v>
          </cell>
          <cell r="BI627">
            <v>0</v>
          </cell>
          <cell r="BJ627">
            <v>7.6</v>
          </cell>
          <cell r="BK627">
            <v>0</v>
          </cell>
          <cell r="BL627">
            <v>0</v>
          </cell>
          <cell r="BM627">
            <v>31.44</v>
          </cell>
          <cell r="BN627">
            <v>289</v>
          </cell>
          <cell r="BO627">
            <v>0</v>
          </cell>
          <cell r="BP627">
            <v>139.802079146154</v>
          </cell>
          <cell r="BQ627">
            <v>0</v>
          </cell>
          <cell r="BR627">
            <v>11.71</v>
          </cell>
          <cell r="BS627">
            <v>668.3</v>
          </cell>
          <cell r="BT627">
            <v>369.86</v>
          </cell>
          <cell r="BU627">
            <v>1.2</v>
          </cell>
          <cell r="BV627">
            <v>137.30000000000001</v>
          </cell>
          <cell r="BW627">
            <v>0</v>
          </cell>
          <cell r="BY627">
            <v>0</v>
          </cell>
          <cell r="BZ627">
            <v>1.22</v>
          </cell>
          <cell r="CA627">
            <v>4.9000000000000004</v>
          </cell>
          <cell r="CB627">
            <v>21.89</v>
          </cell>
          <cell r="CC627">
            <v>0</v>
          </cell>
          <cell r="CD627">
            <v>157</v>
          </cell>
          <cell r="CE627">
            <v>2.5</v>
          </cell>
          <cell r="CF627">
            <v>1.8</v>
          </cell>
          <cell r="CG627">
            <v>0</v>
          </cell>
          <cell r="CH627">
            <v>214</v>
          </cell>
          <cell r="CI627">
            <v>0</v>
          </cell>
          <cell r="CJ627">
            <v>13.9778893181818</v>
          </cell>
          <cell r="CK627">
            <v>1.2</v>
          </cell>
          <cell r="CL627">
            <v>32.299999999999997</v>
          </cell>
          <cell r="CM627">
            <v>7.82</v>
          </cell>
          <cell r="CN627">
            <v>-252.5</v>
          </cell>
          <cell r="CO627">
            <v>0</v>
          </cell>
          <cell r="CP627">
            <v>0</v>
          </cell>
          <cell r="CQ627">
            <v>12.65</v>
          </cell>
          <cell r="CR627">
            <v>0</v>
          </cell>
          <cell r="CS627">
            <v>0</v>
          </cell>
          <cell r="CT627">
            <v>0</v>
          </cell>
          <cell r="CU627">
            <v>0</v>
          </cell>
          <cell r="CV627">
            <v>0</v>
          </cell>
          <cell r="CW627">
            <v>0</v>
          </cell>
          <cell r="CX627">
            <v>314</v>
          </cell>
          <cell r="CY627">
            <v>0</v>
          </cell>
          <cell r="CZ627">
            <v>0</v>
          </cell>
          <cell r="DA627">
            <v>0</v>
          </cell>
          <cell r="DB627">
            <v>411.05</v>
          </cell>
          <cell r="DC627">
            <v>7</v>
          </cell>
          <cell r="DD627">
            <v>0</v>
          </cell>
          <cell r="DE627">
            <v>0</v>
          </cell>
          <cell r="DF627">
            <v>0</v>
          </cell>
          <cell r="DG627">
            <v>0</v>
          </cell>
          <cell r="DH627">
            <v>0</v>
          </cell>
          <cell r="DI627">
            <v>0</v>
          </cell>
          <cell r="DJ627">
            <v>45.82</v>
          </cell>
          <cell r="DK627">
            <v>0</v>
          </cell>
          <cell r="DL627">
            <v>0</v>
          </cell>
          <cell r="DM627">
            <v>0</v>
          </cell>
          <cell r="DN627">
            <v>17.8</v>
          </cell>
          <cell r="DO627">
            <v>27.18</v>
          </cell>
          <cell r="DP627">
            <v>0</v>
          </cell>
          <cell r="DQ627">
            <v>0</v>
          </cell>
          <cell r="DR627">
            <v>0</v>
          </cell>
          <cell r="DS627">
            <v>0</v>
          </cell>
          <cell r="DT627">
            <v>0</v>
          </cell>
          <cell r="DU627">
            <v>0</v>
          </cell>
          <cell r="DV627">
            <v>0</v>
          </cell>
          <cell r="DW627">
            <v>0</v>
          </cell>
          <cell r="DX627">
            <v>0</v>
          </cell>
          <cell r="DY627">
            <v>0</v>
          </cell>
          <cell r="DZ627">
            <v>0</v>
          </cell>
          <cell r="EA627">
            <v>12.96</v>
          </cell>
          <cell r="EB627">
            <v>0.67</v>
          </cell>
          <cell r="EC627">
            <v>0</v>
          </cell>
          <cell r="ED627">
            <v>88</v>
          </cell>
          <cell r="EE627">
            <v>170.9</v>
          </cell>
          <cell r="EF627">
            <v>0.35</v>
          </cell>
          <cell r="EG627">
            <v>0.9</v>
          </cell>
          <cell r="EH627">
            <v>0</v>
          </cell>
          <cell r="EI627">
            <v>0</v>
          </cell>
          <cell r="EJ627">
            <v>0</v>
          </cell>
          <cell r="EK627">
            <v>56.811582857142902</v>
          </cell>
          <cell r="EL627">
            <v>0.55000000000000004</v>
          </cell>
          <cell r="EM627">
            <v>8</v>
          </cell>
          <cell r="EN627">
            <v>15</v>
          </cell>
          <cell r="EO627">
            <v>0</v>
          </cell>
          <cell r="EQ627">
            <v>24403.431551321475</v>
          </cell>
        </row>
        <row r="628">
          <cell r="B628">
            <v>0</v>
          </cell>
          <cell r="C628">
            <v>0</v>
          </cell>
          <cell r="D628">
            <v>0</v>
          </cell>
          <cell r="E628">
            <v>0</v>
          </cell>
          <cell r="F628">
            <v>0</v>
          </cell>
          <cell r="G628">
            <v>13.1</v>
          </cell>
          <cell r="H628">
            <v>0</v>
          </cell>
          <cell r="I628">
            <v>118</v>
          </cell>
          <cell r="J628">
            <v>0</v>
          </cell>
          <cell r="K628">
            <v>0</v>
          </cell>
          <cell r="L628">
            <v>0</v>
          </cell>
          <cell r="M628">
            <v>0</v>
          </cell>
          <cell r="N628">
            <v>0</v>
          </cell>
          <cell r="O628">
            <v>0</v>
          </cell>
          <cell r="P628">
            <v>0</v>
          </cell>
          <cell r="Q628">
            <v>0</v>
          </cell>
          <cell r="R628">
            <v>0</v>
          </cell>
          <cell r="S628">
            <v>0</v>
          </cell>
          <cell r="T628">
            <v>0</v>
          </cell>
          <cell r="U628">
            <v>0</v>
          </cell>
          <cell r="V628">
            <v>0</v>
          </cell>
          <cell r="W628">
            <v>0</v>
          </cell>
          <cell r="X628">
            <v>0</v>
          </cell>
          <cell r="Y628">
            <v>8</v>
          </cell>
          <cell r="Z628">
            <v>0</v>
          </cell>
          <cell r="AA628">
            <v>0</v>
          </cell>
          <cell r="AB628">
            <v>0</v>
          </cell>
          <cell r="AC628">
            <v>205.3</v>
          </cell>
          <cell r="AD628">
            <v>0</v>
          </cell>
          <cell r="AE628">
            <v>0</v>
          </cell>
          <cell r="AF628">
            <v>6.7</v>
          </cell>
          <cell r="AG628">
            <v>0</v>
          </cell>
          <cell r="AH628">
            <v>0</v>
          </cell>
          <cell r="AI628">
            <v>0</v>
          </cell>
          <cell r="AJ628">
            <v>0</v>
          </cell>
          <cell r="AK628">
            <v>0</v>
          </cell>
          <cell r="AL628">
            <v>0</v>
          </cell>
          <cell r="AM628">
            <v>0</v>
          </cell>
          <cell r="AN628">
            <v>0</v>
          </cell>
          <cell r="AO628">
            <v>0</v>
          </cell>
          <cell r="AP628">
            <v>0</v>
          </cell>
          <cell r="AQ628">
            <v>0</v>
          </cell>
          <cell r="AR628">
            <v>0</v>
          </cell>
          <cell r="AS628">
            <v>0</v>
          </cell>
          <cell r="AT628">
            <v>0</v>
          </cell>
          <cell r="AU628">
            <v>0</v>
          </cell>
          <cell r="AV628">
            <v>0</v>
          </cell>
          <cell r="AW628">
            <v>0</v>
          </cell>
          <cell r="AX628">
            <v>1597</v>
          </cell>
          <cell r="AY628">
            <v>64.69</v>
          </cell>
          <cell r="AZ628">
            <v>0</v>
          </cell>
          <cell r="BA628">
            <v>0</v>
          </cell>
          <cell r="BB628">
            <v>0</v>
          </cell>
          <cell r="BC628">
            <v>12.4</v>
          </cell>
          <cell r="BD628">
            <v>36.770000000000003</v>
          </cell>
          <cell r="BE628">
            <v>0</v>
          </cell>
          <cell r="BF628">
            <v>0</v>
          </cell>
          <cell r="BG628">
            <v>189.76</v>
          </cell>
          <cell r="BH628">
            <v>265.35154878082102</v>
          </cell>
          <cell r="BI628">
            <v>55.5</v>
          </cell>
          <cell r="BJ628">
            <v>0</v>
          </cell>
          <cell r="BK628">
            <v>0</v>
          </cell>
          <cell r="BL628">
            <v>0</v>
          </cell>
          <cell r="BM628">
            <v>0</v>
          </cell>
          <cell r="BN628">
            <v>86</v>
          </cell>
          <cell r="BO628">
            <v>0</v>
          </cell>
          <cell r="BP628">
            <v>0</v>
          </cell>
          <cell r="BQ628">
            <v>0</v>
          </cell>
          <cell r="BR628">
            <v>0</v>
          </cell>
          <cell r="BS628">
            <v>0</v>
          </cell>
          <cell r="BT628">
            <v>0</v>
          </cell>
          <cell r="BU628">
            <v>0</v>
          </cell>
          <cell r="BV628">
            <v>0</v>
          </cell>
          <cell r="BW628">
            <v>0</v>
          </cell>
          <cell r="BY628">
            <v>0.12</v>
          </cell>
          <cell r="BZ628">
            <v>2.73</v>
          </cell>
          <cell r="CA628">
            <v>0</v>
          </cell>
          <cell r="CB628">
            <v>0</v>
          </cell>
          <cell r="CC628">
            <v>0</v>
          </cell>
          <cell r="CD628">
            <v>0</v>
          </cell>
          <cell r="CE628">
            <v>0</v>
          </cell>
          <cell r="CF628">
            <v>0</v>
          </cell>
          <cell r="CG628">
            <v>0</v>
          </cell>
          <cell r="CH628">
            <v>3</v>
          </cell>
          <cell r="CI628">
            <v>0</v>
          </cell>
          <cell r="CJ628">
            <v>0</v>
          </cell>
          <cell r="CK628">
            <v>1.25</v>
          </cell>
          <cell r="CL628">
            <v>0</v>
          </cell>
          <cell r="CM628">
            <v>0</v>
          </cell>
          <cell r="CN628">
            <v>5</v>
          </cell>
          <cell r="CO628">
            <v>0</v>
          </cell>
          <cell r="CP628">
            <v>0</v>
          </cell>
          <cell r="CQ628">
            <v>30</v>
          </cell>
          <cell r="CR628">
            <v>0</v>
          </cell>
          <cell r="CS628">
            <v>0</v>
          </cell>
          <cell r="CT628">
            <v>0</v>
          </cell>
          <cell r="CU628">
            <v>0</v>
          </cell>
          <cell r="CV628">
            <v>0</v>
          </cell>
          <cell r="CW628">
            <v>0</v>
          </cell>
          <cell r="CX628">
            <v>0</v>
          </cell>
          <cell r="CY628">
            <v>0</v>
          </cell>
          <cell r="CZ628">
            <v>0</v>
          </cell>
          <cell r="DA628">
            <v>0</v>
          </cell>
          <cell r="DB628">
            <v>0</v>
          </cell>
          <cell r="DC628">
            <v>0</v>
          </cell>
          <cell r="DD628">
            <v>0</v>
          </cell>
          <cell r="DE628">
            <v>0</v>
          </cell>
          <cell r="DF628">
            <v>0</v>
          </cell>
          <cell r="DG628">
            <v>0</v>
          </cell>
          <cell r="DH628">
            <v>0</v>
          </cell>
          <cell r="DI628">
            <v>0</v>
          </cell>
          <cell r="DJ628">
            <v>0</v>
          </cell>
          <cell r="DK628">
            <v>0</v>
          </cell>
          <cell r="DL628">
            <v>0</v>
          </cell>
          <cell r="DM628">
            <v>0</v>
          </cell>
          <cell r="DN628">
            <v>0</v>
          </cell>
          <cell r="DO628">
            <v>0</v>
          </cell>
          <cell r="DP628">
            <v>0</v>
          </cell>
          <cell r="DQ628">
            <v>0</v>
          </cell>
          <cell r="DR628">
            <v>0</v>
          </cell>
          <cell r="DS628">
            <v>0</v>
          </cell>
          <cell r="DT628">
            <v>0</v>
          </cell>
          <cell r="DU628">
            <v>0</v>
          </cell>
          <cell r="DV628">
            <v>62.9</v>
          </cell>
          <cell r="DW628">
            <v>0</v>
          </cell>
          <cell r="DX628">
            <v>0</v>
          </cell>
          <cell r="DY628">
            <v>0</v>
          </cell>
          <cell r="DZ628">
            <v>0</v>
          </cell>
          <cell r="EA628">
            <v>1.0900000000000001</v>
          </cell>
          <cell r="EB628">
            <v>1.03</v>
          </cell>
          <cell r="EC628">
            <v>0</v>
          </cell>
          <cell r="ED628">
            <v>0</v>
          </cell>
          <cell r="EE628">
            <v>3.4</v>
          </cell>
          <cell r="EF628">
            <v>0.6</v>
          </cell>
          <cell r="EG628">
            <v>0.5</v>
          </cell>
          <cell r="EH628">
            <v>0</v>
          </cell>
          <cell r="EI628">
            <v>0</v>
          </cell>
          <cell r="EJ628">
            <v>0</v>
          </cell>
          <cell r="EK628">
            <v>0</v>
          </cell>
          <cell r="EL628">
            <v>0</v>
          </cell>
          <cell r="EM628">
            <v>0</v>
          </cell>
          <cell r="EN628">
            <v>0</v>
          </cell>
          <cell r="EO628">
            <v>0</v>
          </cell>
          <cell r="EQ628">
            <v>2770.1915487808214</v>
          </cell>
        </row>
        <row r="629">
          <cell r="B629">
            <v>0</v>
          </cell>
          <cell r="C629">
            <v>0</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0</v>
          </cell>
          <cell r="S629">
            <v>0</v>
          </cell>
          <cell r="T629">
            <v>0</v>
          </cell>
          <cell r="U629">
            <v>0</v>
          </cell>
          <cell r="V629">
            <v>0</v>
          </cell>
          <cell r="W629">
            <v>0</v>
          </cell>
          <cell r="X629">
            <v>0</v>
          </cell>
          <cell r="Y629">
            <v>0</v>
          </cell>
          <cell r="Z629">
            <v>0</v>
          </cell>
          <cell r="AA629">
            <v>0</v>
          </cell>
          <cell r="AB629">
            <v>0</v>
          </cell>
          <cell r="AC629">
            <v>0</v>
          </cell>
          <cell r="AD629">
            <v>0</v>
          </cell>
          <cell r="AE629">
            <v>0</v>
          </cell>
          <cell r="AF629">
            <v>0</v>
          </cell>
          <cell r="AG629">
            <v>0</v>
          </cell>
          <cell r="AH629">
            <v>0</v>
          </cell>
          <cell r="AI629">
            <v>0</v>
          </cell>
          <cell r="AJ629">
            <v>0</v>
          </cell>
          <cell r="AK629">
            <v>0</v>
          </cell>
          <cell r="AL629">
            <v>0</v>
          </cell>
          <cell r="AM629">
            <v>0</v>
          </cell>
          <cell r="AN629">
            <v>0</v>
          </cell>
          <cell r="AO629">
            <v>0</v>
          </cell>
          <cell r="AP629">
            <v>0</v>
          </cell>
          <cell r="AQ629">
            <v>0</v>
          </cell>
          <cell r="AR629">
            <v>0</v>
          </cell>
          <cell r="AS629">
            <v>0</v>
          </cell>
          <cell r="AT629">
            <v>0</v>
          </cell>
          <cell r="AU629">
            <v>0</v>
          </cell>
          <cell r="AV629">
            <v>0</v>
          </cell>
          <cell r="AW629">
            <v>0</v>
          </cell>
          <cell r="AX629">
            <v>0</v>
          </cell>
          <cell r="AY629">
            <v>0</v>
          </cell>
          <cell r="AZ629">
            <v>0</v>
          </cell>
          <cell r="BA629">
            <v>0</v>
          </cell>
          <cell r="BB629">
            <v>0</v>
          </cell>
          <cell r="BC629">
            <v>0</v>
          </cell>
          <cell r="BD629">
            <v>0</v>
          </cell>
          <cell r="BE629">
            <v>0</v>
          </cell>
          <cell r="BF629">
            <v>0</v>
          </cell>
          <cell r="BG629">
            <v>0</v>
          </cell>
          <cell r="BH629">
            <v>0</v>
          </cell>
          <cell r="BI629">
            <v>0</v>
          </cell>
          <cell r="BJ629">
            <v>0</v>
          </cell>
          <cell r="BK629">
            <v>0</v>
          </cell>
          <cell r="BL629">
            <v>0</v>
          </cell>
          <cell r="BM629">
            <v>0</v>
          </cell>
          <cell r="BN629">
            <v>0</v>
          </cell>
          <cell r="BO629">
            <v>0</v>
          </cell>
          <cell r="BP629">
            <v>0</v>
          </cell>
          <cell r="BQ629">
            <v>0</v>
          </cell>
          <cell r="BR629">
            <v>0</v>
          </cell>
          <cell r="BS629">
            <v>0</v>
          </cell>
          <cell r="BT629">
            <v>-93</v>
          </cell>
          <cell r="BU629">
            <v>0</v>
          </cell>
          <cell r="BV629">
            <v>0</v>
          </cell>
          <cell r="BW629">
            <v>0</v>
          </cell>
          <cell r="BY629">
            <v>0</v>
          </cell>
          <cell r="BZ629">
            <v>0</v>
          </cell>
          <cell r="CA629">
            <v>0</v>
          </cell>
          <cell r="CB629">
            <v>0</v>
          </cell>
          <cell r="CC629">
            <v>0</v>
          </cell>
          <cell r="CD629">
            <v>0</v>
          </cell>
          <cell r="CE629">
            <v>0</v>
          </cell>
          <cell r="CF629">
            <v>0</v>
          </cell>
          <cell r="CG629">
            <v>0</v>
          </cell>
          <cell r="CH629">
            <v>0</v>
          </cell>
          <cell r="CI629">
            <v>0</v>
          </cell>
          <cell r="CJ629">
            <v>0</v>
          </cell>
          <cell r="CL629">
            <v>0</v>
          </cell>
          <cell r="CM629">
            <v>0</v>
          </cell>
          <cell r="CN629">
            <v>0</v>
          </cell>
          <cell r="CO629">
            <v>0</v>
          </cell>
          <cell r="CP629">
            <v>0</v>
          </cell>
          <cell r="CQ629">
            <v>0</v>
          </cell>
          <cell r="CR629">
            <v>0</v>
          </cell>
          <cell r="CS629">
            <v>0</v>
          </cell>
          <cell r="CT629">
            <v>0</v>
          </cell>
          <cell r="CU629">
            <v>0</v>
          </cell>
          <cell r="CV629">
            <v>0</v>
          </cell>
          <cell r="CW629">
            <v>0</v>
          </cell>
          <cell r="CX629">
            <v>0</v>
          </cell>
          <cell r="CY629">
            <v>0</v>
          </cell>
          <cell r="CZ629">
            <v>0</v>
          </cell>
          <cell r="DA629">
            <v>0</v>
          </cell>
          <cell r="DB629">
            <v>0</v>
          </cell>
          <cell r="DC629">
            <v>0</v>
          </cell>
          <cell r="DD629">
            <v>0</v>
          </cell>
          <cell r="DE629">
            <v>0</v>
          </cell>
          <cell r="DF629">
            <v>0</v>
          </cell>
          <cell r="DG629">
            <v>0</v>
          </cell>
          <cell r="DH629">
            <v>0</v>
          </cell>
          <cell r="DI629">
            <v>0</v>
          </cell>
          <cell r="DJ629">
            <v>0</v>
          </cell>
          <cell r="DK629">
            <v>0</v>
          </cell>
          <cell r="DL629">
            <v>0</v>
          </cell>
          <cell r="DM629">
            <v>0</v>
          </cell>
          <cell r="DN629">
            <v>0</v>
          </cell>
          <cell r="DO629">
            <v>0</v>
          </cell>
          <cell r="DP629">
            <v>0</v>
          </cell>
          <cell r="DQ629">
            <v>0</v>
          </cell>
          <cell r="DR629">
            <v>0</v>
          </cell>
          <cell r="DS629">
            <v>0</v>
          </cell>
          <cell r="DT629">
            <v>0</v>
          </cell>
          <cell r="DU629">
            <v>0</v>
          </cell>
          <cell r="DV629">
            <v>0</v>
          </cell>
          <cell r="DW629">
            <v>0</v>
          </cell>
          <cell r="DX629">
            <v>0</v>
          </cell>
          <cell r="DY629">
            <v>0</v>
          </cell>
          <cell r="DZ629">
            <v>0</v>
          </cell>
          <cell r="EA629">
            <v>0</v>
          </cell>
          <cell r="EB629">
            <v>0</v>
          </cell>
          <cell r="EC629">
            <v>0</v>
          </cell>
          <cell r="ED629">
            <v>0</v>
          </cell>
          <cell r="EE629">
            <v>0</v>
          </cell>
          <cell r="EF629">
            <v>0</v>
          </cell>
          <cell r="EG629">
            <v>0</v>
          </cell>
          <cell r="EH629">
            <v>0</v>
          </cell>
          <cell r="EI629">
            <v>0</v>
          </cell>
          <cell r="EJ629">
            <v>0</v>
          </cell>
          <cell r="EK629">
            <v>0</v>
          </cell>
          <cell r="EL629">
            <v>0</v>
          </cell>
          <cell r="EM629">
            <v>0</v>
          </cell>
          <cell r="EN629">
            <v>0</v>
          </cell>
          <cell r="EO629">
            <v>0</v>
          </cell>
          <cell r="EQ629">
            <v>-93</v>
          </cell>
        </row>
        <row r="630">
          <cell r="B630">
            <v>0.3</v>
          </cell>
          <cell r="C630">
            <v>0</v>
          </cell>
          <cell r="D630">
            <v>0</v>
          </cell>
          <cell r="E630">
            <v>0</v>
          </cell>
          <cell r="F630">
            <v>0</v>
          </cell>
          <cell r="G630">
            <v>0</v>
          </cell>
          <cell r="H630">
            <v>0</v>
          </cell>
          <cell r="I630">
            <v>20</v>
          </cell>
          <cell r="J630">
            <v>58.8</v>
          </cell>
          <cell r="K630">
            <v>0</v>
          </cell>
          <cell r="L630">
            <v>0</v>
          </cell>
          <cell r="M630">
            <v>0</v>
          </cell>
          <cell r="N630">
            <v>0</v>
          </cell>
          <cell r="O630">
            <v>15.3</v>
          </cell>
          <cell r="P630">
            <v>0</v>
          </cell>
          <cell r="Q630">
            <v>0</v>
          </cell>
          <cell r="R630">
            <v>0</v>
          </cell>
          <cell r="S630">
            <v>0</v>
          </cell>
          <cell r="T630">
            <v>0</v>
          </cell>
          <cell r="U630">
            <v>0</v>
          </cell>
          <cell r="V630">
            <v>484.49027191918901</v>
          </cell>
          <cell r="W630">
            <v>0</v>
          </cell>
          <cell r="X630">
            <v>0</v>
          </cell>
          <cell r="Y630">
            <v>1383.6</v>
          </cell>
          <cell r="Z630">
            <v>0</v>
          </cell>
          <cell r="AA630">
            <v>29671</v>
          </cell>
          <cell r="AB630">
            <v>0</v>
          </cell>
          <cell r="AC630">
            <v>14.11</v>
          </cell>
          <cell r="AD630">
            <v>10.9</v>
          </cell>
          <cell r="AE630">
            <v>0</v>
          </cell>
          <cell r="AF630">
            <v>0</v>
          </cell>
          <cell r="AG630">
            <v>0</v>
          </cell>
          <cell r="AH630">
            <v>0</v>
          </cell>
          <cell r="AI630">
            <v>0</v>
          </cell>
          <cell r="AJ630">
            <v>0</v>
          </cell>
          <cell r="AK630">
            <v>0</v>
          </cell>
          <cell r="AL630">
            <v>0</v>
          </cell>
          <cell r="AM630">
            <v>0</v>
          </cell>
          <cell r="AN630">
            <v>0</v>
          </cell>
          <cell r="AO630">
            <v>0</v>
          </cell>
          <cell r="AP630">
            <v>0</v>
          </cell>
          <cell r="AQ630">
            <v>0</v>
          </cell>
          <cell r="AR630">
            <v>0</v>
          </cell>
          <cell r="AS630">
            <v>0</v>
          </cell>
          <cell r="AT630">
            <v>982.6</v>
          </cell>
          <cell r="AU630">
            <v>0</v>
          </cell>
          <cell r="AV630">
            <v>0</v>
          </cell>
          <cell r="AW630">
            <v>0</v>
          </cell>
          <cell r="AX630">
            <v>85</v>
          </cell>
          <cell r="AY630">
            <v>0</v>
          </cell>
          <cell r="AZ630">
            <v>0</v>
          </cell>
          <cell r="BA630">
            <v>0</v>
          </cell>
          <cell r="BB630">
            <v>0</v>
          </cell>
          <cell r="BC630">
            <v>28.9</v>
          </cell>
          <cell r="BD630">
            <v>4.3899999999999997</v>
          </cell>
          <cell r="BE630">
            <v>0</v>
          </cell>
          <cell r="BF630">
            <v>0</v>
          </cell>
          <cell r="BG630">
            <v>0</v>
          </cell>
          <cell r="BH630">
            <v>160.480718231335</v>
          </cell>
          <cell r="BI630">
            <v>0</v>
          </cell>
          <cell r="BJ630">
            <v>0</v>
          </cell>
          <cell r="BK630">
            <v>0</v>
          </cell>
          <cell r="BL630">
            <v>0</v>
          </cell>
          <cell r="BM630">
            <v>0</v>
          </cell>
          <cell r="BN630">
            <v>0</v>
          </cell>
          <cell r="BO630">
            <v>0</v>
          </cell>
          <cell r="BP630">
            <v>0</v>
          </cell>
          <cell r="BQ630">
            <v>0</v>
          </cell>
          <cell r="BR630">
            <v>0</v>
          </cell>
          <cell r="BS630">
            <v>34.1</v>
          </cell>
          <cell r="BT630">
            <v>0</v>
          </cell>
          <cell r="BU630">
            <v>0</v>
          </cell>
          <cell r="BV630">
            <v>0</v>
          </cell>
          <cell r="BW630">
            <v>0</v>
          </cell>
          <cell r="BY630">
            <v>0</v>
          </cell>
          <cell r="BZ630">
            <v>0</v>
          </cell>
          <cell r="CA630">
            <v>0</v>
          </cell>
          <cell r="CB630">
            <v>15.43</v>
          </cell>
          <cell r="CC630">
            <v>0</v>
          </cell>
          <cell r="CD630">
            <v>0</v>
          </cell>
          <cell r="CE630">
            <v>0.25</v>
          </cell>
          <cell r="CF630">
            <v>23</v>
          </cell>
          <cell r="CG630">
            <v>0</v>
          </cell>
          <cell r="CH630">
            <v>1878</v>
          </cell>
          <cell r="CI630">
            <v>0</v>
          </cell>
          <cell r="CJ630">
            <v>0</v>
          </cell>
          <cell r="CK630">
            <v>7.0000000000000007E-2</v>
          </cell>
          <cell r="CL630">
            <v>0</v>
          </cell>
          <cell r="CM630">
            <v>0</v>
          </cell>
          <cell r="CN630">
            <v>0</v>
          </cell>
          <cell r="CO630">
            <v>0</v>
          </cell>
          <cell r="CP630">
            <v>0</v>
          </cell>
          <cell r="CQ630">
            <v>0</v>
          </cell>
          <cell r="CR630">
            <v>0</v>
          </cell>
          <cell r="CS630">
            <v>0</v>
          </cell>
          <cell r="CT630">
            <v>0</v>
          </cell>
          <cell r="CU630">
            <v>0</v>
          </cell>
          <cell r="CV630">
            <v>0</v>
          </cell>
          <cell r="CW630">
            <v>0</v>
          </cell>
          <cell r="CX630">
            <v>0</v>
          </cell>
          <cell r="CY630">
            <v>0</v>
          </cell>
          <cell r="CZ630">
            <v>0</v>
          </cell>
          <cell r="DA630">
            <v>0</v>
          </cell>
          <cell r="DB630">
            <v>0</v>
          </cell>
          <cell r="DC630">
            <v>0</v>
          </cell>
          <cell r="DD630">
            <v>0</v>
          </cell>
          <cell r="DE630">
            <v>0</v>
          </cell>
          <cell r="DF630">
            <v>0</v>
          </cell>
          <cell r="DG630">
            <v>0</v>
          </cell>
          <cell r="DH630">
            <v>0</v>
          </cell>
          <cell r="DI630">
            <v>0</v>
          </cell>
          <cell r="DJ630">
            <v>0</v>
          </cell>
          <cell r="DK630">
            <v>0</v>
          </cell>
          <cell r="DL630">
            <v>0</v>
          </cell>
          <cell r="DM630">
            <v>0</v>
          </cell>
          <cell r="DN630">
            <v>0</v>
          </cell>
          <cell r="DO630">
            <v>0</v>
          </cell>
          <cell r="DP630">
            <v>0</v>
          </cell>
          <cell r="DQ630">
            <v>0</v>
          </cell>
          <cell r="DR630">
            <v>0</v>
          </cell>
          <cell r="DS630">
            <v>0</v>
          </cell>
          <cell r="DT630">
            <v>0</v>
          </cell>
          <cell r="DU630">
            <v>0</v>
          </cell>
          <cell r="DV630">
            <v>0</v>
          </cell>
          <cell r="DW630">
            <v>0</v>
          </cell>
          <cell r="DX630">
            <v>0</v>
          </cell>
          <cell r="DY630">
            <v>0</v>
          </cell>
          <cell r="DZ630">
            <v>0</v>
          </cell>
          <cell r="EA630">
            <v>0</v>
          </cell>
          <cell r="EB630">
            <v>0</v>
          </cell>
          <cell r="EC630">
            <v>0</v>
          </cell>
          <cell r="ED630">
            <v>0</v>
          </cell>
          <cell r="EE630">
            <v>0</v>
          </cell>
          <cell r="EF630">
            <v>0</v>
          </cell>
          <cell r="EG630">
            <v>0</v>
          </cell>
          <cell r="EH630">
            <v>0</v>
          </cell>
          <cell r="EI630">
            <v>0</v>
          </cell>
          <cell r="EJ630">
            <v>0</v>
          </cell>
          <cell r="EK630">
            <v>0</v>
          </cell>
          <cell r="EL630">
            <v>0</v>
          </cell>
          <cell r="EM630">
            <v>0</v>
          </cell>
          <cell r="EN630">
            <v>0</v>
          </cell>
          <cell r="EO630">
            <v>0</v>
          </cell>
          <cell r="EQ630">
            <v>34870.720990150527</v>
          </cell>
        </row>
        <row r="631">
          <cell r="B631">
            <v>0.3</v>
          </cell>
          <cell r="C631">
            <v>0</v>
          </cell>
          <cell r="D631">
            <v>900</v>
          </cell>
          <cell r="E631">
            <v>0</v>
          </cell>
          <cell r="F631">
            <v>0</v>
          </cell>
          <cell r="G631">
            <v>13.1</v>
          </cell>
          <cell r="H631">
            <v>190</v>
          </cell>
          <cell r="I631">
            <v>182</v>
          </cell>
          <cell r="J631">
            <v>58.8</v>
          </cell>
          <cell r="K631">
            <v>0</v>
          </cell>
          <cell r="L631">
            <v>8.8000000000000007</v>
          </cell>
          <cell r="M631">
            <v>0</v>
          </cell>
          <cell r="N631">
            <v>0</v>
          </cell>
          <cell r="O631">
            <v>15.3</v>
          </cell>
          <cell r="P631">
            <v>0</v>
          </cell>
          <cell r="Q631">
            <v>0</v>
          </cell>
          <cell r="R631">
            <v>0</v>
          </cell>
          <cell r="S631">
            <v>0</v>
          </cell>
          <cell r="T631">
            <v>0</v>
          </cell>
          <cell r="U631">
            <v>190</v>
          </cell>
          <cell r="V631">
            <v>484.49027191918901</v>
          </cell>
          <cell r="W631">
            <v>12.85</v>
          </cell>
          <cell r="X631">
            <v>0</v>
          </cell>
          <cell r="Y631">
            <v>1391.6</v>
          </cell>
          <cell r="Z631">
            <v>0</v>
          </cell>
          <cell r="AA631">
            <v>49451</v>
          </cell>
          <cell r="AB631">
            <v>0</v>
          </cell>
          <cell r="AC631">
            <v>219.41</v>
          </cell>
          <cell r="AD631">
            <v>41.87</v>
          </cell>
          <cell r="AE631">
            <v>0</v>
          </cell>
          <cell r="AF631">
            <v>6.7</v>
          </cell>
          <cell r="AG631">
            <v>0</v>
          </cell>
          <cell r="AH631">
            <v>0</v>
          </cell>
          <cell r="AI631">
            <v>0</v>
          </cell>
          <cell r="AJ631">
            <v>0</v>
          </cell>
          <cell r="AK631">
            <v>0</v>
          </cell>
          <cell r="AL631">
            <v>0</v>
          </cell>
          <cell r="AM631">
            <v>0</v>
          </cell>
          <cell r="AN631">
            <v>0</v>
          </cell>
          <cell r="AO631">
            <v>0</v>
          </cell>
          <cell r="AP631">
            <v>0</v>
          </cell>
          <cell r="AQ631">
            <v>0</v>
          </cell>
          <cell r="AR631">
            <v>0</v>
          </cell>
          <cell r="AS631">
            <v>0</v>
          </cell>
          <cell r="AT631">
            <v>1058.7</v>
          </cell>
          <cell r="AU631">
            <v>0</v>
          </cell>
          <cell r="AV631">
            <v>10.7</v>
          </cell>
          <cell r="AW631">
            <v>0</v>
          </cell>
          <cell r="AX631">
            <v>1682</v>
          </cell>
          <cell r="AY631">
            <v>64.69</v>
          </cell>
          <cell r="AZ631">
            <v>0</v>
          </cell>
          <cell r="BA631">
            <v>0</v>
          </cell>
          <cell r="BB631">
            <v>0</v>
          </cell>
          <cell r="BC631">
            <v>41.3</v>
          </cell>
          <cell r="BD631">
            <v>41.16</v>
          </cell>
          <cell r="BE631">
            <v>0</v>
          </cell>
          <cell r="BF631">
            <v>0</v>
          </cell>
          <cell r="BG631">
            <v>297.81</v>
          </cell>
          <cell r="BH631">
            <v>425.83226701215602</v>
          </cell>
          <cell r="BI631">
            <v>55.5</v>
          </cell>
          <cell r="BJ631">
            <v>7.6</v>
          </cell>
          <cell r="BK631">
            <v>0</v>
          </cell>
          <cell r="BL631">
            <v>0</v>
          </cell>
          <cell r="BM631">
            <v>31.44</v>
          </cell>
          <cell r="BN631">
            <v>375</v>
          </cell>
          <cell r="BO631">
            <v>0</v>
          </cell>
          <cell r="BP631">
            <v>139.802079146154</v>
          </cell>
          <cell r="BQ631">
            <v>0</v>
          </cell>
          <cell r="BR631">
            <v>11.71</v>
          </cell>
          <cell r="BS631">
            <v>702.4</v>
          </cell>
          <cell r="BT631">
            <v>276.86</v>
          </cell>
          <cell r="BU631">
            <v>1.2</v>
          </cell>
          <cell r="BV631">
            <v>137.30000000000001</v>
          </cell>
          <cell r="BW631">
            <v>0</v>
          </cell>
          <cell r="BY631">
            <v>0.12</v>
          </cell>
          <cell r="BZ631">
            <v>3.95</v>
          </cell>
          <cell r="CA631">
            <v>4.9000000000000004</v>
          </cell>
          <cell r="CB631">
            <v>37.32</v>
          </cell>
          <cell r="CC631">
            <v>0</v>
          </cell>
          <cell r="CD631">
            <v>157</v>
          </cell>
          <cell r="CE631">
            <v>2.75</v>
          </cell>
          <cell r="CF631">
            <v>24.8</v>
          </cell>
          <cell r="CG631">
            <v>0</v>
          </cell>
          <cell r="CH631">
            <v>2095</v>
          </cell>
          <cell r="CI631">
            <v>0</v>
          </cell>
          <cell r="CJ631">
            <v>13.9778893181818</v>
          </cell>
          <cell r="CK631">
            <v>2.52</v>
          </cell>
          <cell r="CL631">
            <v>32.299999999999997</v>
          </cell>
          <cell r="CM631">
            <v>7.82</v>
          </cell>
          <cell r="CN631">
            <v>-247.5</v>
          </cell>
          <cell r="CO631">
            <v>0</v>
          </cell>
          <cell r="CP631">
            <v>0</v>
          </cell>
          <cell r="CQ631">
            <v>42.65</v>
          </cell>
          <cell r="CR631">
            <v>0</v>
          </cell>
          <cell r="CS631">
            <v>0</v>
          </cell>
          <cell r="CT631">
            <v>0</v>
          </cell>
          <cell r="CU631">
            <v>0</v>
          </cell>
          <cell r="CV631">
            <v>0</v>
          </cell>
          <cell r="CW631">
            <v>0</v>
          </cell>
          <cell r="CX631">
            <v>314</v>
          </cell>
          <cell r="CY631">
            <v>0</v>
          </cell>
          <cell r="CZ631">
            <v>0</v>
          </cell>
          <cell r="DA631">
            <v>0</v>
          </cell>
          <cell r="DB631">
            <v>411.05</v>
          </cell>
          <cell r="DC631">
            <v>7</v>
          </cell>
          <cell r="DD631">
            <v>0</v>
          </cell>
          <cell r="DE631">
            <v>0</v>
          </cell>
          <cell r="DF631">
            <v>0</v>
          </cell>
          <cell r="DG631">
            <v>0</v>
          </cell>
          <cell r="DH631">
            <v>0</v>
          </cell>
          <cell r="DI631">
            <v>0</v>
          </cell>
          <cell r="DJ631">
            <v>45.82</v>
          </cell>
          <cell r="DK631">
            <v>0</v>
          </cell>
          <cell r="DL631">
            <v>0</v>
          </cell>
          <cell r="DM631">
            <v>0</v>
          </cell>
          <cell r="DN631">
            <v>17.8</v>
          </cell>
          <cell r="DO631">
            <v>27.18</v>
          </cell>
          <cell r="DP631">
            <v>0</v>
          </cell>
          <cell r="DQ631">
            <v>0</v>
          </cell>
          <cell r="DR631">
            <v>0</v>
          </cell>
          <cell r="DS631">
            <v>0</v>
          </cell>
          <cell r="DT631">
            <v>0</v>
          </cell>
          <cell r="DU631">
            <v>0</v>
          </cell>
          <cell r="DV631">
            <v>62.9</v>
          </cell>
          <cell r="DW631">
            <v>0</v>
          </cell>
          <cell r="DX631">
            <v>0</v>
          </cell>
          <cell r="DY631">
            <v>0</v>
          </cell>
          <cell r="DZ631">
            <v>0</v>
          </cell>
          <cell r="EA631">
            <v>14.05</v>
          </cell>
          <cell r="EB631">
            <v>1.7</v>
          </cell>
          <cell r="EC631">
            <v>0</v>
          </cell>
          <cell r="ED631">
            <v>88</v>
          </cell>
          <cell r="EE631">
            <v>174.3</v>
          </cell>
          <cell r="EF631">
            <v>0.95</v>
          </cell>
          <cell r="EG631">
            <v>1.4</v>
          </cell>
          <cell r="EH631">
            <v>0</v>
          </cell>
          <cell r="EI631">
            <v>0</v>
          </cell>
          <cell r="EJ631">
            <v>0</v>
          </cell>
          <cell r="EK631">
            <v>56.811582857142902</v>
          </cell>
          <cell r="EL631">
            <v>0.55000000000000004</v>
          </cell>
          <cell r="EM631">
            <v>8</v>
          </cell>
          <cell r="EN631">
            <v>15</v>
          </cell>
          <cell r="EO631">
            <v>0</v>
          </cell>
          <cell r="EQ631">
            <v>61951.344090252845</v>
          </cell>
        </row>
        <row r="632">
          <cell r="B632">
            <v>0</v>
          </cell>
          <cell r="C632">
            <v>0</v>
          </cell>
          <cell r="D632">
            <v>0</v>
          </cell>
          <cell r="E632">
            <v>0</v>
          </cell>
          <cell r="F632">
            <v>0</v>
          </cell>
          <cell r="G632">
            <v>0</v>
          </cell>
          <cell r="H632">
            <v>109</v>
          </cell>
          <cell r="I632">
            <v>124</v>
          </cell>
          <cell r="K632">
            <v>171</v>
          </cell>
          <cell r="L632">
            <v>8.9</v>
          </cell>
          <cell r="M632">
            <v>0</v>
          </cell>
          <cell r="N632">
            <v>0</v>
          </cell>
          <cell r="O632">
            <v>0</v>
          </cell>
          <cell r="P632">
            <v>0</v>
          </cell>
          <cell r="Q632">
            <v>0</v>
          </cell>
          <cell r="R632">
            <v>0</v>
          </cell>
          <cell r="S632">
            <v>0</v>
          </cell>
          <cell r="T632">
            <v>0</v>
          </cell>
          <cell r="U632">
            <v>87</v>
          </cell>
          <cell r="V632">
            <v>0</v>
          </cell>
          <cell r="W632">
            <v>14.36</v>
          </cell>
          <cell r="X632">
            <v>27.1</v>
          </cell>
          <cell r="Y632">
            <v>0</v>
          </cell>
          <cell r="Z632">
            <v>0</v>
          </cell>
          <cell r="AA632">
            <v>16189</v>
          </cell>
          <cell r="AB632">
            <v>0</v>
          </cell>
          <cell r="AC632">
            <v>0</v>
          </cell>
          <cell r="AD632">
            <v>30.97</v>
          </cell>
          <cell r="AE632">
            <v>0</v>
          </cell>
          <cell r="AF632">
            <v>0</v>
          </cell>
          <cell r="AG632">
            <v>0</v>
          </cell>
          <cell r="AH632">
            <v>0</v>
          </cell>
          <cell r="AI632">
            <v>0</v>
          </cell>
          <cell r="AJ632">
            <v>0</v>
          </cell>
          <cell r="AK632">
            <v>0</v>
          </cell>
          <cell r="AL632">
            <v>0</v>
          </cell>
          <cell r="AM632">
            <v>0</v>
          </cell>
          <cell r="AN632">
            <v>0</v>
          </cell>
          <cell r="AO632">
            <v>0</v>
          </cell>
          <cell r="AP632">
            <v>0</v>
          </cell>
          <cell r="AQ632">
            <v>0</v>
          </cell>
          <cell r="AR632">
            <v>0</v>
          </cell>
          <cell r="AS632">
            <v>0</v>
          </cell>
          <cell r="AT632">
            <v>71.8</v>
          </cell>
          <cell r="AU632">
            <v>0</v>
          </cell>
          <cell r="AV632">
            <v>19.899999999999999</v>
          </cell>
          <cell r="AW632">
            <v>0</v>
          </cell>
          <cell r="AX632">
            <v>0</v>
          </cell>
          <cell r="AY632">
            <v>0</v>
          </cell>
          <cell r="AZ632">
            <v>0</v>
          </cell>
          <cell r="BA632">
            <v>0</v>
          </cell>
          <cell r="BB632">
            <v>0</v>
          </cell>
          <cell r="BC632">
            <v>0</v>
          </cell>
          <cell r="BD632">
            <v>2.0299999999999998</v>
          </cell>
          <cell r="BE632">
            <v>0</v>
          </cell>
          <cell r="BF632">
            <v>0</v>
          </cell>
          <cell r="BG632">
            <v>106.98</v>
          </cell>
          <cell r="BH632">
            <v>0</v>
          </cell>
          <cell r="BI632">
            <v>0</v>
          </cell>
          <cell r="BJ632">
            <v>9</v>
          </cell>
          <cell r="BK632">
            <v>0</v>
          </cell>
          <cell r="BL632">
            <v>0</v>
          </cell>
          <cell r="BM632">
            <v>77.95</v>
          </cell>
          <cell r="BN632">
            <v>0</v>
          </cell>
          <cell r="BO632">
            <v>0</v>
          </cell>
          <cell r="BP632">
            <v>143.436933203954</v>
          </cell>
          <cell r="BQ632">
            <v>0</v>
          </cell>
          <cell r="BR632">
            <v>652.73</v>
          </cell>
          <cell r="BS632">
            <v>337</v>
          </cell>
          <cell r="BT632">
            <v>601.54999999999995</v>
          </cell>
          <cell r="BU632">
            <v>96</v>
          </cell>
          <cell r="BV632">
            <v>146</v>
          </cell>
          <cell r="BW632">
            <v>0</v>
          </cell>
          <cell r="BY632">
            <v>0</v>
          </cell>
          <cell r="BZ632">
            <v>13.5</v>
          </cell>
          <cell r="CA632">
            <v>4.9000000000000004</v>
          </cell>
          <cell r="CB632">
            <v>43.76</v>
          </cell>
          <cell r="CC632">
            <v>19</v>
          </cell>
          <cell r="CD632">
            <v>192</v>
          </cell>
          <cell r="CE632">
            <v>5.03</v>
          </cell>
          <cell r="CF632">
            <v>13.5</v>
          </cell>
          <cell r="CG632">
            <v>0</v>
          </cell>
          <cell r="CH632">
            <v>356</v>
          </cell>
          <cell r="CI632">
            <v>0</v>
          </cell>
          <cell r="CJ632">
            <v>37.161438372505202</v>
          </cell>
          <cell r="CK632">
            <v>2.93</v>
          </cell>
          <cell r="CL632">
            <v>5.0999999999999996</v>
          </cell>
          <cell r="CM632">
            <v>16.39</v>
          </cell>
          <cell r="CN632">
            <v>-320.39999999999998</v>
          </cell>
          <cell r="CO632">
            <v>0</v>
          </cell>
          <cell r="CP632">
            <v>0</v>
          </cell>
          <cell r="CQ632">
            <v>56.2</v>
          </cell>
          <cell r="CR632">
            <v>2.6</v>
          </cell>
          <cell r="CS632">
            <v>0</v>
          </cell>
          <cell r="CT632">
            <v>0</v>
          </cell>
          <cell r="CU632">
            <v>0</v>
          </cell>
          <cell r="CV632">
            <v>0</v>
          </cell>
          <cell r="CW632">
            <v>0</v>
          </cell>
          <cell r="CX632">
            <v>204</v>
          </cell>
          <cell r="CY632">
            <v>0</v>
          </cell>
          <cell r="CZ632">
            <v>0</v>
          </cell>
          <cell r="DA632">
            <v>0</v>
          </cell>
          <cell r="DB632">
            <v>608.94000000000005</v>
          </cell>
          <cell r="DC632">
            <v>120</v>
          </cell>
          <cell r="DD632">
            <v>0</v>
          </cell>
          <cell r="DE632">
            <v>0</v>
          </cell>
          <cell r="DF632">
            <v>0</v>
          </cell>
          <cell r="DG632">
            <v>0</v>
          </cell>
          <cell r="DH632">
            <v>0</v>
          </cell>
          <cell r="DI632">
            <v>0</v>
          </cell>
          <cell r="DJ632">
            <v>52.6</v>
          </cell>
          <cell r="DK632">
            <v>0</v>
          </cell>
          <cell r="DL632">
            <v>0</v>
          </cell>
          <cell r="DM632">
            <v>0</v>
          </cell>
          <cell r="DN632">
            <v>11.23</v>
          </cell>
          <cell r="DO632">
            <v>-0.01</v>
          </cell>
          <cell r="DP632">
            <v>0</v>
          </cell>
          <cell r="DQ632">
            <v>0</v>
          </cell>
          <cell r="DR632">
            <v>0</v>
          </cell>
          <cell r="DS632">
            <v>0</v>
          </cell>
          <cell r="DT632">
            <v>0</v>
          </cell>
          <cell r="DU632">
            <v>0</v>
          </cell>
          <cell r="DV632">
            <v>0</v>
          </cell>
          <cell r="DW632">
            <v>0</v>
          </cell>
          <cell r="DX632">
            <v>0</v>
          </cell>
          <cell r="DY632">
            <v>0</v>
          </cell>
          <cell r="DZ632">
            <v>4</v>
          </cell>
          <cell r="EA632">
            <v>17.7</v>
          </cell>
          <cell r="EB632">
            <v>0.5</v>
          </cell>
          <cell r="EC632">
            <v>0</v>
          </cell>
          <cell r="ED632">
            <v>142</v>
          </cell>
          <cell r="EE632">
            <v>259.39999999999998</v>
          </cell>
          <cell r="EF632">
            <v>0</v>
          </cell>
          <cell r="EG632">
            <v>0.9</v>
          </cell>
          <cell r="EH632">
            <v>0</v>
          </cell>
          <cell r="EI632">
            <v>0</v>
          </cell>
          <cell r="EJ632">
            <v>0</v>
          </cell>
          <cell r="EK632">
            <v>56.811582857142902</v>
          </cell>
          <cell r="EL632">
            <v>0.7</v>
          </cell>
          <cell r="EM632">
            <v>11.6</v>
          </cell>
          <cell r="EN632">
            <v>24.9</v>
          </cell>
          <cell r="EO632">
            <v>0</v>
          </cell>
          <cell r="EQ632">
            <v>20988.6499544336</v>
          </cell>
        </row>
        <row r="633">
          <cell r="B633">
            <v>0</v>
          </cell>
          <cell r="C633">
            <v>0</v>
          </cell>
          <cell r="D633">
            <v>0</v>
          </cell>
          <cell r="E633">
            <v>0</v>
          </cell>
          <cell r="F633">
            <v>0</v>
          </cell>
          <cell r="G633">
            <v>40.4</v>
          </cell>
          <cell r="H633">
            <v>0</v>
          </cell>
          <cell r="I633">
            <v>153</v>
          </cell>
          <cell r="J633">
            <v>0</v>
          </cell>
          <cell r="K633">
            <v>0</v>
          </cell>
          <cell r="L633">
            <v>0</v>
          </cell>
          <cell r="M633">
            <v>0</v>
          </cell>
          <cell r="N633">
            <v>0</v>
          </cell>
          <cell r="O633">
            <v>0</v>
          </cell>
          <cell r="P633">
            <v>0</v>
          </cell>
          <cell r="Q633">
            <v>0</v>
          </cell>
          <cell r="R633">
            <v>0</v>
          </cell>
          <cell r="S633">
            <v>0</v>
          </cell>
          <cell r="T633">
            <v>0</v>
          </cell>
          <cell r="U633">
            <v>0</v>
          </cell>
          <cell r="V633">
            <v>0</v>
          </cell>
          <cell r="W633">
            <v>0</v>
          </cell>
          <cell r="X633">
            <v>0</v>
          </cell>
          <cell r="Y633">
            <v>19.3</v>
          </cell>
          <cell r="Z633">
            <v>0</v>
          </cell>
          <cell r="AA633">
            <v>0</v>
          </cell>
          <cell r="AB633">
            <v>0</v>
          </cell>
          <cell r="AC633">
            <v>242.4</v>
          </cell>
          <cell r="AD633">
            <v>0</v>
          </cell>
          <cell r="AE633">
            <v>0</v>
          </cell>
          <cell r="AF633">
            <v>7.1</v>
          </cell>
          <cell r="AG633">
            <v>0</v>
          </cell>
          <cell r="AH633">
            <v>0</v>
          </cell>
          <cell r="AI633">
            <v>0</v>
          </cell>
          <cell r="AJ633">
            <v>0</v>
          </cell>
          <cell r="AK633">
            <v>0</v>
          </cell>
          <cell r="AL633">
            <v>0</v>
          </cell>
          <cell r="AM633">
            <v>0</v>
          </cell>
          <cell r="AN633">
            <v>0</v>
          </cell>
          <cell r="AO633">
            <v>0</v>
          </cell>
          <cell r="AP633">
            <v>0</v>
          </cell>
          <cell r="AQ633">
            <v>0</v>
          </cell>
          <cell r="AR633">
            <v>0</v>
          </cell>
          <cell r="AS633">
            <v>0</v>
          </cell>
          <cell r="AT633">
            <v>0</v>
          </cell>
          <cell r="AU633">
            <v>0</v>
          </cell>
          <cell r="AV633">
            <v>0</v>
          </cell>
          <cell r="AW633">
            <v>0</v>
          </cell>
          <cell r="AX633">
            <v>1946</v>
          </cell>
          <cell r="AY633">
            <v>102.9</v>
          </cell>
          <cell r="AZ633">
            <v>0</v>
          </cell>
          <cell r="BA633">
            <v>0</v>
          </cell>
          <cell r="BB633">
            <v>0</v>
          </cell>
          <cell r="BC633">
            <v>16.2</v>
          </cell>
          <cell r="BD633">
            <v>58.06</v>
          </cell>
          <cell r="BE633">
            <v>0</v>
          </cell>
          <cell r="BF633">
            <v>0</v>
          </cell>
          <cell r="BG633">
            <v>184.72</v>
          </cell>
          <cell r="BH633">
            <v>0</v>
          </cell>
          <cell r="BI633">
            <v>55.5</v>
          </cell>
          <cell r="BJ633">
            <v>0</v>
          </cell>
          <cell r="BK633">
            <v>0</v>
          </cell>
          <cell r="BL633">
            <v>0</v>
          </cell>
          <cell r="BM633">
            <v>0</v>
          </cell>
          <cell r="BN633">
            <v>0</v>
          </cell>
          <cell r="BO633">
            <v>0</v>
          </cell>
          <cell r="BP633">
            <v>0</v>
          </cell>
          <cell r="BQ633">
            <v>0</v>
          </cell>
          <cell r="BR633">
            <v>0</v>
          </cell>
          <cell r="BS633">
            <v>0</v>
          </cell>
          <cell r="BT633">
            <v>0</v>
          </cell>
          <cell r="BU633">
            <v>0</v>
          </cell>
          <cell r="BV633">
            <v>0</v>
          </cell>
          <cell r="BW633">
            <v>0</v>
          </cell>
          <cell r="BY633">
            <v>0.12</v>
          </cell>
          <cell r="BZ633">
            <v>4.4000000000000004</v>
          </cell>
          <cell r="CA633">
            <v>0</v>
          </cell>
          <cell r="CB633">
            <v>0</v>
          </cell>
          <cell r="CC633">
            <v>0</v>
          </cell>
          <cell r="CD633">
            <v>0</v>
          </cell>
          <cell r="CE633">
            <v>0</v>
          </cell>
          <cell r="CF633">
            <v>0</v>
          </cell>
          <cell r="CG633">
            <v>0</v>
          </cell>
          <cell r="CH633">
            <v>5</v>
          </cell>
          <cell r="CI633">
            <v>0</v>
          </cell>
          <cell r="CJ633">
            <v>0</v>
          </cell>
          <cell r="CK633">
            <v>2.99</v>
          </cell>
          <cell r="CL633">
            <v>0</v>
          </cell>
          <cell r="CM633">
            <v>0</v>
          </cell>
          <cell r="CN633">
            <v>18.7</v>
          </cell>
          <cell r="CO633">
            <v>0</v>
          </cell>
          <cell r="CP633">
            <v>0</v>
          </cell>
          <cell r="CQ633">
            <v>33.700000000000003</v>
          </cell>
          <cell r="CR633">
            <v>0</v>
          </cell>
          <cell r="CS633">
            <v>0</v>
          </cell>
          <cell r="CT633">
            <v>0</v>
          </cell>
          <cell r="CU633">
            <v>0</v>
          </cell>
          <cell r="CV633">
            <v>0</v>
          </cell>
          <cell r="CW633">
            <v>0</v>
          </cell>
          <cell r="CX633">
            <v>0</v>
          </cell>
          <cell r="CY633">
            <v>0</v>
          </cell>
          <cell r="CZ633">
            <v>0</v>
          </cell>
          <cell r="DA633">
            <v>0</v>
          </cell>
          <cell r="DB633">
            <v>0</v>
          </cell>
          <cell r="DC633">
            <v>0</v>
          </cell>
          <cell r="DD633">
            <v>0</v>
          </cell>
          <cell r="DE633">
            <v>0</v>
          </cell>
          <cell r="DF633">
            <v>0</v>
          </cell>
          <cell r="DG633">
            <v>0</v>
          </cell>
          <cell r="DH633">
            <v>0</v>
          </cell>
          <cell r="DI633">
            <v>0</v>
          </cell>
          <cell r="DJ633">
            <v>0</v>
          </cell>
          <cell r="DK633">
            <v>0</v>
          </cell>
          <cell r="DL633">
            <v>0</v>
          </cell>
          <cell r="DM633">
            <v>0</v>
          </cell>
          <cell r="DN633">
            <v>0</v>
          </cell>
          <cell r="DO633">
            <v>0</v>
          </cell>
          <cell r="DP633">
            <v>0</v>
          </cell>
          <cell r="DQ633">
            <v>0</v>
          </cell>
          <cell r="DR633">
            <v>0</v>
          </cell>
          <cell r="DS633">
            <v>0</v>
          </cell>
          <cell r="DT633">
            <v>0</v>
          </cell>
          <cell r="DU633">
            <v>0</v>
          </cell>
          <cell r="DV633">
            <v>65.400000000000006</v>
          </cell>
          <cell r="DW633">
            <v>0</v>
          </cell>
          <cell r="DX633">
            <v>0</v>
          </cell>
          <cell r="DY633">
            <v>0</v>
          </cell>
          <cell r="DZ633">
            <v>0</v>
          </cell>
          <cell r="EA633">
            <v>0.39</v>
          </cell>
          <cell r="EB633">
            <v>0</v>
          </cell>
          <cell r="EC633">
            <v>0</v>
          </cell>
          <cell r="ED633">
            <v>0</v>
          </cell>
          <cell r="EE633">
            <v>33.1</v>
          </cell>
          <cell r="EF633">
            <v>0</v>
          </cell>
          <cell r="EG633">
            <v>0.5</v>
          </cell>
          <cell r="EH633">
            <v>0</v>
          </cell>
          <cell r="EI633">
            <v>0</v>
          </cell>
          <cell r="EJ633">
            <v>0</v>
          </cell>
          <cell r="EK633">
            <v>0</v>
          </cell>
          <cell r="EL633">
            <v>0</v>
          </cell>
          <cell r="EM633">
            <v>0</v>
          </cell>
          <cell r="EN633">
            <v>0</v>
          </cell>
          <cell r="EO633">
            <v>0</v>
          </cell>
          <cell r="EQ633">
            <v>2989.8799999999987</v>
          </cell>
        </row>
        <row r="634">
          <cell r="B634">
            <v>0</v>
          </cell>
          <cell r="C634">
            <v>0</v>
          </cell>
          <cell r="D634">
            <v>0</v>
          </cell>
          <cell r="E634">
            <v>0</v>
          </cell>
          <cell r="F634">
            <v>0</v>
          </cell>
          <cell r="G634">
            <v>0</v>
          </cell>
          <cell r="H634">
            <v>0</v>
          </cell>
          <cell r="I634">
            <v>0</v>
          </cell>
          <cell r="J634">
            <v>0</v>
          </cell>
          <cell r="K634">
            <v>0</v>
          </cell>
          <cell r="L634">
            <v>0</v>
          </cell>
          <cell r="M634">
            <v>0</v>
          </cell>
          <cell r="N634">
            <v>0</v>
          </cell>
          <cell r="O634">
            <v>0</v>
          </cell>
          <cell r="P634">
            <v>0</v>
          </cell>
          <cell r="Q634">
            <v>0</v>
          </cell>
          <cell r="R634">
            <v>0</v>
          </cell>
          <cell r="S634">
            <v>0</v>
          </cell>
          <cell r="T634">
            <v>0</v>
          </cell>
          <cell r="U634">
            <v>0</v>
          </cell>
          <cell r="V634">
            <v>0</v>
          </cell>
          <cell r="W634">
            <v>0</v>
          </cell>
          <cell r="X634">
            <v>0</v>
          </cell>
          <cell r="Y634">
            <v>0</v>
          </cell>
          <cell r="Z634">
            <v>0</v>
          </cell>
          <cell r="AA634">
            <v>0</v>
          </cell>
          <cell r="AB634">
            <v>0</v>
          </cell>
          <cell r="AC634">
            <v>0</v>
          </cell>
          <cell r="AD634">
            <v>0</v>
          </cell>
          <cell r="AE634">
            <v>0</v>
          </cell>
          <cell r="AF634">
            <v>0</v>
          </cell>
          <cell r="AG634">
            <v>0</v>
          </cell>
          <cell r="AH634">
            <v>0</v>
          </cell>
          <cell r="AI634">
            <v>0</v>
          </cell>
          <cell r="AJ634">
            <v>0</v>
          </cell>
          <cell r="AK634">
            <v>0</v>
          </cell>
          <cell r="AL634">
            <v>0</v>
          </cell>
          <cell r="AM634">
            <v>0</v>
          </cell>
          <cell r="AN634">
            <v>0</v>
          </cell>
          <cell r="AO634">
            <v>0</v>
          </cell>
          <cell r="AP634">
            <v>0</v>
          </cell>
          <cell r="AQ634">
            <v>0</v>
          </cell>
          <cell r="AR634">
            <v>0</v>
          </cell>
          <cell r="AS634">
            <v>0</v>
          </cell>
          <cell r="AT634">
            <v>0</v>
          </cell>
          <cell r="AU634">
            <v>0</v>
          </cell>
          <cell r="AV634">
            <v>0</v>
          </cell>
          <cell r="AW634">
            <v>0</v>
          </cell>
          <cell r="AX634">
            <v>0</v>
          </cell>
          <cell r="AY634">
            <v>0</v>
          </cell>
          <cell r="AZ634">
            <v>0</v>
          </cell>
          <cell r="BA634">
            <v>0</v>
          </cell>
          <cell r="BB634">
            <v>0</v>
          </cell>
          <cell r="BC634">
            <v>0</v>
          </cell>
          <cell r="BD634">
            <v>0</v>
          </cell>
          <cell r="BE634">
            <v>0</v>
          </cell>
          <cell r="BF634">
            <v>0</v>
          </cell>
          <cell r="BG634">
            <v>0</v>
          </cell>
          <cell r="BH634">
            <v>0</v>
          </cell>
          <cell r="BI634">
            <v>0</v>
          </cell>
          <cell r="BJ634">
            <v>0</v>
          </cell>
          <cell r="BK634">
            <v>0</v>
          </cell>
          <cell r="BL634">
            <v>0</v>
          </cell>
          <cell r="BM634">
            <v>0</v>
          </cell>
          <cell r="BN634">
            <v>0</v>
          </cell>
          <cell r="BO634">
            <v>0</v>
          </cell>
          <cell r="BP634">
            <v>0</v>
          </cell>
          <cell r="BQ634">
            <v>0</v>
          </cell>
          <cell r="BR634">
            <v>0</v>
          </cell>
          <cell r="BS634">
            <v>0</v>
          </cell>
          <cell r="BT634">
            <v>0</v>
          </cell>
          <cell r="BU634">
            <v>0</v>
          </cell>
          <cell r="BV634">
            <v>0</v>
          </cell>
          <cell r="BW634">
            <v>0</v>
          </cell>
          <cell r="BY634">
            <v>0</v>
          </cell>
          <cell r="BZ634">
            <v>0</v>
          </cell>
          <cell r="CA634">
            <v>0</v>
          </cell>
          <cell r="CB634">
            <v>0</v>
          </cell>
          <cell r="CC634">
            <v>0</v>
          </cell>
          <cell r="CD634">
            <v>0</v>
          </cell>
          <cell r="CE634">
            <v>0</v>
          </cell>
          <cell r="CF634">
            <v>0</v>
          </cell>
          <cell r="CG634">
            <v>0</v>
          </cell>
          <cell r="CH634">
            <v>0</v>
          </cell>
          <cell r="CI634">
            <v>0</v>
          </cell>
          <cell r="CJ634">
            <v>0</v>
          </cell>
          <cell r="CK634">
            <v>0</v>
          </cell>
          <cell r="CL634">
            <v>0</v>
          </cell>
          <cell r="CM634">
            <v>0</v>
          </cell>
          <cell r="CN634">
            <v>0</v>
          </cell>
          <cell r="CO634">
            <v>0</v>
          </cell>
          <cell r="CP634">
            <v>0</v>
          </cell>
          <cell r="CQ634">
            <v>0</v>
          </cell>
          <cell r="CR634">
            <v>0</v>
          </cell>
          <cell r="CS634">
            <v>0</v>
          </cell>
          <cell r="CT634">
            <v>0</v>
          </cell>
          <cell r="CU634">
            <v>0</v>
          </cell>
          <cell r="CV634">
            <v>0</v>
          </cell>
          <cell r="CW634">
            <v>0</v>
          </cell>
          <cell r="CX634">
            <v>0</v>
          </cell>
          <cell r="CY634">
            <v>0</v>
          </cell>
          <cell r="CZ634">
            <v>0</v>
          </cell>
          <cell r="DA634">
            <v>0</v>
          </cell>
          <cell r="DB634">
            <v>0</v>
          </cell>
          <cell r="DC634">
            <v>0</v>
          </cell>
          <cell r="DD634">
            <v>0</v>
          </cell>
          <cell r="DE634">
            <v>0</v>
          </cell>
          <cell r="DF634">
            <v>0</v>
          </cell>
          <cell r="DG634">
            <v>0</v>
          </cell>
          <cell r="DH634">
            <v>0</v>
          </cell>
          <cell r="DI634">
            <v>0</v>
          </cell>
          <cell r="DJ634">
            <v>0</v>
          </cell>
          <cell r="DK634">
            <v>0</v>
          </cell>
          <cell r="DL634">
            <v>0</v>
          </cell>
          <cell r="DM634">
            <v>0</v>
          </cell>
          <cell r="DN634">
            <v>0</v>
          </cell>
          <cell r="DO634">
            <v>0</v>
          </cell>
          <cell r="DP634">
            <v>0</v>
          </cell>
          <cell r="DQ634">
            <v>0</v>
          </cell>
          <cell r="DR634">
            <v>0</v>
          </cell>
          <cell r="DS634">
            <v>0</v>
          </cell>
          <cell r="DT634">
            <v>0</v>
          </cell>
          <cell r="DU634">
            <v>0</v>
          </cell>
          <cell r="DV634">
            <v>0</v>
          </cell>
          <cell r="DW634">
            <v>0</v>
          </cell>
          <cell r="DX634">
            <v>0</v>
          </cell>
          <cell r="DY634">
            <v>0</v>
          </cell>
          <cell r="DZ634">
            <v>0</v>
          </cell>
          <cell r="EA634">
            <v>0</v>
          </cell>
          <cell r="EB634">
            <v>0</v>
          </cell>
          <cell r="EC634">
            <v>0</v>
          </cell>
          <cell r="ED634">
            <v>0</v>
          </cell>
          <cell r="EE634">
            <v>0</v>
          </cell>
          <cell r="EF634">
            <v>0</v>
          </cell>
          <cell r="EG634">
            <v>0</v>
          </cell>
          <cell r="EH634">
            <v>0</v>
          </cell>
          <cell r="EI634">
            <v>0</v>
          </cell>
          <cell r="EJ634">
            <v>0</v>
          </cell>
          <cell r="EK634">
            <v>0</v>
          </cell>
          <cell r="EL634">
            <v>0</v>
          </cell>
          <cell r="EM634">
            <v>0</v>
          </cell>
          <cell r="EN634">
            <v>0</v>
          </cell>
          <cell r="EO634">
            <v>0</v>
          </cell>
          <cell r="EQ634">
            <v>0</v>
          </cell>
        </row>
        <row r="635">
          <cell r="B635">
            <v>1.4</v>
          </cell>
          <cell r="C635">
            <v>0</v>
          </cell>
          <cell r="D635">
            <v>0</v>
          </cell>
          <cell r="E635">
            <v>0</v>
          </cell>
          <cell r="F635">
            <v>0</v>
          </cell>
          <cell r="G635">
            <v>0</v>
          </cell>
          <cell r="H635">
            <v>0</v>
          </cell>
          <cell r="I635">
            <v>55</v>
          </cell>
          <cell r="J635">
            <v>62.4</v>
          </cell>
          <cell r="K635">
            <v>0</v>
          </cell>
          <cell r="L635">
            <v>0</v>
          </cell>
          <cell r="M635">
            <v>0</v>
          </cell>
          <cell r="N635">
            <v>0</v>
          </cell>
          <cell r="O635">
            <v>15.3</v>
          </cell>
          <cell r="P635">
            <v>0</v>
          </cell>
          <cell r="Q635">
            <v>0</v>
          </cell>
          <cell r="R635">
            <v>0</v>
          </cell>
          <cell r="S635">
            <v>0</v>
          </cell>
          <cell r="T635">
            <v>0</v>
          </cell>
          <cell r="U635">
            <v>0</v>
          </cell>
          <cell r="V635">
            <v>939.64256556158898</v>
          </cell>
          <cell r="W635">
            <v>0</v>
          </cell>
          <cell r="X635">
            <v>0</v>
          </cell>
          <cell r="Y635">
            <v>3128.7</v>
          </cell>
          <cell r="Z635">
            <v>0</v>
          </cell>
          <cell r="AA635">
            <v>24284</v>
          </cell>
          <cell r="AB635">
            <v>0</v>
          </cell>
          <cell r="AC635">
            <v>70.260000000000005</v>
          </cell>
          <cell r="AD635">
            <v>10.9</v>
          </cell>
          <cell r="AE635">
            <v>0</v>
          </cell>
          <cell r="AF635">
            <v>0</v>
          </cell>
          <cell r="AG635">
            <v>0</v>
          </cell>
          <cell r="AH635">
            <v>0</v>
          </cell>
          <cell r="AI635">
            <v>0</v>
          </cell>
          <cell r="AJ635">
            <v>0</v>
          </cell>
          <cell r="AK635">
            <v>0</v>
          </cell>
          <cell r="AL635">
            <v>0</v>
          </cell>
          <cell r="AM635">
            <v>0</v>
          </cell>
          <cell r="AN635">
            <v>0</v>
          </cell>
          <cell r="AO635">
            <v>0</v>
          </cell>
          <cell r="AP635">
            <v>0</v>
          </cell>
          <cell r="AQ635">
            <v>0</v>
          </cell>
          <cell r="AR635">
            <v>0</v>
          </cell>
          <cell r="AS635">
            <v>0</v>
          </cell>
          <cell r="AT635">
            <v>1064.0999999999999</v>
          </cell>
          <cell r="AU635">
            <v>0</v>
          </cell>
          <cell r="AV635">
            <v>0</v>
          </cell>
          <cell r="AW635">
            <v>0</v>
          </cell>
          <cell r="AX635">
            <v>103</v>
          </cell>
          <cell r="AY635">
            <v>0</v>
          </cell>
          <cell r="AZ635">
            <v>0</v>
          </cell>
          <cell r="BA635">
            <v>0</v>
          </cell>
          <cell r="BB635">
            <v>0</v>
          </cell>
          <cell r="BC635">
            <v>39.200000000000003</v>
          </cell>
          <cell r="BD635">
            <v>8.3000000000000007</v>
          </cell>
          <cell r="BE635">
            <v>0</v>
          </cell>
          <cell r="BF635">
            <v>23.4</v>
          </cell>
          <cell r="BG635">
            <v>0</v>
          </cell>
          <cell r="BH635">
            <v>0</v>
          </cell>
          <cell r="BI635">
            <v>0</v>
          </cell>
          <cell r="BJ635">
            <v>0</v>
          </cell>
          <cell r="BK635">
            <v>0</v>
          </cell>
          <cell r="BL635">
            <v>0</v>
          </cell>
          <cell r="BM635">
            <v>0</v>
          </cell>
          <cell r="BN635">
            <v>0</v>
          </cell>
          <cell r="BO635">
            <v>400</v>
          </cell>
          <cell r="BP635">
            <v>0</v>
          </cell>
          <cell r="BQ635">
            <v>0</v>
          </cell>
          <cell r="BR635">
            <v>0</v>
          </cell>
          <cell r="BS635">
            <v>13.7</v>
          </cell>
          <cell r="BT635">
            <v>1082.5</v>
          </cell>
          <cell r="BU635">
            <v>0</v>
          </cell>
          <cell r="BV635">
            <v>0</v>
          </cell>
          <cell r="BW635">
            <v>0</v>
          </cell>
          <cell r="BY635">
            <v>0</v>
          </cell>
          <cell r="BZ635">
            <v>0</v>
          </cell>
          <cell r="CA635">
            <v>0</v>
          </cell>
          <cell r="CB635">
            <v>19.100000000000001</v>
          </cell>
          <cell r="CC635">
            <v>0</v>
          </cell>
          <cell r="CD635">
            <v>0</v>
          </cell>
          <cell r="CE635">
            <v>0.5</v>
          </cell>
          <cell r="CF635">
            <v>38</v>
          </cell>
          <cell r="CG635">
            <v>0</v>
          </cell>
          <cell r="CH635">
            <v>2753</v>
          </cell>
          <cell r="CI635">
            <v>0</v>
          </cell>
          <cell r="CJ635">
            <v>0</v>
          </cell>
          <cell r="CK635">
            <v>0.09</v>
          </cell>
          <cell r="CL635">
            <v>0</v>
          </cell>
          <cell r="CM635">
            <v>0</v>
          </cell>
          <cell r="CN635">
            <v>0</v>
          </cell>
          <cell r="CO635">
            <v>10.4</v>
          </cell>
          <cell r="CP635">
            <v>0</v>
          </cell>
          <cell r="CQ635">
            <v>0</v>
          </cell>
          <cell r="CR635">
            <v>0</v>
          </cell>
          <cell r="CS635">
            <v>0</v>
          </cell>
          <cell r="CT635">
            <v>0</v>
          </cell>
          <cell r="CU635">
            <v>0</v>
          </cell>
          <cell r="CV635">
            <v>0</v>
          </cell>
          <cell r="CW635">
            <v>0</v>
          </cell>
          <cell r="CX635">
            <v>0</v>
          </cell>
          <cell r="CY635">
            <v>0</v>
          </cell>
          <cell r="CZ635">
            <v>0</v>
          </cell>
          <cell r="DA635">
            <v>0</v>
          </cell>
          <cell r="DB635">
            <v>0</v>
          </cell>
          <cell r="DC635">
            <v>0</v>
          </cell>
          <cell r="DD635">
            <v>0</v>
          </cell>
          <cell r="DE635">
            <v>0</v>
          </cell>
          <cell r="DF635">
            <v>0</v>
          </cell>
          <cell r="DG635">
            <v>0</v>
          </cell>
          <cell r="DH635">
            <v>0</v>
          </cell>
          <cell r="DI635">
            <v>0</v>
          </cell>
          <cell r="DJ635">
            <v>0</v>
          </cell>
          <cell r="DK635">
            <v>0</v>
          </cell>
          <cell r="DL635">
            <v>0</v>
          </cell>
          <cell r="DM635">
            <v>0</v>
          </cell>
          <cell r="DN635">
            <v>0</v>
          </cell>
          <cell r="DO635">
            <v>0</v>
          </cell>
          <cell r="DP635">
            <v>0</v>
          </cell>
          <cell r="DQ635">
            <v>0</v>
          </cell>
          <cell r="DR635">
            <v>0</v>
          </cell>
          <cell r="DS635">
            <v>0</v>
          </cell>
          <cell r="DT635">
            <v>0</v>
          </cell>
          <cell r="DU635">
            <v>0</v>
          </cell>
          <cell r="DV635">
            <v>0</v>
          </cell>
          <cell r="DW635">
            <v>0</v>
          </cell>
          <cell r="DX635">
            <v>0</v>
          </cell>
          <cell r="DY635">
            <v>0</v>
          </cell>
          <cell r="DZ635">
            <v>0</v>
          </cell>
          <cell r="EA635">
            <v>0</v>
          </cell>
          <cell r="EB635">
            <v>0</v>
          </cell>
          <cell r="EC635">
            <v>0</v>
          </cell>
          <cell r="ED635">
            <v>0</v>
          </cell>
          <cell r="EE635">
            <v>0</v>
          </cell>
          <cell r="EF635">
            <v>0</v>
          </cell>
          <cell r="EG635">
            <v>0</v>
          </cell>
          <cell r="EH635">
            <v>0</v>
          </cell>
          <cell r="EI635">
            <v>0</v>
          </cell>
          <cell r="EJ635">
            <v>0</v>
          </cell>
          <cell r="EK635">
            <v>0</v>
          </cell>
          <cell r="EL635">
            <v>0</v>
          </cell>
          <cell r="EM635">
            <v>0</v>
          </cell>
          <cell r="EN635">
            <v>0</v>
          </cell>
          <cell r="EO635">
            <v>0</v>
          </cell>
          <cell r="EQ635">
            <v>34122.892565561582</v>
          </cell>
        </row>
        <row r="636">
          <cell r="B636">
            <v>1.4</v>
          </cell>
          <cell r="C636">
            <v>0</v>
          </cell>
          <cell r="D636">
            <v>0</v>
          </cell>
          <cell r="E636">
            <v>0</v>
          </cell>
          <cell r="F636">
            <v>0</v>
          </cell>
          <cell r="G636">
            <v>40.4</v>
          </cell>
          <cell r="H636">
            <v>109</v>
          </cell>
          <cell r="I636">
            <v>332</v>
          </cell>
          <cell r="J636">
            <v>62.4</v>
          </cell>
          <cell r="K636">
            <v>171</v>
          </cell>
          <cell r="L636">
            <v>8.9</v>
          </cell>
          <cell r="M636">
            <v>0</v>
          </cell>
          <cell r="N636">
            <v>0</v>
          </cell>
          <cell r="O636">
            <v>15.3</v>
          </cell>
          <cell r="P636">
            <v>0</v>
          </cell>
          <cell r="Q636">
            <v>0</v>
          </cell>
          <cell r="R636">
            <v>0</v>
          </cell>
          <cell r="S636">
            <v>0</v>
          </cell>
          <cell r="T636">
            <v>0</v>
          </cell>
          <cell r="U636">
            <v>87</v>
          </cell>
          <cell r="V636">
            <v>939.64256556158898</v>
          </cell>
          <cell r="W636">
            <v>14.36</v>
          </cell>
          <cell r="X636">
            <v>27.1</v>
          </cell>
          <cell r="Y636">
            <v>3148</v>
          </cell>
          <cell r="Z636">
            <v>0</v>
          </cell>
          <cell r="AA636">
            <v>40473</v>
          </cell>
          <cell r="AB636">
            <v>0</v>
          </cell>
          <cell r="AC636">
            <v>312.66000000000003</v>
          </cell>
          <cell r="AD636">
            <v>41.87</v>
          </cell>
          <cell r="AE636">
            <v>0</v>
          </cell>
          <cell r="AF636">
            <v>7.1</v>
          </cell>
          <cell r="AG636">
            <v>0</v>
          </cell>
          <cell r="AH636">
            <v>0</v>
          </cell>
          <cell r="AI636">
            <v>0</v>
          </cell>
          <cell r="AJ636">
            <v>0</v>
          </cell>
          <cell r="AK636">
            <v>0</v>
          </cell>
          <cell r="AL636">
            <v>0</v>
          </cell>
          <cell r="AM636">
            <v>0</v>
          </cell>
          <cell r="AN636">
            <v>0</v>
          </cell>
          <cell r="AO636">
            <v>0</v>
          </cell>
          <cell r="AP636">
            <v>0</v>
          </cell>
          <cell r="AQ636">
            <v>0</v>
          </cell>
          <cell r="AR636">
            <v>0</v>
          </cell>
          <cell r="AS636">
            <v>0</v>
          </cell>
          <cell r="AT636">
            <v>1135.9000000000001</v>
          </cell>
          <cell r="AU636">
            <v>0</v>
          </cell>
          <cell r="AV636">
            <v>19.899999999999999</v>
          </cell>
          <cell r="AW636">
            <v>0</v>
          </cell>
          <cell r="AX636">
            <v>2049</v>
          </cell>
          <cell r="AY636">
            <v>102.9</v>
          </cell>
          <cell r="AZ636">
            <v>0</v>
          </cell>
          <cell r="BA636">
            <v>0</v>
          </cell>
          <cell r="BB636">
            <v>0</v>
          </cell>
          <cell r="BC636">
            <v>55.4</v>
          </cell>
          <cell r="BD636">
            <v>68.39</v>
          </cell>
          <cell r="BE636">
            <v>0</v>
          </cell>
          <cell r="BF636">
            <v>23.4</v>
          </cell>
          <cell r="BG636">
            <v>291.7</v>
          </cell>
          <cell r="BH636">
            <v>0</v>
          </cell>
          <cell r="BI636">
            <v>55.5</v>
          </cell>
          <cell r="BJ636">
            <v>9</v>
          </cell>
          <cell r="BK636">
            <v>0</v>
          </cell>
          <cell r="BL636">
            <v>0</v>
          </cell>
          <cell r="BM636">
            <v>77.95</v>
          </cell>
          <cell r="BN636">
            <v>0</v>
          </cell>
          <cell r="BO636">
            <v>400</v>
          </cell>
          <cell r="BP636">
            <v>143.436933203954</v>
          </cell>
          <cell r="BQ636">
            <v>0</v>
          </cell>
          <cell r="BR636">
            <v>652.73</v>
          </cell>
          <cell r="BS636">
            <v>350.7</v>
          </cell>
          <cell r="BT636">
            <v>1684.05</v>
          </cell>
          <cell r="BU636">
            <v>96</v>
          </cell>
          <cell r="BV636">
            <v>146</v>
          </cell>
          <cell r="BW636">
            <v>0</v>
          </cell>
          <cell r="BY636">
            <v>0.12</v>
          </cell>
          <cell r="BZ636">
            <v>17.899999999999999</v>
          </cell>
          <cell r="CA636">
            <v>4.9000000000000004</v>
          </cell>
          <cell r="CB636">
            <v>62.86</v>
          </cell>
          <cell r="CC636">
            <v>19</v>
          </cell>
          <cell r="CD636">
            <v>192</v>
          </cell>
          <cell r="CE636">
            <v>5.53</v>
          </cell>
          <cell r="CF636">
            <v>51.5</v>
          </cell>
          <cell r="CG636">
            <v>0</v>
          </cell>
          <cell r="CH636">
            <v>3114</v>
          </cell>
          <cell r="CI636">
            <v>0</v>
          </cell>
          <cell r="CJ636">
            <v>37.161438372505202</v>
          </cell>
          <cell r="CK636">
            <v>6.01</v>
          </cell>
          <cell r="CL636">
            <v>5.0999999999999996</v>
          </cell>
          <cell r="CM636">
            <v>16.39</v>
          </cell>
          <cell r="CN636">
            <v>-301.7</v>
          </cell>
          <cell r="CO636">
            <v>10.4</v>
          </cell>
          <cell r="CP636">
            <v>0</v>
          </cell>
          <cell r="CQ636">
            <v>89.9</v>
          </cell>
          <cell r="CR636">
            <v>2.6</v>
          </cell>
          <cell r="CS636">
            <v>0</v>
          </cell>
          <cell r="CT636">
            <v>0</v>
          </cell>
          <cell r="CU636">
            <v>0</v>
          </cell>
          <cell r="CV636">
            <v>0</v>
          </cell>
          <cell r="CW636">
            <v>0</v>
          </cell>
          <cell r="CX636">
            <v>204</v>
          </cell>
          <cell r="CY636">
            <v>0</v>
          </cell>
          <cell r="CZ636">
            <v>0</v>
          </cell>
          <cell r="DA636">
            <v>0</v>
          </cell>
          <cell r="DB636">
            <v>608.94000000000005</v>
          </cell>
          <cell r="DC636">
            <v>120</v>
          </cell>
          <cell r="DD636">
            <v>0</v>
          </cell>
          <cell r="DE636">
            <v>0</v>
          </cell>
          <cell r="DF636">
            <v>0</v>
          </cell>
          <cell r="DG636">
            <v>0</v>
          </cell>
          <cell r="DH636">
            <v>0</v>
          </cell>
          <cell r="DI636">
            <v>0</v>
          </cell>
          <cell r="DJ636">
            <v>52.6</v>
          </cell>
          <cell r="DK636">
            <v>0</v>
          </cell>
          <cell r="DL636">
            <v>0</v>
          </cell>
          <cell r="DM636">
            <v>0</v>
          </cell>
          <cell r="DN636">
            <v>11.23</v>
          </cell>
          <cell r="DO636">
            <v>-0.01</v>
          </cell>
          <cell r="DP636">
            <v>0</v>
          </cell>
          <cell r="DQ636">
            <v>0</v>
          </cell>
          <cell r="DR636">
            <v>0</v>
          </cell>
          <cell r="DS636">
            <v>0</v>
          </cell>
          <cell r="DT636">
            <v>0</v>
          </cell>
          <cell r="DU636">
            <v>0</v>
          </cell>
          <cell r="DV636">
            <v>65.400000000000006</v>
          </cell>
          <cell r="DW636">
            <v>0</v>
          </cell>
          <cell r="DX636">
            <v>0</v>
          </cell>
          <cell r="DY636">
            <v>0</v>
          </cell>
          <cell r="DZ636">
            <v>4</v>
          </cell>
          <cell r="EA636">
            <v>18.09</v>
          </cell>
          <cell r="EB636">
            <v>0.5</v>
          </cell>
          <cell r="EC636">
            <v>0</v>
          </cell>
          <cell r="ED636">
            <v>142</v>
          </cell>
          <cell r="EE636">
            <v>292.5</v>
          </cell>
          <cell r="EF636">
            <v>0</v>
          </cell>
          <cell r="EG636">
            <v>1.4</v>
          </cell>
          <cell r="EH636">
            <v>0</v>
          </cell>
          <cell r="EI636">
            <v>0</v>
          </cell>
          <cell r="EJ636">
            <v>0</v>
          </cell>
          <cell r="EK636">
            <v>56.811582857142902</v>
          </cell>
          <cell r="EL636">
            <v>0.7</v>
          </cell>
          <cell r="EM636">
            <v>11.6</v>
          </cell>
          <cell r="EN636">
            <v>24.9</v>
          </cell>
          <cell r="EO636">
            <v>0</v>
          </cell>
          <cell r="EQ636">
            <v>58101.422519995212</v>
          </cell>
        </row>
        <row r="637">
          <cell r="B637">
            <v>0</v>
          </cell>
          <cell r="C637">
            <v>0</v>
          </cell>
          <cell r="D637">
            <v>0</v>
          </cell>
          <cell r="E637">
            <v>0</v>
          </cell>
          <cell r="F637">
            <v>0</v>
          </cell>
          <cell r="G637">
            <v>0</v>
          </cell>
          <cell r="H637">
            <v>109</v>
          </cell>
          <cell r="I637">
            <v>93</v>
          </cell>
          <cell r="K637">
            <v>0</v>
          </cell>
          <cell r="L637">
            <v>9.6999999999999993</v>
          </cell>
          <cell r="M637">
            <v>0</v>
          </cell>
          <cell r="N637">
            <v>0</v>
          </cell>
          <cell r="O637">
            <v>0</v>
          </cell>
          <cell r="P637">
            <v>0</v>
          </cell>
          <cell r="Q637">
            <v>0</v>
          </cell>
          <cell r="R637">
            <v>0</v>
          </cell>
          <cell r="S637">
            <v>0</v>
          </cell>
          <cell r="T637">
            <v>0</v>
          </cell>
          <cell r="U637">
            <v>200</v>
          </cell>
          <cell r="V637">
            <v>0</v>
          </cell>
          <cell r="W637">
            <v>14.59</v>
          </cell>
          <cell r="X637">
            <v>27.1</v>
          </cell>
          <cell r="Y637">
            <v>0</v>
          </cell>
          <cell r="Z637">
            <v>0</v>
          </cell>
          <cell r="AA637">
            <v>21386</v>
          </cell>
          <cell r="AB637">
            <v>0</v>
          </cell>
          <cell r="AC637">
            <v>0</v>
          </cell>
          <cell r="AD637">
            <v>30.97</v>
          </cell>
          <cell r="AE637">
            <v>0</v>
          </cell>
          <cell r="AF637">
            <v>0</v>
          </cell>
          <cell r="AG637">
            <v>0</v>
          </cell>
          <cell r="AH637">
            <v>0</v>
          </cell>
          <cell r="AI637">
            <v>0</v>
          </cell>
          <cell r="AJ637">
            <v>0</v>
          </cell>
          <cell r="AK637">
            <v>0</v>
          </cell>
          <cell r="AL637">
            <v>0</v>
          </cell>
          <cell r="AM637">
            <v>0</v>
          </cell>
          <cell r="AN637">
            <v>0</v>
          </cell>
          <cell r="AO637">
            <v>0</v>
          </cell>
          <cell r="AP637">
            <v>0</v>
          </cell>
          <cell r="AQ637">
            <v>0</v>
          </cell>
          <cell r="AR637">
            <v>0</v>
          </cell>
          <cell r="AS637">
            <v>0</v>
          </cell>
          <cell r="AT637">
            <v>77</v>
          </cell>
          <cell r="AU637">
            <v>0</v>
          </cell>
          <cell r="AV637">
            <v>9.6999999999999993</v>
          </cell>
          <cell r="AW637">
            <v>0</v>
          </cell>
          <cell r="AX637">
            <v>0</v>
          </cell>
          <cell r="AY637">
            <v>0</v>
          </cell>
          <cell r="AZ637">
            <v>0</v>
          </cell>
          <cell r="BA637">
            <v>0</v>
          </cell>
          <cell r="BB637">
            <v>0</v>
          </cell>
          <cell r="BC637">
            <v>0</v>
          </cell>
          <cell r="BD637">
            <v>2.0299999999999998</v>
          </cell>
          <cell r="BE637">
            <v>0</v>
          </cell>
          <cell r="BF637">
            <v>0</v>
          </cell>
          <cell r="BG637">
            <v>107.68</v>
          </cell>
          <cell r="BH637">
            <v>0</v>
          </cell>
          <cell r="BI637">
            <v>0</v>
          </cell>
          <cell r="BJ637">
            <v>9</v>
          </cell>
          <cell r="BK637">
            <v>0</v>
          </cell>
          <cell r="BL637">
            <v>0</v>
          </cell>
          <cell r="BM637">
            <v>77.95</v>
          </cell>
          <cell r="BN637">
            <v>0</v>
          </cell>
          <cell r="BO637">
            <v>0</v>
          </cell>
          <cell r="BP637">
            <v>143.436933203954</v>
          </cell>
          <cell r="BQ637">
            <v>0</v>
          </cell>
          <cell r="BR637">
            <v>652.73</v>
          </cell>
          <cell r="BS637">
            <v>328</v>
          </cell>
          <cell r="BT637">
            <v>280.07</v>
          </cell>
          <cell r="BU637">
            <v>3.5</v>
          </cell>
          <cell r="BV637">
            <v>143.15</v>
          </cell>
          <cell r="BW637">
            <v>0</v>
          </cell>
          <cell r="BY637">
            <v>0</v>
          </cell>
          <cell r="BZ637">
            <v>9.39</v>
          </cell>
          <cell r="CA637">
            <v>4.9000000000000004</v>
          </cell>
          <cell r="CB637">
            <v>43.76</v>
          </cell>
          <cell r="CC637">
            <v>13.8</v>
          </cell>
          <cell r="CD637">
            <v>192</v>
          </cell>
          <cell r="CE637">
            <v>12.42</v>
          </cell>
          <cell r="CF637">
            <v>13.5</v>
          </cell>
          <cell r="CG637">
            <v>0</v>
          </cell>
          <cell r="CH637">
            <v>356</v>
          </cell>
          <cell r="CI637">
            <v>0</v>
          </cell>
          <cell r="CJ637">
            <v>37.161438372505202</v>
          </cell>
          <cell r="CK637">
            <v>2.93</v>
          </cell>
          <cell r="CL637">
            <v>33.200000000000003</v>
          </cell>
          <cell r="CM637">
            <v>16.39</v>
          </cell>
          <cell r="CN637">
            <v>-320.39999999999998</v>
          </cell>
          <cell r="CO637">
            <v>0</v>
          </cell>
          <cell r="CP637">
            <v>0</v>
          </cell>
          <cell r="CQ637">
            <v>36.1</v>
          </cell>
          <cell r="CR637">
            <v>0.8</v>
          </cell>
          <cell r="CS637">
            <v>0</v>
          </cell>
          <cell r="CT637">
            <v>0</v>
          </cell>
          <cell r="CU637">
            <v>0</v>
          </cell>
          <cell r="CV637">
            <v>0</v>
          </cell>
          <cell r="CW637">
            <v>0</v>
          </cell>
          <cell r="CX637">
            <v>287</v>
          </cell>
          <cell r="CY637">
            <v>0</v>
          </cell>
          <cell r="CZ637">
            <v>0</v>
          </cell>
          <cell r="DA637">
            <v>0</v>
          </cell>
          <cell r="DB637">
            <v>329.97</v>
          </cell>
          <cell r="DC637">
            <v>21</v>
          </cell>
          <cell r="DD637">
            <v>0</v>
          </cell>
          <cell r="DE637">
            <v>0</v>
          </cell>
          <cell r="DF637">
            <v>0</v>
          </cell>
          <cell r="DG637">
            <v>0</v>
          </cell>
          <cell r="DH637">
            <v>0</v>
          </cell>
          <cell r="DI637">
            <v>0</v>
          </cell>
          <cell r="DJ637">
            <v>52.21</v>
          </cell>
          <cell r="DK637">
            <v>0</v>
          </cell>
          <cell r="DL637">
            <v>0</v>
          </cell>
          <cell r="DM637">
            <v>0</v>
          </cell>
          <cell r="DN637">
            <v>25.36</v>
          </cell>
          <cell r="DO637">
            <v>-0.01</v>
          </cell>
          <cell r="DP637">
            <v>0</v>
          </cell>
          <cell r="DQ637">
            <v>0</v>
          </cell>
          <cell r="DR637">
            <v>0</v>
          </cell>
          <cell r="DS637">
            <v>0</v>
          </cell>
          <cell r="DT637">
            <v>0</v>
          </cell>
          <cell r="DU637">
            <v>0</v>
          </cell>
          <cell r="DV637">
            <v>0</v>
          </cell>
          <cell r="DW637">
            <v>0</v>
          </cell>
          <cell r="DX637">
            <v>0</v>
          </cell>
          <cell r="DY637">
            <v>0</v>
          </cell>
          <cell r="DZ637">
            <v>4</v>
          </cell>
          <cell r="EA637">
            <v>24.81</v>
          </cell>
          <cell r="EB637">
            <v>0.47</v>
          </cell>
          <cell r="EC637">
            <v>0</v>
          </cell>
          <cell r="ED637">
            <v>142</v>
          </cell>
          <cell r="EE637">
            <v>129.5</v>
          </cell>
          <cell r="EF637">
            <v>0</v>
          </cell>
          <cell r="EG637">
            <v>0.9</v>
          </cell>
          <cell r="EH637">
            <v>0</v>
          </cell>
          <cell r="EI637">
            <v>0</v>
          </cell>
          <cell r="EJ637">
            <v>0</v>
          </cell>
          <cell r="EK637">
            <v>56.811582857142902</v>
          </cell>
          <cell r="EL637">
            <v>0.7</v>
          </cell>
          <cell r="EM637">
            <v>11.6</v>
          </cell>
          <cell r="EN637">
            <v>24.9</v>
          </cell>
          <cell r="EO637">
            <v>0</v>
          </cell>
          <cell r="EQ637">
            <v>25267.779954433605</v>
          </cell>
        </row>
        <row r="638">
          <cell r="B638">
            <v>0</v>
          </cell>
          <cell r="C638">
            <v>0</v>
          </cell>
          <cell r="D638">
            <v>0</v>
          </cell>
          <cell r="E638">
            <v>0</v>
          </cell>
          <cell r="F638">
            <v>0</v>
          </cell>
          <cell r="G638">
            <v>40.4</v>
          </cell>
          <cell r="H638">
            <v>0</v>
          </cell>
          <cell r="I638">
            <v>113</v>
          </cell>
          <cell r="J638">
            <v>0</v>
          </cell>
          <cell r="K638">
            <v>0</v>
          </cell>
          <cell r="L638">
            <v>0</v>
          </cell>
          <cell r="M638">
            <v>0</v>
          </cell>
          <cell r="N638">
            <v>0</v>
          </cell>
          <cell r="O638">
            <v>0</v>
          </cell>
          <cell r="P638">
            <v>0</v>
          </cell>
          <cell r="Q638">
            <v>0</v>
          </cell>
          <cell r="R638">
            <v>0</v>
          </cell>
          <cell r="S638">
            <v>0</v>
          </cell>
          <cell r="T638">
            <v>0</v>
          </cell>
          <cell r="U638">
            <v>0</v>
          </cell>
          <cell r="V638">
            <v>0</v>
          </cell>
          <cell r="W638">
            <v>0</v>
          </cell>
          <cell r="X638">
            <v>0</v>
          </cell>
          <cell r="Y638">
            <v>11.2</v>
          </cell>
          <cell r="Z638">
            <v>0</v>
          </cell>
          <cell r="AA638">
            <v>0</v>
          </cell>
          <cell r="AB638">
            <v>0</v>
          </cell>
          <cell r="AC638">
            <v>242.4</v>
          </cell>
          <cell r="AD638">
            <v>0</v>
          </cell>
          <cell r="AE638">
            <v>0</v>
          </cell>
          <cell r="AF638">
            <v>7.1</v>
          </cell>
          <cell r="AG638">
            <v>0</v>
          </cell>
          <cell r="AH638">
            <v>0</v>
          </cell>
          <cell r="AI638">
            <v>0</v>
          </cell>
          <cell r="AJ638">
            <v>0</v>
          </cell>
          <cell r="AK638">
            <v>0</v>
          </cell>
          <cell r="AL638">
            <v>0</v>
          </cell>
          <cell r="AM638">
            <v>0</v>
          </cell>
          <cell r="AN638">
            <v>0</v>
          </cell>
          <cell r="AO638">
            <v>0</v>
          </cell>
          <cell r="AP638">
            <v>0</v>
          </cell>
          <cell r="AQ638">
            <v>0</v>
          </cell>
          <cell r="AR638">
            <v>0</v>
          </cell>
          <cell r="AS638">
            <v>0</v>
          </cell>
          <cell r="AT638">
            <v>0</v>
          </cell>
          <cell r="AU638">
            <v>0</v>
          </cell>
          <cell r="AV638">
            <v>0</v>
          </cell>
          <cell r="AW638">
            <v>0</v>
          </cell>
          <cell r="AX638">
            <v>1946</v>
          </cell>
          <cell r="AY638">
            <v>82.05</v>
          </cell>
          <cell r="AZ638">
            <v>0</v>
          </cell>
          <cell r="BA638">
            <v>0</v>
          </cell>
          <cell r="BB638">
            <v>0</v>
          </cell>
          <cell r="BC638">
            <v>16.2</v>
          </cell>
          <cell r="BD638">
            <v>58.06</v>
          </cell>
          <cell r="BE638">
            <v>0</v>
          </cell>
          <cell r="BF638">
            <v>0</v>
          </cell>
          <cell r="BG638">
            <v>188.11</v>
          </cell>
          <cell r="BH638">
            <v>0</v>
          </cell>
          <cell r="BI638">
            <v>55.5</v>
          </cell>
          <cell r="BJ638">
            <v>0</v>
          </cell>
          <cell r="BK638">
            <v>0</v>
          </cell>
          <cell r="BL638">
            <v>0</v>
          </cell>
          <cell r="BM638">
            <v>0</v>
          </cell>
          <cell r="BN638">
            <v>0</v>
          </cell>
          <cell r="BO638">
            <v>0</v>
          </cell>
          <cell r="BP638">
            <v>0</v>
          </cell>
          <cell r="BQ638">
            <v>0</v>
          </cell>
          <cell r="BR638">
            <v>0</v>
          </cell>
          <cell r="BS638">
            <v>0</v>
          </cell>
          <cell r="BT638">
            <v>0</v>
          </cell>
          <cell r="BU638">
            <v>0</v>
          </cell>
          <cell r="BV638">
            <v>0</v>
          </cell>
          <cell r="BW638">
            <v>0</v>
          </cell>
          <cell r="BY638">
            <v>0.12</v>
          </cell>
          <cell r="BZ638">
            <v>17.66</v>
          </cell>
          <cell r="CA638">
            <v>0</v>
          </cell>
          <cell r="CB638">
            <v>0</v>
          </cell>
          <cell r="CC638">
            <v>0</v>
          </cell>
          <cell r="CD638">
            <v>0</v>
          </cell>
          <cell r="CE638">
            <v>0</v>
          </cell>
          <cell r="CF638">
            <v>0</v>
          </cell>
          <cell r="CG638">
            <v>0</v>
          </cell>
          <cell r="CH638">
            <v>5</v>
          </cell>
          <cell r="CI638">
            <v>0</v>
          </cell>
          <cell r="CJ638">
            <v>0</v>
          </cell>
          <cell r="CK638">
            <v>2.99</v>
          </cell>
          <cell r="CL638">
            <v>0</v>
          </cell>
          <cell r="CM638">
            <v>0</v>
          </cell>
          <cell r="CN638">
            <v>18.7</v>
          </cell>
          <cell r="CO638">
            <v>0</v>
          </cell>
          <cell r="CP638">
            <v>0</v>
          </cell>
          <cell r="CQ638">
            <v>120</v>
          </cell>
          <cell r="CR638">
            <v>0</v>
          </cell>
          <cell r="CS638">
            <v>0</v>
          </cell>
          <cell r="CT638">
            <v>0</v>
          </cell>
          <cell r="CU638">
            <v>0</v>
          </cell>
          <cell r="CV638">
            <v>0</v>
          </cell>
          <cell r="CW638">
            <v>0</v>
          </cell>
          <cell r="CX638">
            <v>0</v>
          </cell>
          <cell r="CY638">
            <v>0</v>
          </cell>
          <cell r="CZ638">
            <v>0</v>
          </cell>
          <cell r="DA638">
            <v>0</v>
          </cell>
          <cell r="DB638">
            <v>0</v>
          </cell>
          <cell r="DC638">
            <v>0</v>
          </cell>
          <cell r="DD638">
            <v>0</v>
          </cell>
          <cell r="DE638">
            <v>0</v>
          </cell>
          <cell r="DF638">
            <v>0</v>
          </cell>
          <cell r="DG638">
            <v>0</v>
          </cell>
          <cell r="DH638">
            <v>0</v>
          </cell>
          <cell r="DI638">
            <v>0</v>
          </cell>
          <cell r="DJ638">
            <v>0</v>
          </cell>
          <cell r="DK638">
            <v>0</v>
          </cell>
          <cell r="DL638">
            <v>0</v>
          </cell>
          <cell r="DM638">
            <v>0</v>
          </cell>
          <cell r="DN638">
            <v>0</v>
          </cell>
          <cell r="DO638">
            <v>0</v>
          </cell>
          <cell r="DP638">
            <v>0</v>
          </cell>
          <cell r="DQ638">
            <v>0</v>
          </cell>
          <cell r="DR638">
            <v>0</v>
          </cell>
          <cell r="DS638">
            <v>0</v>
          </cell>
          <cell r="DT638">
            <v>0</v>
          </cell>
          <cell r="DU638">
            <v>0</v>
          </cell>
          <cell r="DV638">
            <v>65.400000000000006</v>
          </cell>
          <cell r="DW638">
            <v>0</v>
          </cell>
          <cell r="DX638">
            <v>0</v>
          </cell>
          <cell r="DY638">
            <v>0</v>
          </cell>
          <cell r="DZ638">
            <v>0</v>
          </cell>
          <cell r="EA638">
            <v>0.34</v>
          </cell>
          <cell r="EB638">
            <v>0</v>
          </cell>
          <cell r="EC638">
            <v>0</v>
          </cell>
          <cell r="ED638">
            <v>0</v>
          </cell>
          <cell r="EE638">
            <v>5.7</v>
          </cell>
          <cell r="EF638">
            <v>0</v>
          </cell>
          <cell r="EG638">
            <v>0.5</v>
          </cell>
          <cell r="EH638">
            <v>0</v>
          </cell>
          <cell r="EI638">
            <v>0</v>
          </cell>
          <cell r="EJ638">
            <v>0</v>
          </cell>
          <cell r="EK638">
            <v>0</v>
          </cell>
          <cell r="EL638">
            <v>0</v>
          </cell>
          <cell r="EM638">
            <v>0</v>
          </cell>
          <cell r="EN638">
            <v>0</v>
          </cell>
          <cell r="EO638">
            <v>0</v>
          </cell>
          <cell r="EQ638">
            <v>2996.4299999999994</v>
          </cell>
        </row>
        <row r="639">
          <cell r="B639">
            <v>0</v>
          </cell>
          <cell r="C639">
            <v>0</v>
          </cell>
          <cell r="D639">
            <v>0</v>
          </cell>
          <cell r="E639">
            <v>0</v>
          </cell>
          <cell r="F639">
            <v>0</v>
          </cell>
          <cell r="G639">
            <v>0</v>
          </cell>
          <cell r="H639">
            <v>0</v>
          </cell>
          <cell r="I639">
            <v>0</v>
          </cell>
          <cell r="J639">
            <v>0</v>
          </cell>
          <cell r="K639">
            <v>0</v>
          </cell>
          <cell r="L639">
            <v>0</v>
          </cell>
          <cell r="M639">
            <v>0</v>
          </cell>
          <cell r="N639">
            <v>0</v>
          </cell>
          <cell r="O639">
            <v>0</v>
          </cell>
          <cell r="P639">
            <v>0</v>
          </cell>
          <cell r="Q639">
            <v>0</v>
          </cell>
          <cell r="R639">
            <v>0</v>
          </cell>
          <cell r="S639">
            <v>0</v>
          </cell>
          <cell r="T639">
            <v>0</v>
          </cell>
          <cell r="U639">
            <v>0</v>
          </cell>
          <cell r="V639">
            <v>0</v>
          </cell>
          <cell r="W639">
            <v>0</v>
          </cell>
          <cell r="X639">
            <v>0</v>
          </cell>
          <cell r="Y639">
            <v>0</v>
          </cell>
          <cell r="Z639">
            <v>0</v>
          </cell>
          <cell r="AA639">
            <v>0</v>
          </cell>
          <cell r="AB639">
            <v>0</v>
          </cell>
          <cell r="AC639">
            <v>0</v>
          </cell>
          <cell r="AD639">
            <v>0</v>
          </cell>
          <cell r="AE639">
            <v>0</v>
          </cell>
          <cell r="AF639">
            <v>0</v>
          </cell>
          <cell r="AG639">
            <v>0</v>
          </cell>
          <cell r="AH639">
            <v>0</v>
          </cell>
          <cell r="AI639">
            <v>0</v>
          </cell>
          <cell r="AJ639">
            <v>0</v>
          </cell>
          <cell r="AK639">
            <v>0</v>
          </cell>
          <cell r="AL639">
            <v>0</v>
          </cell>
          <cell r="AM639">
            <v>0</v>
          </cell>
          <cell r="AN639">
            <v>0</v>
          </cell>
          <cell r="AO639">
            <v>0</v>
          </cell>
          <cell r="AP639">
            <v>0</v>
          </cell>
          <cell r="AQ639">
            <v>0</v>
          </cell>
          <cell r="AR639">
            <v>0</v>
          </cell>
          <cell r="AS639">
            <v>0</v>
          </cell>
          <cell r="AT639">
            <v>0</v>
          </cell>
          <cell r="AU639">
            <v>0</v>
          </cell>
          <cell r="AV639">
            <v>0</v>
          </cell>
          <cell r="AW639">
            <v>0</v>
          </cell>
          <cell r="AX639">
            <v>0</v>
          </cell>
          <cell r="AY639">
            <v>0</v>
          </cell>
          <cell r="AZ639">
            <v>0</v>
          </cell>
          <cell r="BA639">
            <v>0</v>
          </cell>
          <cell r="BB639">
            <v>0</v>
          </cell>
          <cell r="BC639">
            <v>0</v>
          </cell>
          <cell r="BD639">
            <v>0</v>
          </cell>
          <cell r="BE639">
            <v>0</v>
          </cell>
          <cell r="BF639">
            <v>0</v>
          </cell>
          <cell r="BG639">
            <v>0</v>
          </cell>
          <cell r="BH639">
            <v>0</v>
          </cell>
          <cell r="BI639">
            <v>0</v>
          </cell>
          <cell r="BJ639">
            <v>0</v>
          </cell>
          <cell r="BK639">
            <v>0</v>
          </cell>
          <cell r="BL639">
            <v>0</v>
          </cell>
          <cell r="BM639">
            <v>0</v>
          </cell>
          <cell r="BN639">
            <v>0</v>
          </cell>
          <cell r="BO639">
            <v>0</v>
          </cell>
          <cell r="BP639">
            <v>0</v>
          </cell>
          <cell r="BQ639">
            <v>0</v>
          </cell>
          <cell r="BR639">
            <v>0</v>
          </cell>
          <cell r="BS639">
            <v>0</v>
          </cell>
          <cell r="BT639">
            <v>0</v>
          </cell>
          <cell r="BU639">
            <v>0</v>
          </cell>
          <cell r="BV639">
            <v>0</v>
          </cell>
          <cell r="BW639">
            <v>0</v>
          </cell>
          <cell r="BY639">
            <v>0</v>
          </cell>
          <cell r="BZ639">
            <v>0</v>
          </cell>
          <cell r="CA639">
            <v>0</v>
          </cell>
          <cell r="CB639">
            <v>0</v>
          </cell>
          <cell r="CC639">
            <v>0</v>
          </cell>
          <cell r="CD639">
            <v>0</v>
          </cell>
          <cell r="CE639">
            <v>0</v>
          </cell>
          <cell r="CF639">
            <v>0</v>
          </cell>
          <cell r="CG639">
            <v>0</v>
          </cell>
          <cell r="CH639">
            <v>0</v>
          </cell>
          <cell r="CI639">
            <v>0</v>
          </cell>
          <cell r="CJ639">
            <v>0</v>
          </cell>
          <cell r="CK639">
            <v>0</v>
          </cell>
          <cell r="CL639">
            <v>0</v>
          </cell>
          <cell r="CM639">
            <v>0</v>
          </cell>
          <cell r="CN639">
            <v>0</v>
          </cell>
          <cell r="CO639">
            <v>0</v>
          </cell>
          <cell r="CP639">
            <v>0</v>
          </cell>
          <cell r="CQ639">
            <v>0</v>
          </cell>
          <cell r="CR639">
            <v>0</v>
          </cell>
          <cell r="CS639">
            <v>0</v>
          </cell>
          <cell r="CT639">
            <v>0</v>
          </cell>
          <cell r="CU639">
            <v>0</v>
          </cell>
          <cell r="CV639">
            <v>0</v>
          </cell>
          <cell r="CW639">
            <v>0</v>
          </cell>
          <cell r="CX639">
            <v>0</v>
          </cell>
          <cell r="CY639">
            <v>0</v>
          </cell>
          <cell r="CZ639">
            <v>0</v>
          </cell>
          <cell r="DA639">
            <v>0</v>
          </cell>
          <cell r="DB639">
            <v>0</v>
          </cell>
          <cell r="DC639">
            <v>0</v>
          </cell>
          <cell r="DD639">
            <v>0</v>
          </cell>
          <cell r="DE639">
            <v>0</v>
          </cell>
          <cell r="DF639">
            <v>0</v>
          </cell>
          <cell r="DG639">
            <v>0</v>
          </cell>
          <cell r="DH639">
            <v>0</v>
          </cell>
          <cell r="DI639">
            <v>0</v>
          </cell>
          <cell r="DJ639">
            <v>0</v>
          </cell>
          <cell r="DK639">
            <v>0</v>
          </cell>
          <cell r="DL639">
            <v>0</v>
          </cell>
          <cell r="DM639">
            <v>0</v>
          </cell>
          <cell r="DN639">
            <v>0</v>
          </cell>
          <cell r="DO639">
            <v>0</v>
          </cell>
          <cell r="DP639">
            <v>0</v>
          </cell>
          <cell r="DQ639">
            <v>0</v>
          </cell>
          <cell r="DR639">
            <v>0</v>
          </cell>
          <cell r="DS639">
            <v>0</v>
          </cell>
          <cell r="DT639">
            <v>0</v>
          </cell>
          <cell r="DU639">
            <v>0</v>
          </cell>
          <cell r="DV639">
            <v>0</v>
          </cell>
          <cell r="DW639">
            <v>0</v>
          </cell>
          <cell r="DX639">
            <v>0</v>
          </cell>
          <cell r="DY639">
            <v>0</v>
          </cell>
          <cell r="DZ639">
            <v>0</v>
          </cell>
          <cell r="EA639">
            <v>0</v>
          </cell>
          <cell r="EB639">
            <v>0</v>
          </cell>
          <cell r="EC639">
            <v>0</v>
          </cell>
          <cell r="ED639">
            <v>0</v>
          </cell>
          <cell r="EE639">
            <v>0</v>
          </cell>
          <cell r="EF639">
            <v>0</v>
          </cell>
          <cell r="EG639">
            <v>0</v>
          </cell>
          <cell r="EH639">
            <v>0</v>
          </cell>
          <cell r="EI639">
            <v>0</v>
          </cell>
          <cell r="EJ639">
            <v>0</v>
          </cell>
          <cell r="EK639">
            <v>0</v>
          </cell>
          <cell r="EL639">
            <v>0</v>
          </cell>
          <cell r="EM639">
            <v>0</v>
          </cell>
          <cell r="EN639">
            <v>0</v>
          </cell>
          <cell r="EO639">
            <v>0</v>
          </cell>
          <cell r="EQ639">
            <v>0</v>
          </cell>
        </row>
        <row r="640">
          <cell r="B640">
            <v>1.4</v>
          </cell>
          <cell r="C640">
            <v>0</v>
          </cell>
          <cell r="D640">
            <v>0</v>
          </cell>
          <cell r="E640">
            <v>0</v>
          </cell>
          <cell r="F640">
            <v>0</v>
          </cell>
          <cell r="G640">
            <v>0</v>
          </cell>
          <cell r="H640">
            <v>0</v>
          </cell>
          <cell r="I640">
            <v>41</v>
          </cell>
          <cell r="J640">
            <v>67.2</v>
          </cell>
          <cell r="K640">
            <v>0</v>
          </cell>
          <cell r="L640">
            <v>0</v>
          </cell>
          <cell r="M640">
            <v>0</v>
          </cell>
          <cell r="N640">
            <v>0</v>
          </cell>
          <cell r="O640">
            <v>15.3</v>
          </cell>
          <cell r="P640">
            <v>0</v>
          </cell>
          <cell r="Q640">
            <v>0</v>
          </cell>
          <cell r="R640">
            <v>0</v>
          </cell>
          <cell r="S640">
            <v>0</v>
          </cell>
          <cell r="T640">
            <v>0</v>
          </cell>
          <cell r="U640">
            <v>0</v>
          </cell>
          <cell r="V640">
            <v>939.64256556158898</v>
          </cell>
          <cell r="W640">
            <v>0</v>
          </cell>
          <cell r="X640">
            <v>0</v>
          </cell>
          <cell r="Y640">
            <v>1812.6</v>
          </cell>
          <cell r="Z640">
            <v>0</v>
          </cell>
          <cell r="AA640">
            <v>32078</v>
          </cell>
          <cell r="AB640">
            <v>0</v>
          </cell>
          <cell r="AC640">
            <v>70.260000000000005</v>
          </cell>
          <cell r="AD640">
            <v>10.9</v>
          </cell>
          <cell r="AE640">
            <v>0</v>
          </cell>
          <cell r="AF640">
            <v>0</v>
          </cell>
          <cell r="AG640">
            <v>0</v>
          </cell>
          <cell r="AH640">
            <v>0</v>
          </cell>
          <cell r="AI640">
            <v>0</v>
          </cell>
          <cell r="AJ640">
            <v>0</v>
          </cell>
          <cell r="AK640">
            <v>0</v>
          </cell>
          <cell r="AL640">
            <v>0</v>
          </cell>
          <cell r="AM640">
            <v>0</v>
          </cell>
          <cell r="AN640">
            <v>0</v>
          </cell>
          <cell r="AO640">
            <v>0</v>
          </cell>
          <cell r="AP640">
            <v>0</v>
          </cell>
          <cell r="AQ640">
            <v>0</v>
          </cell>
          <cell r="AR640">
            <v>0</v>
          </cell>
          <cell r="AS640">
            <v>0</v>
          </cell>
          <cell r="AT640">
            <v>1038.0999999999999</v>
          </cell>
          <cell r="AU640">
            <v>0</v>
          </cell>
          <cell r="AV640">
            <v>0</v>
          </cell>
          <cell r="AW640">
            <v>0</v>
          </cell>
          <cell r="AX640">
            <v>103</v>
          </cell>
          <cell r="AY640">
            <v>0</v>
          </cell>
          <cell r="AZ640">
            <v>0</v>
          </cell>
          <cell r="BA640">
            <v>0</v>
          </cell>
          <cell r="BB640">
            <v>0</v>
          </cell>
          <cell r="BC640">
            <v>39.200000000000003</v>
          </cell>
          <cell r="BD640">
            <v>8.3000000000000007</v>
          </cell>
          <cell r="BE640">
            <v>0</v>
          </cell>
          <cell r="BF640">
            <v>23.4</v>
          </cell>
          <cell r="BG640">
            <v>0</v>
          </cell>
          <cell r="BH640">
            <v>0</v>
          </cell>
          <cell r="BI640">
            <v>0</v>
          </cell>
          <cell r="BJ640">
            <v>0</v>
          </cell>
          <cell r="BK640">
            <v>0</v>
          </cell>
          <cell r="BL640">
            <v>0</v>
          </cell>
          <cell r="BM640">
            <v>0</v>
          </cell>
          <cell r="BN640">
            <v>0</v>
          </cell>
          <cell r="BO640">
            <v>400</v>
          </cell>
          <cell r="BP640">
            <v>0</v>
          </cell>
          <cell r="BQ640">
            <v>0</v>
          </cell>
          <cell r="BR640">
            <v>0</v>
          </cell>
          <cell r="BS640">
            <v>13.7</v>
          </cell>
          <cell r="BT640">
            <v>1082.5</v>
          </cell>
          <cell r="BU640">
            <v>0</v>
          </cell>
          <cell r="BV640">
            <v>0</v>
          </cell>
          <cell r="BW640">
            <v>0</v>
          </cell>
          <cell r="BY640">
            <v>0</v>
          </cell>
          <cell r="BZ640">
            <v>0</v>
          </cell>
          <cell r="CA640">
            <v>0</v>
          </cell>
          <cell r="CB640">
            <v>19.100000000000001</v>
          </cell>
          <cell r="CC640">
            <v>0</v>
          </cell>
          <cell r="CD640">
            <v>0</v>
          </cell>
          <cell r="CE640">
            <v>0.5</v>
          </cell>
          <cell r="CF640">
            <v>38</v>
          </cell>
          <cell r="CG640">
            <v>0</v>
          </cell>
          <cell r="CH640">
            <v>2753</v>
          </cell>
          <cell r="CI640">
            <v>0</v>
          </cell>
          <cell r="CJ640">
            <v>0</v>
          </cell>
          <cell r="CK640">
            <v>0.09</v>
          </cell>
          <cell r="CL640">
            <v>0</v>
          </cell>
          <cell r="CM640">
            <v>0</v>
          </cell>
          <cell r="CN640">
            <v>0</v>
          </cell>
          <cell r="CO640">
            <v>0</v>
          </cell>
          <cell r="CP640">
            <v>0</v>
          </cell>
          <cell r="CQ640">
            <v>0</v>
          </cell>
          <cell r="CR640">
            <v>0</v>
          </cell>
          <cell r="CS640">
            <v>0</v>
          </cell>
          <cell r="CT640">
            <v>0</v>
          </cell>
          <cell r="CU640">
            <v>0</v>
          </cell>
          <cell r="CV640">
            <v>0</v>
          </cell>
          <cell r="CW640">
            <v>0</v>
          </cell>
          <cell r="CX640">
            <v>0</v>
          </cell>
          <cell r="CY640">
            <v>0</v>
          </cell>
          <cell r="CZ640">
            <v>0</v>
          </cell>
          <cell r="DA640">
            <v>0</v>
          </cell>
          <cell r="DB640">
            <v>0</v>
          </cell>
          <cell r="DC640">
            <v>0</v>
          </cell>
          <cell r="DD640">
            <v>0</v>
          </cell>
          <cell r="DE640">
            <v>0</v>
          </cell>
          <cell r="DF640">
            <v>0</v>
          </cell>
          <cell r="DG640">
            <v>0</v>
          </cell>
          <cell r="DH640">
            <v>0</v>
          </cell>
          <cell r="DI640">
            <v>0</v>
          </cell>
          <cell r="DJ640">
            <v>0</v>
          </cell>
          <cell r="DK640">
            <v>0</v>
          </cell>
          <cell r="DL640">
            <v>0</v>
          </cell>
          <cell r="DM640">
            <v>0</v>
          </cell>
          <cell r="DN640">
            <v>0</v>
          </cell>
          <cell r="DO640">
            <v>0</v>
          </cell>
          <cell r="DP640">
            <v>0</v>
          </cell>
          <cell r="DQ640">
            <v>0</v>
          </cell>
          <cell r="DR640">
            <v>0</v>
          </cell>
          <cell r="DS640">
            <v>0</v>
          </cell>
          <cell r="DT640">
            <v>0</v>
          </cell>
          <cell r="DU640">
            <v>0</v>
          </cell>
          <cell r="DV640">
            <v>0</v>
          </cell>
          <cell r="DW640">
            <v>0</v>
          </cell>
          <cell r="DX640">
            <v>0</v>
          </cell>
          <cell r="DY640">
            <v>0</v>
          </cell>
          <cell r="DZ640">
            <v>0</v>
          </cell>
          <cell r="EA640">
            <v>0</v>
          </cell>
          <cell r="EB640">
            <v>0</v>
          </cell>
          <cell r="EC640">
            <v>0</v>
          </cell>
          <cell r="ED640">
            <v>0</v>
          </cell>
          <cell r="EE640">
            <v>0</v>
          </cell>
          <cell r="EF640">
            <v>0</v>
          </cell>
          <cell r="EG640">
            <v>0</v>
          </cell>
          <cell r="EH640">
            <v>0</v>
          </cell>
          <cell r="EI640">
            <v>0</v>
          </cell>
          <cell r="EJ640">
            <v>0</v>
          </cell>
          <cell r="EK640">
            <v>0</v>
          </cell>
          <cell r="EL640">
            <v>0</v>
          </cell>
          <cell r="EM640">
            <v>0</v>
          </cell>
          <cell r="EN640">
            <v>0</v>
          </cell>
          <cell r="EO640">
            <v>0</v>
          </cell>
          <cell r="EQ640">
            <v>40555.192565561585</v>
          </cell>
        </row>
        <row r="641">
          <cell r="B641">
            <v>1.4</v>
          </cell>
          <cell r="C641">
            <v>0</v>
          </cell>
          <cell r="D641">
            <v>0</v>
          </cell>
          <cell r="E641">
            <v>0</v>
          </cell>
          <cell r="F641">
            <v>0</v>
          </cell>
          <cell r="G641">
            <v>40.4</v>
          </cell>
          <cell r="H641">
            <v>109</v>
          </cell>
          <cell r="I641">
            <v>247</v>
          </cell>
          <cell r="J641">
            <v>67.2</v>
          </cell>
          <cell r="K641">
            <v>0</v>
          </cell>
          <cell r="L641">
            <v>9.6999999999999993</v>
          </cell>
          <cell r="M641">
            <v>0</v>
          </cell>
          <cell r="N641">
            <v>0</v>
          </cell>
          <cell r="O641">
            <v>15.3</v>
          </cell>
          <cell r="P641">
            <v>0</v>
          </cell>
          <cell r="Q641">
            <v>0</v>
          </cell>
          <cell r="R641">
            <v>0</v>
          </cell>
          <cell r="S641">
            <v>0</v>
          </cell>
          <cell r="T641">
            <v>0</v>
          </cell>
          <cell r="U641">
            <v>200</v>
          </cell>
          <cell r="V641">
            <v>939.64256556158898</v>
          </cell>
          <cell r="W641">
            <v>14.59</v>
          </cell>
          <cell r="X641">
            <v>27.1</v>
          </cell>
          <cell r="Y641">
            <v>1823.8</v>
          </cell>
          <cell r="Z641">
            <v>0</v>
          </cell>
          <cell r="AA641">
            <v>53464</v>
          </cell>
          <cell r="AB641">
            <v>0</v>
          </cell>
          <cell r="AC641">
            <v>312.66000000000003</v>
          </cell>
          <cell r="AD641">
            <v>41.87</v>
          </cell>
          <cell r="AE641">
            <v>0</v>
          </cell>
          <cell r="AF641">
            <v>7.1</v>
          </cell>
          <cell r="AG641">
            <v>0</v>
          </cell>
          <cell r="AH641">
            <v>0</v>
          </cell>
          <cell r="AI641">
            <v>0</v>
          </cell>
          <cell r="AJ641">
            <v>0</v>
          </cell>
          <cell r="AK641">
            <v>0</v>
          </cell>
          <cell r="AL641">
            <v>0</v>
          </cell>
          <cell r="AM641">
            <v>0</v>
          </cell>
          <cell r="AN641">
            <v>0</v>
          </cell>
          <cell r="AO641">
            <v>0</v>
          </cell>
          <cell r="AP641">
            <v>0</v>
          </cell>
          <cell r="AQ641">
            <v>0</v>
          </cell>
          <cell r="AR641">
            <v>0</v>
          </cell>
          <cell r="AS641">
            <v>0</v>
          </cell>
          <cell r="AT641">
            <v>1115.0999999999999</v>
          </cell>
          <cell r="AU641">
            <v>0</v>
          </cell>
          <cell r="AV641">
            <v>9.6999999999999993</v>
          </cell>
          <cell r="AW641">
            <v>0</v>
          </cell>
          <cell r="AX641">
            <v>2049</v>
          </cell>
          <cell r="AY641">
            <v>82.05</v>
          </cell>
          <cell r="AZ641">
            <v>0</v>
          </cell>
          <cell r="BA641">
            <v>0</v>
          </cell>
          <cell r="BB641">
            <v>0</v>
          </cell>
          <cell r="BC641">
            <v>55.4</v>
          </cell>
          <cell r="BD641">
            <v>68.39</v>
          </cell>
          <cell r="BE641">
            <v>0</v>
          </cell>
          <cell r="BF641">
            <v>23.4</v>
          </cell>
          <cell r="BG641">
            <v>295.79000000000002</v>
          </cell>
          <cell r="BH641">
            <v>0</v>
          </cell>
          <cell r="BI641">
            <v>55.5</v>
          </cell>
          <cell r="BJ641">
            <v>9</v>
          </cell>
          <cell r="BK641">
            <v>0</v>
          </cell>
          <cell r="BL641">
            <v>0</v>
          </cell>
          <cell r="BM641">
            <v>77.95</v>
          </cell>
          <cell r="BN641">
            <v>0</v>
          </cell>
          <cell r="BO641">
            <v>400</v>
          </cell>
          <cell r="BP641">
            <v>143.436933203954</v>
          </cell>
          <cell r="BQ641">
            <v>0</v>
          </cell>
          <cell r="BR641">
            <v>652.73</v>
          </cell>
          <cell r="BS641">
            <v>341.7</v>
          </cell>
          <cell r="BT641">
            <v>1362.57</v>
          </cell>
          <cell r="BU641">
            <v>3.5</v>
          </cell>
          <cell r="BV641">
            <v>143.15</v>
          </cell>
          <cell r="BW641">
            <v>0</v>
          </cell>
          <cell r="BY641">
            <v>0.12</v>
          </cell>
          <cell r="BZ641">
            <v>27.05</v>
          </cell>
          <cell r="CA641">
            <v>4.9000000000000004</v>
          </cell>
          <cell r="CB641">
            <v>62.86</v>
          </cell>
          <cell r="CC641">
            <v>13.8</v>
          </cell>
          <cell r="CD641">
            <v>192</v>
          </cell>
          <cell r="CE641">
            <v>12.92</v>
          </cell>
          <cell r="CF641">
            <v>51.5</v>
          </cell>
          <cell r="CG641">
            <v>0</v>
          </cell>
          <cell r="CH641">
            <v>3114</v>
          </cell>
          <cell r="CI641">
            <v>0</v>
          </cell>
          <cell r="CJ641">
            <v>37.161438372505202</v>
          </cell>
          <cell r="CK641">
            <v>6.01</v>
          </cell>
          <cell r="CL641">
            <v>33.200000000000003</v>
          </cell>
          <cell r="CM641">
            <v>16.39</v>
          </cell>
          <cell r="CN641">
            <v>-301.7</v>
          </cell>
          <cell r="CO641">
            <v>0</v>
          </cell>
          <cell r="CP641">
            <v>0</v>
          </cell>
          <cell r="CQ641">
            <v>156.1</v>
          </cell>
          <cell r="CR641">
            <v>0.8</v>
          </cell>
          <cell r="CS641">
            <v>0</v>
          </cell>
          <cell r="CT641">
            <v>0</v>
          </cell>
          <cell r="CU641">
            <v>0</v>
          </cell>
          <cell r="CV641">
            <v>0</v>
          </cell>
          <cell r="CW641">
            <v>0</v>
          </cell>
          <cell r="CX641">
            <v>287</v>
          </cell>
          <cell r="CY641">
            <v>0</v>
          </cell>
          <cell r="CZ641">
            <v>0</v>
          </cell>
          <cell r="DA641">
            <v>0</v>
          </cell>
          <cell r="DB641">
            <v>329.97</v>
          </cell>
          <cell r="DC641">
            <v>21</v>
          </cell>
          <cell r="DD641">
            <v>0</v>
          </cell>
          <cell r="DE641">
            <v>0</v>
          </cell>
          <cell r="DF641">
            <v>0</v>
          </cell>
          <cell r="DG641">
            <v>0</v>
          </cell>
          <cell r="DH641">
            <v>0</v>
          </cell>
          <cell r="DI641">
            <v>0</v>
          </cell>
          <cell r="DJ641">
            <v>52.21</v>
          </cell>
          <cell r="DK641">
            <v>0</v>
          </cell>
          <cell r="DL641">
            <v>0</v>
          </cell>
          <cell r="DM641">
            <v>0</v>
          </cell>
          <cell r="DN641">
            <v>25.36</v>
          </cell>
          <cell r="DO641">
            <v>-0.01</v>
          </cell>
          <cell r="DP641">
            <v>0</v>
          </cell>
          <cell r="DQ641">
            <v>0</v>
          </cell>
          <cell r="DR641">
            <v>0</v>
          </cell>
          <cell r="DS641">
            <v>0</v>
          </cell>
          <cell r="DT641">
            <v>0</v>
          </cell>
          <cell r="DU641">
            <v>0</v>
          </cell>
          <cell r="DV641">
            <v>65.400000000000006</v>
          </cell>
          <cell r="DW641">
            <v>0</v>
          </cell>
          <cell r="DX641">
            <v>0</v>
          </cell>
          <cell r="DY641">
            <v>0</v>
          </cell>
          <cell r="DZ641">
            <v>4</v>
          </cell>
          <cell r="EA641">
            <v>25.15</v>
          </cell>
          <cell r="EB641">
            <v>0.47</v>
          </cell>
          <cell r="EC641">
            <v>0</v>
          </cell>
          <cell r="ED641">
            <v>142</v>
          </cell>
          <cell r="EE641">
            <v>135.19999999999999</v>
          </cell>
          <cell r="EF641">
            <v>0</v>
          </cell>
          <cell r="EG641">
            <v>1.4</v>
          </cell>
          <cell r="EH641">
            <v>0</v>
          </cell>
          <cell r="EI641">
            <v>0</v>
          </cell>
          <cell r="EJ641">
            <v>0</v>
          </cell>
          <cell r="EK641">
            <v>56.811582857142902</v>
          </cell>
          <cell r="EL641">
            <v>0.7</v>
          </cell>
          <cell r="EM641">
            <v>11.6</v>
          </cell>
          <cell r="EN641">
            <v>24.9</v>
          </cell>
          <cell r="EO641">
            <v>0</v>
          </cell>
          <cell r="EQ641">
            <v>68819.402519995216</v>
          </cell>
        </row>
        <row r="642">
          <cell r="B642">
            <v>0</v>
          </cell>
          <cell r="C642">
            <v>0</v>
          </cell>
          <cell r="D642">
            <v>0</v>
          </cell>
          <cell r="E642">
            <v>0</v>
          </cell>
          <cell r="F642">
            <v>0</v>
          </cell>
          <cell r="G642">
            <v>0</v>
          </cell>
          <cell r="H642">
            <v>224</v>
          </cell>
          <cell r="I642">
            <v>151</v>
          </cell>
          <cell r="K642">
            <v>208</v>
          </cell>
          <cell r="L642">
            <v>8.9</v>
          </cell>
          <cell r="M642">
            <v>0</v>
          </cell>
          <cell r="N642">
            <v>0</v>
          </cell>
          <cell r="O642">
            <v>0</v>
          </cell>
          <cell r="P642">
            <v>0</v>
          </cell>
          <cell r="Q642">
            <v>0</v>
          </cell>
          <cell r="R642">
            <v>0</v>
          </cell>
          <cell r="S642">
            <v>0</v>
          </cell>
          <cell r="T642">
            <v>0</v>
          </cell>
          <cell r="U642">
            <v>89</v>
          </cell>
          <cell r="V642">
            <v>0</v>
          </cell>
          <cell r="W642">
            <v>12.96</v>
          </cell>
          <cell r="X642">
            <v>34.1</v>
          </cell>
          <cell r="Y642">
            <v>0</v>
          </cell>
          <cell r="Z642">
            <v>0</v>
          </cell>
          <cell r="AA642">
            <v>16189</v>
          </cell>
          <cell r="AB642">
            <v>0</v>
          </cell>
          <cell r="AC642">
            <v>0</v>
          </cell>
          <cell r="AD642">
            <v>30.97</v>
          </cell>
          <cell r="AE642">
            <v>0</v>
          </cell>
          <cell r="AF642">
            <v>0</v>
          </cell>
          <cell r="AG642">
            <v>0</v>
          </cell>
          <cell r="AH642">
            <v>0</v>
          </cell>
          <cell r="AI642">
            <v>0</v>
          </cell>
          <cell r="AJ642">
            <v>0</v>
          </cell>
          <cell r="AK642">
            <v>0</v>
          </cell>
          <cell r="AL642">
            <v>0</v>
          </cell>
          <cell r="AM642">
            <v>0</v>
          </cell>
          <cell r="AN642">
            <v>0</v>
          </cell>
          <cell r="AO642">
            <v>0</v>
          </cell>
          <cell r="AP642">
            <v>0</v>
          </cell>
          <cell r="AQ642">
            <v>0</v>
          </cell>
          <cell r="AR642">
            <v>0</v>
          </cell>
          <cell r="AS642">
            <v>0</v>
          </cell>
          <cell r="AT642">
            <v>73.900000000000006</v>
          </cell>
          <cell r="AU642">
            <v>0</v>
          </cell>
          <cell r="AV642">
            <v>19.899999999999999</v>
          </cell>
          <cell r="AW642">
            <v>0</v>
          </cell>
          <cell r="AX642">
            <v>0</v>
          </cell>
          <cell r="AY642">
            <v>0</v>
          </cell>
          <cell r="AZ642">
            <v>0</v>
          </cell>
          <cell r="BA642">
            <v>0</v>
          </cell>
          <cell r="BB642">
            <v>0</v>
          </cell>
          <cell r="BC642">
            <v>0</v>
          </cell>
          <cell r="BD642">
            <v>2.61</v>
          </cell>
          <cell r="BE642">
            <v>0</v>
          </cell>
          <cell r="BF642">
            <v>0</v>
          </cell>
          <cell r="BG642">
            <v>106.98</v>
          </cell>
          <cell r="BH642">
            <v>0</v>
          </cell>
          <cell r="BI642">
            <v>0</v>
          </cell>
          <cell r="BJ642">
            <v>8</v>
          </cell>
          <cell r="BK642">
            <v>0</v>
          </cell>
          <cell r="BL642">
            <v>0</v>
          </cell>
          <cell r="BM642">
            <v>227.74</v>
          </cell>
          <cell r="BN642">
            <v>0</v>
          </cell>
          <cell r="BO642">
            <v>0</v>
          </cell>
          <cell r="BP642">
            <v>147.16629346725699</v>
          </cell>
          <cell r="BQ642">
            <v>0</v>
          </cell>
          <cell r="BR642">
            <v>671.69</v>
          </cell>
          <cell r="BS642">
            <v>319.2</v>
          </cell>
          <cell r="BT642">
            <v>681.5</v>
          </cell>
          <cell r="BU642">
            <v>105</v>
          </cell>
          <cell r="BV642">
            <v>157.6</v>
          </cell>
          <cell r="BW642">
            <v>0</v>
          </cell>
          <cell r="BY642">
            <v>0</v>
          </cell>
          <cell r="BZ642">
            <v>13</v>
          </cell>
          <cell r="CA642">
            <v>4.9000000000000004</v>
          </cell>
          <cell r="CB642">
            <v>78.790000000000006</v>
          </cell>
          <cell r="CC642">
            <v>0</v>
          </cell>
          <cell r="CD642">
            <v>221</v>
          </cell>
          <cell r="CE642">
            <v>5.05</v>
          </cell>
          <cell r="CF642">
            <v>335.8</v>
          </cell>
          <cell r="CG642">
            <v>0</v>
          </cell>
          <cell r="CH642">
            <v>488</v>
          </cell>
          <cell r="CI642">
            <v>0</v>
          </cell>
          <cell r="CJ642">
            <v>39.4806685768569</v>
          </cell>
          <cell r="CK642">
            <v>3.9</v>
          </cell>
          <cell r="CL642">
            <v>0</v>
          </cell>
          <cell r="CM642">
            <v>33.159999999999997</v>
          </cell>
          <cell r="CN642">
            <v>-97.9</v>
          </cell>
          <cell r="CO642">
            <v>5.6</v>
          </cell>
          <cell r="CP642">
            <v>48</v>
          </cell>
          <cell r="CQ642">
            <v>86.6</v>
          </cell>
          <cell r="CR642">
            <v>7.5</v>
          </cell>
          <cell r="CS642">
            <v>0</v>
          </cell>
          <cell r="CT642">
            <v>0</v>
          </cell>
          <cell r="CU642">
            <v>0</v>
          </cell>
          <cell r="CV642">
            <v>0</v>
          </cell>
          <cell r="CW642">
            <v>0</v>
          </cell>
          <cell r="CX642">
            <v>209</v>
          </cell>
          <cell r="CY642">
            <v>0</v>
          </cell>
          <cell r="CZ642">
            <v>0</v>
          </cell>
          <cell r="DA642">
            <v>0</v>
          </cell>
          <cell r="DB642">
            <v>486.28</v>
          </cell>
          <cell r="DC642">
            <v>120</v>
          </cell>
          <cell r="DD642">
            <v>0</v>
          </cell>
          <cell r="DE642">
            <v>0</v>
          </cell>
          <cell r="DF642">
            <v>0</v>
          </cell>
          <cell r="DG642">
            <v>0</v>
          </cell>
          <cell r="DH642">
            <v>0</v>
          </cell>
          <cell r="DI642">
            <v>0</v>
          </cell>
          <cell r="DJ642">
            <v>71.55</v>
          </cell>
          <cell r="DK642">
            <v>0</v>
          </cell>
          <cell r="DL642">
            <v>0</v>
          </cell>
          <cell r="DM642">
            <v>0</v>
          </cell>
          <cell r="DN642">
            <v>11.53</v>
          </cell>
          <cell r="DO642">
            <v>-47.85</v>
          </cell>
          <cell r="DP642">
            <v>0</v>
          </cell>
          <cell r="DQ642">
            <v>0</v>
          </cell>
          <cell r="DR642">
            <v>0</v>
          </cell>
          <cell r="DS642">
            <v>0</v>
          </cell>
          <cell r="DT642">
            <v>0</v>
          </cell>
          <cell r="DU642">
            <v>0</v>
          </cell>
          <cell r="DV642">
            <v>0</v>
          </cell>
          <cell r="DW642">
            <v>0</v>
          </cell>
          <cell r="DX642">
            <v>0</v>
          </cell>
          <cell r="DY642">
            <v>0</v>
          </cell>
          <cell r="DZ642">
            <v>14</v>
          </cell>
          <cell r="EA642">
            <v>10.8</v>
          </cell>
          <cell r="EB642">
            <v>0.5</v>
          </cell>
          <cell r="EC642">
            <v>0</v>
          </cell>
          <cell r="ED642">
            <v>153</v>
          </cell>
          <cell r="EE642">
            <v>249.7</v>
          </cell>
          <cell r="EF642">
            <v>0</v>
          </cell>
          <cell r="EG642">
            <v>0.9</v>
          </cell>
          <cell r="EH642">
            <v>0</v>
          </cell>
          <cell r="EI642">
            <v>0</v>
          </cell>
          <cell r="EJ642">
            <v>0</v>
          </cell>
          <cell r="EK642">
            <v>56.811582857142902</v>
          </cell>
          <cell r="EL642">
            <v>0.87</v>
          </cell>
          <cell r="EM642">
            <v>17.899999999999999</v>
          </cell>
          <cell r="EN642">
            <v>36.1</v>
          </cell>
          <cell r="EO642">
            <v>0</v>
          </cell>
          <cell r="EQ642">
            <v>22133.188544901255</v>
          </cell>
        </row>
        <row r="643">
          <cell r="B643">
            <v>0</v>
          </cell>
          <cell r="C643">
            <v>0</v>
          </cell>
          <cell r="D643">
            <v>0</v>
          </cell>
          <cell r="E643">
            <v>0</v>
          </cell>
          <cell r="F643">
            <v>0</v>
          </cell>
          <cell r="G643">
            <v>61.5</v>
          </cell>
          <cell r="H643">
            <v>0</v>
          </cell>
          <cell r="I643">
            <v>174</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11.9</v>
          </cell>
          <cell r="Z643">
            <v>0</v>
          </cell>
          <cell r="AA643">
            <v>0</v>
          </cell>
          <cell r="AB643">
            <v>0</v>
          </cell>
          <cell r="AC643">
            <v>366.3</v>
          </cell>
          <cell r="AD643">
            <v>0</v>
          </cell>
          <cell r="AE643">
            <v>0</v>
          </cell>
          <cell r="AF643">
            <v>7.8</v>
          </cell>
          <cell r="AG643">
            <v>0</v>
          </cell>
          <cell r="AH643">
            <v>0</v>
          </cell>
          <cell r="AI643">
            <v>0</v>
          </cell>
          <cell r="AJ643">
            <v>0</v>
          </cell>
          <cell r="AK643">
            <v>0</v>
          </cell>
          <cell r="AL643">
            <v>0</v>
          </cell>
          <cell r="AM643">
            <v>0</v>
          </cell>
          <cell r="AN643">
            <v>0</v>
          </cell>
          <cell r="AO643">
            <v>0</v>
          </cell>
          <cell r="AP643">
            <v>0</v>
          </cell>
          <cell r="AQ643">
            <v>0</v>
          </cell>
          <cell r="AR643">
            <v>0</v>
          </cell>
          <cell r="AS643">
            <v>0</v>
          </cell>
          <cell r="AT643">
            <v>0</v>
          </cell>
          <cell r="AU643">
            <v>0</v>
          </cell>
          <cell r="AV643">
            <v>0</v>
          </cell>
          <cell r="AW643">
            <v>0</v>
          </cell>
          <cell r="AX643">
            <v>2589</v>
          </cell>
          <cell r="AY643">
            <v>113.3</v>
          </cell>
          <cell r="AZ643">
            <v>0</v>
          </cell>
          <cell r="BA643">
            <v>0</v>
          </cell>
          <cell r="BB643">
            <v>0</v>
          </cell>
          <cell r="BC643">
            <v>20.7</v>
          </cell>
          <cell r="BD643">
            <v>61.52</v>
          </cell>
          <cell r="BE643">
            <v>0</v>
          </cell>
          <cell r="BF643">
            <v>0</v>
          </cell>
          <cell r="BG643">
            <v>185.22</v>
          </cell>
          <cell r="BH643">
            <v>0</v>
          </cell>
          <cell r="BI643">
            <v>55.5</v>
          </cell>
          <cell r="BJ643">
            <v>0</v>
          </cell>
          <cell r="BK643">
            <v>0</v>
          </cell>
          <cell r="BL643">
            <v>0</v>
          </cell>
          <cell r="BM643">
            <v>0</v>
          </cell>
          <cell r="BN643">
            <v>0</v>
          </cell>
          <cell r="BO643">
            <v>0</v>
          </cell>
          <cell r="BP643">
            <v>0</v>
          </cell>
          <cell r="BQ643">
            <v>0</v>
          </cell>
          <cell r="BR643">
            <v>0</v>
          </cell>
          <cell r="BS643">
            <v>0</v>
          </cell>
          <cell r="BT643">
            <v>0</v>
          </cell>
          <cell r="BU643">
            <v>0</v>
          </cell>
          <cell r="BV643">
            <v>0</v>
          </cell>
          <cell r="BW643">
            <v>0</v>
          </cell>
          <cell r="BY643">
            <v>0.12</v>
          </cell>
          <cell r="BZ643">
            <v>4.7</v>
          </cell>
          <cell r="CA643">
            <v>0</v>
          </cell>
          <cell r="CB643">
            <v>0</v>
          </cell>
          <cell r="CC643">
            <v>0</v>
          </cell>
          <cell r="CD643">
            <v>0</v>
          </cell>
          <cell r="CE643">
            <v>0</v>
          </cell>
          <cell r="CF643">
            <v>0</v>
          </cell>
          <cell r="CG643">
            <v>0</v>
          </cell>
          <cell r="CH643">
            <v>5</v>
          </cell>
          <cell r="CI643">
            <v>0</v>
          </cell>
          <cell r="CJ643">
            <v>0</v>
          </cell>
          <cell r="CK643">
            <v>3.99</v>
          </cell>
          <cell r="CL643">
            <v>0</v>
          </cell>
          <cell r="CM643">
            <v>0</v>
          </cell>
          <cell r="CN643">
            <v>70.900000000000006</v>
          </cell>
          <cell r="CO643">
            <v>0</v>
          </cell>
          <cell r="CP643">
            <v>0</v>
          </cell>
          <cell r="CQ643">
            <v>49.1</v>
          </cell>
          <cell r="CR643">
            <v>0</v>
          </cell>
          <cell r="CS643">
            <v>0</v>
          </cell>
          <cell r="CT643">
            <v>0</v>
          </cell>
          <cell r="CU643">
            <v>0</v>
          </cell>
          <cell r="CV643">
            <v>0</v>
          </cell>
          <cell r="CW643">
            <v>0</v>
          </cell>
          <cell r="CX643">
            <v>0</v>
          </cell>
          <cell r="CY643">
            <v>0</v>
          </cell>
          <cell r="CZ643">
            <v>0</v>
          </cell>
          <cell r="DA643">
            <v>0</v>
          </cell>
          <cell r="DB643">
            <v>0</v>
          </cell>
          <cell r="DC643">
            <v>0</v>
          </cell>
          <cell r="DD643">
            <v>0</v>
          </cell>
          <cell r="DE643">
            <v>0</v>
          </cell>
          <cell r="DF643">
            <v>0</v>
          </cell>
          <cell r="DG643">
            <v>0</v>
          </cell>
          <cell r="DH643">
            <v>0</v>
          </cell>
          <cell r="DI643">
            <v>0</v>
          </cell>
          <cell r="DJ643">
            <v>0</v>
          </cell>
          <cell r="DK643">
            <v>0</v>
          </cell>
          <cell r="DL643">
            <v>0</v>
          </cell>
          <cell r="DM643">
            <v>0</v>
          </cell>
          <cell r="DN643">
            <v>0</v>
          </cell>
          <cell r="DO643">
            <v>0</v>
          </cell>
          <cell r="DP643">
            <v>0</v>
          </cell>
          <cell r="DQ643">
            <v>0</v>
          </cell>
          <cell r="DR643">
            <v>0</v>
          </cell>
          <cell r="DS643">
            <v>0</v>
          </cell>
          <cell r="DT643">
            <v>0</v>
          </cell>
          <cell r="DU643">
            <v>0</v>
          </cell>
          <cell r="DV643">
            <v>78.5</v>
          </cell>
          <cell r="DW643">
            <v>0</v>
          </cell>
          <cell r="DX643">
            <v>0</v>
          </cell>
          <cell r="DY643">
            <v>0</v>
          </cell>
          <cell r="DZ643">
            <v>0</v>
          </cell>
          <cell r="EA643">
            <v>0</v>
          </cell>
          <cell r="EB643">
            <v>0</v>
          </cell>
          <cell r="EC643">
            <v>0</v>
          </cell>
          <cell r="ED643">
            <v>0</v>
          </cell>
          <cell r="EE643">
            <v>68.7</v>
          </cell>
          <cell r="EF643">
            <v>0</v>
          </cell>
          <cell r="EG643">
            <v>0.6</v>
          </cell>
          <cell r="EH643">
            <v>0</v>
          </cell>
          <cell r="EI643">
            <v>0</v>
          </cell>
          <cell r="EJ643">
            <v>0</v>
          </cell>
          <cell r="EK643">
            <v>0</v>
          </cell>
          <cell r="EL643">
            <v>0</v>
          </cell>
          <cell r="EM643">
            <v>0</v>
          </cell>
          <cell r="EN643">
            <v>0</v>
          </cell>
          <cell r="EO643">
            <v>0</v>
          </cell>
          <cell r="EQ643">
            <v>3928.349999999999</v>
          </cell>
        </row>
        <row r="644">
          <cell r="B644">
            <v>0</v>
          </cell>
          <cell r="C644">
            <v>0</v>
          </cell>
          <cell r="D644">
            <v>0</v>
          </cell>
          <cell r="E644">
            <v>0</v>
          </cell>
          <cell r="F644">
            <v>0</v>
          </cell>
          <cell r="G644">
            <v>0</v>
          </cell>
          <cell r="H644">
            <v>0</v>
          </cell>
          <cell r="I644">
            <v>0</v>
          </cell>
          <cell r="J644">
            <v>0</v>
          </cell>
          <cell r="K644">
            <v>0</v>
          </cell>
          <cell r="L644">
            <v>0</v>
          </cell>
          <cell r="M644">
            <v>0</v>
          </cell>
          <cell r="N644">
            <v>0</v>
          </cell>
          <cell r="O644">
            <v>0</v>
          </cell>
          <cell r="P644">
            <v>0</v>
          </cell>
          <cell r="Q644">
            <v>0</v>
          </cell>
          <cell r="R644">
            <v>0</v>
          </cell>
          <cell r="S644">
            <v>0</v>
          </cell>
          <cell r="T644">
            <v>0</v>
          </cell>
          <cell r="U644">
            <v>0</v>
          </cell>
          <cell r="V644">
            <v>0</v>
          </cell>
          <cell r="W644">
            <v>0</v>
          </cell>
          <cell r="X644">
            <v>0</v>
          </cell>
          <cell r="Y644">
            <v>0</v>
          </cell>
          <cell r="Z644">
            <v>0</v>
          </cell>
          <cell r="AA644">
            <v>0</v>
          </cell>
          <cell r="AB644">
            <v>0</v>
          </cell>
          <cell r="AC644">
            <v>0</v>
          </cell>
          <cell r="AD644">
            <v>0</v>
          </cell>
          <cell r="AE644">
            <v>0</v>
          </cell>
          <cell r="AF644">
            <v>0</v>
          </cell>
          <cell r="AG644">
            <v>0</v>
          </cell>
          <cell r="AH644">
            <v>0</v>
          </cell>
          <cell r="AI644">
            <v>0</v>
          </cell>
          <cell r="AJ644">
            <v>0</v>
          </cell>
          <cell r="AK644">
            <v>0</v>
          </cell>
          <cell r="AL644">
            <v>0</v>
          </cell>
          <cell r="AM644">
            <v>0</v>
          </cell>
          <cell r="AN644">
            <v>0</v>
          </cell>
          <cell r="AO644">
            <v>0</v>
          </cell>
          <cell r="AP644">
            <v>0</v>
          </cell>
          <cell r="AQ644">
            <v>0</v>
          </cell>
          <cell r="AR644">
            <v>0</v>
          </cell>
          <cell r="AS644">
            <v>0</v>
          </cell>
          <cell r="AT644">
            <v>0</v>
          </cell>
          <cell r="AU644">
            <v>0</v>
          </cell>
          <cell r="AV644">
            <v>0</v>
          </cell>
          <cell r="AW644">
            <v>0</v>
          </cell>
          <cell r="AX644">
            <v>0</v>
          </cell>
          <cell r="AY644">
            <v>0</v>
          </cell>
          <cell r="AZ644">
            <v>0</v>
          </cell>
          <cell r="BA644">
            <v>0</v>
          </cell>
          <cell r="BB644">
            <v>0</v>
          </cell>
          <cell r="BC644">
            <v>0</v>
          </cell>
          <cell r="BD644">
            <v>0</v>
          </cell>
          <cell r="BE644">
            <v>0</v>
          </cell>
          <cell r="BF644">
            <v>0</v>
          </cell>
          <cell r="BG644">
            <v>0</v>
          </cell>
          <cell r="BH644">
            <v>0</v>
          </cell>
          <cell r="BI644">
            <v>0</v>
          </cell>
          <cell r="BJ644">
            <v>0</v>
          </cell>
          <cell r="BK644">
            <v>0</v>
          </cell>
          <cell r="BL644">
            <v>0</v>
          </cell>
          <cell r="BM644">
            <v>0</v>
          </cell>
          <cell r="BN644">
            <v>0</v>
          </cell>
          <cell r="BO644">
            <v>0</v>
          </cell>
          <cell r="BP644">
            <v>0</v>
          </cell>
          <cell r="BQ644">
            <v>0</v>
          </cell>
          <cell r="BR644">
            <v>0</v>
          </cell>
          <cell r="BS644">
            <v>0</v>
          </cell>
          <cell r="BT644">
            <v>0</v>
          </cell>
          <cell r="BU644">
            <v>0</v>
          </cell>
          <cell r="BV644">
            <v>0</v>
          </cell>
          <cell r="BW644">
            <v>0</v>
          </cell>
          <cell r="BY644">
            <v>0</v>
          </cell>
          <cell r="BZ644">
            <v>0</v>
          </cell>
          <cell r="CA644">
            <v>0</v>
          </cell>
          <cell r="CB644">
            <v>0</v>
          </cell>
          <cell r="CC644">
            <v>0</v>
          </cell>
          <cell r="CD644">
            <v>0</v>
          </cell>
          <cell r="CE644">
            <v>0</v>
          </cell>
          <cell r="CF644">
            <v>0</v>
          </cell>
          <cell r="CG644">
            <v>0</v>
          </cell>
          <cell r="CH644">
            <v>0</v>
          </cell>
          <cell r="CI644">
            <v>0</v>
          </cell>
          <cell r="CJ644">
            <v>0</v>
          </cell>
          <cell r="CK644">
            <v>0</v>
          </cell>
          <cell r="CL644">
            <v>0</v>
          </cell>
          <cell r="CM644">
            <v>0</v>
          </cell>
          <cell r="CN644">
            <v>0</v>
          </cell>
          <cell r="CO644">
            <v>0</v>
          </cell>
          <cell r="CP644">
            <v>0</v>
          </cell>
          <cell r="CQ644">
            <v>0</v>
          </cell>
          <cell r="CR644">
            <v>0</v>
          </cell>
          <cell r="CS644">
            <v>0</v>
          </cell>
          <cell r="CT644">
            <v>0</v>
          </cell>
          <cell r="CU644">
            <v>0</v>
          </cell>
          <cell r="CV644">
            <v>0</v>
          </cell>
          <cell r="CW644">
            <v>0</v>
          </cell>
          <cell r="CX644">
            <v>0</v>
          </cell>
          <cell r="CY644">
            <v>0</v>
          </cell>
          <cell r="CZ644">
            <v>0</v>
          </cell>
          <cell r="DA644">
            <v>0</v>
          </cell>
          <cell r="DB644">
            <v>0</v>
          </cell>
          <cell r="DC644">
            <v>0</v>
          </cell>
          <cell r="DD644">
            <v>0</v>
          </cell>
          <cell r="DE644">
            <v>0</v>
          </cell>
          <cell r="DF644">
            <v>0</v>
          </cell>
          <cell r="DG644">
            <v>0</v>
          </cell>
          <cell r="DH644">
            <v>0</v>
          </cell>
          <cell r="DI644">
            <v>0</v>
          </cell>
          <cell r="DJ644">
            <v>0</v>
          </cell>
          <cell r="DK644">
            <v>0</v>
          </cell>
          <cell r="DL644">
            <v>0</v>
          </cell>
          <cell r="DM644">
            <v>0</v>
          </cell>
          <cell r="DN644">
            <v>0</v>
          </cell>
          <cell r="DO644">
            <v>0</v>
          </cell>
          <cell r="DP644">
            <v>0</v>
          </cell>
          <cell r="DQ644">
            <v>0</v>
          </cell>
          <cell r="DR644">
            <v>0</v>
          </cell>
          <cell r="DS644">
            <v>0</v>
          </cell>
          <cell r="DT644">
            <v>0</v>
          </cell>
          <cell r="DU644">
            <v>0</v>
          </cell>
          <cell r="DV644">
            <v>0</v>
          </cell>
          <cell r="DW644">
            <v>0</v>
          </cell>
          <cell r="DX644">
            <v>0</v>
          </cell>
          <cell r="DY644">
            <v>0</v>
          </cell>
          <cell r="DZ644">
            <v>0</v>
          </cell>
          <cell r="EA644">
            <v>0</v>
          </cell>
          <cell r="EB644">
            <v>0</v>
          </cell>
          <cell r="EC644">
            <v>0</v>
          </cell>
          <cell r="ED644">
            <v>0</v>
          </cell>
          <cell r="EE644">
            <v>0</v>
          </cell>
          <cell r="EF644">
            <v>0</v>
          </cell>
          <cell r="EG644">
            <v>0</v>
          </cell>
          <cell r="EH644">
            <v>0</v>
          </cell>
          <cell r="EI644">
            <v>0</v>
          </cell>
          <cell r="EJ644">
            <v>0</v>
          </cell>
          <cell r="EK644">
            <v>0</v>
          </cell>
          <cell r="EL644">
            <v>0</v>
          </cell>
          <cell r="EM644">
            <v>0</v>
          </cell>
          <cell r="EN644">
            <v>0</v>
          </cell>
          <cell r="EO644">
            <v>0</v>
          </cell>
          <cell r="EQ644">
            <v>0</v>
          </cell>
        </row>
        <row r="645">
          <cell r="B645">
            <v>3</v>
          </cell>
          <cell r="C645">
            <v>0</v>
          </cell>
          <cell r="D645">
            <v>0</v>
          </cell>
          <cell r="E645">
            <v>0</v>
          </cell>
          <cell r="F645">
            <v>0</v>
          </cell>
          <cell r="G645">
            <v>0</v>
          </cell>
          <cell r="H645">
            <v>0</v>
          </cell>
          <cell r="I645">
            <v>85</v>
          </cell>
          <cell r="J645">
            <v>61.5</v>
          </cell>
          <cell r="K645">
            <v>0</v>
          </cell>
          <cell r="L645">
            <v>0</v>
          </cell>
          <cell r="M645">
            <v>0</v>
          </cell>
          <cell r="N645">
            <v>0</v>
          </cell>
          <cell r="O645">
            <v>15.3</v>
          </cell>
          <cell r="P645">
            <v>0</v>
          </cell>
          <cell r="Q645">
            <v>0</v>
          </cell>
          <cell r="R645">
            <v>0</v>
          </cell>
          <cell r="S645">
            <v>0</v>
          </cell>
          <cell r="T645">
            <v>0</v>
          </cell>
          <cell r="U645">
            <v>0</v>
          </cell>
          <cell r="V645">
            <v>1414.6821266807101</v>
          </cell>
          <cell r="W645">
            <v>0</v>
          </cell>
          <cell r="X645">
            <v>0</v>
          </cell>
          <cell r="Y645">
            <v>1817.1</v>
          </cell>
          <cell r="Z645">
            <v>0</v>
          </cell>
          <cell r="AA645">
            <v>24284</v>
          </cell>
          <cell r="AB645">
            <v>0</v>
          </cell>
          <cell r="AC645">
            <v>109.43</v>
          </cell>
          <cell r="AD645">
            <v>10.9</v>
          </cell>
          <cell r="AE645">
            <v>0</v>
          </cell>
          <cell r="AF645">
            <v>0</v>
          </cell>
          <cell r="AG645">
            <v>0</v>
          </cell>
          <cell r="AH645">
            <v>0</v>
          </cell>
          <cell r="AI645">
            <v>0</v>
          </cell>
          <cell r="AJ645">
            <v>0</v>
          </cell>
          <cell r="AK645">
            <v>0</v>
          </cell>
          <cell r="AL645">
            <v>0</v>
          </cell>
          <cell r="AM645">
            <v>0</v>
          </cell>
          <cell r="AN645">
            <v>0</v>
          </cell>
          <cell r="AO645">
            <v>0</v>
          </cell>
          <cell r="AP645">
            <v>0</v>
          </cell>
          <cell r="AQ645">
            <v>0</v>
          </cell>
          <cell r="AR645">
            <v>0</v>
          </cell>
          <cell r="AS645">
            <v>0</v>
          </cell>
          <cell r="AT645">
            <v>1092.8</v>
          </cell>
          <cell r="AU645">
            <v>0</v>
          </cell>
          <cell r="AV645">
            <v>0</v>
          </cell>
          <cell r="AW645">
            <v>0</v>
          </cell>
          <cell r="AX645">
            <v>137</v>
          </cell>
          <cell r="AY645">
            <v>0</v>
          </cell>
          <cell r="AZ645">
            <v>0</v>
          </cell>
          <cell r="BA645">
            <v>0</v>
          </cell>
          <cell r="BB645">
            <v>0</v>
          </cell>
          <cell r="BC645">
            <v>51</v>
          </cell>
          <cell r="BD645">
            <v>9.1999999999999993</v>
          </cell>
          <cell r="BE645">
            <v>0</v>
          </cell>
          <cell r="BF645">
            <v>58.5</v>
          </cell>
          <cell r="BG645">
            <v>0</v>
          </cell>
          <cell r="BH645">
            <v>0</v>
          </cell>
          <cell r="BI645">
            <v>0</v>
          </cell>
          <cell r="BJ645">
            <v>0</v>
          </cell>
          <cell r="BK645">
            <v>0</v>
          </cell>
          <cell r="BL645">
            <v>0</v>
          </cell>
          <cell r="BM645">
            <v>0</v>
          </cell>
          <cell r="BN645">
            <v>0</v>
          </cell>
          <cell r="BO645">
            <v>300</v>
          </cell>
          <cell r="BP645">
            <v>0</v>
          </cell>
          <cell r="BQ645">
            <v>0</v>
          </cell>
          <cell r="BR645">
            <v>0</v>
          </cell>
          <cell r="BS645">
            <v>3.3</v>
          </cell>
          <cell r="BT645">
            <v>2028.2</v>
          </cell>
          <cell r="BU645">
            <v>0</v>
          </cell>
          <cell r="BV645">
            <v>0</v>
          </cell>
          <cell r="BW645">
            <v>0</v>
          </cell>
          <cell r="BY645">
            <v>0</v>
          </cell>
          <cell r="BZ645">
            <v>0</v>
          </cell>
          <cell r="CA645">
            <v>0</v>
          </cell>
          <cell r="CB645">
            <v>20.49</v>
          </cell>
          <cell r="CC645">
            <v>0</v>
          </cell>
          <cell r="CD645">
            <v>0</v>
          </cell>
          <cell r="CE645">
            <v>0.5</v>
          </cell>
          <cell r="CF645">
            <v>70</v>
          </cell>
          <cell r="CG645">
            <v>0</v>
          </cell>
          <cell r="CH645">
            <v>2993</v>
          </cell>
          <cell r="CI645">
            <v>0</v>
          </cell>
          <cell r="CJ645">
            <v>0</v>
          </cell>
          <cell r="CK645">
            <v>0.09</v>
          </cell>
          <cell r="CL645">
            <v>0</v>
          </cell>
          <cell r="CM645">
            <v>0</v>
          </cell>
          <cell r="CN645">
            <v>0</v>
          </cell>
          <cell r="CO645">
            <v>14.9</v>
          </cell>
          <cell r="CP645">
            <v>0</v>
          </cell>
          <cell r="CQ645">
            <v>0</v>
          </cell>
          <cell r="CR645">
            <v>0</v>
          </cell>
          <cell r="CS645">
            <v>0</v>
          </cell>
          <cell r="CT645">
            <v>0</v>
          </cell>
          <cell r="CU645">
            <v>0</v>
          </cell>
          <cell r="CV645">
            <v>0</v>
          </cell>
          <cell r="CW645">
            <v>0</v>
          </cell>
          <cell r="CX645">
            <v>0</v>
          </cell>
          <cell r="CY645">
            <v>0</v>
          </cell>
          <cell r="CZ645">
            <v>0</v>
          </cell>
          <cell r="DA645">
            <v>0</v>
          </cell>
          <cell r="DB645">
            <v>0</v>
          </cell>
          <cell r="DC645">
            <v>0</v>
          </cell>
          <cell r="DD645">
            <v>0</v>
          </cell>
          <cell r="DE645">
            <v>0</v>
          </cell>
          <cell r="DF645">
            <v>0</v>
          </cell>
          <cell r="DG645">
            <v>0</v>
          </cell>
          <cell r="DH645">
            <v>0</v>
          </cell>
          <cell r="DI645">
            <v>0</v>
          </cell>
          <cell r="DJ645">
            <v>0</v>
          </cell>
          <cell r="DK645">
            <v>0</v>
          </cell>
          <cell r="DL645">
            <v>0</v>
          </cell>
          <cell r="DM645">
            <v>0</v>
          </cell>
          <cell r="DN645">
            <v>0</v>
          </cell>
          <cell r="DO645">
            <v>0</v>
          </cell>
          <cell r="DP645">
            <v>0</v>
          </cell>
          <cell r="DQ645">
            <v>0</v>
          </cell>
          <cell r="DR645">
            <v>0</v>
          </cell>
          <cell r="DS645">
            <v>0</v>
          </cell>
          <cell r="DT645">
            <v>0</v>
          </cell>
          <cell r="DU645">
            <v>0</v>
          </cell>
          <cell r="DV645">
            <v>0</v>
          </cell>
          <cell r="DW645">
            <v>0</v>
          </cell>
          <cell r="DX645">
            <v>0</v>
          </cell>
          <cell r="DY645">
            <v>0</v>
          </cell>
          <cell r="DZ645">
            <v>0</v>
          </cell>
          <cell r="EA645">
            <v>0</v>
          </cell>
          <cell r="EB645">
            <v>0</v>
          </cell>
          <cell r="EC645">
            <v>0</v>
          </cell>
          <cell r="ED645">
            <v>0</v>
          </cell>
          <cell r="EE645">
            <v>0</v>
          </cell>
          <cell r="EF645">
            <v>0</v>
          </cell>
          <cell r="EG645">
            <v>0</v>
          </cell>
          <cell r="EH645">
            <v>0</v>
          </cell>
          <cell r="EI645">
            <v>0</v>
          </cell>
          <cell r="EJ645">
            <v>0</v>
          </cell>
          <cell r="EK645">
            <v>0</v>
          </cell>
          <cell r="EL645">
            <v>0</v>
          </cell>
          <cell r="EM645">
            <v>0</v>
          </cell>
          <cell r="EN645">
            <v>0</v>
          </cell>
          <cell r="EO645">
            <v>0</v>
          </cell>
          <cell r="EQ645">
            <v>34579.892126680708</v>
          </cell>
        </row>
        <row r="646">
          <cell r="B646">
            <v>3</v>
          </cell>
          <cell r="C646">
            <v>0</v>
          </cell>
          <cell r="D646">
            <v>0</v>
          </cell>
          <cell r="E646">
            <v>0</v>
          </cell>
          <cell r="F646">
            <v>0</v>
          </cell>
          <cell r="G646">
            <v>61.5</v>
          </cell>
          <cell r="H646">
            <v>224</v>
          </cell>
          <cell r="I646">
            <v>410</v>
          </cell>
          <cell r="J646">
            <v>61.5</v>
          </cell>
          <cell r="K646">
            <v>208</v>
          </cell>
          <cell r="L646">
            <v>8.9</v>
          </cell>
          <cell r="M646">
            <v>0</v>
          </cell>
          <cell r="N646">
            <v>0</v>
          </cell>
          <cell r="O646">
            <v>15.3</v>
          </cell>
          <cell r="P646">
            <v>0</v>
          </cell>
          <cell r="Q646">
            <v>0</v>
          </cell>
          <cell r="R646">
            <v>0</v>
          </cell>
          <cell r="S646">
            <v>0</v>
          </cell>
          <cell r="T646">
            <v>0</v>
          </cell>
          <cell r="U646">
            <v>89</v>
          </cell>
          <cell r="V646">
            <v>1414.6821266807101</v>
          </cell>
          <cell r="W646">
            <v>12.96</v>
          </cell>
          <cell r="X646">
            <v>34.1</v>
          </cell>
          <cell r="Y646">
            <v>1829</v>
          </cell>
          <cell r="Z646">
            <v>0</v>
          </cell>
          <cell r="AA646">
            <v>40473</v>
          </cell>
          <cell r="AB646">
            <v>0</v>
          </cell>
          <cell r="AC646">
            <v>475.73</v>
          </cell>
          <cell r="AD646">
            <v>41.87</v>
          </cell>
          <cell r="AE646">
            <v>0</v>
          </cell>
          <cell r="AF646">
            <v>7.8</v>
          </cell>
          <cell r="AG646">
            <v>0</v>
          </cell>
          <cell r="AH646">
            <v>0</v>
          </cell>
          <cell r="AI646">
            <v>0</v>
          </cell>
          <cell r="AJ646">
            <v>0</v>
          </cell>
          <cell r="AK646">
            <v>0</v>
          </cell>
          <cell r="AL646">
            <v>0</v>
          </cell>
          <cell r="AM646">
            <v>0</v>
          </cell>
          <cell r="AN646">
            <v>0</v>
          </cell>
          <cell r="AO646">
            <v>0</v>
          </cell>
          <cell r="AP646">
            <v>0</v>
          </cell>
          <cell r="AQ646">
            <v>0</v>
          </cell>
          <cell r="AR646">
            <v>0</v>
          </cell>
          <cell r="AS646">
            <v>0</v>
          </cell>
          <cell r="AT646">
            <v>1166.7</v>
          </cell>
          <cell r="AU646">
            <v>0</v>
          </cell>
          <cell r="AV646">
            <v>19.899999999999999</v>
          </cell>
          <cell r="AW646">
            <v>0</v>
          </cell>
          <cell r="AX646">
            <v>2726</v>
          </cell>
          <cell r="AY646">
            <v>113.3</v>
          </cell>
          <cell r="AZ646">
            <v>0</v>
          </cell>
          <cell r="BA646">
            <v>0</v>
          </cell>
          <cell r="BB646">
            <v>0</v>
          </cell>
          <cell r="BC646">
            <v>71.7</v>
          </cell>
          <cell r="BD646">
            <v>73.33</v>
          </cell>
          <cell r="BE646">
            <v>0</v>
          </cell>
          <cell r="BF646">
            <v>58.5</v>
          </cell>
          <cell r="BG646">
            <v>292.2</v>
          </cell>
          <cell r="BH646">
            <v>0</v>
          </cell>
          <cell r="BI646">
            <v>55.5</v>
          </cell>
          <cell r="BJ646">
            <v>8</v>
          </cell>
          <cell r="BK646">
            <v>0</v>
          </cell>
          <cell r="BL646">
            <v>0</v>
          </cell>
          <cell r="BM646">
            <v>227.74</v>
          </cell>
          <cell r="BN646">
            <v>0</v>
          </cell>
          <cell r="BO646">
            <v>300</v>
          </cell>
          <cell r="BP646">
            <v>147.16629346725699</v>
          </cell>
          <cell r="BQ646">
            <v>0</v>
          </cell>
          <cell r="BR646">
            <v>671.69</v>
          </cell>
          <cell r="BS646">
            <v>322.5</v>
          </cell>
          <cell r="BT646">
            <v>2709.7</v>
          </cell>
          <cell r="BU646">
            <v>105</v>
          </cell>
          <cell r="BV646">
            <v>157.6</v>
          </cell>
          <cell r="BW646">
            <v>0</v>
          </cell>
          <cell r="BY646">
            <v>0.12</v>
          </cell>
          <cell r="BZ646">
            <v>17.7</v>
          </cell>
          <cell r="CA646">
            <v>4.9000000000000004</v>
          </cell>
          <cell r="CB646">
            <v>99.28</v>
          </cell>
          <cell r="CC646">
            <v>0</v>
          </cell>
          <cell r="CD646">
            <v>221</v>
          </cell>
          <cell r="CE646">
            <v>5.55</v>
          </cell>
          <cell r="CF646">
            <v>405.8</v>
          </cell>
          <cell r="CG646">
            <v>0</v>
          </cell>
          <cell r="CH646">
            <v>3486</v>
          </cell>
          <cell r="CI646">
            <v>0</v>
          </cell>
          <cell r="CJ646">
            <v>39.4806685768569</v>
          </cell>
          <cell r="CK646">
            <v>7.98</v>
          </cell>
          <cell r="CL646">
            <v>0</v>
          </cell>
          <cell r="CM646">
            <v>33.159999999999997</v>
          </cell>
          <cell r="CN646">
            <v>-27</v>
          </cell>
          <cell r="CO646">
            <v>20.5</v>
          </cell>
          <cell r="CP646">
            <v>48</v>
          </cell>
          <cell r="CQ646">
            <v>135.69999999999999</v>
          </cell>
          <cell r="CR646">
            <v>7.5</v>
          </cell>
          <cell r="CS646">
            <v>0</v>
          </cell>
          <cell r="CT646">
            <v>0</v>
          </cell>
          <cell r="CU646">
            <v>0</v>
          </cell>
          <cell r="CV646">
            <v>0</v>
          </cell>
          <cell r="CW646">
            <v>0</v>
          </cell>
          <cell r="CX646">
            <v>209</v>
          </cell>
          <cell r="CY646">
            <v>0</v>
          </cell>
          <cell r="CZ646">
            <v>0</v>
          </cell>
          <cell r="DA646">
            <v>0</v>
          </cell>
          <cell r="DB646">
            <v>486.28</v>
          </cell>
          <cell r="DC646">
            <v>120</v>
          </cell>
          <cell r="DD646">
            <v>0</v>
          </cell>
          <cell r="DE646">
            <v>0</v>
          </cell>
          <cell r="DF646">
            <v>0</v>
          </cell>
          <cell r="DG646">
            <v>0</v>
          </cell>
          <cell r="DH646">
            <v>0</v>
          </cell>
          <cell r="DI646">
            <v>0</v>
          </cell>
          <cell r="DJ646">
            <v>71.55</v>
          </cell>
          <cell r="DK646">
            <v>0</v>
          </cell>
          <cell r="DL646">
            <v>0</v>
          </cell>
          <cell r="DM646">
            <v>0</v>
          </cell>
          <cell r="DN646">
            <v>11.53</v>
          </cell>
          <cell r="DO646">
            <v>-47.85</v>
          </cell>
          <cell r="DP646">
            <v>0</v>
          </cell>
          <cell r="DQ646">
            <v>0</v>
          </cell>
          <cell r="DR646">
            <v>0</v>
          </cell>
          <cell r="DS646">
            <v>0</v>
          </cell>
          <cell r="DT646">
            <v>0</v>
          </cell>
          <cell r="DU646">
            <v>0</v>
          </cell>
          <cell r="DV646">
            <v>78.5</v>
          </cell>
          <cell r="DW646">
            <v>0</v>
          </cell>
          <cell r="DX646">
            <v>0</v>
          </cell>
          <cell r="DY646">
            <v>0</v>
          </cell>
          <cell r="DZ646">
            <v>14</v>
          </cell>
          <cell r="EA646">
            <v>10.8</v>
          </cell>
          <cell r="EB646">
            <v>0.5</v>
          </cell>
          <cell r="EC646">
            <v>0</v>
          </cell>
          <cell r="ED646">
            <v>153</v>
          </cell>
          <cell r="EE646">
            <v>318.39999999999998</v>
          </cell>
          <cell r="EF646">
            <v>0</v>
          </cell>
          <cell r="EG646">
            <v>1.5</v>
          </cell>
          <cell r="EH646">
            <v>0</v>
          </cell>
          <cell r="EI646">
            <v>0</v>
          </cell>
          <cell r="EJ646">
            <v>0</v>
          </cell>
          <cell r="EK646">
            <v>56.811582857142902</v>
          </cell>
          <cell r="EL646">
            <v>0.87</v>
          </cell>
          <cell r="EM646">
            <v>17.899999999999999</v>
          </cell>
          <cell r="EN646">
            <v>36.1</v>
          </cell>
          <cell r="EO646">
            <v>0</v>
          </cell>
          <cell r="EQ646">
            <v>60641.430671581991</v>
          </cell>
        </row>
        <row r="647">
          <cell r="B647">
            <v>0</v>
          </cell>
          <cell r="C647">
            <v>0</v>
          </cell>
          <cell r="D647">
            <v>0</v>
          </cell>
          <cell r="E647">
            <v>0</v>
          </cell>
          <cell r="F647">
            <v>0</v>
          </cell>
          <cell r="G647">
            <v>0</v>
          </cell>
          <cell r="H647">
            <v>224</v>
          </cell>
          <cell r="I647">
            <v>141</v>
          </cell>
          <cell r="K647">
            <v>0</v>
          </cell>
          <cell r="L647">
            <v>9.6999999999999993</v>
          </cell>
          <cell r="M647">
            <v>0</v>
          </cell>
          <cell r="N647">
            <v>0</v>
          </cell>
          <cell r="O647">
            <v>0</v>
          </cell>
          <cell r="P647">
            <v>0</v>
          </cell>
          <cell r="Q647">
            <v>0</v>
          </cell>
          <cell r="R647">
            <v>0</v>
          </cell>
          <cell r="S647">
            <v>0</v>
          </cell>
          <cell r="T647">
            <v>0</v>
          </cell>
          <cell r="U647">
            <v>220</v>
          </cell>
          <cell r="V647">
            <v>0</v>
          </cell>
          <cell r="W647">
            <v>13.19</v>
          </cell>
          <cell r="X647">
            <v>34.1</v>
          </cell>
          <cell r="Y647">
            <v>0</v>
          </cell>
          <cell r="Z647">
            <v>0</v>
          </cell>
          <cell r="AA647">
            <v>23196</v>
          </cell>
          <cell r="AB647">
            <v>0</v>
          </cell>
          <cell r="AC647">
            <v>0</v>
          </cell>
          <cell r="AD647">
            <v>30.97</v>
          </cell>
          <cell r="AE647">
            <v>0</v>
          </cell>
          <cell r="AF647">
            <v>0</v>
          </cell>
          <cell r="AG647">
            <v>0</v>
          </cell>
          <cell r="AH647">
            <v>0</v>
          </cell>
          <cell r="AI647">
            <v>0</v>
          </cell>
          <cell r="AJ647">
            <v>0</v>
          </cell>
          <cell r="AK647">
            <v>0</v>
          </cell>
          <cell r="AL647">
            <v>0</v>
          </cell>
          <cell r="AM647">
            <v>0</v>
          </cell>
          <cell r="AN647">
            <v>0</v>
          </cell>
          <cell r="AO647">
            <v>0</v>
          </cell>
          <cell r="AP647">
            <v>0</v>
          </cell>
          <cell r="AQ647">
            <v>0</v>
          </cell>
          <cell r="AR647">
            <v>0</v>
          </cell>
          <cell r="AS647">
            <v>0</v>
          </cell>
          <cell r="AT647">
            <v>77.3</v>
          </cell>
          <cell r="AU647">
            <v>0</v>
          </cell>
          <cell r="AV647">
            <v>9.6999999999999993</v>
          </cell>
          <cell r="AW647">
            <v>0</v>
          </cell>
          <cell r="AX647">
            <v>0</v>
          </cell>
          <cell r="AY647">
            <v>0</v>
          </cell>
          <cell r="AZ647">
            <v>0</v>
          </cell>
          <cell r="BA647">
            <v>0</v>
          </cell>
          <cell r="BB647">
            <v>0</v>
          </cell>
          <cell r="BC647">
            <v>0</v>
          </cell>
          <cell r="BD647">
            <v>2.61</v>
          </cell>
          <cell r="BE647">
            <v>0</v>
          </cell>
          <cell r="BF647">
            <v>0</v>
          </cell>
          <cell r="BG647">
            <v>107.68</v>
          </cell>
          <cell r="BH647">
            <v>0</v>
          </cell>
          <cell r="BI647">
            <v>0</v>
          </cell>
          <cell r="BJ647">
            <v>8</v>
          </cell>
          <cell r="BK647">
            <v>0</v>
          </cell>
          <cell r="BL647">
            <v>0</v>
          </cell>
          <cell r="BM647">
            <v>227.74</v>
          </cell>
          <cell r="BN647">
            <v>0</v>
          </cell>
          <cell r="BO647">
            <v>0</v>
          </cell>
          <cell r="BP647">
            <v>147.16629346725699</v>
          </cell>
          <cell r="BQ647">
            <v>0</v>
          </cell>
          <cell r="BR647">
            <v>671.69</v>
          </cell>
          <cell r="BS647">
            <v>318.2</v>
          </cell>
          <cell r="BT647">
            <v>548.26</v>
          </cell>
          <cell r="BU647">
            <v>4.4000000000000004</v>
          </cell>
          <cell r="BV647">
            <v>152.38</v>
          </cell>
          <cell r="BW647">
            <v>0</v>
          </cell>
          <cell r="BY647">
            <v>0</v>
          </cell>
          <cell r="BZ647">
            <v>9.19</v>
          </cell>
          <cell r="CA647">
            <v>4.9000000000000004</v>
          </cell>
          <cell r="CB647">
            <v>78.790000000000006</v>
          </cell>
          <cell r="CC647">
            <v>0</v>
          </cell>
          <cell r="CD647">
            <v>221</v>
          </cell>
          <cell r="CE647">
            <v>12.46</v>
          </cell>
          <cell r="CF647">
            <v>335.8</v>
          </cell>
          <cell r="CG647">
            <v>0</v>
          </cell>
          <cell r="CH647">
            <v>488</v>
          </cell>
          <cell r="CI647">
            <v>0</v>
          </cell>
          <cell r="CJ647">
            <v>39.4806685768569</v>
          </cell>
          <cell r="CK647">
            <v>3.9</v>
          </cell>
          <cell r="CL647">
            <v>0</v>
          </cell>
          <cell r="CM647">
            <v>33.159999999999997</v>
          </cell>
          <cell r="CN647">
            <v>-97.9</v>
          </cell>
          <cell r="CO647">
            <v>0</v>
          </cell>
          <cell r="CP647">
            <v>48</v>
          </cell>
          <cell r="CQ647">
            <v>58.7</v>
          </cell>
          <cell r="CR647">
            <v>10.9</v>
          </cell>
          <cell r="CS647">
            <v>0</v>
          </cell>
          <cell r="CT647">
            <v>0</v>
          </cell>
          <cell r="CU647">
            <v>0</v>
          </cell>
          <cell r="CV647">
            <v>0</v>
          </cell>
          <cell r="CW647">
            <v>0</v>
          </cell>
          <cell r="CX647">
            <v>389</v>
          </cell>
          <cell r="CY647">
            <v>0</v>
          </cell>
          <cell r="CZ647">
            <v>0</v>
          </cell>
          <cell r="DA647">
            <v>0</v>
          </cell>
          <cell r="DB647">
            <v>391.96</v>
          </cell>
          <cell r="DC647">
            <v>35</v>
          </cell>
          <cell r="DD647">
            <v>0</v>
          </cell>
          <cell r="DE647">
            <v>0</v>
          </cell>
          <cell r="DF647">
            <v>0</v>
          </cell>
          <cell r="DG647">
            <v>0</v>
          </cell>
          <cell r="DH647">
            <v>0</v>
          </cell>
          <cell r="DI647">
            <v>0</v>
          </cell>
          <cell r="DJ647">
            <v>72.86</v>
          </cell>
          <cell r="DK647">
            <v>0</v>
          </cell>
          <cell r="DL647">
            <v>0</v>
          </cell>
          <cell r="DM647">
            <v>0</v>
          </cell>
          <cell r="DN647">
            <v>33.950000000000003</v>
          </cell>
          <cell r="DO647">
            <v>-47.85</v>
          </cell>
          <cell r="DP647">
            <v>0</v>
          </cell>
          <cell r="DQ647">
            <v>0</v>
          </cell>
          <cell r="DR647">
            <v>0</v>
          </cell>
          <cell r="DS647">
            <v>0</v>
          </cell>
          <cell r="DT647">
            <v>0</v>
          </cell>
          <cell r="DU647">
            <v>0</v>
          </cell>
          <cell r="DV647">
            <v>0</v>
          </cell>
          <cell r="DW647">
            <v>0</v>
          </cell>
          <cell r="DX647">
            <v>0</v>
          </cell>
          <cell r="DY647">
            <v>0</v>
          </cell>
          <cell r="DZ647">
            <v>14</v>
          </cell>
          <cell r="EA647">
            <v>14.72</v>
          </cell>
          <cell r="EB647">
            <v>0.48</v>
          </cell>
          <cell r="EC647">
            <v>0</v>
          </cell>
          <cell r="ED647">
            <v>153</v>
          </cell>
          <cell r="EE647">
            <v>245.5</v>
          </cell>
          <cell r="EF647">
            <v>0</v>
          </cell>
          <cell r="EG647">
            <v>0.9</v>
          </cell>
          <cell r="EH647">
            <v>0</v>
          </cell>
          <cell r="EI647">
            <v>0</v>
          </cell>
          <cell r="EJ647">
            <v>0</v>
          </cell>
          <cell r="EK647">
            <v>56.811582857142902</v>
          </cell>
          <cell r="EL647">
            <v>0.87</v>
          </cell>
          <cell r="EM647">
            <v>17.899999999999999</v>
          </cell>
          <cell r="EN647">
            <v>36.1</v>
          </cell>
          <cell r="EO647">
            <v>0</v>
          </cell>
          <cell r="EQ647">
            <v>28805.668544901266</v>
          </cell>
        </row>
        <row r="648">
          <cell r="B648">
            <v>0</v>
          </cell>
          <cell r="C648">
            <v>0</v>
          </cell>
          <cell r="D648">
            <v>0</v>
          </cell>
          <cell r="E648">
            <v>0</v>
          </cell>
          <cell r="F648">
            <v>0</v>
          </cell>
          <cell r="G648">
            <v>61.5</v>
          </cell>
          <cell r="H648">
            <v>0</v>
          </cell>
          <cell r="I648">
            <v>127</v>
          </cell>
          <cell r="J648">
            <v>0</v>
          </cell>
          <cell r="K648">
            <v>0</v>
          </cell>
          <cell r="L648">
            <v>0</v>
          </cell>
          <cell r="M648">
            <v>0</v>
          </cell>
          <cell r="N648">
            <v>0</v>
          </cell>
          <cell r="O648">
            <v>0</v>
          </cell>
          <cell r="P648">
            <v>0</v>
          </cell>
          <cell r="Q648">
            <v>0</v>
          </cell>
          <cell r="R648">
            <v>0</v>
          </cell>
          <cell r="S648">
            <v>0</v>
          </cell>
          <cell r="T648">
            <v>0</v>
          </cell>
          <cell r="U648">
            <v>0</v>
          </cell>
          <cell r="V648">
            <v>0</v>
          </cell>
          <cell r="W648">
            <v>0</v>
          </cell>
          <cell r="X648">
            <v>0</v>
          </cell>
          <cell r="Y648">
            <v>11.9</v>
          </cell>
          <cell r="Z648">
            <v>0</v>
          </cell>
          <cell r="AA648">
            <v>0</v>
          </cell>
          <cell r="AB648">
            <v>0</v>
          </cell>
          <cell r="AC648">
            <v>366.3</v>
          </cell>
          <cell r="AD648">
            <v>0</v>
          </cell>
          <cell r="AE648">
            <v>0</v>
          </cell>
          <cell r="AF648">
            <v>7.8</v>
          </cell>
          <cell r="AG648">
            <v>0</v>
          </cell>
          <cell r="AH648">
            <v>0</v>
          </cell>
          <cell r="AI648">
            <v>0</v>
          </cell>
          <cell r="AJ648">
            <v>0</v>
          </cell>
          <cell r="AK648">
            <v>0</v>
          </cell>
          <cell r="AL648">
            <v>0</v>
          </cell>
          <cell r="AM648">
            <v>0</v>
          </cell>
          <cell r="AN648">
            <v>0</v>
          </cell>
          <cell r="AO648">
            <v>0</v>
          </cell>
          <cell r="AP648">
            <v>0</v>
          </cell>
          <cell r="AQ648">
            <v>0</v>
          </cell>
          <cell r="AR648">
            <v>0</v>
          </cell>
          <cell r="AS648">
            <v>0</v>
          </cell>
          <cell r="AT648">
            <v>0</v>
          </cell>
          <cell r="AU648">
            <v>0</v>
          </cell>
          <cell r="AV648">
            <v>0</v>
          </cell>
          <cell r="AW648">
            <v>0</v>
          </cell>
          <cell r="AX648">
            <v>2589</v>
          </cell>
          <cell r="AY648">
            <v>89.02</v>
          </cell>
          <cell r="AZ648">
            <v>0</v>
          </cell>
          <cell r="BA648">
            <v>0</v>
          </cell>
          <cell r="BB648">
            <v>0</v>
          </cell>
          <cell r="BC648">
            <v>20.7</v>
          </cell>
          <cell r="BD648">
            <v>61.52</v>
          </cell>
          <cell r="BE648">
            <v>0</v>
          </cell>
          <cell r="BF648">
            <v>0</v>
          </cell>
          <cell r="BG648">
            <v>188.61</v>
          </cell>
          <cell r="BH648">
            <v>0</v>
          </cell>
          <cell r="BI648">
            <v>55.5</v>
          </cell>
          <cell r="BJ648">
            <v>0</v>
          </cell>
          <cell r="BK648">
            <v>0</v>
          </cell>
          <cell r="BL648">
            <v>0</v>
          </cell>
          <cell r="BM648">
            <v>0</v>
          </cell>
          <cell r="BN648">
            <v>0</v>
          </cell>
          <cell r="BO648">
            <v>0</v>
          </cell>
          <cell r="BP648">
            <v>0</v>
          </cell>
          <cell r="BQ648">
            <v>0</v>
          </cell>
          <cell r="BR648">
            <v>0</v>
          </cell>
          <cell r="BS648">
            <v>0</v>
          </cell>
          <cell r="BT648">
            <v>0</v>
          </cell>
          <cell r="BU648">
            <v>0</v>
          </cell>
          <cell r="BV648">
            <v>0</v>
          </cell>
          <cell r="BW648">
            <v>0</v>
          </cell>
          <cell r="BY648">
            <v>0.12</v>
          </cell>
          <cell r="BZ648">
            <v>8.19</v>
          </cell>
          <cell r="CA648">
            <v>0</v>
          </cell>
          <cell r="CB648">
            <v>0</v>
          </cell>
          <cell r="CC648">
            <v>0</v>
          </cell>
          <cell r="CD648">
            <v>0</v>
          </cell>
          <cell r="CE648">
            <v>0</v>
          </cell>
          <cell r="CF648">
            <v>0</v>
          </cell>
          <cell r="CG648">
            <v>0</v>
          </cell>
          <cell r="CH648">
            <v>5</v>
          </cell>
          <cell r="CI648">
            <v>0</v>
          </cell>
          <cell r="CJ648">
            <v>0</v>
          </cell>
          <cell r="CK648">
            <v>3.99</v>
          </cell>
          <cell r="CL648">
            <v>0</v>
          </cell>
          <cell r="CM648">
            <v>0</v>
          </cell>
          <cell r="CN648">
            <v>70.900000000000006</v>
          </cell>
          <cell r="CO648">
            <v>0</v>
          </cell>
          <cell r="CP648">
            <v>0</v>
          </cell>
          <cell r="CQ648">
            <v>120</v>
          </cell>
          <cell r="CR648">
            <v>0</v>
          </cell>
          <cell r="CS648">
            <v>0</v>
          </cell>
          <cell r="CT648">
            <v>0</v>
          </cell>
          <cell r="CU648">
            <v>0</v>
          </cell>
          <cell r="CV648">
            <v>0</v>
          </cell>
          <cell r="CW648">
            <v>0</v>
          </cell>
          <cell r="CX648">
            <v>0</v>
          </cell>
          <cell r="CY648">
            <v>0</v>
          </cell>
          <cell r="CZ648">
            <v>0</v>
          </cell>
          <cell r="DA648">
            <v>0</v>
          </cell>
          <cell r="DB648">
            <v>0</v>
          </cell>
          <cell r="DC648">
            <v>0</v>
          </cell>
          <cell r="DD648">
            <v>0</v>
          </cell>
          <cell r="DE648">
            <v>0</v>
          </cell>
          <cell r="DF648">
            <v>0</v>
          </cell>
          <cell r="DG648">
            <v>0</v>
          </cell>
          <cell r="DH648">
            <v>0</v>
          </cell>
          <cell r="DI648">
            <v>0</v>
          </cell>
          <cell r="DJ648">
            <v>0</v>
          </cell>
          <cell r="DK648">
            <v>0</v>
          </cell>
          <cell r="DL648">
            <v>0</v>
          </cell>
          <cell r="DM648">
            <v>0</v>
          </cell>
          <cell r="DN648">
            <v>0</v>
          </cell>
          <cell r="DO648">
            <v>0</v>
          </cell>
          <cell r="DP648">
            <v>0</v>
          </cell>
          <cell r="DQ648">
            <v>0</v>
          </cell>
          <cell r="DR648">
            <v>0</v>
          </cell>
          <cell r="DS648">
            <v>0</v>
          </cell>
          <cell r="DT648">
            <v>0</v>
          </cell>
          <cell r="DU648">
            <v>0</v>
          </cell>
          <cell r="DV648">
            <v>78.5</v>
          </cell>
          <cell r="DW648">
            <v>0</v>
          </cell>
          <cell r="DX648">
            <v>0</v>
          </cell>
          <cell r="DY648">
            <v>0</v>
          </cell>
          <cell r="DZ648">
            <v>0</v>
          </cell>
          <cell r="EA648">
            <v>0.08</v>
          </cell>
          <cell r="EB648">
            <v>0</v>
          </cell>
          <cell r="EC648">
            <v>0</v>
          </cell>
          <cell r="ED648">
            <v>0</v>
          </cell>
          <cell r="EE648">
            <v>20</v>
          </cell>
          <cell r="EF648">
            <v>0</v>
          </cell>
          <cell r="EG648">
            <v>0.6</v>
          </cell>
          <cell r="EH648">
            <v>0</v>
          </cell>
          <cell r="EI648">
            <v>0</v>
          </cell>
          <cell r="EJ648">
            <v>0</v>
          </cell>
          <cell r="EK648">
            <v>0</v>
          </cell>
          <cell r="EL648">
            <v>0</v>
          </cell>
          <cell r="EM648">
            <v>0</v>
          </cell>
          <cell r="EN648">
            <v>0</v>
          </cell>
          <cell r="EO648">
            <v>0</v>
          </cell>
          <cell r="EQ648">
            <v>3886.2299999999996</v>
          </cell>
        </row>
        <row r="649">
          <cell r="B649">
            <v>0</v>
          </cell>
          <cell r="C649">
            <v>0</v>
          </cell>
          <cell r="D649">
            <v>0</v>
          </cell>
          <cell r="E649">
            <v>0</v>
          </cell>
          <cell r="F649">
            <v>0</v>
          </cell>
          <cell r="G649">
            <v>0</v>
          </cell>
          <cell r="H649">
            <v>0</v>
          </cell>
          <cell r="I649">
            <v>0</v>
          </cell>
          <cell r="J649">
            <v>0</v>
          </cell>
          <cell r="K649">
            <v>0</v>
          </cell>
          <cell r="L649">
            <v>0</v>
          </cell>
          <cell r="M649">
            <v>0</v>
          </cell>
          <cell r="N649">
            <v>0</v>
          </cell>
          <cell r="O649">
            <v>0</v>
          </cell>
          <cell r="P649">
            <v>0</v>
          </cell>
          <cell r="Q649">
            <v>0</v>
          </cell>
          <cell r="R649">
            <v>0</v>
          </cell>
          <cell r="S649">
            <v>0</v>
          </cell>
          <cell r="T649">
            <v>0</v>
          </cell>
          <cell r="U649">
            <v>0</v>
          </cell>
          <cell r="V649">
            <v>0</v>
          </cell>
          <cell r="W649">
            <v>0</v>
          </cell>
          <cell r="X649">
            <v>0</v>
          </cell>
          <cell r="Y649">
            <v>0</v>
          </cell>
          <cell r="Z649">
            <v>0</v>
          </cell>
          <cell r="AA649">
            <v>0</v>
          </cell>
          <cell r="AB649">
            <v>0</v>
          </cell>
          <cell r="AC649">
            <v>0</v>
          </cell>
          <cell r="AD649">
            <v>0</v>
          </cell>
          <cell r="AE649">
            <v>0</v>
          </cell>
          <cell r="AF649">
            <v>0</v>
          </cell>
          <cell r="AG649">
            <v>0</v>
          </cell>
          <cell r="AH649">
            <v>0</v>
          </cell>
          <cell r="AI649">
            <v>0</v>
          </cell>
          <cell r="AJ649">
            <v>0</v>
          </cell>
          <cell r="AK649">
            <v>0</v>
          </cell>
          <cell r="AL649">
            <v>0</v>
          </cell>
          <cell r="AM649">
            <v>0</v>
          </cell>
          <cell r="AN649">
            <v>0</v>
          </cell>
          <cell r="AO649">
            <v>0</v>
          </cell>
          <cell r="AP649">
            <v>0</v>
          </cell>
          <cell r="AQ649">
            <v>0</v>
          </cell>
          <cell r="AR649">
            <v>0</v>
          </cell>
          <cell r="AT649">
            <v>0</v>
          </cell>
          <cell r="AU649">
            <v>0</v>
          </cell>
          <cell r="AV649">
            <v>0</v>
          </cell>
          <cell r="AW649">
            <v>0</v>
          </cell>
          <cell r="AX649">
            <v>0</v>
          </cell>
          <cell r="AY649">
            <v>0</v>
          </cell>
          <cell r="AZ649">
            <v>0</v>
          </cell>
          <cell r="BA649">
            <v>0</v>
          </cell>
          <cell r="BB649">
            <v>0</v>
          </cell>
          <cell r="BC649">
            <v>0</v>
          </cell>
          <cell r="BD649">
            <v>0</v>
          </cell>
          <cell r="BE649">
            <v>0</v>
          </cell>
          <cell r="BF649">
            <v>0</v>
          </cell>
          <cell r="BG649">
            <v>0</v>
          </cell>
          <cell r="BH649">
            <v>0</v>
          </cell>
          <cell r="BI649">
            <v>0</v>
          </cell>
          <cell r="BJ649">
            <v>0</v>
          </cell>
          <cell r="BK649">
            <v>0</v>
          </cell>
          <cell r="BL649">
            <v>0</v>
          </cell>
          <cell r="BM649">
            <v>0</v>
          </cell>
          <cell r="BN649">
            <v>0</v>
          </cell>
          <cell r="BO649">
            <v>0</v>
          </cell>
          <cell r="BP649">
            <v>0</v>
          </cell>
          <cell r="BQ649">
            <v>0</v>
          </cell>
          <cell r="BR649">
            <v>0</v>
          </cell>
          <cell r="BS649">
            <v>0</v>
          </cell>
          <cell r="BT649">
            <v>0</v>
          </cell>
          <cell r="BU649">
            <v>0</v>
          </cell>
          <cell r="BV649">
            <v>0</v>
          </cell>
          <cell r="BW649">
            <v>0</v>
          </cell>
          <cell r="BY649">
            <v>0</v>
          </cell>
          <cell r="BZ649">
            <v>0</v>
          </cell>
          <cell r="CA649">
            <v>0</v>
          </cell>
          <cell r="CB649">
            <v>0</v>
          </cell>
          <cell r="CC649">
            <v>0</v>
          </cell>
          <cell r="CD649">
            <v>0</v>
          </cell>
          <cell r="CE649">
            <v>0</v>
          </cell>
          <cell r="CF649">
            <v>0</v>
          </cell>
          <cell r="CG649">
            <v>0</v>
          </cell>
          <cell r="CH649">
            <v>0</v>
          </cell>
          <cell r="CI649">
            <v>0</v>
          </cell>
          <cell r="CJ649">
            <v>0</v>
          </cell>
          <cell r="CK649">
            <v>0</v>
          </cell>
          <cell r="CL649">
            <v>0</v>
          </cell>
          <cell r="CM649">
            <v>0</v>
          </cell>
          <cell r="CN649">
            <v>0</v>
          </cell>
          <cell r="CO649">
            <v>0</v>
          </cell>
          <cell r="CP649">
            <v>0</v>
          </cell>
          <cell r="CQ649">
            <v>0</v>
          </cell>
          <cell r="CR649">
            <v>0</v>
          </cell>
          <cell r="CS649">
            <v>0</v>
          </cell>
          <cell r="CT649">
            <v>0</v>
          </cell>
          <cell r="CU649">
            <v>0</v>
          </cell>
          <cell r="CV649">
            <v>0</v>
          </cell>
          <cell r="CW649">
            <v>0</v>
          </cell>
          <cell r="CX649">
            <v>0</v>
          </cell>
          <cell r="CY649">
            <v>0</v>
          </cell>
          <cell r="CZ649">
            <v>0</v>
          </cell>
          <cell r="DA649">
            <v>0</v>
          </cell>
          <cell r="DB649">
            <v>0</v>
          </cell>
          <cell r="DC649">
            <v>0</v>
          </cell>
          <cell r="DD649">
            <v>0</v>
          </cell>
          <cell r="DE649">
            <v>0</v>
          </cell>
          <cell r="DF649">
            <v>0</v>
          </cell>
          <cell r="DG649">
            <v>0</v>
          </cell>
          <cell r="DH649">
            <v>0</v>
          </cell>
          <cell r="DI649">
            <v>0</v>
          </cell>
          <cell r="DJ649">
            <v>0</v>
          </cell>
          <cell r="DK649">
            <v>0</v>
          </cell>
          <cell r="DL649">
            <v>0</v>
          </cell>
          <cell r="DM649">
            <v>0</v>
          </cell>
          <cell r="DN649">
            <v>0</v>
          </cell>
          <cell r="DO649">
            <v>0</v>
          </cell>
          <cell r="DP649">
            <v>0</v>
          </cell>
          <cell r="DQ649">
            <v>0</v>
          </cell>
          <cell r="DR649">
            <v>0</v>
          </cell>
          <cell r="DS649">
            <v>0</v>
          </cell>
          <cell r="DT649">
            <v>0</v>
          </cell>
          <cell r="DU649">
            <v>0</v>
          </cell>
          <cell r="DV649">
            <v>0</v>
          </cell>
          <cell r="DW649">
            <v>0</v>
          </cell>
          <cell r="DX649">
            <v>0</v>
          </cell>
          <cell r="DY649">
            <v>0</v>
          </cell>
          <cell r="DZ649">
            <v>0</v>
          </cell>
          <cell r="EA649">
            <v>0</v>
          </cell>
          <cell r="EB649">
            <v>0</v>
          </cell>
          <cell r="EC649">
            <v>0</v>
          </cell>
          <cell r="ED649">
            <v>0</v>
          </cell>
          <cell r="EE649">
            <v>0</v>
          </cell>
          <cell r="EF649">
            <v>0</v>
          </cell>
          <cell r="EG649">
            <v>0</v>
          </cell>
          <cell r="EH649">
            <v>0</v>
          </cell>
          <cell r="EI649">
            <v>0</v>
          </cell>
          <cell r="EJ649">
            <v>0</v>
          </cell>
          <cell r="EK649">
            <v>0</v>
          </cell>
          <cell r="EL649">
            <v>0</v>
          </cell>
          <cell r="EM649">
            <v>0</v>
          </cell>
          <cell r="EN649">
            <v>0</v>
          </cell>
          <cell r="EO649">
            <v>0</v>
          </cell>
          <cell r="EQ649">
            <v>0</v>
          </cell>
        </row>
        <row r="650">
          <cell r="B650">
            <v>3</v>
          </cell>
          <cell r="C650">
            <v>0</v>
          </cell>
          <cell r="D650">
            <v>0</v>
          </cell>
          <cell r="E650">
            <v>0</v>
          </cell>
          <cell r="F650">
            <v>0</v>
          </cell>
          <cell r="G650">
            <v>0</v>
          </cell>
          <cell r="H650">
            <v>0</v>
          </cell>
          <cell r="I650">
            <v>73</v>
          </cell>
          <cell r="J650">
            <v>69.2</v>
          </cell>
          <cell r="K650">
            <v>0</v>
          </cell>
          <cell r="L650">
            <v>0</v>
          </cell>
          <cell r="M650">
            <v>0</v>
          </cell>
          <cell r="N650">
            <v>0</v>
          </cell>
          <cell r="O650">
            <v>15.3</v>
          </cell>
          <cell r="P650">
            <v>0</v>
          </cell>
          <cell r="Q650">
            <v>0</v>
          </cell>
          <cell r="R650">
            <v>0</v>
          </cell>
          <cell r="S650">
            <v>0</v>
          </cell>
          <cell r="T650">
            <v>0</v>
          </cell>
          <cell r="U650">
            <v>0</v>
          </cell>
          <cell r="V650">
            <v>1414.6821266807101</v>
          </cell>
          <cell r="W650">
            <v>0</v>
          </cell>
          <cell r="X650">
            <v>0</v>
          </cell>
          <cell r="Y650">
            <v>1808.9</v>
          </cell>
          <cell r="Z650">
            <v>0</v>
          </cell>
          <cell r="AA650">
            <v>34794</v>
          </cell>
          <cell r="AB650">
            <v>0</v>
          </cell>
          <cell r="AC650">
            <v>109.4</v>
          </cell>
          <cell r="AD650">
            <v>10.9</v>
          </cell>
          <cell r="AE650">
            <v>0</v>
          </cell>
          <cell r="AF650">
            <v>0</v>
          </cell>
          <cell r="AG650">
            <v>0</v>
          </cell>
          <cell r="AH650">
            <v>0</v>
          </cell>
          <cell r="AI650">
            <v>0</v>
          </cell>
          <cell r="AJ650">
            <v>0</v>
          </cell>
          <cell r="AK650">
            <v>0</v>
          </cell>
          <cell r="AL650">
            <v>0</v>
          </cell>
          <cell r="AM650">
            <v>0</v>
          </cell>
          <cell r="AN650">
            <v>0</v>
          </cell>
          <cell r="AO650">
            <v>0</v>
          </cell>
          <cell r="AP650">
            <v>0</v>
          </cell>
          <cell r="AQ650">
            <v>0</v>
          </cell>
          <cell r="AR650">
            <v>0</v>
          </cell>
          <cell r="AS650">
            <v>0</v>
          </cell>
          <cell r="AT650">
            <v>1069.2</v>
          </cell>
          <cell r="AU650">
            <v>0</v>
          </cell>
          <cell r="AV650">
            <v>0</v>
          </cell>
          <cell r="AW650">
            <v>0</v>
          </cell>
          <cell r="AX650">
            <v>137</v>
          </cell>
          <cell r="AY650">
            <v>0</v>
          </cell>
          <cell r="AZ650">
            <v>0</v>
          </cell>
          <cell r="BA650">
            <v>0</v>
          </cell>
          <cell r="BB650">
            <v>0</v>
          </cell>
          <cell r="BC650">
            <v>51</v>
          </cell>
          <cell r="BD650">
            <v>9.1999999999999993</v>
          </cell>
          <cell r="BE650">
            <v>0</v>
          </cell>
          <cell r="BF650">
            <v>58.5</v>
          </cell>
          <cell r="BG650">
            <v>0</v>
          </cell>
          <cell r="BH650">
            <v>0</v>
          </cell>
          <cell r="BI650">
            <v>0</v>
          </cell>
          <cell r="BJ650">
            <v>0</v>
          </cell>
          <cell r="BK650">
            <v>0</v>
          </cell>
          <cell r="BL650">
            <v>0</v>
          </cell>
          <cell r="BM650">
            <v>0</v>
          </cell>
          <cell r="BN650">
            <v>0</v>
          </cell>
          <cell r="BO650">
            <v>300</v>
          </cell>
          <cell r="BP650">
            <v>0</v>
          </cell>
          <cell r="BQ650">
            <v>0</v>
          </cell>
          <cell r="BR650">
            <v>0</v>
          </cell>
          <cell r="BS650">
            <v>3.3</v>
          </cell>
          <cell r="BT650">
            <v>2028.2</v>
          </cell>
          <cell r="BU650">
            <v>0</v>
          </cell>
          <cell r="BV650">
            <v>0</v>
          </cell>
          <cell r="BW650">
            <v>0</v>
          </cell>
          <cell r="BY650">
            <v>0</v>
          </cell>
          <cell r="BZ650">
            <v>0</v>
          </cell>
          <cell r="CA650">
            <v>0</v>
          </cell>
          <cell r="CB650">
            <v>20.49</v>
          </cell>
          <cell r="CC650">
            <v>0</v>
          </cell>
          <cell r="CD650">
            <v>0</v>
          </cell>
          <cell r="CE650">
            <v>0.5</v>
          </cell>
          <cell r="CF650">
            <v>70</v>
          </cell>
          <cell r="CG650">
            <v>0</v>
          </cell>
          <cell r="CH650">
            <v>2993</v>
          </cell>
          <cell r="CI650">
            <v>0</v>
          </cell>
          <cell r="CJ650">
            <v>0</v>
          </cell>
          <cell r="CK650">
            <v>0.09</v>
          </cell>
          <cell r="CL650">
            <v>0</v>
          </cell>
          <cell r="CM650">
            <v>0</v>
          </cell>
          <cell r="CN650">
            <v>0</v>
          </cell>
          <cell r="CO650">
            <v>0</v>
          </cell>
          <cell r="CP650">
            <v>0</v>
          </cell>
          <cell r="CQ650">
            <v>0</v>
          </cell>
          <cell r="CR650">
            <v>0</v>
          </cell>
          <cell r="CS650">
            <v>0</v>
          </cell>
          <cell r="CT650">
            <v>0</v>
          </cell>
          <cell r="CU650">
            <v>0</v>
          </cell>
          <cell r="CV650">
            <v>0</v>
          </cell>
          <cell r="CW650">
            <v>0</v>
          </cell>
          <cell r="CX650">
            <v>0</v>
          </cell>
          <cell r="CY650">
            <v>0</v>
          </cell>
          <cell r="CZ650">
            <v>0</v>
          </cell>
          <cell r="DA650">
            <v>0</v>
          </cell>
          <cell r="DB650">
            <v>0</v>
          </cell>
          <cell r="DC650">
            <v>0</v>
          </cell>
          <cell r="DD650">
            <v>0</v>
          </cell>
          <cell r="DE650">
            <v>0</v>
          </cell>
          <cell r="DF650">
            <v>0</v>
          </cell>
          <cell r="DG650">
            <v>0</v>
          </cell>
          <cell r="DH650">
            <v>0</v>
          </cell>
          <cell r="DI650">
            <v>0</v>
          </cell>
          <cell r="DJ650">
            <v>0</v>
          </cell>
          <cell r="DK650">
            <v>0</v>
          </cell>
          <cell r="DL650">
            <v>0</v>
          </cell>
          <cell r="DM650">
            <v>0</v>
          </cell>
          <cell r="DN650">
            <v>0</v>
          </cell>
          <cell r="DO650">
            <v>0</v>
          </cell>
          <cell r="DP650">
            <v>0</v>
          </cell>
          <cell r="DQ650">
            <v>0</v>
          </cell>
          <cell r="DR650">
            <v>0</v>
          </cell>
          <cell r="DS650">
            <v>0</v>
          </cell>
          <cell r="DT650">
            <v>0</v>
          </cell>
          <cell r="DU650">
            <v>0</v>
          </cell>
          <cell r="DV650">
            <v>0</v>
          </cell>
          <cell r="DW650">
            <v>0</v>
          </cell>
          <cell r="DX650">
            <v>0</v>
          </cell>
          <cell r="DY650">
            <v>0</v>
          </cell>
          <cell r="DZ650">
            <v>0</v>
          </cell>
          <cell r="EA650">
            <v>0</v>
          </cell>
          <cell r="EB650">
            <v>0</v>
          </cell>
          <cell r="EC650">
            <v>0</v>
          </cell>
          <cell r="ED650">
            <v>0</v>
          </cell>
          <cell r="EE650">
            <v>0</v>
          </cell>
          <cell r="EF650">
            <v>0</v>
          </cell>
          <cell r="EG650">
            <v>0</v>
          </cell>
          <cell r="EH650">
            <v>0</v>
          </cell>
          <cell r="EI650">
            <v>0</v>
          </cell>
          <cell r="EJ650">
            <v>0</v>
          </cell>
          <cell r="EK650">
            <v>0</v>
          </cell>
          <cell r="EL650">
            <v>0</v>
          </cell>
          <cell r="EM650">
            <v>0</v>
          </cell>
          <cell r="EN650">
            <v>0</v>
          </cell>
          <cell r="EO650">
            <v>0</v>
          </cell>
          <cell r="EQ650">
            <v>45038.862126680702</v>
          </cell>
        </row>
        <row r="651">
          <cell r="B651">
            <v>3</v>
          </cell>
          <cell r="C651">
            <v>0</v>
          </cell>
          <cell r="D651">
            <v>0</v>
          </cell>
          <cell r="E651">
            <v>0</v>
          </cell>
          <cell r="F651">
            <v>0</v>
          </cell>
          <cell r="G651">
            <v>61.5</v>
          </cell>
          <cell r="H651">
            <v>224</v>
          </cell>
          <cell r="I651">
            <v>341</v>
          </cell>
          <cell r="J651">
            <v>69.2</v>
          </cell>
          <cell r="K651">
            <v>0</v>
          </cell>
          <cell r="L651">
            <v>9.6999999999999993</v>
          </cell>
          <cell r="M651">
            <v>0</v>
          </cell>
          <cell r="N651">
            <v>0</v>
          </cell>
          <cell r="O651">
            <v>15.3</v>
          </cell>
          <cell r="P651">
            <v>0</v>
          </cell>
          <cell r="Q651">
            <v>0</v>
          </cell>
          <cell r="R651">
            <v>0</v>
          </cell>
          <cell r="S651">
            <v>0</v>
          </cell>
          <cell r="T651">
            <v>0</v>
          </cell>
          <cell r="U651">
            <v>220</v>
          </cell>
          <cell r="V651">
            <v>1414.6821266807101</v>
          </cell>
          <cell r="W651">
            <v>13.19</v>
          </cell>
          <cell r="X651">
            <v>34.1</v>
          </cell>
          <cell r="Y651">
            <v>1820.8</v>
          </cell>
          <cell r="Z651">
            <v>0</v>
          </cell>
          <cell r="AA651">
            <v>57990</v>
          </cell>
          <cell r="AB651">
            <v>0</v>
          </cell>
          <cell r="AC651">
            <v>475.7</v>
          </cell>
          <cell r="AD651">
            <v>41.87</v>
          </cell>
          <cell r="AE651">
            <v>0</v>
          </cell>
          <cell r="AF651">
            <v>7.8</v>
          </cell>
          <cell r="AG651">
            <v>0</v>
          </cell>
          <cell r="AH651">
            <v>0</v>
          </cell>
          <cell r="AI651">
            <v>0</v>
          </cell>
          <cell r="AJ651">
            <v>0</v>
          </cell>
          <cell r="AK651">
            <v>0</v>
          </cell>
          <cell r="AL651">
            <v>0</v>
          </cell>
          <cell r="AM651">
            <v>0</v>
          </cell>
          <cell r="AN651">
            <v>0</v>
          </cell>
          <cell r="AO651">
            <v>0</v>
          </cell>
          <cell r="AP651">
            <v>0</v>
          </cell>
          <cell r="AQ651">
            <v>0</v>
          </cell>
          <cell r="AR651">
            <v>0</v>
          </cell>
          <cell r="AS651">
            <v>0</v>
          </cell>
          <cell r="AT651">
            <v>1146.5</v>
          </cell>
          <cell r="AU651">
            <v>0</v>
          </cell>
          <cell r="AV651">
            <v>9.6999999999999993</v>
          </cell>
          <cell r="AW651">
            <v>0</v>
          </cell>
          <cell r="AX651">
            <v>2726</v>
          </cell>
          <cell r="AY651">
            <v>89.02</v>
          </cell>
          <cell r="AZ651">
            <v>0</v>
          </cell>
          <cell r="BA651">
            <v>0</v>
          </cell>
          <cell r="BB651">
            <v>0</v>
          </cell>
          <cell r="BC651">
            <v>71.7</v>
          </cell>
          <cell r="BD651">
            <v>73.33</v>
          </cell>
          <cell r="BE651">
            <v>0</v>
          </cell>
          <cell r="BF651">
            <v>58.5</v>
          </cell>
          <cell r="BG651">
            <v>296.29000000000002</v>
          </cell>
          <cell r="BH651">
            <v>0</v>
          </cell>
          <cell r="BI651">
            <v>55.5</v>
          </cell>
          <cell r="BJ651">
            <v>8</v>
          </cell>
          <cell r="BK651">
            <v>0</v>
          </cell>
          <cell r="BL651">
            <v>0</v>
          </cell>
          <cell r="BM651">
            <v>227.74</v>
          </cell>
          <cell r="BN651">
            <v>0</v>
          </cell>
          <cell r="BO651">
            <v>300</v>
          </cell>
          <cell r="BP651">
            <v>147.16629346725699</v>
          </cell>
          <cell r="BQ651">
            <v>0</v>
          </cell>
          <cell r="BR651">
            <v>671.69</v>
          </cell>
          <cell r="BS651">
            <v>321.5</v>
          </cell>
          <cell r="BT651">
            <v>2576.46</v>
          </cell>
          <cell r="BU651">
            <v>4.4000000000000004</v>
          </cell>
          <cell r="BV651">
            <v>152.38</v>
          </cell>
          <cell r="BW651">
            <v>0</v>
          </cell>
          <cell r="BY651">
            <v>0.12</v>
          </cell>
          <cell r="BZ651">
            <v>17.38</v>
          </cell>
          <cell r="CA651">
            <v>4.9000000000000004</v>
          </cell>
          <cell r="CB651">
            <v>99.28</v>
          </cell>
          <cell r="CC651">
            <v>0</v>
          </cell>
          <cell r="CD651">
            <v>221</v>
          </cell>
          <cell r="CE651">
            <v>12.96</v>
          </cell>
          <cell r="CF651">
            <v>405.8</v>
          </cell>
          <cell r="CG651">
            <v>0</v>
          </cell>
          <cell r="CH651">
            <v>3486</v>
          </cell>
          <cell r="CI651">
            <v>0</v>
          </cell>
          <cell r="CJ651">
            <v>39.4806685768569</v>
          </cell>
          <cell r="CK651">
            <v>7.98</v>
          </cell>
          <cell r="CL651">
            <v>0</v>
          </cell>
          <cell r="CM651">
            <v>33.159999999999997</v>
          </cell>
          <cell r="CN651">
            <v>-27</v>
          </cell>
          <cell r="CO651">
            <v>0</v>
          </cell>
          <cell r="CP651">
            <v>48</v>
          </cell>
          <cell r="CQ651">
            <v>178.7</v>
          </cell>
          <cell r="CR651">
            <v>10.9</v>
          </cell>
          <cell r="CS651">
            <v>0</v>
          </cell>
          <cell r="CT651">
            <v>0</v>
          </cell>
          <cell r="CU651">
            <v>0</v>
          </cell>
          <cell r="CV651">
            <v>0</v>
          </cell>
          <cell r="CW651">
            <v>0</v>
          </cell>
          <cell r="CX651">
            <v>389</v>
          </cell>
          <cell r="CY651">
            <v>0</v>
          </cell>
          <cell r="CZ651">
            <v>0</v>
          </cell>
          <cell r="DA651">
            <v>0</v>
          </cell>
          <cell r="DB651">
            <v>391.96</v>
          </cell>
          <cell r="DC651">
            <v>35</v>
          </cell>
          <cell r="DD651">
            <v>0</v>
          </cell>
          <cell r="DE651">
            <v>0</v>
          </cell>
          <cell r="DF651">
            <v>0</v>
          </cell>
          <cell r="DG651">
            <v>0</v>
          </cell>
          <cell r="DH651">
            <v>0</v>
          </cell>
          <cell r="DI651">
            <v>0</v>
          </cell>
          <cell r="DJ651">
            <v>72.86</v>
          </cell>
          <cell r="DK651">
            <v>0</v>
          </cell>
          <cell r="DL651">
            <v>0</v>
          </cell>
          <cell r="DM651">
            <v>0</v>
          </cell>
          <cell r="DN651">
            <v>33.950000000000003</v>
          </cell>
          <cell r="DO651">
            <v>-47.85</v>
          </cell>
          <cell r="DP651">
            <v>0</v>
          </cell>
          <cell r="DQ651">
            <v>0</v>
          </cell>
          <cell r="DR651">
            <v>0</v>
          </cell>
          <cell r="DS651">
            <v>0</v>
          </cell>
          <cell r="DT651">
            <v>0</v>
          </cell>
          <cell r="DU651">
            <v>0</v>
          </cell>
          <cell r="DV651">
            <v>78.5</v>
          </cell>
          <cell r="DW651">
            <v>0</v>
          </cell>
          <cell r="DX651">
            <v>0</v>
          </cell>
          <cell r="DY651">
            <v>0</v>
          </cell>
          <cell r="DZ651">
            <v>14</v>
          </cell>
          <cell r="EA651">
            <v>14.8</v>
          </cell>
          <cell r="EB651">
            <v>0.48</v>
          </cell>
          <cell r="EC651">
            <v>0</v>
          </cell>
          <cell r="ED651">
            <v>153</v>
          </cell>
          <cell r="EE651">
            <v>265.5</v>
          </cell>
          <cell r="EF651">
            <v>0</v>
          </cell>
          <cell r="EG651">
            <v>1.5</v>
          </cell>
          <cell r="EH651">
            <v>0</v>
          </cell>
          <cell r="EI651">
            <v>0</v>
          </cell>
          <cell r="EJ651">
            <v>0</v>
          </cell>
          <cell r="EK651">
            <v>56.811582857142902</v>
          </cell>
          <cell r="EL651">
            <v>0.87</v>
          </cell>
          <cell r="EM651">
            <v>17.899999999999999</v>
          </cell>
          <cell r="EN651">
            <v>36.1</v>
          </cell>
          <cell r="EO651">
            <v>0</v>
          </cell>
          <cell r="EQ651">
            <v>77730.760671581971</v>
          </cell>
        </row>
        <row r="652">
          <cell r="B652">
            <v>0</v>
          </cell>
          <cell r="C652">
            <v>0</v>
          </cell>
          <cell r="D652">
            <v>0</v>
          </cell>
          <cell r="E652">
            <v>0</v>
          </cell>
          <cell r="F652">
            <v>0</v>
          </cell>
          <cell r="G652">
            <v>0</v>
          </cell>
          <cell r="H652">
            <v>213</v>
          </cell>
          <cell r="I652">
            <v>0</v>
          </cell>
          <cell r="K652">
            <v>239</v>
          </cell>
          <cell r="L652">
            <v>8.9</v>
          </cell>
          <cell r="M652">
            <v>0</v>
          </cell>
          <cell r="N652">
            <v>0</v>
          </cell>
          <cell r="O652">
            <v>0</v>
          </cell>
          <cell r="P652">
            <v>0</v>
          </cell>
          <cell r="Q652">
            <v>0</v>
          </cell>
          <cell r="R652">
            <v>0</v>
          </cell>
          <cell r="S652">
            <v>0</v>
          </cell>
          <cell r="T652">
            <v>0</v>
          </cell>
          <cell r="U652">
            <v>104</v>
          </cell>
          <cell r="V652">
            <v>0</v>
          </cell>
          <cell r="W652">
            <v>13.64</v>
          </cell>
          <cell r="X652">
            <v>34.1</v>
          </cell>
          <cell r="Y652">
            <v>0</v>
          </cell>
          <cell r="Z652">
            <v>0</v>
          </cell>
          <cell r="AA652">
            <v>16189</v>
          </cell>
          <cell r="AB652">
            <v>0</v>
          </cell>
          <cell r="AC652">
            <v>0</v>
          </cell>
          <cell r="AD652">
            <v>30.97</v>
          </cell>
          <cell r="AE652">
            <v>0</v>
          </cell>
          <cell r="AF652">
            <v>0</v>
          </cell>
          <cell r="AG652">
            <v>0</v>
          </cell>
          <cell r="AH652">
            <v>0</v>
          </cell>
          <cell r="AI652">
            <v>0</v>
          </cell>
          <cell r="AJ652">
            <v>0</v>
          </cell>
          <cell r="AK652">
            <v>0</v>
          </cell>
          <cell r="AL652">
            <v>0</v>
          </cell>
          <cell r="AM652">
            <v>0</v>
          </cell>
          <cell r="AN652">
            <v>0</v>
          </cell>
          <cell r="AO652">
            <v>0</v>
          </cell>
          <cell r="AP652">
            <v>0</v>
          </cell>
          <cell r="AQ652">
            <v>0</v>
          </cell>
          <cell r="AR652">
            <v>0</v>
          </cell>
          <cell r="AS652">
            <v>0</v>
          </cell>
          <cell r="AT652">
            <v>77.3</v>
          </cell>
          <cell r="AU652">
            <v>0</v>
          </cell>
          <cell r="AV652">
            <v>0</v>
          </cell>
          <cell r="AW652">
            <v>0</v>
          </cell>
          <cell r="AX652">
            <v>0</v>
          </cell>
          <cell r="AY652">
            <v>0</v>
          </cell>
          <cell r="AZ652">
            <v>0</v>
          </cell>
          <cell r="BA652">
            <v>0</v>
          </cell>
          <cell r="BB652">
            <v>0</v>
          </cell>
          <cell r="BC652">
            <v>0</v>
          </cell>
          <cell r="BD652">
            <v>0</v>
          </cell>
          <cell r="BE652">
            <v>0</v>
          </cell>
          <cell r="BF652">
            <v>0</v>
          </cell>
          <cell r="BG652">
            <v>106.98</v>
          </cell>
          <cell r="BH652">
            <v>0</v>
          </cell>
          <cell r="BI652">
            <v>0</v>
          </cell>
          <cell r="BJ652">
            <v>8.1</v>
          </cell>
          <cell r="BK652">
            <v>0</v>
          </cell>
          <cell r="BL652">
            <v>0</v>
          </cell>
          <cell r="BM652">
            <v>465.08</v>
          </cell>
          <cell r="BN652">
            <v>0</v>
          </cell>
          <cell r="BO652">
            <v>0</v>
          </cell>
          <cell r="BP652">
            <v>150.992617097405</v>
          </cell>
          <cell r="BQ652">
            <v>0</v>
          </cell>
          <cell r="BR652">
            <v>691.24</v>
          </cell>
          <cell r="BS652">
            <v>302.5</v>
          </cell>
          <cell r="BT652">
            <v>111.69</v>
          </cell>
          <cell r="BU652">
            <v>119</v>
          </cell>
          <cell r="BV652">
            <v>160.69999999999999</v>
          </cell>
          <cell r="BW652">
            <v>0</v>
          </cell>
          <cell r="BY652">
            <v>0</v>
          </cell>
          <cell r="BZ652">
            <v>12.5</v>
          </cell>
          <cell r="CA652">
            <v>4.9000000000000004</v>
          </cell>
          <cell r="CB652">
            <v>105.08</v>
          </cell>
          <cell r="CC652">
            <v>36</v>
          </cell>
          <cell r="CD652">
            <v>237</v>
          </cell>
          <cell r="CE652">
            <v>5.05</v>
          </cell>
          <cell r="CF652">
            <v>658.7</v>
          </cell>
          <cell r="CG652">
            <v>0</v>
          </cell>
          <cell r="CH652">
            <v>644</v>
          </cell>
          <cell r="CI652">
            <v>0</v>
          </cell>
          <cell r="CJ652">
            <v>39.4806685768569</v>
          </cell>
          <cell r="CK652">
            <v>3.9</v>
          </cell>
          <cell r="CL652">
            <v>0</v>
          </cell>
          <cell r="CM652">
            <v>42.18</v>
          </cell>
          <cell r="CN652">
            <v>187.5</v>
          </cell>
          <cell r="CO652">
            <v>21.1</v>
          </cell>
          <cell r="CP652">
            <v>47.1</v>
          </cell>
          <cell r="CQ652">
            <v>101.6</v>
          </cell>
          <cell r="CR652">
            <v>8.3000000000000007</v>
          </cell>
          <cell r="CS652">
            <v>0</v>
          </cell>
          <cell r="CT652">
            <v>0</v>
          </cell>
          <cell r="CU652">
            <v>0</v>
          </cell>
          <cell r="CV652">
            <v>0</v>
          </cell>
          <cell r="CW652">
            <v>0</v>
          </cell>
          <cell r="CX652">
            <v>267</v>
          </cell>
          <cell r="CY652">
            <v>0</v>
          </cell>
          <cell r="CZ652">
            <v>0</v>
          </cell>
          <cell r="DA652">
            <v>0</v>
          </cell>
          <cell r="DB652">
            <v>0</v>
          </cell>
          <cell r="DC652">
            <v>120</v>
          </cell>
          <cell r="DD652">
            <v>0</v>
          </cell>
          <cell r="DE652">
            <v>0</v>
          </cell>
          <cell r="DF652">
            <v>0</v>
          </cell>
          <cell r="DG652">
            <v>0</v>
          </cell>
          <cell r="DH652">
            <v>0</v>
          </cell>
          <cell r="DI652">
            <v>0</v>
          </cell>
          <cell r="DJ652">
            <v>83.21</v>
          </cell>
          <cell r="DK652">
            <v>0</v>
          </cell>
          <cell r="DL652">
            <v>0</v>
          </cell>
          <cell r="DM652">
            <v>0</v>
          </cell>
          <cell r="DN652">
            <v>11.85</v>
          </cell>
          <cell r="DO652">
            <v>47.66</v>
          </cell>
          <cell r="DP652">
            <v>0</v>
          </cell>
          <cell r="DQ652">
            <v>0</v>
          </cell>
          <cell r="DR652">
            <v>0</v>
          </cell>
          <cell r="DS652">
            <v>0</v>
          </cell>
          <cell r="DT652">
            <v>0</v>
          </cell>
          <cell r="DU652">
            <v>0</v>
          </cell>
          <cell r="DV652">
            <v>0</v>
          </cell>
          <cell r="DW652">
            <v>0</v>
          </cell>
          <cell r="DX652">
            <v>0</v>
          </cell>
          <cell r="DY652">
            <v>0</v>
          </cell>
          <cell r="DZ652">
            <v>14</v>
          </cell>
          <cell r="EA652">
            <v>1.2</v>
          </cell>
          <cell r="EB652">
            <v>0.3</v>
          </cell>
          <cell r="EC652">
            <v>0</v>
          </cell>
          <cell r="ED652">
            <v>0</v>
          </cell>
          <cell r="EE652">
            <v>276.10000000000002</v>
          </cell>
          <cell r="EF652">
            <v>0</v>
          </cell>
          <cell r="EG652">
            <v>0.9</v>
          </cell>
          <cell r="EH652">
            <v>0</v>
          </cell>
          <cell r="EI652">
            <v>0</v>
          </cell>
          <cell r="EJ652">
            <v>0</v>
          </cell>
          <cell r="EK652">
            <v>56.811582857142902</v>
          </cell>
          <cell r="EL652">
            <v>0.96</v>
          </cell>
          <cell r="EM652">
            <v>16.5</v>
          </cell>
          <cell r="EN652">
            <v>34.700000000000003</v>
          </cell>
          <cell r="EO652">
            <v>0</v>
          </cell>
          <cell r="EQ652">
            <v>22111.774868531404</v>
          </cell>
        </row>
        <row r="653">
          <cell r="B653">
            <v>0</v>
          </cell>
          <cell r="C653">
            <v>0</v>
          </cell>
          <cell r="D653">
            <v>0</v>
          </cell>
          <cell r="E653">
            <v>0</v>
          </cell>
          <cell r="F653">
            <v>0</v>
          </cell>
          <cell r="G653">
            <v>59.4</v>
          </cell>
          <cell r="H653">
            <v>0</v>
          </cell>
          <cell r="I653">
            <v>0</v>
          </cell>
          <cell r="J653">
            <v>0</v>
          </cell>
          <cell r="K653">
            <v>0</v>
          </cell>
          <cell r="L653">
            <v>0</v>
          </cell>
          <cell r="M653">
            <v>0</v>
          </cell>
          <cell r="N653">
            <v>0</v>
          </cell>
          <cell r="O653">
            <v>0</v>
          </cell>
          <cell r="P653">
            <v>0</v>
          </cell>
          <cell r="Q653">
            <v>0</v>
          </cell>
          <cell r="R653">
            <v>0</v>
          </cell>
          <cell r="S653">
            <v>0</v>
          </cell>
          <cell r="T653">
            <v>0</v>
          </cell>
          <cell r="U653">
            <v>0</v>
          </cell>
          <cell r="V653">
            <v>0</v>
          </cell>
          <cell r="W653">
            <v>0</v>
          </cell>
          <cell r="X653">
            <v>0</v>
          </cell>
          <cell r="Y653">
            <v>7.9</v>
          </cell>
          <cell r="Z653">
            <v>0</v>
          </cell>
          <cell r="AA653">
            <v>0</v>
          </cell>
          <cell r="AB653">
            <v>0</v>
          </cell>
          <cell r="AC653">
            <v>314.2</v>
          </cell>
          <cell r="AD653">
            <v>0</v>
          </cell>
          <cell r="AE653">
            <v>0</v>
          </cell>
          <cell r="AF653">
            <v>8.1</v>
          </cell>
          <cell r="AG653">
            <v>0</v>
          </cell>
          <cell r="AH653">
            <v>0</v>
          </cell>
          <cell r="AI653">
            <v>0</v>
          </cell>
          <cell r="AJ653">
            <v>0</v>
          </cell>
          <cell r="AK653">
            <v>0</v>
          </cell>
          <cell r="AL653">
            <v>0</v>
          </cell>
          <cell r="AM653">
            <v>0</v>
          </cell>
          <cell r="AN653">
            <v>0</v>
          </cell>
          <cell r="AO653">
            <v>0</v>
          </cell>
          <cell r="AP653">
            <v>0</v>
          </cell>
          <cell r="AQ653">
            <v>0</v>
          </cell>
          <cell r="AR653">
            <v>0</v>
          </cell>
          <cell r="AS653">
            <v>0</v>
          </cell>
          <cell r="AT653">
            <v>0</v>
          </cell>
          <cell r="AU653">
            <v>0</v>
          </cell>
          <cell r="AV653">
            <v>0</v>
          </cell>
          <cell r="AW653">
            <v>0</v>
          </cell>
          <cell r="AX653">
            <v>2589</v>
          </cell>
          <cell r="AY653">
            <v>120.4</v>
          </cell>
          <cell r="AZ653">
            <v>0</v>
          </cell>
          <cell r="BA653">
            <v>0</v>
          </cell>
          <cell r="BB653">
            <v>0</v>
          </cell>
          <cell r="BC653">
            <v>24.4</v>
          </cell>
          <cell r="BD653">
            <v>0</v>
          </cell>
          <cell r="BE653">
            <v>0</v>
          </cell>
          <cell r="BF653">
            <v>0</v>
          </cell>
          <cell r="BG653">
            <v>185.22</v>
          </cell>
          <cell r="BH653">
            <v>0</v>
          </cell>
          <cell r="BI653">
            <v>0</v>
          </cell>
          <cell r="BJ653">
            <v>0</v>
          </cell>
          <cell r="BK653">
            <v>0</v>
          </cell>
          <cell r="BL653">
            <v>0</v>
          </cell>
          <cell r="BM653">
            <v>0</v>
          </cell>
          <cell r="BN653">
            <v>0</v>
          </cell>
          <cell r="BO653">
            <v>0</v>
          </cell>
          <cell r="BP653">
            <v>0</v>
          </cell>
          <cell r="BQ653">
            <v>0</v>
          </cell>
          <cell r="BR653">
            <v>0</v>
          </cell>
          <cell r="BS653">
            <v>0</v>
          </cell>
          <cell r="BT653">
            <v>0</v>
          </cell>
          <cell r="BU653">
            <v>0</v>
          </cell>
          <cell r="BV653">
            <v>0</v>
          </cell>
          <cell r="BW653">
            <v>0</v>
          </cell>
          <cell r="BY653">
            <v>0.12</v>
          </cell>
          <cell r="BZ653">
            <v>0</v>
          </cell>
          <cell r="CA653">
            <v>0</v>
          </cell>
          <cell r="CB653">
            <v>0</v>
          </cell>
          <cell r="CC653">
            <v>0</v>
          </cell>
          <cell r="CD653">
            <v>0</v>
          </cell>
          <cell r="CE653">
            <v>0</v>
          </cell>
          <cell r="CF653">
            <v>0</v>
          </cell>
          <cell r="CG653">
            <v>0</v>
          </cell>
          <cell r="CH653">
            <v>6</v>
          </cell>
          <cell r="CI653">
            <v>0</v>
          </cell>
          <cell r="CJ653">
            <v>0</v>
          </cell>
          <cell r="CK653">
            <v>3.99</v>
          </cell>
          <cell r="CL653">
            <v>0</v>
          </cell>
          <cell r="CM653">
            <v>0</v>
          </cell>
          <cell r="CN653">
            <v>88.2</v>
          </cell>
          <cell r="CO653">
            <v>0</v>
          </cell>
          <cell r="CP653">
            <v>0</v>
          </cell>
          <cell r="CQ653">
            <v>50.8</v>
          </cell>
          <cell r="CR653">
            <v>0</v>
          </cell>
          <cell r="CS653">
            <v>0</v>
          </cell>
          <cell r="CT653">
            <v>0</v>
          </cell>
          <cell r="CU653">
            <v>0</v>
          </cell>
          <cell r="CV653">
            <v>0</v>
          </cell>
          <cell r="CW653">
            <v>0</v>
          </cell>
          <cell r="CX653">
            <v>0</v>
          </cell>
          <cell r="CY653">
            <v>0</v>
          </cell>
          <cell r="CZ653">
            <v>0</v>
          </cell>
          <cell r="DA653">
            <v>0</v>
          </cell>
          <cell r="DB653">
            <v>0</v>
          </cell>
          <cell r="DC653">
            <v>0</v>
          </cell>
          <cell r="DD653">
            <v>0</v>
          </cell>
          <cell r="DE653">
            <v>0</v>
          </cell>
          <cell r="DF653">
            <v>0</v>
          </cell>
          <cell r="DG653">
            <v>0</v>
          </cell>
          <cell r="DH653">
            <v>0</v>
          </cell>
          <cell r="DI653">
            <v>0</v>
          </cell>
          <cell r="DJ653">
            <v>0</v>
          </cell>
          <cell r="DK653">
            <v>0</v>
          </cell>
          <cell r="DL653">
            <v>0</v>
          </cell>
          <cell r="DM653">
            <v>0</v>
          </cell>
          <cell r="DN653">
            <v>0</v>
          </cell>
          <cell r="DO653">
            <v>0</v>
          </cell>
          <cell r="DP653">
            <v>0</v>
          </cell>
          <cell r="DQ653">
            <v>0</v>
          </cell>
          <cell r="DR653">
            <v>0</v>
          </cell>
          <cell r="DS653">
            <v>0</v>
          </cell>
          <cell r="DT653">
            <v>0</v>
          </cell>
          <cell r="DU653">
            <v>0</v>
          </cell>
          <cell r="DV653">
            <v>85.1</v>
          </cell>
          <cell r="DW653">
            <v>0</v>
          </cell>
          <cell r="DX653">
            <v>0</v>
          </cell>
          <cell r="DY653">
            <v>0</v>
          </cell>
          <cell r="DZ653">
            <v>0</v>
          </cell>
          <cell r="EA653">
            <v>0</v>
          </cell>
          <cell r="EB653">
            <v>0</v>
          </cell>
          <cell r="EC653">
            <v>0</v>
          </cell>
          <cell r="ED653">
            <v>0</v>
          </cell>
          <cell r="EE653">
            <v>83.7</v>
          </cell>
          <cell r="EF653">
            <v>0</v>
          </cell>
          <cell r="EG653">
            <v>0.6</v>
          </cell>
          <cell r="EH653">
            <v>0</v>
          </cell>
          <cell r="EI653">
            <v>0</v>
          </cell>
          <cell r="EJ653">
            <v>0</v>
          </cell>
          <cell r="EK653">
            <v>0</v>
          </cell>
          <cell r="EL653">
            <v>0</v>
          </cell>
          <cell r="EM653">
            <v>0</v>
          </cell>
          <cell r="EN653">
            <v>0</v>
          </cell>
          <cell r="EO653">
            <v>0</v>
          </cell>
          <cell r="EQ653">
            <v>3627.1299999999992</v>
          </cell>
        </row>
        <row r="654">
          <cell r="B654">
            <v>0</v>
          </cell>
          <cell r="C654">
            <v>0</v>
          </cell>
          <cell r="D654">
            <v>0</v>
          </cell>
          <cell r="E654">
            <v>0</v>
          </cell>
          <cell r="F654">
            <v>0</v>
          </cell>
          <cell r="G654">
            <v>0</v>
          </cell>
          <cell r="H654">
            <v>0</v>
          </cell>
          <cell r="I654">
            <v>0</v>
          </cell>
          <cell r="J654">
            <v>0</v>
          </cell>
          <cell r="K654">
            <v>0</v>
          </cell>
          <cell r="L654">
            <v>0</v>
          </cell>
          <cell r="M654">
            <v>0</v>
          </cell>
          <cell r="N654">
            <v>0</v>
          </cell>
          <cell r="O654">
            <v>0</v>
          </cell>
          <cell r="P654">
            <v>0</v>
          </cell>
          <cell r="Q654">
            <v>0</v>
          </cell>
          <cell r="R654">
            <v>0</v>
          </cell>
          <cell r="S654">
            <v>0</v>
          </cell>
          <cell r="T654">
            <v>0</v>
          </cell>
          <cell r="U654">
            <v>0</v>
          </cell>
          <cell r="V654">
            <v>0</v>
          </cell>
          <cell r="W654">
            <v>0</v>
          </cell>
          <cell r="X654">
            <v>0</v>
          </cell>
          <cell r="Y654">
            <v>0</v>
          </cell>
          <cell r="Z654">
            <v>0</v>
          </cell>
          <cell r="AA654">
            <v>0</v>
          </cell>
          <cell r="AB654">
            <v>0</v>
          </cell>
          <cell r="AC654">
            <v>0</v>
          </cell>
          <cell r="AD654">
            <v>0</v>
          </cell>
          <cell r="AE654">
            <v>0</v>
          </cell>
          <cell r="AF654">
            <v>0</v>
          </cell>
          <cell r="AG654">
            <v>0</v>
          </cell>
          <cell r="AH654">
            <v>0</v>
          </cell>
          <cell r="AI654">
            <v>0</v>
          </cell>
          <cell r="AJ654">
            <v>0</v>
          </cell>
          <cell r="AK654">
            <v>0</v>
          </cell>
          <cell r="AL654">
            <v>0</v>
          </cell>
          <cell r="AM654">
            <v>0</v>
          </cell>
          <cell r="AN654">
            <v>0</v>
          </cell>
          <cell r="AO654">
            <v>0</v>
          </cell>
          <cell r="AP654">
            <v>0</v>
          </cell>
          <cell r="AQ654">
            <v>0</v>
          </cell>
          <cell r="AR654">
            <v>0</v>
          </cell>
          <cell r="AS654">
            <v>0</v>
          </cell>
          <cell r="AT654">
            <v>0</v>
          </cell>
          <cell r="AU654">
            <v>0</v>
          </cell>
          <cell r="AV654">
            <v>0</v>
          </cell>
          <cell r="AW654">
            <v>0</v>
          </cell>
          <cell r="AX654">
            <v>0</v>
          </cell>
          <cell r="AY654">
            <v>0</v>
          </cell>
          <cell r="AZ654">
            <v>0</v>
          </cell>
          <cell r="BA654">
            <v>0</v>
          </cell>
          <cell r="BB654">
            <v>0</v>
          </cell>
          <cell r="BC654">
            <v>0</v>
          </cell>
          <cell r="BD654">
            <v>0</v>
          </cell>
          <cell r="BE654">
            <v>0</v>
          </cell>
          <cell r="BF654">
            <v>0</v>
          </cell>
          <cell r="BG654">
            <v>0</v>
          </cell>
          <cell r="BH654">
            <v>0</v>
          </cell>
          <cell r="BI654">
            <v>0</v>
          </cell>
          <cell r="BJ654">
            <v>0</v>
          </cell>
          <cell r="BK654">
            <v>0</v>
          </cell>
          <cell r="BL654">
            <v>0</v>
          </cell>
          <cell r="BM654">
            <v>0</v>
          </cell>
          <cell r="BN654">
            <v>0</v>
          </cell>
          <cell r="BO654">
            <v>0</v>
          </cell>
          <cell r="BP654">
            <v>0</v>
          </cell>
          <cell r="BQ654">
            <v>0</v>
          </cell>
          <cell r="BR654">
            <v>0</v>
          </cell>
          <cell r="BS654">
            <v>0</v>
          </cell>
          <cell r="BT654">
            <v>0</v>
          </cell>
          <cell r="BU654">
            <v>0</v>
          </cell>
          <cell r="BV654">
            <v>0</v>
          </cell>
          <cell r="BW654">
            <v>0</v>
          </cell>
          <cell r="BY654">
            <v>0</v>
          </cell>
          <cell r="BZ654">
            <v>0</v>
          </cell>
          <cell r="CA654">
            <v>0</v>
          </cell>
          <cell r="CB654">
            <v>0</v>
          </cell>
          <cell r="CC654">
            <v>0</v>
          </cell>
          <cell r="CD654">
            <v>0</v>
          </cell>
          <cell r="CE654">
            <v>0</v>
          </cell>
          <cell r="CF654">
            <v>0</v>
          </cell>
          <cell r="CG654">
            <v>0</v>
          </cell>
          <cell r="CH654">
            <v>0</v>
          </cell>
          <cell r="CI654">
            <v>0</v>
          </cell>
          <cell r="CJ654">
            <v>0</v>
          </cell>
          <cell r="CK654">
            <v>0</v>
          </cell>
          <cell r="CL654">
            <v>0</v>
          </cell>
          <cell r="CM654">
            <v>0</v>
          </cell>
          <cell r="CN654">
            <v>0</v>
          </cell>
          <cell r="CO654">
            <v>0</v>
          </cell>
          <cell r="CP654">
            <v>0</v>
          </cell>
          <cell r="CQ654">
            <v>0</v>
          </cell>
          <cell r="CR654">
            <v>0</v>
          </cell>
          <cell r="CS654">
            <v>0</v>
          </cell>
          <cell r="CT654">
            <v>0</v>
          </cell>
          <cell r="CU654">
            <v>0</v>
          </cell>
          <cell r="CV654">
            <v>0</v>
          </cell>
          <cell r="CW654">
            <v>0</v>
          </cell>
          <cell r="CX654">
            <v>0</v>
          </cell>
          <cell r="CY654">
            <v>0</v>
          </cell>
          <cell r="CZ654">
            <v>0</v>
          </cell>
          <cell r="DA654">
            <v>0</v>
          </cell>
          <cell r="DB654">
            <v>0</v>
          </cell>
          <cell r="DC654">
            <v>0</v>
          </cell>
          <cell r="DD654">
            <v>0</v>
          </cell>
          <cell r="DE654">
            <v>0</v>
          </cell>
          <cell r="DF654">
            <v>0</v>
          </cell>
          <cell r="DG654">
            <v>0</v>
          </cell>
          <cell r="DH654">
            <v>0</v>
          </cell>
          <cell r="DI654">
            <v>0</v>
          </cell>
          <cell r="DJ654">
            <v>0</v>
          </cell>
          <cell r="DK654">
            <v>0</v>
          </cell>
          <cell r="DL654">
            <v>0</v>
          </cell>
          <cell r="DM654">
            <v>0</v>
          </cell>
          <cell r="DN654">
            <v>0</v>
          </cell>
          <cell r="DO654">
            <v>0</v>
          </cell>
          <cell r="DP654">
            <v>0</v>
          </cell>
          <cell r="DQ654">
            <v>0</v>
          </cell>
          <cell r="DR654">
            <v>0</v>
          </cell>
          <cell r="DS654">
            <v>0</v>
          </cell>
          <cell r="DT654">
            <v>0</v>
          </cell>
          <cell r="DU654">
            <v>0</v>
          </cell>
          <cell r="DV654">
            <v>0</v>
          </cell>
          <cell r="DW654">
            <v>0</v>
          </cell>
          <cell r="DX654">
            <v>0</v>
          </cell>
          <cell r="DY654">
            <v>0</v>
          </cell>
          <cell r="DZ654">
            <v>0</v>
          </cell>
          <cell r="EA654">
            <v>0</v>
          </cell>
          <cell r="EB654">
            <v>0</v>
          </cell>
          <cell r="EC654">
            <v>0</v>
          </cell>
          <cell r="ED654">
            <v>0</v>
          </cell>
          <cell r="EE654">
            <v>0</v>
          </cell>
          <cell r="EF654">
            <v>0</v>
          </cell>
          <cell r="EG654">
            <v>0</v>
          </cell>
          <cell r="EH654">
            <v>0</v>
          </cell>
          <cell r="EI654">
            <v>0</v>
          </cell>
          <cell r="EJ654">
            <v>0</v>
          </cell>
          <cell r="EK654">
            <v>0</v>
          </cell>
          <cell r="EL654">
            <v>0</v>
          </cell>
          <cell r="EM654">
            <v>0</v>
          </cell>
          <cell r="EN654">
            <v>0</v>
          </cell>
          <cell r="EO654">
            <v>0</v>
          </cell>
          <cell r="EQ654">
            <v>0</v>
          </cell>
        </row>
        <row r="655">
          <cell r="B655">
            <v>4.8</v>
          </cell>
          <cell r="C655">
            <v>0</v>
          </cell>
          <cell r="D655">
            <v>0</v>
          </cell>
          <cell r="E655">
            <v>0</v>
          </cell>
          <cell r="F655">
            <v>0</v>
          </cell>
          <cell r="G655">
            <v>0</v>
          </cell>
          <cell r="H655">
            <v>0</v>
          </cell>
          <cell r="I655">
            <v>0</v>
          </cell>
          <cell r="J655">
            <v>62.8</v>
          </cell>
          <cell r="K655">
            <v>0</v>
          </cell>
          <cell r="L655">
            <v>0</v>
          </cell>
          <cell r="M655">
            <v>0</v>
          </cell>
          <cell r="N655">
            <v>0</v>
          </cell>
          <cell r="O655">
            <v>15.3</v>
          </cell>
          <cell r="P655">
            <v>0</v>
          </cell>
          <cell r="Q655">
            <v>0</v>
          </cell>
          <cell r="R655">
            <v>0</v>
          </cell>
          <cell r="S655">
            <v>0</v>
          </cell>
          <cell r="T655">
            <v>0</v>
          </cell>
          <cell r="U655">
            <v>0</v>
          </cell>
          <cell r="V655">
            <v>1716.4352115202</v>
          </cell>
          <cell r="W655">
            <v>0</v>
          </cell>
          <cell r="X655">
            <v>0</v>
          </cell>
          <cell r="Y655">
            <v>1138.5</v>
          </cell>
          <cell r="Z655">
            <v>0</v>
          </cell>
          <cell r="AA655">
            <v>24284</v>
          </cell>
          <cell r="AB655">
            <v>0</v>
          </cell>
          <cell r="AC655">
            <v>870.22</v>
          </cell>
          <cell r="AD655">
            <v>10.9</v>
          </cell>
          <cell r="AE655">
            <v>0</v>
          </cell>
          <cell r="AF655">
            <v>0</v>
          </cell>
          <cell r="AG655">
            <v>0</v>
          </cell>
          <cell r="AH655">
            <v>0</v>
          </cell>
          <cell r="AI655">
            <v>0</v>
          </cell>
          <cell r="AJ655">
            <v>0</v>
          </cell>
          <cell r="AK655">
            <v>0</v>
          </cell>
          <cell r="AL655">
            <v>0</v>
          </cell>
          <cell r="AM655">
            <v>0</v>
          </cell>
          <cell r="AN655">
            <v>0</v>
          </cell>
          <cell r="AO655">
            <v>0</v>
          </cell>
          <cell r="AP655">
            <v>0</v>
          </cell>
          <cell r="AQ655">
            <v>0</v>
          </cell>
          <cell r="AR655">
            <v>0</v>
          </cell>
          <cell r="AS655">
            <v>0</v>
          </cell>
          <cell r="AT655">
            <v>1122.3</v>
          </cell>
          <cell r="AU655">
            <v>0</v>
          </cell>
          <cell r="AV655">
            <v>0</v>
          </cell>
          <cell r="AW655">
            <v>0</v>
          </cell>
          <cell r="AX655">
            <v>137</v>
          </cell>
          <cell r="AY655">
            <v>0</v>
          </cell>
          <cell r="AZ655">
            <v>0</v>
          </cell>
          <cell r="BA655">
            <v>0</v>
          </cell>
          <cell r="BB655">
            <v>0</v>
          </cell>
          <cell r="BC655">
            <v>61.4</v>
          </cell>
          <cell r="BD655">
            <v>0</v>
          </cell>
          <cell r="BE655">
            <v>0</v>
          </cell>
          <cell r="BF655">
            <v>120.9</v>
          </cell>
          <cell r="BG655">
            <v>0</v>
          </cell>
          <cell r="BH655">
            <v>0</v>
          </cell>
          <cell r="BI655">
            <v>0</v>
          </cell>
          <cell r="BJ655">
            <v>0</v>
          </cell>
          <cell r="BK655">
            <v>0</v>
          </cell>
          <cell r="BL655">
            <v>0</v>
          </cell>
          <cell r="BM655">
            <v>0</v>
          </cell>
          <cell r="BN655">
            <v>0</v>
          </cell>
          <cell r="BO655">
            <v>0</v>
          </cell>
          <cell r="BP655">
            <v>0</v>
          </cell>
          <cell r="BQ655">
            <v>0</v>
          </cell>
          <cell r="BR655">
            <v>0</v>
          </cell>
          <cell r="BS655">
            <v>3.3</v>
          </cell>
          <cell r="BT655">
            <v>4328.8</v>
          </cell>
          <cell r="BU655">
            <v>0</v>
          </cell>
          <cell r="BV655">
            <v>0</v>
          </cell>
          <cell r="BW655">
            <v>0</v>
          </cell>
          <cell r="BY655">
            <v>0</v>
          </cell>
          <cell r="BZ655">
            <v>0</v>
          </cell>
          <cell r="CA655">
            <v>0</v>
          </cell>
          <cell r="CB655">
            <v>20.97</v>
          </cell>
          <cell r="CC655">
            <v>0</v>
          </cell>
          <cell r="CD655">
            <v>0</v>
          </cell>
          <cell r="CE655">
            <v>0.5</v>
          </cell>
          <cell r="CF655">
            <v>91</v>
          </cell>
          <cell r="CG655">
            <v>0</v>
          </cell>
          <cell r="CH655">
            <v>3203</v>
          </cell>
          <cell r="CI655">
            <v>0</v>
          </cell>
          <cell r="CJ655">
            <v>0</v>
          </cell>
          <cell r="CK655">
            <v>0.09</v>
          </cell>
          <cell r="CL655">
            <v>0</v>
          </cell>
          <cell r="CM655">
            <v>0</v>
          </cell>
          <cell r="CN655">
            <v>0</v>
          </cell>
          <cell r="CO655">
            <v>16.3</v>
          </cell>
          <cell r="CP655">
            <v>0</v>
          </cell>
          <cell r="CQ655">
            <v>0</v>
          </cell>
          <cell r="CR655">
            <v>0</v>
          </cell>
          <cell r="CS655">
            <v>0</v>
          </cell>
          <cell r="CT655">
            <v>0</v>
          </cell>
          <cell r="CU655">
            <v>0</v>
          </cell>
          <cell r="CV655">
            <v>0</v>
          </cell>
          <cell r="CW655">
            <v>0</v>
          </cell>
          <cell r="CX655">
            <v>0</v>
          </cell>
          <cell r="CY655">
            <v>0</v>
          </cell>
          <cell r="CZ655">
            <v>0</v>
          </cell>
          <cell r="DA655">
            <v>0</v>
          </cell>
          <cell r="DB655">
            <v>0</v>
          </cell>
          <cell r="DC655">
            <v>0</v>
          </cell>
          <cell r="DD655">
            <v>0</v>
          </cell>
          <cell r="DE655">
            <v>0</v>
          </cell>
          <cell r="DF655">
            <v>0</v>
          </cell>
          <cell r="DG655">
            <v>0</v>
          </cell>
          <cell r="DH655">
            <v>0</v>
          </cell>
          <cell r="DI655">
            <v>0</v>
          </cell>
          <cell r="DJ655">
            <v>0</v>
          </cell>
          <cell r="DK655">
            <v>0</v>
          </cell>
          <cell r="DL655">
            <v>0</v>
          </cell>
          <cell r="DM655">
            <v>0</v>
          </cell>
          <cell r="DN655">
            <v>0</v>
          </cell>
          <cell r="DO655">
            <v>0</v>
          </cell>
          <cell r="DP655">
            <v>0</v>
          </cell>
          <cell r="DQ655">
            <v>0</v>
          </cell>
          <cell r="DR655">
            <v>0</v>
          </cell>
          <cell r="DS655">
            <v>0</v>
          </cell>
          <cell r="DT655">
            <v>0</v>
          </cell>
          <cell r="DU655">
            <v>0</v>
          </cell>
          <cell r="DV655">
            <v>0</v>
          </cell>
          <cell r="DW655">
            <v>0</v>
          </cell>
          <cell r="DX655">
            <v>0</v>
          </cell>
          <cell r="DY655">
            <v>0</v>
          </cell>
          <cell r="DZ655">
            <v>0</v>
          </cell>
          <cell r="EA655">
            <v>0</v>
          </cell>
          <cell r="EB655">
            <v>0</v>
          </cell>
          <cell r="EC655">
            <v>0</v>
          </cell>
          <cell r="ED655">
            <v>0</v>
          </cell>
          <cell r="EE655">
            <v>0</v>
          </cell>
          <cell r="EF655">
            <v>0</v>
          </cell>
          <cell r="EG655">
            <v>0</v>
          </cell>
          <cell r="EH655">
            <v>0</v>
          </cell>
          <cell r="EI655">
            <v>0</v>
          </cell>
          <cell r="EJ655">
            <v>0</v>
          </cell>
          <cell r="EK655">
            <v>0</v>
          </cell>
          <cell r="EL655">
            <v>0</v>
          </cell>
          <cell r="EM655">
            <v>0</v>
          </cell>
          <cell r="EN655">
            <v>0</v>
          </cell>
          <cell r="EO655">
            <v>0</v>
          </cell>
          <cell r="EQ655">
            <v>37208.515211520207</v>
          </cell>
        </row>
        <row r="656">
          <cell r="B656">
            <v>4.8</v>
          </cell>
          <cell r="C656">
            <v>0</v>
          </cell>
          <cell r="D656">
            <v>0</v>
          </cell>
          <cell r="E656">
            <v>0</v>
          </cell>
          <cell r="F656">
            <v>0</v>
          </cell>
          <cell r="G656">
            <v>59.4</v>
          </cell>
          <cell r="H656">
            <v>213</v>
          </cell>
          <cell r="J656">
            <v>62.8</v>
          </cell>
          <cell r="K656">
            <v>239</v>
          </cell>
          <cell r="L656">
            <v>8.9</v>
          </cell>
          <cell r="M656">
            <v>0</v>
          </cell>
          <cell r="N656">
            <v>0</v>
          </cell>
          <cell r="O656">
            <v>15.3</v>
          </cell>
          <cell r="P656">
            <v>0</v>
          </cell>
          <cell r="Q656">
            <v>0</v>
          </cell>
          <cell r="R656">
            <v>0</v>
          </cell>
          <cell r="S656">
            <v>0</v>
          </cell>
          <cell r="T656">
            <v>0</v>
          </cell>
          <cell r="U656">
            <v>104</v>
          </cell>
          <cell r="V656">
            <v>1716.4352115202</v>
          </cell>
          <cell r="W656">
            <v>13.64</v>
          </cell>
          <cell r="X656">
            <v>34.1</v>
          </cell>
          <cell r="Y656">
            <v>1146.4000000000001</v>
          </cell>
          <cell r="Z656">
            <v>0</v>
          </cell>
          <cell r="AA656">
            <v>40473</v>
          </cell>
          <cell r="AB656">
            <v>0</v>
          </cell>
          <cell r="AC656">
            <v>1184.42</v>
          </cell>
          <cell r="AD656">
            <v>41.87</v>
          </cell>
          <cell r="AE656">
            <v>0</v>
          </cell>
          <cell r="AF656">
            <v>8.1</v>
          </cell>
          <cell r="AG656">
            <v>0</v>
          </cell>
          <cell r="AH656">
            <v>0</v>
          </cell>
          <cell r="AI656">
            <v>0</v>
          </cell>
          <cell r="AJ656">
            <v>0</v>
          </cell>
          <cell r="AK656">
            <v>0</v>
          </cell>
          <cell r="AL656">
            <v>0</v>
          </cell>
          <cell r="AM656">
            <v>0</v>
          </cell>
          <cell r="AN656">
            <v>0</v>
          </cell>
          <cell r="AO656">
            <v>0</v>
          </cell>
          <cell r="AP656">
            <v>0</v>
          </cell>
          <cell r="AQ656">
            <v>0</v>
          </cell>
          <cell r="AR656">
            <v>0</v>
          </cell>
          <cell r="AS656">
            <v>0</v>
          </cell>
          <cell r="AT656">
            <v>1199.5999999999999</v>
          </cell>
          <cell r="AU656">
            <v>0</v>
          </cell>
          <cell r="AV656">
            <v>0</v>
          </cell>
          <cell r="AW656">
            <v>0</v>
          </cell>
          <cell r="AX656">
            <v>2726</v>
          </cell>
          <cell r="AY656">
            <v>120.4</v>
          </cell>
          <cell r="AZ656">
            <v>0</v>
          </cell>
          <cell r="BA656">
            <v>0</v>
          </cell>
          <cell r="BB656">
            <v>0</v>
          </cell>
          <cell r="BC656">
            <v>85.8</v>
          </cell>
          <cell r="BD656">
            <v>0</v>
          </cell>
          <cell r="BE656">
            <v>0</v>
          </cell>
          <cell r="BF656">
            <v>120.9</v>
          </cell>
          <cell r="BG656">
            <v>292.2</v>
          </cell>
          <cell r="BH656">
            <v>0</v>
          </cell>
          <cell r="BI656">
            <v>0</v>
          </cell>
          <cell r="BJ656">
            <v>8.1</v>
          </cell>
          <cell r="BK656">
            <v>0</v>
          </cell>
          <cell r="BL656">
            <v>0</v>
          </cell>
          <cell r="BM656">
            <v>465.08</v>
          </cell>
          <cell r="BN656">
            <v>0</v>
          </cell>
          <cell r="BO656">
            <v>0</v>
          </cell>
          <cell r="BP656">
            <v>150.992617097405</v>
          </cell>
          <cell r="BQ656">
            <v>0</v>
          </cell>
          <cell r="BR656">
            <v>691.24</v>
          </cell>
          <cell r="BS656">
            <v>305.8</v>
          </cell>
          <cell r="BT656">
            <v>4440.49</v>
          </cell>
          <cell r="BU656">
            <v>119</v>
          </cell>
          <cell r="BV656">
            <v>160.69999999999999</v>
          </cell>
          <cell r="BW656">
            <v>0</v>
          </cell>
          <cell r="BY656">
            <v>0.12</v>
          </cell>
          <cell r="BZ656">
            <v>12.5</v>
          </cell>
          <cell r="CA656">
            <v>4.9000000000000004</v>
          </cell>
          <cell r="CB656">
            <v>126.05</v>
          </cell>
          <cell r="CC656">
            <v>36</v>
          </cell>
          <cell r="CD656">
            <v>237</v>
          </cell>
          <cell r="CE656">
            <v>5.55</v>
          </cell>
          <cell r="CF656">
            <v>749.7</v>
          </cell>
          <cell r="CG656">
            <v>0</v>
          </cell>
          <cell r="CH656">
            <v>3853</v>
          </cell>
          <cell r="CI656">
            <v>0</v>
          </cell>
          <cell r="CJ656">
            <v>39.4806685768569</v>
          </cell>
          <cell r="CK656">
            <v>7.98</v>
          </cell>
          <cell r="CL656">
            <v>0</v>
          </cell>
          <cell r="CM656">
            <v>42.18</v>
          </cell>
          <cell r="CN656">
            <v>275.7</v>
          </cell>
          <cell r="CO656">
            <v>37.4</v>
          </cell>
          <cell r="CP656">
            <v>47.1</v>
          </cell>
          <cell r="CQ656">
            <v>152.4</v>
          </cell>
          <cell r="CR656">
            <v>8.3000000000000007</v>
          </cell>
          <cell r="CS656">
            <v>0</v>
          </cell>
          <cell r="CT656">
            <v>0</v>
          </cell>
          <cell r="CU656">
            <v>0</v>
          </cell>
          <cell r="CV656">
            <v>0</v>
          </cell>
          <cell r="CW656">
            <v>0</v>
          </cell>
          <cell r="CX656">
            <v>267</v>
          </cell>
          <cell r="CY656">
            <v>0</v>
          </cell>
          <cell r="CZ656">
            <v>0</v>
          </cell>
          <cell r="DA656">
            <v>0</v>
          </cell>
          <cell r="DB656">
            <v>0</v>
          </cell>
          <cell r="DC656">
            <v>120</v>
          </cell>
          <cell r="DD656">
            <v>0</v>
          </cell>
          <cell r="DE656">
            <v>0</v>
          </cell>
          <cell r="DF656">
            <v>0</v>
          </cell>
          <cell r="DG656">
            <v>0</v>
          </cell>
          <cell r="DH656">
            <v>0</v>
          </cell>
          <cell r="DI656">
            <v>0</v>
          </cell>
          <cell r="DJ656">
            <v>83.21</v>
          </cell>
          <cell r="DK656">
            <v>0</v>
          </cell>
          <cell r="DL656">
            <v>0</v>
          </cell>
          <cell r="DM656">
            <v>0</v>
          </cell>
          <cell r="DN656">
            <v>11.85</v>
          </cell>
          <cell r="DO656">
            <v>47.66</v>
          </cell>
          <cell r="DP656">
            <v>0</v>
          </cell>
          <cell r="DQ656">
            <v>0</v>
          </cell>
          <cell r="DR656">
            <v>0</v>
          </cell>
          <cell r="DS656">
            <v>0</v>
          </cell>
          <cell r="DT656">
            <v>0</v>
          </cell>
          <cell r="DU656">
            <v>0</v>
          </cell>
          <cell r="DV656">
            <v>85.1</v>
          </cell>
          <cell r="DW656">
            <v>0</v>
          </cell>
          <cell r="DX656">
            <v>0</v>
          </cell>
          <cell r="DY656">
            <v>0</v>
          </cell>
          <cell r="DZ656">
            <v>14</v>
          </cell>
          <cell r="EA656">
            <v>1.2</v>
          </cell>
          <cell r="EB656">
            <v>0.3</v>
          </cell>
          <cell r="EC656">
            <v>0</v>
          </cell>
          <cell r="ED656">
            <v>0</v>
          </cell>
          <cell r="EE656">
            <v>359.8</v>
          </cell>
          <cell r="EF656">
            <v>0</v>
          </cell>
          <cell r="EG656">
            <v>1.5</v>
          </cell>
          <cell r="EH656">
            <v>0</v>
          </cell>
          <cell r="EI656">
            <v>0</v>
          </cell>
          <cell r="EJ656">
            <v>0</v>
          </cell>
          <cell r="EK656">
            <v>56.811582857142902</v>
          </cell>
          <cell r="EL656">
            <v>0.96</v>
          </cell>
          <cell r="EM656">
            <v>16.5</v>
          </cell>
          <cell r="EN656">
            <v>34.700000000000003</v>
          </cell>
          <cell r="EO656">
            <v>0</v>
          </cell>
          <cell r="EQ656">
            <v>62947.420080051619</v>
          </cell>
        </row>
        <row r="657">
          <cell r="B657">
            <v>0</v>
          </cell>
          <cell r="C657">
            <v>0</v>
          </cell>
          <cell r="D657">
            <v>0</v>
          </cell>
          <cell r="E657">
            <v>0</v>
          </cell>
          <cell r="F657">
            <v>0</v>
          </cell>
          <cell r="G657">
            <v>0</v>
          </cell>
          <cell r="H657">
            <v>213</v>
          </cell>
          <cell r="I657">
            <v>0</v>
          </cell>
          <cell r="K657">
            <v>0</v>
          </cell>
          <cell r="L657">
            <v>9.6999999999999993</v>
          </cell>
          <cell r="M657">
            <v>0</v>
          </cell>
          <cell r="N657">
            <v>0</v>
          </cell>
          <cell r="O657">
            <v>0</v>
          </cell>
          <cell r="P657">
            <v>0</v>
          </cell>
          <cell r="Q657">
            <v>0</v>
          </cell>
          <cell r="R657">
            <v>0</v>
          </cell>
          <cell r="S657">
            <v>0</v>
          </cell>
          <cell r="T657">
            <v>0</v>
          </cell>
          <cell r="U657">
            <v>150</v>
          </cell>
          <cell r="V657">
            <v>0</v>
          </cell>
          <cell r="W657">
            <v>13.87</v>
          </cell>
          <cell r="X657">
            <v>34.1</v>
          </cell>
          <cell r="Y657">
            <v>0</v>
          </cell>
          <cell r="Z657">
            <v>0</v>
          </cell>
          <cell r="AA657">
            <v>23385</v>
          </cell>
          <cell r="AB657">
            <v>0</v>
          </cell>
          <cell r="AC657">
            <v>0</v>
          </cell>
          <cell r="AD657">
            <v>30.97</v>
          </cell>
          <cell r="AE657">
            <v>0</v>
          </cell>
          <cell r="AF657">
            <v>0</v>
          </cell>
          <cell r="AG657">
            <v>0</v>
          </cell>
          <cell r="AH657">
            <v>0</v>
          </cell>
          <cell r="AI657">
            <v>0</v>
          </cell>
          <cell r="AJ657">
            <v>0</v>
          </cell>
          <cell r="AK657">
            <v>0</v>
          </cell>
          <cell r="AL657">
            <v>0</v>
          </cell>
          <cell r="AM657">
            <v>0</v>
          </cell>
          <cell r="AN657">
            <v>0</v>
          </cell>
          <cell r="AO657">
            <v>0</v>
          </cell>
          <cell r="AP657">
            <v>0</v>
          </cell>
          <cell r="AQ657">
            <v>0</v>
          </cell>
          <cell r="AR657">
            <v>0</v>
          </cell>
          <cell r="AS657">
            <v>0</v>
          </cell>
          <cell r="AT657">
            <v>80.7</v>
          </cell>
          <cell r="AU657">
            <v>0</v>
          </cell>
          <cell r="AV657">
            <v>0</v>
          </cell>
          <cell r="AW657">
            <v>0</v>
          </cell>
          <cell r="AX657">
            <v>0</v>
          </cell>
          <cell r="AY657">
            <v>0</v>
          </cell>
          <cell r="AZ657">
            <v>0</v>
          </cell>
          <cell r="BA657">
            <v>0</v>
          </cell>
          <cell r="BB657">
            <v>0</v>
          </cell>
          <cell r="BC657">
            <v>0</v>
          </cell>
          <cell r="BD657">
            <v>0</v>
          </cell>
          <cell r="BE657">
            <v>0</v>
          </cell>
          <cell r="BF657">
            <v>0</v>
          </cell>
          <cell r="BG657">
            <v>107.68</v>
          </cell>
          <cell r="BH657">
            <v>0</v>
          </cell>
          <cell r="BI657">
            <v>0</v>
          </cell>
          <cell r="BJ657">
            <v>8.1</v>
          </cell>
          <cell r="BK657">
            <v>0</v>
          </cell>
          <cell r="BL657">
            <v>0</v>
          </cell>
          <cell r="BM657">
            <v>465.08</v>
          </cell>
          <cell r="BN657">
            <v>0</v>
          </cell>
          <cell r="BO657">
            <v>0</v>
          </cell>
          <cell r="BP657">
            <v>150.992617097405</v>
          </cell>
          <cell r="BQ657">
            <v>0</v>
          </cell>
          <cell r="BR657">
            <v>691.24</v>
          </cell>
          <cell r="BS657">
            <v>303.5</v>
          </cell>
          <cell r="BT657">
            <v>133.09</v>
          </cell>
          <cell r="BU657">
            <v>3.2</v>
          </cell>
          <cell r="BV657">
            <v>155.41999999999999</v>
          </cell>
          <cell r="BW657">
            <v>0</v>
          </cell>
          <cell r="BY657">
            <v>0</v>
          </cell>
          <cell r="BZ657">
            <v>9.19</v>
          </cell>
          <cell r="CA657">
            <v>4.9000000000000004</v>
          </cell>
          <cell r="CB657">
            <v>105.08</v>
          </cell>
          <cell r="CC657">
            <v>0</v>
          </cell>
          <cell r="CD657">
            <v>237</v>
          </cell>
          <cell r="CE657">
            <v>12.46</v>
          </cell>
          <cell r="CF657">
            <v>658.7</v>
          </cell>
          <cell r="CG657">
            <v>0</v>
          </cell>
          <cell r="CH657">
            <v>644</v>
          </cell>
          <cell r="CI657">
            <v>0</v>
          </cell>
          <cell r="CJ657">
            <v>39.4806685768569</v>
          </cell>
          <cell r="CK657">
            <v>3.9</v>
          </cell>
          <cell r="CL657">
            <v>0</v>
          </cell>
          <cell r="CM657">
            <v>42.18</v>
          </cell>
          <cell r="CN657">
            <v>187.5</v>
          </cell>
          <cell r="CO657">
            <v>0</v>
          </cell>
          <cell r="CP657">
            <v>47.1</v>
          </cell>
          <cell r="CQ657">
            <v>72.8</v>
          </cell>
          <cell r="CR657">
            <v>7.9</v>
          </cell>
          <cell r="CS657">
            <v>0</v>
          </cell>
          <cell r="CT657">
            <v>0</v>
          </cell>
          <cell r="CU657">
            <v>0</v>
          </cell>
          <cell r="CV657">
            <v>0</v>
          </cell>
          <cell r="CW657">
            <v>0</v>
          </cell>
          <cell r="CX657">
            <v>427</v>
          </cell>
          <cell r="CY657">
            <v>0</v>
          </cell>
          <cell r="CZ657">
            <v>0</v>
          </cell>
          <cell r="DA657">
            <v>0</v>
          </cell>
          <cell r="DB657">
            <v>455.18</v>
          </cell>
          <cell r="DC657">
            <v>120</v>
          </cell>
          <cell r="DD657">
            <v>0</v>
          </cell>
          <cell r="DE657">
            <v>0</v>
          </cell>
          <cell r="DF657">
            <v>0</v>
          </cell>
          <cell r="DG657">
            <v>0</v>
          </cell>
          <cell r="DH657">
            <v>0</v>
          </cell>
          <cell r="DI657">
            <v>0</v>
          </cell>
          <cell r="DJ657">
            <v>86.26</v>
          </cell>
          <cell r="DK657">
            <v>0</v>
          </cell>
          <cell r="DL657">
            <v>0</v>
          </cell>
          <cell r="DM657">
            <v>0</v>
          </cell>
          <cell r="DN657">
            <v>53.56</v>
          </cell>
          <cell r="DO657">
            <v>47.66</v>
          </cell>
          <cell r="DP657">
            <v>0</v>
          </cell>
          <cell r="DQ657">
            <v>0</v>
          </cell>
          <cell r="DR657">
            <v>0</v>
          </cell>
          <cell r="DS657">
            <v>0</v>
          </cell>
          <cell r="DT657">
            <v>0</v>
          </cell>
          <cell r="DU657">
            <v>0</v>
          </cell>
          <cell r="DV657">
            <v>0</v>
          </cell>
          <cell r="DW657">
            <v>0</v>
          </cell>
          <cell r="DX657">
            <v>0</v>
          </cell>
          <cell r="DY657">
            <v>0</v>
          </cell>
          <cell r="DZ657">
            <v>14</v>
          </cell>
          <cell r="EA657">
            <v>1.1399999999999999</v>
          </cell>
          <cell r="EB657">
            <v>0.34</v>
          </cell>
          <cell r="EC657">
            <v>0</v>
          </cell>
          <cell r="ED657">
            <v>0</v>
          </cell>
          <cell r="EE657">
            <v>266.8</v>
          </cell>
          <cell r="EF657">
            <v>0</v>
          </cell>
          <cell r="EG657">
            <v>0.9</v>
          </cell>
          <cell r="EH657">
            <v>0</v>
          </cell>
          <cell r="EI657">
            <v>0</v>
          </cell>
          <cell r="EJ657">
            <v>0</v>
          </cell>
          <cell r="EK657">
            <v>56.811582857142902</v>
          </cell>
          <cell r="EL657">
            <v>0.96</v>
          </cell>
          <cell r="EM657">
            <v>16.5</v>
          </cell>
          <cell r="EN657">
            <v>34.700000000000003</v>
          </cell>
          <cell r="EO657">
            <v>0</v>
          </cell>
          <cell r="EQ657">
            <v>29589.64486853141</v>
          </cell>
        </row>
        <row r="658">
          <cell r="B658">
            <v>0</v>
          </cell>
          <cell r="C658">
            <v>0</v>
          </cell>
          <cell r="D658">
            <v>0</v>
          </cell>
          <cell r="E658">
            <v>0</v>
          </cell>
          <cell r="F658">
            <v>0</v>
          </cell>
          <cell r="G658">
            <v>59.4</v>
          </cell>
          <cell r="H658">
            <v>0</v>
          </cell>
          <cell r="I658">
            <v>0</v>
          </cell>
          <cell r="J658">
            <v>0</v>
          </cell>
          <cell r="K658">
            <v>0</v>
          </cell>
          <cell r="L658">
            <v>0</v>
          </cell>
          <cell r="M658">
            <v>0</v>
          </cell>
          <cell r="N658">
            <v>0</v>
          </cell>
          <cell r="O658">
            <v>0</v>
          </cell>
          <cell r="P658">
            <v>0</v>
          </cell>
          <cell r="Q658">
            <v>0</v>
          </cell>
          <cell r="R658">
            <v>0</v>
          </cell>
          <cell r="S658">
            <v>0</v>
          </cell>
          <cell r="T658">
            <v>0</v>
          </cell>
          <cell r="U658">
            <v>0</v>
          </cell>
          <cell r="V658">
            <v>0</v>
          </cell>
          <cell r="W658">
            <v>0</v>
          </cell>
          <cell r="X658">
            <v>0</v>
          </cell>
          <cell r="Y658">
            <v>13.7</v>
          </cell>
          <cell r="Z658">
            <v>0</v>
          </cell>
          <cell r="AA658">
            <v>0</v>
          </cell>
          <cell r="AB658">
            <v>0</v>
          </cell>
          <cell r="AC658">
            <v>314.2</v>
          </cell>
          <cell r="AD658">
            <v>0</v>
          </cell>
          <cell r="AE658">
            <v>0</v>
          </cell>
          <cell r="AF658">
            <v>8.1</v>
          </cell>
          <cell r="AG658">
            <v>0</v>
          </cell>
          <cell r="AH658">
            <v>0</v>
          </cell>
          <cell r="AI658">
            <v>0</v>
          </cell>
          <cell r="AJ658">
            <v>0</v>
          </cell>
          <cell r="AK658">
            <v>0</v>
          </cell>
          <cell r="AL658">
            <v>0</v>
          </cell>
          <cell r="AM658">
            <v>0</v>
          </cell>
          <cell r="AN658">
            <v>0</v>
          </cell>
          <cell r="AO658">
            <v>0</v>
          </cell>
          <cell r="AP658">
            <v>0</v>
          </cell>
          <cell r="AQ658">
            <v>0</v>
          </cell>
          <cell r="AR658">
            <v>0</v>
          </cell>
          <cell r="AS658">
            <v>0</v>
          </cell>
          <cell r="AT658">
            <v>0</v>
          </cell>
          <cell r="AU658">
            <v>0</v>
          </cell>
          <cell r="AV658">
            <v>0</v>
          </cell>
          <cell r="AW658">
            <v>0</v>
          </cell>
          <cell r="AX658">
            <v>2589</v>
          </cell>
          <cell r="AY658">
            <v>94.36</v>
          </cell>
          <cell r="AZ658">
            <v>0</v>
          </cell>
          <cell r="BA658">
            <v>0</v>
          </cell>
          <cell r="BB658">
            <v>0</v>
          </cell>
          <cell r="BC658">
            <v>24.4</v>
          </cell>
          <cell r="BD658">
            <v>0</v>
          </cell>
          <cell r="BE658">
            <v>0</v>
          </cell>
          <cell r="BF658">
            <v>0</v>
          </cell>
          <cell r="BG658">
            <v>188.61</v>
          </cell>
          <cell r="BH658">
            <v>0</v>
          </cell>
          <cell r="BI658">
            <v>0</v>
          </cell>
          <cell r="BJ658">
            <v>0</v>
          </cell>
          <cell r="BK658">
            <v>0</v>
          </cell>
          <cell r="BL658">
            <v>0</v>
          </cell>
          <cell r="BM658">
            <v>0</v>
          </cell>
          <cell r="BN658">
            <v>0</v>
          </cell>
          <cell r="BO658">
            <v>0</v>
          </cell>
          <cell r="BP658">
            <v>0</v>
          </cell>
          <cell r="BQ658">
            <v>0</v>
          </cell>
          <cell r="BR658">
            <v>0</v>
          </cell>
          <cell r="BS658">
            <v>0</v>
          </cell>
          <cell r="BT658">
            <v>0</v>
          </cell>
          <cell r="BU658">
            <v>0</v>
          </cell>
          <cell r="BV658">
            <v>0</v>
          </cell>
          <cell r="BW658">
            <v>0</v>
          </cell>
          <cell r="BY658">
            <v>0.12</v>
          </cell>
          <cell r="BZ658">
            <v>8.19</v>
          </cell>
          <cell r="CA658">
            <v>0</v>
          </cell>
          <cell r="CB658">
            <v>0</v>
          </cell>
          <cell r="CC658">
            <v>0</v>
          </cell>
          <cell r="CD658">
            <v>0</v>
          </cell>
          <cell r="CE658">
            <v>0</v>
          </cell>
          <cell r="CF658">
            <v>0</v>
          </cell>
          <cell r="CG658">
            <v>0</v>
          </cell>
          <cell r="CH658">
            <v>6</v>
          </cell>
          <cell r="CI658">
            <v>0</v>
          </cell>
          <cell r="CJ658">
            <v>0</v>
          </cell>
          <cell r="CK658">
            <v>3.99</v>
          </cell>
          <cell r="CL658">
            <v>0</v>
          </cell>
          <cell r="CM658">
            <v>0</v>
          </cell>
          <cell r="CN658">
            <v>88.2</v>
          </cell>
          <cell r="CO658">
            <v>0</v>
          </cell>
          <cell r="CP658">
            <v>0</v>
          </cell>
          <cell r="CQ658">
            <v>120</v>
          </cell>
          <cell r="CR658">
            <v>0</v>
          </cell>
          <cell r="CS658">
            <v>0</v>
          </cell>
          <cell r="CT658">
            <v>0</v>
          </cell>
          <cell r="CU658">
            <v>0</v>
          </cell>
          <cell r="CV658">
            <v>0</v>
          </cell>
          <cell r="CW658">
            <v>0</v>
          </cell>
          <cell r="CX658">
            <v>0</v>
          </cell>
          <cell r="CY658">
            <v>0</v>
          </cell>
          <cell r="CZ658">
            <v>0</v>
          </cell>
          <cell r="DA658">
            <v>0</v>
          </cell>
          <cell r="DB658">
            <v>0</v>
          </cell>
          <cell r="DC658">
            <v>0</v>
          </cell>
          <cell r="DD658">
            <v>0</v>
          </cell>
          <cell r="DE658">
            <v>0</v>
          </cell>
          <cell r="DF658">
            <v>0</v>
          </cell>
          <cell r="DG658">
            <v>0</v>
          </cell>
          <cell r="DH658">
            <v>0</v>
          </cell>
          <cell r="DI658">
            <v>0</v>
          </cell>
          <cell r="DJ658">
            <v>0</v>
          </cell>
          <cell r="DK658">
            <v>0</v>
          </cell>
          <cell r="DL658">
            <v>0</v>
          </cell>
          <cell r="DM658">
            <v>0</v>
          </cell>
          <cell r="DN658">
            <v>0</v>
          </cell>
          <cell r="DO658">
            <v>0</v>
          </cell>
          <cell r="DP658">
            <v>0</v>
          </cell>
          <cell r="DQ658">
            <v>0</v>
          </cell>
          <cell r="DR658">
            <v>0</v>
          </cell>
          <cell r="DS658">
            <v>0</v>
          </cell>
          <cell r="DT658">
            <v>0</v>
          </cell>
          <cell r="DU658">
            <v>0</v>
          </cell>
          <cell r="DV658">
            <v>85.1</v>
          </cell>
          <cell r="DW658">
            <v>0</v>
          </cell>
          <cell r="DX658">
            <v>0</v>
          </cell>
          <cell r="DY658">
            <v>0</v>
          </cell>
          <cell r="DZ658">
            <v>0</v>
          </cell>
          <cell r="EA658">
            <v>0</v>
          </cell>
          <cell r="EB658">
            <v>0</v>
          </cell>
          <cell r="EC658">
            <v>0</v>
          </cell>
          <cell r="ED658">
            <v>0</v>
          </cell>
          <cell r="EE658">
            <v>51.2</v>
          </cell>
          <cell r="EF658">
            <v>0</v>
          </cell>
          <cell r="EG658">
            <v>0.6</v>
          </cell>
          <cell r="EH658">
            <v>0</v>
          </cell>
          <cell r="EI658">
            <v>0</v>
          </cell>
          <cell r="EJ658">
            <v>0</v>
          </cell>
          <cell r="EK658">
            <v>0</v>
          </cell>
          <cell r="EL658">
            <v>0</v>
          </cell>
          <cell r="EM658">
            <v>0</v>
          </cell>
          <cell r="EN658">
            <v>0</v>
          </cell>
          <cell r="EO658">
            <v>0</v>
          </cell>
          <cell r="EQ658">
            <v>3655.1699999999996</v>
          </cell>
        </row>
        <row r="659">
          <cell r="B659">
            <v>0</v>
          </cell>
          <cell r="C659">
            <v>0</v>
          </cell>
          <cell r="D659">
            <v>0</v>
          </cell>
          <cell r="E659">
            <v>0</v>
          </cell>
          <cell r="F659">
            <v>0</v>
          </cell>
          <cell r="G659">
            <v>0</v>
          </cell>
          <cell r="H659">
            <v>0</v>
          </cell>
          <cell r="I659">
            <v>0</v>
          </cell>
          <cell r="J659">
            <v>0</v>
          </cell>
          <cell r="K659">
            <v>0</v>
          </cell>
          <cell r="L659">
            <v>0</v>
          </cell>
          <cell r="M659">
            <v>0</v>
          </cell>
          <cell r="N659">
            <v>0</v>
          </cell>
          <cell r="O659">
            <v>0</v>
          </cell>
          <cell r="P659">
            <v>0</v>
          </cell>
          <cell r="Q659">
            <v>0</v>
          </cell>
          <cell r="R659">
            <v>0</v>
          </cell>
          <cell r="S659">
            <v>0</v>
          </cell>
          <cell r="T659">
            <v>0</v>
          </cell>
          <cell r="U659">
            <v>0</v>
          </cell>
          <cell r="V659">
            <v>0</v>
          </cell>
          <cell r="W659">
            <v>0</v>
          </cell>
          <cell r="X659">
            <v>0</v>
          </cell>
          <cell r="Y659">
            <v>0</v>
          </cell>
          <cell r="Z659">
            <v>0</v>
          </cell>
          <cell r="AA659">
            <v>0</v>
          </cell>
          <cell r="AB659">
            <v>0</v>
          </cell>
          <cell r="AC659">
            <v>0</v>
          </cell>
          <cell r="AD659">
            <v>0</v>
          </cell>
          <cell r="AE659">
            <v>0</v>
          </cell>
          <cell r="AF659">
            <v>0</v>
          </cell>
          <cell r="AG659">
            <v>0</v>
          </cell>
          <cell r="AH659">
            <v>0</v>
          </cell>
          <cell r="AI659">
            <v>0</v>
          </cell>
          <cell r="AJ659">
            <v>0</v>
          </cell>
          <cell r="AK659">
            <v>0</v>
          </cell>
          <cell r="AL659">
            <v>0</v>
          </cell>
          <cell r="AM659">
            <v>0</v>
          </cell>
          <cell r="AN659">
            <v>0</v>
          </cell>
          <cell r="AO659">
            <v>0</v>
          </cell>
          <cell r="AP659">
            <v>0</v>
          </cell>
          <cell r="AQ659">
            <v>0</v>
          </cell>
          <cell r="AR659">
            <v>0</v>
          </cell>
          <cell r="AS659">
            <v>0</v>
          </cell>
          <cell r="AT659">
            <v>0</v>
          </cell>
          <cell r="AU659">
            <v>0</v>
          </cell>
          <cell r="AV659">
            <v>0</v>
          </cell>
          <cell r="AW659">
            <v>0</v>
          </cell>
          <cell r="AX659">
            <v>0</v>
          </cell>
          <cell r="AY659">
            <v>0</v>
          </cell>
          <cell r="AZ659">
            <v>0</v>
          </cell>
          <cell r="BA659">
            <v>0</v>
          </cell>
          <cell r="BB659">
            <v>0</v>
          </cell>
          <cell r="BC659">
            <v>0</v>
          </cell>
          <cell r="BD659">
            <v>0</v>
          </cell>
          <cell r="BE659">
            <v>0</v>
          </cell>
          <cell r="BF659">
            <v>0</v>
          </cell>
          <cell r="BG659">
            <v>0</v>
          </cell>
          <cell r="BH659">
            <v>0</v>
          </cell>
          <cell r="BI659">
            <v>0</v>
          </cell>
          <cell r="BJ659">
            <v>0</v>
          </cell>
          <cell r="BK659">
            <v>0</v>
          </cell>
          <cell r="BL659">
            <v>0</v>
          </cell>
          <cell r="BM659">
            <v>0</v>
          </cell>
          <cell r="BN659">
            <v>0</v>
          </cell>
          <cell r="BO659">
            <v>0</v>
          </cell>
          <cell r="BP659">
            <v>0</v>
          </cell>
          <cell r="BQ659">
            <v>0</v>
          </cell>
          <cell r="BR659">
            <v>0</v>
          </cell>
          <cell r="BS659">
            <v>0</v>
          </cell>
          <cell r="BT659">
            <v>0</v>
          </cell>
          <cell r="BU659">
            <v>0</v>
          </cell>
          <cell r="BV659">
            <v>0</v>
          </cell>
          <cell r="BW659">
            <v>0</v>
          </cell>
          <cell r="BY659">
            <v>0</v>
          </cell>
          <cell r="BZ659">
            <v>0</v>
          </cell>
          <cell r="CA659">
            <v>0</v>
          </cell>
          <cell r="CB659">
            <v>0</v>
          </cell>
          <cell r="CC659">
            <v>0</v>
          </cell>
          <cell r="CD659">
            <v>0</v>
          </cell>
          <cell r="CE659">
            <v>0</v>
          </cell>
          <cell r="CF659">
            <v>0</v>
          </cell>
          <cell r="CG659">
            <v>0</v>
          </cell>
          <cell r="CH659">
            <v>0</v>
          </cell>
          <cell r="CI659">
            <v>0</v>
          </cell>
          <cell r="CJ659">
            <v>0</v>
          </cell>
          <cell r="CK659">
            <v>0</v>
          </cell>
          <cell r="CL659">
            <v>0</v>
          </cell>
          <cell r="CM659">
            <v>0</v>
          </cell>
          <cell r="CN659">
            <v>0</v>
          </cell>
          <cell r="CO659">
            <v>0</v>
          </cell>
          <cell r="CP659">
            <v>0</v>
          </cell>
          <cell r="CQ659">
            <v>0</v>
          </cell>
          <cell r="CR659">
            <v>0</v>
          </cell>
          <cell r="CS659">
            <v>0</v>
          </cell>
          <cell r="CT659">
            <v>0</v>
          </cell>
          <cell r="CU659">
            <v>0</v>
          </cell>
          <cell r="CV659">
            <v>0</v>
          </cell>
          <cell r="CW659">
            <v>0</v>
          </cell>
          <cell r="CX659">
            <v>0</v>
          </cell>
          <cell r="CY659">
            <v>0</v>
          </cell>
          <cell r="CZ659">
            <v>0</v>
          </cell>
          <cell r="DA659">
            <v>0</v>
          </cell>
          <cell r="DB659">
            <v>0</v>
          </cell>
          <cell r="DC659">
            <v>0</v>
          </cell>
          <cell r="DD659">
            <v>0</v>
          </cell>
          <cell r="DE659">
            <v>0</v>
          </cell>
          <cell r="DF659">
            <v>0</v>
          </cell>
          <cell r="DG659">
            <v>0</v>
          </cell>
          <cell r="DH659">
            <v>0</v>
          </cell>
          <cell r="DI659">
            <v>0</v>
          </cell>
          <cell r="DJ659">
            <v>0</v>
          </cell>
          <cell r="DK659">
            <v>0</v>
          </cell>
          <cell r="DL659">
            <v>0</v>
          </cell>
          <cell r="DM659">
            <v>0</v>
          </cell>
          <cell r="DN659">
            <v>0</v>
          </cell>
          <cell r="DO659">
            <v>0</v>
          </cell>
          <cell r="DP659">
            <v>0</v>
          </cell>
          <cell r="DQ659">
            <v>0</v>
          </cell>
          <cell r="DR659">
            <v>0</v>
          </cell>
          <cell r="DS659">
            <v>0</v>
          </cell>
          <cell r="DT659">
            <v>0</v>
          </cell>
          <cell r="DU659">
            <v>0</v>
          </cell>
          <cell r="DV659">
            <v>0</v>
          </cell>
          <cell r="DW659">
            <v>0</v>
          </cell>
          <cell r="DX659">
            <v>0</v>
          </cell>
          <cell r="DY659">
            <v>0</v>
          </cell>
          <cell r="DZ659">
            <v>0</v>
          </cell>
          <cell r="EA659">
            <v>0</v>
          </cell>
          <cell r="EB659">
            <v>0</v>
          </cell>
          <cell r="EC659">
            <v>0</v>
          </cell>
          <cell r="ED659">
            <v>0</v>
          </cell>
          <cell r="EE659">
            <v>0</v>
          </cell>
          <cell r="EF659">
            <v>0</v>
          </cell>
          <cell r="EG659">
            <v>0</v>
          </cell>
          <cell r="EH659">
            <v>0</v>
          </cell>
          <cell r="EI659">
            <v>0</v>
          </cell>
          <cell r="EJ659">
            <v>0</v>
          </cell>
          <cell r="EK659">
            <v>0</v>
          </cell>
          <cell r="EL659">
            <v>0</v>
          </cell>
          <cell r="EM659">
            <v>0</v>
          </cell>
          <cell r="EN659">
            <v>0</v>
          </cell>
          <cell r="EO659">
            <v>0</v>
          </cell>
          <cell r="EQ659">
            <v>0</v>
          </cell>
        </row>
        <row r="660">
          <cell r="B660">
            <v>4.8</v>
          </cell>
          <cell r="C660">
            <v>0</v>
          </cell>
          <cell r="D660">
            <v>0</v>
          </cell>
          <cell r="E660">
            <v>0</v>
          </cell>
          <cell r="F660">
            <v>0</v>
          </cell>
          <cell r="G660">
            <v>0</v>
          </cell>
          <cell r="H660">
            <v>0</v>
          </cell>
          <cell r="I660">
            <v>0</v>
          </cell>
          <cell r="J660">
            <v>70.8</v>
          </cell>
          <cell r="K660">
            <v>0</v>
          </cell>
          <cell r="L660">
            <v>0</v>
          </cell>
          <cell r="M660">
            <v>0</v>
          </cell>
          <cell r="N660">
            <v>0</v>
          </cell>
          <cell r="O660">
            <v>15.3</v>
          </cell>
          <cell r="P660">
            <v>0</v>
          </cell>
          <cell r="Q660">
            <v>0</v>
          </cell>
          <cell r="R660">
            <v>0</v>
          </cell>
          <cell r="S660">
            <v>0</v>
          </cell>
          <cell r="T660">
            <v>0</v>
          </cell>
          <cell r="U660">
            <v>0</v>
          </cell>
          <cell r="V660">
            <v>1716.4352115202</v>
          </cell>
          <cell r="W660">
            <v>0</v>
          </cell>
          <cell r="X660">
            <v>0</v>
          </cell>
          <cell r="Y660">
            <v>1963.3</v>
          </cell>
          <cell r="Z660">
            <v>0</v>
          </cell>
          <cell r="AA660">
            <v>35078</v>
          </cell>
          <cell r="AB660">
            <v>0</v>
          </cell>
          <cell r="AC660">
            <v>870.2</v>
          </cell>
          <cell r="AD660">
            <v>10.9</v>
          </cell>
          <cell r="AE660">
            <v>0</v>
          </cell>
          <cell r="AF660">
            <v>0</v>
          </cell>
          <cell r="AG660">
            <v>0</v>
          </cell>
          <cell r="AH660">
            <v>0</v>
          </cell>
          <cell r="AI660">
            <v>0</v>
          </cell>
          <cell r="AJ660">
            <v>0</v>
          </cell>
          <cell r="AK660">
            <v>0</v>
          </cell>
          <cell r="AL660">
            <v>0</v>
          </cell>
          <cell r="AM660">
            <v>0</v>
          </cell>
          <cell r="AN660">
            <v>0</v>
          </cell>
          <cell r="AO660">
            <v>0</v>
          </cell>
          <cell r="AP660">
            <v>0</v>
          </cell>
          <cell r="AQ660">
            <v>0</v>
          </cell>
          <cell r="AR660">
            <v>0</v>
          </cell>
          <cell r="AS660">
            <v>0</v>
          </cell>
          <cell r="AT660">
            <v>1101.5</v>
          </cell>
          <cell r="AU660">
            <v>0</v>
          </cell>
          <cell r="AV660">
            <v>0</v>
          </cell>
          <cell r="AW660">
            <v>0</v>
          </cell>
          <cell r="AX660">
            <v>137</v>
          </cell>
          <cell r="AY660">
            <v>0</v>
          </cell>
          <cell r="AZ660">
            <v>0</v>
          </cell>
          <cell r="BA660">
            <v>0</v>
          </cell>
          <cell r="BB660">
            <v>0</v>
          </cell>
          <cell r="BC660">
            <v>61.4</v>
          </cell>
          <cell r="BD660">
            <v>0</v>
          </cell>
          <cell r="BE660">
            <v>0</v>
          </cell>
          <cell r="BF660">
            <v>120.9</v>
          </cell>
          <cell r="BG660">
            <v>0</v>
          </cell>
          <cell r="BH660">
            <v>0</v>
          </cell>
          <cell r="BI660">
            <v>0</v>
          </cell>
          <cell r="BJ660">
            <v>0</v>
          </cell>
          <cell r="BK660">
            <v>0</v>
          </cell>
          <cell r="BL660">
            <v>0</v>
          </cell>
          <cell r="BM660">
            <v>0</v>
          </cell>
          <cell r="BN660">
            <v>0</v>
          </cell>
          <cell r="BO660">
            <v>0</v>
          </cell>
          <cell r="BP660">
            <v>0</v>
          </cell>
          <cell r="BQ660">
            <v>0</v>
          </cell>
          <cell r="BR660">
            <v>0</v>
          </cell>
          <cell r="BS660">
            <v>3.3</v>
          </cell>
          <cell r="BT660">
            <v>4328.8</v>
          </cell>
          <cell r="BU660">
            <v>0</v>
          </cell>
          <cell r="BV660">
            <v>0</v>
          </cell>
          <cell r="BW660">
            <v>0</v>
          </cell>
          <cell r="BY660">
            <v>0</v>
          </cell>
          <cell r="BZ660">
            <v>0</v>
          </cell>
          <cell r="CA660">
            <v>0</v>
          </cell>
          <cell r="CB660">
            <v>20.97</v>
          </cell>
          <cell r="CC660">
            <v>0</v>
          </cell>
          <cell r="CD660">
            <v>0</v>
          </cell>
          <cell r="CE660">
            <v>0.5</v>
          </cell>
          <cell r="CF660">
            <v>91</v>
          </cell>
          <cell r="CG660">
            <v>0</v>
          </cell>
          <cell r="CH660">
            <v>3203</v>
          </cell>
          <cell r="CI660">
            <v>0</v>
          </cell>
          <cell r="CJ660">
            <v>0</v>
          </cell>
          <cell r="CK660">
            <v>0.09</v>
          </cell>
          <cell r="CL660">
            <v>0</v>
          </cell>
          <cell r="CM660">
            <v>0</v>
          </cell>
          <cell r="CN660">
            <v>0</v>
          </cell>
          <cell r="CO660">
            <v>0</v>
          </cell>
          <cell r="CP660">
            <v>0</v>
          </cell>
          <cell r="CQ660">
            <v>0</v>
          </cell>
          <cell r="CR660">
            <v>0</v>
          </cell>
          <cell r="CS660">
            <v>0</v>
          </cell>
          <cell r="CT660">
            <v>0</v>
          </cell>
          <cell r="CU660">
            <v>0</v>
          </cell>
          <cell r="CV660">
            <v>0</v>
          </cell>
          <cell r="CW660">
            <v>0</v>
          </cell>
          <cell r="CX660">
            <v>0</v>
          </cell>
          <cell r="CY660">
            <v>0</v>
          </cell>
          <cell r="CZ660">
            <v>0</v>
          </cell>
          <cell r="DA660">
            <v>0</v>
          </cell>
          <cell r="DB660">
            <v>0</v>
          </cell>
          <cell r="DC660">
            <v>0</v>
          </cell>
          <cell r="DD660">
            <v>0</v>
          </cell>
          <cell r="DE660">
            <v>0</v>
          </cell>
          <cell r="DF660">
            <v>0</v>
          </cell>
          <cell r="DG660">
            <v>0</v>
          </cell>
          <cell r="DH660">
            <v>0</v>
          </cell>
          <cell r="DI660">
            <v>0</v>
          </cell>
          <cell r="DJ660">
            <v>0</v>
          </cell>
          <cell r="DK660">
            <v>0</v>
          </cell>
          <cell r="DL660">
            <v>0</v>
          </cell>
          <cell r="DM660">
            <v>0</v>
          </cell>
          <cell r="DN660">
            <v>0</v>
          </cell>
          <cell r="DO660">
            <v>0</v>
          </cell>
          <cell r="DP660">
            <v>0</v>
          </cell>
          <cell r="DQ660">
            <v>0</v>
          </cell>
          <cell r="DR660">
            <v>0</v>
          </cell>
          <cell r="DS660">
            <v>0</v>
          </cell>
          <cell r="DT660">
            <v>0</v>
          </cell>
          <cell r="DU660">
            <v>0</v>
          </cell>
          <cell r="DV660">
            <v>0</v>
          </cell>
          <cell r="DW660">
            <v>0</v>
          </cell>
          <cell r="DX660">
            <v>0</v>
          </cell>
          <cell r="DY660">
            <v>0</v>
          </cell>
          <cell r="DZ660">
            <v>0</v>
          </cell>
          <cell r="EA660">
            <v>0</v>
          </cell>
          <cell r="EB660">
            <v>0</v>
          </cell>
          <cell r="EC660">
            <v>0</v>
          </cell>
          <cell r="ED660">
            <v>0</v>
          </cell>
          <cell r="EE660">
            <v>0</v>
          </cell>
          <cell r="EF660">
            <v>0</v>
          </cell>
          <cell r="EG660">
            <v>0</v>
          </cell>
          <cell r="EH660">
            <v>0</v>
          </cell>
          <cell r="EI660">
            <v>0</v>
          </cell>
          <cell r="EJ660">
            <v>0</v>
          </cell>
          <cell r="EK660">
            <v>0</v>
          </cell>
          <cell r="EL660">
            <v>0</v>
          </cell>
          <cell r="EM660">
            <v>0</v>
          </cell>
          <cell r="EN660">
            <v>0</v>
          </cell>
          <cell r="EO660">
            <v>0</v>
          </cell>
          <cell r="EQ660">
            <v>48798.195211520208</v>
          </cell>
        </row>
        <row r="661">
          <cell r="B661">
            <v>4.8</v>
          </cell>
          <cell r="C661">
            <v>0</v>
          </cell>
          <cell r="D661">
            <v>0</v>
          </cell>
          <cell r="E661">
            <v>0</v>
          </cell>
          <cell r="F661">
            <v>0</v>
          </cell>
          <cell r="G661">
            <v>59.4</v>
          </cell>
          <cell r="H661">
            <v>213</v>
          </cell>
          <cell r="I661">
            <v>0</v>
          </cell>
          <cell r="J661">
            <v>70.8</v>
          </cell>
          <cell r="K661">
            <v>0</v>
          </cell>
          <cell r="L661">
            <v>9.6999999999999993</v>
          </cell>
          <cell r="M661">
            <v>0</v>
          </cell>
          <cell r="N661">
            <v>0</v>
          </cell>
          <cell r="O661">
            <v>15.3</v>
          </cell>
          <cell r="P661">
            <v>0</v>
          </cell>
          <cell r="Q661">
            <v>0</v>
          </cell>
          <cell r="R661">
            <v>0</v>
          </cell>
          <cell r="S661">
            <v>0</v>
          </cell>
          <cell r="T661">
            <v>0</v>
          </cell>
          <cell r="U661">
            <v>150</v>
          </cell>
          <cell r="V661">
            <v>1716.4352115202</v>
          </cell>
          <cell r="W661">
            <v>13.87</v>
          </cell>
          <cell r="X661">
            <v>34.1</v>
          </cell>
          <cell r="Y661">
            <v>1977</v>
          </cell>
          <cell r="Z661">
            <v>0</v>
          </cell>
          <cell r="AA661">
            <v>58463</v>
          </cell>
          <cell r="AB661">
            <v>0</v>
          </cell>
          <cell r="AC661">
            <v>1184.4000000000001</v>
          </cell>
          <cell r="AD661">
            <v>41.87</v>
          </cell>
          <cell r="AE661">
            <v>0</v>
          </cell>
          <cell r="AF661">
            <v>8.1</v>
          </cell>
          <cell r="AG661">
            <v>0</v>
          </cell>
          <cell r="AH661">
            <v>0</v>
          </cell>
          <cell r="AI661">
            <v>0</v>
          </cell>
          <cell r="AJ661">
            <v>0</v>
          </cell>
          <cell r="AK661">
            <v>0</v>
          </cell>
          <cell r="AL661">
            <v>0</v>
          </cell>
          <cell r="AM661">
            <v>0</v>
          </cell>
          <cell r="AN661">
            <v>0</v>
          </cell>
          <cell r="AO661">
            <v>0</v>
          </cell>
          <cell r="AP661">
            <v>0</v>
          </cell>
          <cell r="AQ661">
            <v>0</v>
          </cell>
          <cell r="AR661">
            <v>0</v>
          </cell>
          <cell r="AS661">
            <v>0</v>
          </cell>
          <cell r="AT661">
            <v>1182.2</v>
          </cell>
          <cell r="AU661">
            <v>0</v>
          </cell>
          <cell r="AV661">
            <v>0</v>
          </cell>
          <cell r="AW661">
            <v>0</v>
          </cell>
          <cell r="AX661">
            <v>2726</v>
          </cell>
          <cell r="AY661">
            <v>94.36</v>
          </cell>
          <cell r="AZ661">
            <v>0</v>
          </cell>
          <cell r="BA661">
            <v>0</v>
          </cell>
          <cell r="BB661">
            <v>0</v>
          </cell>
          <cell r="BC661">
            <v>85.8</v>
          </cell>
          <cell r="BD661">
            <v>0</v>
          </cell>
          <cell r="BE661">
            <v>0</v>
          </cell>
          <cell r="BF661">
            <v>120.9</v>
          </cell>
          <cell r="BG661">
            <v>296.29000000000002</v>
          </cell>
          <cell r="BH661">
            <v>0</v>
          </cell>
          <cell r="BI661">
            <v>0</v>
          </cell>
          <cell r="BJ661">
            <v>8.1</v>
          </cell>
          <cell r="BK661">
            <v>0</v>
          </cell>
          <cell r="BL661">
            <v>0</v>
          </cell>
          <cell r="BM661">
            <v>465.08</v>
          </cell>
          <cell r="BN661">
            <v>0</v>
          </cell>
          <cell r="BO661">
            <v>0</v>
          </cell>
          <cell r="BP661">
            <v>150.992617097405</v>
          </cell>
          <cell r="BQ661">
            <v>0</v>
          </cell>
          <cell r="BR661">
            <v>691.24</v>
          </cell>
          <cell r="BS661">
            <v>306.8</v>
          </cell>
          <cell r="BT661">
            <v>4461.8900000000003</v>
          </cell>
          <cell r="BU661">
            <v>3.2</v>
          </cell>
          <cell r="BV661">
            <v>155.41999999999999</v>
          </cell>
          <cell r="BW661">
            <v>0</v>
          </cell>
          <cell r="BY661">
            <v>0.12</v>
          </cell>
          <cell r="BZ661">
            <v>17.38</v>
          </cell>
          <cell r="CA661">
            <v>4.9000000000000004</v>
          </cell>
          <cell r="CB661">
            <v>126.05</v>
          </cell>
          <cell r="CC661">
            <v>0</v>
          </cell>
          <cell r="CD661">
            <v>237</v>
          </cell>
          <cell r="CE661">
            <v>12.96</v>
          </cell>
          <cell r="CF661">
            <v>749.7</v>
          </cell>
          <cell r="CG661">
            <v>0</v>
          </cell>
          <cell r="CH661">
            <v>3853</v>
          </cell>
          <cell r="CI661">
            <v>0</v>
          </cell>
          <cell r="CJ661">
            <v>39.4806685768569</v>
          </cell>
          <cell r="CK661">
            <v>7.98</v>
          </cell>
          <cell r="CL661">
            <v>0</v>
          </cell>
          <cell r="CM661">
            <v>42.18</v>
          </cell>
          <cell r="CN661">
            <v>275.7</v>
          </cell>
          <cell r="CO661">
            <v>0</v>
          </cell>
          <cell r="CP661">
            <v>47.1</v>
          </cell>
          <cell r="CQ661">
            <v>192.8</v>
          </cell>
          <cell r="CR661">
            <v>7.9</v>
          </cell>
          <cell r="CS661">
            <v>0</v>
          </cell>
          <cell r="CT661">
            <v>0</v>
          </cell>
          <cell r="CU661">
            <v>0</v>
          </cell>
          <cell r="CV661">
            <v>0</v>
          </cell>
          <cell r="CW661">
            <v>0</v>
          </cell>
          <cell r="CX661">
            <v>427</v>
          </cell>
          <cell r="CY661">
            <v>0</v>
          </cell>
          <cell r="CZ661">
            <v>0</v>
          </cell>
          <cell r="DA661">
            <v>0</v>
          </cell>
          <cell r="DB661">
            <v>455.18</v>
          </cell>
          <cell r="DC661">
            <v>120</v>
          </cell>
          <cell r="DD661">
            <v>0</v>
          </cell>
          <cell r="DE661">
            <v>0</v>
          </cell>
          <cell r="DF661">
            <v>0</v>
          </cell>
          <cell r="DG661">
            <v>0</v>
          </cell>
          <cell r="DH661">
            <v>0</v>
          </cell>
          <cell r="DI661">
            <v>0</v>
          </cell>
          <cell r="DJ661">
            <v>86.26</v>
          </cell>
          <cell r="DK661">
            <v>0</v>
          </cell>
          <cell r="DL661">
            <v>0</v>
          </cell>
          <cell r="DM661">
            <v>0</v>
          </cell>
          <cell r="DN661">
            <v>53.56</v>
          </cell>
          <cell r="DO661">
            <v>47.66</v>
          </cell>
          <cell r="DP661">
            <v>0</v>
          </cell>
          <cell r="DQ661">
            <v>0</v>
          </cell>
          <cell r="DR661">
            <v>0</v>
          </cell>
          <cell r="DS661">
            <v>0</v>
          </cell>
          <cell r="DT661">
            <v>0</v>
          </cell>
          <cell r="DU661">
            <v>0</v>
          </cell>
          <cell r="DV661">
            <v>85.1</v>
          </cell>
          <cell r="DW661">
            <v>0</v>
          </cell>
          <cell r="DX661">
            <v>0</v>
          </cell>
          <cell r="DY661">
            <v>0</v>
          </cell>
          <cell r="DZ661">
            <v>14</v>
          </cell>
          <cell r="EA661">
            <v>1.1399999999999999</v>
          </cell>
          <cell r="EB661">
            <v>0.34</v>
          </cell>
          <cell r="EC661">
            <v>0</v>
          </cell>
          <cell r="ED661">
            <v>0</v>
          </cell>
          <cell r="EE661">
            <v>318</v>
          </cell>
          <cell r="EF661">
            <v>0</v>
          </cell>
          <cell r="EG661">
            <v>1.5</v>
          </cell>
          <cell r="EH661">
            <v>0</v>
          </cell>
          <cell r="EI661">
            <v>0</v>
          </cell>
          <cell r="EJ661">
            <v>0</v>
          </cell>
          <cell r="EK661">
            <v>56.811582857142902</v>
          </cell>
          <cell r="EL661">
            <v>0.96</v>
          </cell>
          <cell r="EM661">
            <v>16.5</v>
          </cell>
          <cell r="EN661">
            <v>34.700000000000003</v>
          </cell>
          <cell r="EO661">
            <v>0</v>
          </cell>
          <cell r="EQ661">
            <v>82043.010080051594</v>
          </cell>
        </row>
        <row r="662">
          <cell r="B662">
            <v>0</v>
          </cell>
          <cell r="C662">
            <v>0</v>
          </cell>
          <cell r="D662">
            <v>0</v>
          </cell>
          <cell r="E662">
            <v>0</v>
          </cell>
          <cell r="F662">
            <v>0</v>
          </cell>
          <cell r="G662">
            <v>0</v>
          </cell>
          <cell r="H662">
            <v>370</v>
          </cell>
          <cell r="I662">
            <v>0</v>
          </cell>
          <cell r="K662">
            <v>0</v>
          </cell>
          <cell r="L662">
            <v>0</v>
          </cell>
          <cell r="M662">
            <v>0</v>
          </cell>
          <cell r="N662">
            <v>0</v>
          </cell>
          <cell r="O662">
            <v>0</v>
          </cell>
          <cell r="P662">
            <v>0</v>
          </cell>
          <cell r="Q662">
            <v>0</v>
          </cell>
          <cell r="R662">
            <v>0</v>
          </cell>
          <cell r="S662">
            <v>0</v>
          </cell>
          <cell r="T662">
            <v>0</v>
          </cell>
          <cell r="U662">
            <v>104</v>
          </cell>
          <cell r="V662">
            <v>0</v>
          </cell>
          <cell r="W662">
            <v>13.64</v>
          </cell>
          <cell r="X662">
            <v>34.1</v>
          </cell>
          <cell r="Y662">
            <v>0</v>
          </cell>
          <cell r="Z662">
            <v>0</v>
          </cell>
          <cell r="AA662">
            <v>0</v>
          </cell>
          <cell r="AB662">
            <v>0</v>
          </cell>
          <cell r="AC662">
            <v>0</v>
          </cell>
          <cell r="AD662">
            <v>31</v>
          </cell>
          <cell r="AE662">
            <v>0</v>
          </cell>
          <cell r="AF662">
            <v>0</v>
          </cell>
          <cell r="AG662">
            <v>0</v>
          </cell>
          <cell r="AH662">
            <v>0</v>
          </cell>
          <cell r="AI662">
            <v>0</v>
          </cell>
          <cell r="AJ662">
            <v>0</v>
          </cell>
          <cell r="AK662">
            <v>0</v>
          </cell>
          <cell r="AL662">
            <v>0</v>
          </cell>
          <cell r="AM662">
            <v>0</v>
          </cell>
          <cell r="AN662">
            <v>0</v>
          </cell>
          <cell r="AO662">
            <v>0</v>
          </cell>
          <cell r="AP662">
            <v>0</v>
          </cell>
          <cell r="AQ662">
            <v>0</v>
          </cell>
          <cell r="AR662">
            <v>0</v>
          </cell>
          <cell r="AS662">
            <v>0</v>
          </cell>
          <cell r="AT662">
            <v>79.599999999999994</v>
          </cell>
          <cell r="AU662">
            <v>0</v>
          </cell>
          <cell r="AV662">
            <v>0</v>
          </cell>
          <cell r="AW662">
            <v>0</v>
          </cell>
          <cell r="AX662">
            <v>0</v>
          </cell>
          <cell r="AY662">
            <v>0</v>
          </cell>
          <cell r="AZ662">
            <v>0</v>
          </cell>
          <cell r="BA662">
            <v>0</v>
          </cell>
          <cell r="BB662">
            <v>0</v>
          </cell>
          <cell r="BC662">
            <v>0</v>
          </cell>
          <cell r="BD662">
            <v>0</v>
          </cell>
          <cell r="BE662">
            <v>0</v>
          </cell>
          <cell r="BF662">
            <v>0</v>
          </cell>
          <cell r="BG662">
            <v>106.98</v>
          </cell>
          <cell r="BH662">
            <v>0</v>
          </cell>
          <cell r="BI662">
            <v>0</v>
          </cell>
          <cell r="BJ662">
            <v>8.1999999999999993</v>
          </cell>
          <cell r="BK662">
            <v>0</v>
          </cell>
          <cell r="BL662">
            <v>0</v>
          </cell>
          <cell r="BM662">
            <v>569.72</v>
          </cell>
          <cell r="BN662">
            <v>0</v>
          </cell>
          <cell r="BO662">
            <v>0</v>
          </cell>
          <cell r="BP662">
            <v>154.918425141938</v>
          </cell>
          <cell r="BQ662">
            <v>0</v>
          </cell>
          <cell r="BR662">
            <v>711.37</v>
          </cell>
          <cell r="BS662">
            <v>295.3</v>
          </cell>
          <cell r="BT662">
            <v>313.37</v>
          </cell>
          <cell r="BU662">
            <v>0</v>
          </cell>
          <cell r="BV662">
            <v>164</v>
          </cell>
          <cell r="BW662">
            <v>0</v>
          </cell>
          <cell r="BY662">
            <v>0</v>
          </cell>
          <cell r="BZ662">
            <v>0</v>
          </cell>
          <cell r="CA662">
            <v>0</v>
          </cell>
          <cell r="CB662">
            <v>0</v>
          </cell>
          <cell r="CC662">
            <v>80</v>
          </cell>
          <cell r="CD662">
            <v>241</v>
          </cell>
          <cell r="CE662">
            <v>5.05</v>
          </cell>
          <cell r="CF662">
            <v>657.8</v>
          </cell>
          <cell r="CG662">
            <v>0</v>
          </cell>
          <cell r="CH662">
            <v>0</v>
          </cell>
          <cell r="CI662">
            <v>0</v>
          </cell>
          <cell r="CJ662">
            <v>39.4806685768569</v>
          </cell>
          <cell r="CK662">
            <v>0</v>
          </cell>
          <cell r="CL662">
            <v>0</v>
          </cell>
          <cell r="CM662">
            <v>43.2</v>
          </cell>
          <cell r="CN662">
            <v>198.9</v>
          </cell>
          <cell r="CO662">
            <v>14</v>
          </cell>
          <cell r="CP662">
            <v>40.200000000000003</v>
          </cell>
          <cell r="CQ662">
            <v>0</v>
          </cell>
          <cell r="CR662">
            <v>53</v>
          </cell>
          <cell r="CS662">
            <v>0</v>
          </cell>
          <cell r="CT662">
            <v>0</v>
          </cell>
          <cell r="CU662">
            <v>0</v>
          </cell>
          <cell r="CV662">
            <v>0</v>
          </cell>
          <cell r="CW662">
            <v>0</v>
          </cell>
          <cell r="CX662">
            <v>236</v>
          </cell>
          <cell r="CY662">
            <v>0</v>
          </cell>
          <cell r="CZ662">
            <v>0</v>
          </cell>
          <cell r="DA662">
            <v>0</v>
          </cell>
          <cell r="DB662">
            <v>0</v>
          </cell>
          <cell r="DC662">
            <v>120</v>
          </cell>
          <cell r="DD662">
            <v>0</v>
          </cell>
          <cell r="DE662">
            <v>0</v>
          </cell>
          <cell r="DF662">
            <v>0</v>
          </cell>
          <cell r="DG662">
            <v>0</v>
          </cell>
          <cell r="DH662">
            <v>0</v>
          </cell>
          <cell r="DI662">
            <v>0</v>
          </cell>
          <cell r="DJ662">
            <v>89.43</v>
          </cell>
          <cell r="DK662">
            <v>0</v>
          </cell>
          <cell r="DL662">
            <v>0</v>
          </cell>
          <cell r="DM662">
            <v>0</v>
          </cell>
          <cell r="DN662">
            <v>0</v>
          </cell>
          <cell r="DO662">
            <v>51.17</v>
          </cell>
          <cell r="DP662">
            <v>0</v>
          </cell>
          <cell r="DQ662">
            <v>0</v>
          </cell>
          <cell r="DR662">
            <v>0</v>
          </cell>
          <cell r="DS662">
            <v>0</v>
          </cell>
          <cell r="DT662">
            <v>0</v>
          </cell>
          <cell r="DU662">
            <v>0</v>
          </cell>
          <cell r="DV662">
            <v>0</v>
          </cell>
          <cell r="DW662">
            <v>0</v>
          </cell>
          <cell r="DX662">
            <v>0</v>
          </cell>
          <cell r="DY662">
            <v>0</v>
          </cell>
          <cell r="DZ662">
            <v>14</v>
          </cell>
          <cell r="EA662">
            <v>1.2</v>
          </cell>
          <cell r="EB662">
            <v>0.3</v>
          </cell>
          <cell r="EC662">
            <v>0</v>
          </cell>
          <cell r="ED662">
            <v>0</v>
          </cell>
          <cell r="EE662">
            <v>261.8</v>
          </cell>
          <cell r="EF662">
            <v>0</v>
          </cell>
          <cell r="EG662">
            <v>0.9</v>
          </cell>
          <cell r="EH662">
            <v>0</v>
          </cell>
          <cell r="EI662">
            <v>0</v>
          </cell>
          <cell r="EJ662">
            <v>0</v>
          </cell>
          <cell r="EK662">
            <v>32.873921827956998</v>
          </cell>
          <cell r="EL662">
            <v>2.0299999999999998</v>
          </cell>
          <cell r="EM662">
            <v>19.100000000000001</v>
          </cell>
          <cell r="EN662">
            <v>37.299999999999997</v>
          </cell>
          <cell r="EO662">
            <v>0</v>
          </cell>
          <cell r="EQ662">
            <v>5194.9330155467524</v>
          </cell>
        </row>
        <row r="663">
          <cell r="B663">
            <v>0</v>
          </cell>
          <cell r="C663">
            <v>0</v>
          </cell>
          <cell r="D663">
            <v>0</v>
          </cell>
          <cell r="E663">
            <v>0</v>
          </cell>
          <cell r="F663">
            <v>0</v>
          </cell>
          <cell r="G663">
            <v>218.2</v>
          </cell>
          <cell r="H663">
            <v>0</v>
          </cell>
          <cell r="I663">
            <v>0</v>
          </cell>
          <cell r="J663">
            <v>0</v>
          </cell>
          <cell r="K663">
            <v>0</v>
          </cell>
          <cell r="L663">
            <v>0</v>
          </cell>
          <cell r="M663">
            <v>0</v>
          </cell>
          <cell r="N663">
            <v>0</v>
          </cell>
          <cell r="O663">
            <v>0</v>
          </cell>
          <cell r="P663">
            <v>0</v>
          </cell>
          <cell r="Q663">
            <v>0</v>
          </cell>
          <cell r="R663">
            <v>0</v>
          </cell>
          <cell r="S663">
            <v>0</v>
          </cell>
          <cell r="T663">
            <v>0</v>
          </cell>
          <cell r="U663">
            <v>0</v>
          </cell>
          <cell r="V663">
            <v>0</v>
          </cell>
          <cell r="W663">
            <v>0</v>
          </cell>
          <cell r="X663">
            <v>0</v>
          </cell>
          <cell r="Y663">
            <v>10.55</v>
          </cell>
          <cell r="Z663">
            <v>0</v>
          </cell>
          <cell r="AA663">
            <v>0</v>
          </cell>
          <cell r="AB663">
            <v>0</v>
          </cell>
          <cell r="AC663">
            <v>305.7</v>
          </cell>
          <cell r="AD663">
            <v>0</v>
          </cell>
          <cell r="AE663">
            <v>0</v>
          </cell>
          <cell r="AF663">
            <v>8.39</v>
          </cell>
          <cell r="AG663">
            <v>0</v>
          </cell>
          <cell r="AH663">
            <v>0</v>
          </cell>
          <cell r="AI663">
            <v>0</v>
          </cell>
          <cell r="AJ663">
            <v>0</v>
          </cell>
          <cell r="AK663">
            <v>0</v>
          </cell>
          <cell r="AL663">
            <v>0</v>
          </cell>
          <cell r="AM663">
            <v>0</v>
          </cell>
          <cell r="AN663">
            <v>0</v>
          </cell>
          <cell r="AO663">
            <v>0</v>
          </cell>
          <cell r="AP663">
            <v>0</v>
          </cell>
          <cell r="AQ663">
            <v>0</v>
          </cell>
          <cell r="AR663">
            <v>0</v>
          </cell>
          <cell r="AS663">
            <v>0</v>
          </cell>
          <cell r="AT663">
            <v>0</v>
          </cell>
          <cell r="AU663">
            <v>0</v>
          </cell>
          <cell r="AV663">
            <v>0</v>
          </cell>
          <cell r="AW663">
            <v>0</v>
          </cell>
          <cell r="AX663">
            <v>2589</v>
          </cell>
          <cell r="AY663">
            <v>126.6</v>
          </cell>
          <cell r="AZ663">
            <v>0</v>
          </cell>
          <cell r="BA663">
            <v>0</v>
          </cell>
          <cell r="BB663">
            <v>0</v>
          </cell>
          <cell r="BC663">
            <v>27.8</v>
          </cell>
          <cell r="BD663">
            <v>0</v>
          </cell>
          <cell r="BE663">
            <v>0</v>
          </cell>
          <cell r="BF663">
            <v>0</v>
          </cell>
          <cell r="BG663">
            <v>185.22</v>
          </cell>
          <cell r="BH663">
            <v>0</v>
          </cell>
          <cell r="BI663">
            <v>0</v>
          </cell>
          <cell r="BJ663">
            <v>0</v>
          </cell>
          <cell r="BK663">
            <v>0</v>
          </cell>
          <cell r="BL663">
            <v>0</v>
          </cell>
          <cell r="BM663">
            <v>0</v>
          </cell>
          <cell r="BN663">
            <v>0</v>
          </cell>
          <cell r="BO663">
            <v>0</v>
          </cell>
          <cell r="BP663">
            <v>0</v>
          </cell>
          <cell r="BQ663">
            <v>0</v>
          </cell>
          <cell r="BR663">
            <v>0</v>
          </cell>
          <cell r="BS663">
            <v>0</v>
          </cell>
          <cell r="BT663">
            <v>0</v>
          </cell>
          <cell r="BU663">
            <v>0</v>
          </cell>
          <cell r="BV663">
            <v>0</v>
          </cell>
          <cell r="BW663">
            <v>0</v>
          </cell>
          <cell r="BY663">
            <v>0</v>
          </cell>
          <cell r="BZ663">
            <v>0</v>
          </cell>
          <cell r="CA663">
            <v>0</v>
          </cell>
          <cell r="CB663">
            <v>0</v>
          </cell>
          <cell r="CC663">
            <v>0</v>
          </cell>
          <cell r="CD663">
            <v>0</v>
          </cell>
          <cell r="CE663">
            <v>0</v>
          </cell>
          <cell r="CF663">
            <v>0</v>
          </cell>
          <cell r="CG663">
            <v>0</v>
          </cell>
          <cell r="CH663">
            <v>0</v>
          </cell>
          <cell r="CI663">
            <v>0</v>
          </cell>
          <cell r="CJ663">
            <v>0</v>
          </cell>
          <cell r="CK663">
            <v>0</v>
          </cell>
          <cell r="CL663">
            <v>0</v>
          </cell>
          <cell r="CM663">
            <v>0</v>
          </cell>
          <cell r="CN663">
            <v>89.3</v>
          </cell>
          <cell r="CO663">
            <v>0</v>
          </cell>
          <cell r="CP663">
            <v>0</v>
          </cell>
          <cell r="CQ663">
            <v>0</v>
          </cell>
          <cell r="CR663">
            <v>0</v>
          </cell>
          <cell r="CS663">
            <v>0</v>
          </cell>
          <cell r="CT663">
            <v>0</v>
          </cell>
          <cell r="CU663">
            <v>0</v>
          </cell>
          <cell r="CV663">
            <v>0</v>
          </cell>
          <cell r="CW663">
            <v>0</v>
          </cell>
          <cell r="CX663">
            <v>0</v>
          </cell>
          <cell r="CY663">
            <v>0</v>
          </cell>
          <cell r="CZ663">
            <v>0</v>
          </cell>
          <cell r="DA663">
            <v>0</v>
          </cell>
          <cell r="DB663">
            <v>0</v>
          </cell>
          <cell r="DC663">
            <v>0</v>
          </cell>
          <cell r="DD663">
            <v>0</v>
          </cell>
          <cell r="DE663">
            <v>0</v>
          </cell>
          <cell r="DF663">
            <v>0</v>
          </cell>
          <cell r="DG663">
            <v>0</v>
          </cell>
          <cell r="DH663">
            <v>0</v>
          </cell>
          <cell r="DI663">
            <v>0</v>
          </cell>
          <cell r="DJ663">
            <v>0</v>
          </cell>
          <cell r="DK663">
            <v>0</v>
          </cell>
          <cell r="DL663">
            <v>0</v>
          </cell>
          <cell r="DM663">
            <v>0</v>
          </cell>
          <cell r="DN663">
            <v>0</v>
          </cell>
          <cell r="DO663">
            <v>0</v>
          </cell>
          <cell r="DP663">
            <v>0</v>
          </cell>
          <cell r="DQ663">
            <v>0</v>
          </cell>
          <cell r="DR663">
            <v>0</v>
          </cell>
          <cell r="DS663">
            <v>0</v>
          </cell>
          <cell r="DT663">
            <v>0</v>
          </cell>
          <cell r="DU663">
            <v>0</v>
          </cell>
          <cell r="DV663">
            <v>85.4</v>
          </cell>
          <cell r="DW663">
            <v>0</v>
          </cell>
          <cell r="DX663">
            <v>0</v>
          </cell>
          <cell r="DY663">
            <v>0</v>
          </cell>
          <cell r="DZ663">
            <v>0</v>
          </cell>
          <cell r="EA663">
            <v>0</v>
          </cell>
          <cell r="EB663">
            <v>0</v>
          </cell>
          <cell r="EC663">
            <v>0</v>
          </cell>
          <cell r="ED663">
            <v>0</v>
          </cell>
          <cell r="EE663">
            <v>85.5</v>
          </cell>
          <cell r="EF663">
            <v>0</v>
          </cell>
          <cell r="EG663">
            <v>0.6</v>
          </cell>
          <cell r="EH663">
            <v>0</v>
          </cell>
          <cell r="EI663">
            <v>0</v>
          </cell>
          <cell r="EJ663">
            <v>0</v>
          </cell>
          <cell r="EK663">
            <v>0</v>
          </cell>
          <cell r="EL663">
            <v>0</v>
          </cell>
          <cell r="EM663">
            <v>0</v>
          </cell>
          <cell r="EN663">
            <v>0</v>
          </cell>
          <cell r="EO663">
            <v>0</v>
          </cell>
          <cell r="EQ663">
            <v>3732.26</v>
          </cell>
        </row>
        <row r="664">
          <cell r="B664">
            <v>0</v>
          </cell>
          <cell r="C664">
            <v>0</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cell r="AF664">
            <v>0</v>
          </cell>
          <cell r="AG664">
            <v>0</v>
          </cell>
          <cell r="AH664">
            <v>0</v>
          </cell>
          <cell r="AI664">
            <v>0</v>
          </cell>
          <cell r="AJ664">
            <v>0</v>
          </cell>
          <cell r="AK664">
            <v>0</v>
          </cell>
          <cell r="AL664">
            <v>0</v>
          </cell>
          <cell r="AM664">
            <v>0</v>
          </cell>
          <cell r="AN664">
            <v>0</v>
          </cell>
          <cell r="AO664">
            <v>0</v>
          </cell>
          <cell r="AP664">
            <v>0</v>
          </cell>
          <cell r="AQ664">
            <v>0</v>
          </cell>
          <cell r="AR664">
            <v>0</v>
          </cell>
          <cell r="AS664">
            <v>0</v>
          </cell>
          <cell r="AT664">
            <v>0</v>
          </cell>
          <cell r="AU664">
            <v>0</v>
          </cell>
          <cell r="AV664">
            <v>0</v>
          </cell>
          <cell r="AW664">
            <v>0</v>
          </cell>
          <cell r="AX664">
            <v>0</v>
          </cell>
          <cell r="AY664">
            <v>0</v>
          </cell>
          <cell r="AZ664">
            <v>0</v>
          </cell>
          <cell r="BA664">
            <v>0</v>
          </cell>
          <cell r="BB664">
            <v>0</v>
          </cell>
          <cell r="BC664">
            <v>0</v>
          </cell>
          <cell r="BD664">
            <v>0</v>
          </cell>
          <cell r="BE664">
            <v>0</v>
          </cell>
          <cell r="BF664">
            <v>0</v>
          </cell>
          <cell r="BG664">
            <v>0</v>
          </cell>
          <cell r="BH664">
            <v>0</v>
          </cell>
          <cell r="BI664">
            <v>0</v>
          </cell>
          <cell r="BJ664">
            <v>0</v>
          </cell>
          <cell r="BK664">
            <v>0</v>
          </cell>
          <cell r="BL664">
            <v>0</v>
          </cell>
          <cell r="BM664">
            <v>0</v>
          </cell>
          <cell r="BN664">
            <v>0</v>
          </cell>
          <cell r="BO664">
            <v>0</v>
          </cell>
          <cell r="BP664">
            <v>0</v>
          </cell>
          <cell r="BQ664">
            <v>0</v>
          </cell>
          <cell r="BR664">
            <v>0</v>
          </cell>
          <cell r="BS664">
            <v>0</v>
          </cell>
          <cell r="BT664">
            <v>0</v>
          </cell>
          <cell r="BU664">
            <v>0</v>
          </cell>
          <cell r="BV664">
            <v>0</v>
          </cell>
          <cell r="BW664">
            <v>0</v>
          </cell>
          <cell r="BY664">
            <v>0</v>
          </cell>
          <cell r="BZ664">
            <v>0</v>
          </cell>
          <cell r="CA664">
            <v>0</v>
          </cell>
          <cell r="CB664">
            <v>0</v>
          </cell>
          <cell r="CC664">
            <v>0</v>
          </cell>
          <cell r="CD664">
            <v>0</v>
          </cell>
          <cell r="CE664">
            <v>0</v>
          </cell>
          <cell r="CF664">
            <v>0</v>
          </cell>
          <cell r="CG664">
            <v>0</v>
          </cell>
          <cell r="CH664">
            <v>0</v>
          </cell>
          <cell r="CI664">
            <v>0</v>
          </cell>
          <cell r="CJ664">
            <v>0</v>
          </cell>
          <cell r="CK664">
            <v>0</v>
          </cell>
          <cell r="CL664">
            <v>0</v>
          </cell>
          <cell r="CM664">
            <v>0</v>
          </cell>
          <cell r="CN664">
            <v>0</v>
          </cell>
          <cell r="CO664">
            <v>0</v>
          </cell>
          <cell r="CP664">
            <v>0</v>
          </cell>
          <cell r="CQ664">
            <v>0</v>
          </cell>
          <cell r="CR664">
            <v>0</v>
          </cell>
          <cell r="CS664">
            <v>0</v>
          </cell>
          <cell r="CT664">
            <v>0</v>
          </cell>
          <cell r="CU664">
            <v>0</v>
          </cell>
          <cell r="CV664">
            <v>0</v>
          </cell>
          <cell r="CW664">
            <v>0</v>
          </cell>
          <cell r="CX664">
            <v>0</v>
          </cell>
          <cell r="CY664">
            <v>0</v>
          </cell>
          <cell r="CZ664">
            <v>0</v>
          </cell>
          <cell r="DA664">
            <v>0</v>
          </cell>
          <cell r="DB664">
            <v>0</v>
          </cell>
          <cell r="DC664">
            <v>0</v>
          </cell>
          <cell r="DD664">
            <v>0</v>
          </cell>
          <cell r="DE664">
            <v>0</v>
          </cell>
          <cell r="DF664">
            <v>0</v>
          </cell>
          <cell r="DG664">
            <v>0</v>
          </cell>
          <cell r="DH664">
            <v>0</v>
          </cell>
          <cell r="DI664">
            <v>0</v>
          </cell>
          <cell r="DJ664">
            <v>0</v>
          </cell>
          <cell r="DK664">
            <v>0</v>
          </cell>
          <cell r="DL664">
            <v>0</v>
          </cell>
          <cell r="DM664">
            <v>0</v>
          </cell>
          <cell r="DN664">
            <v>0</v>
          </cell>
          <cell r="DO664">
            <v>0</v>
          </cell>
          <cell r="DP664">
            <v>0</v>
          </cell>
          <cell r="DQ664">
            <v>0</v>
          </cell>
          <cell r="DR664">
            <v>0</v>
          </cell>
          <cell r="DS664">
            <v>0</v>
          </cell>
          <cell r="DT664">
            <v>0</v>
          </cell>
          <cell r="DU664">
            <v>0</v>
          </cell>
          <cell r="DV664">
            <v>0</v>
          </cell>
          <cell r="DW664">
            <v>0</v>
          </cell>
          <cell r="DX664">
            <v>0</v>
          </cell>
          <cell r="DY664">
            <v>0</v>
          </cell>
          <cell r="DZ664">
            <v>0</v>
          </cell>
          <cell r="EA664">
            <v>0</v>
          </cell>
          <cell r="EB664">
            <v>0</v>
          </cell>
          <cell r="EC664">
            <v>0</v>
          </cell>
          <cell r="ED664">
            <v>0</v>
          </cell>
          <cell r="EE664">
            <v>0</v>
          </cell>
          <cell r="EF664">
            <v>0</v>
          </cell>
          <cell r="EG664">
            <v>0</v>
          </cell>
          <cell r="EH664">
            <v>0</v>
          </cell>
          <cell r="EI664">
            <v>0</v>
          </cell>
          <cell r="EJ664">
            <v>0</v>
          </cell>
          <cell r="EK664">
            <v>0</v>
          </cell>
          <cell r="EL664">
            <v>0</v>
          </cell>
          <cell r="EM664">
            <v>0</v>
          </cell>
          <cell r="EN664">
            <v>0</v>
          </cell>
          <cell r="EO664">
            <v>0</v>
          </cell>
          <cell r="EQ664">
            <v>0</v>
          </cell>
        </row>
        <row r="665">
          <cell r="B665">
            <v>0</v>
          </cell>
          <cell r="C665">
            <v>0</v>
          </cell>
          <cell r="D665">
            <v>0</v>
          </cell>
          <cell r="E665">
            <v>0</v>
          </cell>
          <cell r="F665">
            <v>0</v>
          </cell>
          <cell r="G665">
            <v>0</v>
          </cell>
          <cell r="H665">
            <v>0</v>
          </cell>
          <cell r="I665">
            <v>0</v>
          </cell>
          <cell r="J665">
            <v>63</v>
          </cell>
          <cell r="K665">
            <v>0</v>
          </cell>
          <cell r="L665">
            <v>0</v>
          </cell>
          <cell r="M665">
            <v>0</v>
          </cell>
          <cell r="N665">
            <v>0</v>
          </cell>
          <cell r="O665">
            <v>15.3</v>
          </cell>
          <cell r="P665">
            <v>0</v>
          </cell>
          <cell r="Q665">
            <v>0</v>
          </cell>
          <cell r="R665">
            <v>0</v>
          </cell>
          <cell r="S665">
            <v>0</v>
          </cell>
          <cell r="T665">
            <v>0</v>
          </cell>
          <cell r="U665">
            <v>0</v>
          </cell>
          <cell r="V665">
            <v>1895.8052159041099</v>
          </cell>
          <cell r="W665">
            <v>0</v>
          </cell>
          <cell r="X665">
            <v>0</v>
          </cell>
          <cell r="Y665">
            <v>1102.8</v>
          </cell>
          <cell r="Z665">
            <v>0</v>
          </cell>
          <cell r="AA665">
            <v>0</v>
          </cell>
          <cell r="AB665">
            <v>0</v>
          </cell>
          <cell r="AC665">
            <v>870.22</v>
          </cell>
          <cell r="AD665">
            <v>10.9</v>
          </cell>
          <cell r="AE665">
            <v>0</v>
          </cell>
          <cell r="AF665">
            <v>0</v>
          </cell>
          <cell r="AG665">
            <v>0</v>
          </cell>
          <cell r="AH665">
            <v>0</v>
          </cell>
          <cell r="AI665">
            <v>0</v>
          </cell>
          <cell r="AJ665">
            <v>0</v>
          </cell>
          <cell r="AK665">
            <v>0</v>
          </cell>
          <cell r="AL665">
            <v>0</v>
          </cell>
          <cell r="AM665">
            <v>0</v>
          </cell>
          <cell r="AN665">
            <v>0</v>
          </cell>
          <cell r="AO665">
            <v>0</v>
          </cell>
          <cell r="AP665">
            <v>0</v>
          </cell>
          <cell r="AQ665">
            <v>0</v>
          </cell>
          <cell r="AR665">
            <v>0</v>
          </cell>
          <cell r="AS665">
            <v>0</v>
          </cell>
          <cell r="AT665">
            <v>1152.5999999999999</v>
          </cell>
          <cell r="AU665">
            <v>0</v>
          </cell>
          <cell r="AV665">
            <v>0</v>
          </cell>
          <cell r="AW665">
            <v>0</v>
          </cell>
          <cell r="AX665">
            <v>137</v>
          </cell>
          <cell r="AY665">
            <v>0</v>
          </cell>
          <cell r="AZ665">
            <v>0</v>
          </cell>
          <cell r="BA665">
            <v>0</v>
          </cell>
          <cell r="BB665">
            <v>0</v>
          </cell>
          <cell r="BC665">
            <v>70.5</v>
          </cell>
          <cell r="BD665">
            <v>0</v>
          </cell>
          <cell r="BE665">
            <v>0</v>
          </cell>
          <cell r="BF665">
            <v>140.4</v>
          </cell>
          <cell r="BG665">
            <v>0</v>
          </cell>
          <cell r="BH665">
            <v>0</v>
          </cell>
          <cell r="BI665">
            <v>0</v>
          </cell>
          <cell r="BJ665">
            <v>0</v>
          </cell>
          <cell r="BK665">
            <v>0</v>
          </cell>
          <cell r="BL665">
            <v>0</v>
          </cell>
          <cell r="BM665">
            <v>0</v>
          </cell>
          <cell r="BN665">
            <v>0</v>
          </cell>
          <cell r="BO665">
            <v>0</v>
          </cell>
          <cell r="BP665">
            <v>0</v>
          </cell>
          <cell r="BQ665">
            <v>0</v>
          </cell>
          <cell r="BR665">
            <v>0</v>
          </cell>
          <cell r="BS665">
            <v>3.3</v>
          </cell>
          <cell r="BT665">
            <v>6076.3</v>
          </cell>
          <cell r="BU665">
            <v>0</v>
          </cell>
          <cell r="BV665">
            <v>0</v>
          </cell>
          <cell r="BW665">
            <v>0</v>
          </cell>
          <cell r="BY665">
            <v>0</v>
          </cell>
          <cell r="BZ665">
            <v>0</v>
          </cell>
          <cell r="CA665">
            <v>0</v>
          </cell>
          <cell r="CB665">
            <v>0</v>
          </cell>
          <cell r="CC665">
            <v>0</v>
          </cell>
          <cell r="CD665">
            <v>0</v>
          </cell>
          <cell r="CE665">
            <v>0.5</v>
          </cell>
          <cell r="CF665">
            <v>85</v>
          </cell>
          <cell r="CG665">
            <v>0</v>
          </cell>
          <cell r="CH665">
            <v>0</v>
          </cell>
          <cell r="CI665">
            <v>0</v>
          </cell>
          <cell r="CJ665">
            <v>0</v>
          </cell>
          <cell r="CK665">
            <v>0</v>
          </cell>
          <cell r="CL665">
            <v>0</v>
          </cell>
          <cell r="CM665">
            <v>0</v>
          </cell>
          <cell r="CN665">
            <v>0</v>
          </cell>
          <cell r="CO665">
            <v>17.600000000000001</v>
          </cell>
          <cell r="CP665">
            <v>0</v>
          </cell>
          <cell r="CQ665">
            <v>0</v>
          </cell>
          <cell r="CR665">
            <v>0</v>
          </cell>
          <cell r="CS665">
            <v>0</v>
          </cell>
          <cell r="CT665">
            <v>0</v>
          </cell>
          <cell r="CU665">
            <v>0</v>
          </cell>
          <cell r="CV665">
            <v>0</v>
          </cell>
          <cell r="CW665">
            <v>0</v>
          </cell>
          <cell r="CX665">
            <v>0</v>
          </cell>
          <cell r="CY665">
            <v>0</v>
          </cell>
          <cell r="CZ665">
            <v>0</v>
          </cell>
          <cell r="DA665">
            <v>0</v>
          </cell>
          <cell r="DB665">
            <v>0</v>
          </cell>
          <cell r="DC665">
            <v>0</v>
          </cell>
          <cell r="DD665">
            <v>0</v>
          </cell>
          <cell r="DE665">
            <v>0</v>
          </cell>
          <cell r="DF665">
            <v>0</v>
          </cell>
          <cell r="DG665">
            <v>0</v>
          </cell>
          <cell r="DH665">
            <v>0</v>
          </cell>
          <cell r="DI665">
            <v>0</v>
          </cell>
          <cell r="DJ665">
            <v>0</v>
          </cell>
          <cell r="DK665">
            <v>0</v>
          </cell>
          <cell r="DL665">
            <v>0</v>
          </cell>
          <cell r="DM665">
            <v>0</v>
          </cell>
          <cell r="DN665">
            <v>0</v>
          </cell>
          <cell r="DO665">
            <v>0</v>
          </cell>
          <cell r="DP665">
            <v>0</v>
          </cell>
          <cell r="DQ665">
            <v>0</v>
          </cell>
          <cell r="DR665">
            <v>0</v>
          </cell>
          <cell r="DS665">
            <v>0</v>
          </cell>
          <cell r="DT665">
            <v>0</v>
          </cell>
          <cell r="DU665">
            <v>0</v>
          </cell>
          <cell r="DV665">
            <v>0</v>
          </cell>
          <cell r="DW665">
            <v>0</v>
          </cell>
          <cell r="DX665">
            <v>0</v>
          </cell>
          <cell r="DY665">
            <v>0</v>
          </cell>
          <cell r="DZ665">
            <v>0</v>
          </cell>
          <cell r="EA665">
            <v>0</v>
          </cell>
          <cell r="EB665">
            <v>0</v>
          </cell>
          <cell r="EC665">
            <v>0</v>
          </cell>
          <cell r="ED665">
            <v>0</v>
          </cell>
          <cell r="EE665">
            <v>0</v>
          </cell>
          <cell r="EF665">
            <v>0</v>
          </cell>
          <cell r="EG665">
            <v>0</v>
          </cell>
          <cell r="EH665">
            <v>0</v>
          </cell>
          <cell r="EI665">
            <v>0</v>
          </cell>
          <cell r="EJ665">
            <v>0</v>
          </cell>
          <cell r="EK665">
            <v>0</v>
          </cell>
          <cell r="EL665">
            <v>0</v>
          </cell>
          <cell r="EM665">
            <v>0</v>
          </cell>
          <cell r="EN665">
            <v>0</v>
          </cell>
          <cell r="EO665">
            <v>0</v>
          </cell>
          <cell r="EQ665">
            <v>11641.225215904111</v>
          </cell>
        </row>
        <row r="666">
          <cell r="B666">
            <v>0</v>
          </cell>
          <cell r="C666">
            <v>0</v>
          </cell>
          <cell r="D666">
            <v>0</v>
          </cell>
          <cell r="E666">
            <v>0</v>
          </cell>
          <cell r="F666">
            <v>0</v>
          </cell>
          <cell r="G666">
            <v>218.2</v>
          </cell>
          <cell r="H666">
            <v>370</v>
          </cell>
          <cell r="I666">
            <v>0</v>
          </cell>
          <cell r="J666">
            <v>63</v>
          </cell>
          <cell r="K666">
            <v>0</v>
          </cell>
          <cell r="L666">
            <v>0</v>
          </cell>
          <cell r="M666">
            <v>0</v>
          </cell>
          <cell r="N666">
            <v>0</v>
          </cell>
          <cell r="O666">
            <v>15.3</v>
          </cell>
          <cell r="P666">
            <v>0</v>
          </cell>
          <cell r="Q666">
            <v>0</v>
          </cell>
          <cell r="R666">
            <v>0</v>
          </cell>
          <cell r="S666">
            <v>0</v>
          </cell>
          <cell r="T666">
            <v>0</v>
          </cell>
          <cell r="U666">
            <v>104</v>
          </cell>
          <cell r="V666">
            <v>1895.8052159041099</v>
          </cell>
          <cell r="W666">
            <v>13.64</v>
          </cell>
          <cell r="X666">
            <v>34.1</v>
          </cell>
          <cell r="Y666">
            <v>1113.3499999999999</v>
          </cell>
          <cell r="Z666">
            <v>0</v>
          </cell>
          <cell r="AA666">
            <v>0</v>
          </cell>
          <cell r="AB666">
            <v>0</v>
          </cell>
          <cell r="AC666">
            <v>1175.92</v>
          </cell>
          <cell r="AD666">
            <v>41.9</v>
          </cell>
          <cell r="AE666">
            <v>0</v>
          </cell>
          <cell r="AF666">
            <v>8.39</v>
          </cell>
          <cell r="AG666">
            <v>0</v>
          </cell>
          <cell r="AH666">
            <v>0</v>
          </cell>
          <cell r="AI666">
            <v>0</v>
          </cell>
          <cell r="AJ666">
            <v>0</v>
          </cell>
          <cell r="AK666">
            <v>0</v>
          </cell>
          <cell r="AL666">
            <v>0</v>
          </cell>
          <cell r="AM666">
            <v>0</v>
          </cell>
          <cell r="AN666">
            <v>0</v>
          </cell>
          <cell r="AO666">
            <v>0</v>
          </cell>
          <cell r="AP666">
            <v>0</v>
          </cell>
          <cell r="AQ666">
            <v>0</v>
          </cell>
          <cell r="AR666">
            <v>0</v>
          </cell>
          <cell r="AS666">
            <v>0</v>
          </cell>
          <cell r="AT666">
            <v>1232.2</v>
          </cell>
          <cell r="AU666">
            <v>0</v>
          </cell>
          <cell r="AV666">
            <v>0</v>
          </cell>
          <cell r="AW666">
            <v>0</v>
          </cell>
          <cell r="AX666">
            <v>2726</v>
          </cell>
          <cell r="AY666">
            <v>126.6</v>
          </cell>
          <cell r="AZ666">
            <v>0</v>
          </cell>
          <cell r="BA666">
            <v>0</v>
          </cell>
          <cell r="BB666">
            <v>0</v>
          </cell>
          <cell r="BC666">
            <v>98.3</v>
          </cell>
          <cell r="BD666">
            <v>0</v>
          </cell>
          <cell r="BE666">
            <v>0</v>
          </cell>
          <cell r="BF666">
            <v>140.4</v>
          </cell>
          <cell r="BG666">
            <v>292.2</v>
          </cell>
          <cell r="BH666">
            <v>0</v>
          </cell>
          <cell r="BI666">
            <v>0</v>
          </cell>
          <cell r="BJ666">
            <v>8.1999999999999993</v>
          </cell>
          <cell r="BK666">
            <v>0</v>
          </cell>
          <cell r="BL666">
            <v>0</v>
          </cell>
          <cell r="BM666">
            <v>569.72</v>
          </cell>
          <cell r="BN666">
            <v>0</v>
          </cell>
          <cell r="BO666">
            <v>0</v>
          </cell>
          <cell r="BP666">
            <v>154.918425141938</v>
          </cell>
          <cell r="BQ666">
            <v>0</v>
          </cell>
          <cell r="BR666">
            <v>711.37</v>
          </cell>
          <cell r="BS666">
            <v>298.60000000000002</v>
          </cell>
          <cell r="BT666">
            <v>6389.67</v>
          </cell>
          <cell r="BU666">
            <v>0</v>
          </cell>
          <cell r="BV666">
            <v>164</v>
          </cell>
          <cell r="BW666">
            <v>0</v>
          </cell>
          <cell r="BY666">
            <v>0</v>
          </cell>
          <cell r="BZ666">
            <v>0</v>
          </cell>
          <cell r="CA666">
            <v>0</v>
          </cell>
          <cell r="CB666">
            <v>0</v>
          </cell>
          <cell r="CC666">
            <v>80</v>
          </cell>
          <cell r="CD666">
            <v>241</v>
          </cell>
          <cell r="CE666">
            <v>5.55</v>
          </cell>
          <cell r="CF666">
            <v>742.8</v>
          </cell>
          <cell r="CG666">
            <v>0</v>
          </cell>
          <cell r="CH666">
            <v>0</v>
          </cell>
          <cell r="CI666">
            <v>0</v>
          </cell>
          <cell r="CJ666">
            <v>39.4806685768569</v>
          </cell>
          <cell r="CK666">
            <v>0</v>
          </cell>
          <cell r="CL666">
            <v>0</v>
          </cell>
          <cell r="CM666">
            <v>43.2</v>
          </cell>
          <cell r="CN666">
            <v>288.2</v>
          </cell>
          <cell r="CO666">
            <v>31.6</v>
          </cell>
          <cell r="CP666">
            <v>40.200000000000003</v>
          </cell>
          <cell r="CQ666">
            <v>0</v>
          </cell>
          <cell r="CR666">
            <v>53</v>
          </cell>
          <cell r="CS666">
            <v>0</v>
          </cell>
          <cell r="CT666">
            <v>0</v>
          </cell>
          <cell r="CU666">
            <v>0</v>
          </cell>
          <cell r="CV666">
            <v>0</v>
          </cell>
          <cell r="CW666">
            <v>0</v>
          </cell>
          <cell r="CX666">
            <v>236</v>
          </cell>
          <cell r="CY666">
            <v>0</v>
          </cell>
          <cell r="CZ666">
            <v>0</v>
          </cell>
          <cell r="DA666">
            <v>0</v>
          </cell>
          <cell r="DB666">
            <v>0</v>
          </cell>
          <cell r="DC666">
            <v>120</v>
          </cell>
          <cell r="DD666">
            <v>0</v>
          </cell>
          <cell r="DE666">
            <v>0</v>
          </cell>
          <cell r="DF666">
            <v>0</v>
          </cell>
          <cell r="DG666">
            <v>0</v>
          </cell>
          <cell r="DH666">
            <v>0</v>
          </cell>
          <cell r="DI666">
            <v>0</v>
          </cell>
          <cell r="DJ666">
            <v>89.43</v>
          </cell>
          <cell r="DK666">
            <v>0</v>
          </cell>
          <cell r="DL666">
            <v>0</v>
          </cell>
          <cell r="DM666">
            <v>0</v>
          </cell>
          <cell r="DN666">
            <v>0</v>
          </cell>
          <cell r="DO666">
            <v>51.17</v>
          </cell>
          <cell r="DP666">
            <v>0</v>
          </cell>
          <cell r="DQ666">
            <v>0</v>
          </cell>
          <cell r="DR666">
            <v>0</v>
          </cell>
          <cell r="DS666">
            <v>0</v>
          </cell>
          <cell r="DT666">
            <v>0</v>
          </cell>
          <cell r="DU666">
            <v>0</v>
          </cell>
          <cell r="DV666">
            <v>85.4</v>
          </cell>
          <cell r="DW666">
            <v>0</v>
          </cell>
          <cell r="DX666">
            <v>0</v>
          </cell>
          <cell r="DY666">
            <v>0</v>
          </cell>
          <cell r="DZ666">
            <v>14</v>
          </cell>
          <cell r="EA666">
            <v>1.2</v>
          </cell>
          <cell r="EB666">
            <v>0.3</v>
          </cell>
          <cell r="EC666">
            <v>0</v>
          </cell>
          <cell r="ED666">
            <v>0</v>
          </cell>
          <cell r="EE666">
            <v>347.3</v>
          </cell>
          <cell r="EF666">
            <v>0</v>
          </cell>
          <cell r="EG666">
            <v>1.5</v>
          </cell>
          <cell r="EH666">
            <v>0</v>
          </cell>
          <cell r="EI666">
            <v>0</v>
          </cell>
          <cell r="EJ666">
            <v>0</v>
          </cell>
          <cell r="EK666">
            <v>32.873921827956998</v>
          </cell>
          <cell r="EL666">
            <v>2.0299999999999998</v>
          </cell>
          <cell r="EM666">
            <v>19.100000000000001</v>
          </cell>
          <cell r="EN666">
            <v>37.299999999999997</v>
          </cell>
          <cell r="EO666">
            <v>0</v>
          </cell>
          <cell r="EQ666">
            <v>20568.418231450854</v>
          </cell>
        </row>
        <row r="667">
          <cell r="B667">
            <v>0</v>
          </cell>
          <cell r="C667">
            <v>0</v>
          </cell>
          <cell r="D667">
            <v>0</v>
          </cell>
          <cell r="E667">
            <v>0</v>
          </cell>
          <cell r="F667">
            <v>0</v>
          </cell>
          <cell r="G667">
            <v>0</v>
          </cell>
          <cell r="H667">
            <v>370</v>
          </cell>
          <cell r="I667">
            <v>0</v>
          </cell>
          <cell r="K667">
            <v>0</v>
          </cell>
          <cell r="L667">
            <v>0</v>
          </cell>
          <cell r="M667">
            <v>0</v>
          </cell>
          <cell r="N667">
            <v>0</v>
          </cell>
          <cell r="O667">
            <v>0</v>
          </cell>
          <cell r="P667">
            <v>0</v>
          </cell>
          <cell r="Q667">
            <v>0</v>
          </cell>
          <cell r="R667">
            <v>0</v>
          </cell>
          <cell r="S667">
            <v>0</v>
          </cell>
          <cell r="T667">
            <v>0</v>
          </cell>
          <cell r="U667">
            <v>150</v>
          </cell>
          <cell r="V667">
            <v>0</v>
          </cell>
          <cell r="W667">
            <v>13.87</v>
          </cell>
          <cell r="X667">
            <v>34.1</v>
          </cell>
          <cell r="Y667">
            <v>0</v>
          </cell>
          <cell r="Z667">
            <v>0</v>
          </cell>
          <cell r="AA667">
            <v>0</v>
          </cell>
          <cell r="AB667">
            <v>0</v>
          </cell>
          <cell r="AC667">
            <v>0</v>
          </cell>
          <cell r="AD667">
            <v>31</v>
          </cell>
          <cell r="AE667">
            <v>0</v>
          </cell>
          <cell r="AF667">
            <v>0</v>
          </cell>
          <cell r="AG667">
            <v>0</v>
          </cell>
          <cell r="AH667">
            <v>0</v>
          </cell>
          <cell r="AI667">
            <v>0</v>
          </cell>
          <cell r="AJ667">
            <v>0</v>
          </cell>
          <cell r="AK667">
            <v>0</v>
          </cell>
          <cell r="AL667">
            <v>0</v>
          </cell>
          <cell r="AM667">
            <v>0</v>
          </cell>
          <cell r="AN667">
            <v>0</v>
          </cell>
          <cell r="AO667">
            <v>0</v>
          </cell>
          <cell r="AP667">
            <v>0</v>
          </cell>
          <cell r="AQ667">
            <v>0</v>
          </cell>
          <cell r="AR667">
            <v>0</v>
          </cell>
          <cell r="AS667">
            <v>0</v>
          </cell>
          <cell r="AT667">
            <v>82.8</v>
          </cell>
          <cell r="AU667">
            <v>0</v>
          </cell>
          <cell r="AV667">
            <v>0</v>
          </cell>
          <cell r="AW667">
            <v>0</v>
          </cell>
          <cell r="AX667">
            <v>0</v>
          </cell>
          <cell r="AY667">
            <v>0</v>
          </cell>
          <cell r="AZ667">
            <v>0</v>
          </cell>
          <cell r="BA667">
            <v>0</v>
          </cell>
          <cell r="BB667">
            <v>0</v>
          </cell>
          <cell r="BC667">
            <v>0</v>
          </cell>
          <cell r="BD667">
            <v>0</v>
          </cell>
          <cell r="BE667">
            <v>0</v>
          </cell>
          <cell r="BF667">
            <v>0</v>
          </cell>
          <cell r="BG667">
            <v>107.68</v>
          </cell>
          <cell r="BH667">
            <v>0</v>
          </cell>
          <cell r="BI667">
            <v>0</v>
          </cell>
          <cell r="BJ667">
            <v>8.1999999999999993</v>
          </cell>
          <cell r="BK667">
            <v>0</v>
          </cell>
          <cell r="BL667">
            <v>0</v>
          </cell>
          <cell r="BM667">
            <v>569.72</v>
          </cell>
          <cell r="BN667">
            <v>0</v>
          </cell>
          <cell r="BO667">
            <v>0</v>
          </cell>
          <cell r="BP667">
            <v>154.918425141938</v>
          </cell>
          <cell r="BQ667">
            <v>0</v>
          </cell>
          <cell r="BR667">
            <v>711.37</v>
          </cell>
          <cell r="BS667">
            <v>299.5</v>
          </cell>
          <cell r="BT667">
            <v>320.12</v>
          </cell>
          <cell r="BU667">
            <v>2.2000000000000002</v>
          </cell>
          <cell r="BV667">
            <v>158.53</v>
          </cell>
          <cell r="BW667">
            <v>0</v>
          </cell>
          <cell r="BY667">
            <v>0</v>
          </cell>
          <cell r="BZ667">
            <v>0</v>
          </cell>
          <cell r="CA667">
            <v>0</v>
          </cell>
          <cell r="CB667">
            <v>0</v>
          </cell>
          <cell r="CC667">
            <v>55.6</v>
          </cell>
          <cell r="CD667">
            <v>241</v>
          </cell>
          <cell r="CE667">
            <v>12.46</v>
          </cell>
          <cell r="CF667">
            <v>657.8</v>
          </cell>
          <cell r="CG667">
            <v>0</v>
          </cell>
          <cell r="CH667">
            <v>0</v>
          </cell>
          <cell r="CI667">
            <v>0</v>
          </cell>
          <cell r="CJ667">
            <v>39.4806685768569</v>
          </cell>
          <cell r="CK667">
            <v>0</v>
          </cell>
          <cell r="CL667">
            <v>0</v>
          </cell>
          <cell r="CM667">
            <v>43.2</v>
          </cell>
          <cell r="CN667">
            <v>198.9</v>
          </cell>
          <cell r="CO667">
            <v>0</v>
          </cell>
          <cell r="CP667">
            <v>40.200000000000003</v>
          </cell>
          <cell r="CQ667">
            <v>0</v>
          </cell>
          <cell r="CR667">
            <v>54.9</v>
          </cell>
          <cell r="CS667">
            <v>0</v>
          </cell>
          <cell r="CT667">
            <v>0</v>
          </cell>
          <cell r="CU667">
            <v>0</v>
          </cell>
          <cell r="CV667">
            <v>0</v>
          </cell>
          <cell r="CW667">
            <v>0</v>
          </cell>
          <cell r="CX667">
            <v>436</v>
          </cell>
          <cell r="CY667">
            <v>0</v>
          </cell>
          <cell r="CZ667">
            <v>0</v>
          </cell>
          <cell r="DA667">
            <v>0</v>
          </cell>
          <cell r="DB667">
            <v>209.26</v>
          </cell>
          <cell r="DC667">
            <v>120</v>
          </cell>
          <cell r="DD667">
            <v>0</v>
          </cell>
          <cell r="DE667">
            <v>0</v>
          </cell>
          <cell r="DF667">
            <v>0</v>
          </cell>
          <cell r="DG667">
            <v>0</v>
          </cell>
          <cell r="DH667">
            <v>0</v>
          </cell>
          <cell r="DI667">
            <v>0</v>
          </cell>
          <cell r="DJ667">
            <v>91.84</v>
          </cell>
          <cell r="DK667">
            <v>0</v>
          </cell>
          <cell r="DL667">
            <v>0</v>
          </cell>
          <cell r="DM667">
            <v>0</v>
          </cell>
          <cell r="DN667">
            <v>64.7</v>
          </cell>
          <cell r="DO667">
            <v>51.17</v>
          </cell>
          <cell r="DP667">
            <v>0</v>
          </cell>
          <cell r="DQ667">
            <v>0</v>
          </cell>
          <cell r="DR667">
            <v>0</v>
          </cell>
          <cell r="DS667">
            <v>0</v>
          </cell>
          <cell r="DT667">
            <v>0</v>
          </cell>
          <cell r="DU667">
            <v>0</v>
          </cell>
          <cell r="DV667">
            <v>0</v>
          </cell>
          <cell r="DW667">
            <v>0</v>
          </cell>
          <cell r="DX667">
            <v>0</v>
          </cell>
          <cell r="DY667">
            <v>0</v>
          </cell>
          <cell r="DZ667">
            <v>14</v>
          </cell>
          <cell r="EA667">
            <v>1.17</v>
          </cell>
          <cell r="EB667">
            <v>0.35</v>
          </cell>
          <cell r="EC667">
            <v>0</v>
          </cell>
          <cell r="ED667">
            <v>0</v>
          </cell>
          <cell r="EE667">
            <v>279.2</v>
          </cell>
          <cell r="EF667">
            <v>0</v>
          </cell>
          <cell r="EG667">
            <v>0.9</v>
          </cell>
          <cell r="EH667">
            <v>0</v>
          </cell>
          <cell r="EI667">
            <v>0</v>
          </cell>
          <cell r="EJ667">
            <v>0</v>
          </cell>
          <cell r="EK667">
            <v>32.873921827956998</v>
          </cell>
          <cell r="EL667">
            <v>2.0299999999999998</v>
          </cell>
          <cell r="EM667">
            <v>19.100000000000001</v>
          </cell>
          <cell r="EN667">
            <v>37.299999999999997</v>
          </cell>
          <cell r="EO667">
            <v>0</v>
          </cell>
          <cell r="EQ667">
            <v>5717.4430155467517</v>
          </cell>
        </row>
        <row r="668">
          <cell r="B668">
            <v>0</v>
          </cell>
          <cell r="C668">
            <v>0</v>
          </cell>
          <cell r="D668">
            <v>0</v>
          </cell>
          <cell r="E668">
            <v>0</v>
          </cell>
          <cell r="F668">
            <v>0</v>
          </cell>
          <cell r="G668">
            <v>218.2</v>
          </cell>
          <cell r="H668">
            <v>0</v>
          </cell>
          <cell r="I668">
            <v>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14.3</v>
          </cell>
          <cell r="Z668">
            <v>0</v>
          </cell>
          <cell r="AA668">
            <v>0</v>
          </cell>
          <cell r="AB668">
            <v>0</v>
          </cell>
          <cell r="AC668">
            <v>305.7</v>
          </cell>
          <cell r="AD668">
            <v>0</v>
          </cell>
          <cell r="AE668">
            <v>0</v>
          </cell>
          <cell r="AF668">
            <v>8.39</v>
          </cell>
          <cell r="AG668">
            <v>0</v>
          </cell>
          <cell r="AH668">
            <v>0</v>
          </cell>
          <cell r="AI668">
            <v>0</v>
          </cell>
          <cell r="AJ668">
            <v>0</v>
          </cell>
          <cell r="AK668">
            <v>0</v>
          </cell>
          <cell r="AL668">
            <v>0</v>
          </cell>
          <cell r="AM668">
            <v>0</v>
          </cell>
          <cell r="AN668">
            <v>0</v>
          </cell>
          <cell r="AO668">
            <v>0</v>
          </cell>
          <cell r="AP668">
            <v>0</v>
          </cell>
          <cell r="AQ668">
            <v>0</v>
          </cell>
          <cell r="AR668">
            <v>0</v>
          </cell>
          <cell r="AS668">
            <v>0</v>
          </cell>
          <cell r="AT668">
            <v>0</v>
          </cell>
          <cell r="AU668">
            <v>0</v>
          </cell>
          <cell r="AV668">
            <v>0</v>
          </cell>
          <cell r="AW668">
            <v>0</v>
          </cell>
          <cell r="AX668">
            <v>2589</v>
          </cell>
          <cell r="AY668">
            <v>98.34</v>
          </cell>
          <cell r="AZ668">
            <v>0</v>
          </cell>
          <cell r="BA668">
            <v>0</v>
          </cell>
          <cell r="BB668">
            <v>0</v>
          </cell>
          <cell r="BC668">
            <v>27.8</v>
          </cell>
          <cell r="BD668">
            <v>0</v>
          </cell>
          <cell r="BE668">
            <v>0</v>
          </cell>
          <cell r="BF668">
            <v>0</v>
          </cell>
          <cell r="BG668">
            <v>188.61</v>
          </cell>
          <cell r="BH668">
            <v>0</v>
          </cell>
          <cell r="BI668">
            <v>0</v>
          </cell>
          <cell r="BJ668">
            <v>0</v>
          </cell>
          <cell r="BK668">
            <v>0</v>
          </cell>
          <cell r="BL668">
            <v>0</v>
          </cell>
          <cell r="BM668">
            <v>0</v>
          </cell>
          <cell r="BN668">
            <v>0</v>
          </cell>
          <cell r="BO668">
            <v>0</v>
          </cell>
          <cell r="BP668">
            <v>0</v>
          </cell>
          <cell r="BQ668">
            <v>0</v>
          </cell>
          <cell r="BR668">
            <v>0</v>
          </cell>
          <cell r="BS668">
            <v>0</v>
          </cell>
          <cell r="BT668">
            <v>0</v>
          </cell>
          <cell r="BU668">
            <v>0</v>
          </cell>
          <cell r="BV668">
            <v>0</v>
          </cell>
          <cell r="BW668">
            <v>0</v>
          </cell>
          <cell r="BY668">
            <v>0</v>
          </cell>
          <cell r="BZ668">
            <v>0</v>
          </cell>
          <cell r="CA668">
            <v>0</v>
          </cell>
          <cell r="CB668">
            <v>0</v>
          </cell>
          <cell r="CC668">
            <v>0</v>
          </cell>
          <cell r="CD668">
            <v>0</v>
          </cell>
          <cell r="CE668">
            <v>0</v>
          </cell>
          <cell r="CF668">
            <v>0</v>
          </cell>
          <cell r="CG668">
            <v>0</v>
          </cell>
          <cell r="CH668">
            <v>0</v>
          </cell>
          <cell r="CI668">
            <v>0</v>
          </cell>
          <cell r="CJ668">
            <v>0</v>
          </cell>
          <cell r="CK668">
            <v>0</v>
          </cell>
          <cell r="CL668">
            <v>0</v>
          </cell>
          <cell r="CM668">
            <v>0</v>
          </cell>
          <cell r="CN668">
            <v>89.3</v>
          </cell>
          <cell r="CO668">
            <v>0</v>
          </cell>
          <cell r="CP668">
            <v>0</v>
          </cell>
          <cell r="CQ668">
            <v>0</v>
          </cell>
          <cell r="CR668">
            <v>0</v>
          </cell>
          <cell r="CS668">
            <v>0</v>
          </cell>
          <cell r="CT668">
            <v>0</v>
          </cell>
          <cell r="CU668">
            <v>0</v>
          </cell>
          <cell r="CV668">
            <v>0</v>
          </cell>
          <cell r="CW668">
            <v>0</v>
          </cell>
          <cell r="CX668">
            <v>0</v>
          </cell>
          <cell r="CY668">
            <v>0</v>
          </cell>
          <cell r="CZ668">
            <v>0</v>
          </cell>
          <cell r="DA668">
            <v>0</v>
          </cell>
          <cell r="DB668">
            <v>0</v>
          </cell>
          <cell r="DC668">
            <v>0</v>
          </cell>
          <cell r="DD668">
            <v>0</v>
          </cell>
          <cell r="DE668">
            <v>0</v>
          </cell>
          <cell r="DF668">
            <v>0</v>
          </cell>
          <cell r="DG668">
            <v>0</v>
          </cell>
          <cell r="DH668">
            <v>0</v>
          </cell>
          <cell r="DI668">
            <v>0</v>
          </cell>
          <cell r="DJ668">
            <v>0</v>
          </cell>
          <cell r="DK668">
            <v>0</v>
          </cell>
          <cell r="DL668">
            <v>0</v>
          </cell>
          <cell r="DM668">
            <v>0</v>
          </cell>
          <cell r="DN668">
            <v>0</v>
          </cell>
          <cell r="DO668">
            <v>0</v>
          </cell>
          <cell r="DP668">
            <v>0</v>
          </cell>
          <cell r="DQ668">
            <v>0</v>
          </cell>
          <cell r="DR668">
            <v>0</v>
          </cell>
          <cell r="DS668">
            <v>0</v>
          </cell>
          <cell r="DT668">
            <v>0</v>
          </cell>
          <cell r="DU668">
            <v>0</v>
          </cell>
          <cell r="DV668">
            <v>85.4</v>
          </cell>
          <cell r="DW668">
            <v>0</v>
          </cell>
          <cell r="DX668">
            <v>0</v>
          </cell>
          <cell r="DY668">
            <v>0</v>
          </cell>
          <cell r="DZ668">
            <v>0</v>
          </cell>
          <cell r="EA668">
            <v>0</v>
          </cell>
          <cell r="EB668">
            <v>0</v>
          </cell>
          <cell r="EC668">
            <v>0</v>
          </cell>
          <cell r="ED668">
            <v>0</v>
          </cell>
          <cell r="EE668">
            <v>80.900000000000006</v>
          </cell>
          <cell r="EF668">
            <v>0</v>
          </cell>
          <cell r="EG668">
            <v>0.6</v>
          </cell>
          <cell r="EH668">
            <v>0</v>
          </cell>
          <cell r="EI668">
            <v>0</v>
          </cell>
          <cell r="EJ668">
            <v>0</v>
          </cell>
          <cell r="EK668">
            <v>0</v>
          </cell>
          <cell r="EL668">
            <v>0</v>
          </cell>
          <cell r="EM668">
            <v>0</v>
          </cell>
          <cell r="EN668">
            <v>0</v>
          </cell>
          <cell r="EO668">
            <v>0</v>
          </cell>
          <cell r="EQ668">
            <v>3706.5400000000009</v>
          </cell>
        </row>
        <row r="669">
          <cell r="B669">
            <v>0</v>
          </cell>
          <cell r="C669">
            <v>0</v>
          </cell>
          <cell r="D669">
            <v>0</v>
          </cell>
          <cell r="E669">
            <v>0</v>
          </cell>
          <cell r="F669">
            <v>0</v>
          </cell>
          <cell r="G669">
            <v>0</v>
          </cell>
          <cell r="H669">
            <v>0</v>
          </cell>
          <cell r="I669">
            <v>0</v>
          </cell>
          <cell r="J669">
            <v>0</v>
          </cell>
          <cell r="K669">
            <v>0</v>
          </cell>
          <cell r="L669">
            <v>0</v>
          </cell>
          <cell r="M669">
            <v>0</v>
          </cell>
          <cell r="N669">
            <v>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cell r="AF669">
            <v>0</v>
          </cell>
          <cell r="AG669">
            <v>0</v>
          </cell>
          <cell r="AH669">
            <v>0</v>
          </cell>
          <cell r="AI669">
            <v>0</v>
          </cell>
          <cell r="AJ669">
            <v>0</v>
          </cell>
          <cell r="AK669">
            <v>0</v>
          </cell>
          <cell r="AL669">
            <v>0</v>
          </cell>
          <cell r="AM669">
            <v>0</v>
          </cell>
          <cell r="AN669">
            <v>0</v>
          </cell>
          <cell r="AO669">
            <v>0</v>
          </cell>
          <cell r="AP669">
            <v>0</v>
          </cell>
          <cell r="AQ669">
            <v>0</v>
          </cell>
          <cell r="AR669">
            <v>0</v>
          </cell>
          <cell r="AS669">
            <v>0</v>
          </cell>
          <cell r="AT669">
            <v>0</v>
          </cell>
          <cell r="AU669">
            <v>0</v>
          </cell>
          <cell r="AV669">
            <v>0</v>
          </cell>
          <cell r="AW669">
            <v>0</v>
          </cell>
          <cell r="AX669">
            <v>0</v>
          </cell>
          <cell r="AY669">
            <v>0</v>
          </cell>
          <cell r="AZ669">
            <v>0</v>
          </cell>
          <cell r="BA669">
            <v>0</v>
          </cell>
          <cell r="BB669">
            <v>0</v>
          </cell>
          <cell r="BC669">
            <v>0</v>
          </cell>
          <cell r="BD669">
            <v>0</v>
          </cell>
          <cell r="BE669">
            <v>0</v>
          </cell>
          <cell r="BF669">
            <v>0</v>
          </cell>
          <cell r="BG669">
            <v>0</v>
          </cell>
          <cell r="BH669">
            <v>0</v>
          </cell>
          <cell r="BI669">
            <v>0</v>
          </cell>
          <cell r="BJ669">
            <v>0</v>
          </cell>
          <cell r="BK669">
            <v>0</v>
          </cell>
          <cell r="BL669">
            <v>0</v>
          </cell>
          <cell r="BM669">
            <v>0</v>
          </cell>
          <cell r="BN669">
            <v>0</v>
          </cell>
          <cell r="BO669">
            <v>0</v>
          </cell>
          <cell r="BP669">
            <v>0</v>
          </cell>
          <cell r="BQ669">
            <v>0</v>
          </cell>
          <cell r="BR669">
            <v>0</v>
          </cell>
          <cell r="BS669">
            <v>0</v>
          </cell>
          <cell r="BT669">
            <v>0</v>
          </cell>
          <cell r="BU669">
            <v>0</v>
          </cell>
          <cell r="BV669">
            <v>0</v>
          </cell>
          <cell r="BW669">
            <v>0</v>
          </cell>
          <cell r="BY669">
            <v>0</v>
          </cell>
          <cell r="BZ669">
            <v>0</v>
          </cell>
          <cell r="CA669">
            <v>0</v>
          </cell>
          <cell r="CB669">
            <v>0</v>
          </cell>
          <cell r="CC669">
            <v>0</v>
          </cell>
          <cell r="CD669">
            <v>0</v>
          </cell>
          <cell r="CE669">
            <v>0</v>
          </cell>
          <cell r="CF669">
            <v>0</v>
          </cell>
          <cell r="CG669">
            <v>0</v>
          </cell>
          <cell r="CH669">
            <v>0</v>
          </cell>
          <cell r="CI669">
            <v>0</v>
          </cell>
          <cell r="CJ669">
            <v>0</v>
          </cell>
          <cell r="CK669">
            <v>0</v>
          </cell>
          <cell r="CL669">
            <v>0</v>
          </cell>
          <cell r="CM669">
            <v>0</v>
          </cell>
          <cell r="CN669">
            <v>0</v>
          </cell>
          <cell r="CO669">
            <v>0</v>
          </cell>
          <cell r="CP669">
            <v>0</v>
          </cell>
          <cell r="CQ669">
            <v>0</v>
          </cell>
          <cell r="CR669">
            <v>0</v>
          </cell>
          <cell r="CS669">
            <v>0</v>
          </cell>
          <cell r="CT669">
            <v>0</v>
          </cell>
          <cell r="CU669">
            <v>0</v>
          </cell>
          <cell r="CV669">
            <v>0</v>
          </cell>
          <cell r="CW669">
            <v>0</v>
          </cell>
          <cell r="CX669">
            <v>0</v>
          </cell>
          <cell r="CY669">
            <v>0</v>
          </cell>
          <cell r="CZ669">
            <v>0</v>
          </cell>
          <cell r="DA669">
            <v>0</v>
          </cell>
          <cell r="DB669">
            <v>0</v>
          </cell>
          <cell r="DC669">
            <v>0</v>
          </cell>
          <cell r="DD669">
            <v>0</v>
          </cell>
          <cell r="DE669">
            <v>0</v>
          </cell>
          <cell r="DF669">
            <v>0</v>
          </cell>
          <cell r="DG669">
            <v>0</v>
          </cell>
          <cell r="DH669">
            <v>0</v>
          </cell>
          <cell r="DI669">
            <v>0</v>
          </cell>
          <cell r="DJ669">
            <v>0</v>
          </cell>
          <cell r="DK669">
            <v>0</v>
          </cell>
          <cell r="DL669">
            <v>0</v>
          </cell>
          <cell r="DM669">
            <v>0</v>
          </cell>
          <cell r="DN669">
            <v>0</v>
          </cell>
          <cell r="DO669">
            <v>0</v>
          </cell>
          <cell r="DP669">
            <v>0</v>
          </cell>
          <cell r="DQ669">
            <v>0</v>
          </cell>
          <cell r="DR669">
            <v>0</v>
          </cell>
          <cell r="DS669">
            <v>0</v>
          </cell>
          <cell r="DT669">
            <v>0</v>
          </cell>
          <cell r="DU669">
            <v>0</v>
          </cell>
          <cell r="DV669">
            <v>0</v>
          </cell>
          <cell r="DW669">
            <v>0</v>
          </cell>
          <cell r="DX669">
            <v>0</v>
          </cell>
          <cell r="DY669">
            <v>0</v>
          </cell>
          <cell r="DZ669">
            <v>0</v>
          </cell>
          <cell r="EA669">
            <v>0</v>
          </cell>
          <cell r="EB669">
            <v>0</v>
          </cell>
          <cell r="EC669">
            <v>0</v>
          </cell>
          <cell r="ED669">
            <v>0</v>
          </cell>
          <cell r="EE669">
            <v>0</v>
          </cell>
          <cell r="EF669">
            <v>0</v>
          </cell>
          <cell r="EG669">
            <v>0</v>
          </cell>
          <cell r="EH669">
            <v>0</v>
          </cell>
          <cell r="EI669">
            <v>0</v>
          </cell>
          <cell r="EJ669">
            <v>0</v>
          </cell>
          <cell r="EK669">
            <v>0</v>
          </cell>
          <cell r="EL669">
            <v>0</v>
          </cell>
          <cell r="EM669">
            <v>0</v>
          </cell>
          <cell r="EN669">
            <v>0</v>
          </cell>
          <cell r="EO669">
            <v>0</v>
          </cell>
          <cell r="EQ669">
            <v>0</v>
          </cell>
        </row>
        <row r="670">
          <cell r="B670">
            <v>0</v>
          </cell>
          <cell r="C670">
            <v>0</v>
          </cell>
          <cell r="D670">
            <v>0</v>
          </cell>
          <cell r="E670">
            <v>0</v>
          </cell>
          <cell r="F670">
            <v>0</v>
          </cell>
          <cell r="G670">
            <v>0</v>
          </cell>
          <cell r="H670">
            <v>0</v>
          </cell>
          <cell r="I670">
            <v>0</v>
          </cell>
          <cell r="J670">
            <v>69.2</v>
          </cell>
          <cell r="K670">
            <v>0</v>
          </cell>
          <cell r="L670">
            <v>0</v>
          </cell>
          <cell r="M670">
            <v>0</v>
          </cell>
          <cell r="N670">
            <v>0</v>
          </cell>
          <cell r="O670">
            <v>15.3</v>
          </cell>
          <cell r="P670">
            <v>0</v>
          </cell>
          <cell r="Q670">
            <v>0</v>
          </cell>
          <cell r="R670">
            <v>0</v>
          </cell>
          <cell r="S670">
            <v>0</v>
          </cell>
          <cell r="T670">
            <v>0</v>
          </cell>
          <cell r="U670">
            <v>0</v>
          </cell>
          <cell r="V670">
            <v>1895.8052159041099</v>
          </cell>
          <cell r="W670">
            <v>0</v>
          </cell>
          <cell r="X670">
            <v>0</v>
          </cell>
          <cell r="Y670">
            <v>2047.3</v>
          </cell>
          <cell r="Z670">
            <v>0</v>
          </cell>
          <cell r="AA670">
            <v>0</v>
          </cell>
          <cell r="AB670">
            <v>0</v>
          </cell>
          <cell r="AC670">
            <v>870.2</v>
          </cell>
          <cell r="AD670">
            <v>10.9</v>
          </cell>
          <cell r="AE670">
            <v>0</v>
          </cell>
          <cell r="AF670">
            <v>0</v>
          </cell>
          <cell r="AG670">
            <v>0</v>
          </cell>
          <cell r="AH670">
            <v>0</v>
          </cell>
          <cell r="AI670">
            <v>0</v>
          </cell>
          <cell r="AJ670">
            <v>0</v>
          </cell>
          <cell r="AK670">
            <v>0</v>
          </cell>
          <cell r="AL670">
            <v>0</v>
          </cell>
          <cell r="AM670">
            <v>0</v>
          </cell>
          <cell r="AN670">
            <v>0</v>
          </cell>
          <cell r="AO670">
            <v>0</v>
          </cell>
          <cell r="AP670">
            <v>0</v>
          </cell>
          <cell r="AQ670">
            <v>0</v>
          </cell>
          <cell r="AR670">
            <v>0</v>
          </cell>
          <cell r="AS670">
            <v>0</v>
          </cell>
          <cell r="AT670">
            <v>1131.0999999999999</v>
          </cell>
          <cell r="AU670">
            <v>0</v>
          </cell>
          <cell r="AV670">
            <v>0</v>
          </cell>
          <cell r="AW670">
            <v>0</v>
          </cell>
          <cell r="AX670">
            <v>137</v>
          </cell>
          <cell r="AY670">
            <v>0</v>
          </cell>
          <cell r="AZ670">
            <v>0</v>
          </cell>
          <cell r="BA670">
            <v>0</v>
          </cell>
          <cell r="BB670">
            <v>0</v>
          </cell>
          <cell r="BC670">
            <v>70.5</v>
          </cell>
          <cell r="BD670">
            <v>0</v>
          </cell>
          <cell r="BE670">
            <v>0</v>
          </cell>
          <cell r="BF670">
            <v>140.4</v>
          </cell>
          <cell r="BG670">
            <v>0</v>
          </cell>
          <cell r="BH670">
            <v>0</v>
          </cell>
          <cell r="BI670">
            <v>0</v>
          </cell>
          <cell r="BJ670">
            <v>0</v>
          </cell>
          <cell r="BK670">
            <v>0</v>
          </cell>
          <cell r="BL670">
            <v>0</v>
          </cell>
          <cell r="BM670">
            <v>0</v>
          </cell>
          <cell r="BN670">
            <v>0</v>
          </cell>
          <cell r="BO670">
            <v>0</v>
          </cell>
          <cell r="BP670">
            <v>0</v>
          </cell>
          <cell r="BQ670">
            <v>0</v>
          </cell>
          <cell r="BR670">
            <v>0</v>
          </cell>
          <cell r="BS670">
            <v>3.3</v>
          </cell>
          <cell r="BT670">
            <v>6076.3</v>
          </cell>
          <cell r="BU670">
            <v>0</v>
          </cell>
          <cell r="BV670">
            <v>0</v>
          </cell>
          <cell r="BW670">
            <v>0</v>
          </cell>
          <cell r="BY670">
            <v>0</v>
          </cell>
          <cell r="BZ670">
            <v>0</v>
          </cell>
          <cell r="CA670">
            <v>0</v>
          </cell>
          <cell r="CB670">
            <v>0</v>
          </cell>
          <cell r="CC670">
            <v>0</v>
          </cell>
          <cell r="CD670">
            <v>0</v>
          </cell>
          <cell r="CE670">
            <v>0.5</v>
          </cell>
          <cell r="CF670">
            <v>85</v>
          </cell>
          <cell r="CG670">
            <v>0</v>
          </cell>
          <cell r="CH670">
            <v>0</v>
          </cell>
          <cell r="CI670">
            <v>0</v>
          </cell>
          <cell r="CJ670">
            <v>0</v>
          </cell>
          <cell r="CK670">
            <v>0</v>
          </cell>
          <cell r="CL670">
            <v>0</v>
          </cell>
          <cell r="CM670">
            <v>0</v>
          </cell>
          <cell r="CN670">
            <v>0</v>
          </cell>
          <cell r="CO670">
            <v>0</v>
          </cell>
          <cell r="CP670">
            <v>0</v>
          </cell>
          <cell r="CQ670">
            <v>0</v>
          </cell>
          <cell r="CR670">
            <v>0</v>
          </cell>
          <cell r="CS670">
            <v>0</v>
          </cell>
          <cell r="CT670">
            <v>0</v>
          </cell>
          <cell r="CU670">
            <v>0</v>
          </cell>
          <cell r="CV670">
            <v>0</v>
          </cell>
          <cell r="CW670">
            <v>0</v>
          </cell>
          <cell r="CX670">
            <v>0</v>
          </cell>
          <cell r="CY670">
            <v>0</v>
          </cell>
          <cell r="CZ670">
            <v>0</v>
          </cell>
          <cell r="DA670">
            <v>0</v>
          </cell>
          <cell r="DB670">
            <v>0</v>
          </cell>
          <cell r="DC670">
            <v>0</v>
          </cell>
          <cell r="DD670">
            <v>0</v>
          </cell>
          <cell r="DE670">
            <v>0</v>
          </cell>
          <cell r="DF670">
            <v>0</v>
          </cell>
          <cell r="DG670">
            <v>0</v>
          </cell>
          <cell r="DH670">
            <v>0</v>
          </cell>
          <cell r="DI670">
            <v>0</v>
          </cell>
          <cell r="DJ670">
            <v>0</v>
          </cell>
          <cell r="DK670">
            <v>0</v>
          </cell>
          <cell r="DL670">
            <v>0</v>
          </cell>
          <cell r="DM670">
            <v>0</v>
          </cell>
          <cell r="DN670">
            <v>0</v>
          </cell>
          <cell r="DO670">
            <v>0</v>
          </cell>
          <cell r="DP670">
            <v>0</v>
          </cell>
          <cell r="DQ670">
            <v>0</v>
          </cell>
          <cell r="DR670">
            <v>0</v>
          </cell>
          <cell r="DS670">
            <v>0</v>
          </cell>
          <cell r="DT670">
            <v>0</v>
          </cell>
          <cell r="DU670">
            <v>0</v>
          </cell>
          <cell r="DV670">
            <v>0</v>
          </cell>
          <cell r="DW670">
            <v>0</v>
          </cell>
          <cell r="DX670">
            <v>0</v>
          </cell>
          <cell r="DY670">
            <v>0</v>
          </cell>
          <cell r="DZ670">
            <v>0</v>
          </cell>
          <cell r="EA670">
            <v>0</v>
          </cell>
          <cell r="EB670">
            <v>0</v>
          </cell>
          <cell r="EC670">
            <v>0</v>
          </cell>
          <cell r="ED670">
            <v>0</v>
          </cell>
          <cell r="EE670">
            <v>0</v>
          </cell>
          <cell r="EF670">
            <v>0</v>
          </cell>
          <cell r="EG670">
            <v>0</v>
          </cell>
          <cell r="EH670">
            <v>0</v>
          </cell>
          <cell r="EI670">
            <v>0</v>
          </cell>
          <cell r="EJ670">
            <v>0</v>
          </cell>
          <cell r="EK670">
            <v>0</v>
          </cell>
          <cell r="EL670">
            <v>0</v>
          </cell>
          <cell r="EM670">
            <v>0</v>
          </cell>
          <cell r="EN670">
            <v>0</v>
          </cell>
          <cell r="EO670">
            <v>0</v>
          </cell>
          <cell r="EQ670">
            <v>12552.805215904109</v>
          </cell>
        </row>
        <row r="671">
          <cell r="B671">
            <v>0</v>
          </cell>
          <cell r="C671">
            <v>0</v>
          </cell>
          <cell r="D671">
            <v>0</v>
          </cell>
          <cell r="E671">
            <v>0</v>
          </cell>
          <cell r="F671">
            <v>0</v>
          </cell>
          <cell r="G671">
            <v>218.2</v>
          </cell>
          <cell r="H671">
            <v>370</v>
          </cell>
          <cell r="I671">
            <v>0</v>
          </cell>
          <cell r="J671">
            <v>69.2</v>
          </cell>
          <cell r="K671">
            <v>0</v>
          </cell>
          <cell r="L671">
            <v>0</v>
          </cell>
          <cell r="M671">
            <v>0</v>
          </cell>
          <cell r="N671">
            <v>0</v>
          </cell>
          <cell r="O671">
            <v>15.3</v>
          </cell>
          <cell r="P671">
            <v>0</v>
          </cell>
          <cell r="Q671">
            <v>0</v>
          </cell>
          <cell r="R671">
            <v>0</v>
          </cell>
          <cell r="S671">
            <v>0</v>
          </cell>
          <cell r="T671">
            <v>0</v>
          </cell>
          <cell r="U671">
            <v>150</v>
          </cell>
          <cell r="V671">
            <v>1895.8052159041099</v>
          </cell>
          <cell r="W671">
            <v>13.87</v>
          </cell>
          <cell r="X671">
            <v>34.1</v>
          </cell>
          <cell r="Y671">
            <v>2061.6</v>
          </cell>
          <cell r="Z671">
            <v>0</v>
          </cell>
          <cell r="AA671">
            <v>0</v>
          </cell>
          <cell r="AB671">
            <v>0</v>
          </cell>
          <cell r="AC671">
            <v>1175.9000000000001</v>
          </cell>
          <cell r="AD671">
            <v>41.9</v>
          </cell>
          <cell r="AE671">
            <v>0</v>
          </cell>
          <cell r="AF671">
            <v>8.39</v>
          </cell>
          <cell r="AG671">
            <v>0</v>
          </cell>
          <cell r="AH671">
            <v>0</v>
          </cell>
          <cell r="AI671">
            <v>0</v>
          </cell>
          <cell r="AJ671">
            <v>0</v>
          </cell>
          <cell r="AK671">
            <v>0</v>
          </cell>
          <cell r="AL671">
            <v>0</v>
          </cell>
          <cell r="AM671">
            <v>0</v>
          </cell>
          <cell r="AN671">
            <v>0</v>
          </cell>
          <cell r="AO671">
            <v>0</v>
          </cell>
          <cell r="AP671">
            <v>0</v>
          </cell>
          <cell r="AQ671">
            <v>0</v>
          </cell>
          <cell r="AR671">
            <v>0</v>
          </cell>
          <cell r="AS671">
            <v>0</v>
          </cell>
          <cell r="AT671">
            <v>1213.9000000000001</v>
          </cell>
          <cell r="AU671">
            <v>0</v>
          </cell>
          <cell r="AV671">
            <v>0</v>
          </cell>
          <cell r="AW671">
            <v>0</v>
          </cell>
          <cell r="AX671">
            <v>2726</v>
          </cell>
          <cell r="AY671">
            <v>98.34</v>
          </cell>
          <cell r="AZ671">
            <v>0</v>
          </cell>
          <cell r="BA671">
            <v>0</v>
          </cell>
          <cell r="BB671">
            <v>0</v>
          </cell>
          <cell r="BC671">
            <v>98.3</v>
          </cell>
          <cell r="BD671">
            <v>0</v>
          </cell>
          <cell r="BE671">
            <v>0</v>
          </cell>
          <cell r="BF671">
            <v>140.4</v>
          </cell>
          <cell r="BG671">
            <v>296.29000000000002</v>
          </cell>
          <cell r="BH671">
            <v>0</v>
          </cell>
          <cell r="BI671">
            <v>0</v>
          </cell>
          <cell r="BJ671">
            <v>8.1999999999999993</v>
          </cell>
          <cell r="BK671">
            <v>0</v>
          </cell>
          <cell r="BL671">
            <v>0</v>
          </cell>
          <cell r="BM671">
            <v>569.72</v>
          </cell>
          <cell r="BN671">
            <v>0</v>
          </cell>
          <cell r="BO671">
            <v>0</v>
          </cell>
          <cell r="BP671">
            <v>154.918425141938</v>
          </cell>
          <cell r="BQ671">
            <v>0</v>
          </cell>
          <cell r="BR671">
            <v>711.37</v>
          </cell>
          <cell r="BS671">
            <v>302.8</v>
          </cell>
          <cell r="BT671">
            <v>6396.42</v>
          </cell>
          <cell r="BU671">
            <v>2.2000000000000002</v>
          </cell>
          <cell r="BV671">
            <v>158.53</v>
          </cell>
          <cell r="BW671">
            <v>0</v>
          </cell>
          <cell r="BY671">
            <v>0</v>
          </cell>
          <cell r="BZ671">
            <v>0</v>
          </cell>
          <cell r="CA671">
            <v>0</v>
          </cell>
          <cell r="CB671">
            <v>0</v>
          </cell>
          <cell r="CC671">
            <v>55.6</v>
          </cell>
          <cell r="CD671">
            <v>241</v>
          </cell>
          <cell r="CE671">
            <v>12.96</v>
          </cell>
          <cell r="CF671">
            <v>742.8</v>
          </cell>
          <cell r="CG671">
            <v>0</v>
          </cell>
          <cell r="CH671">
            <v>0</v>
          </cell>
          <cell r="CI671">
            <v>0</v>
          </cell>
          <cell r="CJ671">
            <v>39.4806685768569</v>
          </cell>
          <cell r="CK671">
            <v>0</v>
          </cell>
          <cell r="CL671">
            <v>0</v>
          </cell>
          <cell r="CM671">
            <v>43.2</v>
          </cell>
          <cell r="CN671">
            <v>288.2</v>
          </cell>
          <cell r="CO671">
            <v>0</v>
          </cell>
          <cell r="CP671">
            <v>40.200000000000003</v>
          </cell>
          <cell r="CQ671">
            <v>0</v>
          </cell>
          <cell r="CR671">
            <v>54.9</v>
          </cell>
          <cell r="CS671">
            <v>0</v>
          </cell>
          <cell r="CT671">
            <v>0</v>
          </cell>
          <cell r="CU671">
            <v>0</v>
          </cell>
          <cell r="CV671">
            <v>0</v>
          </cell>
          <cell r="CW671">
            <v>0</v>
          </cell>
          <cell r="CX671">
            <v>436</v>
          </cell>
          <cell r="CY671">
            <v>0</v>
          </cell>
          <cell r="CZ671">
            <v>0</v>
          </cell>
          <cell r="DA671">
            <v>0</v>
          </cell>
          <cell r="DB671">
            <v>209.26</v>
          </cell>
          <cell r="DC671">
            <v>120</v>
          </cell>
          <cell r="DD671">
            <v>0</v>
          </cell>
          <cell r="DE671">
            <v>0</v>
          </cell>
          <cell r="DF671">
            <v>0</v>
          </cell>
          <cell r="DG671">
            <v>0</v>
          </cell>
          <cell r="DH671">
            <v>0</v>
          </cell>
          <cell r="DI671">
            <v>0</v>
          </cell>
          <cell r="DJ671">
            <v>91.84</v>
          </cell>
          <cell r="DK671">
            <v>0</v>
          </cell>
          <cell r="DL671">
            <v>0</v>
          </cell>
          <cell r="DM671">
            <v>0</v>
          </cell>
          <cell r="DN671">
            <v>64.7</v>
          </cell>
          <cell r="DO671">
            <v>51.17</v>
          </cell>
          <cell r="DP671">
            <v>0</v>
          </cell>
          <cell r="DQ671">
            <v>0</v>
          </cell>
          <cell r="DR671">
            <v>0</v>
          </cell>
          <cell r="DS671">
            <v>0</v>
          </cell>
          <cell r="DT671">
            <v>0</v>
          </cell>
          <cell r="DU671">
            <v>0</v>
          </cell>
          <cell r="DV671">
            <v>85.4</v>
          </cell>
          <cell r="DW671">
            <v>0</v>
          </cell>
          <cell r="DX671">
            <v>0</v>
          </cell>
          <cell r="DY671">
            <v>0</v>
          </cell>
          <cell r="DZ671">
            <v>14</v>
          </cell>
          <cell r="EA671">
            <v>1.17</v>
          </cell>
          <cell r="EB671">
            <v>0.35</v>
          </cell>
          <cell r="EC671">
            <v>0</v>
          </cell>
          <cell r="ED671">
            <v>0</v>
          </cell>
          <cell r="EE671">
            <v>360.1</v>
          </cell>
          <cell r="EF671">
            <v>0</v>
          </cell>
          <cell r="EG671">
            <v>1.5</v>
          </cell>
          <cell r="EH671">
            <v>0</v>
          </cell>
          <cell r="EI671">
            <v>0</v>
          </cell>
          <cell r="EJ671">
            <v>0</v>
          </cell>
          <cell r="EK671">
            <v>32.873921827956998</v>
          </cell>
          <cell r="EL671">
            <v>2.0299999999999998</v>
          </cell>
          <cell r="EM671">
            <v>19.100000000000001</v>
          </cell>
          <cell r="EN671">
            <v>37.299999999999997</v>
          </cell>
          <cell r="EO671">
            <v>0</v>
          </cell>
          <cell r="EQ671">
            <v>21976.78823145085</v>
          </cell>
        </row>
        <row r="672">
          <cell r="B672">
            <v>0</v>
          </cell>
          <cell r="C672">
            <v>0</v>
          </cell>
          <cell r="D672">
            <v>0</v>
          </cell>
          <cell r="E672">
            <v>0</v>
          </cell>
          <cell r="F672">
            <v>0</v>
          </cell>
          <cell r="G672">
            <v>0</v>
          </cell>
          <cell r="H672">
            <v>1357</v>
          </cell>
          <cell r="I672">
            <v>0</v>
          </cell>
          <cell r="K672">
            <v>642</v>
          </cell>
          <cell r="L672">
            <v>0</v>
          </cell>
          <cell r="M672">
            <v>0</v>
          </cell>
          <cell r="N672">
            <v>0</v>
          </cell>
          <cell r="O672">
            <v>0</v>
          </cell>
          <cell r="P672">
            <v>0</v>
          </cell>
          <cell r="Q672">
            <v>0</v>
          </cell>
          <cell r="R672">
            <v>0</v>
          </cell>
          <cell r="S672">
            <v>0</v>
          </cell>
          <cell r="T672">
            <v>1349</v>
          </cell>
          <cell r="U672">
            <v>567</v>
          </cell>
          <cell r="V672">
            <v>0</v>
          </cell>
          <cell r="W672">
            <v>13.64</v>
          </cell>
          <cell r="X672">
            <v>34.1</v>
          </cell>
          <cell r="Y672">
            <v>0</v>
          </cell>
          <cell r="Z672">
            <v>0</v>
          </cell>
          <cell r="AA672">
            <v>0</v>
          </cell>
          <cell r="AB672">
            <v>12000</v>
          </cell>
          <cell r="AC672">
            <v>0</v>
          </cell>
          <cell r="AD672">
            <v>774.2</v>
          </cell>
          <cell r="AE672">
            <v>0</v>
          </cell>
          <cell r="AF672">
            <v>0</v>
          </cell>
          <cell r="AG672">
            <v>0</v>
          </cell>
          <cell r="AH672">
            <v>0</v>
          </cell>
          <cell r="AI672">
            <v>0</v>
          </cell>
          <cell r="AJ672">
            <v>0</v>
          </cell>
          <cell r="AK672">
            <v>0</v>
          </cell>
          <cell r="AL672">
            <v>0</v>
          </cell>
          <cell r="AM672">
            <v>0</v>
          </cell>
          <cell r="AN672">
            <v>0</v>
          </cell>
          <cell r="AO672">
            <v>0</v>
          </cell>
          <cell r="AP672">
            <v>0</v>
          </cell>
          <cell r="AQ672">
            <v>0</v>
          </cell>
          <cell r="AR672">
            <v>0</v>
          </cell>
          <cell r="AS672">
            <v>0</v>
          </cell>
          <cell r="AT672">
            <v>1213.9000000000001</v>
          </cell>
          <cell r="AU672">
            <v>0</v>
          </cell>
          <cell r="AV672">
            <v>63.8</v>
          </cell>
          <cell r="AW672">
            <v>0</v>
          </cell>
          <cell r="AX672">
            <v>0</v>
          </cell>
          <cell r="AY672">
            <v>0</v>
          </cell>
          <cell r="AZ672">
            <v>0</v>
          </cell>
          <cell r="BA672">
            <v>0</v>
          </cell>
          <cell r="BB672">
            <v>0</v>
          </cell>
          <cell r="BC672">
            <v>0</v>
          </cell>
          <cell r="BD672">
            <v>0</v>
          </cell>
          <cell r="BE672">
            <v>0</v>
          </cell>
          <cell r="BF672">
            <v>0</v>
          </cell>
          <cell r="BG672">
            <v>44.58</v>
          </cell>
          <cell r="BH672">
            <v>0</v>
          </cell>
          <cell r="BI672">
            <v>0</v>
          </cell>
          <cell r="BJ672">
            <v>25.6</v>
          </cell>
          <cell r="BK672">
            <v>0</v>
          </cell>
          <cell r="BL672">
            <v>0</v>
          </cell>
          <cell r="BM672">
            <v>1187.42</v>
          </cell>
          <cell r="BN672">
            <v>0</v>
          </cell>
          <cell r="BO672">
            <v>0</v>
          </cell>
          <cell r="BP672">
            <v>158.94630419562799</v>
          </cell>
          <cell r="BQ672">
            <v>0</v>
          </cell>
          <cell r="BR672">
            <v>4726.6400000000003</v>
          </cell>
          <cell r="BS672">
            <v>0</v>
          </cell>
          <cell r="BT672">
            <v>2576.7800000000002</v>
          </cell>
          <cell r="BU672">
            <v>0</v>
          </cell>
          <cell r="BV672">
            <v>167.2</v>
          </cell>
          <cell r="BW672">
            <v>0</v>
          </cell>
          <cell r="BY672">
            <v>0</v>
          </cell>
          <cell r="BZ672">
            <v>0</v>
          </cell>
          <cell r="CA672">
            <v>0</v>
          </cell>
          <cell r="CB672">
            <v>0</v>
          </cell>
          <cell r="CC672">
            <v>270</v>
          </cell>
          <cell r="CD672">
            <v>0</v>
          </cell>
          <cell r="CE672">
            <v>0</v>
          </cell>
          <cell r="CF672">
            <v>0</v>
          </cell>
          <cell r="CG672">
            <v>0</v>
          </cell>
          <cell r="CH672">
            <v>0</v>
          </cell>
          <cell r="CI672">
            <v>0</v>
          </cell>
          <cell r="CJ672">
            <v>157.922674307428</v>
          </cell>
          <cell r="CK672">
            <v>0</v>
          </cell>
          <cell r="CL672">
            <v>0</v>
          </cell>
          <cell r="CM672">
            <v>259.22000000000003</v>
          </cell>
          <cell r="CN672">
            <v>1836.3</v>
          </cell>
          <cell r="CO672">
            <v>119.7</v>
          </cell>
          <cell r="CP672">
            <v>80.400000000000006</v>
          </cell>
          <cell r="CQ672">
            <v>0</v>
          </cell>
          <cell r="CR672">
            <v>0</v>
          </cell>
          <cell r="CS672">
            <v>0</v>
          </cell>
          <cell r="CT672">
            <v>0</v>
          </cell>
          <cell r="CU672">
            <v>0</v>
          </cell>
          <cell r="CV672">
            <v>0</v>
          </cell>
          <cell r="CW672">
            <v>0</v>
          </cell>
          <cell r="CX672">
            <v>241</v>
          </cell>
          <cell r="CY672">
            <v>0</v>
          </cell>
          <cell r="CZ672">
            <v>0</v>
          </cell>
          <cell r="DA672">
            <v>0</v>
          </cell>
          <cell r="DB672">
            <v>0</v>
          </cell>
          <cell r="DC672">
            <v>360</v>
          </cell>
          <cell r="DD672">
            <v>0</v>
          </cell>
          <cell r="DE672">
            <v>0</v>
          </cell>
          <cell r="DF672">
            <v>0</v>
          </cell>
          <cell r="DG672">
            <v>0</v>
          </cell>
          <cell r="DH672">
            <v>0</v>
          </cell>
          <cell r="DI672">
            <v>0</v>
          </cell>
          <cell r="DJ672">
            <v>626.07000000000005</v>
          </cell>
          <cell r="DK672">
            <v>0</v>
          </cell>
          <cell r="DL672">
            <v>0</v>
          </cell>
          <cell r="DM672">
            <v>0</v>
          </cell>
          <cell r="DN672">
            <v>0</v>
          </cell>
          <cell r="DO672">
            <v>241.22</v>
          </cell>
          <cell r="DP672">
            <v>0</v>
          </cell>
          <cell r="DQ672">
            <v>0</v>
          </cell>
          <cell r="DR672">
            <v>0</v>
          </cell>
          <cell r="DS672">
            <v>0</v>
          </cell>
          <cell r="DT672">
            <v>0</v>
          </cell>
          <cell r="DU672">
            <v>0</v>
          </cell>
          <cell r="DV672">
            <v>0</v>
          </cell>
          <cell r="DW672">
            <v>0</v>
          </cell>
          <cell r="DX672">
            <v>0</v>
          </cell>
          <cell r="DY672">
            <v>0</v>
          </cell>
          <cell r="DZ672">
            <v>706</v>
          </cell>
          <cell r="EA672">
            <v>2.6</v>
          </cell>
          <cell r="EB672">
            <v>0.35</v>
          </cell>
          <cell r="EC672">
            <v>0</v>
          </cell>
          <cell r="ED672">
            <v>0</v>
          </cell>
          <cell r="EE672">
            <v>820.7</v>
          </cell>
          <cell r="EF672">
            <v>0</v>
          </cell>
          <cell r="EG672">
            <v>0</v>
          </cell>
          <cell r="EH672">
            <v>0</v>
          </cell>
          <cell r="EI672">
            <v>0</v>
          </cell>
          <cell r="EJ672">
            <v>0</v>
          </cell>
          <cell r="EK672">
            <v>0</v>
          </cell>
          <cell r="EL672">
            <v>2.34</v>
          </cell>
          <cell r="EM672">
            <v>154.6</v>
          </cell>
          <cell r="EN672">
            <v>263.2</v>
          </cell>
          <cell r="EO672">
            <v>0</v>
          </cell>
          <cell r="EQ672">
            <v>33043.428978503056</v>
          </cell>
        </row>
        <row r="673">
          <cell r="B673">
            <v>0</v>
          </cell>
          <cell r="C673">
            <v>1170</v>
          </cell>
          <cell r="D673">
            <v>0</v>
          </cell>
          <cell r="E673">
            <v>0</v>
          </cell>
          <cell r="F673">
            <v>0</v>
          </cell>
          <cell r="G673">
            <v>0</v>
          </cell>
          <cell r="H673">
            <v>0</v>
          </cell>
          <cell r="I673">
            <v>0</v>
          </cell>
          <cell r="J673">
            <v>0</v>
          </cell>
          <cell r="K673">
            <v>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31.65</v>
          </cell>
          <cell r="Z673">
            <v>0</v>
          </cell>
          <cell r="AA673">
            <v>0</v>
          </cell>
          <cell r="AB673">
            <v>0</v>
          </cell>
          <cell r="AC673">
            <v>17238.2</v>
          </cell>
          <cell r="AD673">
            <v>0</v>
          </cell>
          <cell r="AE673">
            <v>0</v>
          </cell>
          <cell r="AF673">
            <v>671.98</v>
          </cell>
          <cell r="AG673">
            <v>0</v>
          </cell>
          <cell r="AH673">
            <v>0</v>
          </cell>
          <cell r="AI673">
            <v>0</v>
          </cell>
          <cell r="AJ673">
            <v>0</v>
          </cell>
          <cell r="AK673">
            <v>0</v>
          </cell>
          <cell r="AL673">
            <v>0</v>
          </cell>
          <cell r="AM673">
            <v>0</v>
          </cell>
          <cell r="AN673">
            <v>0</v>
          </cell>
          <cell r="AO673">
            <v>0</v>
          </cell>
          <cell r="AP673">
            <v>0</v>
          </cell>
          <cell r="AQ673">
            <v>0</v>
          </cell>
          <cell r="AR673">
            <v>0</v>
          </cell>
          <cell r="AS673">
            <v>0</v>
          </cell>
          <cell r="AT673">
            <v>0</v>
          </cell>
          <cell r="AU673">
            <v>0</v>
          </cell>
          <cell r="AV673">
            <v>0</v>
          </cell>
          <cell r="AW673">
            <v>0</v>
          </cell>
          <cell r="AX673">
            <v>5178</v>
          </cell>
          <cell r="AY673">
            <v>404.4</v>
          </cell>
          <cell r="AZ673">
            <v>0</v>
          </cell>
          <cell r="BA673">
            <v>0</v>
          </cell>
          <cell r="BB673">
            <v>0</v>
          </cell>
          <cell r="BC673">
            <v>139.9</v>
          </cell>
          <cell r="BD673">
            <v>0</v>
          </cell>
          <cell r="BE673">
            <v>0</v>
          </cell>
          <cell r="BF673">
            <v>0</v>
          </cell>
          <cell r="BG673">
            <v>77.17</v>
          </cell>
          <cell r="BH673">
            <v>0</v>
          </cell>
          <cell r="BI673">
            <v>0</v>
          </cell>
          <cell r="BJ673">
            <v>0</v>
          </cell>
          <cell r="BK673">
            <v>0</v>
          </cell>
          <cell r="BL673">
            <v>0</v>
          </cell>
          <cell r="BM673">
            <v>0</v>
          </cell>
          <cell r="BN673">
            <v>0</v>
          </cell>
          <cell r="BO673">
            <v>0</v>
          </cell>
          <cell r="BP673">
            <v>0</v>
          </cell>
          <cell r="BQ673">
            <v>0</v>
          </cell>
          <cell r="BR673">
            <v>0</v>
          </cell>
          <cell r="BS673">
            <v>0</v>
          </cell>
          <cell r="BT673">
            <v>0</v>
          </cell>
          <cell r="BU673">
            <v>0</v>
          </cell>
          <cell r="BV673">
            <v>0</v>
          </cell>
          <cell r="BW673">
            <v>0</v>
          </cell>
          <cell r="BY673">
            <v>0</v>
          </cell>
          <cell r="BZ673">
            <v>0</v>
          </cell>
          <cell r="CA673">
            <v>0</v>
          </cell>
          <cell r="CB673">
            <v>0</v>
          </cell>
          <cell r="CC673">
            <v>0</v>
          </cell>
          <cell r="CD673">
            <v>0</v>
          </cell>
          <cell r="CE673">
            <v>0</v>
          </cell>
          <cell r="CF673">
            <v>0</v>
          </cell>
          <cell r="CG673">
            <v>0</v>
          </cell>
          <cell r="CH673">
            <v>0</v>
          </cell>
          <cell r="CI673">
            <v>0</v>
          </cell>
          <cell r="CJ673">
            <v>0</v>
          </cell>
          <cell r="CK673">
            <v>0</v>
          </cell>
          <cell r="CL673">
            <v>0</v>
          </cell>
          <cell r="CM673">
            <v>0</v>
          </cell>
          <cell r="CN673">
            <v>744.3</v>
          </cell>
          <cell r="CO673">
            <v>0</v>
          </cell>
          <cell r="CP673">
            <v>0</v>
          </cell>
          <cell r="CQ673">
            <v>0</v>
          </cell>
          <cell r="CR673">
            <v>0</v>
          </cell>
          <cell r="CS673">
            <v>0</v>
          </cell>
          <cell r="CT673">
            <v>0</v>
          </cell>
          <cell r="CU673">
            <v>0</v>
          </cell>
          <cell r="CV673">
            <v>0</v>
          </cell>
          <cell r="CW673">
            <v>0</v>
          </cell>
          <cell r="CX673">
            <v>0</v>
          </cell>
          <cell r="CY673">
            <v>0</v>
          </cell>
          <cell r="CZ673">
            <v>0</v>
          </cell>
          <cell r="DA673">
            <v>0</v>
          </cell>
          <cell r="DB673">
            <v>0</v>
          </cell>
          <cell r="DC673">
            <v>0</v>
          </cell>
          <cell r="DD673">
            <v>0</v>
          </cell>
          <cell r="DE673">
            <v>0</v>
          </cell>
          <cell r="DF673">
            <v>0</v>
          </cell>
          <cell r="DG673">
            <v>0</v>
          </cell>
          <cell r="DH673">
            <v>0</v>
          </cell>
          <cell r="DI673">
            <v>0</v>
          </cell>
          <cell r="DJ673">
            <v>0</v>
          </cell>
          <cell r="DK673">
            <v>0</v>
          </cell>
          <cell r="DL673">
            <v>0</v>
          </cell>
          <cell r="DM673">
            <v>0</v>
          </cell>
          <cell r="DN673">
            <v>0</v>
          </cell>
          <cell r="DO673">
            <v>0</v>
          </cell>
          <cell r="DP673">
            <v>0</v>
          </cell>
          <cell r="DQ673">
            <v>0</v>
          </cell>
          <cell r="DR673">
            <v>0</v>
          </cell>
          <cell r="DS673">
            <v>0</v>
          </cell>
          <cell r="DT673">
            <v>0</v>
          </cell>
          <cell r="DU673">
            <v>0</v>
          </cell>
          <cell r="DV673">
            <v>172.2</v>
          </cell>
          <cell r="DW673">
            <v>0</v>
          </cell>
          <cell r="DX673">
            <v>0</v>
          </cell>
          <cell r="DY673">
            <v>0</v>
          </cell>
          <cell r="DZ673">
            <v>0</v>
          </cell>
          <cell r="EA673">
            <v>0</v>
          </cell>
          <cell r="EB673">
            <v>0</v>
          </cell>
          <cell r="EC673">
            <v>0</v>
          </cell>
          <cell r="ED673">
            <v>0</v>
          </cell>
          <cell r="EE673">
            <v>268</v>
          </cell>
          <cell r="EF673">
            <v>0</v>
          </cell>
          <cell r="EG673">
            <v>0</v>
          </cell>
          <cell r="EH673">
            <v>0</v>
          </cell>
          <cell r="EI673">
            <v>0</v>
          </cell>
          <cell r="EJ673">
            <v>0</v>
          </cell>
          <cell r="EK673">
            <v>0</v>
          </cell>
          <cell r="EL673">
            <v>0</v>
          </cell>
          <cell r="EM673">
            <v>0</v>
          </cell>
          <cell r="EN673">
            <v>0</v>
          </cell>
          <cell r="EO673">
            <v>1983</v>
          </cell>
          <cell r="EQ673">
            <v>28078.800000000003</v>
          </cell>
        </row>
        <row r="674">
          <cell r="B674">
            <v>0</v>
          </cell>
          <cell r="C674">
            <v>0</v>
          </cell>
          <cell r="D674">
            <v>0</v>
          </cell>
          <cell r="E674">
            <v>0</v>
          </cell>
          <cell r="F674">
            <v>0</v>
          </cell>
          <cell r="G674">
            <v>0</v>
          </cell>
          <cell r="H674">
            <v>0</v>
          </cell>
          <cell r="I674">
            <v>0</v>
          </cell>
          <cell r="J674">
            <v>0</v>
          </cell>
          <cell r="K674">
            <v>0</v>
          </cell>
          <cell r="L674">
            <v>0</v>
          </cell>
          <cell r="M674">
            <v>0</v>
          </cell>
          <cell r="O674">
            <v>0</v>
          </cell>
          <cell r="P674">
            <v>0</v>
          </cell>
          <cell r="Q674">
            <v>0</v>
          </cell>
          <cell r="R674">
            <v>0</v>
          </cell>
          <cell r="S674">
            <v>0</v>
          </cell>
          <cell r="T674">
            <v>0</v>
          </cell>
          <cell r="U674">
            <v>0</v>
          </cell>
          <cell r="V674">
            <v>0</v>
          </cell>
          <cell r="W674">
            <v>0</v>
          </cell>
          <cell r="X674">
            <v>0</v>
          </cell>
          <cell r="Y674">
            <v>0</v>
          </cell>
          <cell r="Z674">
            <v>0</v>
          </cell>
          <cell r="AA674">
            <v>0</v>
          </cell>
          <cell r="AB674">
            <v>0</v>
          </cell>
          <cell r="AC674">
            <v>0</v>
          </cell>
          <cell r="AD674">
            <v>0</v>
          </cell>
          <cell r="AE674">
            <v>0</v>
          </cell>
          <cell r="AF674">
            <v>0</v>
          </cell>
          <cell r="AG674">
            <v>0</v>
          </cell>
          <cell r="AH674">
            <v>0</v>
          </cell>
          <cell r="AI674">
            <v>0</v>
          </cell>
          <cell r="AJ674">
            <v>-1400</v>
          </cell>
          <cell r="AK674">
            <v>0</v>
          </cell>
          <cell r="AL674">
            <v>0</v>
          </cell>
          <cell r="AM674">
            <v>-3000</v>
          </cell>
          <cell r="AN674">
            <v>-425</v>
          </cell>
          <cell r="AO674">
            <v>0</v>
          </cell>
          <cell r="AP674">
            <v>0</v>
          </cell>
          <cell r="AQ674">
            <v>0</v>
          </cell>
          <cell r="AR674">
            <v>0</v>
          </cell>
          <cell r="AS674">
            <v>0</v>
          </cell>
          <cell r="AT674">
            <v>0</v>
          </cell>
          <cell r="AU674">
            <v>0</v>
          </cell>
          <cell r="AV674">
            <v>0</v>
          </cell>
          <cell r="AW674">
            <v>-68.87</v>
          </cell>
          <cell r="AX674">
            <v>0</v>
          </cell>
          <cell r="AY674">
            <v>0</v>
          </cell>
          <cell r="AZ674">
            <v>0</v>
          </cell>
          <cell r="BA674">
            <v>0</v>
          </cell>
          <cell r="BB674">
            <v>0</v>
          </cell>
          <cell r="BC674">
            <v>0</v>
          </cell>
          <cell r="BD674">
            <v>0</v>
          </cell>
          <cell r="BE674">
            <v>0</v>
          </cell>
          <cell r="BF674">
            <v>0</v>
          </cell>
          <cell r="BG674">
            <v>0</v>
          </cell>
          <cell r="BH674">
            <v>0</v>
          </cell>
          <cell r="BI674">
            <v>0</v>
          </cell>
          <cell r="BJ674">
            <v>0</v>
          </cell>
          <cell r="BK674">
            <v>0</v>
          </cell>
          <cell r="BL674">
            <v>0</v>
          </cell>
          <cell r="BM674">
            <v>0</v>
          </cell>
          <cell r="BN674">
            <v>0</v>
          </cell>
          <cell r="BO674">
            <v>0</v>
          </cell>
          <cell r="BP674">
            <v>0</v>
          </cell>
          <cell r="BQ674">
            <v>0</v>
          </cell>
          <cell r="BR674">
            <v>0</v>
          </cell>
          <cell r="BS674">
            <v>0</v>
          </cell>
          <cell r="BT674">
            <v>0</v>
          </cell>
          <cell r="BU674">
            <v>0</v>
          </cell>
          <cell r="BV674">
            <v>0</v>
          </cell>
          <cell r="BW674">
            <v>0</v>
          </cell>
          <cell r="BY674">
            <v>0</v>
          </cell>
          <cell r="BZ674">
            <v>0</v>
          </cell>
          <cell r="CA674">
            <v>0</v>
          </cell>
          <cell r="CB674">
            <v>0</v>
          </cell>
          <cell r="CC674">
            <v>0</v>
          </cell>
          <cell r="CD674">
            <v>0</v>
          </cell>
          <cell r="CE674">
            <v>0</v>
          </cell>
          <cell r="CF674">
            <v>0</v>
          </cell>
          <cell r="CG674">
            <v>0</v>
          </cell>
          <cell r="CH674">
            <v>0</v>
          </cell>
          <cell r="CI674">
            <v>0</v>
          </cell>
          <cell r="CJ674">
            <v>0</v>
          </cell>
          <cell r="CK674">
            <v>0</v>
          </cell>
          <cell r="CL674">
            <v>0</v>
          </cell>
          <cell r="CM674">
            <v>0</v>
          </cell>
          <cell r="CN674">
            <v>0</v>
          </cell>
          <cell r="CO674">
            <v>0</v>
          </cell>
          <cell r="CP674">
            <v>0</v>
          </cell>
          <cell r="CQ674">
            <v>0</v>
          </cell>
          <cell r="CR674">
            <v>0</v>
          </cell>
          <cell r="CS674">
            <v>0</v>
          </cell>
          <cell r="CT674">
            <v>0</v>
          </cell>
          <cell r="CU674">
            <v>0</v>
          </cell>
          <cell r="CV674">
            <v>0</v>
          </cell>
          <cell r="CW674">
            <v>0</v>
          </cell>
          <cell r="CX674">
            <v>0</v>
          </cell>
          <cell r="CY674">
            <v>0</v>
          </cell>
          <cell r="CZ674">
            <v>0</v>
          </cell>
          <cell r="DA674">
            <v>0</v>
          </cell>
          <cell r="DB674">
            <v>0</v>
          </cell>
          <cell r="DC674">
            <v>0</v>
          </cell>
          <cell r="DD674">
            <v>0</v>
          </cell>
          <cell r="DE674">
            <v>0</v>
          </cell>
          <cell r="DF674">
            <v>0</v>
          </cell>
          <cell r="DG674">
            <v>0</v>
          </cell>
          <cell r="DH674">
            <v>0</v>
          </cell>
          <cell r="DI674">
            <v>0</v>
          </cell>
          <cell r="DJ674">
            <v>0</v>
          </cell>
          <cell r="DK674">
            <v>0</v>
          </cell>
          <cell r="DL674">
            <v>0</v>
          </cell>
          <cell r="DM674">
            <v>0</v>
          </cell>
          <cell r="DN674">
            <v>0</v>
          </cell>
          <cell r="DO674">
            <v>0</v>
          </cell>
          <cell r="DP674">
            <v>0</v>
          </cell>
          <cell r="DQ674">
            <v>0</v>
          </cell>
          <cell r="DR674">
            <v>0</v>
          </cell>
          <cell r="DS674">
            <v>0</v>
          </cell>
          <cell r="DT674">
            <v>0</v>
          </cell>
          <cell r="DU674">
            <v>0</v>
          </cell>
          <cell r="DV674">
            <v>0</v>
          </cell>
          <cell r="DW674">
            <v>0</v>
          </cell>
          <cell r="DX674">
            <v>0</v>
          </cell>
          <cell r="DY674">
            <v>0</v>
          </cell>
          <cell r="DZ674">
            <v>0</v>
          </cell>
          <cell r="EA674">
            <v>0</v>
          </cell>
          <cell r="EB674">
            <v>0</v>
          </cell>
          <cell r="EC674">
            <v>0</v>
          </cell>
          <cell r="ED674">
            <v>0</v>
          </cell>
          <cell r="EE674">
            <v>0</v>
          </cell>
          <cell r="EF674">
            <v>0</v>
          </cell>
          <cell r="EG674">
            <v>0</v>
          </cell>
          <cell r="EH674">
            <v>0</v>
          </cell>
          <cell r="EI674">
            <v>0</v>
          </cell>
          <cell r="EJ674">
            <v>0</v>
          </cell>
          <cell r="EK674">
            <v>0</v>
          </cell>
          <cell r="EL674">
            <v>0</v>
          </cell>
          <cell r="EM674">
            <v>0</v>
          </cell>
          <cell r="EN674">
            <v>0</v>
          </cell>
          <cell r="EO674">
            <v>0</v>
          </cell>
          <cell r="EQ674">
            <v>-4893.87</v>
          </cell>
        </row>
        <row r="675">
          <cell r="B675">
            <v>104.4</v>
          </cell>
          <cell r="C675">
            <v>2000</v>
          </cell>
          <cell r="D675">
            <v>0</v>
          </cell>
          <cell r="E675">
            <v>0</v>
          </cell>
          <cell r="F675">
            <v>0</v>
          </cell>
          <cell r="G675">
            <v>0</v>
          </cell>
          <cell r="H675">
            <v>0</v>
          </cell>
          <cell r="I675">
            <v>0</v>
          </cell>
          <cell r="J675">
            <v>63.6</v>
          </cell>
          <cell r="K675">
            <v>0</v>
          </cell>
          <cell r="L675">
            <v>0</v>
          </cell>
          <cell r="M675">
            <v>0</v>
          </cell>
          <cell r="N675">
            <v>6300</v>
          </cell>
          <cell r="O675">
            <v>153.19999999999999</v>
          </cell>
          <cell r="P675">
            <v>1000</v>
          </cell>
          <cell r="Q675">
            <v>5700</v>
          </cell>
          <cell r="R675">
            <v>0</v>
          </cell>
          <cell r="S675">
            <v>365</v>
          </cell>
          <cell r="T675">
            <v>0</v>
          </cell>
          <cell r="U675">
            <v>0</v>
          </cell>
          <cell r="V675">
            <v>21821.838975325601</v>
          </cell>
          <cell r="W675">
            <v>0</v>
          </cell>
          <cell r="X675">
            <v>0</v>
          </cell>
          <cell r="Y675">
            <v>4959.8999999999996</v>
          </cell>
          <cell r="Z675">
            <v>10750</v>
          </cell>
          <cell r="AA675">
            <v>0</v>
          </cell>
          <cell r="AB675">
            <v>0</v>
          </cell>
          <cell r="AC675">
            <v>54004.25</v>
          </cell>
          <cell r="AD675">
            <v>272.5</v>
          </cell>
          <cell r="AE675">
            <v>0</v>
          </cell>
          <cell r="AF675">
            <v>0</v>
          </cell>
          <cell r="AG675">
            <v>0</v>
          </cell>
          <cell r="AH675">
            <v>395.9</v>
          </cell>
          <cell r="AI675">
            <v>0</v>
          </cell>
          <cell r="AJ675">
            <v>21200</v>
          </cell>
          <cell r="AK675">
            <v>0</v>
          </cell>
          <cell r="AL675">
            <v>0</v>
          </cell>
          <cell r="AM675">
            <v>75800</v>
          </cell>
          <cell r="AN675">
            <v>3919</v>
          </cell>
          <cell r="AO675">
            <v>4796</v>
          </cell>
          <cell r="AP675">
            <v>0</v>
          </cell>
          <cell r="AQ675">
            <v>0</v>
          </cell>
          <cell r="AR675">
            <v>0</v>
          </cell>
          <cell r="AS675">
            <v>0</v>
          </cell>
          <cell r="AT675">
            <v>2514.5</v>
          </cell>
          <cell r="AU675">
            <v>0</v>
          </cell>
          <cell r="AV675">
            <v>0</v>
          </cell>
          <cell r="AW675">
            <v>9790.8700000000008</v>
          </cell>
          <cell r="AX675">
            <v>274</v>
          </cell>
          <cell r="AY675">
            <v>0</v>
          </cell>
          <cell r="AZ675">
            <v>0</v>
          </cell>
          <cell r="BA675">
            <v>0</v>
          </cell>
          <cell r="BB675">
            <v>0</v>
          </cell>
          <cell r="BC675">
            <v>357.3</v>
          </cell>
          <cell r="BD675">
            <v>0</v>
          </cell>
          <cell r="BE675">
            <v>0</v>
          </cell>
          <cell r="BF675">
            <v>2480.4</v>
          </cell>
          <cell r="BG675">
            <v>0</v>
          </cell>
          <cell r="BH675">
            <v>0</v>
          </cell>
          <cell r="BI675">
            <v>0</v>
          </cell>
          <cell r="BJ675">
            <v>0</v>
          </cell>
          <cell r="BK675">
            <v>0</v>
          </cell>
          <cell r="BL675">
            <v>8250</v>
          </cell>
          <cell r="BM675">
            <v>0</v>
          </cell>
          <cell r="BN675">
            <v>0</v>
          </cell>
          <cell r="BO675">
            <v>0</v>
          </cell>
          <cell r="BP675">
            <v>0</v>
          </cell>
          <cell r="BQ675">
            <v>48000</v>
          </cell>
          <cell r="BR675">
            <v>0</v>
          </cell>
          <cell r="BS675">
            <v>0</v>
          </cell>
          <cell r="BT675">
            <v>21054.9</v>
          </cell>
          <cell r="BU675">
            <v>0</v>
          </cell>
          <cell r="BV675">
            <v>0</v>
          </cell>
          <cell r="BW675">
            <v>0</v>
          </cell>
          <cell r="BY675">
            <v>0</v>
          </cell>
          <cell r="BZ675">
            <v>0</v>
          </cell>
          <cell r="CA675">
            <v>0</v>
          </cell>
          <cell r="CB675">
            <v>0</v>
          </cell>
          <cell r="CC675">
            <v>0</v>
          </cell>
          <cell r="CD675">
            <v>0</v>
          </cell>
          <cell r="CE675">
            <v>0</v>
          </cell>
          <cell r="CF675">
            <v>0</v>
          </cell>
          <cell r="CG675">
            <v>0</v>
          </cell>
          <cell r="CH675">
            <v>0</v>
          </cell>
          <cell r="CI675">
            <v>0</v>
          </cell>
          <cell r="CJ675">
            <v>0</v>
          </cell>
          <cell r="CK675">
            <v>0</v>
          </cell>
          <cell r="CL675">
            <v>0</v>
          </cell>
          <cell r="CM675">
            <v>0</v>
          </cell>
          <cell r="CN675">
            <v>0</v>
          </cell>
          <cell r="CO675">
            <v>114.2</v>
          </cell>
          <cell r="CP675">
            <v>0</v>
          </cell>
          <cell r="CQ675">
            <v>0</v>
          </cell>
          <cell r="CR675">
            <v>0</v>
          </cell>
          <cell r="CS675">
            <v>0</v>
          </cell>
          <cell r="CT675">
            <v>0</v>
          </cell>
          <cell r="CU675">
            <v>0</v>
          </cell>
          <cell r="CV675">
            <v>0</v>
          </cell>
          <cell r="CW675">
            <v>0</v>
          </cell>
          <cell r="CX675">
            <v>0</v>
          </cell>
          <cell r="CY675">
            <v>0</v>
          </cell>
          <cell r="CZ675">
            <v>0</v>
          </cell>
          <cell r="DA675">
            <v>0</v>
          </cell>
          <cell r="DB675">
            <v>0</v>
          </cell>
          <cell r="DC675">
            <v>0</v>
          </cell>
          <cell r="DD675">
            <v>0</v>
          </cell>
          <cell r="DE675">
            <v>0</v>
          </cell>
          <cell r="DF675">
            <v>0</v>
          </cell>
          <cell r="DG675">
            <v>0</v>
          </cell>
          <cell r="DH675">
            <v>0</v>
          </cell>
          <cell r="DI675">
            <v>0</v>
          </cell>
          <cell r="DJ675">
            <v>0</v>
          </cell>
          <cell r="DK675">
            <v>0</v>
          </cell>
          <cell r="DL675">
            <v>0</v>
          </cell>
          <cell r="DM675">
            <v>0</v>
          </cell>
          <cell r="DN675">
            <v>0</v>
          </cell>
          <cell r="DO675">
            <v>0</v>
          </cell>
          <cell r="DP675">
            <v>0</v>
          </cell>
          <cell r="DQ675">
            <v>0</v>
          </cell>
          <cell r="DR675">
            <v>0</v>
          </cell>
          <cell r="DS675">
            <v>0</v>
          </cell>
          <cell r="DT675">
            <v>0</v>
          </cell>
          <cell r="DU675">
            <v>0</v>
          </cell>
          <cell r="DV675">
            <v>0</v>
          </cell>
          <cell r="DW675">
            <v>0</v>
          </cell>
          <cell r="DX675">
            <v>0</v>
          </cell>
          <cell r="DY675">
            <v>0</v>
          </cell>
          <cell r="DZ675">
            <v>0</v>
          </cell>
          <cell r="EA675">
            <v>0</v>
          </cell>
          <cell r="EB675">
            <v>0</v>
          </cell>
          <cell r="EC675">
            <v>0</v>
          </cell>
          <cell r="ED675">
            <v>0</v>
          </cell>
          <cell r="EE675">
            <v>0</v>
          </cell>
          <cell r="EF675">
            <v>0</v>
          </cell>
          <cell r="EG675">
            <v>0</v>
          </cell>
          <cell r="EH675">
            <v>0</v>
          </cell>
          <cell r="EI675">
            <v>0</v>
          </cell>
          <cell r="EJ675">
            <v>0</v>
          </cell>
          <cell r="EK675">
            <v>0</v>
          </cell>
          <cell r="EL675">
            <v>0</v>
          </cell>
          <cell r="EM675">
            <v>0</v>
          </cell>
          <cell r="EN675">
            <v>0</v>
          </cell>
          <cell r="EO675">
            <v>2973</v>
          </cell>
          <cell r="EQ675">
            <v>309414.75897532562</v>
          </cell>
        </row>
        <row r="676">
          <cell r="B676">
            <v>104.4</v>
          </cell>
          <cell r="C676">
            <v>3170</v>
          </cell>
          <cell r="D676">
            <v>0</v>
          </cell>
          <cell r="E676">
            <v>0</v>
          </cell>
          <cell r="F676">
            <v>0</v>
          </cell>
          <cell r="G676">
            <v>0</v>
          </cell>
          <cell r="H676">
            <v>1357</v>
          </cell>
          <cell r="I676">
            <v>0</v>
          </cell>
          <cell r="J676">
            <v>63.6</v>
          </cell>
          <cell r="K676">
            <v>642</v>
          </cell>
          <cell r="L676">
            <v>0</v>
          </cell>
          <cell r="M676">
            <v>0</v>
          </cell>
          <cell r="N676">
            <v>6300</v>
          </cell>
          <cell r="O676">
            <v>153.19999999999999</v>
          </cell>
          <cell r="P676">
            <v>1000</v>
          </cell>
          <cell r="Q676">
            <v>5700</v>
          </cell>
          <cell r="R676">
            <v>0</v>
          </cell>
          <cell r="S676">
            <v>365</v>
          </cell>
          <cell r="T676">
            <v>1349</v>
          </cell>
          <cell r="U676">
            <v>567</v>
          </cell>
          <cell r="V676">
            <v>21821.838975325601</v>
          </cell>
          <cell r="W676">
            <v>13.64</v>
          </cell>
          <cell r="X676">
            <v>34.1</v>
          </cell>
          <cell r="Y676">
            <v>4991.55</v>
          </cell>
          <cell r="Z676">
            <v>10750</v>
          </cell>
          <cell r="AA676">
            <v>0</v>
          </cell>
          <cell r="AB676">
            <v>12000</v>
          </cell>
          <cell r="AC676">
            <v>71242.45</v>
          </cell>
          <cell r="AD676">
            <v>1046.7</v>
          </cell>
          <cell r="AE676">
            <v>0</v>
          </cell>
          <cell r="AF676">
            <v>671.98</v>
          </cell>
          <cell r="AG676">
            <v>0</v>
          </cell>
          <cell r="AH676">
            <v>395.9</v>
          </cell>
          <cell r="AI676">
            <v>0</v>
          </cell>
          <cell r="AJ676">
            <v>19800</v>
          </cell>
          <cell r="AK676">
            <v>0</v>
          </cell>
          <cell r="AL676">
            <v>0</v>
          </cell>
          <cell r="AM676">
            <v>72800</v>
          </cell>
          <cell r="AN676">
            <v>3494</v>
          </cell>
          <cell r="AO676">
            <v>4796</v>
          </cell>
          <cell r="AP676">
            <v>0</v>
          </cell>
          <cell r="AQ676">
            <v>0</v>
          </cell>
          <cell r="AR676">
            <v>0</v>
          </cell>
          <cell r="AS676">
            <v>0</v>
          </cell>
          <cell r="AT676">
            <v>3728.4</v>
          </cell>
          <cell r="AU676">
            <v>0</v>
          </cell>
          <cell r="AV676">
            <v>63.8</v>
          </cell>
          <cell r="AW676">
            <v>9722</v>
          </cell>
          <cell r="AX676">
            <v>5452</v>
          </cell>
          <cell r="AY676">
            <v>404.4</v>
          </cell>
          <cell r="AZ676">
            <v>0</v>
          </cell>
          <cell r="BA676">
            <v>0</v>
          </cell>
          <cell r="BB676">
            <v>0</v>
          </cell>
          <cell r="BC676">
            <v>497.2</v>
          </cell>
          <cell r="BD676">
            <v>0</v>
          </cell>
          <cell r="BE676">
            <v>0</v>
          </cell>
          <cell r="BF676">
            <v>2480.4</v>
          </cell>
          <cell r="BG676">
            <v>121.75</v>
          </cell>
          <cell r="BH676">
            <v>0</v>
          </cell>
          <cell r="BI676">
            <v>0</v>
          </cell>
          <cell r="BJ676">
            <v>25.6</v>
          </cell>
          <cell r="BK676">
            <v>0</v>
          </cell>
          <cell r="BL676">
            <v>8250</v>
          </cell>
          <cell r="BM676">
            <v>1187.42</v>
          </cell>
          <cell r="BN676">
            <v>0</v>
          </cell>
          <cell r="BO676">
            <v>0</v>
          </cell>
          <cell r="BP676">
            <v>158.94630419562799</v>
          </cell>
          <cell r="BQ676">
            <v>48000</v>
          </cell>
          <cell r="BR676">
            <v>4726.6400000000003</v>
          </cell>
          <cell r="BS676">
            <v>0</v>
          </cell>
          <cell r="BT676">
            <v>23631.68</v>
          </cell>
          <cell r="BU676">
            <v>0</v>
          </cell>
          <cell r="BV676">
            <v>167.2</v>
          </cell>
          <cell r="BW676">
            <v>0</v>
          </cell>
          <cell r="BY676">
            <v>0</v>
          </cell>
          <cell r="BZ676">
            <v>0</v>
          </cell>
          <cell r="CA676">
            <v>0</v>
          </cell>
          <cell r="CB676">
            <v>0</v>
          </cell>
          <cell r="CC676">
            <v>270</v>
          </cell>
          <cell r="CD676">
            <v>0</v>
          </cell>
          <cell r="CE676">
            <v>0</v>
          </cell>
          <cell r="CF676">
            <v>0</v>
          </cell>
          <cell r="CG676">
            <v>0</v>
          </cell>
          <cell r="CH676">
            <v>0</v>
          </cell>
          <cell r="CI676">
            <v>0</v>
          </cell>
          <cell r="CJ676">
            <v>157.922674307428</v>
          </cell>
          <cell r="CK676">
            <v>0</v>
          </cell>
          <cell r="CL676">
            <v>0</v>
          </cell>
          <cell r="CM676">
            <v>259.22000000000003</v>
          </cell>
          <cell r="CN676">
            <v>2580.6</v>
          </cell>
          <cell r="CO676">
            <v>233.9</v>
          </cell>
          <cell r="CP676">
            <v>80.400000000000006</v>
          </cell>
          <cell r="CQ676">
            <v>0</v>
          </cell>
          <cell r="CR676">
            <v>0</v>
          </cell>
          <cell r="CS676">
            <v>0</v>
          </cell>
          <cell r="CT676">
            <v>0</v>
          </cell>
          <cell r="CU676">
            <v>0</v>
          </cell>
          <cell r="CV676">
            <v>0</v>
          </cell>
          <cell r="CW676">
            <v>0</v>
          </cell>
          <cell r="CX676">
            <v>241</v>
          </cell>
          <cell r="CY676">
            <v>0</v>
          </cell>
          <cell r="CZ676">
            <v>0</v>
          </cell>
          <cell r="DA676">
            <v>0</v>
          </cell>
          <cell r="DB676">
            <v>0</v>
          </cell>
          <cell r="DC676">
            <v>360</v>
          </cell>
          <cell r="DD676">
            <v>0</v>
          </cell>
          <cell r="DE676">
            <v>0</v>
          </cell>
          <cell r="DF676">
            <v>0</v>
          </cell>
          <cell r="DG676">
            <v>0</v>
          </cell>
          <cell r="DH676">
            <v>0</v>
          </cell>
          <cell r="DI676">
            <v>0</v>
          </cell>
          <cell r="DJ676">
            <v>626.07000000000005</v>
          </cell>
          <cell r="DK676">
            <v>0</v>
          </cell>
          <cell r="DL676">
            <v>0</v>
          </cell>
          <cell r="DM676">
            <v>0</v>
          </cell>
          <cell r="DN676">
            <v>0</v>
          </cell>
          <cell r="DO676">
            <v>241.22</v>
          </cell>
          <cell r="DP676">
            <v>0</v>
          </cell>
          <cell r="DQ676">
            <v>0</v>
          </cell>
          <cell r="DR676">
            <v>0</v>
          </cell>
          <cell r="DS676">
            <v>0</v>
          </cell>
          <cell r="DT676">
            <v>0</v>
          </cell>
          <cell r="DU676">
            <v>0</v>
          </cell>
          <cell r="DV676">
            <v>172.2</v>
          </cell>
          <cell r="DW676">
            <v>0</v>
          </cell>
          <cell r="DX676">
            <v>0</v>
          </cell>
          <cell r="DY676">
            <v>0</v>
          </cell>
          <cell r="DZ676">
            <v>706</v>
          </cell>
          <cell r="EA676">
            <v>2.6</v>
          </cell>
          <cell r="EB676">
            <v>0.35</v>
          </cell>
          <cell r="EC676">
            <v>0</v>
          </cell>
          <cell r="ED676">
            <v>0</v>
          </cell>
          <cell r="EE676">
            <v>1088.7</v>
          </cell>
          <cell r="EF676">
            <v>0</v>
          </cell>
          <cell r="EG676">
            <v>0</v>
          </cell>
          <cell r="EH676">
            <v>0</v>
          </cell>
          <cell r="EI676">
            <v>0</v>
          </cell>
          <cell r="EJ676">
            <v>0</v>
          </cell>
          <cell r="EK676">
            <v>0</v>
          </cell>
          <cell r="EL676">
            <v>2.34</v>
          </cell>
          <cell r="EM676">
            <v>154.6</v>
          </cell>
          <cell r="EN676">
            <v>263.2</v>
          </cell>
          <cell r="EO676">
            <v>4956</v>
          </cell>
          <cell r="EQ676">
            <v>365643.11795382859</v>
          </cell>
        </row>
        <row r="677">
          <cell r="B677">
            <v>0</v>
          </cell>
          <cell r="C677">
            <v>0</v>
          </cell>
          <cell r="D677">
            <v>0</v>
          </cell>
          <cell r="E677">
            <v>0</v>
          </cell>
          <cell r="F677">
            <v>0</v>
          </cell>
          <cell r="G677">
            <v>0</v>
          </cell>
          <cell r="H677">
            <v>1357</v>
          </cell>
          <cell r="I677">
            <v>0</v>
          </cell>
          <cell r="K677">
            <v>0</v>
          </cell>
          <cell r="L677">
            <v>0</v>
          </cell>
          <cell r="M677">
            <v>0</v>
          </cell>
          <cell r="N677">
            <v>0</v>
          </cell>
          <cell r="O677">
            <v>0</v>
          </cell>
          <cell r="P677">
            <v>0</v>
          </cell>
          <cell r="Q677">
            <v>0</v>
          </cell>
          <cell r="R677">
            <v>0</v>
          </cell>
          <cell r="S677">
            <v>0</v>
          </cell>
          <cell r="T677">
            <v>1349</v>
          </cell>
          <cell r="U677">
            <v>1050</v>
          </cell>
          <cell r="V677">
            <v>0</v>
          </cell>
          <cell r="W677">
            <v>13.87</v>
          </cell>
          <cell r="X677">
            <v>34.1</v>
          </cell>
          <cell r="Y677">
            <v>0</v>
          </cell>
          <cell r="Z677">
            <v>0</v>
          </cell>
          <cell r="AA677">
            <v>0</v>
          </cell>
          <cell r="AB677">
            <v>12000</v>
          </cell>
          <cell r="AC677">
            <v>0</v>
          </cell>
          <cell r="AD677">
            <v>774.2</v>
          </cell>
          <cell r="AE677">
            <v>0</v>
          </cell>
          <cell r="AF677">
            <v>0</v>
          </cell>
          <cell r="AG677">
            <v>0</v>
          </cell>
          <cell r="AH677">
            <v>0</v>
          </cell>
          <cell r="AI677">
            <v>0</v>
          </cell>
          <cell r="AJ677">
            <v>0</v>
          </cell>
          <cell r="AK677">
            <v>0</v>
          </cell>
          <cell r="AL677">
            <v>0</v>
          </cell>
          <cell r="AM677">
            <v>0</v>
          </cell>
          <cell r="AN677">
            <v>0</v>
          </cell>
          <cell r="AO677">
            <v>0</v>
          </cell>
          <cell r="AP677">
            <v>0</v>
          </cell>
          <cell r="AQ677">
            <v>0</v>
          </cell>
          <cell r="AR677">
            <v>0</v>
          </cell>
          <cell r="AS677">
            <v>0</v>
          </cell>
          <cell r="AT677">
            <v>208.6</v>
          </cell>
          <cell r="AU677">
            <v>0</v>
          </cell>
          <cell r="AV677">
            <v>37.200000000000003</v>
          </cell>
          <cell r="AW677">
            <v>0</v>
          </cell>
          <cell r="AX677">
            <v>0</v>
          </cell>
          <cell r="AY677">
            <v>0</v>
          </cell>
          <cell r="AZ677">
            <v>0</v>
          </cell>
          <cell r="BA677">
            <v>0</v>
          </cell>
          <cell r="BB677">
            <v>0</v>
          </cell>
          <cell r="BC677">
            <v>0</v>
          </cell>
          <cell r="BD677">
            <v>0</v>
          </cell>
          <cell r="BE677">
            <v>0</v>
          </cell>
          <cell r="BF677">
            <v>0</v>
          </cell>
          <cell r="BG677">
            <v>44.87</v>
          </cell>
          <cell r="BH677">
            <v>0</v>
          </cell>
          <cell r="BI677">
            <v>0</v>
          </cell>
          <cell r="BJ677">
            <v>25.6</v>
          </cell>
          <cell r="BK677">
            <v>0</v>
          </cell>
          <cell r="BL677">
            <v>0</v>
          </cell>
          <cell r="BM677">
            <v>1187.42</v>
          </cell>
          <cell r="BN677">
            <v>0</v>
          </cell>
          <cell r="BO677">
            <v>0</v>
          </cell>
          <cell r="BP677">
            <v>158.94630419562799</v>
          </cell>
          <cell r="BQ677">
            <v>0</v>
          </cell>
          <cell r="BR677">
            <v>4726.6400000000003</v>
          </cell>
          <cell r="BS677">
            <v>0</v>
          </cell>
          <cell r="BT677">
            <v>2501.2199999999998</v>
          </cell>
          <cell r="BU677">
            <v>2.2000000000000002</v>
          </cell>
          <cell r="BV677">
            <v>161.69999999999999</v>
          </cell>
          <cell r="BW677">
            <v>0</v>
          </cell>
          <cell r="BY677">
            <v>0</v>
          </cell>
          <cell r="BZ677">
            <v>0</v>
          </cell>
          <cell r="CA677">
            <v>0</v>
          </cell>
          <cell r="CB677">
            <v>0</v>
          </cell>
          <cell r="CC677">
            <v>200.4</v>
          </cell>
          <cell r="CD677">
            <v>0</v>
          </cell>
          <cell r="CE677">
            <v>0</v>
          </cell>
          <cell r="CF677">
            <v>0</v>
          </cell>
          <cell r="CG677">
            <v>0</v>
          </cell>
          <cell r="CH677">
            <v>0</v>
          </cell>
          <cell r="CI677">
            <v>0</v>
          </cell>
          <cell r="CJ677">
            <v>157.922674307428</v>
          </cell>
          <cell r="CK677">
            <v>0</v>
          </cell>
          <cell r="CL677">
            <v>0</v>
          </cell>
          <cell r="CM677">
            <v>259.22000000000003</v>
          </cell>
          <cell r="CN677">
            <v>1836.3</v>
          </cell>
          <cell r="CO677">
            <v>0</v>
          </cell>
          <cell r="CP677">
            <v>80.400000000000006</v>
          </cell>
          <cell r="CQ677">
            <v>0</v>
          </cell>
          <cell r="CR677">
            <v>0</v>
          </cell>
          <cell r="CS677">
            <v>0</v>
          </cell>
          <cell r="CT677">
            <v>0</v>
          </cell>
          <cell r="CU677">
            <v>0</v>
          </cell>
          <cell r="CV677">
            <v>0</v>
          </cell>
          <cell r="CW677">
            <v>0</v>
          </cell>
          <cell r="CX677">
            <v>444</v>
          </cell>
          <cell r="CY677">
            <v>0</v>
          </cell>
          <cell r="CZ677">
            <v>0</v>
          </cell>
          <cell r="DA677">
            <v>0</v>
          </cell>
          <cell r="DB677">
            <v>479.43</v>
          </cell>
          <cell r="DC677">
            <v>360</v>
          </cell>
          <cell r="DD677">
            <v>0</v>
          </cell>
          <cell r="DE677">
            <v>0</v>
          </cell>
          <cell r="DF677">
            <v>0</v>
          </cell>
          <cell r="DG677">
            <v>0</v>
          </cell>
          <cell r="DH677">
            <v>0</v>
          </cell>
          <cell r="DI677">
            <v>0</v>
          </cell>
          <cell r="DJ677">
            <v>686.53</v>
          </cell>
          <cell r="DK677">
            <v>0</v>
          </cell>
          <cell r="DL677">
            <v>0</v>
          </cell>
          <cell r="DM677">
            <v>0</v>
          </cell>
          <cell r="DN677">
            <v>423.23</v>
          </cell>
          <cell r="DO677">
            <v>241.22</v>
          </cell>
          <cell r="DP677">
            <v>0</v>
          </cell>
          <cell r="DQ677">
            <v>0</v>
          </cell>
          <cell r="DR677">
            <v>0</v>
          </cell>
          <cell r="DS677">
            <v>0</v>
          </cell>
          <cell r="DT677">
            <v>0</v>
          </cell>
          <cell r="DU677">
            <v>0</v>
          </cell>
          <cell r="DV677">
            <v>0</v>
          </cell>
          <cell r="DW677">
            <v>0</v>
          </cell>
          <cell r="DX677">
            <v>0</v>
          </cell>
          <cell r="DY677">
            <v>0</v>
          </cell>
          <cell r="DZ677">
            <v>706</v>
          </cell>
          <cell r="EA677">
            <v>2.4</v>
          </cell>
          <cell r="EB677">
            <v>0.42</v>
          </cell>
          <cell r="EC677">
            <v>0</v>
          </cell>
          <cell r="ED677">
            <v>0</v>
          </cell>
          <cell r="EE677">
            <v>820.3</v>
          </cell>
          <cell r="EF677">
            <v>0</v>
          </cell>
          <cell r="EG677">
            <v>0</v>
          </cell>
          <cell r="EH677">
            <v>0</v>
          </cell>
          <cell r="EI677">
            <v>0</v>
          </cell>
          <cell r="EJ677">
            <v>0</v>
          </cell>
          <cell r="EK677">
            <v>0</v>
          </cell>
          <cell r="EL677">
            <v>2.34</v>
          </cell>
          <cell r="EM677">
            <v>154.6</v>
          </cell>
          <cell r="EN677">
            <v>263.2</v>
          </cell>
          <cell r="EO677">
            <v>0</v>
          </cell>
          <cell r="EQ677">
            <v>32750.478978503055</v>
          </cell>
        </row>
        <row r="678">
          <cell r="B678">
            <v>0</v>
          </cell>
          <cell r="C678">
            <v>1170</v>
          </cell>
          <cell r="D678">
            <v>0</v>
          </cell>
          <cell r="E678">
            <v>0</v>
          </cell>
          <cell r="F678">
            <v>0</v>
          </cell>
          <cell r="G678">
            <v>0</v>
          </cell>
          <cell r="H678">
            <v>0</v>
          </cell>
          <cell r="I678">
            <v>0</v>
          </cell>
          <cell r="J678">
            <v>0</v>
          </cell>
          <cell r="K678">
            <v>0</v>
          </cell>
          <cell r="L678">
            <v>0</v>
          </cell>
          <cell r="M678">
            <v>0</v>
          </cell>
          <cell r="N678">
            <v>0</v>
          </cell>
          <cell r="O678">
            <v>0</v>
          </cell>
          <cell r="P678">
            <v>0</v>
          </cell>
          <cell r="Q678">
            <v>0</v>
          </cell>
          <cell r="R678">
            <v>0</v>
          </cell>
          <cell r="S678">
            <v>0</v>
          </cell>
          <cell r="T678">
            <v>0</v>
          </cell>
          <cell r="U678">
            <v>0</v>
          </cell>
          <cell r="V678">
            <v>0</v>
          </cell>
          <cell r="W678">
            <v>0</v>
          </cell>
          <cell r="X678">
            <v>0</v>
          </cell>
          <cell r="Y678">
            <v>31.2</v>
          </cell>
          <cell r="Z678">
            <v>0</v>
          </cell>
          <cell r="AA678">
            <v>0</v>
          </cell>
          <cell r="AB678">
            <v>0</v>
          </cell>
          <cell r="AC678">
            <v>17238.2</v>
          </cell>
          <cell r="AD678">
            <v>0</v>
          </cell>
          <cell r="AE678">
            <v>0</v>
          </cell>
          <cell r="AF678">
            <v>671.98</v>
          </cell>
          <cell r="AG678">
            <v>0</v>
          </cell>
          <cell r="AH678">
            <v>0</v>
          </cell>
          <cell r="AI678">
            <v>0</v>
          </cell>
          <cell r="AJ678">
            <v>0</v>
          </cell>
          <cell r="AK678">
            <v>0</v>
          </cell>
          <cell r="AL678">
            <v>0</v>
          </cell>
          <cell r="AM678">
            <v>0</v>
          </cell>
          <cell r="AN678">
            <v>0</v>
          </cell>
          <cell r="AO678">
            <v>0</v>
          </cell>
          <cell r="AP678">
            <v>0</v>
          </cell>
          <cell r="AQ678">
            <v>0</v>
          </cell>
          <cell r="AR678">
            <v>0</v>
          </cell>
          <cell r="AS678">
            <v>0</v>
          </cell>
          <cell r="AT678">
            <v>0</v>
          </cell>
          <cell r="AU678">
            <v>0</v>
          </cell>
          <cell r="AV678">
            <v>0</v>
          </cell>
          <cell r="AW678">
            <v>0</v>
          </cell>
          <cell r="AX678">
            <v>5178</v>
          </cell>
          <cell r="AY678">
            <v>306.16000000000003</v>
          </cell>
          <cell r="AZ678">
            <v>0</v>
          </cell>
          <cell r="BA678">
            <v>0</v>
          </cell>
          <cell r="BB678">
            <v>0</v>
          </cell>
          <cell r="BC678">
            <v>139.9</v>
          </cell>
          <cell r="BD678">
            <v>0</v>
          </cell>
          <cell r="BE678">
            <v>0</v>
          </cell>
          <cell r="BF678">
            <v>0</v>
          </cell>
          <cell r="BG678">
            <v>78.61</v>
          </cell>
          <cell r="BH678">
            <v>0</v>
          </cell>
          <cell r="BI678">
            <v>0</v>
          </cell>
          <cell r="BJ678">
            <v>0</v>
          </cell>
          <cell r="BK678">
            <v>0</v>
          </cell>
          <cell r="BL678">
            <v>0</v>
          </cell>
          <cell r="BM678">
            <v>0</v>
          </cell>
          <cell r="BN678">
            <v>0</v>
          </cell>
          <cell r="BO678">
            <v>0</v>
          </cell>
          <cell r="BP678">
            <v>0</v>
          </cell>
          <cell r="BQ678">
            <v>0</v>
          </cell>
          <cell r="BR678">
            <v>0</v>
          </cell>
          <cell r="BS678">
            <v>0</v>
          </cell>
          <cell r="BT678">
            <v>0</v>
          </cell>
          <cell r="BU678">
            <v>0</v>
          </cell>
          <cell r="BV678">
            <v>0</v>
          </cell>
          <cell r="BW678">
            <v>0</v>
          </cell>
          <cell r="BY678">
            <v>0</v>
          </cell>
          <cell r="BZ678">
            <v>0</v>
          </cell>
          <cell r="CA678">
            <v>0</v>
          </cell>
          <cell r="CB678">
            <v>0</v>
          </cell>
          <cell r="CC678">
            <v>0</v>
          </cell>
          <cell r="CD678">
            <v>0</v>
          </cell>
          <cell r="CE678">
            <v>0</v>
          </cell>
          <cell r="CF678">
            <v>0</v>
          </cell>
          <cell r="CG678">
            <v>0</v>
          </cell>
          <cell r="CH678">
            <v>0</v>
          </cell>
          <cell r="CI678">
            <v>0</v>
          </cell>
          <cell r="CJ678">
            <v>0</v>
          </cell>
          <cell r="CK678">
            <v>0</v>
          </cell>
          <cell r="CL678">
            <v>0</v>
          </cell>
          <cell r="CM678">
            <v>0</v>
          </cell>
          <cell r="CN678">
            <v>744.3</v>
          </cell>
          <cell r="CO678">
            <v>0</v>
          </cell>
          <cell r="CP678">
            <v>0</v>
          </cell>
          <cell r="CQ678">
            <v>0</v>
          </cell>
          <cell r="CR678">
            <v>0</v>
          </cell>
          <cell r="CS678">
            <v>0</v>
          </cell>
          <cell r="CT678">
            <v>0</v>
          </cell>
          <cell r="CU678">
            <v>0</v>
          </cell>
          <cell r="CV678">
            <v>0</v>
          </cell>
          <cell r="CW678">
            <v>0</v>
          </cell>
          <cell r="CX678">
            <v>0</v>
          </cell>
          <cell r="CY678">
            <v>0</v>
          </cell>
          <cell r="CZ678">
            <v>0</v>
          </cell>
          <cell r="DA678">
            <v>0</v>
          </cell>
          <cell r="DB678">
            <v>0</v>
          </cell>
          <cell r="DC678">
            <v>0</v>
          </cell>
          <cell r="DD678">
            <v>0</v>
          </cell>
          <cell r="DE678">
            <v>0</v>
          </cell>
          <cell r="DF678">
            <v>0</v>
          </cell>
          <cell r="DG678">
            <v>0</v>
          </cell>
          <cell r="DH678">
            <v>0</v>
          </cell>
          <cell r="DI678">
            <v>0</v>
          </cell>
          <cell r="DJ678">
            <v>0</v>
          </cell>
          <cell r="DK678">
            <v>0</v>
          </cell>
          <cell r="DL678">
            <v>0</v>
          </cell>
          <cell r="DM678">
            <v>0</v>
          </cell>
          <cell r="DN678">
            <v>0</v>
          </cell>
          <cell r="DO678">
            <v>0</v>
          </cell>
          <cell r="DP678">
            <v>0</v>
          </cell>
          <cell r="DQ678">
            <v>0</v>
          </cell>
          <cell r="DR678">
            <v>0</v>
          </cell>
          <cell r="DS678">
            <v>0</v>
          </cell>
          <cell r="DT678">
            <v>0</v>
          </cell>
          <cell r="DU678">
            <v>0</v>
          </cell>
          <cell r="DV678">
            <v>172.2</v>
          </cell>
          <cell r="DW678">
            <v>0</v>
          </cell>
          <cell r="DX678">
            <v>0</v>
          </cell>
          <cell r="DY678">
            <v>0</v>
          </cell>
          <cell r="DZ678">
            <v>0</v>
          </cell>
          <cell r="EA678">
            <v>0</v>
          </cell>
          <cell r="EB678">
            <v>0</v>
          </cell>
          <cell r="EC678">
            <v>0</v>
          </cell>
          <cell r="ED678">
            <v>0</v>
          </cell>
          <cell r="EE678">
            <v>268</v>
          </cell>
          <cell r="EF678">
            <v>0</v>
          </cell>
          <cell r="EG678">
            <v>0</v>
          </cell>
          <cell r="EH678">
            <v>0</v>
          </cell>
          <cell r="EI678">
            <v>0</v>
          </cell>
          <cell r="EJ678">
            <v>0</v>
          </cell>
          <cell r="EK678">
            <v>0</v>
          </cell>
          <cell r="EL678">
            <v>0</v>
          </cell>
          <cell r="EM678">
            <v>0</v>
          </cell>
          <cell r="EN678">
            <v>0</v>
          </cell>
          <cell r="EO678">
            <v>2006.3</v>
          </cell>
          <cell r="EQ678">
            <v>28004.850000000002</v>
          </cell>
        </row>
        <row r="679">
          <cell r="B679">
            <v>0</v>
          </cell>
          <cell r="C679">
            <v>0</v>
          </cell>
          <cell r="D679">
            <v>0</v>
          </cell>
          <cell r="E679">
            <v>0</v>
          </cell>
          <cell r="F679">
            <v>0</v>
          </cell>
          <cell r="G679">
            <v>0</v>
          </cell>
          <cell r="H679">
            <v>0</v>
          </cell>
          <cell r="I679">
            <v>0</v>
          </cell>
          <cell r="J679">
            <v>0</v>
          </cell>
          <cell r="K679">
            <v>0</v>
          </cell>
          <cell r="L679">
            <v>0</v>
          </cell>
          <cell r="M679">
            <v>0</v>
          </cell>
          <cell r="N679">
            <v>0</v>
          </cell>
          <cell r="O679">
            <v>0</v>
          </cell>
          <cell r="P679">
            <v>0</v>
          </cell>
          <cell r="Q679">
            <v>0</v>
          </cell>
          <cell r="R679">
            <v>0</v>
          </cell>
          <cell r="S679">
            <v>0</v>
          </cell>
          <cell r="T679">
            <v>0</v>
          </cell>
          <cell r="U679">
            <v>0</v>
          </cell>
          <cell r="V679">
            <v>0</v>
          </cell>
          <cell r="W679">
            <v>0</v>
          </cell>
          <cell r="X679">
            <v>0</v>
          </cell>
          <cell r="Y679">
            <v>0</v>
          </cell>
          <cell r="Z679">
            <v>0</v>
          </cell>
          <cell r="AA679">
            <v>0</v>
          </cell>
          <cell r="AB679">
            <v>0</v>
          </cell>
          <cell r="AC679">
            <v>0</v>
          </cell>
          <cell r="AD679">
            <v>0</v>
          </cell>
          <cell r="AE679">
            <v>0</v>
          </cell>
          <cell r="AF679">
            <v>0</v>
          </cell>
          <cell r="AG679">
            <v>0</v>
          </cell>
          <cell r="AH679">
            <v>0</v>
          </cell>
          <cell r="AI679">
            <v>0</v>
          </cell>
          <cell r="AJ679">
            <v>-1400</v>
          </cell>
          <cell r="AK679">
            <v>0</v>
          </cell>
          <cell r="AL679">
            <v>0</v>
          </cell>
          <cell r="AM679">
            <v>-3000</v>
          </cell>
          <cell r="AN679">
            <v>-425</v>
          </cell>
          <cell r="AO679">
            <v>0</v>
          </cell>
          <cell r="AP679">
            <v>0</v>
          </cell>
          <cell r="AQ679">
            <v>0</v>
          </cell>
          <cell r="AR679">
            <v>0</v>
          </cell>
          <cell r="AS679">
            <v>0</v>
          </cell>
          <cell r="AT679">
            <v>0</v>
          </cell>
          <cell r="AU679">
            <v>0</v>
          </cell>
          <cell r="AV679">
            <v>0</v>
          </cell>
          <cell r="AW679">
            <v>-68.87</v>
          </cell>
          <cell r="AX679">
            <v>0</v>
          </cell>
          <cell r="AY679">
            <v>0</v>
          </cell>
          <cell r="AZ679">
            <v>0</v>
          </cell>
          <cell r="BA679">
            <v>0</v>
          </cell>
          <cell r="BB679">
            <v>0</v>
          </cell>
          <cell r="BC679">
            <v>0</v>
          </cell>
          <cell r="BD679">
            <v>0</v>
          </cell>
          <cell r="BE679">
            <v>0</v>
          </cell>
          <cell r="BF679">
            <v>0</v>
          </cell>
          <cell r="BG679">
            <v>0</v>
          </cell>
          <cell r="BH679">
            <v>0</v>
          </cell>
          <cell r="BI679">
            <v>0</v>
          </cell>
          <cell r="BJ679">
            <v>0</v>
          </cell>
          <cell r="BK679">
            <v>0</v>
          </cell>
          <cell r="BL679">
            <v>0</v>
          </cell>
          <cell r="BM679">
            <v>0</v>
          </cell>
          <cell r="BN679">
            <v>0</v>
          </cell>
          <cell r="BO679">
            <v>0</v>
          </cell>
          <cell r="BP679">
            <v>0</v>
          </cell>
          <cell r="BQ679">
            <v>0</v>
          </cell>
          <cell r="BR679">
            <v>0</v>
          </cell>
          <cell r="BS679">
            <v>0</v>
          </cell>
          <cell r="BT679">
            <v>0</v>
          </cell>
          <cell r="BU679">
            <v>0</v>
          </cell>
          <cell r="BV679">
            <v>0</v>
          </cell>
          <cell r="BW679">
            <v>0</v>
          </cell>
          <cell r="BY679">
            <v>0</v>
          </cell>
          <cell r="BZ679">
            <v>0</v>
          </cell>
          <cell r="CA679">
            <v>0</v>
          </cell>
          <cell r="CB679">
            <v>0</v>
          </cell>
          <cell r="CC679">
            <v>0</v>
          </cell>
          <cell r="CD679">
            <v>0</v>
          </cell>
          <cell r="CE679">
            <v>0</v>
          </cell>
          <cell r="CF679">
            <v>0</v>
          </cell>
          <cell r="CG679">
            <v>0</v>
          </cell>
          <cell r="CH679">
            <v>0</v>
          </cell>
          <cell r="CI679">
            <v>0</v>
          </cell>
          <cell r="CJ679">
            <v>0</v>
          </cell>
          <cell r="CK679">
            <v>0</v>
          </cell>
          <cell r="CL679">
            <v>0</v>
          </cell>
          <cell r="CM679">
            <v>0</v>
          </cell>
          <cell r="CN679">
            <v>0</v>
          </cell>
          <cell r="CO679">
            <v>0</v>
          </cell>
          <cell r="CP679">
            <v>0</v>
          </cell>
          <cell r="CQ679">
            <v>0</v>
          </cell>
          <cell r="CR679">
            <v>0</v>
          </cell>
          <cell r="CS679">
            <v>0</v>
          </cell>
          <cell r="CT679">
            <v>0</v>
          </cell>
          <cell r="CU679">
            <v>0</v>
          </cell>
          <cell r="CV679">
            <v>0</v>
          </cell>
          <cell r="CW679">
            <v>0</v>
          </cell>
          <cell r="CX679">
            <v>0</v>
          </cell>
          <cell r="CY679">
            <v>0</v>
          </cell>
          <cell r="CZ679">
            <v>0</v>
          </cell>
          <cell r="DA679">
            <v>0</v>
          </cell>
          <cell r="DB679">
            <v>0</v>
          </cell>
          <cell r="DC679">
            <v>0</v>
          </cell>
          <cell r="DD679">
            <v>0</v>
          </cell>
          <cell r="DE679">
            <v>0</v>
          </cell>
          <cell r="DF679">
            <v>0</v>
          </cell>
          <cell r="DG679">
            <v>0</v>
          </cell>
          <cell r="DH679">
            <v>0</v>
          </cell>
          <cell r="DI679">
            <v>0</v>
          </cell>
          <cell r="DJ679">
            <v>0</v>
          </cell>
          <cell r="DK679">
            <v>0</v>
          </cell>
          <cell r="DL679">
            <v>0</v>
          </cell>
          <cell r="DM679">
            <v>0</v>
          </cell>
          <cell r="DN679">
            <v>0</v>
          </cell>
          <cell r="DO679">
            <v>0</v>
          </cell>
          <cell r="DP679">
            <v>0</v>
          </cell>
          <cell r="DQ679">
            <v>0</v>
          </cell>
          <cell r="DR679">
            <v>0</v>
          </cell>
          <cell r="DS679">
            <v>0</v>
          </cell>
          <cell r="DT679">
            <v>0</v>
          </cell>
          <cell r="DU679">
            <v>0</v>
          </cell>
          <cell r="DV679">
            <v>0</v>
          </cell>
          <cell r="DW679">
            <v>0</v>
          </cell>
          <cell r="DX679">
            <v>0</v>
          </cell>
          <cell r="DY679">
            <v>0</v>
          </cell>
          <cell r="DZ679">
            <v>0</v>
          </cell>
          <cell r="EA679">
            <v>0</v>
          </cell>
          <cell r="EB679">
            <v>0</v>
          </cell>
          <cell r="EC679">
            <v>0</v>
          </cell>
          <cell r="ED679">
            <v>0</v>
          </cell>
          <cell r="EE679">
            <v>0</v>
          </cell>
          <cell r="EF679">
            <v>0</v>
          </cell>
          <cell r="EG679">
            <v>0</v>
          </cell>
          <cell r="EH679">
            <v>0</v>
          </cell>
          <cell r="EI679">
            <v>0</v>
          </cell>
          <cell r="EJ679">
            <v>0</v>
          </cell>
          <cell r="EK679">
            <v>0</v>
          </cell>
          <cell r="EL679">
            <v>0</v>
          </cell>
          <cell r="EM679">
            <v>0</v>
          </cell>
          <cell r="EN679">
            <v>0</v>
          </cell>
          <cell r="EO679">
            <v>0</v>
          </cell>
          <cell r="EQ679">
            <v>-4893.87</v>
          </cell>
        </row>
        <row r="680">
          <cell r="B680">
            <v>104.4</v>
          </cell>
          <cell r="C680">
            <v>2000</v>
          </cell>
          <cell r="D680">
            <v>0</v>
          </cell>
          <cell r="E680">
            <v>0</v>
          </cell>
          <cell r="F680">
            <v>0</v>
          </cell>
          <cell r="G680">
            <v>0</v>
          </cell>
          <cell r="H680">
            <v>0</v>
          </cell>
          <cell r="I680">
            <v>0</v>
          </cell>
          <cell r="J680">
            <v>70.7</v>
          </cell>
          <cell r="K680">
            <v>0</v>
          </cell>
          <cell r="L680">
            <v>0</v>
          </cell>
          <cell r="M680">
            <v>0</v>
          </cell>
          <cell r="N680">
            <v>6300</v>
          </cell>
          <cell r="O680">
            <v>153.19999999999999</v>
          </cell>
          <cell r="P680">
            <v>1000</v>
          </cell>
          <cell r="Q680">
            <v>5700</v>
          </cell>
          <cell r="R680">
            <v>0</v>
          </cell>
          <cell r="S680">
            <v>365</v>
          </cell>
          <cell r="T680">
            <v>0</v>
          </cell>
          <cell r="U680">
            <v>0</v>
          </cell>
          <cell r="V680">
            <v>21821.838975325601</v>
          </cell>
          <cell r="W680">
            <v>0</v>
          </cell>
          <cell r="X680">
            <v>0</v>
          </cell>
          <cell r="Y680">
            <v>5273.1</v>
          </cell>
          <cell r="Z680">
            <v>10750</v>
          </cell>
          <cell r="AA680">
            <v>0</v>
          </cell>
          <cell r="AB680">
            <v>0</v>
          </cell>
          <cell r="AC680">
            <v>54004.3</v>
          </cell>
          <cell r="AD680">
            <v>272.5</v>
          </cell>
          <cell r="AE680">
            <v>0</v>
          </cell>
          <cell r="AF680">
            <v>0</v>
          </cell>
          <cell r="AG680">
            <v>2398</v>
          </cell>
          <cell r="AH680">
            <v>545</v>
          </cell>
          <cell r="AI680">
            <v>0</v>
          </cell>
          <cell r="AJ680">
            <v>21200</v>
          </cell>
          <cell r="AK680">
            <v>0</v>
          </cell>
          <cell r="AL680">
            <v>0</v>
          </cell>
          <cell r="AM680">
            <v>75800</v>
          </cell>
          <cell r="AN680">
            <v>3919</v>
          </cell>
          <cell r="AO680">
            <v>4796</v>
          </cell>
          <cell r="AP680">
            <v>0</v>
          </cell>
          <cell r="AQ680">
            <v>0</v>
          </cell>
          <cell r="AR680">
            <v>0</v>
          </cell>
          <cell r="AS680">
            <v>0</v>
          </cell>
          <cell r="AT680">
            <v>2984</v>
          </cell>
          <cell r="AU680">
            <v>0</v>
          </cell>
          <cell r="AV680">
            <v>0</v>
          </cell>
          <cell r="AW680">
            <v>9790.8700000000008</v>
          </cell>
          <cell r="AX680">
            <v>274</v>
          </cell>
          <cell r="AY680">
            <v>0</v>
          </cell>
          <cell r="AZ680">
            <v>0</v>
          </cell>
          <cell r="BA680">
            <v>0</v>
          </cell>
          <cell r="BB680">
            <v>0</v>
          </cell>
          <cell r="BC680">
            <v>357.3</v>
          </cell>
          <cell r="BD680">
            <v>0</v>
          </cell>
          <cell r="BE680">
            <v>0</v>
          </cell>
          <cell r="BF680">
            <v>2480.4</v>
          </cell>
          <cell r="BG680">
            <v>0</v>
          </cell>
          <cell r="BH680">
            <v>0</v>
          </cell>
          <cell r="BI680">
            <v>0</v>
          </cell>
          <cell r="BJ680">
            <v>0</v>
          </cell>
          <cell r="BK680">
            <v>0</v>
          </cell>
          <cell r="BL680">
            <v>8250</v>
          </cell>
          <cell r="BM680">
            <v>0</v>
          </cell>
          <cell r="BN680">
            <v>0</v>
          </cell>
          <cell r="BO680">
            <v>0</v>
          </cell>
          <cell r="BP680">
            <v>0</v>
          </cell>
          <cell r="BQ680">
            <v>48000</v>
          </cell>
          <cell r="BR680">
            <v>0</v>
          </cell>
          <cell r="BS680">
            <v>0</v>
          </cell>
          <cell r="BT680">
            <v>21054.9</v>
          </cell>
          <cell r="BU680">
            <v>0</v>
          </cell>
          <cell r="BV680">
            <v>0</v>
          </cell>
          <cell r="BW680">
            <v>0</v>
          </cell>
          <cell r="BY680">
            <v>0</v>
          </cell>
          <cell r="BZ680">
            <v>0</v>
          </cell>
          <cell r="CA680">
            <v>0</v>
          </cell>
          <cell r="CB680">
            <v>0</v>
          </cell>
          <cell r="CC680">
            <v>0</v>
          </cell>
          <cell r="CD680">
            <v>0</v>
          </cell>
          <cell r="CE680">
            <v>0</v>
          </cell>
          <cell r="CF680">
            <v>0</v>
          </cell>
          <cell r="CG680">
            <v>0</v>
          </cell>
          <cell r="CH680">
            <v>0</v>
          </cell>
          <cell r="CI680">
            <v>0</v>
          </cell>
          <cell r="CJ680">
            <v>0</v>
          </cell>
          <cell r="CK680">
            <v>0</v>
          </cell>
          <cell r="CL680">
            <v>0</v>
          </cell>
          <cell r="CM680">
            <v>0</v>
          </cell>
          <cell r="CN680">
            <v>0</v>
          </cell>
          <cell r="CO680">
            <v>0</v>
          </cell>
          <cell r="CP680">
            <v>0</v>
          </cell>
          <cell r="CQ680">
            <v>0</v>
          </cell>
          <cell r="CR680">
            <v>0</v>
          </cell>
          <cell r="CS680">
            <v>0</v>
          </cell>
          <cell r="CT680">
            <v>0</v>
          </cell>
          <cell r="CU680">
            <v>0</v>
          </cell>
          <cell r="CV680">
            <v>0</v>
          </cell>
          <cell r="CW680">
            <v>0</v>
          </cell>
          <cell r="CX680">
            <v>0</v>
          </cell>
          <cell r="CY680">
            <v>0</v>
          </cell>
          <cell r="CZ680">
            <v>0</v>
          </cell>
          <cell r="DA680">
            <v>0</v>
          </cell>
          <cell r="DB680">
            <v>0</v>
          </cell>
          <cell r="DC680">
            <v>0</v>
          </cell>
          <cell r="DD680">
            <v>0</v>
          </cell>
          <cell r="DE680">
            <v>0</v>
          </cell>
          <cell r="DF680">
            <v>0</v>
          </cell>
          <cell r="DG680">
            <v>0</v>
          </cell>
          <cell r="DH680">
            <v>0</v>
          </cell>
          <cell r="DI680">
            <v>0</v>
          </cell>
          <cell r="DJ680">
            <v>0</v>
          </cell>
          <cell r="DK680">
            <v>0</v>
          </cell>
          <cell r="DL680">
            <v>0</v>
          </cell>
          <cell r="DM680">
            <v>0</v>
          </cell>
          <cell r="DN680">
            <v>0</v>
          </cell>
          <cell r="DO680">
            <v>0</v>
          </cell>
          <cell r="DP680">
            <v>0</v>
          </cell>
          <cell r="DQ680">
            <v>0</v>
          </cell>
          <cell r="DR680">
            <v>0</v>
          </cell>
          <cell r="DS680">
            <v>0</v>
          </cell>
          <cell r="DT680">
            <v>0</v>
          </cell>
          <cell r="DU680">
            <v>0</v>
          </cell>
          <cell r="DV680">
            <v>0</v>
          </cell>
          <cell r="DW680">
            <v>0</v>
          </cell>
          <cell r="DX680">
            <v>0</v>
          </cell>
          <cell r="DY680">
            <v>0</v>
          </cell>
          <cell r="DZ680">
            <v>0</v>
          </cell>
          <cell r="EA680">
            <v>0</v>
          </cell>
          <cell r="EB680">
            <v>0</v>
          </cell>
          <cell r="EC680">
            <v>0</v>
          </cell>
          <cell r="ED680">
            <v>0</v>
          </cell>
          <cell r="EE680">
            <v>0</v>
          </cell>
          <cell r="EF680">
            <v>0</v>
          </cell>
          <cell r="EG680">
            <v>0</v>
          </cell>
          <cell r="EH680">
            <v>0</v>
          </cell>
          <cell r="EI680">
            <v>0</v>
          </cell>
          <cell r="EJ680">
            <v>0</v>
          </cell>
          <cell r="EK680">
            <v>0</v>
          </cell>
          <cell r="EL680">
            <v>0</v>
          </cell>
          <cell r="EM680">
            <v>0</v>
          </cell>
          <cell r="EN680">
            <v>0</v>
          </cell>
          <cell r="EO680">
            <v>2972.2</v>
          </cell>
          <cell r="EQ680">
            <v>312636.70897532563</v>
          </cell>
        </row>
        <row r="681">
          <cell r="B681">
            <v>104.4</v>
          </cell>
          <cell r="C681">
            <v>3170</v>
          </cell>
          <cell r="D681">
            <v>0</v>
          </cell>
          <cell r="E681">
            <v>0</v>
          </cell>
          <cell r="F681">
            <v>0</v>
          </cell>
          <cell r="G681">
            <v>0</v>
          </cell>
          <cell r="H681">
            <v>1357</v>
          </cell>
          <cell r="I681">
            <v>0</v>
          </cell>
          <cell r="J681">
            <v>70.7</v>
          </cell>
          <cell r="K681">
            <v>0</v>
          </cell>
          <cell r="L681">
            <v>0</v>
          </cell>
          <cell r="M681">
            <v>0</v>
          </cell>
          <cell r="N681">
            <v>6300</v>
          </cell>
          <cell r="O681">
            <v>153.19999999999999</v>
          </cell>
          <cell r="P681">
            <v>1000</v>
          </cell>
          <cell r="Q681">
            <v>5700</v>
          </cell>
          <cell r="R681">
            <v>0</v>
          </cell>
          <cell r="S681">
            <v>365</v>
          </cell>
          <cell r="T681">
            <v>1349</v>
          </cell>
          <cell r="U681">
            <v>1050</v>
          </cell>
          <cell r="V681">
            <v>21821.838975325601</v>
          </cell>
          <cell r="W681">
            <v>13.87</v>
          </cell>
          <cell r="X681">
            <v>34.1</v>
          </cell>
          <cell r="Y681">
            <v>5304.3</v>
          </cell>
          <cell r="Z681">
            <v>10750</v>
          </cell>
          <cell r="AA681">
            <v>0</v>
          </cell>
          <cell r="AB681">
            <v>12000</v>
          </cell>
          <cell r="AC681">
            <v>71242.5</v>
          </cell>
          <cell r="AD681">
            <v>1046.7</v>
          </cell>
          <cell r="AE681">
            <v>0</v>
          </cell>
          <cell r="AF681">
            <v>671.98</v>
          </cell>
          <cell r="AG681">
            <v>2398</v>
          </cell>
          <cell r="AH681">
            <v>545</v>
          </cell>
          <cell r="AI681">
            <v>0</v>
          </cell>
          <cell r="AJ681">
            <v>19800</v>
          </cell>
          <cell r="AK681">
            <v>0</v>
          </cell>
          <cell r="AL681">
            <v>0</v>
          </cell>
          <cell r="AM681">
            <v>72800</v>
          </cell>
          <cell r="AN681">
            <v>3494</v>
          </cell>
          <cell r="AO681">
            <v>4796</v>
          </cell>
          <cell r="AP681">
            <v>0</v>
          </cell>
          <cell r="AQ681">
            <v>0</v>
          </cell>
          <cell r="AR681">
            <v>0</v>
          </cell>
          <cell r="AS681">
            <v>0</v>
          </cell>
          <cell r="AT681">
            <v>3192.6</v>
          </cell>
          <cell r="AU681">
            <v>0</v>
          </cell>
          <cell r="AV681">
            <v>37.200000000000003</v>
          </cell>
          <cell r="AW681">
            <v>9722</v>
          </cell>
          <cell r="AX681">
            <v>5452</v>
          </cell>
          <cell r="AY681">
            <v>306.16000000000003</v>
          </cell>
          <cell r="AZ681">
            <v>0</v>
          </cell>
          <cell r="BA681">
            <v>0</v>
          </cell>
          <cell r="BB681">
            <v>0</v>
          </cell>
          <cell r="BC681">
            <v>497.2</v>
          </cell>
          <cell r="BD681">
            <v>0</v>
          </cell>
          <cell r="BE681">
            <v>0</v>
          </cell>
          <cell r="BF681">
            <v>2480.4</v>
          </cell>
          <cell r="BG681">
            <v>123.48</v>
          </cell>
          <cell r="BH681">
            <v>0</v>
          </cell>
          <cell r="BI681">
            <v>0</v>
          </cell>
          <cell r="BJ681">
            <v>25.6</v>
          </cell>
          <cell r="BK681">
            <v>0</v>
          </cell>
          <cell r="BL681">
            <v>8250</v>
          </cell>
          <cell r="BM681">
            <v>1187.42</v>
          </cell>
          <cell r="BN681">
            <v>0</v>
          </cell>
          <cell r="BO681">
            <v>0</v>
          </cell>
          <cell r="BP681">
            <v>158.94630419562799</v>
          </cell>
          <cell r="BQ681">
            <v>48000</v>
          </cell>
          <cell r="BR681">
            <v>4726.6400000000003</v>
          </cell>
          <cell r="BS681">
            <v>0</v>
          </cell>
          <cell r="BT681">
            <v>23556.12</v>
          </cell>
          <cell r="BU681">
            <v>2.2000000000000002</v>
          </cell>
          <cell r="BV681">
            <v>161.69999999999999</v>
          </cell>
          <cell r="BW681">
            <v>0</v>
          </cell>
          <cell r="BY681">
            <v>0</v>
          </cell>
          <cell r="BZ681">
            <v>0</v>
          </cell>
          <cell r="CA681">
            <v>0</v>
          </cell>
          <cell r="CB681">
            <v>0</v>
          </cell>
          <cell r="CC681">
            <v>200.4</v>
          </cell>
          <cell r="CD681">
            <v>0</v>
          </cell>
          <cell r="CE681">
            <v>0</v>
          </cell>
          <cell r="CF681">
            <v>0</v>
          </cell>
          <cell r="CG681">
            <v>0</v>
          </cell>
          <cell r="CH681">
            <v>0</v>
          </cell>
          <cell r="CI681">
            <v>0</v>
          </cell>
          <cell r="CJ681">
            <v>157.922674307428</v>
          </cell>
          <cell r="CK681">
            <v>0</v>
          </cell>
          <cell r="CL681">
            <v>0</v>
          </cell>
          <cell r="CM681">
            <v>259.22000000000003</v>
          </cell>
          <cell r="CN681">
            <v>2580.6</v>
          </cell>
          <cell r="CO681">
            <v>0</v>
          </cell>
          <cell r="CP681">
            <v>80.400000000000006</v>
          </cell>
          <cell r="CQ681">
            <v>0</v>
          </cell>
          <cell r="CR681">
            <v>0</v>
          </cell>
          <cell r="CS681">
            <v>0</v>
          </cell>
          <cell r="CT681">
            <v>0</v>
          </cell>
          <cell r="CU681">
            <v>0</v>
          </cell>
          <cell r="CV681">
            <v>0</v>
          </cell>
          <cell r="CW681">
            <v>0</v>
          </cell>
          <cell r="CX681">
            <v>444</v>
          </cell>
          <cell r="CY681">
            <v>0</v>
          </cell>
          <cell r="CZ681">
            <v>0</v>
          </cell>
          <cell r="DA681">
            <v>0</v>
          </cell>
          <cell r="DB681">
            <v>479.43</v>
          </cell>
          <cell r="DC681">
            <v>360</v>
          </cell>
          <cell r="DD681">
            <v>0</v>
          </cell>
          <cell r="DE681">
            <v>0</v>
          </cell>
          <cell r="DF681">
            <v>0</v>
          </cell>
          <cell r="DG681">
            <v>0</v>
          </cell>
          <cell r="DH681">
            <v>0</v>
          </cell>
          <cell r="DI681">
            <v>0</v>
          </cell>
          <cell r="DJ681">
            <v>686.53</v>
          </cell>
          <cell r="DK681">
            <v>0</v>
          </cell>
          <cell r="DL681">
            <v>0</v>
          </cell>
          <cell r="DM681">
            <v>0</v>
          </cell>
          <cell r="DN681">
            <v>423.23</v>
          </cell>
          <cell r="DO681">
            <v>241.22</v>
          </cell>
          <cell r="DP681">
            <v>0</v>
          </cell>
          <cell r="DQ681">
            <v>0</v>
          </cell>
          <cell r="DR681">
            <v>0</v>
          </cell>
          <cell r="DS681">
            <v>0</v>
          </cell>
          <cell r="DT681">
            <v>0</v>
          </cell>
          <cell r="DU681">
            <v>0</v>
          </cell>
          <cell r="DV681">
            <v>172.2</v>
          </cell>
          <cell r="DW681">
            <v>0</v>
          </cell>
          <cell r="DX681">
            <v>0</v>
          </cell>
          <cell r="DY681">
            <v>0</v>
          </cell>
          <cell r="DZ681">
            <v>706</v>
          </cell>
          <cell r="EA681">
            <v>2.4</v>
          </cell>
          <cell r="EB681">
            <v>0.42</v>
          </cell>
          <cell r="EC681">
            <v>0</v>
          </cell>
          <cell r="ED681">
            <v>0</v>
          </cell>
          <cell r="EE681">
            <v>1088.3</v>
          </cell>
          <cell r="EF681">
            <v>0</v>
          </cell>
          <cell r="EG681">
            <v>0</v>
          </cell>
          <cell r="EH681">
            <v>0</v>
          </cell>
          <cell r="EI681">
            <v>0</v>
          </cell>
          <cell r="EJ681">
            <v>0</v>
          </cell>
          <cell r="EK681">
            <v>0</v>
          </cell>
          <cell r="EL681">
            <v>2.34</v>
          </cell>
          <cell r="EM681">
            <v>154.6</v>
          </cell>
          <cell r="EN681">
            <v>263.2</v>
          </cell>
          <cell r="EO681">
            <v>4978.5</v>
          </cell>
          <cell r="EQ681">
            <v>368498.16795382864</v>
          </cell>
        </row>
        <row r="682">
          <cell r="B682" t="str">
            <v>2026/2027</v>
          </cell>
          <cell r="C682" t="str">
            <v>2043/2044</v>
          </cell>
          <cell r="D682" t="str">
            <v>2017/2018</v>
          </cell>
          <cell r="E682" t="str">
            <v>2015/2016</v>
          </cell>
          <cell r="F682" t="str">
            <v>2024/2025</v>
          </cell>
          <cell r="G682" t="str">
            <v>2024/2025</v>
          </cell>
          <cell r="H682" t="str">
            <v>2024/2025</v>
          </cell>
          <cell r="I682" t="str">
            <v>2019/2020</v>
          </cell>
          <cell r="J682" t="str">
            <v>2022/2023</v>
          </cell>
          <cell r="K682" t="str">
            <v>2024/2025</v>
          </cell>
          <cell r="L682" t="str">
            <v>2020/2021</v>
          </cell>
          <cell r="M682" t="str">
            <v>2023/2025</v>
          </cell>
          <cell r="N682" t="str">
            <v>2023/2024</v>
          </cell>
          <cell r="O682" t="str">
            <v>2031/2032</v>
          </cell>
          <cell r="P682" t="str">
            <v>2020/2022</v>
          </cell>
          <cell r="Q682" t="str">
            <v>2050/2051</v>
          </cell>
          <cell r="R682" t="str">
            <v>No Monetised Benefits</v>
          </cell>
          <cell r="S682" t="str">
            <v>2044/2046</v>
          </cell>
          <cell r="T682" t="str">
            <v>2021/2022</v>
          </cell>
          <cell r="U682" t="str">
            <v>2028/2029</v>
          </cell>
          <cell r="V682" t="str">
            <v>2030/2031</v>
          </cell>
          <cell r="W682" t="str">
            <v>2022/2023</v>
          </cell>
          <cell r="X682" t="str">
            <v>2022/2023</v>
          </cell>
          <cell r="Y682" t="str">
            <v>2025/2026</v>
          </cell>
          <cell r="Z682" t="str">
            <v>No Monetised Benefits</v>
          </cell>
          <cell r="AA682" t="str">
            <v>2020/2022</v>
          </cell>
          <cell r="AB682" t="str">
            <v>2020/2021</v>
          </cell>
          <cell r="AC682" t="str">
            <v>2075/2076</v>
          </cell>
          <cell r="AD682" t="str">
            <v>2020/2021</v>
          </cell>
          <cell r="AE682" t="str">
            <v>2019/2020</v>
          </cell>
          <cell r="AF682" t="str">
            <v>2056/2057</v>
          </cell>
          <cell r="AG682" t="str">
            <v>2078/2080</v>
          </cell>
          <cell r="AH682" t="str">
            <v>2081/2083</v>
          </cell>
          <cell r="AI682" t="str">
            <v>No Monetised Benefits</v>
          </cell>
          <cell r="AJ682" t="str">
            <v>2076/2078</v>
          </cell>
          <cell r="AK682" t="str">
            <v>No Monetised Benefits</v>
          </cell>
          <cell r="AL682" t="str">
            <v>2078/2079</v>
          </cell>
          <cell r="AM682" t="str">
            <v>2091/2093</v>
          </cell>
          <cell r="AN682">
            <v>2045</v>
          </cell>
          <cell r="AO682" t="str">
            <v>2082/2084</v>
          </cell>
          <cell r="AP682" t="str">
            <v>No Monetised Benefits</v>
          </cell>
          <cell r="AQ682" t="str">
            <v>2078/2080</v>
          </cell>
          <cell r="AR682" t="str">
            <v>No Monetised Benefits</v>
          </cell>
          <cell r="AS682" t="str">
            <v>No Monetised Benefits</v>
          </cell>
          <cell r="AT682">
            <v>2026</v>
          </cell>
          <cell r="AU682" t="str">
            <v>2023/24</v>
          </cell>
          <cell r="AV682" t="str">
            <v>2023/2025</v>
          </cell>
          <cell r="AW682" t="str">
            <v>2073/2075</v>
          </cell>
          <cell r="AX682" t="str">
            <v>2024/2025</v>
          </cell>
          <cell r="AY682" t="str">
            <v>2024/2026</v>
          </cell>
          <cell r="AZ682" t="str">
            <v>2016/2017</v>
          </cell>
          <cell r="BA682" t="str">
            <v>2020/2021</v>
          </cell>
          <cell r="BB682" t="str">
            <v>No Monetised Benefits</v>
          </cell>
          <cell r="BC682" t="str">
            <v>2025/2026</v>
          </cell>
          <cell r="BD682" t="str">
            <v>2020/2021</v>
          </cell>
          <cell r="BF682" t="str">
            <v>2038/2039</v>
          </cell>
          <cell r="BG682" t="str">
            <v>2022/2023</v>
          </cell>
          <cell r="BH682" t="str">
            <v>2017/2018</v>
          </cell>
          <cell r="BI682" t="str">
            <v>2019/2020</v>
          </cell>
          <cell r="BJ682" t="str">
            <v>2024/2025</v>
          </cell>
          <cell r="BK682" t="str">
            <v>2018/2020</v>
          </cell>
          <cell r="BL682" t="str">
            <v>2083/2084</v>
          </cell>
          <cell r="BM682" t="str">
            <v>2023/2024</v>
          </cell>
          <cell r="BN682" t="str">
            <v>2017/2018</v>
          </cell>
          <cell r="BO682" t="str">
            <v>2020/2021</v>
          </cell>
          <cell r="BP682" t="str">
            <v>2022/2023</v>
          </cell>
          <cell r="BQ682" t="str">
            <v>2049/2050</v>
          </cell>
          <cell r="BR682" t="str">
            <v>2027/2028</v>
          </cell>
          <cell r="BS682" t="str">
            <v>2021/2022</v>
          </cell>
          <cell r="BT682" t="str">
            <v>2024/2025</v>
          </cell>
          <cell r="BU682" t="str">
            <v>2022/2024</v>
          </cell>
          <cell r="BV682" t="str">
            <v>2022/2023</v>
          </cell>
          <cell r="BW682" t="str">
            <v>2017/2018</v>
          </cell>
          <cell r="BY682" t="str">
            <v>2020/2021</v>
          </cell>
          <cell r="BZ682" t="str">
            <v>2020/2021</v>
          </cell>
          <cell r="CA682" t="str">
            <v>2020/2021</v>
          </cell>
          <cell r="CB682" t="str">
            <v>2020/2022</v>
          </cell>
          <cell r="CC682" t="str">
            <v>2024/2025</v>
          </cell>
          <cell r="CD682" t="str">
            <v>2021/2022</v>
          </cell>
          <cell r="CE682" t="str">
            <v>2021/2022</v>
          </cell>
          <cell r="CF682" t="str">
            <v>2020/2022</v>
          </cell>
          <cell r="CG682" t="str">
            <v>2020/2021</v>
          </cell>
          <cell r="CH682" t="str">
            <v>2020/2021</v>
          </cell>
          <cell r="CI682" t="str">
            <v>SOBC Monetised Benefits being calculated</v>
          </cell>
          <cell r="CJ682" t="str">
            <v>2025/2027</v>
          </cell>
          <cell r="CK682" t="str">
            <v>2020/2021</v>
          </cell>
          <cell r="CL682" t="str">
            <v>2018/2019</v>
          </cell>
          <cell r="CM682" t="str">
            <v>2027/2028</v>
          </cell>
          <cell r="CN682" t="str">
            <v>2031/2032</v>
          </cell>
          <cell r="CO682" t="str">
            <v>2027/2028</v>
          </cell>
          <cell r="CP682" t="str">
            <v>2023/2025</v>
          </cell>
          <cell r="CQ682" t="str">
            <v>2020/2021</v>
          </cell>
          <cell r="CR682" t="str">
            <v>2021/2022</v>
          </cell>
          <cell r="DZ682" t="str">
            <v>2076/2077</v>
          </cell>
          <cell r="EA682" t="str">
            <v>2019/2020</v>
          </cell>
          <cell r="EB682" t="str">
            <v>2022/2023</v>
          </cell>
          <cell r="EC682" t="str">
            <v>2020/2021</v>
          </cell>
          <cell r="ED682" t="str">
            <v>2018/2019</v>
          </cell>
          <cell r="EE682" t="str">
            <v>2024/2025</v>
          </cell>
          <cell r="EF682" t="str">
            <v>2017/2018</v>
          </cell>
          <cell r="EG682" t="str">
            <v>Pre 2015/2017</v>
          </cell>
          <cell r="EH682" t="str">
            <v>SOBC Monetised Benefits being calculated</v>
          </cell>
          <cell r="EI682" t="str">
            <v>2015/2016</v>
          </cell>
          <cell r="EJ682" t="str">
            <v>SOBC Monetised Benefits being calculated</v>
          </cell>
          <cell r="EK682" t="str">
            <v>2021/2022</v>
          </cell>
          <cell r="EL682" t="str">
            <v>2023/2024</v>
          </cell>
          <cell r="EN682" t="str">
            <v>2020/2021</v>
          </cell>
          <cell r="EO682" t="str">
            <v>2031/2032</v>
          </cell>
          <cell r="EQ682"/>
        </row>
        <row r="683">
          <cell r="B683" t="str">
            <v xml:space="preserve">The Benefits Realisation period is from 2017/18 to 2026/2027. The total benefit is a saving of £113.9m to customers arising from the application of a £25 search fee for migrated local authorities for years 1 - 7, which then steps down to £4.60 during year 8 and beyond. The Net Benefit (Net Present Value) is calculated by applying a discount factor of 3.5% and equates to £80.95m.Income relates to search fees per the OBC </v>
          </cell>
          <cell r="C683" t="str">
            <v>Benefits have been calculated and baseline to reflect the Full business case as approved by HMT on 22/10/2015. The new single ship option will save £102m over the next 30 years. The £2bn represents the wider economic benefit of the UK economy and is detailed in the full business case.</v>
          </cell>
          <cell r="D683" t="str">
            <v>Forecast benefits are the estimated proceeds should a sale proceed.  UKGI is currently in the process of finalising its updated valuation, based on the 2015 Urenco Business Plan (which was approved on 1 November 2015). Key drivers from the Business Plan that will impact valuation include:                   - latest market forecasts and trends for enriched uranium                    - capital investment profiles                   -operating risks                   - decomissioning liabilitiesSale proceeds of c£900m have been entered as a mid-point estimate. Our valuation model provides a broad estimated range of £750m-£1bn for the UK stake.</v>
          </cell>
          <cell r="E683" t="str">
            <v>A benefits plan is in place and baseline is being measured.  The main tool for assessing benefits is one that measures the output of research across all the partner organisations and the Crick.  The MRC has data going back several years,  but other JVA partner organisations have also agreed to use the same software to enable comparable data to be collated.  Benefits realisation will not become apparent for a number of years, the first indication being at the time of a scientific "Establishment Review" in 2018 and then the first full 5-yearly scientific review in 2021/22.In addition, the MRC has an annual assurance process in place, which is agreed by the Crick and coordinated with other partner organisations.</v>
          </cell>
          <cell r="F683" t="str">
            <v xml:space="preserve">The key benefits of the programme set out at 1.11 of the return are non-monetised. This is an enabling programme which is putting in place the key enablers that will drive a high performing Commercial Profession and effective Commercial Function. </v>
          </cell>
          <cell r="G683" t="str">
            <v xml:space="preserve">The monetised benefits for 2016/17 were forecasted down due to the revised rollout profile. Wave 1 of transition has been re-phased to being in Q4 16/17 - partners receiving the service during this year will be charged pro-rata for services thereby limiting the amount of benefit that can be claimed. </v>
          </cell>
          <cell r="H683" t="str">
            <v>No actual benefits yet accrued - first hub not due to go live until 2016-2017 (E14)</v>
          </cell>
          <cell r="I683" t="str">
            <v>The pre 2016-17 benefits include the avoided costs from Cabinet Office novating the original citizen identity scheme for universal credit and approved by NAO (£111m). Gov cashable refers to estimated FTE time saved from offline identity verification processes and identity enabled fraud savings compared to current baselines. Gov non-cashable refers to avoid build costs if 6 departments each built and/or procured their own citizen identity solution. UK economic benefits are the calculated user time saving and innovation spillover benefits from the new digital service.Please note: we are currently in the process of updating our business case and these figures are subject to change.</v>
          </cell>
          <cell r="J683" t="str">
            <v xml:space="preserve">Following the recent NAO report and PAC hearing the ISSC 2 benefits case is currently being updated with external input/assurance from Deloitte, the revised benefits case is expected to be finalised at the Shared Services Strategy board on 23rd November including the impact of the commercial settlement assuming it has been signed at that point.  The updated benefits case will establish a revised savings baseline with a high and low case to capture the uncertainty around future benefits. Due to the current work to update the benefits case no updates have been made to the position that was reported in July 16.  The forecast benefits reported are gross savings against a 12/13 baseline.  Forecasts are based on NGSS ISSC2 benefits tracking model as at 01-04-16, calculated using dept supplied volumes and contracted price bands to forecast future service costs.  Oracle licensing savings are included, using the latest figures provided by depts.  Pre 16/17 figures are actual savings for 13/14, 14/15 and 15/16  financial year as reported by depts (MPS savings are estimated based on MPS's volume forecasts at the time of joining the framework).  Savings are reported until 22/23. </v>
          </cell>
          <cell r="K683" t="str">
            <v>The economic analysis has conservatively estimated that implementing NPM proposals can drive incremental capital receipts and operating costs savings worth £794m[1] over 10 years (i.e. over and above the benefits that Government Hubs and Departments are projecting they will achieve without a move to the NPM).  There are four key strategies to deliver these benefits:Establish as an Executive Agency (working assumption), an NPM Central Body (the “Central Body”) that works with Departments and orchestrates benefit delivery;Implement a commercial charging regime for freehold assets based on market level rents and alternative use values;Where appropriate, transfer control and/or ownership of freehold and leasehold assets to the Central Body over the life-time of this parliament;Implement cross-government portfolio strategies, either directly through the Central Body, or indirectly by providing support to Departments that will drive rationalisation, increase sales of surplus property and reduce operating costs.</v>
          </cell>
          <cell r="L683" t="str">
            <v xml:space="preserve">The benefits have been achieved as a result of the reduced contract costs.      </v>
          </cell>
          <cell r="M683" t="str">
            <v>The Programme Board has agreed the seven benefits which will be assessed by the Programme.  The Programme Team are working closely with the individual Museums to ensure these benefits are reflected within their individual plans as part of Outline Business Case development..  However, the Programme is still in the early stages of its development and therefore benefits profiling is yet to be undertaken.  We anticipate that over the coming months we will be working with the Museums to profile the measures against the agreed benefits and how these will be monitored on an ongoing basis.</v>
          </cell>
          <cell r="N683" t="str">
            <v>Non monetised benefits of the programme are highlighted at Section 1.11 where the Strategic Outcomes are outlined.According to the UK Broadband Impact Study published in Novmber 2013 by SQW, it is estimated that the availability and take-up of faster broadband speeds will add about £17 billion to the UK's annual Gross Value Added by 2024; however, this will be through a mixture of the commercial sector's rollout and the Government subsidisded rollout.  As Government cannot claim all of this £17 billion, it has not been accounted for above and work is underway to update the quantative economic benefits.  Once further information is known, any further quantative benefits will be added. The GVA impacts attributable to the current set of publicly funded interventions rise to about £6.3 billion per annum by 2024 which is equivalent to an uplift of 0.03 percentage points on the UK's real annual GVA growth.Figures used here are based on the study published in 2013.  BDUK now has an updated methodology provided by SQW in the last quarter that it can take forward to refresh the model and verify counterfactuals.  New figures coming out as outputs will be updated if appropriate.</v>
          </cell>
          <cell r="O683" t="str">
            <v>The approved business case estimated the benefit value as being between £212m and £353 million over a 25 year time period from 2006/7 to 2031/32 using a 3.5% discount rate and in 2006 prices. A revised Business Case presented to DCMS and HM Treasury in September 2014 shows NPV values of benefits are between £318.9m and £361.4m over the same time period, using a 3.5% discount rate and in 2014 prices.</v>
          </cell>
          <cell r="P683" t="str">
            <v>This Programme will enable 700MHz spectrum to be used for moile broadband services in future. The Full Business Case estimated the gross benefit to the UK economy to be around £900m to £1.3bn NPV over 25 years.</v>
          </cell>
          <cell r="Q683" t="str">
            <v>The award of a bespoke Hinkley CfD (alongside a Funded Decommissioning Plan [FDP] and UK Guarantee) is designed to trigger Financial close and a Final Investment Decision that will allow EdF to let its major contracts and begin building the 2 units at Hinkley Point C. The build time for these 2 units is approximately 9-10 years, with Unit 1 expected to begin commercial operations in May 2025, and Unit 2 following in November 2025:The main benefits will need to be measured when the reactors become operational, including “3.2 GW of low carbon base load electricity is added to the grid”.  However other project success criteria are expected to be measurable much sooner after the CfD is awarded.An evaluation of the project will look at its impact across a number of areas.Based on analysis done for the HPC FBC, the monetised cost benefit analysis suggests that enabling the investment at Hinkley Point C will deliver a net welfare benefit of £6bn (NPV 2010 - 2050). Enabling early investment in nuclear will deliver a more socially cost-effective generation mix over this period, both in terms of generation capacity and utilisation. This is lower than estimates made in previous years mostly because DECC has new, lower, projections of the future costs of offshore wind. This means generating the same electricity through additional offshore wind and carbon capture and storage plants is still expected to be more expensive than nuclear, but not by as much as it used to be.</v>
          </cell>
          <cell r="R683" t="str">
            <v xml:space="preserve">The programme has well defined qualitative benefits, however at this stage they are hard to quantify given the long term nature of the project – far beyond the timescales normally considered – and the fact that we are still at the early stages of the Programme. In the near term, it is likely that all we will be able to provide are the metrics used to measure the benefits. The Infrastructure and Projects Authority (IPA) support this approach and in due course we will pursue with BEIS economists and a benefits specialist from IPA.  </v>
          </cell>
          <cell r="S683" t="str">
            <v>The benefits of the Heat Networks Investment Project are focused  on actual and potential additional future carbon savings. A range of other outcomes will also be monitored,  including the  scheme’s contribution to developing a sustainable market and the wider carbon savings associated with this market growth. The latest cost-benefit analysis undertaken for the HNIP Pilot Outline Business Case assesses the social NPV for the scheme as a whole at  £365m, with 6.5Mt of total carbon savings over the appraisal period.  However, at this point in time we are unable to provide an accurate profile by years, as requested above. This will be finalilsed as part of the work on the OBC for the Main Scheme in 2017.</v>
          </cell>
          <cell r="T683" t="str">
            <v>The contract was awarded on a target cost basis.  The actual contract savings as measured by a lower cost compared to the extant plan at the time (MODP) can only be fully determined at the end of the contract period (2021 for Phase 1 and 2028 for phase 2).</v>
          </cell>
          <cell r="U683" t="str">
            <v xml:space="preserve">Baseline benefits remain unchanged from the OBC.  Forecast benefits now reflect values greater than initially anticipated which are in line with forecast Spending Review savings. </v>
          </cell>
          <cell r="V683" t="str">
            <v>The monetised benefits figure in this return is presented in undiscounted nominal terms for comparability with other programmes. These figures differ from the total benefits figure in the Smart Meter Programme's 2016 Cost-Benefit Analysis (CBA), which is expressed in 2011 real prices and discounted to 2016 present values (in line with HM Treasury appraisal guidance).  The total benefit figure in the 2016 CBA is £16,726m (in undiscounted nominal terms, £28,773m, as per row 291 of this spreadsheet) which alongside a total cost of £10,981m (in undiscounted terms, £17,171m; note this does not tie up with the sum of cells D241 and I241 in this spreadsheet, as that includes programme costs going back to FY10/11, whereas the CBA only counts costs goes back to 2013) is expected to result in a net present value benefit of £5,746m. Benefits arise to a number of different groups - to energy consumers in the form of bill savings through reduced consumption, to energy suppliers in the form of operational efficiencies (e.g. no more site visits for meter reads, fewer calls to complain about inaccurate or estimated bills), to distribution network operators (e.g. in the form of more targeted investment decisions) and to society as a whole (e.g. in the form of reduced carbon emissions). Benefits break down into around 30% directly to consumers, around 60% to the energy industry (which we expect will be passed through to consumers in the form of lower energy prices) and around 10% in societal benefits to the UK.Non-governmental costs and benefits are incurred and realised across all energy suppliers and consumers, and include an estimation of monetised impacts .  On this basis, it is not practicable to measure and monitor actual costs and benefits as they are incurred across the population, and we will only be able to provide estimates of actual impacts  based on available information at the time of the reporting.</v>
          </cell>
          <cell r="W683" t="str">
            <v>The Benefits baseline is as per the FBC submitted to HMT in September 2015 and approved in April 2016.  These are made up of a reduction in FTEs in both Pillar I and Pillar II CAP delivery bodies and in operating system costs compared to legacy systems in Pillar I.Work is underway to put a clear benefits realisation plan in place, which will meet one of the conditions of approval of the FBC.Re-modelling of the Pillar I FTEs has been undertaken to correct 2015-16 baseline errors and revise assumptions for online take-up for BPS 2016, customer contact, and ASH calculations, which has confirmed a headcount saving that meets the benefits forecast.Work is still required to finalise the Pillar II FTEs forecasts but it is felt that they are now at risk of not being achieved as:* There has been a lower than anticipated take-up of Countryside Stewardship (CS) agreements in the first year.* Online functionality has not been available as early as expected.* Due to the EU Exit, the future of CS is dependent upon HMT decisions to underwrite the funding after the exit from the EU leading to uncertainty on future take-up of CS agreements.System operating costs compared to legacy systems in Pillar I are also still to be finalised, but they have been updated and reflect an additional saving of £1.1m.</v>
          </cell>
          <cell r="X683" t="str">
            <v>Benefits shown are taken from the UnITy Programme Business Case approved by Treasury on 2nd August 2016.</v>
          </cell>
          <cell r="Y683" t="str">
            <v>"UK Economic" benefit figures quoted are estimated economic, environmental and social benefits associated with flood management, as apportioned to TEAM2100 from the wider, Government approved, Thames Estuary 2100 Strategy. We have recalculated the benefits to reflect spend re-profiling in line with the 10 year TEAM2100 Contractors Plan. The total UK Economic Benefits remains the same.The TEAM2100 delivery approach is expected to gain projected efficiencies of at least 20% and optimisation benefit of 5% compared to the baseline costs. These benefits are shown in "Gov. Non Cashable" and represent efficiency savings that will be made through the TEAM2100 approach, in comparison with the previous approaches to flood risk management in the Thames estuary. These efficiency savings will be invested back into the FCRM capital programme in line with spending review assumptions, enabling the Environment Agency to deliver more, for less. Inclusion of these benefits has lead to an increase in the baseline figures for benefits.Forecast efficiency savings have been amended to reflect the change to the spend profile. These figures are based on forecast spend as outlined in the 10 year Contractors Plan. Forecast efficiencies are in line with those submitted in Q2 to Cabinet Office as part of the EA's national efficiency programme. We do not have baseline figures for "Private Partner" benefits. Many riparian owners on the Thames within London have significant asset values (eg residential flats), the riparian owners make contributions to the replacement and major refurbishment of flood defences on their land without which their asset values would be significantly impaired over the long term. No economic analysis has been done to estimate these private partner benefits.</v>
          </cell>
          <cell r="Z683" t="str">
            <v>Whilst earlier studies presented a range of benefits of between £7.4bn - £12.7bn, over the 120-year design life of the Tunnel, an annual benefits profile has not been produced for the GMPP return. This because the private sector is making the capital investment, as opposed to Government.  We are developing a Benefits Realisation Plan by the end of December 2016 for monitoring and managing the realisation of benefits during and following completion of construction of the Tunnel, to help us assess the success of the project; working with Tideway and other project parties. These benefits will derive from the delivery of the tunnel by non-HMG/private investment. HMG’s role in the project is to support delivery via the Government Support Package (GSP)</v>
          </cell>
          <cell r="AA683" t="str">
            <v>The figures outlined in the table above are the estimated net benefits to the UK economy over the lifetime of all of the learners starting courses in each year. The NPV is calculated by estimating the discounted benefits from achieving a qualification over the working life of the learner, and subtracting the costs associated with undertaking the qualification.The future benefits consist of higher wages and better employment prospects for learners, as well as ‘spillovers’ to other individuals and employers. The costs consist of government funding and fees paid by individuals or employers, as well as output forgone during learning.                                                                                                                                                                                                      The proportion of net benefits that are Gov. cashable is calculated based on London Economics (2011) Returns to Intermediate and Low Level Vocational Qualifications.                                                                                                                                                                                                           The Exchequer benefits from the increased tax receipts that should follow from the enhanced earnings generated by a more qualified workforce, and reduced benefit payments from increased employment. London Economics (2011) estimates the exchequer return based on income tax rates and national insurance contribution rates. The impact on indirect tax receipts is also taken into account, based on research into the marginal propensity to consume out of enhanced income.                                                                                                                                                                                                   None of the analysis presented above considers the wider benefits that may accrue to the individual from education and training. Participation in apprenticeships has a range of non-economic benefits that extend beyond those incorporated in the above estimates. Other benefits discussed in the literature include health outcomes; life satisfaction and wellbeing; communication and autonomy; social capital and social cohesion; intergenerational transmission of skills; social mobility; and reduced levels of criminal activity.                                                                                                                                                                                                                                   The programme as a whole is continuing to establish and map out benefits, and may provide revisions to this section in future returns. In particular, benefits of the programme will almost certainly continue beyond the years mapped out above. Our benefits approach has not yet been agreed with our Secretary of State and so may change following further consultation.</v>
          </cell>
          <cell r="AB683" t="str">
            <v>The purpose of the ICR Student Loan Sale is to generate income for HMT, reduce PSND and not significantly impact PSCB.  The loan book will be disposed of in a number of tranches over a five year period, and the sale is expected to generate between £10 billion and £15 billion in sale revenues, with a central estimate of £12 billion. It is not possible to forecast sale proceeds per tranche or per year.</v>
          </cell>
          <cell r="AC683" t="str">
            <v>A revised NPV calculation has been made to consolidate the two phases of the PSBP resulting in a combined NPV £6.17 based on the SR15 review and settlement.</v>
          </cell>
          <cell r="AD683" t="str">
            <v>Due to the nature of the programme, monetized benefits do not trickle through until several years later - beyond what the scope of this form allows us to report. Savings have been assumed for 30 years, though in practice they will continue for  longer - a school typically lasts for 60 years. These figures are based on the annual costs of maintaining a school that is in a dilapidated condition as set out in the original PSBP Strategic Outline Case minus the annual costs of maintaining each new school. We have also accounted for backlog maintenance costs (which is not paid for during construction and therefore counts as a saving) and the total life time discounted costs for the 46 PF schools, including environmental shadow costs.  The figures reflect the initial capital investment required to achieve lifetime savings.</v>
          </cell>
          <cell r="AE683" t="str">
            <v>The expected benefits for the 30 Hrs Childcare project are yet to be quantified.  Work is underway to develop appropriate measures for each of the identified benefits, as well as a profile for benefit realisation.As nationwide roll-out of the extended 30 Hrs free childcare will not be delivered until September 2017, there are no benefits expected to be realised until 2017/18.The project expects to realise Government cashable benefits as a result of increase in parental employment, and therefore a reduction in the cost of delivering unemployment benefits.  The anticipated reduction in the cost of childcare to parents is an expected benefit that will be realised by the wider UK economy.  It should be noted however, that these benefits may not be directly attributable specifically to the 30 Hrs Childcare Project and that there are a number of other economic factors that will determine parental employment and cost of childcare.The remaining benefits associated with delivering 30 Hrs free childcare - increase in the availability and flexibility of childcare; improved life chances for children and parents - are all non-monetised benefits.To Note - the project does not have an approved business case, and HMT have confirmed that no additional business case approvals will be required.  Therefore for the purposes of this report, we are proposing to model the costs and benefits of the extended 30 Hrs free childcare entitlement over the current SR period and so benefits will be calculated out to 2019/20.</v>
          </cell>
          <cell r="AF683" t="str">
            <v>The benefits of this project will be difficult to track until air services start.</v>
          </cell>
          <cell r="AG683" t="str">
            <v>A benefits plan and efficiency register are live documents to enable the capturing of efficiencies and benefits in accordance with ORR requirements.  As part of the governance process the A14 requested a new Value for Money Statement which was provided by DfT Roads Economics and Modelling in May 2016 and included in governance papers. This gave a adjusted Present Value Benefits (PVB) of £2398m (consisting of PVB of £1266m journey time reliability of £953m and wider economic benefits of £179m) against a Present Value Costs (PVC) of £928.5m. This gives a Value for Money(VfM)  rating of High value for money rating but with significant uncertainties due to a range of traffic demand forecasts. This gives a VfM range from medium - high.</v>
          </cell>
          <cell r="AH683" t="str">
            <v>Notes: present value benefits (adjusted) for a 2.9km twin bored tunnel are £545m; traditional present value costs for a 2.9km twin bored tunnel  £1031m. This scheme has significant non-cashable benefits relocated to the World Heritage Site that surrounds Stonehenge recognised in the DfT Roads Economics' VFM Statement 13 January 2016 that supported the Options Phase budget approval. The scheme is in options phase and a SOBC has been approved by BICC in July. The SOBC considered the traditional transport benefits using WebTAG methodology and in addition wider economic benefits to the South West region and heritage benefits to World Heritage Site and the corridor benefits to improving the whole of the A303/A358 corridor.</v>
          </cell>
          <cell r="AI683" t="str">
            <v>No benefits are stated as a decision on preferred scheme has not been taken and therefore anticipated benefits are not fully defined.  The Airports Commission Final Report calculated benefits and dis-benefits for the three schemes. Following Departmental review and in line with the Further Review and Sensitivity Report finalised in October 2016 the figures have been updated (£bn). LGW2R             LHRENR          LHRNWR (1)           48.5                   46.9                   55.4 (2)           2.5                     1.5                      1.8 (3)           1.4 - 2.7            1.7 - 3.3             2.0 – 3.9 (4)           52.4 - 53.7        50.1 - 51.7       59.2 – 61.1 (5)           -1.5                    -2.8                    -2.7 (6)           -40.8                  -31.2                 -38.0 (7)           10.1 - 11.4        16.1 - 17.7       18.6 – 20.4 (8)           3.1 - 4.5             0.2 - 5.1            0.2 – 6.1 (9)           50.3 - 52.2        43.5 - 48.9       53.1 – 58.4 KEY (1) = Passenger benefits (lower fares reduced delays and higher frequency of flights); (2) = Government revenue; (3) Wider economic impacts; (4) = Total benefits  (5) = Environmental costs (noise air quality carbon biodiversity); (6) = Airline profit loss (net of reduced delays); (7) = Net social benefit (AC definition) - Net social benefit considers all costs and benefits to society (including the direct impacts on the airlines using the expanded airport) but excludes the cost to the scheme promotor of construction (which would be a commercial decision) (8) = Net present value - The Net Present Value Net Social Benefit and Net Public Value presented for all three options include costs and benefits to non-UK residents. A sensitivity test has been undertaken which attempts to estimate UK-only variants of these metrics. Further information can be found in Annex 1 of the Further Review and Sensitivity Report.                                                                   (9) = Net public value - Net Public Value considers impacts that are directly felt by the public (i.e. excluding the direct impacts on both the airport and the airlines that use it)</v>
          </cell>
          <cell r="AJ683" t="str">
            <v>Single figure given to represent Net Present Benefits (including monetised non-cash benefits) over 60 year appraisal period discounted to 2002 values. Operating revenues excluded - aligned to WebTAG these are treated as 'negative costs'. To note 'wider economic benefits' are included.  The figure of £19.8bn has been taken from the latest business case (2011). The difference between £11bn and £19.8bn reflects wider economic benefits of £8.8bn (2002 prices). BICC/GMPP reporting guidance from the BICC team notes that ‘Indirect Tax Revenues’ should be categorised as Government-Cashable benefits. There are limited negative benefits for Indirect Tax Revenues now shown separately due to updated guidance. Indirect tax revenues will be foregone as a result of less fuel paid as passengers switch from road to rail and less VAT associated with expenditure foregone to pay rail fares. These impacts are treated as negative benefits to Government as set out in WebTAG. TfL and DfT have jointly commissioned a baseline evaluation study for Crossrail. The study will collect comprehensive baseline data identify construction impacts evaluate early transport impacts (such as those arising from new rolling stock) and evaluate pre-opening impacts relating to land property and regeneration. The study will be conducted between 2016 and 2019. A subsequent study will evaluate post-opening impacts of the programme against the baseline.</v>
          </cell>
          <cell r="AK683" t="str">
            <v>BCR as of Feb 2015 business case. Infrastructure costs have increased substainially since this date which will impact on current BCR - project team are critically reviewing the overall scope with a view to confirming over next few months. The economic business case on current view is being refreshed and is expected to complete in November 2016. The programme has benefits to DfT franchise values and wider economic benefits. New rail linkages jobs and housing. Enables the introduction of direct rail passenger services between Oxford and Milton Keynes/Bedford and between London (Marylebone) and Milton Keynes (via Aylesbury). Facilitates new passenger and freight rail markets by creating a direct link between the main radial routes from London to the west and north. A key part of this was the construction of infrastructure to enable new services between London High Wycombe and Oxford Parkway extending to Oxford in December 2016. This programme will create economically-vital new transport infrastructure to support Oxford to Cambridge Arc growth delivering faster journey times and providing new rail-based transport capacity. Facilitates intercity journey time reductions SE to NW and strategic freight growth. The National Infrastructure Commission was appointed in March 2016 to look at economic growth opportunities along the Oxford to Cambridge Arc. Part of this report (due Autumn Statement 2017) will investigate the transport infrastructure (including East West Rail).</v>
          </cell>
          <cell r="AL683" t="str">
            <v>We have an ongoing procurement for economic and technical advisors in order to help refresh the business case.</v>
          </cell>
          <cell r="AM683" t="str">
            <v>Benefits start when Phase 1 opens in 2026 hence why there are not profiled. ‘Government non-cashable’ shows the fuel duty revenue lost as more people travel by train instead of car. ‘Economic’ shows all monetised benefits.  On ‘disbenefits’ there will be some small disbenefits from additional noise but we do not have this figure separately – it is factored into the ‘economic’ column. The information provided is based upon the latest published data. A revised BCR and data will be published in November 2016 with the Phase 2b SOBC and this will be reflected in the Q3 update of this report.</v>
          </cell>
          <cell r="AN683" t="str">
            <v>Business Case (2012/14) benefits include improved passenger quality reduced travel times more capacity and environmental benefits.  Total benefits are £3.494bn split East Coast (1.506bn) and Western (£1.988bn). Benefits are spread across 30 years.  Although not shown above the GW elemement of the business case has been subsequently updated (BCR of 2:3:1) to reflect the deployment of EMUs on outer suburban services and the bi-mode variation signed by the SoS in May 2016. The East Coast business case will be updated during 2017 to reflect the latest service patterns and the CP5 East Coast Connectivity Fund.Business cases all 2009 prices.  There are limited negative benefits for Indirect Tax Revenues now shown separately due to updated guidance. Indirect tax revenues will be foregone as a result of less fuel paid as passengers switch from road to rail and less VAT associated with expenditure foregone to pay rail fares. These impacts are treated as negative benefits to Government as set out in WebTAG.  The IEP benefits management plan is in the process of being updated ready for Type Acceptance in February 2017 to ensure that the train design meets that specified.</v>
          </cell>
          <cell r="AO683" t="str">
            <v>The Project is currently in Options Phase the principal purpose of which is to assess alternatives and to decide on a preferred solution.  In the SOBC submitted on 23/12/15 the VfM was assessed as High (refer to SOBC and the BICC consideration of 18 January 2016).  The economic benefits for the Route 3 WSL as calculated at the SOBC stage was of £4.796bn (in 2010 present value terms)  is equivalent to the quantified benefits in accordance with WebTAG a combination of the direct and wider economic benefits (primarily agglomeration benefits). The BCR of 2.1 is equivalent to the Initial BCR the Adjusted BCR is estimated to be 3.1.  The Benefits Realisation Plan and Benefits Map will be prepared during the Development Phase in line with Highways England's best practice. Benefits have been quantified and presented in the Economic Case in the SOBC.</v>
          </cell>
          <cell r="AP683" t="str">
            <v xml:space="preserve">No available at this stage. Full Business Case due to be completed in November including benefits and costs.SOBC noted that a benefits map and benefits realisation plan will be prepared during the Options and Development Phase to add clarity to the benefits identified within the Client Scheme  It was noted that some of the evidence could not be included in the economic case due to a high level of uncertainty. </v>
          </cell>
          <cell r="AQ683" t="str">
            <v>The benefits for the MML Enhancements Programme comprise cashable benefits and non-cashable benefits. A full analysis of the benefits has been performed by advisors to DfT and each benefithas been profiled by year. The overall benefit profile for the 'base case' assumes the delivery of both Key Output 1 and Key Output 2 to the current baseline and has been included in the Economic Case of the 5-case Outline Busines Case (OBC) that has been submitted to BICC for approval in October (16). The OBC additionally contains options and recommendations for consideration and the monetary profile of the benefits is dependent upon theoptions that are selected by BICC. The benefits of the selected options will be included in the next GMPP report (Q3).It should also be noted that many of the benefits provided by the investment in the infrastructure enhancements wil be realised through the East Midlands franchise.</v>
          </cell>
          <cell r="AR683" t="str">
            <v>Work is underway to finalise the Benefit  Cost Ratio estimate that combines the three programmes to be completed by end of 2016..  The appraisal is over 30-60 years.  A process is in place to develop a benefits realisation plan  and determine how best to measure the expected benefits in a shorter time frame and in a way that avoids double counting with franchise benefits.  Work is underway to align the benefits measurement with the quantification of benefits as expressed in the economic case for the programme as a whole. The rolling programe of franchise service changes which deliver the benefits have not yet been contracted and will need to be aligned to the NR programme.  Electrification Phase 1 (to Manchester Airport)  and Phase 2  between Liverpool and Manchester/Wigan has already been delivered and  passenger uplift/revenue uplift since delivery could be measured although allocation of this specifically to electrification may be difficult to parse.</v>
          </cell>
          <cell r="AS683" t="str">
            <v>benefits are report for each franchise not as programme</v>
          </cell>
          <cell r="AT683" t="str">
            <v>* Calculation of Govt Cashable benefits is based on the difference between the financial cost of the DfT-procured UK SAR-H contract and the equivalent cost of the failed MoD-led SAR-H PFI contract that UK SAR-H superseded. Calculated in nominal terms.  * Economic benefits are based on the nominal value of prevented fatalities on the asumption that 25% of all persons rescued or assisted by UK SAR H helicopters would have died - this is within the range of assumptions set out in the Economic Case of the FBC. * Benefits Cost Ratio is calcuated in NPV terms. There is no BCR in the FBC but a retrospective calculation has been done to provide the 'Initial BCR' figure shown above.</v>
          </cell>
          <cell r="AU683" t="str">
            <v>Consultancy support is currently being procured to undertake an update to the business case following the Hendy review. The BCR reflects the 2014 business case for the rolling stock procurement which although had a low BCR had a very strong strategic case.Initial BCR is for rolling stock which included infrastructure elements; and the business case was approved on strong strategic case: -We have begun procurement for economic advisers to undertake a full update/refresh of business cases. -We expect contract to start Dec 2016/Jan 2017 with the intention for the update to begin immediately therefore we are not providing a vfm category at this stage - We are half way through an exercise to map and profile the expected benefits of the programme. Expect this work to be completed by Dec 2016.</v>
          </cell>
          <cell r="AV683" t="str">
            <v>The original 2013 Business Case for the divestment of the DfT’s shared service centre to an outsourced supplier, arvato Ltd, and the migration of the DfT family from a SAP ERP platform to Agresso predicted cashable benefits of £40m – NPC of retaining the shared service centre in-house on SAP was £126m against an NPC of outsourcing and moving to Agresso of £86m.  The divestment was successful but the migration programme ran into difficulties. As a result, HMG renegotiated its contract with arvato which resulted in the DfT family remaining on SAP and  the single agency, MCA, that migrated to Agresso remained on that platform.  The renegotiation also involved a settlement to arvato and a new Run Rate (annual charge) for services supplied to the DfT by arvato.  The current contract is due to expire in 2020 with an option to extend for 3 year.As a result of the delays to migration, and the commercial settlement with arvato, the original £40m benefits will not materialise.  It is expected that the cost to DfT of its shared service provision over the period 2013 to 2020 will be the same as the original cost of retaining the service in-house and remaining on SAP.</v>
          </cell>
          <cell r="AW683" t="str">
            <v>The Thameslink Programme Business Case is being updated for approval in December 2016 and will take into account the latest economic forecast/cost changes etc. The number above represents the overall benefits of the programme. We do not have a year by year breakdown but this will be derived during the business case update that is underway. This is drawn from the Business Case Sensitivity Tests Version 1.0 15 March 2013. All figures are presented in 2010 prices/values. The benefits already delivered by the Thameslink Programme include lengthening of platforms on the Midland Main Line to accommodate 12 car trains and improvements to Blackfriars and Farringdon stations. A baseline data study to support monitoring and evaluation of the Thameslink Programme is due to report in spring 2017. There are limited negative benefits for Indirect Tax Revenues now shown separately due to updated guidance. Indirect tax revenues will be foregone as a result of less fuel paid as passengers switch from road to rail and less VAT associated with expenditure foregone to pay rail fares. These impacts are treated as negative benefits to Government as set out in WebTAG.</v>
          </cell>
          <cell r="AX683" t="str">
            <v>Benefits for the programme have been calculated at different points as information on the roll-out profile has been known.  Early calculations were not broken down, hence the total pre 2016/17 figure is shown in column E.  Benefits are calculated over a 10 year period.</v>
          </cell>
          <cell r="AY683" t="str">
            <v>The benefits baseline has been revised following the approval of the Addendum Business Case. This increases the reporting timescales from 22/23 to 25/26. Benefits in the Q2 15/16 GMPP are calculated to FY25/26 in line with the addendum re-baseline,  where previously in Q1 16/17 they were calculated to FY22/23 in line with the RPA business case.The monetised benefits total has increased slightly from £2,108.10m in Q1 16/17 to £2,159.71m in Q2 16/17, this increase in actual/forecast value is due to the extended reporting period of the addendum business case to FY 25/26. The actuals/forecast in Q2 16/17 is currently below the revised addendum business case forecast of £2,381.1m. The main factors of the changes are as follows:• Despite some trusts showing an increase in reported benefits, overall benefits reported by trusts in 16/17 have been below forecast due to delays in deployment, not all benefits being tracked and the impact of various live service issues. • 5 of 15 Trusts expected to deploy the IPPMA solution have subsequently declined the opportunity to deploy this module of Lorenzo.• There have been significant delays in the deployment of IPPMA for the 10 trusts which will result in benefits being realised later, beyond 25/26 which is outside the date range for GMPP reporting.• The approved local investment cases of the 10 Trusts who plan to deploy IPPMA show a lower level of benefits forecast than that included in the addendum business case, although all achieved the target aVFM value in their individual cases. • The 4 new Trusts who are yet to deploy the Lorenzo solution now have approved investment cases which forecast lower than the benefits forecast in the addendum business caseBenefits will continue to be accrued by Trusts in the years beyond the end of the contract term, but these benefits are not included in the forecast.Trusts will be encouraged and supported to consider emerging benefits rather than only those which would allow them to achieve the current hurdle rate identified in the local investment cases.NB. Please note the year should read 25/26. This is different to the Q1 update which was 22/23 and is due to the timescales within the business case addendum</v>
          </cell>
          <cell r="AZ683" t="str">
            <v>• The above forecast has reduced in value compared to the last GMPP return due to a decision by the ICO to not proceed with the proposed Phase 4 pilot. The benefits to be realised from Phase 4 have therefore been removed - a total of £34.3 million.• The forecast has also reduced (by £4.7 million) due to revised estimates of implementation (into General Practice) rates up to the end of the programme. • Agreed with PricewaterhouseCoopers (PwC) to publish their reports of their study of the usage of EPS in community pharmacies. The reports independently support the increased use of EPS and are an important aid to increasing utilisation - and thus benefits realisation.  Due to other media/communications priorities taking precedence, we are aiming to publish the reports week commencing 31st October 2016.</v>
          </cell>
          <cell r="BA683" t="str">
            <v xml:space="preserve">Benefits monitoring continues on track and new benefits are being updated to reflect new products and services available from the contract.The forecast is dynamically adjusted every month on basis of actual uptake of services and variation in the number of GP practices benefitting from these services. The current figures show a reduction in forecast NCRBs due to adjustment of GPSoC Estate numbers based on figures from finance. These numbers make assumptions about mergers and practice closures which are currently being verified. It is likely that the actual outturn figures for 2014-15, and the forecast figures for 2015/16 and onwards, will change once the number of  historical and forecast functional 'units' in the GPSoC estate is finally established. The original forecast also showed LSP practices transferring to GPSoC in April 2016, this happened in July delaying the realisation of benefits related to business continuity. The forecast figures now reflect a  significant reduction in planned uptake of subsidiary modules. This action has been taken because of affordability considerations, and is also reflected in reduced costs. The VFM ratio has improved from 3.7 to 4.0, as the relative ratios of the other benefits are more favourable. </v>
          </cell>
          <cell r="BB683" t="str">
            <v>HSCN as an enabling programme will deliver cost savings from the current N3 solution. As such,  it does not directly deliver Government non-cash releasing, quality or societal benefits. HSCN will be an essential enabler for other programmes which will directly in themselves deliver benefits within health and social care from improved processes, applications, services, integration and ways of working. HSCN will also indirectly enable Governmental and private partner non-cash releasing and quality benefits throughout health and social care by providing network connectivity and the capacity necessary to support the future direction for health and social care, as set out in the National Informatics Board “Personalised Health and Care 2020” and NHS England’s “Five Year Forward View” reports . Previous reporting on the N3 service and benefits as part of the National Programme for Information Technology  also used the enablement of benefits for other programmes as a basis for vfm calculations, and this will be further developed within HSCN to provide a regularised and methodologically sound process for benefits evaluation.</v>
          </cell>
          <cell r="BC683" t="str">
            <v>Benefits are projected to 2025/26 in line with those presented in the FBC.  These figures include benefits to the justice system in the form of savings from reduced use of remand but do not include benefits from reduced reoffending and efficiency savings in the justice system which have not been quantified.   DH have commissioned follow up research which will measure and quantify these benefits as required in the conditions attached to FBC approval.  As with the profiling of costs, the timing of benefits may be subject to change following discussions beween DH and HMT around timetable and format for meeting FBC conditions.</v>
          </cell>
          <cell r="BD683" t="str">
            <v>The figures in the table above are the current estimates in the Outline Business Case that is currently going through the approvals process.  These do not constitute a baseline until approved.Each benefit is different, and will have different ‘realisation’, depending on who the beneficiary is. Beneficiaries includes CCG, CSU, Providers, Citizens, HSCIC, NHS England, PHE and other HSCIC customers. In general, the benefits are realised through better quality data, more streamlined processing and use of data, and better data protection. Detail on how these will be measured is work in progress.</v>
          </cell>
          <cell r="BE683" t="str">
            <v>The PIPP Programme Business case established the case for the use of antivirals as part of the 'defence in depth' strategy (along with antibiotics and vaccines).   The NPFS antiviral distribution system is a critical enabler in deploying these stock and as such does not have readily identifiable standalone benefits.  As such it contributes to the deliverability of the strategy: within the NPFS programme there is no mechanism to distribute the stockpile, and similarly without the stockpile there is no benefit from the NPFS programme.   The benefits are not profilled on a per yearly basis as the timing and nature of any future pandemic is unknown.  The benefits and value for money of the overall strategy NPFS, stockpile and other defence in depth strategies is assessed on the probability and impact of an attack over the business case period.The benefits from the overall programme stem from an improvement in the health of the UK population in the event of a pandemic.  This includes reducing social unrest and a direct impact of the country to maintain operations with knock on economic impacts.</v>
          </cell>
          <cell r="BF683" t="str">
            <v>Monetised Benefit CommentaryFrom the SOC (p14): "In developing the Strategic Outline Case, DH analysts applied Monte Carlo simulation modelling comparing the Quality Adjusted Life Year (QALY) gains of conventional radiotherapy and PBT where PBT is the most clinically effective treatment. Using this approach, enabling highly indicated patients to access PBT will generate 48,000 additional QALYs, using the DH value of £60,000 per QALY, the benefit of PBT over conventional radiotherapy as measured by the QALY gain equates to £1bn." Specifically net benefits are calculated using:1. Costs for service based on SFBCs informed by modelling of running costs with service commencement in 2018/19. The SOC showed £39,500 per patient, 1350 patients. Service costs commencing 2016/17. Costs have reduced somewhat to around £38,300 per patient when full capacity is reached.2. Trust business cases show a 2 year ramp up to reach 650 patients per year per Trust. This reduced the monetised benefit relative to original reported assumptions by around £220m while not significantly reducing costs. Trusts have not shown an increase in capacity past the 650 patients per year per Trust but have noted DH assumptions that up to 750 could be treated. Given the 20 year life of service delivery and the additional 4th rooms it seems that an assumption of 650 patients per annum for 18 years after the ramp up could be conservative. 3. Based on SOC: Benefits in QALY: £60,000 per QALY, 1.8 QALY gain per patient over conventional advanced radiotherapy. Based on Trust business cases 1300 patients per year, over 18 years after a 2 year straight line ramp up, slightly lagging behind the cost ramp up. Benefits commencing 2018/19.The QALY gain relates to survivability. Additional benefits due to reduced side effects from conventional radio therapy (e.g. deafness, blindness, reduced intelligence) have not been brought into the calculation.Note that the equipment providers suggest that 750 patients per site with the current case-mix should be deliverable. The higher number of patients has little effect on costs as Trusts estimate that up to 96% of costs can be regarded as fixed (includes semi-fixed staff and other costs). The higher patient numbers would have significant effect (reduction) on the cost per patient.There is no change to Monetised Benefits from the previous report. Monetised benefits in the previous report had reduced to £2,683m by £24m due to a showing a full 20 years of service delivery from the commencement of service dates. That was due to prior reports using  a fixed window of time rather than a full 20 years. Given the slippage in service commencement dates it is appropriate to change the window.Net Present Value (NPV) CommentaryNPV is has reduced by £0.7m from the previous report to £758.48m due to a slight increase in estimated preservice costs. NPV has constantly been in the mid £700-£800m range. There is a significant change in NPV since the original report based on the SOC as Trust business cases refer to a 2 year ramp up to full service delivery levels. Total NPV is reduced from almost £1b based on the SOC but still high at approximately £758.5m.The net present value (net benefit) was determined by:1. Using 2013/14 as the first year of NPV calculation using 3.5% discount rate and assumptions inherent in Excel =NPV formula.2. CDEL figures above but excluding non-public funds now showing as £20.0m.3. Costs for service based on financial modelling. At full service delivery 1300 patients are treated at around £38,300 per patient. Service delivery costs commence 2018/19, with some interest and training during the development period.4. Benefits in QALY: £60,000 per QALY, 1.8 QALY gain per patient, 1300 patients per year, over 18 years after a 2 year straight line ramp up. Benefits commencing at the start of 2018/19. 5. Benefits beyond the assumed 20 years of major equipment life are not included in the NPV calculation.</v>
          </cell>
          <cell r="BG683" t="str">
            <v>No change from Qtr 1 return: The majority of benefits associated with the approved FBC relate to existing annual benefits released from the continuation of the ESR Service as ratified by by an OGC 5 review during 2008. The Benefits figures were validated by the 2008 Gateway 5 review as being recurrent. As such, this baseline benefit was enabled by the continuation of the ESR Programme.      A Gateway 5 review of pre-existing benefits planned to be undertaken during November 2016.Additional Benefits associated with the FBC include operational efficiency benefits- planned to be introduced from 31 Aug 2015 (as included within the supplier cost model). Further benefits within the FBC are associated with the release of the enhancements to the solution, commencing March 2016 (as originally planned). Due to the delays introduced by the Supplier with the delivery of the first tranche of enhancements, adjustments will need to be made to the realisable benefits and profile. However, replanning activities have not yet completed so the benefit adjustments required remain unquantified. As a consequence, the forecast total benefits match those of the FBC but are reprofiled to take account of the Enhance delays.</v>
          </cell>
          <cell r="BH683" t="str">
            <v>Benefits forecast recalculated 02/09/2016The benefits are calculated as savings realised due to the utilisation of NHS e-RS for secondary care outpatient referrals compared to manual methods. These have been baselined using the outputs from an NAO Waiting List Management audit.As the launch of NHS e-RS was delayed until June 2015, benefits to that point did not rise in line with achieving the September 2014 target of 60% but remained steady at around 50%.This is believed to be due to NHS organisations waiting for the new NHS e-RS rather than extending their use of Choose and Book. Initial performance issues with NHS e-RS following go live saw a slight drop in utilisation, which then recovered back to 52% in May 2016 (the latest available data).From that point, utilisation has been reprofiled to achieve 80% by September 2017 and 100% by September 2018. However, the actual number of GP to 1st outpatient referrals has increased by approximately 3.7% compared to baseline, thus increasing the benefits realised compared to the Q3 1516 GMPP return.The net effect is that the benefits (Non Cash Releasing and Societal) to be realised by March 2018 now have been reduced by 25% compared to Baseline.Benefits will continue to be realised beyond 2017/18 and have been profiled to 2023/24, but the forecast above has been ended in line with the project end date.</v>
          </cell>
          <cell r="BI683" t="str">
            <v>There continues to be significant demand for and usage of NHSmail service, in the recent period that demand has included trusts and other health organisation but wider demand from Social Care and Community Pharmacy settings is now part of detailed discussions.  Current demand forecasts are significantly ahead of those previously predicted within the full business case but at present we continue to report to business case values in lieu of full review and update planned now that migration to NHSmail2 has been completed.   This will result in a re-appraisal of current (and potentially increased) benefits/forecasts along with evidencing and proving of additional benefits profiles derived from the new service, this will now take place in Q3.  Resulting changed and/or additional benefits derived will be reported in next return once full re-appraisal is completed.</v>
          </cell>
          <cell r="BJ683" t="str">
            <v>The OBC has an assumed level of saving increasing to circa £8.2m by 21/22, on a service cost of circa £27m pa, with total anticipated savings of  circa £70m by the end of the period covered by the OBC. These savings are expected to be as a result of increased automation and fewer manual processess within the service. A review of the timing of benefits delivery is to commence in the next quarter and will feed into the production of the FBC.</v>
          </cell>
          <cell r="BK683" t="str">
            <v>Benefits are being calculated as part of the business case to be presented in Q1 2017.</v>
          </cell>
          <cell r="BL683" t="str">
            <v>This section includes HE benefits accruing from the collocation of the main microbiology sites. The HE benefits calcualted by external advisors indicate a benefit of approx. £150m p.a. due to collocation and this has been included in full from 2031/32 onwards through to 2083/84</v>
          </cell>
          <cell r="BM683" t="str">
            <v>The benefits are driven by changes in price and volume of the overall Supply Chain service.  Active category management, coupled with increases in volumes and the ability to place larger, forward commitments / purchases of goods are expected to reduce unit costs. Higher quality service offering, couple with lower prices and a shift to 'buy price = sell price' reduction price perception are expected to increase the volume of business through the NHS Supply Chain service.A combination of these two factors, applied to a large current cost (£5.5b) drives the benefits calculations above.There are also some cost efficiencies assumed, however the scale of the overall cost base is small (£250m) compared to the scale of the products purchased.  The combined effect of a small efficiency on a small cost base is relatively insignificant when compared to the price and volume effects above.</v>
          </cell>
          <cell r="BN683" t="str">
            <v xml:space="preserve">This Q2 return presents updated figures compared to the Q1 2016/17 return.  The latest figures are:-2015/16 total income was £289m, which was made up of £56m in income from the EEA, £69m in income from directly chargeable patients and £164m from the Immigration Health Surcharge (IHS). -Estimated 2016/17 total income is £327m, which is made up of £60m in income from the EEA, £83m in income from directly chargeable patients and £184m from the IHS.-Estimated 2016/17 total income is £375m, which is made up of £72m in income from the EEA, £101m from directly chargeable patients and £201m from the IHS.The estimates for future income have changed since those given in the Q1 return due to the following changes to updated estimates of income generated by different parts of the programme:- The EEA income projections were revised downwards, following the revised income from the S1 project to £10m per year, down from £26m per year, which was done based on first year performance of the project.- The IHS income was revised upwards due to the estimated income generated by the removal of the Australia and New Zealand exemption from the IHS from April 2016, which is now estimated to generate £11m per year and not £9m per year.- The IHS income was revised downwards due to the inclusion of the reduced income as a result of the Youth Mobility Scheme IHS price being reduced from £200 per year to £150.These annual total income projections are considered our baseline as this is estimated income if no further policy changes are made. We anticipate actual income will be higher because the programme is considering the following policy changes: policy levers using secondary legislation (extending charging to A&amp;E (estimated £15m annual income), extending charging to ambulance services (estimated £2m annual income) and other measures. This is all subject to legal advice and cross-Government clearance. We are also looking at the policy lever of supporting trusts to improve their cost recovery (estimated £32m annual income); and the policy lever of amending the surcharge price and scope jointly with the Home Office (estimated income tbc depending on scale of changes).These additional policy levers being considered have changed since the Q1 return. At that time we had a Bill that was due to be introduced to Parliament but has since been shelved following the EU referendum result and also due to the changing political landscape following a new PM and Cabinet. These income projections are made until the end of 2017/18 financial year when the Programme is due to close.             The cashable/non-cashable split given here is based on the split presented in previous returns (23% of the total income is non-cashable). Further work will be done over the coming quarter to reassess this split, which will be updated in the Q3 return.   </v>
          </cell>
          <cell r="BO683" t="str">
            <v>Growth of UK genomics market. Baseline is £0.8bn, £1.2bn by 2018, £1.5bn by 2020. Number of jobs – baseline and trajectory tbc so not included above. These figures come from a deep-dive into the UK genomics sector commissioned by Office For Life Sciences and undertaken by Deloitte. They provided three different scenarios for growth, this is the most conservative scenario. It is attributable to  the 100,000 Genomes Project and other investments in genomics eg from the Wellcome Trust. This is part of the aim to kick-start the development of a UK genomic industry. Other benefits of the Project are not monetised.DH are also exploring  the feasbility of commissioning further research into the economic and healthcare benefits of genomics based healthcare.</v>
          </cell>
          <cell r="BP683" t="str">
            <v>Benefits have been re-baselined to the updated Business Case at September 2016. Benefits are avoidance of costs payable to the current incumbent supplier.</v>
          </cell>
          <cell r="BQ683" t="str">
            <v xml:space="preserve">Social welfare benefit is based on the economic concept of consumption smoothing whereby consumption is transferred from a period in someone's life where they can afford to consume a lot to one where they could afford to consume only a little. In the context of pension saving, this means an individual forgoing a fraction of their income during their working life to have more income in retirement. The expectation is that society as a whole will feel better off. The methodology involves estimating the value of income smoothing for the individual, aggregating this up to the population for a given year, and then adding the results over time (between 2010 and 2050). We express this as a range of between £32-£65bn, the figure given being the mid-point. SWB has already been discounted which is why the benefit and NPV are the same. </v>
          </cell>
          <cell r="BR683" t="str">
            <v xml:space="preserve">The benefits shown are based on the data in the People and Locations Programme Outline Business Case (OBC)  version 0.05 baseline in November 2015.They reflect the projected overall impact on property and service management costs as we move from the expiry of the PRIME contract into more granular contractual arrangements and optimise alignment with the cross Governent hub strategy.  The figures support alignment between our space requirements and projected strategic workforce needs utilising more modern working practices and environments where cost effective, but aim to ensure that customer service, performance and people engagement are are protected.A review of the underlying  assumptions been included in the latest version of the BusinessCase which is currently going through the Approvals process. This will be impacted on the forecasts once final approvals are in place.Note: The benefits have been calculated to the end of the business case period but would continue beyond this date, subject to any further business case for changes </v>
          </cell>
          <cell r="BS683" t="str">
            <v>Forecast savings are broadly in line with baselines.2015-16 figures remain provisional and contain some initial estimates.  Further work is in train to verify these and this may result in changes to prior year numbers and/or a minor re-profiling across financial years.</v>
          </cell>
          <cell r="BT683" t="str">
            <v>The economic case is over a 10 year period to 2024/25 - the NPV of £20.3bn equates to an undiscounted amount of £27.2bn.Forecast benefits have been updated to incorporate the impact of updated volumetrics, revised resource requirements and changes to the UC delivery plan as advised by the Secretary of State in his written ministerial statement dated 20th July 2016 - the forecasts have only been updated for the Spending Review period (the four years from 2016/17 through to 2019/20); forecasts for subsequent years have been based on the Outline Business Case and will be updated in Autumn 2017 following production of the Full Business Case.Disbenefits relates to cash impact of worklessness (income gains &amp; losses from UC) &amp; redistribution effect (redistribution of money to people on lower incomes, changes in income are re-weighted to reflect the position of households in the income distribution).There is the potential for negative consequences (disbenefits) for the Government caused by the redistribution of income across workless households as a result of UC. Assumptions have been made to try and put a value on this, but it does not represent a cost to the Programme in the DEL sense.</v>
          </cell>
          <cell r="BU683" t="str">
            <v>The baseline comparision of the  5 investment options is against a 'do minimum' option.  The 'Do minimum' option involves re-letting of the current Work Choice and Work Programme elements.Savings data was not available for the SOBC baseline and investment options. The mix of financial benefits is currently being refined for the OBC to support better VFM and Unit Costs, using the latest evaluation data from other comparable employment programmes along with non financial information  eg broader social benefits. Baseline 2017/2018 - 2020/2021 - The Gov. cashable reflects the avoidable running costs of the 'do minimum' option.The 2017/2018 - 2021/2022 forecast Gov. cashable savings represents the net potential AME savings between the prefered option and the baselined outlined above. These savings are subject to agreement of the devolution funding for Scotland, London and Greater Manchester, and the outcome of funding requirements for the extension of the current contracted provision until the Work and Health Programme starts. The avoidable baseline costs are not included.</v>
          </cell>
          <cell r="BV683" t="str">
            <v>Benefits have reduced overall due to the later phasing of migrations.</v>
          </cell>
          <cell r="BW683" t="str">
            <v>This accords with the approved HMT FBC</v>
          </cell>
          <cell r="BY683" t="str">
            <v>We are expecting savings to be made by reducing the management fee and redesigning the incentive structure. We expect a saving of £51,800 to be made on management fees and a saving of £70,000 on the incentive payment structure, giving a total of £121,800 per year, approx. £365,000 over three years and £609,000 if the project lasts for the full five years.</v>
          </cell>
          <cell r="BZ683" t="str">
            <v>To assess the impact of the replanning, including the deployment schedule, the Programme has undertaken a review of the benefits profile.  The result is that the overall monetised amounts are in line with the original estimates, and this move from cashable to non-cashable benefits.  This switch was largely driven by commercial constraints meaning the cashable benefits for the Cloud element will now be realisable towards the end of the reporting period.  Delays to Programme delivery have also meant a shift to the right of other elements of benefits delivery, reflected in these figures.  The reduction in discounted benefits is due to a) slippage of £5.6m from year 1; b) loss of £1.2m Cloud benefits from previously cancelled system updates having to go ahead; c) net increase of £1.3m from minor benefits adjustments across all projects The “Do Nothing” option for Tech Overhaul is the option that maintains the current system whilst accepting increased failure rates and possibly degraded functionality for the next 2-3 years. This option is assessed as costing circa £14m. The Tech Overhaul benefits recorded here therefore include this £14m cost avoidance distributed between 2018/19 and 2020/21</v>
          </cell>
          <cell r="CA683" t="str">
            <v>Key benefits are an annual saving of around £5 million on running costs following move out of OAB plus new ways of working and lower occupancy rates per FTE. First full year impact of these savings is in 16-17.</v>
          </cell>
          <cell r="CB683" t="str">
            <v>The current SOBC was approved by HMRC's Investment Committee on 7th September 2016.  At this point in time, there are no variances between the baseline and forecast.</v>
          </cell>
          <cell r="CC683" t="str">
            <v>Baseline benefits shown are the figures reflected in the Programme SOC approved by Inv Comm in Feb 2016 - these being £405m cashable savings in accommodation costs over 9 years (eg rent, rates, utilities facilities mgm. etc).  The Remaining Unprofiled Benefits baseline of £270m (forecast £200.4m) refers to benefits in 2022/23 to 2024/25. For 2016/17, 2017/18, 2019/20 &amp; 2020/21 no benefits are shown in the forecast table as new and legacy estate running costs outweigh savings in these years.  The forecast reduction of monetised benefits reflects changes in scope and scheduling in the 5 year period. The programme delivers significant cashable savings, but key will also be delivering better working environments for staff, improved training facilities, etc. We expect this to improve staff engagement and work is ongoing fully explore such benefits, which will be non-cashable in nature.  Further cashable benefits will arise, including travel costs, and work is in hand to identify &amp; quantify these.The Programme SOC is being revised now following a rebaselining exercise.  The values of forecast benefits reflect the updated SOC, on the same basis as Q1 and the original SOC in Feb 2016, and also including work so far quantifying the other benefits referenced above. The programme will be broken down into tranches for Regional Centres, Outline Business Cases will be produced at Regional Centre project level.   The same approach to validating benefits will be applied as was used with other office closure programmes, which have been validated by IA &amp; NAO. Feedback from IPA after the last report, requested the negative value of-£6m in 2019/20 be removed &amp; shown as Nil, as this does not represent dis-benefits, but a year where costs are higher than savings. This would appear to change the overall 9 year baseline used in the original SOC from £405m to £411m.</v>
          </cell>
          <cell r="CD683" t="str">
            <v>The above benefits reflect OBC 4.1 cash releasing benefits incl. optimism bias for option 5a Max.This OBC v4.1 was formally submitted to HMT and Cabinet Office on 23 November. The PAR took place w/c 14 December and following MPRG on 18 January the OBC was submitted to Ministers for considerationFormal approval recieved to proceed to the next stage from the Chancellor in February 2016.</v>
          </cell>
          <cell r="CE683" t="str">
            <v>The primary objective of CDS is to replace CHIEF with a more flexible and strategically compliant service to customers to ensure that HMT revenues are maintained. It is not in itself aimed at generating benefits, although we are aiming to reduce the overall IT maintenance and live running costs, increase internal productivity, reduce customer cost and increase revenue. The benefits figures were re-baselined in October 2015 when the OBC was approved by Investment Committee (7th October 2015).  The notable change being in ATR whereby £15m p.a. has been removed, due in part to uncertainties around another Government Department redeploying staff onto this work, but also because this would be a secondary Benefit.  Forecasts have been updated to include £7.4m CHIEF Decommissioning Savings per year. These Benefits were originally netted off against other Costs in the OBC. These have now been shown separately for visibility Work is on-going to establish whether there are opportunities for any further Benefits.The Government cashable figures include Performance Improvements (ATR), efficiency savings (2 FTE) and CHIEF Decommissioning Savings.Variance Total Baseline and Forecast Explanation:  The difference results from the addition of the CHIEF Savings now scored as a Benefit in the forecast, previously netted off in the Costs.</v>
          </cell>
          <cell r="CF683" t="str">
            <v>The benefits figures are taken from the latest approved strategic outline case which was approved on 7 September 2016.  At this point in time there is no variance between the approved baseline and the current benefits forecast. There are lower and upper limits for efficiency savings and customer cost reduction savings - but without being able to put ranges in the table above, we have used the lower limts here, in order to be consistent with the costs.</v>
          </cell>
          <cell r="CH683" t="str">
            <v xml:space="preserve">These are new benefit figures that have been rebaselined in support of the Programme Business Case 2016-2020. This includes assessment of all current capabilities and projected uplifted capabilities as part of the Investigatory Powers Bill.These figures are derived from the  judgement of operational subject matter experts who have specialist knowledge about the use of CD and LI in investigations - the programme will visit 28 stakeholders in October 2016 to elicit this information. These figures will be provided in next year's Business Case..  Other benefits, such as disrupting human trafficking, drug and firearm seizures have also been noted by our stakeholders, but are not monetised due to data availability and proportionality.  These benefit figures reflect the uplift in capability for operational stakeholders, leading to positive investigative outcomes.  Quantitative outcomes include safeguarding children from sexual abuse, preventing revenue loss, saving lives, disrupting paedophile rings, and reducing surveillance costs.  The difference in the estimated value from the previous quarter is due to an update in the economic position following a review with stakeholders.  The previous figure only related to the uplift from the Counter Terrorism Security Act assessed as at December 2015. </v>
          </cell>
          <cell r="CI683" t="str">
            <v>The programme will deliver cost avoidance through the replacement of legacy technology. This is not shown in section 9 as the benefit does not contribute to the Net Present Value of the preferred option. It is a function of relative cost of a new, more cost-effective service versus existing system costs and not a cashable benefit. As set out in the October 2016 business case, the proposed option will cost c. £95m less than the incumbent solution to the end of the 30/31 financial year. Per annum, the proposed option will save a recurring £17.6m per annum compared to the live service costs of the incumbent solution.The Programme team will update the business case which will be presented at the next Gateway review, in subsequent GMPP returns and to the Home Office's Portfolio and Investments Committee in March 2017. This will update the NPV to include additional monetised benefits, primarily realised by third parties and end users from the improved service.As an enabling programme, subsequent change projects within law enforcement agencies will be required to realise major efficiency and operational benefits beyond the current state. In accordance with the Home Office benefits framework agreed with the Infrastructure and Projects Authority, the value of enabled benefits will be considered in Net Present Value analysis where traceability can be evidenced.In particular, efficiency benefits will be forecast by the programme in subsequent cases. This will relate to time saved through the improved accessibility and utility of data (reduced time for resources to access data and process this into operationally useful intelligence). It is not anticipated that forces and agencies will plan to cash this benefit.Operational benefits, related to improved outcomes for policing and other law enforcement operational scenarios, are harder to accurately quantify and forecast. Operational benefits have more complex dependencies, such as on operational process change or additional investment in front-line software applications. They will feature more in the narrative of the case than in the quantified forecast benefits.</v>
          </cell>
          <cell r="CJ683" t="str">
            <v xml:space="preserve">As  explained in the finance narrative, costs and benefits associated with the project will be examined during due diligence. This is inclusive of a breakdown of monetised vs non monetised benefits. </v>
          </cell>
          <cell r="CK683" t="str">
            <v>Benefits are targeted at reducing risk whilst making operational savings through increased efficiency and effectiveness of the Cyclamen capability.Note that the majority of UK Economic benefits are around risk reduction and are non monetised. The realisation of benefits will start FY17/18 as opposed to FY16/17, this is a more realistic timescale and supports the regional roll out plan. There is little impact to the total benefit value. The programme is working through the Business Model which will provide further clarity and a basis for the future rollout plan.  Specifically the Programme are:- Mapping the strategic vision of the programme and the programme level benefits- Gaining  a more detailed understanding of Cyclamen benefits at a BF regional level- Understanding the “as is” picture at a port level (from feasibility studies, port by port analysis and close working with operational colleagues)- Agreeing some more meaningful assumptions based on that more detailed picture</v>
          </cell>
          <cell r="CL683" t="str">
            <v>Benefits in future years are due to a ticket price reduction by Tata Consultancy Services - Paper to DBS Senior Management Team 20/6/16.  Efficiencies will be updated when outcome of re-planning work is completed.</v>
          </cell>
          <cell r="CM683" t="str">
            <v>(1) No differences between baselines and forecasts have been identified. Minor changes have been made to profiles due to a re-prioritisation of deliverables, and some delay sin the delivery schedule. Non-cashable benefits have also been re-catgorised as cashable, as it was realised that the benefits previously identified as non-cashable do in fact have an impact upon the exchequer. Other (small) operational benefits have also been identified and monetised.(2) All identified and monetised benefits are cashable, as they each have an impact on the exchequer(3) N/A(4) In addition to the cashable benefits identified, the programme is expected to save money by reducing the running costs of legacy IT systems. This saving has not been set out here, as it has been presented as a negative cost rather than cashable benefit in the Programme Business Case.</v>
          </cell>
          <cell r="CN683" t="str">
            <v xml:space="preserve">All these benefits are discounted.The Gov. Cashable savings (column D) are the product of subtracting the cost of ESN from a notional "base case" which represents the assumed costs of staying on the current system. This means that they are negative in the early years during investment and transition due to running (and paying for) ESN and Airwave systems, but realise significant positive savings in future years.The main non-cashable benefits relate to police and ambulance productivity improvements from time saved through mobile working, savings for non-emergency services users, the release of the emergency spectrum and negating the need for the  Highways Agency to replace the roadside emergency phone network. The UK economic benefits covers benefits from: individual and commercial coverage in not-spots and preventing deaths in remote areas as a result of coverage to call mountain rescue services in current not-spots.  </v>
          </cell>
          <cell r="CO683" t="str">
            <v>HOB finance and benefit data was reviewed as part of the PBC submission in June 2016 and is aligned to the approved PIC envelope. Legacy systems projects, BAU costs and Strategic projects are now included as part of the profiled figures.The Programme does incur disbenefits in the early years of its lifecycle, which has been reflected as one-off costs within capital. The "disbenefits" that occur can be considered future investment costs as it is simply the difference between how much the Programme spends on the preferred option compared to the baseline. This means that the Programme would spend more in the immediate years as this reflects the investment required to gain future savings.The total benefits have been amended to reflect the figures in the business case.None of the above figures include Optimism Bias.Other Benefits;Other benefits that are not included in the above figures include developments in technology that enhance the ability for Police to match, search and identify criminals at earlier stages of an investigation therefore preventing any future criminal activitiy. The HOB Programme is supporting this through projects such as the Strategic Matcher and Strategic Mobile.</v>
          </cell>
          <cell r="CP683" t="str">
            <v>In total, IPT is expected to deliver approximately £128.5m of benefits.  This differs from the figures in the table above as there are negative benefits in 2016/17- 2018/19 (valued at  £87.3m , £30.7m in 2016/17, £41.3m in 2017/18 and £15.3m in 2018/19).  This is based on the difference between the costs of IPT and the costs of the do minimum option of continuing with existing systems.  These have been recorded as cashable benefits but on a like for like basis.  As noted in the latest IPT business case (July 2016), whilst the IPT Programme is working with the operational business to deliver efficiency gains, these are not necessarily directly cashable savings.  Efficiency gains have been calculated on a like for like basis, and do not take into account increasing / decreasing volumes or redistribution of existing or new work.   Benefits are broken down as follows:            - Operational efficiencies for Immigration Enforcement (£50m up to 2023/24 )            - Cost savings compared to the do minimum option (£78.5m up to 2023/24).  This represents the cost savings from not carrying on with the exisiting systems, and a full breakdown of this is shown in the most recent IPT business case (July 2016).    There are negative benefits for years 2016/17, 2017/18 and 2018/19 (which aren't reflected in the table above), as the costs of IPT (including ongoing service costs for IPT and existing IT systems prior to their decommissioning, both of which are covered by the Home Office Technology budget) are greater than the costs of the do minimum option for these years, and it is assumed that operational efficiencies to business areas (currently Immigration Enforcement) will only start to be realised in 2019/20. The negative benefits in the years from 2016/17-2018/19 represent the difference between the costs of IPT and what we would be paying in support and maintenance for the legacy systems.     Further work will be carried out on benefits, including capturing the operational efficiencies that arise for UKVI and border force once new components have been delivered.</v>
          </cell>
          <cell r="CQ683" t="str">
            <v>The cashable benefits baselined cover estates costs reduction through identified building exits and re-balancing of UKVI overseas operations. The cashable benefits forecast totalling £0.53m for pre 16/17 results from the identified estates savings.  The cashable savings figures have been revised from the baseline figure due to an increase in projected FTE for the HO against SR projections which directly effects estate reduction plans. The adjustment figures used which have been calculated using the estimated cost of providing accommodation for the additional staff are: 16/17 £11.3m, 17/18 £14m, 18/19 £10.5m and 19/20 £9.8mThere has also been a delay to the realisation of income for the GPU led project to sub-let space in 2MS Building. This equates to a reduction in the Programme savings target of £15.2m for 17/18 and £8.4m for 18/19.UKVI have also revised their savings projections for Repatriation work which has further reduced the savings forecast. Work is ongoing to identify estate plans for 17/18 onwards that would achieve required savings target. The Programme will be looking at opportunities to stretch the savings to recover some of the lost savings opportunities resulting from increased HO FTE number projections.  Productivity savings work is in progress and covers implementation of Smarter Working and mobile technology. Further productivity improvements have been identified which has resulted in a higher forecast against productivity benefits.</v>
          </cell>
          <cell r="CR683" t="str">
            <v>The negative benefits have been zero'd by netting against the value from the positive benefits in the first years to ensure the total benefits are correct</v>
          </cell>
          <cell r="CX683" t="str">
            <v>The ABP is underpinned by the requirement to deliver financial benefits building to circa £240M per annum by FY 22/23.  The agreed value for money assessment for the programme represented a Net benefit derived from Gross savings that result from withdrawing the Army from Germany, off-set against the additional costs of relocating the Army to its new locations and handing back the German estate.  The Gross savings from this value for money assessment have been extracted and used to form the Marginal Benefits Target for the first time in this return and the Marginal Benefits Forecast has accordingly been assessed taking account of gross savings generated by the ABP. Marginal Benefits Forecast up to the end of FY 2015/16 are based on actual benefits, whereas Marginal Benefits Forecast for FY 2016/17 onwards represent the Programme’s latest assessment of anticipated benefits.  This assessment takes account of the position confirmed in late 2015 that the withdrawal of the final Army unit’s in Germany will now take place in  2019.  Further refinement of forecast for future years will be undertaken this year to reflect trend analysis of actual savings achieved to date. At Qtr 2 the Programme is currently forecasting a whole life gross benefit total of £2899.702M, resulting in a favourable whole life variance of £1255.702M against the target.</v>
          </cell>
          <cell r="DD683" t="str">
            <v>1) In Year Forecast / Target Variance.2) 10 Year Forecast / Target Variance.3) Whole Life Forecast / Target Variance.4) Variation in any figures compared with the previous quarter PMRS return.</v>
          </cell>
          <cell r="DG683" t="str">
            <v>Key elements of SKYNET 6 - SK6A and SDW - only secured IAC approval to enter Assessment Phase on 16 Jun 16, (Outletter dated 5 Aug 16), so it is too early to determine any marginal benefits at this time.  The remaining workstream, SK6 EC, is still in Concept Phase.</v>
          </cell>
          <cell r="DJ683" t="str">
            <v>No changes since the last reportAs reported previously, the variance against target remains due to changes made to the Final Bid at Contract Award. This largely arose due to profile changes in the Global Removals Management Services, where benefits are lower in earlier years and greater in the later years.Note: As per previous reports, included in the above figures is a £27m benefit in FY2017/18 relating to the Disposal of Land (Bicester D&amp;amp;E site). This was noted in the MGBC but was excluded from the core numbers presented to the IAC (these Benefits had already been assumed by DIO).</v>
          </cell>
          <cell r="DN683" t="str">
            <v>Marginal Benefits:Variation in any figures compared with the previous quarter PMRS return - This report includes the additional receipts for CAAS SFA which was previously excluded as they were related to lost receipts.  However, in reviewing the financial case following the IPA Exit Review, the intention is to include these additional receipts as a benefit which is being accrued due to programme action, noting that as this relates to lost income it will be reinvested by DIO.</v>
          </cell>
          <cell r="DZ683" t="str">
            <v>Benefits start to flow in 18-19 when the prison reaches full capacity and older prison places are decommissioned elsewhere. Benefits are anticipate to be being realised in full from 19-20</v>
          </cell>
          <cell r="EA683" t="str">
            <v xml:space="preserve">Steady State Gross benefits are planned for 19/20 and are circa £57m ( all agencies).  The business case has been refreshed and is going through the approvals process where benefits have been  aligned with the release plans.  The forecast represents what is included in the refreshed business case except for the 16/17 benefits which reflect the latest known position.  There is a reduction from the refreshed business case because DMU has been delayed due to the identification and rectification of defects which means that the planned benefits will not now be delivered until 17/18 . There is also a delay associated with Single Justice Procedure (SJP).  A number of police forces and courts are still to adopt SJP, this currently equates to 13 sites remaining before National Rollout is completes. The current impact is approximately £0.3m reduction in benefits.                                                                                                                                                                                                                                                                                                                        Benefits are expected for both CPS and HMCTS and figures include benefits attributable to both agencies. Savings of £1m in 14/15 have been achieved through ICT budget reductions for legacy systems. The savings for 15/16 were for  magistrates' Rota and Plea on-line ( Summary Motoring cases). More work required to assess/cost benefits. </v>
          </cell>
          <cell r="EB683" t="str">
            <v>The planned numbers reflect the latest approved business case. The forecast benefits have reduced partly because of a delay to the launch of the VEDs scheme but also due to the delay in the role out of HMCTS Store.  The steady state benefits are from 16/17 but are shown for the whole lifetime of the programme which includes the inflationarly impact from 2017/18 onwards.Return now includes non-cashable benefits, with a small variation.</v>
          </cell>
          <cell r="EC683" t="str">
            <v xml:space="preserve">The programme has changed significantly since FBC a savings profile will be included following development of the FBC.                                                                                                                                                                                                                       </v>
          </cell>
          <cell r="ED683" t="str">
            <v>In the period between 2010/11 and 2015/16 the Programme has incurred sunk costs of £232m compared to a cumulative benefit achieved of £221m. The original business case, approved in November 2011, envisaged a reduction in annual technology running costs of £95m against a baseline of £352m. Subsequent changes in scope resulted in the planned reduction increasing to £139m per annum. A reduction of £60m per annum has already been achieved and the remaining reduction of £79m will be exceeded on completion of deployment in 2017/18.  The costs presented in this return are consistent with the Programme . There appears to be an increase in costs since Q1 but this includes old recurring costs. The apparent increase in costs in this return is due to the fact that the costs presented in this return now include old recurring costs and therefore reflects whole life costs i.e. costs incurred in the Programme up to 16/17.</v>
          </cell>
          <cell r="EE683" t="str">
            <v xml:space="preserve">•Benefits shown above are gross benefits and include one off sales proceeds from asset sales which will be used to fund the programme.•Baseline benefits above reflect presentation of the recently presented business case.•Forecast benefits above reflect the latest planning based on the decompression option put forward following the MPRG review feedback recommending including contingency within the programme to decrease risk. This has increased Rdel and Cdel costs and the expected length of the programme.•Investment will deliver gross savings of £331m in the current SR period. •Non-cashable benefits relate to estimate judicial benefits. •Costs and benefits have been shown over a 10 year period. However the project moves into steady state in the 2020/21 year. </v>
          </cell>
          <cell r="EF683" t="str">
            <v>Programme benefits and associated profiles are currently being revalidated and the figures are therefore subject to change. Benefits under review resulting from the programme fall into the following main categories: - Headcount reductions within LAA processing teams due to system efficiencies; - Reduced document production costs resulting from increased digitisation; - Reduce write off of debt as a result of increased data quality and removal of the need for multiple system reconciliations for Civil debt; - Savings associated with assuring Fund spend as a result of the implementation of IDP/ CCMS.  This was estimated as a percentage of the extrapolated error rate within the Agency's accounts and the reduction seen during the period CCMS has been in use. Following the success of a Stewardship programme within the organsiation, the overall error rate has dropped and therefore it is likely that benefits attributable to CCMS will reduce.Benefits that legal aid providers will be experiencing will be removed from calculations as cannot be reliably estimated as a non-cashable benefit for IDP.  The benefit to providers results from increased digitisation.  The FBC also included estimates for cost avoidance associated with replacing the existing CIS IT system.  Following discussions with MOJ, these were excluded from the monetised benefits profile above as they are non-recurring.National rollout took place from 2014/15, with the system being mandated in early 2016, which was later than originally planned.  This pushed the proposed benefits profile back from original estiamtes.  The business case recorded benefits to 2017/18, as detailed above, although the system will reamin in use over a longer period.</v>
          </cell>
          <cell r="EG683" t="str">
            <v xml:space="preserve">1. There are no significant variances between baseline and forecast at this stage.2. Relevant columns have been completed.3. Not relevant.4. Savings are expected from three areas, namely: increased demand challenge which will avoid costs and waste and enables more efficient use of the limited budget and cashable savings associated with a reduced internal staff base and a respecified service.   </v>
          </cell>
          <cell r="EI683" t="str">
            <v>Cashable benefits have been realised as they are a comparison of the cost of the Quantum Service versus the cost of the new NICTS Service. The original NICTS Contract has now been superceded by a NICTS Contract extension, the benefits of which are being tracked through a different business case</v>
          </cell>
          <cell r="EK683" t="str">
            <v>The expected  benefits are broadly in line to the Finance Business Case. The increase benefits expected at Q2 rather than Q1 is attributed to a full year benefit of Oracle licences rather than part year delivery.</v>
          </cell>
          <cell r="EL683" t="str">
            <v>2015-16 onwards: competition savings taken from revised  version of Table 22 of the FBC (updated version 3.0) which takes into account the 5 month extension at Rainsbrook and updated indexation rates. These are the savings compared to the baseline. The Medway STC savings have been excluded from the project benefits as that site is now out of scope from this Project.The Project has also put in place previous contract extensions to maintain services pending procurement of new contracts. The NPVs stated exclude any savings made from the contract extensions as these have already been taken.  The YJB estimates these will have delivered cumulative savings of over £11m since 2013, not including savings from the removal of PFI capital debt. In addition, Hassockfield STC (annual contract cost of £8m) was decommissioned and removed from the Project in January 2013 (not included above as savings already taken).The benefits above exclude the savings achieved at Medway STC for the first 3 months of 2016/17 (before the STC was taken over by NOMS). The 3 month savings for Medway STC total around £0.14m.</v>
          </cell>
          <cell r="EM683" t="str">
            <v xml:space="preserve"> As ITTP will provide enabling capability to both Operational Transformation and Corporate Services Transformation, the ITTP benefits purposely do not articulate the wider operational benefit that the programme will deliver.  It should be noted that ITTP benefits are those that are within Technology Command’s responsibility and accountability to realise.These wider operational benefits have been articulated by NCA Transformation and is reflected in the NCA Transformation GMPP return. The core benefits which ITTP will realise are detailed in section 1.11 - 4 above.  A full benefits map can be found in Appendix 6c of the IT Transformation SOC.  This shows how the ITTP benefits link to its investment objectives and critical success factors.  A mapping has also been included to NCA Transformation’s critical success factors and NCA’s Annual plan key performance questions to demonstrate traceability to NCA outcomes.The above table is reflective of the benefits data reflected in the NPV Analysis of the Economic Case of the SOC for the the Preferred Option (Option 2).</v>
          </cell>
          <cell r="EN683" t="str">
            <v xml:space="preserve">Anticipated Gov Cashable Benefits (in NCA spending only) to be enabled by the Transformation Programme over the business case period (in nominal and including VAT).                                                                            Not stated in the tables but noted are Wider Economic Benefits from potential reduction in cost of Serious and Organized Crime (SOC) impacted by the ‘effectiveness gain’ which NCA will achieve after the Transformation. For example, 0.5% reduction in £24 billion estimated cost of SOC towards the end of business case period, would accumulate c£345m savings to UK Economy.     </v>
          </cell>
          <cell r="EO683" t="str">
            <v>ALL BENEFIT FIGURES QUOTED IN SECTION 9 ARE UNDISCOUNTED AND FOR TEN YEARS OF BENEFITS.  The Baseline figure represents the approved Programme Business Case v1.0 (August 2016).  The forecast is the latest estimate.  None of the underlying logic has changed but all source numbers have been updated which has resulted in an increase of forecast by £22.5million.  The majority of the 2021 Census benefits occur after the release of the outputs.  Year 2031/32 is assumed to be the last year of benefits for the 2021 Census, and it is assumed that there will be a 2031 Census and outputs from the Programme will be released in Year 2032/33.Other benefits will be realised from research statistics and re-use.  These have been excluded until their precise nature is known and can be quantified.The Programme is progressing development of a Technology roadmap, with an initial focus on the 2017 Test.  Alignment with Data Collection and Digital roadmaps will support joint development and realisation of wider benefits.A professional benefits manager has been recruited to complete the initial benefits discovery phase.  To progress the 2021 Census and wider ONS benefits a series of benefit identification workshops will be completed at the end of financial year 2016/17.  Cost avoidance benefit identified through the strategy will be included in the next version of the PBC due for submission in September 2017.</v>
          </cell>
          <cell r="EQ683"/>
          <cell r="FM683"/>
        </row>
        <row r="684">
          <cell r="B684">
            <v>0.15</v>
          </cell>
          <cell r="C684">
            <v>0.3</v>
          </cell>
          <cell r="D684">
            <v>0.3</v>
          </cell>
          <cell r="E684">
            <v>0.5</v>
          </cell>
          <cell r="F684">
            <v>0.25</v>
          </cell>
          <cell r="G684">
            <v>0.1</v>
          </cell>
          <cell r="H684">
            <v>0.3</v>
          </cell>
          <cell r="I684">
            <v>0.3</v>
          </cell>
          <cell r="J684">
            <v>1</v>
          </cell>
          <cell r="K684">
            <v>0.5</v>
          </cell>
          <cell r="L684">
            <v>0.05</v>
          </cell>
          <cell r="M684">
            <v>0.2</v>
          </cell>
          <cell r="N684">
            <v>0.6</v>
          </cell>
          <cell r="O684">
            <v>0.1</v>
          </cell>
          <cell r="P684">
            <v>0.3</v>
          </cell>
          <cell r="Q684">
            <v>0.8</v>
          </cell>
          <cell r="R684">
            <v>0.15</v>
          </cell>
          <cell r="S684">
            <v>0.2</v>
          </cell>
          <cell r="T684">
            <v>0.05</v>
          </cell>
          <cell r="U684">
            <v>0.3</v>
          </cell>
          <cell r="V684">
            <v>0.5</v>
          </cell>
          <cell r="W684">
            <v>0.5</v>
          </cell>
          <cell r="X684">
            <v>0.6</v>
          </cell>
          <cell r="Y684">
            <v>0.1</v>
          </cell>
          <cell r="Z684">
            <v>0.1</v>
          </cell>
          <cell r="AA684">
            <v>0.45</v>
          </cell>
          <cell r="AB684">
            <v>0.2</v>
          </cell>
          <cell r="AC684">
            <v>0.1</v>
          </cell>
          <cell r="AD684">
            <v>0.15</v>
          </cell>
          <cell r="AE684">
            <v>0.5</v>
          </cell>
          <cell r="AF684">
            <v>1</v>
          </cell>
          <cell r="AG684">
            <v>0.3</v>
          </cell>
          <cell r="AH684">
            <v>0.2</v>
          </cell>
          <cell r="AI684">
            <v>1</v>
          </cell>
          <cell r="AJ684">
            <v>0.2</v>
          </cell>
          <cell r="AK684">
            <v>0.1</v>
          </cell>
          <cell r="AL684">
            <v>0.1</v>
          </cell>
          <cell r="AM684">
            <v>1</v>
          </cell>
          <cell r="AN684">
            <v>0.3</v>
          </cell>
          <cell r="AO684">
            <v>0.25</v>
          </cell>
          <cell r="AP684">
            <v>0.3</v>
          </cell>
          <cell r="AQ684">
            <v>0.1</v>
          </cell>
          <cell r="AR684">
            <v>0.1</v>
          </cell>
          <cell r="AS684">
            <v>1</v>
          </cell>
          <cell r="AT684">
            <v>0.4</v>
          </cell>
          <cell r="AU684">
            <v>0.1</v>
          </cell>
          <cell r="AV684">
            <v>0.1</v>
          </cell>
          <cell r="AW684">
            <v>0.3</v>
          </cell>
          <cell r="AX684">
            <v>0.1</v>
          </cell>
          <cell r="AY684">
            <v>0.1</v>
          </cell>
          <cell r="AZ684">
            <v>1</v>
          </cell>
          <cell r="BA684">
            <v>0.6</v>
          </cell>
          <cell r="BB684">
            <v>0.2</v>
          </cell>
          <cell r="BC684">
            <v>0.05</v>
          </cell>
          <cell r="BD684">
            <v>0.15</v>
          </cell>
          <cell r="BE684">
            <v>0.2</v>
          </cell>
          <cell r="BF684">
            <v>0.05</v>
          </cell>
          <cell r="BG684">
            <v>0.1</v>
          </cell>
          <cell r="BH684">
            <v>1</v>
          </cell>
          <cell r="BI684">
            <v>0.35</v>
          </cell>
          <cell r="BJ684">
            <v>0.15</v>
          </cell>
          <cell r="BK684">
            <v>0.2</v>
          </cell>
          <cell r="BL684">
            <v>0.2</v>
          </cell>
          <cell r="BM684">
            <v>0.6</v>
          </cell>
          <cell r="BN684">
            <v>0.1</v>
          </cell>
          <cell r="BO684">
            <v>0.2</v>
          </cell>
          <cell r="BP684">
            <v>0.2</v>
          </cell>
          <cell r="BQ684">
            <v>0.5</v>
          </cell>
          <cell r="BR684">
            <v>1</v>
          </cell>
          <cell r="BS684">
            <v>0.2</v>
          </cell>
          <cell r="BT684">
            <v>1</v>
          </cell>
          <cell r="BU684">
            <v>0.2</v>
          </cell>
          <cell r="BV684">
            <v>0.2</v>
          </cell>
          <cell r="BW684">
            <v>0.15</v>
          </cell>
          <cell r="BY684">
            <v>0.1</v>
          </cell>
          <cell r="BZ684">
            <v>0.5</v>
          </cell>
          <cell r="CA684">
            <v>0.2</v>
          </cell>
          <cell r="CB684">
            <v>0.1</v>
          </cell>
          <cell r="CC684">
            <v>0.1</v>
          </cell>
          <cell r="CD684">
            <v>0.4</v>
          </cell>
          <cell r="CE684">
            <v>0.1</v>
          </cell>
          <cell r="CF684">
            <v>0.1</v>
          </cell>
          <cell r="CG684">
            <v>0.1</v>
          </cell>
          <cell r="CH684">
            <v>1</v>
          </cell>
          <cell r="CI684">
            <v>0.3</v>
          </cell>
          <cell r="CJ684">
            <v>0.1</v>
          </cell>
          <cell r="CK684">
            <v>0.05</v>
          </cell>
          <cell r="CL684">
            <v>0.2</v>
          </cell>
          <cell r="CM684">
            <v>0.25</v>
          </cell>
          <cell r="CN684">
            <v>0.25</v>
          </cell>
          <cell r="CO684">
            <v>0.25</v>
          </cell>
          <cell r="CP684">
            <v>0.15</v>
          </cell>
          <cell r="CQ684">
            <v>0.2</v>
          </cell>
          <cell r="CR684">
            <v>0.05</v>
          </cell>
          <cell r="CS684">
            <v>0.25</v>
          </cell>
          <cell r="CT684">
            <v>0.1</v>
          </cell>
          <cell r="CU684">
            <v>0.1</v>
          </cell>
          <cell r="CV684">
            <v>0.1</v>
          </cell>
          <cell r="CW684">
            <v>0.1</v>
          </cell>
          <cell r="CX684">
            <v>0.2</v>
          </cell>
          <cell r="CY684">
            <v>0.05</v>
          </cell>
          <cell r="CZ684">
            <v>0.2</v>
          </cell>
          <cell r="DA684">
            <v>0.15</v>
          </cell>
          <cell r="DB684">
            <v>0.7</v>
          </cell>
          <cell r="DC684">
            <v>0.15</v>
          </cell>
          <cell r="DD684">
            <v>0.05</v>
          </cell>
          <cell r="DE684">
            <v>0.2</v>
          </cell>
          <cell r="DF684">
            <v>0.1</v>
          </cell>
          <cell r="DG684">
            <v>0.1</v>
          </cell>
          <cell r="DH684">
            <v>0.25</v>
          </cell>
          <cell r="DI684">
            <v>0.5</v>
          </cell>
          <cell r="DJ684">
            <v>0.05</v>
          </cell>
          <cell r="DK684">
            <v>0.2</v>
          </cell>
          <cell r="DL684">
            <v>0.3</v>
          </cell>
          <cell r="DM684">
            <v>0.25</v>
          </cell>
          <cell r="DN684">
            <v>0.1</v>
          </cell>
          <cell r="DO684">
            <v>0.15</v>
          </cell>
          <cell r="DP684">
            <v>0.1</v>
          </cell>
          <cell r="DQ684">
            <v>1</v>
          </cell>
          <cell r="DR684">
            <v>0.15</v>
          </cell>
          <cell r="DS684">
            <v>0.25</v>
          </cell>
          <cell r="DT684">
            <v>0.25</v>
          </cell>
          <cell r="DU684">
            <v>0.35</v>
          </cell>
          <cell r="DV684">
            <v>0.15</v>
          </cell>
          <cell r="DW684">
            <v>0.3</v>
          </cell>
          <cell r="DX684">
            <v>0.6</v>
          </cell>
          <cell r="DY684">
            <v>0.2</v>
          </cell>
          <cell r="DZ684">
            <v>0.25</v>
          </cell>
          <cell r="EA684">
            <v>0.1</v>
          </cell>
          <cell r="EB684">
            <v>0.05</v>
          </cell>
          <cell r="EC684">
            <v>0.5</v>
          </cell>
          <cell r="ED684">
            <v>1</v>
          </cell>
          <cell r="EE684">
            <v>0.2</v>
          </cell>
          <cell r="EF684">
            <v>0.05</v>
          </cell>
          <cell r="EG684">
            <v>0.05</v>
          </cell>
          <cell r="EH684">
            <v>0.9</v>
          </cell>
          <cell r="EI684">
            <v>0.1</v>
          </cell>
          <cell r="EJ684">
            <v>1</v>
          </cell>
          <cell r="EK684">
            <v>0.5</v>
          </cell>
          <cell r="EL684">
            <v>0.05</v>
          </cell>
          <cell r="EM684">
            <v>0.75</v>
          </cell>
          <cell r="EN684">
            <v>0.5</v>
          </cell>
          <cell r="EO684">
            <v>1</v>
          </cell>
          <cell r="EQ684"/>
        </row>
        <row r="685">
          <cell r="B685">
            <v>42088</v>
          </cell>
          <cell r="C685">
            <v>41640</v>
          </cell>
          <cell r="D685">
            <v>42177</v>
          </cell>
          <cell r="E685">
            <v>41609</v>
          </cell>
          <cell r="F685">
            <v>42440</v>
          </cell>
          <cell r="G685">
            <v>42191</v>
          </cell>
          <cell r="H685">
            <v>42125</v>
          </cell>
          <cell r="I685">
            <v>42170</v>
          </cell>
          <cell r="J685">
            <v>42464</v>
          </cell>
          <cell r="K685">
            <v>42095</v>
          </cell>
          <cell r="L685">
            <v>41640</v>
          </cell>
          <cell r="M685">
            <v>42472</v>
          </cell>
          <cell r="N685">
            <v>41731</v>
          </cell>
          <cell r="O685">
            <v>41456</v>
          </cell>
          <cell r="P685">
            <v>41731</v>
          </cell>
          <cell r="Q685">
            <v>40725</v>
          </cell>
          <cell r="R685">
            <v>42125</v>
          </cell>
          <cell r="S685">
            <v>42333</v>
          </cell>
          <cell r="T685">
            <v>41002</v>
          </cell>
          <cell r="U685">
            <v>42017</v>
          </cell>
          <cell r="V685">
            <v>40388</v>
          </cell>
          <cell r="W685">
            <v>42139</v>
          </cell>
          <cell r="X685">
            <v>42186</v>
          </cell>
          <cell r="Y685">
            <v>42461</v>
          </cell>
          <cell r="Z685">
            <v>42339</v>
          </cell>
          <cell r="AA685">
            <v>42306</v>
          </cell>
          <cell r="AB685">
            <v>40452</v>
          </cell>
          <cell r="AC685">
            <v>41061</v>
          </cell>
          <cell r="AD685">
            <v>41061</v>
          </cell>
          <cell r="AE685">
            <v>42135</v>
          </cell>
          <cell r="AF685">
            <v>42075</v>
          </cell>
          <cell r="AG685" t="str">
            <v>19/08/2014</v>
          </cell>
          <cell r="AH685">
            <v>42675</v>
          </cell>
          <cell r="AI685" t="str">
            <v>15/06/2015</v>
          </cell>
          <cell r="AJ685">
            <v>42197</v>
          </cell>
          <cell r="AK685">
            <v>42370</v>
          </cell>
          <cell r="AL685">
            <v>42370</v>
          </cell>
          <cell r="AM685">
            <v>41275</v>
          </cell>
          <cell r="AN685">
            <v>42197</v>
          </cell>
          <cell r="AO685">
            <v>41892</v>
          </cell>
          <cell r="AP685">
            <v>42217</v>
          </cell>
          <cell r="AQ685">
            <v>42370</v>
          </cell>
          <cell r="AR685">
            <v>42370</v>
          </cell>
          <cell r="AS685">
            <v>41554</v>
          </cell>
          <cell r="AT685">
            <v>41554</v>
          </cell>
          <cell r="AU685">
            <v>42370</v>
          </cell>
          <cell r="AV685">
            <v>42527</v>
          </cell>
          <cell r="AW685">
            <v>42440</v>
          </cell>
          <cell r="AX685">
            <v>42552</v>
          </cell>
          <cell r="AY685">
            <v>42036</v>
          </cell>
          <cell r="AZ685">
            <v>42552</v>
          </cell>
          <cell r="BA685">
            <v>42542</v>
          </cell>
          <cell r="BB685">
            <v>42522</v>
          </cell>
          <cell r="BC685">
            <v>41968</v>
          </cell>
          <cell r="BD685">
            <v>41974</v>
          </cell>
          <cell r="BE685">
            <v>42036</v>
          </cell>
          <cell r="BF685">
            <v>41548</v>
          </cell>
          <cell r="BG685">
            <v>42552</v>
          </cell>
          <cell r="BH685">
            <v>42370</v>
          </cell>
          <cell r="BI685">
            <v>39448</v>
          </cell>
          <cell r="BJ685">
            <v>42552</v>
          </cell>
          <cell r="BK685">
            <v>42614</v>
          </cell>
          <cell r="BL685">
            <v>41365</v>
          </cell>
          <cell r="BM685">
            <v>42461</v>
          </cell>
          <cell r="BN685">
            <v>41533</v>
          </cell>
          <cell r="BO685">
            <v>42450</v>
          </cell>
          <cell r="BP685">
            <v>42370</v>
          </cell>
          <cell r="BQ685">
            <v>41841</v>
          </cell>
          <cell r="BR685">
            <v>42129</v>
          </cell>
          <cell r="BS685">
            <v>41848</v>
          </cell>
          <cell r="BT685">
            <v>41913</v>
          </cell>
          <cell r="BU685">
            <v>42583</v>
          </cell>
          <cell r="BV685">
            <v>42461</v>
          </cell>
          <cell r="BW685">
            <v>42331</v>
          </cell>
          <cell r="BY685">
            <v>42228</v>
          </cell>
          <cell r="BZ685">
            <v>42064</v>
          </cell>
          <cell r="CA685">
            <v>42331</v>
          </cell>
          <cell r="CB685">
            <v>42461</v>
          </cell>
          <cell r="CC685">
            <v>42551</v>
          </cell>
          <cell r="CD685">
            <v>42597</v>
          </cell>
          <cell r="CE685">
            <v>42551</v>
          </cell>
          <cell r="CF685">
            <v>42461</v>
          </cell>
          <cell r="CG685">
            <v>41821</v>
          </cell>
          <cell r="CH685">
            <v>40848</v>
          </cell>
          <cell r="CI685">
            <v>41730</v>
          </cell>
          <cell r="CJ685">
            <v>42583</v>
          </cell>
          <cell r="CK685">
            <v>41820</v>
          </cell>
          <cell r="CL685">
            <v>42339</v>
          </cell>
          <cell r="CM685">
            <v>42133</v>
          </cell>
          <cell r="CN685">
            <v>40545</v>
          </cell>
          <cell r="CO685">
            <v>42093</v>
          </cell>
          <cell r="CP685">
            <v>41365</v>
          </cell>
          <cell r="CQ685">
            <v>42401</v>
          </cell>
          <cell r="CR685">
            <v>42156</v>
          </cell>
          <cell r="CS685">
            <v>42214</v>
          </cell>
          <cell r="CT685">
            <v>42257</v>
          </cell>
          <cell r="CU685">
            <v>42501</v>
          </cell>
          <cell r="CV685">
            <v>42334</v>
          </cell>
          <cell r="CW685">
            <v>42334</v>
          </cell>
          <cell r="CX685">
            <v>42508</v>
          </cell>
          <cell r="CY685">
            <v>42068</v>
          </cell>
          <cell r="CZ685">
            <v>42117</v>
          </cell>
          <cell r="DA685">
            <v>42381</v>
          </cell>
          <cell r="DB685">
            <v>41548</v>
          </cell>
          <cell r="DC685">
            <v>42117</v>
          </cell>
          <cell r="DD685">
            <v>42429</v>
          </cell>
          <cell r="DE685">
            <v>42583</v>
          </cell>
          <cell r="DF685">
            <v>42117</v>
          </cell>
          <cell r="DG685">
            <v>42377</v>
          </cell>
          <cell r="DH685">
            <v>42310</v>
          </cell>
          <cell r="DI685">
            <v>42117</v>
          </cell>
          <cell r="DJ685">
            <v>42437</v>
          </cell>
          <cell r="DK685">
            <v>42571</v>
          </cell>
          <cell r="DL685">
            <v>42300</v>
          </cell>
          <cell r="DM685">
            <v>42257</v>
          </cell>
          <cell r="DN685">
            <v>42490</v>
          </cell>
          <cell r="DO685">
            <v>42310</v>
          </cell>
          <cell r="DP685">
            <v>42443</v>
          </cell>
          <cell r="DQ685">
            <v>41822</v>
          </cell>
          <cell r="DR685">
            <v>42537</v>
          </cell>
          <cell r="DS685">
            <v>42194</v>
          </cell>
          <cell r="DT685">
            <v>42194</v>
          </cell>
          <cell r="DU685">
            <v>41652</v>
          </cell>
          <cell r="DV685">
            <v>42339</v>
          </cell>
          <cell r="DW685">
            <v>42400</v>
          </cell>
          <cell r="DX685">
            <v>42005</v>
          </cell>
          <cell r="DY685">
            <v>42583</v>
          </cell>
          <cell r="DZ685">
            <v>42607</v>
          </cell>
          <cell r="EA685">
            <v>42522</v>
          </cell>
          <cell r="EB685">
            <v>42081</v>
          </cell>
          <cell r="EC685">
            <v>42370</v>
          </cell>
          <cell r="ED685">
            <v>42226</v>
          </cell>
          <cell r="EE685">
            <v>42522</v>
          </cell>
          <cell r="EF685">
            <v>40966</v>
          </cell>
          <cell r="EG685">
            <v>42389</v>
          </cell>
          <cell r="EH685">
            <v>42064</v>
          </cell>
          <cell r="EI685">
            <v>42065</v>
          </cell>
          <cell r="EK685">
            <v>42247</v>
          </cell>
          <cell r="EL685">
            <v>42561</v>
          </cell>
          <cell r="EM685">
            <v>42036</v>
          </cell>
          <cell r="EN685">
            <v>41813</v>
          </cell>
          <cell r="EO685">
            <v>41640</v>
          </cell>
          <cell r="EQ685"/>
          <cell r="FM685"/>
        </row>
        <row r="686">
          <cell r="B686">
            <v>45291</v>
          </cell>
          <cell r="C686">
            <v>44286</v>
          </cell>
          <cell r="D686">
            <v>43191</v>
          </cell>
          <cell r="E686">
            <v>43070</v>
          </cell>
          <cell r="F686">
            <v>43190</v>
          </cell>
          <cell r="G686">
            <v>43282</v>
          </cell>
          <cell r="H686">
            <v>44561</v>
          </cell>
          <cell r="I686">
            <v>43893</v>
          </cell>
          <cell r="J686">
            <v>43194</v>
          </cell>
          <cell r="K686">
            <v>44287</v>
          </cell>
          <cell r="L686">
            <v>42582</v>
          </cell>
          <cell r="M686">
            <v>45016</v>
          </cell>
          <cell r="N686">
            <v>43100</v>
          </cell>
          <cell r="O686">
            <v>42825</v>
          </cell>
          <cell r="P686">
            <v>43100</v>
          </cell>
          <cell r="Q686">
            <v>42825</v>
          </cell>
          <cell r="R686">
            <v>42947</v>
          </cell>
          <cell r="S686">
            <v>43100</v>
          </cell>
          <cell r="T686">
            <v>42916</v>
          </cell>
          <cell r="U686">
            <v>42879</v>
          </cell>
          <cell r="V686">
            <v>43100</v>
          </cell>
          <cell r="W686">
            <v>42460</v>
          </cell>
          <cell r="X686">
            <v>43252</v>
          </cell>
          <cell r="Y686">
            <v>43921</v>
          </cell>
          <cell r="Z686">
            <v>42705</v>
          </cell>
          <cell r="AA686">
            <v>44287</v>
          </cell>
          <cell r="AB686">
            <v>44286</v>
          </cell>
          <cell r="AC686">
            <v>44500</v>
          </cell>
          <cell r="AD686">
            <v>43617</v>
          </cell>
          <cell r="AE686">
            <v>43190</v>
          </cell>
          <cell r="AF686">
            <v>42674</v>
          </cell>
          <cell r="AG686">
            <v>44469</v>
          </cell>
          <cell r="AH686">
            <v>45382</v>
          </cell>
          <cell r="AI686">
            <v>43008</v>
          </cell>
          <cell r="AJ686">
            <v>43830</v>
          </cell>
          <cell r="AK686">
            <v>43101</v>
          </cell>
          <cell r="AL686">
            <v>43101</v>
          </cell>
          <cell r="AM686" t="str">
            <v>31/01/2017</v>
          </cell>
          <cell r="AN686">
            <v>43830</v>
          </cell>
          <cell r="AO686">
            <v>46387</v>
          </cell>
          <cell r="AP686">
            <v>43348</v>
          </cell>
          <cell r="AQ686">
            <v>43101</v>
          </cell>
          <cell r="AR686" t="str">
            <v>31/12/2018</v>
          </cell>
          <cell r="AS686">
            <v>42800</v>
          </cell>
          <cell r="AT686" t="str">
            <v>30/09/2017</v>
          </cell>
          <cell r="AU686">
            <v>43101</v>
          </cell>
          <cell r="AV686">
            <v>42855</v>
          </cell>
          <cell r="AW686" t="str">
            <v>31/05/2017</v>
          </cell>
          <cell r="AX686">
            <v>43344</v>
          </cell>
          <cell r="AY686">
            <v>44651</v>
          </cell>
          <cell r="AZ686">
            <v>42735</v>
          </cell>
          <cell r="BA686">
            <v>43921</v>
          </cell>
          <cell r="BB686">
            <v>43922</v>
          </cell>
          <cell r="BC686">
            <v>43555</v>
          </cell>
          <cell r="BD686">
            <v>43190</v>
          </cell>
          <cell r="BE686">
            <v>42826</v>
          </cell>
          <cell r="BF686">
            <v>43830</v>
          </cell>
          <cell r="BG686">
            <v>42735</v>
          </cell>
          <cell r="BH686">
            <v>43921</v>
          </cell>
          <cell r="BI686">
            <v>44229</v>
          </cell>
          <cell r="BJ686">
            <v>43304</v>
          </cell>
          <cell r="BK686">
            <v>43100</v>
          </cell>
          <cell r="BL686">
            <v>45016</v>
          </cell>
          <cell r="BM686">
            <v>43555</v>
          </cell>
          <cell r="BN686">
            <v>42825</v>
          </cell>
          <cell r="BO686">
            <v>43100</v>
          </cell>
          <cell r="BP686">
            <v>42767</v>
          </cell>
          <cell r="BQ686">
            <v>43434</v>
          </cell>
          <cell r="BR686">
            <v>43190</v>
          </cell>
          <cell r="BS686">
            <v>43400</v>
          </cell>
          <cell r="BT686">
            <v>44773</v>
          </cell>
          <cell r="BU686">
            <v>43404</v>
          </cell>
          <cell r="BV686">
            <v>43160</v>
          </cell>
          <cell r="BW686">
            <v>42643</v>
          </cell>
          <cell r="BY686">
            <v>42856</v>
          </cell>
          <cell r="BZ686">
            <v>43160</v>
          </cell>
          <cell r="CA686">
            <v>42643</v>
          </cell>
          <cell r="CB686">
            <v>42460</v>
          </cell>
          <cell r="CC686">
            <v>44291</v>
          </cell>
          <cell r="CD686">
            <v>42583</v>
          </cell>
          <cell r="CE686">
            <v>43465</v>
          </cell>
          <cell r="CF686">
            <v>43922</v>
          </cell>
          <cell r="CG686">
            <v>43281</v>
          </cell>
          <cell r="CH686">
            <v>43190</v>
          </cell>
          <cell r="CI686">
            <v>43920</v>
          </cell>
          <cell r="CJ686">
            <v>43617</v>
          </cell>
          <cell r="CK686">
            <v>44287</v>
          </cell>
          <cell r="CL686">
            <v>42826</v>
          </cell>
          <cell r="CM686">
            <v>42825</v>
          </cell>
          <cell r="CN686">
            <v>44196</v>
          </cell>
          <cell r="CO686">
            <v>43799</v>
          </cell>
          <cell r="CP686">
            <v>42825</v>
          </cell>
          <cell r="CQ686">
            <v>43921</v>
          </cell>
          <cell r="CR686">
            <v>43190</v>
          </cell>
          <cell r="CS686">
            <v>43675</v>
          </cell>
          <cell r="CT686">
            <v>42988</v>
          </cell>
          <cell r="CU686">
            <v>43373</v>
          </cell>
          <cell r="CV686">
            <v>43191</v>
          </cell>
          <cell r="CW686">
            <v>43191</v>
          </cell>
          <cell r="CX686">
            <v>42713</v>
          </cell>
          <cell r="CY686">
            <v>43038</v>
          </cell>
          <cell r="CZ686">
            <v>43220</v>
          </cell>
          <cell r="DA686">
            <v>43315</v>
          </cell>
          <cell r="DB686">
            <v>43038</v>
          </cell>
          <cell r="DC686">
            <v>42551</v>
          </cell>
          <cell r="DD686">
            <v>43161</v>
          </cell>
          <cell r="DE686">
            <v>43315</v>
          </cell>
          <cell r="DF686">
            <v>42767</v>
          </cell>
          <cell r="DG686">
            <v>43040</v>
          </cell>
          <cell r="DH686">
            <v>43220</v>
          </cell>
          <cell r="DI686">
            <v>43132</v>
          </cell>
          <cell r="DJ686">
            <v>43532</v>
          </cell>
          <cell r="DK686">
            <v>43901</v>
          </cell>
          <cell r="DL686">
            <v>43761</v>
          </cell>
          <cell r="DM686">
            <v>43707</v>
          </cell>
          <cell r="DN686">
            <v>43585</v>
          </cell>
          <cell r="DO686">
            <v>42825</v>
          </cell>
          <cell r="DP686">
            <v>43841</v>
          </cell>
          <cell r="DQ686">
            <v>43939</v>
          </cell>
          <cell r="DR686">
            <v>43707</v>
          </cell>
          <cell r="DS686">
            <v>43252</v>
          </cell>
          <cell r="DT686">
            <v>43342</v>
          </cell>
          <cell r="DU686">
            <v>43403</v>
          </cell>
          <cell r="DV686">
            <v>44165</v>
          </cell>
          <cell r="DW686">
            <v>43131</v>
          </cell>
          <cell r="DX686">
            <v>43102</v>
          </cell>
          <cell r="DY686">
            <v>43315</v>
          </cell>
          <cell r="DZ686">
            <v>43251</v>
          </cell>
          <cell r="EA686">
            <v>43553</v>
          </cell>
          <cell r="EB686">
            <v>42735</v>
          </cell>
          <cell r="EC686">
            <v>42704</v>
          </cell>
          <cell r="ED686">
            <v>43061</v>
          </cell>
          <cell r="EE686">
            <v>42734</v>
          </cell>
          <cell r="EF686">
            <v>42490</v>
          </cell>
          <cell r="EG686">
            <v>43035</v>
          </cell>
          <cell r="EH686">
            <v>43891</v>
          </cell>
          <cell r="EI686">
            <v>42490</v>
          </cell>
          <cell r="EK686">
            <v>42735</v>
          </cell>
          <cell r="EL686">
            <v>42856</v>
          </cell>
          <cell r="EM686">
            <v>44773</v>
          </cell>
          <cell r="EN686">
            <v>43555</v>
          </cell>
          <cell r="EO686">
            <v>45747</v>
          </cell>
          <cell r="EQ686"/>
          <cell r="FM686"/>
        </row>
        <row r="687">
          <cell r="B687">
            <v>1</v>
          </cell>
          <cell r="C687">
            <v>0.6</v>
          </cell>
          <cell r="D687">
            <v>0.7</v>
          </cell>
          <cell r="E687">
            <v>0.1</v>
          </cell>
          <cell r="F687">
            <v>1</v>
          </cell>
          <cell r="G687">
            <v>1</v>
          </cell>
          <cell r="H687">
            <v>0.6</v>
          </cell>
          <cell r="I687">
            <v>1</v>
          </cell>
          <cell r="J687">
            <v>1</v>
          </cell>
          <cell r="K687">
            <v>1</v>
          </cell>
          <cell r="L687">
            <v>1</v>
          </cell>
          <cell r="M687">
            <v>1</v>
          </cell>
          <cell r="N687">
            <v>1</v>
          </cell>
          <cell r="O687">
            <v>1</v>
          </cell>
          <cell r="P687">
            <v>1</v>
          </cell>
          <cell r="Q687">
            <v>1</v>
          </cell>
          <cell r="R687">
            <v>0.25</v>
          </cell>
          <cell r="S687">
            <v>0.8</v>
          </cell>
          <cell r="T687">
            <v>0.9</v>
          </cell>
          <cell r="U687">
            <v>0.7</v>
          </cell>
          <cell r="V687">
            <v>1</v>
          </cell>
          <cell r="W687">
            <v>1</v>
          </cell>
          <cell r="X687">
            <v>1</v>
          </cell>
          <cell r="Y687">
            <v>0.4</v>
          </cell>
          <cell r="Z687">
            <v>0.5</v>
          </cell>
          <cell r="AA687">
            <v>0.45</v>
          </cell>
          <cell r="AB687">
            <v>0.9</v>
          </cell>
          <cell r="AC687">
            <v>1</v>
          </cell>
          <cell r="AD687">
            <v>1</v>
          </cell>
          <cell r="AE687">
            <v>0.8</v>
          </cell>
          <cell r="AF687">
            <v>1</v>
          </cell>
          <cell r="AG687">
            <v>1</v>
          </cell>
          <cell r="AH687">
            <v>1</v>
          </cell>
          <cell r="AI687">
            <v>1</v>
          </cell>
          <cell r="AJ687">
            <v>1</v>
          </cell>
          <cell r="AK687">
            <v>0.15</v>
          </cell>
          <cell r="AL687">
            <v>0.4</v>
          </cell>
          <cell r="AM687">
            <v>1</v>
          </cell>
          <cell r="AN687">
            <v>1</v>
          </cell>
          <cell r="AO687">
            <v>1</v>
          </cell>
          <cell r="AP687">
            <v>1</v>
          </cell>
          <cell r="AQ687">
            <v>0.4</v>
          </cell>
          <cell r="AR687">
            <v>0.6</v>
          </cell>
          <cell r="AS687">
            <v>1</v>
          </cell>
          <cell r="AT687">
            <v>1</v>
          </cell>
          <cell r="AU687">
            <v>0.3</v>
          </cell>
          <cell r="AV687">
            <v>0.7</v>
          </cell>
          <cell r="AW687">
            <v>1</v>
          </cell>
          <cell r="AX687">
            <v>0.15</v>
          </cell>
          <cell r="AY687">
            <v>0.5</v>
          </cell>
          <cell r="AZ687">
            <v>1</v>
          </cell>
          <cell r="BA687">
            <v>0.5</v>
          </cell>
          <cell r="BB687">
            <v>1</v>
          </cell>
          <cell r="BC687">
            <v>1</v>
          </cell>
          <cell r="BD687">
            <v>1</v>
          </cell>
          <cell r="BE687">
            <v>0.3</v>
          </cell>
          <cell r="BF687">
            <v>1</v>
          </cell>
          <cell r="BG687">
            <v>1</v>
          </cell>
          <cell r="BH687">
            <v>1</v>
          </cell>
          <cell r="BI687">
            <v>1</v>
          </cell>
          <cell r="BJ687">
            <v>1</v>
          </cell>
          <cell r="BK687">
            <v>0.5</v>
          </cell>
          <cell r="BL687">
            <v>1</v>
          </cell>
          <cell r="BM687">
            <v>1</v>
          </cell>
          <cell r="BN687">
            <v>1</v>
          </cell>
          <cell r="BO687">
            <v>0.2</v>
          </cell>
          <cell r="BP687">
            <v>0.6</v>
          </cell>
          <cell r="BQ687">
            <v>0.8</v>
          </cell>
          <cell r="BR687">
            <v>1</v>
          </cell>
          <cell r="BS687">
            <v>0.8</v>
          </cell>
          <cell r="BT687">
            <v>1</v>
          </cell>
          <cell r="BU687">
            <v>1</v>
          </cell>
          <cell r="BV687">
            <v>0.7</v>
          </cell>
          <cell r="BW687">
            <v>0.15</v>
          </cell>
          <cell r="BY687">
            <v>0.1</v>
          </cell>
          <cell r="BZ687">
            <v>1</v>
          </cell>
          <cell r="CA687">
            <v>0.2</v>
          </cell>
          <cell r="CB687">
            <v>1</v>
          </cell>
          <cell r="CC687">
            <v>0.5</v>
          </cell>
          <cell r="CD687">
            <v>1</v>
          </cell>
          <cell r="CE687">
            <v>0.5</v>
          </cell>
          <cell r="CF687">
            <v>0.95</v>
          </cell>
          <cell r="CG687">
            <v>0.95</v>
          </cell>
          <cell r="CH687">
            <v>1</v>
          </cell>
          <cell r="CI687">
            <v>1</v>
          </cell>
          <cell r="CJ687">
            <v>0.9</v>
          </cell>
          <cell r="CK687">
            <v>1</v>
          </cell>
          <cell r="CL687">
            <v>0.9</v>
          </cell>
          <cell r="CM687">
            <v>0.95</v>
          </cell>
          <cell r="CN687">
            <v>1</v>
          </cell>
          <cell r="CO687">
            <v>1</v>
          </cell>
          <cell r="CP687">
            <v>0.8</v>
          </cell>
          <cell r="CQ687">
            <v>1</v>
          </cell>
          <cell r="CR687">
            <v>1</v>
          </cell>
          <cell r="CS687">
            <v>0.55000000000000004</v>
          </cell>
          <cell r="CT687">
            <v>0.1</v>
          </cell>
          <cell r="CU687">
            <v>0.1</v>
          </cell>
          <cell r="CV687">
            <v>0.8</v>
          </cell>
          <cell r="CW687">
            <v>0.75</v>
          </cell>
          <cell r="CX687">
            <v>1</v>
          </cell>
          <cell r="CY687">
            <v>0.2</v>
          </cell>
          <cell r="CZ687">
            <v>0.9</v>
          </cell>
          <cell r="DA687">
            <v>1</v>
          </cell>
          <cell r="DB687">
            <v>1</v>
          </cell>
          <cell r="DC687">
            <v>0.7</v>
          </cell>
          <cell r="DD687">
            <v>0.15</v>
          </cell>
          <cell r="DE687">
            <v>0.2</v>
          </cell>
          <cell r="DF687">
            <v>0.3</v>
          </cell>
          <cell r="DG687">
            <v>0.1</v>
          </cell>
          <cell r="DH687">
            <v>0.7</v>
          </cell>
          <cell r="DI687">
            <v>1</v>
          </cell>
          <cell r="DJ687">
            <v>0.2</v>
          </cell>
          <cell r="DK687">
            <v>0.15</v>
          </cell>
          <cell r="DL687">
            <v>0.5</v>
          </cell>
          <cell r="DM687">
            <v>0.3</v>
          </cell>
          <cell r="DN687">
            <v>0.1</v>
          </cell>
          <cell r="DO687">
            <v>0.75</v>
          </cell>
          <cell r="DP687">
            <v>0.5</v>
          </cell>
          <cell r="DQ687">
            <v>0.9</v>
          </cell>
          <cell r="DR687">
            <v>0.15</v>
          </cell>
          <cell r="DS687">
            <v>0.4</v>
          </cell>
          <cell r="DT687">
            <v>0.1</v>
          </cell>
          <cell r="DU687">
            <v>0.5</v>
          </cell>
          <cell r="DV687">
            <v>1</v>
          </cell>
          <cell r="DW687">
            <v>1</v>
          </cell>
          <cell r="DX687">
            <v>0.6</v>
          </cell>
          <cell r="DY687">
            <v>0.2</v>
          </cell>
          <cell r="DZ687">
            <v>1</v>
          </cell>
          <cell r="EA687">
            <v>1</v>
          </cell>
          <cell r="EB687">
            <v>1</v>
          </cell>
          <cell r="EC687">
            <v>1</v>
          </cell>
          <cell r="ED687">
            <v>1</v>
          </cell>
          <cell r="EE687">
            <v>1</v>
          </cell>
          <cell r="EF687">
            <v>1</v>
          </cell>
          <cell r="EG687">
            <v>1</v>
          </cell>
          <cell r="EH687">
            <v>1</v>
          </cell>
          <cell r="EI687">
            <v>0.5</v>
          </cell>
          <cell r="EJ687">
            <v>1</v>
          </cell>
          <cell r="EK687">
            <v>1</v>
          </cell>
          <cell r="EL687">
            <v>0.1</v>
          </cell>
          <cell r="EM687">
            <v>0.25</v>
          </cell>
          <cell r="EN687">
            <v>0.75</v>
          </cell>
          <cell r="EO687">
            <v>1</v>
          </cell>
          <cell r="EQ687"/>
        </row>
        <row r="688">
          <cell r="B688">
            <v>42310</v>
          </cell>
          <cell r="C688">
            <v>42552</v>
          </cell>
          <cell r="D688">
            <v>42163</v>
          </cell>
          <cell r="E688">
            <v>41974</v>
          </cell>
          <cell r="F688">
            <v>42461</v>
          </cell>
          <cell r="G688">
            <v>42095</v>
          </cell>
          <cell r="H688">
            <v>42125</v>
          </cell>
          <cell r="J688">
            <v>41828</v>
          </cell>
          <cell r="K688">
            <v>42217</v>
          </cell>
          <cell r="L688">
            <v>41645</v>
          </cell>
          <cell r="M688">
            <v>42653</v>
          </cell>
          <cell r="N688">
            <v>41365</v>
          </cell>
          <cell r="O688">
            <v>39630</v>
          </cell>
          <cell r="P688">
            <v>41730</v>
          </cell>
          <cell r="Q688">
            <v>42385</v>
          </cell>
          <cell r="R688">
            <v>42009</v>
          </cell>
          <cell r="S688">
            <v>42333</v>
          </cell>
          <cell r="T688">
            <v>42401</v>
          </cell>
          <cell r="U688">
            <v>42017</v>
          </cell>
          <cell r="V688">
            <v>42309</v>
          </cell>
          <cell r="W688">
            <v>40634</v>
          </cell>
          <cell r="X688">
            <v>42618</v>
          </cell>
          <cell r="Y688">
            <v>42036</v>
          </cell>
          <cell r="Z688">
            <v>42369</v>
          </cell>
          <cell r="AA688">
            <v>42306</v>
          </cell>
          <cell r="AB688">
            <v>42217</v>
          </cell>
          <cell r="AC688">
            <v>40634</v>
          </cell>
          <cell r="AD688">
            <v>41579</v>
          </cell>
          <cell r="AE688">
            <v>42156</v>
          </cell>
          <cell r="AF688">
            <v>42552</v>
          </cell>
          <cell r="AG688">
            <v>42225</v>
          </cell>
          <cell r="AH688" t="str">
            <v>27/06/2016</v>
          </cell>
          <cell r="AI688">
            <v>42370</v>
          </cell>
          <cell r="AJ688">
            <v>42372</v>
          </cell>
          <cell r="AK688">
            <v>42372</v>
          </cell>
          <cell r="AL688">
            <v>42005</v>
          </cell>
          <cell r="AM688" t="str">
            <v>Various</v>
          </cell>
          <cell r="AN688">
            <v>41730</v>
          </cell>
          <cell r="AO688">
            <v>41642</v>
          </cell>
          <cell r="AP688" t="str">
            <v>27/10/2015</v>
          </cell>
          <cell r="AQ688">
            <v>42401</v>
          </cell>
          <cell r="AR688">
            <v>38361</v>
          </cell>
          <cell r="AS688">
            <v>41554</v>
          </cell>
          <cell r="AT688">
            <v>42008</v>
          </cell>
          <cell r="AU688">
            <v>42005</v>
          </cell>
          <cell r="AV688">
            <v>42569</v>
          </cell>
          <cell r="AW688">
            <v>42522</v>
          </cell>
          <cell r="AX688">
            <v>42618</v>
          </cell>
          <cell r="AY688">
            <v>42053</v>
          </cell>
          <cell r="AZ688">
            <v>42036</v>
          </cell>
          <cell r="BA688">
            <v>42095</v>
          </cell>
          <cell r="BB688">
            <v>42312</v>
          </cell>
          <cell r="BC688">
            <v>42461</v>
          </cell>
          <cell r="BD688">
            <v>42095</v>
          </cell>
          <cell r="BE688">
            <v>42217</v>
          </cell>
          <cell r="BF688">
            <v>42095</v>
          </cell>
          <cell r="BG688">
            <v>40422</v>
          </cell>
          <cell r="BH688">
            <v>42309</v>
          </cell>
          <cell r="BI688">
            <v>42464</v>
          </cell>
          <cell r="BJ688">
            <v>42506</v>
          </cell>
          <cell r="BK688">
            <v>42562</v>
          </cell>
          <cell r="BL688">
            <v>39448</v>
          </cell>
          <cell r="BM688">
            <v>42248</v>
          </cell>
          <cell r="BN688">
            <v>42310</v>
          </cell>
          <cell r="BO688">
            <v>42064</v>
          </cell>
          <cell r="BP688">
            <v>42370</v>
          </cell>
          <cell r="BQ688">
            <v>41944</v>
          </cell>
          <cell r="BR688">
            <v>42534</v>
          </cell>
          <cell r="BS688">
            <v>41426</v>
          </cell>
          <cell r="BT688">
            <v>41883</v>
          </cell>
          <cell r="BU688">
            <v>42639</v>
          </cell>
          <cell r="BV688">
            <v>42217</v>
          </cell>
          <cell r="BW688">
            <v>42156</v>
          </cell>
          <cell r="BY688">
            <v>42597</v>
          </cell>
          <cell r="BZ688">
            <v>42036</v>
          </cell>
          <cell r="CA688">
            <v>41306</v>
          </cell>
          <cell r="CB688">
            <v>42639</v>
          </cell>
          <cell r="CC688">
            <v>42310</v>
          </cell>
          <cell r="CD688">
            <v>42227</v>
          </cell>
          <cell r="CE688">
            <v>42064</v>
          </cell>
          <cell r="CF688">
            <v>42461</v>
          </cell>
          <cell r="CG688">
            <v>42401</v>
          </cell>
          <cell r="CH688">
            <v>42186</v>
          </cell>
          <cell r="CI688">
            <v>41730</v>
          </cell>
          <cell r="CJ688">
            <v>42139</v>
          </cell>
          <cell r="CK688">
            <v>41730</v>
          </cell>
          <cell r="CL688">
            <v>42186</v>
          </cell>
          <cell r="CM688">
            <v>41932</v>
          </cell>
          <cell r="CN688">
            <v>41351</v>
          </cell>
          <cell r="CO688">
            <v>41730</v>
          </cell>
          <cell r="CP688">
            <v>41365</v>
          </cell>
          <cell r="CQ688">
            <v>42278</v>
          </cell>
          <cell r="CR688">
            <v>42552</v>
          </cell>
          <cell r="CS688">
            <v>41701</v>
          </cell>
          <cell r="CT688">
            <v>41547</v>
          </cell>
          <cell r="CU688">
            <v>42501</v>
          </cell>
          <cell r="CV688">
            <v>42485</v>
          </cell>
          <cell r="CW688">
            <v>42478</v>
          </cell>
          <cell r="CX688">
            <v>42401</v>
          </cell>
          <cell r="CY688">
            <v>42461</v>
          </cell>
          <cell r="CZ688">
            <v>41518</v>
          </cell>
          <cell r="DA688">
            <v>41760</v>
          </cell>
          <cell r="DB688">
            <v>42408</v>
          </cell>
          <cell r="DC688">
            <v>41426</v>
          </cell>
          <cell r="DD688">
            <v>42537</v>
          </cell>
          <cell r="DE688">
            <v>42217</v>
          </cell>
          <cell r="DF688">
            <v>42064</v>
          </cell>
          <cell r="DG688">
            <v>41855</v>
          </cell>
          <cell r="DH688">
            <v>42339</v>
          </cell>
          <cell r="DI688">
            <v>42408</v>
          </cell>
          <cell r="DJ688">
            <v>41883</v>
          </cell>
          <cell r="DK688">
            <v>42537</v>
          </cell>
          <cell r="DL688">
            <v>42248</v>
          </cell>
          <cell r="DM688">
            <v>42252</v>
          </cell>
          <cell r="DN688">
            <v>42036</v>
          </cell>
          <cell r="DO688">
            <v>42310</v>
          </cell>
          <cell r="DP688">
            <v>42248</v>
          </cell>
          <cell r="DQ688">
            <v>42339</v>
          </cell>
          <cell r="DR688">
            <v>42537</v>
          </cell>
          <cell r="DS688">
            <v>42583</v>
          </cell>
          <cell r="DT688">
            <v>41426</v>
          </cell>
          <cell r="DU688">
            <v>42117</v>
          </cell>
          <cell r="DV688">
            <v>42177</v>
          </cell>
          <cell r="DW688">
            <v>41901</v>
          </cell>
          <cell r="DX688">
            <v>41913</v>
          </cell>
          <cell r="DY688">
            <v>42233</v>
          </cell>
          <cell r="DZ688">
            <v>42186</v>
          </cell>
          <cell r="EA688">
            <v>41699</v>
          </cell>
          <cell r="EB688">
            <v>41730</v>
          </cell>
          <cell r="EC688">
            <v>42548</v>
          </cell>
          <cell r="ED688">
            <v>42051</v>
          </cell>
          <cell r="EE688">
            <v>42458</v>
          </cell>
          <cell r="EF688">
            <v>41610</v>
          </cell>
          <cell r="EG688">
            <v>42156</v>
          </cell>
          <cell r="EH688">
            <v>42248</v>
          </cell>
          <cell r="EI688">
            <v>42248</v>
          </cell>
          <cell r="EJ688">
            <v>42282</v>
          </cell>
          <cell r="EK688">
            <v>42522</v>
          </cell>
          <cell r="EL688">
            <v>41218</v>
          </cell>
          <cell r="EM688">
            <v>42632</v>
          </cell>
          <cell r="EN688">
            <v>41884</v>
          </cell>
          <cell r="EO688">
            <v>42005</v>
          </cell>
          <cell r="EQ688"/>
          <cell r="FM688"/>
        </row>
        <row r="689">
          <cell r="B689">
            <v>45291</v>
          </cell>
          <cell r="C689">
            <v>44286</v>
          </cell>
          <cell r="D689">
            <v>43258</v>
          </cell>
          <cell r="E689">
            <v>42608</v>
          </cell>
          <cell r="F689">
            <v>43190</v>
          </cell>
          <cell r="G689">
            <v>43282</v>
          </cell>
          <cell r="H689">
            <v>44561</v>
          </cell>
          <cell r="J689">
            <v>42678</v>
          </cell>
          <cell r="K689">
            <v>44409</v>
          </cell>
          <cell r="L689">
            <v>42551</v>
          </cell>
          <cell r="M689">
            <v>43383</v>
          </cell>
          <cell r="N689">
            <v>43100</v>
          </cell>
          <cell r="O689">
            <v>43100</v>
          </cell>
          <cell r="P689">
            <v>43100</v>
          </cell>
          <cell r="Q689">
            <v>42767</v>
          </cell>
          <cell r="R689">
            <v>42947</v>
          </cell>
          <cell r="S689">
            <v>42978</v>
          </cell>
          <cell r="T689">
            <v>46843</v>
          </cell>
          <cell r="U689">
            <v>42879</v>
          </cell>
          <cell r="V689">
            <v>43100</v>
          </cell>
          <cell r="W689">
            <v>42643</v>
          </cell>
          <cell r="X689">
            <v>42979</v>
          </cell>
          <cell r="Y689">
            <v>42735</v>
          </cell>
          <cell r="Z689">
            <v>42917</v>
          </cell>
          <cell r="AA689">
            <v>44287</v>
          </cell>
          <cell r="AB689">
            <v>44286</v>
          </cell>
          <cell r="AC689">
            <v>44651</v>
          </cell>
          <cell r="AD689">
            <v>43617</v>
          </cell>
          <cell r="AE689">
            <v>43190</v>
          </cell>
          <cell r="AF689">
            <v>42735</v>
          </cell>
          <cell r="AG689">
            <v>44469</v>
          </cell>
          <cell r="AH689">
            <v>45382</v>
          </cell>
          <cell r="AI689">
            <v>47483</v>
          </cell>
          <cell r="AJ689">
            <v>43830</v>
          </cell>
          <cell r="AK689">
            <v>43555</v>
          </cell>
          <cell r="AL689">
            <v>45657</v>
          </cell>
          <cell r="AM689">
            <v>48944</v>
          </cell>
          <cell r="AN689">
            <v>43867</v>
          </cell>
          <cell r="AO689">
            <v>46387</v>
          </cell>
          <cell r="AP689">
            <v>43348</v>
          </cell>
          <cell r="AQ689">
            <v>45657</v>
          </cell>
          <cell r="AR689">
            <v>44926</v>
          </cell>
          <cell r="AS689">
            <v>42800</v>
          </cell>
          <cell r="AT689">
            <v>42986</v>
          </cell>
          <cell r="AU689">
            <v>43465</v>
          </cell>
          <cell r="AV689">
            <v>43952</v>
          </cell>
          <cell r="AW689">
            <v>46387</v>
          </cell>
          <cell r="AX689">
            <v>43344</v>
          </cell>
          <cell r="AY689">
            <v>44651</v>
          </cell>
          <cell r="AZ689">
            <v>42735</v>
          </cell>
          <cell r="BA689">
            <v>43465</v>
          </cell>
          <cell r="BB689">
            <v>43922</v>
          </cell>
          <cell r="BC689">
            <v>43555</v>
          </cell>
          <cell r="BD689">
            <v>43190</v>
          </cell>
          <cell r="BE689">
            <v>42734</v>
          </cell>
          <cell r="BF689">
            <v>43830</v>
          </cell>
          <cell r="BG689">
            <v>44804</v>
          </cell>
          <cell r="BH689">
            <v>43069</v>
          </cell>
          <cell r="BI689">
            <v>44229</v>
          </cell>
          <cell r="BJ689">
            <v>43304</v>
          </cell>
          <cell r="BK689">
            <v>42718</v>
          </cell>
          <cell r="BL689">
            <v>45016</v>
          </cell>
          <cell r="BM689">
            <v>43555</v>
          </cell>
          <cell r="BN689">
            <v>42825</v>
          </cell>
          <cell r="BO689">
            <v>43100</v>
          </cell>
          <cell r="BP689">
            <v>42767</v>
          </cell>
          <cell r="BQ689">
            <v>43405</v>
          </cell>
          <cell r="BR689">
            <v>43190</v>
          </cell>
          <cell r="BS689">
            <v>42825</v>
          </cell>
          <cell r="BT689">
            <v>44773</v>
          </cell>
          <cell r="BU689">
            <v>43404</v>
          </cell>
          <cell r="BV689">
            <v>43191</v>
          </cell>
          <cell r="BW689">
            <v>42643</v>
          </cell>
          <cell r="BY689">
            <v>43327</v>
          </cell>
          <cell r="BZ689">
            <v>43132</v>
          </cell>
          <cell r="CA689">
            <v>42643</v>
          </cell>
          <cell r="CB689">
            <v>44286</v>
          </cell>
          <cell r="CC689">
            <v>44291</v>
          </cell>
          <cell r="CD689">
            <v>43313</v>
          </cell>
          <cell r="CE689">
            <v>43465</v>
          </cell>
          <cell r="CF689">
            <v>43921</v>
          </cell>
          <cell r="CG689">
            <v>43281</v>
          </cell>
          <cell r="CH689">
            <v>43190</v>
          </cell>
          <cell r="CI689">
            <v>43921</v>
          </cell>
          <cell r="CJ689">
            <v>42824</v>
          </cell>
          <cell r="CK689">
            <v>44287</v>
          </cell>
          <cell r="CL689">
            <v>42736</v>
          </cell>
          <cell r="CM689">
            <v>42643</v>
          </cell>
          <cell r="CN689">
            <v>44196</v>
          </cell>
          <cell r="CO689">
            <v>43799</v>
          </cell>
          <cell r="CP689">
            <v>42825</v>
          </cell>
          <cell r="CQ689">
            <v>43921</v>
          </cell>
          <cell r="CR689">
            <v>43190</v>
          </cell>
          <cell r="CS689">
            <v>42797</v>
          </cell>
          <cell r="CT689">
            <v>42979</v>
          </cell>
          <cell r="CU689">
            <v>43373</v>
          </cell>
          <cell r="CV689">
            <v>43586</v>
          </cell>
          <cell r="CW689">
            <v>43208</v>
          </cell>
          <cell r="CX689">
            <v>44286</v>
          </cell>
          <cell r="CY689">
            <v>43404</v>
          </cell>
          <cell r="CZ689">
            <v>43130</v>
          </cell>
          <cell r="DA689">
            <v>42856</v>
          </cell>
          <cell r="DB689">
            <v>43503</v>
          </cell>
          <cell r="DC689">
            <v>43374</v>
          </cell>
          <cell r="DD689">
            <v>43676</v>
          </cell>
          <cell r="DE689">
            <v>43313</v>
          </cell>
          <cell r="DF689">
            <v>43524</v>
          </cell>
          <cell r="DG689">
            <v>42981</v>
          </cell>
          <cell r="DH689">
            <v>42978</v>
          </cell>
          <cell r="DI689">
            <v>43503</v>
          </cell>
          <cell r="DJ689">
            <v>43312</v>
          </cell>
          <cell r="DK689">
            <v>43676</v>
          </cell>
          <cell r="DL689">
            <v>43344</v>
          </cell>
          <cell r="DM689">
            <v>43713</v>
          </cell>
          <cell r="DN689">
            <v>43101</v>
          </cell>
          <cell r="DO689">
            <v>42825</v>
          </cell>
          <cell r="DP689">
            <v>43556</v>
          </cell>
          <cell r="DQ689">
            <v>43070</v>
          </cell>
          <cell r="DR689">
            <v>43676</v>
          </cell>
          <cell r="DS689">
            <v>43678</v>
          </cell>
          <cell r="DT689">
            <v>43678</v>
          </cell>
          <cell r="DU689">
            <v>43220</v>
          </cell>
          <cell r="DV689">
            <v>43281</v>
          </cell>
          <cell r="DW689">
            <v>42573</v>
          </cell>
          <cell r="DX689">
            <v>43009</v>
          </cell>
          <cell r="DY689">
            <v>43313</v>
          </cell>
          <cell r="DZ689">
            <v>43646</v>
          </cell>
          <cell r="EA689">
            <v>43553</v>
          </cell>
          <cell r="EB689">
            <v>42460</v>
          </cell>
          <cell r="EC689">
            <v>42704</v>
          </cell>
          <cell r="ED689">
            <v>42643</v>
          </cell>
          <cell r="EE689">
            <v>43921</v>
          </cell>
          <cell r="EF689">
            <v>42490</v>
          </cell>
          <cell r="EG689">
            <v>43009</v>
          </cell>
          <cell r="EH689">
            <v>44075</v>
          </cell>
          <cell r="EI689">
            <v>42518</v>
          </cell>
          <cell r="EJ689">
            <v>43100</v>
          </cell>
          <cell r="EK689">
            <v>42735</v>
          </cell>
          <cell r="EL689">
            <v>42856</v>
          </cell>
          <cell r="EM689">
            <v>44773</v>
          </cell>
          <cell r="EN689">
            <v>43555</v>
          </cell>
          <cell r="EO689">
            <v>45747</v>
          </cell>
          <cell r="EP689"/>
          <cell r="EQ689"/>
          <cell r="ER689"/>
          <cell r="ES689"/>
          <cell r="ET689"/>
          <cell r="EU689"/>
          <cell r="EV689"/>
          <cell r="EW689"/>
          <cell r="EX689"/>
          <cell r="EY689"/>
          <cell r="EZ689"/>
          <cell r="FA689"/>
          <cell r="FB689"/>
          <cell r="FC689"/>
          <cell r="FD689"/>
          <cell r="FE689"/>
          <cell r="FF689"/>
          <cell r="FM689"/>
        </row>
        <row r="690">
          <cell r="B690" t="str">
            <v>ICT</v>
          </cell>
          <cell r="C690" t="str">
            <v>Infrastructure and Construction</v>
          </cell>
          <cell r="D690" t="str">
            <v>Government Transformation and Service Delivery</v>
          </cell>
          <cell r="E690" t="str">
            <v>Infrastructure and Construction</v>
          </cell>
          <cell r="F690" t="str">
            <v>Government Transformation and Service Delivery</v>
          </cell>
          <cell r="G690" t="str">
            <v>ICT</v>
          </cell>
          <cell r="H690" t="str">
            <v>Government Transformation and Service Delivery</v>
          </cell>
          <cell r="I690" t="str">
            <v>ICT</v>
          </cell>
          <cell r="J690" t="str">
            <v>Government Transformation and Service Delivery</v>
          </cell>
          <cell r="K690" t="str">
            <v>Government Transformation and Service Delivery</v>
          </cell>
          <cell r="L690" t="str">
            <v>ICT</v>
          </cell>
          <cell r="M690" t="str">
            <v>Infrastructure and Construction</v>
          </cell>
          <cell r="N690" t="str">
            <v>Infrastructure and Construction</v>
          </cell>
          <cell r="O690" t="str">
            <v>Infrastructure and Construction</v>
          </cell>
          <cell r="P690" t="str">
            <v>Infrastructure and Construction</v>
          </cell>
          <cell r="Q690" t="str">
            <v>Infrastructure and Construction</v>
          </cell>
          <cell r="R690" t="str">
            <v>Infrastructure and Construction</v>
          </cell>
          <cell r="S690" t="str">
            <v>Infrastructure and Construction</v>
          </cell>
          <cell r="T690" t="str">
            <v>Infrastructure and Construction</v>
          </cell>
          <cell r="U690" t="str">
            <v>Government Transformation and Service Delivery</v>
          </cell>
          <cell r="V690" t="str">
            <v>Infrastructure and Construction</v>
          </cell>
          <cell r="W690" t="str">
            <v>Government Transformation and Service Delivery</v>
          </cell>
          <cell r="X690" t="str">
            <v>ICT</v>
          </cell>
          <cell r="Y690" t="str">
            <v>Infrastructure and Construction</v>
          </cell>
          <cell r="Z690" t="str">
            <v>Infrastructure and Construction</v>
          </cell>
          <cell r="AA690" t="str">
            <v>Government Transformation and Service Delivery</v>
          </cell>
          <cell r="AB690" t="str">
            <v>Government Transformation and Service Delivery</v>
          </cell>
          <cell r="AC690" t="str">
            <v>Infrastructure and Construction</v>
          </cell>
          <cell r="AD690" t="str">
            <v>Infrastructure and Construction</v>
          </cell>
          <cell r="AE690" t="str">
            <v>Government Transformation and Service Delivery</v>
          </cell>
          <cell r="AF690" t="str">
            <v>Infrastructure and Construction</v>
          </cell>
          <cell r="AG690" t="str">
            <v>Infrastructure and Construction</v>
          </cell>
          <cell r="AH690" t="str">
            <v>Infrastructure and Construction</v>
          </cell>
          <cell r="AI690" t="str">
            <v>Infrastructure and Construction</v>
          </cell>
          <cell r="AJ690" t="str">
            <v>Infrastructure and Construction</v>
          </cell>
          <cell r="AK690" t="str">
            <v>Infrastructure and Construction</v>
          </cell>
          <cell r="AL690" t="str">
            <v>Infrastructure and Construction</v>
          </cell>
          <cell r="AM690" t="str">
            <v>Infrastructure and Construction</v>
          </cell>
          <cell r="AN690" t="str">
            <v>Infrastructure and Construction</v>
          </cell>
          <cell r="AO690" t="str">
            <v>Infrastructure and Construction</v>
          </cell>
          <cell r="AP690" t="str">
            <v>Infrastructure and Construction</v>
          </cell>
          <cell r="AQ690" t="str">
            <v>Infrastructure and Construction</v>
          </cell>
          <cell r="AR690" t="str">
            <v>Infrastructure and Construction</v>
          </cell>
          <cell r="AS690" t="str">
            <v>Government Transformation and Service Delivery</v>
          </cell>
          <cell r="AT690" t="str">
            <v>Infrastructure and Construction</v>
          </cell>
          <cell r="AU690" t="str">
            <v>Infrastructure and Construction</v>
          </cell>
          <cell r="AV690" t="str">
            <v>Government Transformation and Service Delivery</v>
          </cell>
          <cell r="AW690" t="str">
            <v>Infrastructure and Construction</v>
          </cell>
          <cell r="AX690" t="str">
            <v>Government Transformation and Service Delivery</v>
          </cell>
          <cell r="AY690" t="str">
            <v>Government Transformation and Service Delivery</v>
          </cell>
          <cell r="AZ690" t="str">
            <v>ICT</v>
          </cell>
          <cell r="BA690" t="str">
            <v>ICT</v>
          </cell>
          <cell r="BB690" t="str">
            <v>ICT</v>
          </cell>
          <cell r="BC690" t="str">
            <v>Government Transformation and Service Delivery</v>
          </cell>
          <cell r="BD690" t="str">
            <v>ICT</v>
          </cell>
          <cell r="BE690" t="str">
            <v>ICT</v>
          </cell>
          <cell r="BF690" t="str">
            <v>Government Transformation and Service Delivery</v>
          </cell>
          <cell r="BG690" t="str">
            <v>ICT</v>
          </cell>
          <cell r="BH690" t="str">
            <v>ICT</v>
          </cell>
          <cell r="BI690" t="str">
            <v>ICT</v>
          </cell>
          <cell r="BJ690" t="str">
            <v>Government Transformation and Service Delivery</v>
          </cell>
          <cell r="BK690" t="str">
            <v>Government Transformation and Service Delivery</v>
          </cell>
          <cell r="BL690" t="str">
            <v>Infrastructure and Construction</v>
          </cell>
          <cell r="BM690" t="str">
            <v>Government Transformation and Service Delivery</v>
          </cell>
          <cell r="BN690" t="str">
            <v>Government Transformation and Service Delivery</v>
          </cell>
          <cell r="BO690" t="str">
            <v>Government Transformation and Service Delivery</v>
          </cell>
          <cell r="BP690" t="str">
            <v>ICT</v>
          </cell>
          <cell r="BQ690" t="str">
            <v>Government Transformation and Service Delivery</v>
          </cell>
          <cell r="BR690" t="str">
            <v>Government Transformation and Service Delivery</v>
          </cell>
          <cell r="BS690" t="str">
            <v>Government Transformation and Service Delivery</v>
          </cell>
          <cell r="BT690" t="str">
            <v>Government Transformation and Service Delivery</v>
          </cell>
          <cell r="BU690" t="str">
            <v>Government Transformation and Service Delivery</v>
          </cell>
          <cell r="BV690" t="str">
            <v>ICT</v>
          </cell>
          <cell r="BW690" t="str">
            <v>Infrastructure and Construction</v>
          </cell>
          <cell r="BY690" t="str">
            <v>Government Transformation and Service Delivery</v>
          </cell>
          <cell r="BZ690" t="str">
            <v>ICT</v>
          </cell>
          <cell r="CA690" t="str">
            <v>Infrastructure and Construction</v>
          </cell>
          <cell r="CB690" t="str">
            <v>Government Transformation and Service Delivery</v>
          </cell>
          <cell r="CC690" t="str">
            <v>Government Transformation and Service Delivery</v>
          </cell>
          <cell r="CD690" t="str">
            <v>ICT</v>
          </cell>
          <cell r="CE690" t="str">
            <v>ICT</v>
          </cell>
          <cell r="CF690" t="str">
            <v>ICT</v>
          </cell>
          <cell r="CG690" t="str">
            <v>Government Transformation and Service Delivery</v>
          </cell>
          <cell r="CH690" t="str">
            <v>ICT</v>
          </cell>
          <cell r="CI690" t="str">
            <v>ICT</v>
          </cell>
          <cell r="CJ690" t="str">
            <v>ICT</v>
          </cell>
          <cell r="CK690" t="str">
            <v>ICT</v>
          </cell>
          <cell r="CL690" t="str">
            <v>Government Transformation and Service Delivery</v>
          </cell>
          <cell r="CM690" t="str">
            <v>ICT</v>
          </cell>
          <cell r="CN690" t="str">
            <v>Infrastructure and Construction</v>
          </cell>
          <cell r="CO690" t="str">
            <v>ICT</v>
          </cell>
          <cell r="CP690" t="str">
            <v>ICT</v>
          </cell>
          <cell r="CQ690" t="str">
            <v>Government Transformation and Service Delivery</v>
          </cell>
          <cell r="CR690" t="str">
            <v>ICT</v>
          </cell>
          <cell r="CS690" t="str">
            <v>Military Capability</v>
          </cell>
          <cell r="CT690" t="str">
            <v>Military Capability</v>
          </cell>
          <cell r="CU690" t="str">
            <v>Military Capability</v>
          </cell>
          <cell r="CV690" t="str">
            <v>Military Capability</v>
          </cell>
          <cell r="CW690" t="str">
            <v>Military Capability</v>
          </cell>
          <cell r="CX690" t="str">
            <v>Government Transformation and Service Delivery</v>
          </cell>
          <cell r="CY690" t="str">
            <v>Military Capability</v>
          </cell>
          <cell r="CZ690" t="str">
            <v>Military Capability</v>
          </cell>
          <cell r="DA690" t="str">
            <v>Government Transformation and Service Delivery</v>
          </cell>
          <cell r="DB690" t="str">
            <v>Military Capability</v>
          </cell>
          <cell r="DC690" t="str">
            <v>Government Transformation and Service Delivery</v>
          </cell>
          <cell r="DD690" t="str">
            <v>Military Capability</v>
          </cell>
          <cell r="DE690" t="str">
            <v>Military Capability</v>
          </cell>
          <cell r="DF690" t="str">
            <v>Military Capability</v>
          </cell>
          <cell r="DG690" t="str">
            <v>Military Capability</v>
          </cell>
          <cell r="DH690" t="str">
            <v>Military Capability</v>
          </cell>
          <cell r="DI690" t="str">
            <v>Military Capability</v>
          </cell>
          <cell r="DJ690" t="str">
            <v>Military Capability</v>
          </cell>
          <cell r="DK690" t="str">
            <v>Military Capability</v>
          </cell>
          <cell r="DL690" t="str">
            <v>Military Capability</v>
          </cell>
          <cell r="DM690" t="str">
            <v>Military Capability</v>
          </cell>
          <cell r="DN690" t="str">
            <v>Government Transformation and Service Delivery</v>
          </cell>
          <cell r="DO690" t="str">
            <v>Military Capability</v>
          </cell>
          <cell r="DP690" t="str">
            <v>Military Capability</v>
          </cell>
          <cell r="DQ690" t="str">
            <v>Military Capability</v>
          </cell>
          <cell r="DR690" t="str">
            <v>Military Capability</v>
          </cell>
          <cell r="DS690" t="str">
            <v>Military Capability</v>
          </cell>
          <cell r="DT690" t="str">
            <v>Military Capability</v>
          </cell>
          <cell r="DU690" t="str">
            <v>Military Capability</v>
          </cell>
          <cell r="DV690" t="str">
            <v>Government Transformation and Service Delivery</v>
          </cell>
          <cell r="DW690" t="str">
            <v>Military Capability</v>
          </cell>
          <cell r="DX690" t="str">
            <v>Military Capability</v>
          </cell>
          <cell r="DY690" t="str">
            <v>Military Capability</v>
          </cell>
          <cell r="DZ690" t="str">
            <v>Infrastructure and Construction</v>
          </cell>
          <cell r="EA690" t="str">
            <v>ICT</v>
          </cell>
          <cell r="EB690" t="str">
            <v>ICT</v>
          </cell>
          <cell r="EC690" t="str">
            <v>Government Transformation and Service Delivery</v>
          </cell>
          <cell r="ED690" t="str">
            <v>ICT</v>
          </cell>
          <cell r="EE690" t="str">
            <v>Government Transformation and Service Delivery</v>
          </cell>
          <cell r="EF690" t="str">
            <v>ICT</v>
          </cell>
          <cell r="EG690" t="str">
            <v>Government Transformation and Service Delivery</v>
          </cell>
          <cell r="EH690" t="str">
            <v>Government Transformation and Service Delivery</v>
          </cell>
          <cell r="EI690" t="str">
            <v>ICT</v>
          </cell>
          <cell r="EJ690" t="str">
            <v>Infrastructure and Construction</v>
          </cell>
          <cell r="EK690" t="str">
            <v>ICT</v>
          </cell>
          <cell r="EL690" t="str">
            <v>Government Transformation and Service Delivery</v>
          </cell>
          <cell r="EM690" t="str">
            <v>ICT</v>
          </cell>
          <cell r="EN690" t="str">
            <v>Government Transformation and Service Delivery</v>
          </cell>
          <cell r="EO690" t="str">
            <v>Government Transformation and Service Delivery</v>
          </cell>
          <cell r="EP690"/>
          <cell r="EQ690">
            <v>143</v>
          </cell>
          <cell r="ER690"/>
          <cell r="ES690"/>
          <cell r="ET690"/>
          <cell r="EU690"/>
          <cell r="EV690"/>
          <cell r="EW690"/>
          <cell r="EX690"/>
          <cell r="EY690"/>
          <cell r="EZ690"/>
          <cell r="FA690"/>
          <cell r="FB690"/>
          <cell r="FC690"/>
          <cell r="FD690"/>
          <cell r="FE690"/>
          <cell r="FF690"/>
        </row>
        <row r="691">
          <cell r="B691" t="str">
            <v>Version 66</v>
          </cell>
          <cell r="C691">
            <v>3</v>
          </cell>
          <cell r="D691">
            <v>41730</v>
          </cell>
          <cell r="E691" t="str">
            <v>V8</v>
          </cell>
          <cell r="G691">
            <v>1.2</v>
          </cell>
          <cell r="H691">
            <v>42437</v>
          </cell>
          <cell r="I691" t="str">
            <v>v7.0</v>
          </cell>
          <cell r="J691" t="str">
            <v>v0.2</v>
          </cell>
          <cell r="K691" t="str">
            <v>v4.0</v>
          </cell>
          <cell r="L691">
            <v>4.3</v>
          </cell>
          <cell r="M691" t="str">
            <v>v1.8</v>
          </cell>
          <cell r="N691">
            <v>1</v>
          </cell>
          <cell r="P691">
            <v>1</v>
          </cell>
          <cell r="Q691">
            <v>2</v>
          </cell>
          <cell r="S691" t="str">
            <v>Pilot Phase</v>
          </cell>
          <cell r="T691">
            <v>5</v>
          </cell>
          <cell r="U691">
            <v>4</v>
          </cell>
          <cell r="W691" t="str">
            <v>Version1. 1/9/15</v>
          </cell>
          <cell r="X691">
            <v>1</v>
          </cell>
          <cell r="Y691" t="str">
            <v>Version 1.4; 5 September 2014</v>
          </cell>
          <cell r="Z691" t="str">
            <v>Version 3.2; 4 June 2015</v>
          </cell>
          <cell r="AA691" t="str">
            <v>v20</v>
          </cell>
          <cell r="AC691">
            <v>1</v>
          </cell>
          <cell r="AD691" t="str">
            <v>n/a</v>
          </cell>
          <cell r="AF691">
            <v>3.2</v>
          </cell>
          <cell r="AG691" t="str">
            <v>Q4 2015</v>
          </cell>
          <cell r="AH691">
            <v>1</v>
          </cell>
          <cell r="AI691">
            <v>6</v>
          </cell>
          <cell r="AJ691" t="str">
            <v>July 2011 Updated BCS</v>
          </cell>
          <cell r="AM691" t="str">
            <v>published</v>
          </cell>
          <cell r="AN691" t="str">
            <v>Final</v>
          </cell>
          <cell r="AO691">
            <v>6</v>
          </cell>
          <cell r="AP691">
            <v>1.4</v>
          </cell>
          <cell r="AQ691">
            <v>42642</v>
          </cell>
          <cell r="AV691" t="str">
            <v>Q4 2014</v>
          </cell>
          <cell r="AX691">
            <v>5</v>
          </cell>
          <cell r="AY691" t="str">
            <v>Addendum to FBC RPA V1.0</v>
          </cell>
          <cell r="AZ691" t="str">
            <v>v0.13</v>
          </cell>
          <cell r="BA691">
            <v>0.7</v>
          </cell>
          <cell r="BB691">
            <v>1</v>
          </cell>
          <cell r="BC691" t="str">
            <v>v1.0b</v>
          </cell>
          <cell r="BD691" t="str">
            <v>not approved</v>
          </cell>
          <cell r="BE691">
            <v>0.3</v>
          </cell>
          <cell r="BG691">
            <v>1</v>
          </cell>
          <cell r="BH691" t="str">
            <v>v1.0</v>
          </cell>
          <cell r="BJ691">
            <v>10.1</v>
          </cell>
          <cell r="BL691">
            <v>2.1</v>
          </cell>
          <cell r="BM691">
            <v>2.2000000000000002</v>
          </cell>
          <cell r="BP691" t="str">
            <v>v10</v>
          </cell>
          <cell r="BR691">
            <v>1</v>
          </cell>
          <cell r="BS691" t="str">
            <v>v4.0</v>
          </cell>
          <cell r="BT691" t="str">
            <v>v1 -Dec 2015</v>
          </cell>
          <cell r="BU691">
            <v>1</v>
          </cell>
          <cell r="BV691" t="str">
            <v>Issue 2</v>
          </cell>
          <cell r="BY691" t="str">
            <v>V1.0</v>
          </cell>
          <cell r="BZ691">
            <v>11</v>
          </cell>
          <cell r="CD691" t="str">
            <v>v4.1</v>
          </cell>
          <cell r="CF691">
            <v>3</v>
          </cell>
          <cell r="CG691" t="str">
            <v>v2</v>
          </cell>
          <cell r="CI691" t="str">
            <v>PBC 1.1</v>
          </cell>
          <cell r="CJ691">
            <v>0.2</v>
          </cell>
          <cell r="CL691" t="str">
            <v>V0.8</v>
          </cell>
          <cell r="CM691">
            <v>4.2300000000000004</v>
          </cell>
          <cell r="CN691" t="str">
            <v>v1.0/Model v7.0</v>
          </cell>
          <cell r="CQ691" t="str">
            <v>1.2.1</v>
          </cell>
          <cell r="CR691">
            <v>5.3</v>
          </cell>
          <cell r="DK691" t="str">
            <v>V1.0</v>
          </cell>
          <cell r="DM691" t="str">
            <v>V1.0</v>
          </cell>
          <cell r="DR691" t="str">
            <v>V1</v>
          </cell>
          <cell r="DZ691">
            <v>1</v>
          </cell>
          <cell r="EA691">
            <v>1</v>
          </cell>
          <cell r="EB691" t="str">
            <v>V0.1</v>
          </cell>
          <cell r="EC691">
            <v>41791</v>
          </cell>
          <cell r="ED691" t="str">
            <v>v1.0</v>
          </cell>
          <cell r="EF691">
            <v>2</v>
          </cell>
          <cell r="EG691" t="str">
            <v>V13</v>
          </cell>
          <cell r="EI691" t="str">
            <v>v1.0</v>
          </cell>
          <cell r="EK691" t="str">
            <v>v4</v>
          </cell>
          <cell r="EL691">
            <v>3</v>
          </cell>
          <cell r="EM691">
            <v>4.2</v>
          </cell>
          <cell r="EN691" t="str">
            <v>SOP V1</v>
          </cell>
          <cell r="EO691" t="str">
            <v>v1.0</v>
          </cell>
          <cell r="EP691"/>
          <cell r="EQ691"/>
          <cell r="ER691"/>
          <cell r="ES691"/>
          <cell r="ET691"/>
          <cell r="EU691"/>
          <cell r="EV691"/>
          <cell r="EW691"/>
          <cell r="EX691"/>
          <cell r="EY691"/>
          <cell r="EZ691"/>
          <cell r="FA691"/>
          <cell r="FB691"/>
          <cell r="FC691"/>
          <cell r="FD691"/>
          <cell r="FE691"/>
          <cell r="FF691"/>
        </row>
        <row r="692">
          <cell r="B692">
            <v>180.6</v>
          </cell>
          <cell r="C692">
            <v>225</v>
          </cell>
          <cell r="D692">
            <v>32.299999999999997</v>
          </cell>
          <cell r="E692">
            <v>752.7</v>
          </cell>
          <cell r="F692">
            <v>16.3</v>
          </cell>
          <cell r="G692">
            <v>178.7</v>
          </cell>
          <cell r="H692">
            <v>42</v>
          </cell>
          <cell r="I692">
            <v>212.1</v>
          </cell>
          <cell r="J692">
            <v>26.1</v>
          </cell>
          <cell r="K692">
            <v>20172</v>
          </cell>
          <cell r="L692">
            <v>8.1</v>
          </cell>
          <cell r="M692">
            <v>336.02</v>
          </cell>
          <cell r="N692">
            <v>2212.4</v>
          </cell>
          <cell r="O692">
            <v>269</v>
          </cell>
          <cell r="P692">
            <v>467.35</v>
          </cell>
          <cell r="Q692">
            <v>25.8</v>
          </cell>
          <cell r="R692">
            <v>3900</v>
          </cell>
          <cell r="S692">
            <v>352.7</v>
          </cell>
          <cell r="T692">
            <v>1464</v>
          </cell>
          <cell r="U692">
            <v>6849.9</v>
          </cell>
          <cell r="V692">
            <v>5627.3154800375196</v>
          </cell>
          <cell r="W692">
            <v>176.33</v>
          </cell>
          <cell r="X692">
            <v>85.2</v>
          </cell>
          <cell r="Y692">
            <v>313</v>
          </cell>
          <cell r="Z692">
            <v>4160.7</v>
          </cell>
          <cell r="AA692">
            <v>10789.9</v>
          </cell>
          <cell r="AB692">
            <v>15.29</v>
          </cell>
          <cell r="AC692">
            <v>4398.1099999999997</v>
          </cell>
          <cell r="AD692">
            <v>1517.25</v>
          </cell>
          <cell r="AE692">
            <v>509</v>
          </cell>
          <cell r="AF692">
            <v>46.63</v>
          </cell>
          <cell r="AG692">
            <v>1382.1</v>
          </cell>
          <cell r="AH692">
            <v>1275.7</v>
          </cell>
          <cell r="AI692">
            <v>68.8</v>
          </cell>
          <cell r="AJ692">
            <v>4371</v>
          </cell>
          <cell r="AK692">
            <v>1240</v>
          </cell>
          <cell r="AL692">
            <v>3621</v>
          </cell>
          <cell r="AM692">
            <v>55700</v>
          </cell>
          <cell r="AN692">
            <v>6310</v>
          </cell>
          <cell r="AO692">
            <v>4078</v>
          </cell>
          <cell r="AP692">
            <v>244.3</v>
          </cell>
          <cell r="AQ692">
            <v>2660.6</v>
          </cell>
          <cell r="AR692">
            <v>4772.1000000000004</v>
          </cell>
          <cell r="AT692">
            <v>317.7</v>
          </cell>
          <cell r="AU692">
            <v>678.06</v>
          </cell>
          <cell r="AV692">
            <v>62</v>
          </cell>
          <cell r="AW692">
            <v>1332</v>
          </cell>
          <cell r="AX692">
            <v>164.21</v>
          </cell>
          <cell r="AY692">
            <v>158.06</v>
          </cell>
          <cell r="AZ692">
            <v>5.58</v>
          </cell>
          <cell r="BA692">
            <v>299.44</v>
          </cell>
          <cell r="BB692">
            <v>449.8</v>
          </cell>
          <cell r="BC692">
            <v>266.2</v>
          </cell>
          <cell r="BD692">
            <v>165</v>
          </cell>
          <cell r="BE692">
            <v>17.899999999999999</v>
          </cell>
          <cell r="BF692">
            <v>309.05</v>
          </cell>
          <cell r="BG692">
            <v>17.399999999999999</v>
          </cell>
          <cell r="BH692">
            <v>40.29</v>
          </cell>
          <cell r="BI692">
            <v>77.243966514817998</v>
          </cell>
          <cell r="BJ692">
            <v>20.399999999999999</v>
          </cell>
          <cell r="BK692">
            <v>32.869999999999997</v>
          </cell>
          <cell r="BL692">
            <v>882.87</v>
          </cell>
          <cell r="BM692">
            <v>140.93</v>
          </cell>
          <cell r="BN692">
            <v>18.940000000000001</v>
          </cell>
          <cell r="BO692">
            <v>350</v>
          </cell>
          <cell r="BP692">
            <v>60.545495478343298</v>
          </cell>
          <cell r="BQ692">
            <v>930.21</v>
          </cell>
          <cell r="BR692">
            <v>471.34399999999999</v>
          </cell>
          <cell r="BS692">
            <v>655.35</v>
          </cell>
          <cell r="BT692">
            <v>6711.18</v>
          </cell>
          <cell r="BU692">
            <v>3.88</v>
          </cell>
          <cell r="BV692">
            <v>300.60000000000002</v>
          </cell>
          <cell r="BW692">
            <v>46</v>
          </cell>
          <cell r="BY692">
            <v>62.5</v>
          </cell>
          <cell r="BZ692">
            <v>105.4</v>
          </cell>
          <cell r="CA692">
            <v>64.900000000000006</v>
          </cell>
          <cell r="CB692">
            <v>205.62</v>
          </cell>
          <cell r="CC692">
            <v>2351.6999999999998</v>
          </cell>
          <cell r="CD692">
            <v>6252</v>
          </cell>
          <cell r="CE692">
            <v>92.67</v>
          </cell>
          <cell r="CF692">
            <v>227</v>
          </cell>
          <cell r="CG692">
            <v>188.73099999999999</v>
          </cell>
          <cell r="CH692">
            <v>1107</v>
          </cell>
          <cell r="CI692">
            <v>90</v>
          </cell>
          <cell r="CJ692">
            <v>122.41800000000001</v>
          </cell>
          <cell r="CK692">
            <v>168.2</v>
          </cell>
          <cell r="CL692">
            <v>561.79999999999995</v>
          </cell>
          <cell r="CM692">
            <v>112.1</v>
          </cell>
          <cell r="CN692">
            <v>2802.7</v>
          </cell>
          <cell r="CO692">
            <v>147</v>
          </cell>
          <cell r="CP692">
            <v>208.8</v>
          </cell>
          <cell r="CQ692">
            <v>140.93</v>
          </cell>
          <cell r="CR692">
            <v>111.1</v>
          </cell>
          <cell r="CS692">
            <v>3614.93</v>
          </cell>
          <cell r="CT692">
            <v>759.84</v>
          </cell>
          <cell r="CU692">
            <v>744.78</v>
          </cell>
          <cell r="CV692">
            <v>6248.63</v>
          </cell>
          <cell r="CW692">
            <v>1612.71</v>
          </cell>
          <cell r="CX692">
            <v>2009.47</v>
          </cell>
          <cell r="CY692">
            <v>1856.76</v>
          </cell>
          <cell r="CZ692">
            <v>9869.7000000000007</v>
          </cell>
          <cell r="DA692">
            <v>21.8</v>
          </cell>
          <cell r="DB692">
            <v>21355.09</v>
          </cell>
          <cell r="DC692">
            <v>146.72999999999999</v>
          </cell>
          <cell r="DD692">
            <v>1717.73</v>
          </cell>
          <cell r="DE692">
            <v>393.38</v>
          </cell>
          <cell r="DF692">
            <v>531.97</v>
          </cell>
          <cell r="DG692">
            <v>6021.4</v>
          </cell>
          <cell r="DH692">
            <v>11148.49</v>
          </cell>
          <cell r="DI692">
            <v>13383.06</v>
          </cell>
          <cell r="DJ692">
            <v>652.41999999999996</v>
          </cell>
          <cell r="DK692">
            <v>2132.4899999999998</v>
          </cell>
          <cell r="DL692">
            <v>596.37</v>
          </cell>
          <cell r="DM692">
            <v>1769.16</v>
          </cell>
          <cell r="DN692">
            <v>211.08</v>
          </cell>
          <cell r="DO692">
            <v>1231.1500000000001</v>
          </cell>
          <cell r="DP692">
            <v>73.83</v>
          </cell>
          <cell r="DQ692">
            <v>20310.55</v>
          </cell>
          <cell r="DR692">
            <v>929.32</v>
          </cell>
          <cell r="DS692">
            <v>7400.08</v>
          </cell>
          <cell r="DT692">
            <v>416.08</v>
          </cell>
          <cell r="DU692">
            <v>31614.28</v>
          </cell>
          <cell r="DV692">
            <v>379.07</v>
          </cell>
          <cell r="DW692">
            <v>18251.599999999999</v>
          </cell>
          <cell r="DX692">
            <v>1116.75</v>
          </cell>
          <cell r="DY692">
            <v>1609.24</v>
          </cell>
          <cell r="DZ692">
            <v>40</v>
          </cell>
          <cell r="EA692">
            <v>247.64</v>
          </cell>
          <cell r="EB692">
            <v>47.72</v>
          </cell>
          <cell r="EC692">
            <v>17.3</v>
          </cell>
          <cell r="ED692">
            <v>380.42</v>
          </cell>
          <cell r="EE692">
            <v>1241</v>
          </cell>
          <cell r="EF692">
            <v>56.41</v>
          </cell>
          <cell r="EG692">
            <v>57</v>
          </cell>
          <cell r="EI692">
            <v>0</v>
          </cell>
          <cell r="EK692">
            <v>10.4</v>
          </cell>
          <cell r="EL692">
            <v>13.98</v>
          </cell>
          <cell r="EM692">
            <v>168.7</v>
          </cell>
          <cell r="EN692">
            <v>283.02999999999997</v>
          </cell>
          <cell r="EO692">
            <v>905</v>
          </cell>
          <cell r="EP692"/>
          <cell r="EQ692">
            <v>354791.55794203066</v>
          </cell>
          <cell r="ER692"/>
          <cell r="ES692"/>
          <cell r="ET692"/>
          <cell r="EU692"/>
          <cell r="EV692"/>
          <cell r="EW692"/>
          <cell r="EX692"/>
          <cell r="EY692"/>
          <cell r="EZ692"/>
          <cell r="FA692"/>
          <cell r="FB692"/>
          <cell r="FC692"/>
          <cell r="FD692"/>
          <cell r="FE692"/>
          <cell r="FF692"/>
        </row>
        <row r="693">
          <cell r="B693" t="str">
            <v>-</v>
          </cell>
          <cell r="C693" t="str">
            <v>-</v>
          </cell>
          <cell r="D693" t="str">
            <v>-</v>
          </cell>
          <cell r="E693" t="str">
            <v>-</v>
          </cell>
          <cell r="F693" t="str">
            <v>-</v>
          </cell>
          <cell r="G693" t="str">
            <v>-</v>
          </cell>
          <cell r="H693" t="str">
            <v>-</v>
          </cell>
          <cell r="I693" t="str">
            <v>-</v>
          </cell>
          <cell r="J693" t="str">
            <v>-</v>
          </cell>
          <cell r="K693" t="str">
            <v>-</v>
          </cell>
          <cell r="L693" t="str">
            <v>-</v>
          </cell>
          <cell r="M693" t="str">
            <v>-</v>
          </cell>
          <cell r="N693" t="str">
            <v>-</v>
          </cell>
          <cell r="O693" t="str">
            <v>-</v>
          </cell>
          <cell r="P693" t="str">
            <v>-</v>
          </cell>
          <cell r="Q693" t="str">
            <v>-</v>
          </cell>
          <cell r="R693" t="str">
            <v>-</v>
          </cell>
          <cell r="S693" t="str">
            <v>-</v>
          </cell>
          <cell r="T693" t="str">
            <v>-</v>
          </cell>
          <cell r="U693" t="str">
            <v>-</v>
          </cell>
          <cell r="V693" t="str">
            <v>-</v>
          </cell>
          <cell r="W693" t="str">
            <v>-</v>
          </cell>
          <cell r="X693" t="str">
            <v>-</v>
          </cell>
          <cell r="Y693" t="str">
            <v>-</v>
          </cell>
          <cell r="Z693" t="str">
            <v>-</v>
          </cell>
          <cell r="AA693" t="str">
            <v>-</v>
          </cell>
          <cell r="AB693" t="str">
            <v>-</v>
          </cell>
          <cell r="AC693" t="str">
            <v>-</v>
          </cell>
          <cell r="AD693" t="str">
            <v>-</v>
          </cell>
          <cell r="AE693" t="str">
            <v>-</v>
          </cell>
          <cell r="AF693" t="str">
            <v>-</v>
          </cell>
          <cell r="AG693" t="str">
            <v>-</v>
          </cell>
          <cell r="AH693" t="str">
            <v>-</v>
          </cell>
          <cell r="AI693" t="str">
            <v>-</v>
          </cell>
          <cell r="AJ693" t="str">
            <v>-</v>
          </cell>
          <cell r="AK693" t="str">
            <v>-</v>
          </cell>
          <cell r="AL693" t="str">
            <v>-</v>
          </cell>
          <cell r="AM693" t="str">
            <v>-</v>
          </cell>
          <cell r="AN693" t="str">
            <v>-</v>
          </cell>
          <cell r="AO693" t="str">
            <v>-</v>
          </cell>
          <cell r="AP693" t="str">
            <v>-</v>
          </cell>
          <cell r="AQ693" t="str">
            <v>-</v>
          </cell>
          <cell r="AR693" t="str">
            <v>-</v>
          </cell>
          <cell r="AS693" t="str">
            <v>-</v>
          </cell>
          <cell r="AT693" t="str">
            <v>No</v>
          </cell>
          <cell r="AU693" t="str">
            <v>-</v>
          </cell>
          <cell r="AV693" t="str">
            <v>-</v>
          </cell>
          <cell r="AW693" t="str">
            <v>-</v>
          </cell>
          <cell r="AX693" t="str">
            <v>-</v>
          </cell>
          <cell r="AY693" t="str">
            <v>-</v>
          </cell>
          <cell r="AZ693" t="str">
            <v>-</v>
          </cell>
          <cell r="BA693" t="str">
            <v>-</v>
          </cell>
          <cell r="BB693" t="str">
            <v>-</v>
          </cell>
          <cell r="BC693" t="str">
            <v>-</v>
          </cell>
          <cell r="BD693" t="str">
            <v>-</v>
          </cell>
          <cell r="BE693" t="str">
            <v>-</v>
          </cell>
          <cell r="BF693" t="str">
            <v>-</v>
          </cell>
          <cell r="BG693" t="str">
            <v>-</v>
          </cell>
          <cell r="BH693" t="str">
            <v>-</v>
          </cell>
          <cell r="BI693" t="str">
            <v>-</v>
          </cell>
          <cell r="BJ693" t="str">
            <v>-</v>
          </cell>
          <cell r="BK693" t="str">
            <v>-</v>
          </cell>
          <cell r="BL693" t="str">
            <v>-</v>
          </cell>
          <cell r="BM693" t="str">
            <v>-</v>
          </cell>
          <cell r="BN693" t="str">
            <v>-</v>
          </cell>
          <cell r="BO693" t="str">
            <v>-</v>
          </cell>
          <cell r="BP693" t="str">
            <v>-</v>
          </cell>
          <cell r="BQ693" t="str">
            <v>No</v>
          </cell>
          <cell r="BR693" t="str">
            <v>-</v>
          </cell>
          <cell r="BS693" t="str">
            <v>-</v>
          </cell>
          <cell r="BT693" t="str">
            <v>-</v>
          </cell>
          <cell r="BU693" t="str">
            <v>-</v>
          </cell>
          <cell r="BV693" t="str">
            <v>-</v>
          </cell>
          <cell r="BW693" t="str">
            <v>-</v>
          </cell>
          <cell r="BY693" t="str">
            <v>-</v>
          </cell>
          <cell r="BZ693" t="str">
            <v>-</v>
          </cell>
          <cell r="CA693" t="str">
            <v>-</v>
          </cell>
          <cell r="CB693" t="str">
            <v>-</v>
          </cell>
          <cell r="CC693" t="str">
            <v>-</v>
          </cell>
          <cell r="CD693" t="str">
            <v>-</v>
          </cell>
          <cell r="CE693" t="str">
            <v>-</v>
          </cell>
          <cell r="CF693" t="str">
            <v>-</v>
          </cell>
          <cell r="CG693" t="str">
            <v>-</v>
          </cell>
          <cell r="CH693" t="str">
            <v>-</v>
          </cell>
          <cell r="CI693" t="str">
            <v>-</v>
          </cell>
          <cell r="CJ693" t="str">
            <v>-</v>
          </cell>
          <cell r="CK693" t="str">
            <v>-</v>
          </cell>
          <cell r="CL693" t="str">
            <v>-</v>
          </cell>
          <cell r="CM693" t="str">
            <v>-</v>
          </cell>
          <cell r="CN693" t="str">
            <v>-</v>
          </cell>
          <cell r="CO693" t="str">
            <v>-</v>
          </cell>
          <cell r="CP693" t="str">
            <v>-</v>
          </cell>
          <cell r="CQ693" t="str">
            <v>-</v>
          </cell>
          <cell r="CR693" t="str">
            <v>-</v>
          </cell>
          <cell r="DJ693">
            <v>0</v>
          </cell>
          <cell r="DK693">
            <v>0</v>
          </cell>
          <cell r="DM693">
            <v>0</v>
          </cell>
          <cell r="DR693">
            <v>0</v>
          </cell>
          <cell r="DZ693" t="str">
            <v>-</v>
          </cell>
          <cell r="EA693" t="str">
            <v>-</v>
          </cell>
          <cell r="EB693" t="str">
            <v>-</v>
          </cell>
          <cell r="EC693" t="str">
            <v>-</v>
          </cell>
          <cell r="ED693" t="str">
            <v>-</v>
          </cell>
          <cell r="EE693" t="str">
            <v>-</v>
          </cell>
          <cell r="EF693" t="str">
            <v>-</v>
          </cell>
          <cell r="EG693" t="str">
            <v>-</v>
          </cell>
          <cell r="EH693" t="str">
            <v>-</v>
          </cell>
          <cell r="EI693" t="str">
            <v>-</v>
          </cell>
          <cell r="EJ693" t="str">
            <v>-</v>
          </cell>
          <cell r="EK693" t="str">
            <v>-</v>
          </cell>
          <cell r="EL693" t="str">
            <v>-</v>
          </cell>
          <cell r="EM693" t="str">
            <v>-</v>
          </cell>
          <cell r="EN693" t="str">
            <v>-</v>
          </cell>
          <cell r="EO693" t="str">
            <v>-</v>
          </cell>
          <cell r="EP693"/>
          <cell r="EQ693">
            <v>0</v>
          </cell>
          <cell r="ER693"/>
          <cell r="ES693"/>
          <cell r="ET693"/>
          <cell r="EU693"/>
          <cell r="EV693"/>
          <cell r="EW693"/>
          <cell r="EX693"/>
          <cell r="EY693"/>
          <cell r="EZ693"/>
          <cell r="FA693"/>
          <cell r="FB693"/>
          <cell r="FC693"/>
          <cell r="FD693"/>
          <cell r="FE693"/>
          <cell r="FF693"/>
          <cell r="FG693"/>
        </row>
        <row r="694">
          <cell r="B694">
            <v>0</v>
          </cell>
          <cell r="C694">
            <v>0</v>
          </cell>
          <cell r="D694">
            <v>0</v>
          </cell>
          <cell r="E694">
            <v>0</v>
          </cell>
          <cell r="F694">
            <v>0</v>
          </cell>
          <cell r="G694">
            <v>0</v>
          </cell>
          <cell r="H694">
            <v>0</v>
          </cell>
          <cell r="I694">
            <v>0</v>
          </cell>
          <cell r="J694">
            <v>0</v>
          </cell>
          <cell r="K694">
            <v>0</v>
          </cell>
          <cell r="L694">
            <v>0</v>
          </cell>
          <cell r="M694">
            <v>0</v>
          </cell>
          <cell r="N694">
            <v>0</v>
          </cell>
          <cell r="O694">
            <v>0</v>
          </cell>
          <cell r="P694">
            <v>0</v>
          </cell>
          <cell r="Q694">
            <v>0</v>
          </cell>
          <cell r="R694">
            <v>0</v>
          </cell>
          <cell r="S694">
            <v>0</v>
          </cell>
          <cell r="T694">
            <v>0</v>
          </cell>
          <cell r="U694">
            <v>0</v>
          </cell>
          <cell r="V694">
            <v>0</v>
          </cell>
          <cell r="W694">
            <v>0</v>
          </cell>
          <cell r="X694">
            <v>0</v>
          </cell>
          <cell r="Y694">
            <v>0</v>
          </cell>
          <cell r="Z694">
            <v>0</v>
          </cell>
          <cell r="AA694">
            <v>0</v>
          </cell>
          <cell r="AB694">
            <v>0</v>
          </cell>
          <cell r="AC694">
            <v>0</v>
          </cell>
          <cell r="AD694">
            <v>0</v>
          </cell>
          <cell r="AE694">
            <v>0</v>
          </cell>
          <cell r="AF694">
            <v>0</v>
          </cell>
          <cell r="AG694">
            <v>0</v>
          </cell>
          <cell r="AH694">
            <v>0</v>
          </cell>
          <cell r="AI694">
            <v>0</v>
          </cell>
          <cell r="AJ694">
            <v>0</v>
          </cell>
          <cell r="AK694">
            <v>0</v>
          </cell>
          <cell r="AL694">
            <v>0</v>
          </cell>
          <cell r="AM694">
            <v>0</v>
          </cell>
          <cell r="AN694">
            <v>0</v>
          </cell>
          <cell r="AO694">
            <v>0</v>
          </cell>
          <cell r="AP694">
            <v>0</v>
          </cell>
          <cell r="AQ694">
            <v>0</v>
          </cell>
          <cell r="AR694">
            <v>0</v>
          </cell>
          <cell r="AS694">
            <v>0</v>
          </cell>
          <cell r="AT694">
            <v>0</v>
          </cell>
          <cell r="AU694">
            <v>0</v>
          </cell>
          <cell r="AV694">
            <v>0</v>
          </cell>
          <cell r="AW694">
            <v>0</v>
          </cell>
          <cell r="AX694">
            <v>0</v>
          </cell>
          <cell r="AY694">
            <v>0</v>
          </cell>
          <cell r="AZ694">
            <v>0</v>
          </cell>
          <cell r="BA694">
            <v>0</v>
          </cell>
          <cell r="BB694">
            <v>0</v>
          </cell>
          <cell r="BC694">
            <v>0</v>
          </cell>
          <cell r="BD694">
            <v>0</v>
          </cell>
          <cell r="BE694">
            <v>0</v>
          </cell>
          <cell r="BF694">
            <v>0</v>
          </cell>
          <cell r="BG694">
            <v>0</v>
          </cell>
          <cell r="BH694">
            <v>0</v>
          </cell>
          <cell r="BI694">
            <v>0</v>
          </cell>
          <cell r="BJ694">
            <v>0</v>
          </cell>
          <cell r="BK694">
            <v>0</v>
          </cell>
          <cell r="BL694">
            <v>0</v>
          </cell>
          <cell r="BM694">
            <v>0</v>
          </cell>
          <cell r="BN694">
            <v>0</v>
          </cell>
          <cell r="BO694">
            <v>0</v>
          </cell>
          <cell r="BP694">
            <v>0</v>
          </cell>
          <cell r="BQ694">
            <v>0</v>
          </cell>
          <cell r="BR694">
            <v>0</v>
          </cell>
          <cell r="BS694">
            <v>0</v>
          </cell>
          <cell r="BT694">
            <v>0</v>
          </cell>
          <cell r="BU694">
            <v>0</v>
          </cell>
          <cell r="BV694">
            <v>0</v>
          </cell>
          <cell r="BW694">
            <v>0</v>
          </cell>
          <cell r="BY694">
            <v>0</v>
          </cell>
          <cell r="BZ694">
            <v>0</v>
          </cell>
          <cell r="CA694">
            <v>0</v>
          </cell>
          <cell r="CB694">
            <v>0</v>
          </cell>
          <cell r="CC694">
            <v>0</v>
          </cell>
          <cell r="CD694">
            <v>0</v>
          </cell>
          <cell r="CE694">
            <v>0</v>
          </cell>
          <cell r="CF694">
            <v>0</v>
          </cell>
          <cell r="CG694">
            <v>0</v>
          </cell>
          <cell r="CH694">
            <v>0</v>
          </cell>
          <cell r="CI694">
            <v>0</v>
          </cell>
          <cell r="CJ694">
            <v>0</v>
          </cell>
          <cell r="CK694">
            <v>0</v>
          </cell>
          <cell r="CL694">
            <v>0</v>
          </cell>
          <cell r="CM694">
            <v>0</v>
          </cell>
          <cell r="CN694">
            <v>0</v>
          </cell>
          <cell r="CO694">
            <v>0</v>
          </cell>
          <cell r="CP694">
            <v>0</v>
          </cell>
          <cell r="CQ694">
            <v>0</v>
          </cell>
          <cell r="CR694">
            <v>0</v>
          </cell>
          <cell r="DG694">
            <v>0</v>
          </cell>
          <cell r="DJ694">
            <v>0</v>
          </cell>
          <cell r="DK694">
            <v>0</v>
          </cell>
          <cell r="DM694">
            <v>0</v>
          </cell>
          <cell r="DO694">
            <v>0</v>
          </cell>
          <cell r="DP694">
            <v>0</v>
          </cell>
          <cell r="DR694">
            <v>0</v>
          </cell>
          <cell r="DZ694">
            <v>0</v>
          </cell>
          <cell r="EA694">
            <v>0</v>
          </cell>
          <cell r="EB694">
            <v>0</v>
          </cell>
          <cell r="EC694">
            <v>0</v>
          </cell>
          <cell r="ED694">
            <v>0</v>
          </cell>
          <cell r="EE694">
            <v>0</v>
          </cell>
          <cell r="EF694">
            <v>0</v>
          </cell>
          <cell r="EG694">
            <v>0</v>
          </cell>
          <cell r="EH694">
            <v>0</v>
          </cell>
          <cell r="EI694">
            <v>0</v>
          </cell>
          <cell r="EJ694">
            <v>0</v>
          </cell>
          <cell r="EK694">
            <v>0</v>
          </cell>
          <cell r="EL694">
            <v>0</v>
          </cell>
          <cell r="EM694">
            <v>0</v>
          </cell>
          <cell r="EN694">
            <v>0</v>
          </cell>
          <cell r="EO694">
            <v>0</v>
          </cell>
          <cell r="EP694"/>
          <cell r="EQ694">
            <v>0</v>
          </cell>
          <cell r="ER694"/>
          <cell r="ES694"/>
          <cell r="ET694"/>
          <cell r="EU694"/>
          <cell r="EV694"/>
          <cell r="EW694"/>
          <cell r="EX694"/>
          <cell r="EY694"/>
          <cell r="EZ694"/>
          <cell r="FA694"/>
          <cell r="FB694"/>
          <cell r="FC694"/>
          <cell r="FD694"/>
          <cell r="FE694"/>
          <cell r="FF694"/>
          <cell r="FG694"/>
        </row>
        <row r="695">
          <cell r="B695">
            <v>0</v>
          </cell>
          <cell r="C695">
            <v>0</v>
          </cell>
          <cell r="D695">
            <v>0</v>
          </cell>
          <cell r="E695">
            <v>0</v>
          </cell>
          <cell r="F695">
            <v>0</v>
          </cell>
          <cell r="G695">
            <v>0</v>
          </cell>
          <cell r="H695">
            <v>0</v>
          </cell>
          <cell r="I695">
            <v>0</v>
          </cell>
          <cell r="J695">
            <v>0</v>
          </cell>
          <cell r="K695">
            <v>0</v>
          </cell>
          <cell r="L695">
            <v>0</v>
          </cell>
          <cell r="M695">
            <v>0</v>
          </cell>
          <cell r="N695">
            <v>0</v>
          </cell>
          <cell r="O695">
            <v>0</v>
          </cell>
          <cell r="P695">
            <v>0</v>
          </cell>
          <cell r="Q695">
            <v>0</v>
          </cell>
          <cell r="R695">
            <v>0</v>
          </cell>
          <cell r="S695">
            <v>0</v>
          </cell>
          <cell r="T695">
            <v>0</v>
          </cell>
          <cell r="U695">
            <v>0</v>
          </cell>
          <cell r="V695">
            <v>0</v>
          </cell>
          <cell r="W695">
            <v>0</v>
          </cell>
          <cell r="X695">
            <v>0</v>
          </cell>
          <cell r="Y695">
            <v>0</v>
          </cell>
          <cell r="Z695">
            <v>0</v>
          </cell>
          <cell r="AA695">
            <v>0</v>
          </cell>
          <cell r="AB695">
            <v>0</v>
          </cell>
          <cell r="AC695">
            <v>0</v>
          </cell>
          <cell r="AD695">
            <v>0</v>
          </cell>
          <cell r="AE695">
            <v>0</v>
          </cell>
          <cell r="AF695">
            <v>0</v>
          </cell>
          <cell r="AG695">
            <v>0</v>
          </cell>
          <cell r="AH695">
            <v>0</v>
          </cell>
          <cell r="AI695">
            <v>0</v>
          </cell>
          <cell r="AJ695">
            <v>0</v>
          </cell>
          <cell r="AK695">
            <v>0</v>
          </cell>
          <cell r="AL695">
            <v>0</v>
          </cell>
          <cell r="AM695">
            <v>0</v>
          </cell>
          <cell r="AN695">
            <v>0</v>
          </cell>
          <cell r="AO695">
            <v>0</v>
          </cell>
          <cell r="AP695">
            <v>0</v>
          </cell>
          <cell r="AQ695">
            <v>0</v>
          </cell>
          <cell r="AR695">
            <v>0</v>
          </cell>
          <cell r="AS695">
            <v>0</v>
          </cell>
          <cell r="AT695">
            <v>1.2</v>
          </cell>
          <cell r="AU695">
            <v>0</v>
          </cell>
          <cell r="AV695">
            <v>0</v>
          </cell>
          <cell r="AW695">
            <v>0</v>
          </cell>
          <cell r="AX695">
            <v>0</v>
          </cell>
          <cell r="AY695">
            <v>0</v>
          </cell>
          <cell r="AZ695">
            <v>0</v>
          </cell>
          <cell r="BA695">
            <v>0</v>
          </cell>
          <cell r="BB695">
            <v>0</v>
          </cell>
          <cell r="BC695">
            <v>0</v>
          </cell>
          <cell r="BD695">
            <v>0</v>
          </cell>
          <cell r="BE695">
            <v>0</v>
          </cell>
          <cell r="BF695">
            <v>0</v>
          </cell>
          <cell r="BG695">
            <v>0</v>
          </cell>
          <cell r="BH695">
            <v>0</v>
          </cell>
          <cell r="BI695">
            <v>0</v>
          </cell>
          <cell r="BJ695">
            <v>0</v>
          </cell>
          <cell r="BK695">
            <v>0</v>
          </cell>
          <cell r="BL695">
            <v>0</v>
          </cell>
          <cell r="BM695">
            <v>0</v>
          </cell>
          <cell r="BN695">
            <v>0</v>
          </cell>
          <cell r="BO695">
            <v>0</v>
          </cell>
          <cell r="BP695">
            <v>0</v>
          </cell>
          <cell r="BQ695">
            <v>89.43</v>
          </cell>
          <cell r="BR695">
            <v>0</v>
          </cell>
          <cell r="BS695">
            <v>0</v>
          </cell>
          <cell r="BT695">
            <v>0</v>
          </cell>
          <cell r="BU695">
            <v>0</v>
          </cell>
          <cell r="BV695">
            <v>0</v>
          </cell>
          <cell r="BW695">
            <v>0</v>
          </cell>
          <cell r="BY695">
            <v>0</v>
          </cell>
          <cell r="BZ695">
            <v>0</v>
          </cell>
          <cell r="CA695">
            <v>0</v>
          </cell>
          <cell r="CB695">
            <v>0</v>
          </cell>
          <cell r="CC695">
            <v>0</v>
          </cell>
          <cell r="CD695">
            <v>0</v>
          </cell>
          <cell r="CE695">
            <v>0</v>
          </cell>
          <cell r="CF695">
            <v>0</v>
          </cell>
          <cell r="CG695">
            <v>0</v>
          </cell>
          <cell r="CH695">
            <v>0</v>
          </cell>
          <cell r="CI695">
            <v>0</v>
          </cell>
          <cell r="CJ695">
            <v>0</v>
          </cell>
          <cell r="CK695">
            <v>0</v>
          </cell>
          <cell r="CL695">
            <v>0</v>
          </cell>
          <cell r="CM695">
            <v>0</v>
          </cell>
          <cell r="CN695">
            <v>0</v>
          </cell>
          <cell r="CO695">
            <v>0</v>
          </cell>
          <cell r="CP695">
            <v>0</v>
          </cell>
          <cell r="CQ695">
            <v>0</v>
          </cell>
          <cell r="CR695">
            <v>0</v>
          </cell>
          <cell r="DG695">
            <v>0</v>
          </cell>
          <cell r="DJ695">
            <v>0</v>
          </cell>
          <cell r="DK695">
            <v>0</v>
          </cell>
          <cell r="DM695">
            <v>0</v>
          </cell>
          <cell r="DO695">
            <v>0</v>
          </cell>
          <cell r="DP695">
            <v>0</v>
          </cell>
          <cell r="DR695">
            <v>0</v>
          </cell>
          <cell r="DZ695">
            <v>0</v>
          </cell>
          <cell r="EA695">
            <v>0</v>
          </cell>
          <cell r="EB695">
            <v>0</v>
          </cell>
          <cell r="EC695">
            <v>0</v>
          </cell>
          <cell r="ED695">
            <v>0</v>
          </cell>
          <cell r="EE695">
            <v>0</v>
          </cell>
          <cell r="EF695">
            <v>0</v>
          </cell>
          <cell r="EG695">
            <v>0</v>
          </cell>
          <cell r="EH695">
            <v>0</v>
          </cell>
          <cell r="EI695">
            <v>0</v>
          </cell>
          <cell r="EJ695">
            <v>0</v>
          </cell>
          <cell r="EK695">
            <v>0</v>
          </cell>
          <cell r="EL695">
            <v>0</v>
          </cell>
          <cell r="EM695">
            <v>0</v>
          </cell>
          <cell r="EN695">
            <v>0</v>
          </cell>
          <cell r="EO695">
            <v>0</v>
          </cell>
          <cell r="EP695"/>
          <cell r="EQ695">
            <v>90.63000000000001</v>
          </cell>
          <cell r="ER695"/>
          <cell r="ES695"/>
          <cell r="ET695"/>
          <cell r="EU695"/>
          <cell r="EV695"/>
          <cell r="EW695"/>
          <cell r="EX695"/>
          <cell r="EY695"/>
          <cell r="EZ695"/>
          <cell r="FA695"/>
          <cell r="FB695"/>
          <cell r="FC695"/>
          <cell r="FD695"/>
          <cell r="FE695"/>
          <cell r="FF695"/>
          <cell r="FG695"/>
        </row>
        <row r="696">
          <cell r="B696">
            <v>0</v>
          </cell>
          <cell r="C696">
            <v>0</v>
          </cell>
          <cell r="D696">
            <v>0</v>
          </cell>
          <cell r="E696">
            <v>0</v>
          </cell>
          <cell r="F696">
            <v>0</v>
          </cell>
          <cell r="G696">
            <v>0</v>
          </cell>
          <cell r="H696">
            <v>0</v>
          </cell>
          <cell r="I696">
            <v>0</v>
          </cell>
          <cell r="J696">
            <v>0</v>
          </cell>
          <cell r="K696">
            <v>0</v>
          </cell>
          <cell r="L696">
            <v>0</v>
          </cell>
          <cell r="M696">
            <v>0</v>
          </cell>
          <cell r="N696">
            <v>0</v>
          </cell>
          <cell r="O696">
            <v>0</v>
          </cell>
          <cell r="P696">
            <v>0</v>
          </cell>
          <cell r="Q696">
            <v>0</v>
          </cell>
          <cell r="R696">
            <v>0</v>
          </cell>
          <cell r="S696">
            <v>0</v>
          </cell>
          <cell r="T696">
            <v>0</v>
          </cell>
          <cell r="U696">
            <v>0</v>
          </cell>
          <cell r="V696">
            <v>0</v>
          </cell>
          <cell r="W696">
            <v>0</v>
          </cell>
          <cell r="X696">
            <v>0</v>
          </cell>
          <cell r="Y696">
            <v>0</v>
          </cell>
          <cell r="Z696">
            <v>0</v>
          </cell>
          <cell r="AA696">
            <v>0</v>
          </cell>
          <cell r="AB696">
            <v>0</v>
          </cell>
          <cell r="AC696">
            <v>0</v>
          </cell>
          <cell r="AD696">
            <v>0</v>
          </cell>
          <cell r="AE696">
            <v>0</v>
          </cell>
          <cell r="AF696">
            <v>0</v>
          </cell>
          <cell r="AG696">
            <v>0</v>
          </cell>
          <cell r="AH696">
            <v>0</v>
          </cell>
          <cell r="AI696">
            <v>0</v>
          </cell>
          <cell r="AJ696">
            <v>0</v>
          </cell>
          <cell r="AK696">
            <v>0</v>
          </cell>
          <cell r="AL696">
            <v>0</v>
          </cell>
          <cell r="AM696">
            <v>0</v>
          </cell>
          <cell r="AN696">
            <v>0</v>
          </cell>
          <cell r="AO696">
            <v>0</v>
          </cell>
          <cell r="AP696">
            <v>0</v>
          </cell>
          <cell r="AQ696">
            <v>0</v>
          </cell>
          <cell r="AR696">
            <v>0</v>
          </cell>
          <cell r="AS696">
            <v>0</v>
          </cell>
          <cell r="AT696">
            <v>0</v>
          </cell>
          <cell r="AU696">
            <v>0</v>
          </cell>
          <cell r="AV696">
            <v>0</v>
          </cell>
          <cell r="AW696">
            <v>0</v>
          </cell>
          <cell r="AX696">
            <v>0</v>
          </cell>
          <cell r="AY696">
            <v>0</v>
          </cell>
          <cell r="AZ696">
            <v>0</v>
          </cell>
          <cell r="BA696">
            <v>0</v>
          </cell>
          <cell r="BB696">
            <v>0</v>
          </cell>
          <cell r="BC696">
            <v>0</v>
          </cell>
          <cell r="BD696">
            <v>0</v>
          </cell>
          <cell r="BE696">
            <v>0</v>
          </cell>
          <cell r="BF696">
            <v>0</v>
          </cell>
          <cell r="BG696">
            <v>0</v>
          </cell>
          <cell r="BH696">
            <v>0</v>
          </cell>
          <cell r="BI696">
            <v>0</v>
          </cell>
          <cell r="BJ696">
            <v>0</v>
          </cell>
          <cell r="BK696">
            <v>0</v>
          </cell>
          <cell r="BL696">
            <v>0</v>
          </cell>
          <cell r="BM696">
            <v>0</v>
          </cell>
          <cell r="BN696">
            <v>0</v>
          </cell>
          <cell r="BO696">
            <v>0</v>
          </cell>
          <cell r="BP696">
            <v>0</v>
          </cell>
          <cell r="BQ696">
            <v>0</v>
          </cell>
          <cell r="BR696">
            <v>0</v>
          </cell>
          <cell r="BS696">
            <v>0</v>
          </cell>
          <cell r="BT696">
            <v>0</v>
          </cell>
          <cell r="BU696">
            <v>0</v>
          </cell>
          <cell r="BV696">
            <v>0</v>
          </cell>
          <cell r="BW696">
            <v>0</v>
          </cell>
          <cell r="BY696">
            <v>0</v>
          </cell>
          <cell r="BZ696">
            <v>0</v>
          </cell>
          <cell r="CA696">
            <v>0</v>
          </cell>
          <cell r="CB696">
            <v>0</v>
          </cell>
          <cell r="CC696">
            <v>0</v>
          </cell>
          <cell r="CD696">
            <v>0</v>
          </cell>
          <cell r="CE696">
            <v>0</v>
          </cell>
          <cell r="CF696">
            <v>0</v>
          </cell>
          <cell r="CG696">
            <v>0</v>
          </cell>
          <cell r="CH696">
            <v>0</v>
          </cell>
          <cell r="CI696">
            <v>0</v>
          </cell>
          <cell r="CJ696">
            <v>0</v>
          </cell>
          <cell r="CK696">
            <v>0</v>
          </cell>
          <cell r="CL696">
            <v>0</v>
          </cell>
          <cell r="CM696">
            <v>0</v>
          </cell>
          <cell r="CN696">
            <v>0</v>
          </cell>
          <cell r="CO696">
            <v>0</v>
          </cell>
          <cell r="CP696">
            <v>0</v>
          </cell>
          <cell r="CQ696">
            <v>0</v>
          </cell>
          <cell r="CR696">
            <v>0</v>
          </cell>
          <cell r="DG696">
            <v>0</v>
          </cell>
          <cell r="DJ696">
            <v>0</v>
          </cell>
          <cell r="DK696">
            <v>0</v>
          </cell>
          <cell r="DM696">
            <v>0</v>
          </cell>
          <cell r="DO696">
            <v>0</v>
          </cell>
          <cell r="DP696">
            <v>0</v>
          </cell>
          <cell r="DR696">
            <v>0</v>
          </cell>
          <cell r="DZ696">
            <v>0</v>
          </cell>
          <cell r="EA696">
            <v>0</v>
          </cell>
          <cell r="EB696">
            <v>0</v>
          </cell>
          <cell r="EC696">
            <v>0</v>
          </cell>
          <cell r="ED696">
            <v>0</v>
          </cell>
          <cell r="EE696">
            <v>0</v>
          </cell>
          <cell r="EF696">
            <v>0</v>
          </cell>
          <cell r="EG696">
            <v>0</v>
          </cell>
          <cell r="EH696">
            <v>0</v>
          </cell>
          <cell r="EI696">
            <v>0</v>
          </cell>
          <cell r="EJ696">
            <v>0</v>
          </cell>
          <cell r="EK696">
            <v>0</v>
          </cell>
          <cell r="EL696">
            <v>0</v>
          </cell>
          <cell r="EM696">
            <v>0</v>
          </cell>
          <cell r="EN696">
            <v>0</v>
          </cell>
          <cell r="EO696">
            <v>0</v>
          </cell>
          <cell r="EP696"/>
          <cell r="EQ696">
            <v>0</v>
          </cell>
          <cell r="ER696"/>
          <cell r="ES696"/>
          <cell r="ET696"/>
          <cell r="EU696"/>
          <cell r="EV696"/>
          <cell r="EW696"/>
          <cell r="EX696"/>
          <cell r="EY696"/>
          <cell r="EZ696"/>
          <cell r="FA696"/>
          <cell r="FB696"/>
          <cell r="FC696"/>
          <cell r="FD696"/>
          <cell r="FE696"/>
          <cell r="FF696"/>
          <cell r="FG696"/>
        </row>
        <row r="697">
          <cell r="B697">
            <v>0</v>
          </cell>
          <cell r="C697">
            <v>0</v>
          </cell>
          <cell r="D697">
            <v>0</v>
          </cell>
          <cell r="E697">
            <v>0</v>
          </cell>
          <cell r="F697">
            <v>0</v>
          </cell>
          <cell r="G697">
            <v>0</v>
          </cell>
          <cell r="H697">
            <v>0</v>
          </cell>
          <cell r="I697">
            <v>0</v>
          </cell>
          <cell r="J697">
            <v>0</v>
          </cell>
          <cell r="K697">
            <v>0</v>
          </cell>
          <cell r="L697">
            <v>0</v>
          </cell>
          <cell r="M697">
            <v>0</v>
          </cell>
          <cell r="N697">
            <v>0</v>
          </cell>
          <cell r="O697">
            <v>0</v>
          </cell>
          <cell r="P697">
            <v>0</v>
          </cell>
          <cell r="Q697">
            <v>0</v>
          </cell>
          <cell r="R697">
            <v>0</v>
          </cell>
          <cell r="S697">
            <v>0</v>
          </cell>
          <cell r="T697">
            <v>0</v>
          </cell>
          <cell r="U697">
            <v>0</v>
          </cell>
          <cell r="V697">
            <v>0</v>
          </cell>
          <cell r="W697">
            <v>0</v>
          </cell>
          <cell r="X697">
            <v>0</v>
          </cell>
          <cell r="Y697">
            <v>0</v>
          </cell>
          <cell r="Z697">
            <v>0</v>
          </cell>
          <cell r="AA697">
            <v>0</v>
          </cell>
          <cell r="AB697">
            <v>0</v>
          </cell>
          <cell r="AC697">
            <v>0</v>
          </cell>
          <cell r="AD697">
            <v>0</v>
          </cell>
          <cell r="AE697">
            <v>0</v>
          </cell>
          <cell r="AF697">
            <v>0</v>
          </cell>
          <cell r="AG697">
            <v>0</v>
          </cell>
          <cell r="AH697">
            <v>0</v>
          </cell>
          <cell r="AI697">
            <v>0</v>
          </cell>
          <cell r="AJ697">
            <v>0</v>
          </cell>
          <cell r="AK697">
            <v>0</v>
          </cell>
          <cell r="AL697">
            <v>0</v>
          </cell>
          <cell r="AM697">
            <v>0</v>
          </cell>
          <cell r="AN697">
            <v>0</v>
          </cell>
          <cell r="AO697">
            <v>0</v>
          </cell>
          <cell r="AP697">
            <v>0</v>
          </cell>
          <cell r="AQ697">
            <v>0</v>
          </cell>
          <cell r="AR697">
            <v>0</v>
          </cell>
          <cell r="AS697">
            <v>0</v>
          </cell>
          <cell r="AT697">
            <v>1.4</v>
          </cell>
          <cell r="AU697">
            <v>0</v>
          </cell>
          <cell r="AV697">
            <v>0</v>
          </cell>
          <cell r="AW697">
            <v>0</v>
          </cell>
          <cell r="AX697">
            <v>0</v>
          </cell>
          <cell r="AY697">
            <v>0</v>
          </cell>
          <cell r="AZ697">
            <v>0</v>
          </cell>
          <cell r="BA697">
            <v>0</v>
          </cell>
          <cell r="BB697">
            <v>0</v>
          </cell>
          <cell r="BC697">
            <v>0</v>
          </cell>
          <cell r="BD697">
            <v>0</v>
          </cell>
          <cell r="BE697">
            <v>0</v>
          </cell>
          <cell r="BF697">
            <v>0</v>
          </cell>
          <cell r="BG697">
            <v>0</v>
          </cell>
          <cell r="BH697">
            <v>0</v>
          </cell>
          <cell r="BI697">
            <v>0</v>
          </cell>
          <cell r="BJ697">
            <v>0</v>
          </cell>
          <cell r="BK697">
            <v>0</v>
          </cell>
          <cell r="BL697">
            <v>0</v>
          </cell>
          <cell r="BM697">
            <v>0</v>
          </cell>
          <cell r="BN697">
            <v>0</v>
          </cell>
          <cell r="BO697">
            <v>0</v>
          </cell>
          <cell r="BP697">
            <v>0</v>
          </cell>
          <cell r="BQ697">
            <v>29.08</v>
          </cell>
          <cell r="BR697">
            <v>0</v>
          </cell>
          <cell r="BS697">
            <v>0</v>
          </cell>
          <cell r="BT697">
            <v>0</v>
          </cell>
          <cell r="BU697">
            <v>0</v>
          </cell>
          <cell r="BV697">
            <v>0</v>
          </cell>
          <cell r="BW697">
            <v>0</v>
          </cell>
          <cell r="BY697">
            <v>0</v>
          </cell>
          <cell r="BZ697">
            <v>0</v>
          </cell>
          <cell r="CA697">
            <v>0</v>
          </cell>
          <cell r="CB697">
            <v>0</v>
          </cell>
          <cell r="CC697">
            <v>0</v>
          </cell>
          <cell r="CD697">
            <v>0</v>
          </cell>
          <cell r="CE697">
            <v>0</v>
          </cell>
          <cell r="CF697">
            <v>0</v>
          </cell>
          <cell r="CG697">
            <v>0</v>
          </cell>
          <cell r="CH697">
            <v>0</v>
          </cell>
          <cell r="CI697">
            <v>0</v>
          </cell>
          <cell r="CJ697">
            <v>0</v>
          </cell>
          <cell r="CK697">
            <v>0</v>
          </cell>
          <cell r="CL697">
            <v>0</v>
          </cell>
          <cell r="CM697">
            <v>0</v>
          </cell>
          <cell r="CN697">
            <v>0</v>
          </cell>
          <cell r="CO697">
            <v>0</v>
          </cell>
          <cell r="CP697">
            <v>0</v>
          </cell>
          <cell r="CQ697">
            <v>0</v>
          </cell>
          <cell r="CR697">
            <v>0</v>
          </cell>
          <cell r="DG697">
            <v>0</v>
          </cell>
          <cell r="DJ697">
            <v>0</v>
          </cell>
          <cell r="DK697">
            <v>0</v>
          </cell>
          <cell r="DM697">
            <v>0</v>
          </cell>
          <cell r="DO697">
            <v>0</v>
          </cell>
          <cell r="DP697">
            <v>0</v>
          </cell>
          <cell r="DR697">
            <v>0</v>
          </cell>
          <cell r="DZ697">
            <v>0</v>
          </cell>
          <cell r="EA697">
            <v>0</v>
          </cell>
          <cell r="EB697">
            <v>0</v>
          </cell>
          <cell r="EC697">
            <v>0</v>
          </cell>
          <cell r="ED697">
            <v>0</v>
          </cell>
          <cell r="EE697">
            <v>0</v>
          </cell>
          <cell r="EF697">
            <v>0</v>
          </cell>
          <cell r="EG697">
            <v>0</v>
          </cell>
          <cell r="EH697">
            <v>0</v>
          </cell>
          <cell r="EI697">
            <v>0</v>
          </cell>
          <cell r="EJ697">
            <v>0</v>
          </cell>
          <cell r="EK697">
            <v>0</v>
          </cell>
          <cell r="EL697">
            <v>0</v>
          </cell>
          <cell r="EM697">
            <v>0</v>
          </cell>
          <cell r="EN697">
            <v>0</v>
          </cell>
          <cell r="EO697">
            <v>0</v>
          </cell>
          <cell r="EP697"/>
          <cell r="EQ697">
            <v>30.479999999999997</v>
          </cell>
          <cell r="ER697"/>
          <cell r="ES697"/>
          <cell r="ET697"/>
          <cell r="EU697"/>
          <cell r="EV697"/>
          <cell r="EW697"/>
          <cell r="EX697"/>
          <cell r="EY697"/>
          <cell r="EZ697"/>
          <cell r="FA697"/>
          <cell r="FB697"/>
          <cell r="FC697"/>
          <cell r="FD697"/>
          <cell r="FE697"/>
          <cell r="FF697"/>
          <cell r="FG697"/>
        </row>
        <row r="698">
          <cell r="B698">
            <v>1.24</v>
          </cell>
          <cell r="C698">
            <v>0</v>
          </cell>
          <cell r="D698">
            <v>0</v>
          </cell>
          <cell r="E698">
            <v>0</v>
          </cell>
          <cell r="F698">
            <v>0</v>
          </cell>
          <cell r="G698">
            <v>0</v>
          </cell>
          <cell r="H698">
            <v>0</v>
          </cell>
          <cell r="I698">
            <v>0</v>
          </cell>
          <cell r="J698">
            <v>0</v>
          </cell>
          <cell r="K698">
            <v>0</v>
          </cell>
          <cell r="L698">
            <v>0</v>
          </cell>
          <cell r="M698">
            <v>0</v>
          </cell>
          <cell r="N698">
            <v>0</v>
          </cell>
          <cell r="O698">
            <v>0</v>
          </cell>
          <cell r="P698">
            <v>0</v>
          </cell>
          <cell r="Q698">
            <v>0</v>
          </cell>
          <cell r="R698">
            <v>0</v>
          </cell>
          <cell r="S698">
            <v>0</v>
          </cell>
          <cell r="T698">
            <v>0</v>
          </cell>
          <cell r="U698">
            <v>0</v>
          </cell>
          <cell r="V698">
            <v>0</v>
          </cell>
          <cell r="W698">
            <v>0</v>
          </cell>
          <cell r="X698">
            <v>0</v>
          </cell>
          <cell r="Y698">
            <v>0</v>
          </cell>
          <cell r="Z698">
            <v>0</v>
          </cell>
          <cell r="AA698">
            <v>0</v>
          </cell>
          <cell r="AB698">
            <v>0</v>
          </cell>
          <cell r="AC698">
            <v>0</v>
          </cell>
          <cell r="AD698">
            <v>0</v>
          </cell>
          <cell r="AE698">
            <v>0</v>
          </cell>
          <cell r="AF698">
            <v>0</v>
          </cell>
          <cell r="AG698">
            <v>0</v>
          </cell>
          <cell r="AH698">
            <v>0</v>
          </cell>
          <cell r="AI698">
            <v>0</v>
          </cell>
          <cell r="AJ698">
            <v>0</v>
          </cell>
          <cell r="AK698">
            <v>0</v>
          </cell>
          <cell r="AL698">
            <v>0</v>
          </cell>
          <cell r="AM698">
            <v>0</v>
          </cell>
          <cell r="AN698">
            <v>0</v>
          </cell>
          <cell r="AO698">
            <v>0</v>
          </cell>
          <cell r="AP698">
            <v>0</v>
          </cell>
          <cell r="AQ698">
            <v>0</v>
          </cell>
          <cell r="AR698">
            <v>0</v>
          </cell>
          <cell r="AS698">
            <v>0</v>
          </cell>
          <cell r="AT698">
            <v>0</v>
          </cell>
          <cell r="AU698">
            <v>0</v>
          </cell>
          <cell r="AV698">
            <v>0</v>
          </cell>
          <cell r="AW698">
            <v>0</v>
          </cell>
          <cell r="AX698">
            <v>0</v>
          </cell>
          <cell r="AY698">
            <v>0</v>
          </cell>
          <cell r="AZ698">
            <v>0</v>
          </cell>
          <cell r="BA698">
            <v>0</v>
          </cell>
          <cell r="BB698">
            <v>0</v>
          </cell>
          <cell r="BC698">
            <v>0</v>
          </cell>
          <cell r="BD698">
            <v>0</v>
          </cell>
          <cell r="BE698">
            <v>0</v>
          </cell>
          <cell r="BF698">
            <v>0</v>
          </cell>
          <cell r="BG698">
            <v>0</v>
          </cell>
          <cell r="BH698">
            <v>0</v>
          </cell>
          <cell r="BI698">
            <v>0</v>
          </cell>
          <cell r="BJ698">
            <v>0</v>
          </cell>
          <cell r="BK698">
            <v>0</v>
          </cell>
          <cell r="BL698">
            <v>0</v>
          </cell>
          <cell r="BM698">
            <v>0</v>
          </cell>
          <cell r="BN698">
            <v>0</v>
          </cell>
          <cell r="BO698">
            <v>0</v>
          </cell>
          <cell r="BP698">
            <v>0</v>
          </cell>
          <cell r="BQ698">
            <v>0</v>
          </cell>
          <cell r="BR698">
            <v>0</v>
          </cell>
          <cell r="BS698">
            <v>0</v>
          </cell>
          <cell r="BT698">
            <v>0</v>
          </cell>
          <cell r="BU698">
            <v>0</v>
          </cell>
          <cell r="BV698">
            <v>0</v>
          </cell>
          <cell r="BW698">
            <v>0</v>
          </cell>
          <cell r="BY698">
            <v>0</v>
          </cell>
          <cell r="BZ698">
            <v>0</v>
          </cell>
          <cell r="CA698">
            <v>0</v>
          </cell>
          <cell r="CB698">
            <v>0</v>
          </cell>
          <cell r="CC698">
            <v>0</v>
          </cell>
          <cell r="CD698">
            <v>0</v>
          </cell>
          <cell r="CE698">
            <v>0</v>
          </cell>
          <cell r="CF698">
            <v>0</v>
          </cell>
          <cell r="CG698">
            <v>0</v>
          </cell>
          <cell r="CH698">
            <v>0</v>
          </cell>
          <cell r="CI698">
            <v>0</v>
          </cell>
          <cell r="CJ698">
            <v>0</v>
          </cell>
          <cell r="CK698">
            <v>0</v>
          </cell>
          <cell r="CL698">
            <v>0</v>
          </cell>
          <cell r="CM698">
            <v>0</v>
          </cell>
          <cell r="CN698">
            <v>0</v>
          </cell>
          <cell r="CO698">
            <v>0</v>
          </cell>
          <cell r="CP698">
            <v>0</v>
          </cell>
          <cell r="CQ698">
            <v>0</v>
          </cell>
          <cell r="CR698">
            <v>0</v>
          </cell>
          <cell r="DG698">
            <v>0</v>
          </cell>
          <cell r="DJ698">
            <v>0</v>
          </cell>
          <cell r="DK698">
            <v>0</v>
          </cell>
          <cell r="DM698">
            <v>0</v>
          </cell>
          <cell r="DO698">
            <v>0</v>
          </cell>
          <cell r="DP698">
            <v>0</v>
          </cell>
          <cell r="DR698">
            <v>0</v>
          </cell>
          <cell r="DZ698">
            <v>0</v>
          </cell>
          <cell r="EA698">
            <v>0</v>
          </cell>
          <cell r="EB698">
            <v>0</v>
          </cell>
          <cell r="EC698">
            <v>0</v>
          </cell>
          <cell r="ED698">
            <v>0</v>
          </cell>
          <cell r="EE698">
            <v>0</v>
          </cell>
          <cell r="EF698">
            <v>0</v>
          </cell>
          <cell r="EG698">
            <v>0</v>
          </cell>
          <cell r="EH698">
            <v>0</v>
          </cell>
          <cell r="EI698">
            <v>0</v>
          </cell>
          <cell r="EJ698">
            <v>0</v>
          </cell>
          <cell r="EK698">
            <v>0</v>
          </cell>
          <cell r="EL698">
            <v>0</v>
          </cell>
          <cell r="EM698">
            <v>0</v>
          </cell>
          <cell r="EN698">
            <v>0</v>
          </cell>
          <cell r="EO698">
            <v>0</v>
          </cell>
          <cell r="EP698"/>
          <cell r="EQ698">
            <v>1.24</v>
          </cell>
          <cell r="ER698"/>
          <cell r="ES698"/>
          <cell r="ET698"/>
          <cell r="EU698"/>
          <cell r="EV698"/>
          <cell r="EW698"/>
          <cell r="EX698"/>
          <cell r="EY698"/>
          <cell r="EZ698"/>
          <cell r="FA698"/>
          <cell r="FB698"/>
          <cell r="FC698"/>
          <cell r="FD698"/>
          <cell r="FE698"/>
          <cell r="FF698"/>
          <cell r="FG698"/>
        </row>
        <row r="699">
          <cell r="B699">
            <v>1.24</v>
          </cell>
          <cell r="C699">
            <v>0</v>
          </cell>
          <cell r="D699">
            <v>0</v>
          </cell>
          <cell r="E699">
            <v>0</v>
          </cell>
          <cell r="F699">
            <v>0</v>
          </cell>
          <cell r="G699">
            <v>0</v>
          </cell>
          <cell r="H699">
            <v>0</v>
          </cell>
          <cell r="I699">
            <v>0</v>
          </cell>
          <cell r="J699">
            <v>0</v>
          </cell>
          <cell r="K699">
            <v>0</v>
          </cell>
          <cell r="L699">
            <v>0</v>
          </cell>
          <cell r="M699">
            <v>0</v>
          </cell>
          <cell r="N699">
            <v>0</v>
          </cell>
          <cell r="O699">
            <v>0</v>
          </cell>
          <cell r="P699">
            <v>0</v>
          </cell>
          <cell r="Q699">
            <v>0</v>
          </cell>
          <cell r="R699">
            <v>0</v>
          </cell>
          <cell r="S699">
            <v>0</v>
          </cell>
          <cell r="T699">
            <v>0</v>
          </cell>
          <cell r="U699">
            <v>0</v>
          </cell>
          <cell r="V699">
            <v>0</v>
          </cell>
          <cell r="W699">
            <v>0</v>
          </cell>
          <cell r="X699">
            <v>0</v>
          </cell>
          <cell r="Y699">
            <v>0</v>
          </cell>
          <cell r="Z699">
            <v>0</v>
          </cell>
          <cell r="AA699">
            <v>0</v>
          </cell>
          <cell r="AB699">
            <v>0</v>
          </cell>
          <cell r="AC699">
            <v>0</v>
          </cell>
          <cell r="AD699">
            <v>0</v>
          </cell>
          <cell r="AE699">
            <v>0</v>
          </cell>
          <cell r="AF699">
            <v>0</v>
          </cell>
          <cell r="AG699">
            <v>0</v>
          </cell>
          <cell r="AH699">
            <v>0</v>
          </cell>
          <cell r="AI699">
            <v>0</v>
          </cell>
          <cell r="AJ699">
            <v>0</v>
          </cell>
          <cell r="AK699">
            <v>0</v>
          </cell>
          <cell r="AL699">
            <v>0</v>
          </cell>
          <cell r="AM699">
            <v>0</v>
          </cell>
          <cell r="AN699">
            <v>0</v>
          </cell>
          <cell r="AO699">
            <v>0</v>
          </cell>
          <cell r="AP699">
            <v>0</v>
          </cell>
          <cell r="AQ699">
            <v>0</v>
          </cell>
          <cell r="AR699">
            <v>0</v>
          </cell>
          <cell r="AS699">
            <v>0</v>
          </cell>
          <cell r="AT699">
            <v>1.5</v>
          </cell>
          <cell r="AU699">
            <v>0</v>
          </cell>
          <cell r="AV699">
            <v>0</v>
          </cell>
          <cell r="AW699">
            <v>0</v>
          </cell>
          <cell r="AX699">
            <v>0</v>
          </cell>
          <cell r="AY699">
            <v>0</v>
          </cell>
          <cell r="AZ699">
            <v>0</v>
          </cell>
          <cell r="BA699">
            <v>0</v>
          </cell>
          <cell r="BB699">
            <v>0</v>
          </cell>
          <cell r="BC699">
            <v>0</v>
          </cell>
          <cell r="BD699">
            <v>0</v>
          </cell>
          <cell r="BE699">
            <v>0</v>
          </cell>
          <cell r="BF699">
            <v>0</v>
          </cell>
          <cell r="BG699">
            <v>0</v>
          </cell>
          <cell r="BH699">
            <v>0</v>
          </cell>
          <cell r="BI699">
            <v>0</v>
          </cell>
          <cell r="BJ699">
            <v>0</v>
          </cell>
          <cell r="BK699">
            <v>0</v>
          </cell>
          <cell r="BL699">
            <v>0</v>
          </cell>
          <cell r="BM699">
            <v>0</v>
          </cell>
          <cell r="BN699">
            <v>0</v>
          </cell>
          <cell r="BO699">
            <v>0</v>
          </cell>
          <cell r="BP699">
            <v>0</v>
          </cell>
          <cell r="BQ699">
            <v>31.37</v>
          </cell>
          <cell r="BR699">
            <v>0</v>
          </cell>
          <cell r="BS699">
            <v>0</v>
          </cell>
          <cell r="BT699">
            <v>0</v>
          </cell>
          <cell r="BU699">
            <v>0</v>
          </cell>
          <cell r="BV699">
            <v>0</v>
          </cell>
          <cell r="BW699">
            <v>0</v>
          </cell>
          <cell r="BY699">
            <v>0</v>
          </cell>
          <cell r="BZ699">
            <v>0</v>
          </cell>
          <cell r="CA699">
            <v>0</v>
          </cell>
          <cell r="CB699">
            <v>0</v>
          </cell>
          <cell r="CC699">
            <v>0</v>
          </cell>
          <cell r="CD699">
            <v>0</v>
          </cell>
          <cell r="CE699">
            <v>0</v>
          </cell>
          <cell r="CF699">
            <v>0</v>
          </cell>
          <cell r="CG699">
            <v>0</v>
          </cell>
          <cell r="CH699">
            <v>0</v>
          </cell>
          <cell r="CI699">
            <v>0</v>
          </cell>
          <cell r="CJ699">
            <v>0</v>
          </cell>
          <cell r="CK699">
            <v>0</v>
          </cell>
          <cell r="CL699">
            <v>0</v>
          </cell>
          <cell r="CM699">
            <v>0</v>
          </cell>
          <cell r="CN699">
            <v>0</v>
          </cell>
          <cell r="CO699">
            <v>0</v>
          </cell>
          <cell r="CP699">
            <v>0</v>
          </cell>
          <cell r="CQ699">
            <v>0</v>
          </cell>
          <cell r="CR699">
            <v>0</v>
          </cell>
          <cell r="DG699">
            <v>0</v>
          </cell>
          <cell r="DJ699">
            <v>0</v>
          </cell>
          <cell r="DK699">
            <v>0</v>
          </cell>
          <cell r="DM699">
            <v>0</v>
          </cell>
          <cell r="DO699">
            <v>0</v>
          </cell>
          <cell r="DP699">
            <v>0</v>
          </cell>
          <cell r="DR699">
            <v>0</v>
          </cell>
          <cell r="DZ699">
            <v>0</v>
          </cell>
          <cell r="EA699">
            <v>0</v>
          </cell>
          <cell r="EB699">
            <v>0</v>
          </cell>
          <cell r="EC699">
            <v>0</v>
          </cell>
          <cell r="ED699">
            <v>0</v>
          </cell>
          <cell r="EE699">
            <v>0</v>
          </cell>
          <cell r="EF699">
            <v>0</v>
          </cell>
          <cell r="EG699">
            <v>0</v>
          </cell>
          <cell r="EH699">
            <v>0</v>
          </cell>
          <cell r="EI699">
            <v>0</v>
          </cell>
          <cell r="EJ699">
            <v>0</v>
          </cell>
          <cell r="EK699">
            <v>0</v>
          </cell>
          <cell r="EL699">
            <v>0</v>
          </cell>
          <cell r="EM699">
            <v>0</v>
          </cell>
          <cell r="EN699">
            <v>0</v>
          </cell>
          <cell r="EO699">
            <v>0</v>
          </cell>
          <cell r="EP699"/>
          <cell r="EQ699">
            <v>34.11</v>
          </cell>
          <cell r="ER699"/>
          <cell r="ES699"/>
          <cell r="ET699"/>
          <cell r="EU699"/>
          <cell r="EV699"/>
          <cell r="EW699"/>
          <cell r="EX699"/>
          <cell r="EY699"/>
          <cell r="EZ699"/>
          <cell r="FA699"/>
          <cell r="FB699"/>
          <cell r="FC699"/>
          <cell r="FD699"/>
          <cell r="FE699"/>
          <cell r="FF699"/>
          <cell r="FG699"/>
        </row>
        <row r="700">
          <cell r="B700">
            <v>9.77</v>
          </cell>
          <cell r="C700">
            <v>0</v>
          </cell>
          <cell r="D700">
            <v>0</v>
          </cell>
          <cell r="E700">
            <v>0</v>
          </cell>
          <cell r="F700">
            <v>0</v>
          </cell>
          <cell r="G700">
            <v>0</v>
          </cell>
          <cell r="H700">
            <v>0</v>
          </cell>
          <cell r="I700">
            <v>0</v>
          </cell>
          <cell r="J700">
            <v>0</v>
          </cell>
          <cell r="K700">
            <v>0</v>
          </cell>
          <cell r="L700">
            <v>0</v>
          </cell>
          <cell r="M700">
            <v>0</v>
          </cell>
          <cell r="N700">
            <v>0</v>
          </cell>
          <cell r="O700">
            <v>0</v>
          </cell>
          <cell r="P700">
            <v>0</v>
          </cell>
          <cell r="Q700">
            <v>0</v>
          </cell>
          <cell r="R700">
            <v>0</v>
          </cell>
          <cell r="S700">
            <v>0</v>
          </cell>
          <cell r="T700">
            <v>0</v>
          </cell>
          <cell r="U700">
            <v>0</v>
          </cell>
          <cell r="V700">
            <v>0</v>
          </cell>
          <cell r="W700">
            <v>0</v>
          </cell>
          <cell r="X700">
            <v>0</v>
          </cell>
          <cell r="Y700">
            <v>0</v>
          </cell>
          <cell r="Z700">
            <v>0</v>
          </cell>
          <cell r="AA700">
            <v>0</v>
          </cell>
          <cell r="AB700">
            <v>0</v>
          </cell>
          <cell r="AC700">
            <v>0</v>
          </cell>
          <cell r="AD700">
            <v>0</v>
          </cell>
          <cell r="AE700">
            <v>0</v>
          </cell>
          <cell r="AF700">
            <v>0</v>
          </cell>
          <cell r="AG700">
            <v>0</v>
          </cell>
          <cell r="AH700">
            <v>0</v>
          </cell>
          <cell r="AI700">
            <v>0</v>
          </cell>
          <cell r="AJ700">
            <v>0</v>
          </cell>
          <cell r="AK700">
            <v>0</v>
          </cell>
          <cell r="AL700">
            <v>0</v>
          </cell>
          <cell r="AM700">
            <v>0</v>
          </cell>
          <cell r="AN700">
            <v>0</v>
          </cell>
          <cell r="AO700">
            <v>0</v>
          </cell>
          <cell r="AP700">
            <v>0</v>
          </cell>
          <cell r="AQ700">
            <v>0</v>
          </cell>
          <cell r="AR700">
            <v>0</v>
          </cell>
          <cell r="AS700">
            <v>0</v>
          </cell>
          <cell r="AT700">
            <v>0</v>
          </cell>
          <cell r="AU700">
            <v>0</v>
          </cell>
          <cell r="AV700">
            <v>0</v>
          </cell>
          <cell r="AW700">
            <v>0</v>
          </cell>
          <cell r="AX700">
            <v>0</v>
          </cell>
          <cell r="AY700">
            <v>0</v>
          </cell>
          <cell r="AZ700">
            <v>0</v>
          </cell>
          <cell r="BA700">
            <v>0</v>
          </cell>
          <cell r="BB700">
            <v>0</v>
          </cell>
          <cell r="BC700">
            <v>0</v>
          </cell>
          <cell r="BD700">
            <v>0</v>
          </cell>
          <cell r="BE700">
            <v>0</v>
          </cell>
          <cell r="BF700">
            <v>0</v>
          </cell>
          <cell r="BG700">
            <v>0</v>
          </cell>
          <cell r="BH700">
            <v>0</v>
          </cell>
          <cell r="BI700">
            <v>0</v>
          </cell>
          <cell r="BJ700">
            <v>0</v>
          </cell>
          <cell r="BK700">
            <v>0</v>
          </cell>
          <cell r="BL700">
            <v>0</v>
          </cell>
          <cell r="BM700">
            <v>0</v>
          </cell>
          <cell r="BN700">
            <v>0</v>
          </cell>
          <cell r="BO700">
            <v>0</v>
          </cell>
          <cell r="BP700">
            <v>0</v>
          </cell>
          <cell r="BQ700">
            <v>0</v>
          </cell>
          <cell r="BR700">
            <v>0</v>
          </cell>
          <cell r="BS700">
            <v>0</v>
          </cell>
          <cell r="BT700">
            <v>0</v>
          </cell>
          <cell r="BU700">
            <v>0</v>
          </cell>
          <cell r="BV700">
            <v>0</v>
          </cell>
          <cell r="BW700">
            <v>0</v>
          </cell>
          <cell r="BY700">
            <v>0</v>
          </cell>
          <cell r="BZ700">
            <v>0</v>
          </cell>
          <cell r="CA700">
            <v>0</v>
          </cell>
          <cell r="CB700">
            <v>0</v>
          </cell>
          <cell r="CC700">
            <v>0</v>
          </cell>
          <cell r="CD700">
            <v>0</v>
          </cell>
          <cell r="CE700">
            <v>0</v>
          </cell>
          <cell r="CF700">
            <v>0</v>
          </cell>
          <cell r="CG700">
            <v>0</v>
          </cell>
          <cell r="CH700">
            <v>0</v>
          </cell>
          <cell r="CI700">
            <v>0</v>
          </cell>
          <cell r="CJ700">
            <v>0</v>
          </cell>
          <cell r="CK700">
            <v>0</v>
          </cell>
          <cell r="CL700">
            <v>0</v>
          </cell>
          <cell r="CM700">
            <v>0</v>
          </cell>
          <cell r="CN700">
            <v>0</v>
          </cell>
          <cell r="CO700">
            <v>0</v>
          </cell>
          <cell r="CP700">
            <v>0</v>
          </cell>
          <cell r="CQ700">
            <v>0</v>
          </cell>
          <cell r="CR700">
            <v>0</v>
          </cell>
          <cell r="DG700">
            <v>0</v>
          </cell>
          <cell r="DJ700">
            <v>0</v>
          </cell>
          <cell r="DK700">
            <v>0</v>
          </cell>
          <cell r="DM700">
            <v>0</v>
          </cell>
          <cell r="DO700">
            <v>0</v>
          </cell>
          <cell r="DP700">
            <v>0</v>
          </cell>
          <cell r="DR700">
            <v>0</v>
          </cell>
          <cell r="DZ700">
            <v>0</v>
          </cell>
          <cell r="EA700">
            <v>0</v>
          </cell>
          <cell r="EB700">
            <v>0</v>
          </cell>
          <cell r="EC700">
            <v>0</v>
          </cell>
          <cell r="ED700">
            <v>0</v>
          </cell>
          <cell r="EE700">
            <v>0</v>
          </cell>
          <cell r="EF700">
            <v>0</v>
          </cell>
          <cell r="EG700">
            <v>0</v>
          </cell>
          <cell r="EH700">
            <v>0</v>
          </cell>
          <cell r="EI700">
            <v>0</v>
          </cell>
          <cell r="EJ700">
            <v>0</v>
          </cell>
          <cell r="EK700">
            <v>0</v>
          </cell>
          <cell r="EL700">
            <v>0</v>
          </cell>
          <cell r="EM700">
            <v>0</v>
          </cell>
          <cell r="EN700">
            <v>0</v>
          </cell>
          <cell r="EO700">
            <v>0</v>
          </cell>
          <cell r="EP700"/>
          <cell r="EQ700">
            <v>9.77</v>
          </cell>
          <cell r="ER700"/>
          <cell r="ES700"/>
          <cell r="ET700"/>
          <cell r="EU700"/>
          <cell r="EV700"/>
          <cell r="EW700"/>
          <cell r="EX700"/>
          <cell r="EY700"/>
          <cell r="EZ700"/>
          <cell r="FA700"/>
          <cell r="FB700"/>
          <cell r="FC700"/>
          <cell r="FD700"/>
          <cell r="FE700"/>
          <cell r="FF700"/>
          <cell r="FG700"/>
        </row>
        <row r="701">
          <cell r="B701">
            <v>9.77</v>
          </cell>
          <cell r="C701">
            <v>0</v>
          </cell>
          <cell r="D701">
            <v>0</v>
          </cell>
          <cell r="E701">
            <v>0</v>
          </cell>
          <cell r="F701">
            <v>0</v>
          </cell>
          <cell r="G701">
            <v>0</v>
          </cell>
          <cell r="H701">
            <v>0</v>
          </cell>
          <cell r="I701">
            <v>0</v>
          </cell>
          <cell r="J701">
            <v>0</v>
          </cell>
          <cell r="K701">
            <v>0</v>
          </cell>
          <cell r="L701">
            <v>0</v>
          </cell>
          <cell r="M701">
            <v>0</v>
          </cell>
          <cell r="N701">
            <v>0</v>
          </cell>
          <cell r="O701">
            <v>0</v>
          </cell>
          <cell r="P701">
            <v>0</v>
          </cell>
          <cell r="Q701">
            <v>0</v>
          </cell>
          <cell r="R701">
            <v>0</v>
          </cell>
          <cell r="S701">
            <v>0</v>
          </cell>
          <cell r="T701">
            <v>0</v>
          </cell>
          <cell r="U701">
            <v>0</v>
          </cell>
          <cell r="V701">
            <v>0</v>
          </cell>
          <cell r="W701">
            <v>0</v>
          </cell>
          <cell r="X701">
            <v>0</v>
          </cell>
          <cell r="Y701">
            <v>0</v>
          </cell>
          <cell r="Z701">
            <v>0</v>
          </cell>
          <cell r="AA701">
            <v>0</v>
          </cell>
          <cell r="AB701">
            <v>0</v>
          </cell>
          <cell r="AC701">
            <v>0</v>
          </cell>
          <cell r="AD701">
            <v>0</v>
          </cell>
          <cell r="AE701">
            <v>0</v>
          </cell>
          <cell r="AF701">
            <v>0</v>
          </cell>
          <cell r="AG701">
            <v>0</v>
          </cell>
          <cell r="AH701">
            <v>0</v>
          </cell>
          <cell r="AI701">
            <v>0</v>
          </cell>
          <cell r="AJ701">
            <v>0</v>
          </cell>
          <cell r="AK701">
            <v>0</v>
          </cell>
          <cell r="AL701">
            <v>0</v>
          </cell>
          <cell r="AM701">
            <v>0</v>
          </cell>
          <cell r="AN701">
            <v>0</v>
          </cell>
          <cell r="AO701">
            <v>0</v>
          </cell>
          <cell r="AP701">
            <v>0</v>
          </cell>
          <cell r="AQ701">
            <v>0</v>
          </cell>
          <cell r="AR701">
            <v>0</v>
          </cell>
          <cell r="AS701">
            <v>0</v>
          </cell>
          <cell r="AT701">
            <v>1.6</v>
          </cell>
          <cell r="AU701">
            <v>0</v>
          </cell>
          <cell r="AV701">
            <v>0</v>
          </cell>
          <cell r="AW701">
            <v>0</v>
          </cell>
          <cell r="AX701">
            <v>0</v>
          </cell>
          <cell r="AY701">
            <v>0</v>
          </cell>
          <cell r="AZ701">
            <v>0</v>
          </cell>
          <cell r="BA701">
            <v>0</v>
          </cell>
          <cell r="BB701">
            <v>0</v>
          </cell>
          <cell r="BC701">
            <v>0</v>
          </cell>
          <cell r="BD701">
            <v>0</v>
          </cell>
          <cell r="BE701">
            <v>0</v>
          </cell>
          <cell r="BF701">
            <v>0</v>
          </cell>
          <cell r="BG701">
            <v>0</v>
          </cell>
          <cell r="BH701">
            <v>0</v>
          </cell>
          <cell r="BI701">
            <v>0</v>
          </cell>
          <cell r="BJ701">
            <v>0</v>
          </cell>
          <cell r="BK701">
            <v>0</v>
          </cell>
          <cell r="BL701">
            <v>0</v>
          </cell>
          <cell r="BM701">
            <v>0</v>
          </cell>
          <cell r="BN701">
            <v>0</v>
          </cell>
          <cell r="BO701">
            <v>0</v>
          </cell>
          <cell r="BP701">
            <v>0</v>
          </cell>
          <cell r="BQ701">
            <v>36.89</v>
          </cell>
          <cell r="BR701">
            <v>0</v>
          </cell>
          <cell r="BS701">
            <v>0</v>
          </cell>
          <cell r="BT701">
            <v>0</v>
          </cell>
          <cell r="BU701">
            <v>0</v>
          </cell>
          <cell r="BV701">
            <v>0</v>
          </cell>
          <cell r="BW701">
            <v>0</v>
          </cell>
          <cell r="BY701">
            <v>0</v>
          </cell>
          <cell r="BZ701">
            <v>0</v>
          </cell>
          <cell r="CA701">
            <v>0</v>
          </cell>
          <cell r="CB701">
            <v>0</v>
          </cell>
          <cell r="CC701">
            <v>0</v>
          </cell>
          <cell r="CD701">
            <v>0</v>
          </cell>
          <cell r="CE701">
            <v>0</v>
          </cell>
          <cell r="CF701">
            <v>0</v>
          </cell>
          <cell r="CG701">
            <v>0</v>
          </cell>
          <cell r="CH701">
            <v>0</v>
          </cell>
          <cell r="CI701">
            <v>0</v>
          </cell>
          <cell r="CJ701">
            <v>0</v>
          </cell>
          <cell r="CK701">
            <v>0</v>
          </cell>
          <cell r="CL701">
            <v>0</v>
          </cell>
          <cell r="CM701">
            <v>0</v>
          </cell>
          <cell r="CN701">
            <v>0</v>
          </cell>
          <cell r="CO701">
            <v>0</v>
          </cell>
          <cell r="CP701">
            <v>0</v>
          </cell>
          <cell r="CQ701">
            <v>0</v>
          </cell>
          <cell r="CR701">
            <v>0</v>
          </cell>
          <cell r="DG701">
            <v>0</v>
          </cell>
          <cell r="DJ701">
            <v>0</v>
          </cell>
          <cell r="DK701">
            <v>0</v>
          </cell>
          <cell r="DM701">
            <v>0</v>
          </cell>
          <cell r="DO701">
            <v>0</v>
          </cell>
          <cell r="DP701">
            <v>0</v>
          </cell>
          <cell r="DR701">
            <v>0</v>
          </cell>
          <cell r="DZ701">
            <v>0</v>
          </cell>
          <cell r="EA701">
            <v>0</v>
          </cell>
          <cell r="EB701">
            <v>0</v>
          </cell>
          <cell r="EC701">
            <v>0</v>
          </cell>
          <cell r="ED701">
            <v>0</v>
          </cell>
          <cell r="EE701">
            <v>0</v>
          </cell>
          <cell r="EF701">
            <v>0</v>
          </cell>
          <cell r="EG701">
            <v>0</v>
          </cell>
          <cell r="EH701">
            <v>0</v>
          </cell>
          <cell r="EI701">
            <v>0</v>
          </cell>
          <cell r="EJ701">
            <v>0</v>
          </cell>
          <cell r="EK701">
            <v>0</v>
          </cell>
          <cell r="EL701">
            <v>0</v>
          </cell>
          <cell r="EM701">
            <v>0</v>
          </cell>
          <cell r="EN701">
            <v>0</v>
          </cell>
          <cell r="EO701">
            <v>0</v>
          </cell>
          <cell r="EP701"/>
          <cell r="EQ701">
            <v>48.26</v>
          </cell>
          <cell r="ER701"/>
          <cell r="ES701"/>
          <cell r="ET701"/>
          <cell r="EU701"/>
          <cell r="EV701"/>
          <cell r="EW701"/>
          <cell r="EX701"/>
          <cell r="EY701"/>
          <cell r="EZ701"/>
          <cell r="FA701"/>
          <cell r="FB701"/>
          <cell r="FC701"/>
          <cell r="FD701"/>
          <cell r="FE701"/>
          <cell r="FF701"/>
          <cell r="FG701"/>
        </row>
        <row r="702">
          <cell r="B702">
            <v>20.010000000000002</v>
          </cell>
          <cell r="C702">
            <v>0</v>
          </cell>
          <cell r="D702">
            <v>0</v>
          </cell>
          <cell r="E702">
            <v>0</v>
          </cell>
          <cell r="F702">
            <v>0</v>
          </cell>
          <cell r="G702">
            <v>0</v>
          </cell>
          <cell r="H702">
            <v>0</v>
          </cell>
          <cell r="I702">
            <v>0</v>
          </cell>
          <cell r="J702">
            <v>0</v>
          </cell>
          <cell r="K702">
            <v>0</v>
          </cell>
          <cell r="L702">
            <v>0</v>
          </cell>
          <cell r="M702">
            <v>0</v>
          </cell>
          <cell r="N702">
            <v>0</v>
          </cell>
          <cell r="O702">
            <v>0</v>
          </cell>
          <cell r="P702">
            <v>0</v>
          </cell>
          <cell r="Q702">
            <v>0</v>
          </cell>
          <cell r="R702">
            <v>0</v>
          </cell>
          <cell r="S702">
            <v>0</v>
          </cell>
          <cell r="T702">
            <v>0</v>
          </cell>
          <cell r="U702">
            <v>0</v>
          </cell>
          <cell r="V702">
            <v>0</v>
          </cell>
          <cell r="W702">
            <v>0</v>
          </cell>
          <cell r="X702">
            <v>0</v>
          </cell>
          <cell r="Y702">
            <v>0</v>
          </cell>
          <cell r="Z702">
            <v>0</v>
          </cell>
          <cell r="AA702">
            <v>0</v>
          </cell>
          <cell r="AB702">
            <v>0</v>
          </cell>
          <cell r="AC702">
            <v>0</v>
          </cell>
          <cell r="AD702">
            <v>0</v>
          </cell>
          <cell r="AE702">
            <v>0</v>
          </cell>
          <cell r="AF702">
            <v>0</v>
          </cell>
          <cell r="AG702">
            <v>0</v>
          </cell>
          <cell r="AH702">
            <v>0</v>
          </cell>
          <cell r="AI702">
            <v>0</v>
          </cell>
          <cell r="AJ702">
            <v>0</v>
          </cell>
          <cell r="AK702">
            <v>0</v>
          </cell>
          <cell r="AL702">
            <v>0</v>
          </cell>
          <cell r="AM702">
            <v>0</v>
          </cell>
          <cell r="AN702">
            <v>0</v>
          </cell>
          <cell r="AO702">
            <v>0</v>
          </cell>
          <cell r="AP702">
            <v>0</v>
          </cell>
          <cell r="AQ702">
            <v>0</v>
          </cell>
          <cell r="AR702">
            <v>0</v>
          </cell>
          <cell r="AS702">
            <v>0</v>
          </cell>
          <cell r="AT702">
            <v>0</v>
          </cell>
          <cell r="AU702">
            <v>0</v>
          </cell>
          <cell r="AV702">
            <v>0</v>
          </cell>
          <cell r="AW702">
            <v>0</v>
          </cell>
          <cell r="AX702">
            <v>0</v>
          </cell>
          <cell r="AY702">
            <v>0</v>
          </cell>
          <cell r="AZ702">
            <v>0</v>
          </cell>
          <cell r="BA702">
            <v>0</v>
          </cell>
          <cell r="BB702">
            <v>0</v>
          </cell>
          <cell r="BC702">
            <v>0</v>
          </cell>
          <cell r="BD702">
            <v>0</v>
          </cell>
          <cell r="BE702">
            <v>0</v>
          </cell>
          <cell r="BF702">
            <v>0</v>
          </cell>
          <cell r="BG702">
            <v>0</v>
          </cell>
          <cell r="BH702">
            <v>0</v>
          </cell>
          <cell r="BI702">
            <v>0</v>
          </cell>
          <cell r="BJ702">
            <v>0</v>
          </cell>
          <cell r="BK702">
            <v>0</v>
          </cell>
          <cell r="BL702">
            <v>0</v>
          </cell>
          <cell r="BM702">
            <v>0</v>
          </cell>
          <cell r="BN702">
            <v>0</v>
          </cell>
          <cell r="BO702">
            <v>0</v>
          </cell>
          <cell r="BP702">
            <v>0</v>
          </cell>
          <cell r="BQ702">
            <v>0</v>
          </cell>
          <cell r="BR702">
            <v>0</v>
          </cell>
          <cell r="BS702">
            <v>0</v>
          </cell>
          <cell r="BT702">
            <v>0</v>
          </cell>
          <cell r="BU702">
            <v>0</v>
          </cell>
          <cell r="BV702">
            <v>0</v>
          </cell>
          <cell r="BW702">
            <v>0</v>
          </cell>
          <cell r="BY702">
            <v>0</v>
          </cell>
          <cell r="BZ702">
            <v>0</v>
          </cell>
          <cell r="CA702">
            <v>0</v>
          </cell>
          <cell r="CB702">
            <v>0</v>
          </cell>
          <cell r="CC702">
            <v>0</v>
          </cell>
          <cell r="CD702">
            <v>0</v>
          </cell>
          <cell r="CE702">
            <v>0</v>
          </cell>
          <cell r="CF702">
            <v>0</v>
          </cell>
          <cell r="CG702">
            <v>0</v>
          </cell>
          <cell r="CH702">
            <v>0</v>
          </cell>
          <cell r="CI702">
            <v>0</v>
          </cell>
          <cell r="CJ702">
            <v>0</v>
          </cell>
          <cell r="CK702">
            <v>0</v>
          </cell>
          <cell r="CL702">
            <v>0</v>
          </cell>
          <cell r="CM702">
            <v>0</v>
          </cell>
          <cell r="CN702">
            <v>0</v>
          </cell>
          <cell r="CO702">
            <v>0</v>
          </cell>
          <cell r="CP702">
            <v>0</v>
          </cell>
          <cell r="CQ702">
            <v>0</v>
          </cell>
          <cell r="CR702">
            <v>0</v>
          </cell>
          <cell r="DG702">
            <v>0</v>
          </cell>
          <cell r="DJ702">
            <v>0</v>
          </cell>
          <cell r="DK702">
            <v>0</v>
          </cell>
          <cell r="DM702">
            <v>0</v>
          </cell>
          <cell r="DO702">
            <v>0</v>
          </cell>
          <cell r="DP702">
            <v>0</v>
          </cell>
          <cell r="DR702">
            <v>0</v>
          </cell>
          <cell r="DZ702">
            <v>0</v>
          </cell>
          <cell r="EA702">
            <v>0</v>
          </cell>
          <cell r="EB702">
            <v>0</v>
          </cell>
          <cell r="EC702">
            <v>0</v>
          </cell>
          <cell r="ED702">
            <v>0</v>
          </cell>
          <cell r="EE702">
            <v>0</v>
          </cell>
          <cell r="EF702">
            <v>0</v>
          </cell>
          <cell r="EG702">
            <v>0</v>
          </cell>
          <cell r="EH702">
            <v>0</v>
          </cell>
          <cell r="EI702">
            <v>0</v>
          </cell>
          <cell r="EJ702">
            <v>0</v>
          </cell>
          <cell r="EK702">
            <v>0</v>
          </cell>
          <cell r="EL702">
            <v>0</v>
          </cell>
          <cell r="EM702">
            <v>0</v>
          </cell>
          <cell r="EN702">
            <v>0</v>
          </cell>
          <cell r="EO702">
            <v>0</v>
          </cell>
          <cell r="EP702"/>
          <cell r="EQ702">
            <v>20.010000000000002</v>
          </cell>
          <cell r="ER702"/>
          <cell r="ES702"/>
          <cell r="ET702"/>
          <cell r="EU702"/>
          <cell r="EV702"/>
          <cell r="EW702"/>
          <cell r="EX702"/>
          <cell r="EY702"/>
          <cell r="EZ702"/>
          <cell r="FA702"/>
          <cell r="FB702"/>
          <cell r="FC702"/>
          <cell r="FD702"/>
          <cell r="FE702"/>
          <cell r="FF702"/>
          <cell r="FG702"/>
        </row>
        <row r="703">
          <cell r="B703">
            <v>20.010000000000002</v>
          </cell>
          <cell r="C703">
            <v>0</v>
          </cell>
          <cell r="D703">
            <v>0</v>
          </cell>
          <cell r="E703">
            <v>0</v>
          </cell>
          <cell r="F703">
            <v>0</v>
          </cell>
          <cell r="G703">
            <v>0</v>
          </cell>
          <cell r="H703">
            <v>0</v>
          </cell>
          <cell r="I703">
            <v>0</v>
          </cell>
          <cell r="J703">
            <v>0</v>
          </cell>
          <cell r="K703">
            <v>0</v>
          </cell>
          <cell r="L703">
            <v>0</v>
          </cell>
          <cell r="M703">
            <v>0</v>
          </cell>
          <cell r="N703">
            <v>0</v>
          </cell>
          <cell r="O703">
            <v>0</v>
          </cell>
          <cell r="P703">
            <v>0</v>
          </cell>
          <cell r="Q703">
            <v>0</v>
          </cell>
          <cell r="R703">
            <v>0</v>
          </cell>
          <cell r="S703">
            <v>0</v>
          </cell>
          <cell r="T703">
            <v>0</v>
          </cell>
          <cell r="U703">
            <v>0</v>
          </cell>
          <cell r="V703">
            <v>0</v>
          </cell>
          <cell r="W703">
            <v>0</v>
          </cell>
          <cell r="X703">
            <v>0</v>
          </cell>
          <cell r="Y703">
            <v>0</v>
          </cell>
          <cell r="Z703">
            <v>0</v>
          </cell>
          <cell r="AA703">
            <v>0</v>
          </cell>
          <cell r="AB703">
            <v>0</v>
          </cell>
          <cell r="AC703">
            <v>0</v>
          </cell>
          <cell r="AD703">
            <v>0</v>
          </cell>
          <cell r="AE703">
            <v>0</v>
          </cell>
          <cell r="AF703">
            <v>0</v>
          </cell>
          <cell r="AG703">
            <v>0</v>
          </cell>
          <cell r="AH703">
            <v>0</v>
          </cell>
          <cell r="AI703">
            <v>0</v>
          </cell>
          <cell r="AJ703">
            <v>0</v>
          </cell>
          <cell r="AK703">
            <v>0</v>
          </cell>
          <cell r="AL703">
            <v>0</v>
          </cell>
          <cell r="AM703">
            <v>0</v>
          </cell>
          <cell r="AN703">
            <v>0</v>
          </cell>
          <cell r="AO703">
            <v>0</v>
          </cell>
          <cell r="AP703">
            <v>0</v>
          </cell>
          <cell r="AQ703">
            <v>0</v>
          </cell>
          <cell r="AR703">
            <v>0</v>
          </cell>
          <cell r="AS703">
            <v>0</v>
          </cell>
          <cell r="AT703">
            <v>1.6</v>
          </cell>
          <cell r="AU703">
            <v>0</v>
          </cell>
          <cell r="AV703">
            <v>0</v>
          </cell>
          <cell r="AW703">
            <v>0</v>
          </cell>
          <cell r="AX703">
            <v>0</v>
          </cell>
          <cell r="AY703">
            <v>0</v>
          </cell>
          <cell r="AZ703">
            <v>0</v>
          </cell>
          <cell r="BA703">
            <v>0</v>
          </cell>
          <cell r="BB703">
            <v>0</v>
          </cell>
          <cell r="BC703">
            <v>0</v>
          </cell>
          <cell r="BD703">
            <v>0</v>
          </cell>
          <cell r="BE703">
            <v>0</v>
          </cell>
          <cell r="BF703">
            <v>0</v>
          </cell>
          <cell r="BG703">
            <v>0</v>
          </cell>
          <cell r="BH703">
            <v>0</v>
          </cell>
          <cell r="BI703">
            <v>0</v>
          </cell>
          <cell r="BJ703">
            <v>0</v>
          </cell>
          <cell r="BK703">
            <v>0</v>
          </cell>
          <cell r="BL703">
            <v>0</v>
          </cell>
          <cell r="BM703">
            <v>0</v>
          </cell>
          <cell r="BN703">
            <v>0</v>
          </cell>
          <cell r="BO703">
            <v>0</v>
          </cell>
          <cell r="BP703">
            <v>0</v>
          </cell>
          <cell r="BQ703">
            <v>41.68</v>
          </cell>
          <cell r="BR703">
            <v>0</v>
          </cell>
          <cell r="BS703">
            <v>0</v>
          </cell>
          <cell r="BT703">
            <v>0</v>
          </cell>
          <cell r="BU703">
            <v>0</v>
          </cell>
          <cell r="BV703">
            <v>0</v>
          </cell>
          <cell r="BW703">
            <v>0</v>
          </cell>
          <cell r="BY703">
            <v>0</v>
          </cell>
          <cell r="BZ703">
            <v>0</v>
          </cell>
          <cell r="CA703">
            <v>0</v>
          </cell>
          <cell r="CB703">
            <v>0</v>
          </cell>
          <cell r="CC703">
            <v>0</v>
          </cell>
          <cell r="CD703">
            <v>0</v>
          </cell>
          <cell r="CE703">
            <v>0</v>
          </cell>
          <cell r="CF703">
            <v>0</v>
          </cell>
          <cell r="CG703">
            <v>0</v>
          </cell>
          <cell r="CH703">
            <v>0</v>
          </cell>
          <cell r="CI703">
            <v>0</v>
          </cell>
          <cell r="CJ703">
            <v>0</v>
          </cell>
          <cell r="CK703">
            <v>0</v>
          </cell>
          <cell r="CL703">
            <v>0</v>
          </cell>
          <cell r="CM703">
            <v>0</v>
          </cell>
          <cell r="CN703">
            <v>0</v>
          </cell>
          <cell r="CO703">
            <v>0</v>
          </cell>
          <cell r="CP703">
            <v>0</v>
          </cell>
          <cell r="CQ703">
            <v>0</v>
          </cell>
          <cell r="CR703">
            <v>0</v>
          </cell>
          <cell r="DG703">
            <v>0</v>
          </cell>
          <cell r="DJ703">
            <v>0</v>
          </cell>
          <cell r="DK703">
            <v>0</v>
          </cell>
          <cell r="DM703">
            <v>0</v>
          </cell>
          <cell r="DO703">
            <v>0</v>
          </cell>
          <cell r="DP703">
            <v>0</v>
          </cell>
          <cell r="DR703">
            <v>0</v>
          </cell>
          <cell r="DZ703">
            <v>0</v>
          </cell>
          <cell r="EA703">
            <v>0</v>
          </cell>
          <cell r="EB703">
            <v>0</v>
          </cell>
          <cell r="EC703">
            <v>0</v>
          </cell>
          <cell r="ED703">
            <v>0</v>
          </cell>
          <cell r="EE703">
            <v>0</v>
          </cell>
          <cell r="EF703">
            <v>0</v>
          </cell>
          <cell r="EG703">
            <v>0</v>
          </cell>
          <cell r="EH703">
            <v>0</v>
          </cell>
          <cell r="EI703">
            <v>0</v>
          </cell>
          <cell r="EJ703">
            <v>0</v>
          </cell>
          <cell r="EK703">
            <v>0</v>
          </cell>
          <cell r="EL703">
            <v>0</v>
          </cell>
          <cell r="EM703">
            <v>0</v>
          </cell>
          <cell r="EN703">
            <v>0</v>
          </cell>
          <cell r="EO703">
            <v>0</v>
          </cell>
          <cell r="EP703"/>
          <cell r="EQ703">
            <v>63.290000000000006</v>
          </cell>
          <cell r="ER703"/>
          <cell r="ES703"/>
          <cell r="ET703"/>
          <cell r="EU703"/>
          <cell r="EV703"/>
          <cell r="EW703"/>
          <cell r="EX703"/>
          <cell r="EY703"/>
          <cell r="EZ703"/>
          <cell r="FA703"/>
          <cell r="FB703"/>
          <cell r="FC703"/>
          <cell r="FD703"/>
          <cell r="FE703"/>
          <cell r="FF703"/>
          <cell r="FG703"/>
        </row>
        <row r="704">
          <cell r="B704">
            <v>28.33</v>
          </cell>
          <cell r="C704">
            <v>0</v>
          </cell>
          <cell r="D704">
            <v>0</v>
          </cell>
          <cell r="E704">
            <v>0</v>
          </cell>
          <cell r="F704">
            <v>0</v>
          </cell>
          <cell r="G704">
            <v>0</v>
          </cell>
          <cell r="H704">
            <v>0</v>
          </cell>
          <cell r="I704">
            <v>0</v>
          </cell>
          <cell r="J704">
            <v>0</v>
          </cell>
          <cell r="K704">
            <v>0</v>
          </cell>
          <cell r="L704">
            <v>0</v>
          </cell>
          <cell r="M704">
            <v>0</v>
          </cell>
          <cell r="N704">
            <v>0</v>
          </cell>
          <cell r="O704">
            <v>0</v>
          </cell>
          <cell r="P704">
            <v>0</v>
          </cell>
          <cell r="Q704">
            <v>0</v>
          </cell>
          <cell r="R704">
            <v>0</v>
          </cell>
          <cell r="S704">
            <v>0</v>
          </cell>
          <cell r="T704">
            <v>0</v>
          </cell>
          <cell r="U704">
            <v>0</v>
          </cell>
          <cell r="V704">
            <v>0</v>
          </cell>
          <cell r="W704">
            <v>0</v>
          </cell>
          <cell r="X704">
            <v>0</v>
          </cell>
          <cell r="Y704">
            <v>0</v>
          </cell>
          <cell r="Z704">
            <v>0</v>
          </cell>
          <cell r="AA704">
            <v>0</v>
          </cell>
          <cell r="AB704">
            <v>0</v>
          </cell>
          <cell r="AC704">
            <v>0</v>
          </cell>
          <cell r="AD704">
            <v>0</v>
          </cell>
          <cell r="AE704">
            <v>0</v>
          </cell>
          <cell r="AF704">
            <v>0</v>
          </cell>
          <cell r="AG704">
            <v>0</v>
          </cell>
          <cell r="AH704">
            <v>0</v>
          </cell>
          <cell r="AI704">
            <v>0</v>
          </cell>
          <cell r="AJ704">
            <v>0</v>
          </cell>
          <cell r="AK704">
            <v>0</v>
          </cell>
          <cell r="AL704">
            <v>0</v>
          </cell>
          <cell r="AM704">
            <v>0</v>
          </cell>
          <cell r="AN704">
            <v>0</v>
          </cell>
          <cell r="AO704">
            <v>0</v>
          </cell>
          <cell r="AP704">
            <v>0</v>
          </cell>
          <cell r="AQ704">
            <v>0</v>
          </cell>
          <cell r="AR704">
            <v>0</v>
          </cell>
          <cell r="AS704">
            <v>0</v>
          </cell>
          <cell r="AT704">
            <v>0</v>
          </cell>
          <cell r="AU704">
            <v>0</v>
          </cell>
          <cell r="AV704">
            <v>0</v>
          </cell>
          <cell r="AW704">
            <v>0</v>
          </cell>
          <cell r="AX704">
            <v>0</v>
          </cell>
          <cell r="AY704">
            <v>0</v>
          </cell>
          <cell r="AZ704">
            <v>0</v>
          </cell>
          <cell r="BA704">
            <v>0</v>
          </cell>
          <cell r="BB704">
            <v>0</v>
          </cell>
          <cell r="BC704">
            <v>0</v>
          </cell>
          <cell r="BD704">
            <v>0</v>
          </cell>
          <cell r="BE704">
            <v>0</v>
          </cell>
          <cell r="BF704">
            <v>0</v>
          </cell>
          <cell r="BG704">
            <v>0</v>
          </cell>
          <cell r="BH704">
            <v>0</v>
          </cell>
          <cell r="BI704">
            <v>0</v>
          </cell>
          <cell r="BJ704">
            <v>0</v>
          </cell>
          <cell r="BK704">
            <v>0</v>
          </cell>
          <cell r="BL704">
            <v>0</v>
          </cell>
          <cell r="BM704">
            <v>0</v>
          </cell>
          <cell r="BN704">
            <v>0</v>
          </cell>
          <cell r="BO704">
            <v>0</v>
          </cell>
          <cell r="BP704">
            <v>0</v>
          </cell>
          <cell r="BQ704">
            <v>0</v>
          </cell>
          <cell r="BR704">
            <v>0</v>
          </cell>
          <cell r="BS704">
            <v>0</v>
          </cell>
          <cell r="BT704">
            <v>0</v>
          </cell>
          <cell r="BU704">
            <v>0</v>
          </cell>
          <cell r="BV704">
            <v>0</v>
          </cell>
          <cell r="BW704">
            <v>0</v>
          </cell>
          <cell r="BY704">
            <v>0</v>
          </cell>
          <cell r="BZ704">
            <v>0</v>
          </cell>
          <cell r="CA704">
            <v>0</v>
          </cell>
          <cell r="CB704">
            <v>0</v>
          </cell>
          <cell r="CC704">
            <v>0</v>
          </cell>
          <cell r="CD704">
            <v>0</v>
          </cell>
          <cell r="CE704">
            <v>0</v>
          </cell>
          <cell r="CF704">
            <v>0</v>
          </cell>
          <cell r="CG704">
            <v>0</v>
          </cell>
          <cell r="CH704">
            <v>0</v>
          </cell>
          <cell r="CI704">
            <v>0</v>
          </cell>
          <cell r="CJ704">
            <v>0</v>
          </cell>
          <cell r="CK704">
            <v>0</v>
          </cell>
          <cell r="CL704">
            <v>0</v>
          </cell>
          <cell r="CM704">
            <v>0</v>
          </cell>
          <cell r="CN704">
            <v>0</v>
          </cell>
          <cell r="CO704">
            <v>0</v>
          </cell>
          <cell r="CP704">
            <v>0</v>
          </cell>
          <cell r="CQ704">
            <v>0</v>
          </cell>
          <cell r="CR704">
            <v>0</v>
          </cell>
          <cell r="DG704">
            <v>0</v>
          </cell>
          <cell r="DJ704">
            <v>0</v>
          </cell>
          <cell r="DK704">
            <v>0</v>
          </cell>
          <cell r="DM704">
            <v>0</v>
          </cell>
          <cell r="DO704">
            <v>0</v>
          </cell>
          <cell r="DP704">
            <v>0</v>
          </cell>
          <cell r="DR704">
            <v>0</v>
          </cell>
          <cell r="DZ704">
            <v>0</v>
          </cell>
          <cell r="EA704">
            <v>0</v>
          </cell>
          <cell r="EB704">
            <v>0</v>
          </cell>
          <cell r="EC704">
            <v>0</v>
          </cell>
          <cell r="ED704">
            <v>0</v>
          </cell>
          <cell r="EE704">
            <v>0</v>
          </cell>
          <cell r="EF704">
            <v>0</v>
          </cell>
          <cell r="EG704">
            <v>0</v>
          </cell>
          <cell r="EH704">
            <v>0</v>
          </cell>
          <cell r="EI704">
            <v>0</v>
          </cell>
          <cell r="EJ704">
            <v>0</v>
          </cell>
          <cell r="EK704">
            <v>0</v>
          </cell>
          <cell r="EL704">
            <v>0</v>
          </cell>
          <cell r="EM704">
            <v>0</v>
          </cell>
          <cell r="EN704">
            <v>0</v>
          </cell>
          <cell r="EO704">
            <v>0</v>
          </cell>
          <cell r="EP704"/>
          <cell r="EQ704">
            <v>28.33</v>
          </cell>
          <cell r="ER704"/>
          <cell r="ES704"/>
          <cell r="ET704"/>
          <cell r="EU704"/>
          <cell r="EV704"/>
          <cell r="EW704"/>
          <cell r="EX704"/>
          <cell r="EY704"/>
          <cell r="EZ704"/>
          <cell r="FA704"/>
          <cell r="FB704"/>
          <cell r="FC704"/>
          <cell r="FD704"/>
          <cell r="FE704"/>
          <cell r="FF704"/>
          <cell r="FG704"/>
        </row>
        <row r="705">
          <cell r="B705">
            <v>28.33</v>
          </cell>
          <cell r="C705">
            <v>0</v>
          </cell>
          <cell r="D705">
            <v>0</v>
          </cell>
          <cell r="E705">
            <v>0</v>
          </cell>
          <cell r="F705">
            <v>0</v>
          </cell>
          <cell r="G705">
            <v>0</v>
          </cell>
          <cell r="H705">
            <v>0</v>
          </cell>
          <cell r="I705">
            <v>0</v>
          </cell>
          <cell r="J705">
            <v>0</v>
          </cell>
          <cell r="K705">
            <v>0</v>
          </cell>
          <cell r="L705">
            <v>0</v>
          </cell>
          <cell r="M705">
            <v>0</v>
          </cell>
          <cell r="N705">
            <v>0</v>
          </cell>
          <cell r="O705">
            <v>0</v>
          </cell>
          <cell r="P705">
            <v>0</v>
          </cell>
          <cell r="Q705">
            <v>0</v>
          </cell>
          <cell r="R705">
            <v>0</v>
          </cell>
          <cell r="S705">
            <v>0</v>
          </cell>
          <cell r="T705">
            <v>0</v>
          </cell>
          <cell r="U705">
            <v>0</v>
          </cell>
          <cell r="V705">
            <v>0</v>
          </cell>
          <cell r="W705">
            <v>0</v>
          </cell>
          <cell r="X705">
            <v>0</v>
          </cell>
          <cell r="Y705">
            <v>0</v>
          </cell>
          <cell r="Z705">
            <v>0</v>
          </cell>
          <cell r="AA705">
            <v>0</v>
          </cell>
          <cell r="AB705">
            <v>0</v>
          </cell>
          <cell r="AC705">
            <v>0</v>
          </cell>
          <cell r="AD705">
            <v>0</v>
          </cell>
          <cell r="AE705">
            <v>0</v>
          </cell>
          <cell r="AF705">
            <v>0</v>
          </cell>
          <cell r="AG705">
            <v>0</v>
          </cell>
          <cell r="AH705">
            <v>0</v>
          </cell>
          <cell r="AI705">
            <v>0</v>
          </cell>
          <cell r="AJ705">
            <v>0</v>
          </cell>
          <cell r="AK705">
            <v>0</v>
          </cell>
          <cell r="AL705">
            <v>0</v>
          </cell>
          <cell r="AM705">
            <v>0</v>
          </cell>
          <cell r="AN705">
            <v>0</v>
          </cell>
          <cell r="AO705">
            <v>0</v>
          </cell>
          <cell r="AP705">
            <v>0</v>
          </cell>
          <cell r="AQ705">
            <v>0</v>
          </cell>
          <cell r="AR705">
            <v>0</v>
          </cell>
          <cell r="AS705">
            <v>0</v>
          </cell>
          <cell r="AT705">
            <v>1.6</v>
          </cell>
          <cell r="AU705">
            <v>0</v>
          </cell>
          <cell r="AV705">
            <v>0</v>
          </cell>
          <cell r="AW705">
            <v>0</v>
          </cell>
          <cell r="AX705">
            <v>0</v>
          </cell>
          <cell r="AY705">
            <v>0</v>
          </cell>
          <cell r="AZ705">
            <v>0</v>
          </cell>
          <cell r="BA705">
            <v>0</v>
          </cell>
          <cell r="BB705">
            <v>0</v>
          </cell>
          <cell r="BC705">
            <v>0</v>
          </cell>
          <cell r="BD705">
            <v>0</v>
          </cell>
          <cell r="BE705">
            <v>0</v>
          </cell>
          <cell r="BF705">
            <v>0</v>
          </cell>
          <cell r="BG705">
            <v>0</v>
          </cell>
          <cell r="BH705">
            <v>0</v>
          </cell>
          <cell r="BI705">
            <v>0</v>
          </cell>
          <cell r="BJ705">
            <v>0</v>
          </cell>
          <cell r="BK705">
            <v>0</v>
          </cell>
          <cell r="BL705">
            <v>0</v>
          </cell>
          <cell r="BM705">
            <v>0</v>
          </cell>
          <cell r="BN705">
            <v>0</v>
          </cell>
          <cell r="BO705">
            <v>0</v>
          </cell>
          <cell r="BP705">
            <v>0</v>
          </cell>
          <cell r="BQ705">
            <v>46.07</v>
          </cell>
          <cell r="BR705">
            <v>0</v>
          </cell>
          <cell r="BS705">
            <v>0</v>
          </cell>
          <cell r="BT705">
            <v>0</v>
          </cell>
          <cell r="BU705">
            <v>0</v>
          </cell>
          <cell r="BV705">
            <v>0</v>
          </cell>
          <cell r="BW705">
            <v>0</v>
          </cell>
          <cell r="BY705">
            <v>0</v>
          </cell>
          <cell r="BZ705">
            <v>0</v>
          </cell>
          <cell r="CA705">
            <v>0</v>
          </cell>
          <cell r="CB705">
            <v>0</v>
          </cell>
          <cell r="CC705">
            <v>0</v>
          </cell>
          <cell r="CD705">
            <v>0</v>
          </cell>
          <cell r="CE705">
            <v>0</v>
          </cell>
          <cell r="CF705">
            <v>0</v>
          </cell>
          <cell r="CG705">
            <v>0</v>
          </cell>
          <cell r="CH705">
            <v>0</v>
          </cell>
          <cell r="CI705">
            <v>0</v>
          </cell>
          <cell r="CJ705">
            <v>0</v>
          </cell>
          <cell r="CK705">
            <v>0</v>
          </cell>
          <cell r="CL705">
            <v>0</v>
          </cell>
          <cell r="CM705">
            <v>0</v>
          </cell>
          <cell r="CN705">
            <v>0</v>
          </cell>
          <cell r="CO705">
            <v>0</v>
          </cell>
          <cell r="CP705">
            <v>0</v>
          </cell>
          <cell r="CQ705">
            <v>0</v>
          </cell>
          <cell r="CR705">
            <v>0</v>
          </cell>
          <cell r="DG705">
            <v>0</v>
          </cell>
          <cell r="DJ705">
            <v>0</v>
          </cell>
          <cell r="DK705">
            <v>0</v>
          </cell>
          <cell r="DM705">
            <v>0</v>
          </cell>
          <cell r="DO705">
            <v>0</v>
          </cell>
          <cell r="DP705">
            <v>0</v>
          </cell>
          <cell r="DR705">
            <v>0</v>
          </cell>
          <cell r="DZ705">
            <v>0</v>
          </cell>
          <cell r="EA705">
            <v>0</v>
          </cell>
          <cell r="EB705">
            <v>0</v>
          </cell>
          <cell r="EC705">
            <v>0</v>
          </cell>
          <cell r="ED705">
            <v>0</v>
          </cell>
          <cell r="EE705">
            <v>0</v>
          </cell>
          <cell r="EF705">
            <v>0</v>
          </cell>
          <cell r="EG705">
            <v>0</v>
          </cell>
          <cell r="EH705">
            <v>0</v>
          </cell>
          <cell r="EI705">
            <v>0</v>
          </cell>
          <cell r="EJ705">
            <v>0</v>
          </cell>
          <cell r="EK705">
            <v>0</v>
          </cell>
          <cell r="EL705">
            <v>0</v>
          </cell>
          <cell r="EM705">
            <v>0</v>
          </cell>
          <cell r="EN705">
            <v>0</v>
          </cell>
          <cell r="EO705">
            <v>0</v>
          </cell>
          <cell r="EP705"/>
          <cell r="EQ705">
            <v>76</v>
          </cell>
          <cell r="ER705"/>
          <cell r="ES705"/>
          <cell r="ET705"/>
          <cell r="EU705"/>
          <cell r="EV705"/>
          <cell r="EW705"/>
          <cell r="EX705"/>
          <cell r="EY705"/>
          <cell r="EZ705"/>
          <cell r="FA705"/>
          <cell r="FB705"/>
          <cell r="FC705"/>
          <cell r="FD705"/>
          <cell r="FE705"/>
          <cell r="FF705"/>
          <cell r="FG705"/>
        </row>
        <row r="706">
          <cell r="B706">
            <v>34.19</v>
          </cell>
          <cell r="C706">
            <v>0</v>
          </cell>
          <cell r="D706">
            <v>0</v>
          </cell>
          <cell r="E706">
            <v>0</v>
          </cell>
          <cell r="F706">
            <v>0</v>
          </cell>
          <cell r="G706">
            <v>0</v>
          </cell>
          <cell r="H706">
            <v>0</v>
          </cell>
          <cell r="I706">
            <v>0</v>
          </cell>
          <cell r="J706">
            <v>0</v>
          </cell>
          <cell r="K706">
            <v>0</v>
          </cell>
          <cell r="L706">
            <v>0</v>
          </cell>
          <cell r="M706">
            <v>0</v>
          </cell>
          <cell r="N706">
            <v>0</v>
          </cell>
          <cell r="O706">
            <v>0</v>
          </cell>
          <cell r="P706">
            <v>0</v>
          </cell>
          <cell r="Q706">
            <v>0</v>
          </cell>
          <cell r="R706">
            <v>0</v>
          </cell>
          <cell r="S706">
            <v>0</v>
          </cell>
          <cell r="T706">
            <v>0</v>
          </cell>
          <cell r="U706">
            <v>0</v>
          </cell>
          <cell r="V706">
            <v>0</v>
          </cell>
          <cell r="W706">
            <v>0</v>
          </cell>
          <cell r="X706">
            <v>0</v>
          </cell>
          <cell r="Y706">
            <v>0</v>
          </cell>
          <cell r="Z706">
            <v>0</v>
          </cell>
          <cell r="AA706">
            <v>0</v>
          </cell>
          <cell r="AB706">
            <v>0</v>
          </cell>
          <cell r="AC706">
            <v>0</v>
          </cell>
          <cell r="AD706">
            <v>0</v>
          </cell>
          <cell r="AE706">
            <v>0</v>
          </cell>
          <cell r="AF706">
            <v>0</v>
          </cell>
          <cell r="AG706">
            <v>0</v>
          </cell>
          <cell r="AH706">
            <v>0</v>
          </cell>
          <cell r="AI706">
            <v>0</v>
          </cell>
          <cell r="AJ706">
            <v>0</v>
          </cell>
          <cell r="AK706">
            <v>0</v>
          </cell>
          <cell r="AL706">
            <v>0</v>
          </cell>
          <cell r="AM706">
            <v>0</v>
          </cell>
          <cell r="AN706">
            <v>0</v>
          </cell>
          <cell r="AO706">
            <v>0</v>
          </cell>
          <cell r="AP706">
            <v>0</v>
          </cell>
          <cell r="AQ706">
            <v>0</v>
          </cell>
          <cell r="AR706">
            <v>0</v>
          </cell>
          <cell r="AS706">
            <v>0</v>
          </cell>
          <cell r="AT706">
            <v>0</v>
          </cell>
          <cell r="AU706">
            <v>0</v>
          </cell>
          <cell r="AV706">
            <v>0</v>
          </cell>
          <cell r="AW706">
            <v>0</v>
          </cell>
          <cell r="AX706">
            <v>0</v>
          </cell>
          <cell r="AY706">
            <v>0</v>
          </cell>
          <cell r="AZ706">
            <v>0</v>
          </cell>
          <cell r="BA706">
            <v>0</v>
          </cell>
          <cell r="BB706">
            <v>0</v>
          </cell>
          <cell r="BC706">
            <v>0</v>
          </cell>
          <cell r="BD706">
            <v>0</v>
          </cell>
          <cell r="BE706">
            <v>0</v>
          </cell>
          <cell r="BF706">
            <v>0</v>
          </cell>
          <cell r="BG706">
            <v>0</v>
          </cell>
          <cell r="BH706">
            <v>0</v>
          </cell>
          <cell r="BI706">
            <v>0</v>
          </cell>
          <cell r="BJ706">
            <v>0</v>
          </cell>
          <cell r="BK706">
            <v>0</v>
          </cell>
          <cell r="BL706">
            <v>0</v>
          </cell>
          <cell r="BM706">
            <v>0</v>
          </cell>
          <cell r="BN706">
            <v>0</v>
          </cell>
          <cell r="BO706">
            <v>0</v>
          </cell>
          <cell r="BP706">
            <v>0</v>
          </cell>
          <cell r="BQ706">
            <v>0</v>
          </cell>
          <cell r="BR706">
            <v>0</v>
          </cell>
          <cell r="BS706">
            <v>0</v>
          </cell>
          <cell r="BT706">
            <v>0</v>
          </cell>
          <cell r="BU706">
            <v>0</v>
          </cell>
          <cell r="BV706">
            <v>0</v>
          </cell>
          <cell r="BW706">
            <v>0</v>
          </cell>
          <cell r="BY706">
            <v>0</v>
          </cell>
          <cell r="BZ706">
            <v>0</v>
          </cell>
          <cell r="CA706">
            <v>0</v>
          </cell>
          <cell r="CB706">
            <v>0</v>
          </cell>
          <cell r="CC706">
            <v>0</v>
          </cell>
          <cell r="CD706">
            <v>0</v>
          </cell>
          <cell r="CE706">
            <v>0</v>
          </cell>
          <cell r="CF706">
            <v>0</v>
          </cell>
          <cell r="CG706">
            <v>0</v>
          </cell>
          <cell r="CH706">
            <v>0</v>
          </cell>
          <cell r="CI706">
            <v>0</v>
          </cell>
          <cell r="CJ706">
            <v>0</v>
          </cell>
          <cell r="CK706">
            <v>0</v>
          </cell>
          <cell r="CL706">
            <v>0</v>
          </cell>
          <cell r="CM706">
            <v>0</v>
          </cell>
          <cell r="CN706">
            <v>0</v>
          </cell>
          <cell r="CO706">
            <v>0</v>
          </cell>
          <cell r="CP706">
            <v>0</v>
          </cell>
          <cell r="CQ706">
            <v>0</v>
          </cell>
          <cell r="CR706">
            <v>0</v>
          </cell>
          <cell r="DG706">
            <v>0</v>
          </cell>
          <cell r="DJ706">
            <v>0</v>
          </cell>
          <cell r="DK706">
            <v>0</v>
          </cell>
          <cell r="DM706">
            <v>0</v>
          </cell>
          <cell r="DO706">
            <v>0</v>
          </cell>
          <cell r="DP706">
            <v>0</v>
          </cell>
          <cell r="DR706">
            <v>0</v>
          </cell>
          <cell r="DZ706">
            <v>0</v>
          </cell>
          <cell r="EA706">
            <v>0</v>
          </cell>
          <cell r="EB706">
            <v>0</v>
          </cell>
          <cell r="EC706">
            <v>0</v>
          </cell>
          <cell r="ED706">
            <v>0</v>
          </cell>
          <cell r="EE706">
            <v>0</v>
          </cell>
          <cell r="EF706">
            <v>0</v>
          </cell>
          <cell r="EG706">
            <v>0</v>
          </cell>
          <cell r="EH706">
            <v>0</v>
          </cell>
          <cell r="EI706">
            <v>0</v>
          </cell>
          <cell r="EJ706">
            <v>0</v>
          </cell>
          <cell r="EK706">
            <v>0</v>
          </cell>
          <cell r="EL706">
            <v>0</v>
          </cell>
          <cell r="EM706">
            <v>0</v>
          </cell>
          <cell r="EN706">
            <v>0</v>
          </cell>
          <cell r="EO706">
            <v>0</v>
          </cell>
          <cell r="EP706"/>
          <cell r="EQ706">
            <v>34.19</v>
          </cell>
          <cell r="ER706"/>
          <cell r="ES706"/>
          <cell r="ET706"/>
          <cell r="EU706"/>
          <cell r="EV706"/>
          <cell r="EW706"/>
          <cell r="EX706"/>
          <cell r="EY706"/>
          <cell r="EZ706"/>
          <cell r="FA706"/>
          <cell r="FB706"/>
          <cell r="FC706"/>
          <cell r="FD706"/>
          <cell r="FE706"/>
          <cell r="FF706"/>
          <cell r="FG706"/>
        </row>
        <row r="707">
          <cell r="B707">
            <v>34.19</v>
          </cell>
          <cell r="C707">
            <v>0</v>
          </cell>
          <cell r="D707">
            <v>0</v>
          </cell>
          <cell r="E707">
            <v>0</v>
          </cell>
          <cell r="F707">
            <v>0</v>
          </cell>
          <cell r="G707">
            <v>0</v>
          </cell>
          <cell r="H707">
            <v>0</v>
          </cell>
          <cell r="I707">
            <v>0</v>
          </cell>
          <cell r="J707">
            <v>0</v>
          </cell>
          <cell r="K707">
            <v>0</v>
          </cell>
          <cell r="L707">
            <v>0</v>
          </cell>
          <cell r="M707">
            <v>0</v>
          </cell>
          <cell r="N707">
            <v>0</v>
          </cell>
          <cell r="O707">
            <v>0</v>
          </cell>
          <cell r="P707">
            <v>0</v>
          </cell>
          <cell r="Q707">
            <v>0</v>
          </cell>
          <cell r="R707">
            <v>0</v>
          </cell>
          <cell r="S707">
            <v>0</v>
          </cell>
          <cell r="T707">
            <v>0</v>
          </cell>
          <cell r="U707">
            <v>0</v>
          </cell>
          <cell r="V707">
            <v>0</v>
          </cell>
          <cell r="W707">
            <v>0</v>
          </cell>
          <cell r="X707">
            <v>0</v>
          </cell>
          <cell r="Y707">
            <v>0</v>
          </cell>
          <cell r="Z707">
            <v>0</v>
          </cell>
          <cell r="AA707">
            <v>0</v>
          </cell>
          <cell r="AB707">
            <v>0</v>
          </cell>
          <cell r="AC707">
            <v>0</v>
          </cell>
          <cell r="AD707">
            <v>0</v>
          </cell>
          <cell r="AE707">
            <v>0</v>
          </cell>
          <cell r="AF707">
            <v>0</v>
          </cell>
          <cell r="AG707">
            <v>0</v>
          </cell>
          <cell r="AH707">
            <v>0</v>
          </cell>
          <cell r="AI707">
            <v>0</v>
          </cell>
          <cell r="AJ707">
            <v>0</v>
          </cell>
          <cell r="AK707">
            <v>0</v>
          </cell>
          <cell r="AL707">
            <v>0</v>
          </cell>
          <cell r="AM707">
            <v>0</v>
          </cell>
          <cell r="AN707">
            <v>0</v>
          </cell>
          <cell r="AO707">
            <v>0</v>
          </cell>
          <cell r="AP707">
            <v>0</v>
          </cell>
          <cell r="AQ707">
            <v>0</v>
          </cell>
          <cell r="AR707">
            <v>0</v>
          </cell>
          <cell r="AS707">
            <v>0</v>
          </cell>
          <cell r="AT707">
            <v>1.7</v>
          </cell>
          <cell r="AU707">
            <v>0</v>
          </cell>
          <cell r="AV707">
            <v>0</v>
          </cell>
          <cell r="AW707">
            <v>0</v>
          </cell>
          <cell r="AX707">
            <v>0</v>
          </cell>
          <cell r="AY707">
            <v>0</v>
          </cell>
          <cell r="AZ707">
            <v>0</v>
          </cell>
          <cell r="BA707">
            <v>0</v>
          </cell>
          <cell r="BB707">
            <v>0</v>
          </cell>
          <cell r="BC707">
            <v>0</v>
          </cell>
          <cell r="BD707">
            <v>0</v>
          </cell>
          <cell r="BE707">
            <v>0</v>
          </cell>
          <cell r="BF707">
            <v>0</v>
          </cell>
          <cell r="BG707">
            <v>0</v>
          </cell>
          <cell r="BH707">
            <v>0</v>
          </cell>
          <cell r="BI707">
            <v>0</v>
          </cell>
          <cell r="BJ707">
            <v>0</v>
          </cell>
          <cell r="BK707">
            <v>0</v>
          </cell>
          <cell r="BL707">
            <v>0</v>
          </cell>
          <cell r="BM707">
            <v>0</v>
          </cell>
          <cell r="BN707">
            <v>0</v>
          </cell>
          <cell r="BO707">
            <v>0</v>
          </cell>
          <cell r="BP707">
            <v>0</v>
          </cell>
          <cell r="BQ707">
            <v>44.86</v>
          </cell>
          <cell r="BR707">
            <v>0</v>
          </cell>
          <cell r="BS707">
            <v>0</v>
          </cell>
          <cell r="BT707">
            <v>0</v>
          </cell>
          <cell r="BU707">
            <v>0</v>
          </cell>
          <cell r="BV707">
            <v>0</v>
          </cell>
          <cell r="BW707">
            <v>0</v>
          </cell>
          <cell r="BY707">
            <v>0</v>
          </cell>
          <cell r="BZ707">
            <v>0</v>
          </cell>
          <cell r="CA707">
            <v>0</v>
          </cell>
          <cell r="CB707">
            <v>0</v>
          </cell>
          <cell r="CC707">
            <v>0</v>
          </cell>
          <cell r="CD707">
            <v>0</v>
          </cell>
          <cell r="CE707">
            <v>0</v>
          </cell>
          <cell r="CF707">
            <v>0</v>
          </cell>
          <cell r="CG707">
            <v>0</v>
          </cell>
          <cell r="CH707">
            <v>0</v>
          </cell>
          <cell r="CI707">
            <v>0</v>
          </cell>
          <cell r="CJ707">
            <v>0</v>
          </cell>
          <cell r="CK707">
            <v>0</v>
          </cell>
          <cell r="CL707">
            <v>0</v>
          </cell>
          <cell r="CM707">
            <v>0</v>
          </cell>
          <cell r="CN707">
            <v>0</v>
          </cell>
          <cell r="CO707">
            <v>0</v>
          </cell>
          <cell r="CP707">
            <v>0</v>
          </cell>
          <cell r="CQ707">
            <v>0</v>
          </cell>
          <cell r="CR707">
            <v>0</v>
          </cell>
          <cell r="DG707">
            <v>0</v>
          </cell>
          <cell r="DJ707">
            <v>0</v>
          </cell>
          <cell r="DK707">
            <v>0</v>
          </cell>
          <cell r="DM707">
            <v>0</v>
          </cell>
          <cell r="DO707">
            <v>0</v>
          </cell>
          <cell r="DP707">
            <v>0</v>
          </cell>
          <cell r="DR707">
            <v>0</v>
          </cell>
          <cell r="DZ707">
            <v>0</v>
          </cell>
          <cell r="EA707">
            <v>0</v>
          </cell>
          <cell r="EB707">
            <v>0</v>
          </cell>
          <cell r="EC707">
            <v>0</v>
          </cell>
          <cell r="ED707">
            <v>0</v>
          </cell>
          <cell r="EE707">
            <v>0</v>
          </cell>
          <cell r="EF707">
            <v>0</v>
          </cell>
          <cell r="EG707">
            <v>0</v>
          </cell>
          <cell r="EH707">
            <v>0</v>
          </cell>
          <cell r="EI707">
            <v>0</v>
          </cell>
          <cell r="EJ707">
            <v>0</v>
          </cell>
          <cell r="EK707">
            <v>0</v>
          </cell>
          <cell r="EL707">
            <v>0</v>
          </cell>
          <cell r="EM707">
            <v>0</v>
          </cell>
          <cell r="EN707">
            <v>0</v>
          </cell>
          <cell r="EO707">
            <v>0</v>
          </cell>
          <cell r="EP707"/>
          <cell r="EQ707">
            <v>80.75</v>
          </cell>
          <cell r="ER707"/>
          <cell r="ES707"/>
          <cell r="ET707"/>
          <cell r="EU707"/>
          <cell r="EV707"/>
          <cell r="EW707"/>
          <cell r="EX707"/>
          <cell r="EY707"/>
          <cell r="EZ707"/>
          <cell r="FA707"/>
          <cell r="FB707"/>
          <cell r="FC707"/>
          <cell r="FD707"/>
          <cell r="FE707"/>
          <cell r="FF707"/>
          <cell r="FG707"/>
        </row>
        <row r="708">
          <cell r="B708">
            <v>105.58</v>
          </cell>
          <cell r="C708">
            <v>0</v>
          </cell>
          <cell r="D708">
            <v>0</v>
          </cell>
          <cell r="E708">
            <v>0</v>
          </cell>
          <cell r="F708">
            <v>0</v>
          </cell>
          <cell r="G708">
            <v>0</v>
          </cell>
          <cell r="H708">
            <v>0</v>
          </cell>
          <cell r="I708">
            <v>0</v>
          </cell>
          <cell r="J708">
            <v>0</v>
          </cell>
          <cell r="K708">
            <v>0</v>
          </cell>
          <cell r="L708">
            <v>0</v>
          </cell>
          <cell r="N708">
            <v>0</v>
          </cell>
          <cell r="O708">
            <v>0</v>
          </cell>
          <cell r="P708">
            <v>0</v>
          </cell>
          <cell r="Q708">
            <v>0</v>
          </cell>
          <cell r="R708">
            <v>0</v>
          </cell>
          <cell r="S708">
            <v>0</v>
          </cell>
          <cell r="T708">
            <v>0</v>
          </cell>
          <cell r="U708">
            <v>0</v>
          </cell>
          <cell r="V708">
            <v>0</v>
          </cell>
          <cell r="W708">
            <v>0</v>
          </cell>
          <cell r="X708">
            <v>0</v>
          </cell>
          <cell r="Y708">
            <v>0</v>
          </cell>
          <cell r="Z708">
            <v>0</v>
          </cell>
          <cell r="AA708">
            <v>0</v>
          </cell>
          <cell r="AB708">
            <v>0</v>
          </cell>
          <cell r="AC708">
            <v>0</v>
          </cell>
          <cell r="AD708">
            <v>0</v>
          </cell>
          <cell r="AE708">
            <v>0</v>
          </cell>
          <cell r="AF708">
            <v>0</v>
          </cell>
          <cell r="AG708">
            <v>0</v>
          </cell>
          <cell r="AH708">
            <v>0</v>
          </cell>
          <cell r="AI708">
            <v>0</v>
          </cell>
          <cell r="AJ708">
            <v>0</v>
          </cell>
          <cell r="AK708">
            <v>0</v>
          </cell>
          <cell r="AL708">
            <v>0</v>
          </cell>
          <cell r="AM708">
            <v>0</v>
          </cell>
          <cell r="AN708">
            <v>0</v>
          </cell>
          <cell r="AO708">
            <v>0</v>
          </cell>
          <cell r="AP708">
            <v>0</v>
          </cell>
          <cell r="AQ708">
            <v>0</v>
          </cell>
          <cell r="AR708">
            <v>0</v>
          </cell>
          <cell r="AS708">
            <v>0</v>
          </cell>
          <cell r="AT708">
            <v>0</v>
          </cell>
          <cell r="AU708">
            <v>0</v>
          </cell>
          <cell r="AV708">
            <v>0</v>
          </cell>
          <cell r="AW708">
            <v>0</v>
          </cell>
          <cell r="AX708">
            <v>0</v>
          </cell>
          <cell r="AY708">
            <v>0</v>
          </cell>
          <cell r="AZ708">
            <v>0</v>
          </cell>
          <cell r="BA708">
            <v>0</v>
          </cell>
          <cell r="BB708">
            <v>0</v>
          </cell>
          <cell r="BC708">
            <v>0</v>
          </cell>
          <cell r="BD708">
            <v>0</v>
          </cell>
          <cell r="BE708">
            <v>0</v>
          </cell>
          <cell r="BF708">
            <v>0</v>
          </cell>
          <cell r="BG708">
            <v>0</v>
          </cell>
          <cell r="BH708">
            <v>0</v>
          </cell>
          <cell r="BI708">
            <v>0</v>
          </cell>
          <cell r="BJ708">
            <v>0</v>
          </cell>
          <cell r="BK708">
            <v>0</v>
          </cell>
          <cell r="BL708">
            <v>0</v>
          </cell>
          <cell r="BM708">
            <v>0</v>
          </cell>
          <cell r="BN708">
            <v>0</v>
          </cell>
          <cell r="BO708">
            <v>0</v>
          </cell>
          <cell r="BP708">
            <v>0</v>
          </cell>
          <cell r="BQ708">
            <v>0</v>
          </cell>
          <cell r="BR708">
            <v>0</v>
          </cell>
          <cell r="BS708">
            <v>0</v>
          </cell>
          <cell r="BT708">
            <v>0</v>
          </cell>
          <cell r="BU708">
            <v>0</v>
          </cell>
          <cell r="BV708">
            <v>0</v>
          </cell>
          <cell r="BW708">
            <v>0</v>
          </cell>
          <cell r="BY708">
            <v>0</v>
          </cell>
          <cell r="BZ708">
            <v>0</v>
          </cell>
          <cell r="CA708">
            <v>0</v>
          </cell>
          <cell r="CB708">
            <v>0</v>
          </cell>
          <cell r="CC708">
            <v>0</v>
          </cell>
          <cell r="CD708">
            <v>0</v>
          </cell>
          <cell r="CE708">
            <v>0</v>
          </cell>
          <cell r="CF708">
            <v>0</v>
          </cell>
          <cell r="CG708">
            <v>0</v>
          </cell>
          <cell r="CH708">
            <v>0</v>
          </cell>
          <cell r="CI708">
            <v>0</v>
          </cell>
          <cell r="CJ708">
            <v>0</v>
          </cell>
          <cell r="CK708">
            <v>0</v>
          </cell>
          <cell r="CL708">
            <v>0</v>
          </cell>
          <cell r="CM708">
            <v>0</v>
          </cell>
          <cell r="CN708">
            <v>0</v>
          </cell>
          <cell r="CO708">
            <v>0</v>
          </cell>
          <cell r="CP708">
            <v>0</v>
          </cell>
          <cell r="CQ708">
            <v>0</v>
          </cell>
          <cell r="CR708">
            <v>0</v>
          </cell>
          <cell r="DG708">
            <v>0</v>
          </cell>
          <cell r="DJ708">
            <v>0</v>
          </cell>
          <cell r="DK708">
            <v>0</v>
          </cell>
          <cell r="DM708">
            <v>0</v>
          </cell>
          <cell r="DO708">
            <v>0</v>
          </cell>
          <cell r="DP708">
            <v>0</v>
          </cell>
          <cell r="DR708">
            <v>0</v>
          </cell>
          <cell r="DZ708">
            <v>0</v>
          </cell>
          <cell r="EA708">
            <v>0</v>
          </cell>
          <cell r="EB708">
            <v>0</v>
          </cell>
          <cell r="EC708">
            <v>0</v>
          </cell>
          <cell r="ED708">
            <v>0</v>
          </cell>
          <cell r="EE708">
            <v>0</v>
          </cell>
          <cell r="EF708">
            <v>0</v>
          </cell>
          <cell r="EG708">
            <v>0</v>
          </cell>
          <cell r="EH708">
            <v>0</v>
          </cell>
          <cell r="EI708">
            <v>0</v>
          </cell>
          <cell r="EJ708">
            <v>0</v>
          </cell>
          <cell r="EK708">
            <v>0</v>
          </cell>
          <cell r="EL708">
            <v>0</v>
          </cell>
          <cell r="EM708">
            <v>0</v>
          </cell>
          <cell r="EN708">
            <v>0</v>
          </cell>
          <cell r="EO708">
            <v>0</v>
          </cell>
          <cell r="EP708"/>
          <cell r="EQ708">
            <v>105.58</v>
          </cell>
          <cell r="ER708"/>
          <cell r="ES708"/>
          <cell r="ET708"/>
          <cell r="EU708"/>
          <cell r="EV708"/>
          <cell r="EW708"/>
          <cell r="EX708"/>
          <cell r="EY708"/>
          <cell r="EZ708"/>
          <cell r="FA708"/>
          <cell r="FB708"/>
          <cell r="FC708"/>
          <cell r="FD708"/>
          <cell r="FE708"/>
          <cell r="FF708"/>
          <cell r="FG708"/>
        </row>
        <row r="709">
          <cell r="B709">
            <v>105.58</v>
          </cell>
          <cell r="C709">
            <v>0</v>
          </cell>
          <cell r="D709">
            <v>0</v>
          </cell>
          <cell r="E709">
            <v>0</v>
          </cell>
          <cell r="F709">
            <v>0</v>
          </cell>
          <cell r="G709">
            <v>0</v>
          </cell>
          <cell r="H709">
            <v>0</v>
          </cell>
          <cell r="I709">
            <v>0</v>
          </cell>
          <cell r="J709">
            <v>0</v>
          </cell>
          <cell r="K709">
            <v>0</v>
          </cell>
          <cell r="L709">
            <v>0</v>
          </cell>
          <cell r="N709">
            <v>0</v>
          </cell>
          <cell r="O709">
            <v>0</v>
          </cell>
          <cell r="P709">
            <v>0</v>
          </cell>
          <cell r="Q709">
            <v>0</v>
          </cell>
          <cell r="R709">
            <v>0</v>
          </cell>
          <cell r="S709">
            <v>0</v>
          </cell>
          <cell r="T709">
            <v>0</v>
          </cell>
          <cell r="U709">
            <v>0</v>
          </cell>
          <cell r="V709">
            <v>0</v>
          </cell>
          <cell r="W709">
            <v>0</v>
          </cell>
          <cell r="X709">
            <v>0</v>
          </cell>
          <cell r="Y709">
            <v>0</v>
          </cell>
          <cell r="Z709">
            <v>0</v>
          </cell>
          <cell r="AA709">
            <v>0</v>
          </cell>
          <cell r="AB709">
            <v>0</v>
          </cell>
          <cell r="AC709">
            <v>0</v>
          </cell>
          <cell r="AD709">
            <v>0</v>
          </cell>
          <cell r="AE709">
            <v>0</v>
          </cell>
          <cell r="AF709">
            <v>0</v>
          </cell>
          <cell r="AG709">
            <v>0</v>
          </cell>
          <cell r="AH709">
            <v>0</v>
          </cell>
          <cell r="AI709">
            <v>0</v>
          </cell>
          <cell r="AJ709">
            <v>0</v>
          </cell>
          <cell r="AK709">
            <v>0</v>
          </cell>
          <cell r="AL709">
            <v>0</v>
          </cell>
          <cell r="AM709">
            <v>0</v>
          </cell>
          <cell r="AN709">
            <v>0</v>
          </cell>
          <cell r="AO709">
            <v>0</v>
          </cell>
          <cell r="AP709">
            <v>0</v>
          </cell>
          <cell r="AQ709">
            <v>0</v>
          </cell>
          <cell r="AR709">
            <v>0</v>
          </cell>
          <cell r="AS709">
            <v>0</v>
          </cell>
          <cell r="AT709">
            <v>4.7</v>
          </cell>
          <cell r="AU709">
            <v>0</v>
          </cell>
          <cell r="AV709">
            <v>0</v>
          </cell>
          <cell r="AW709">
            <v>0</v>
          </cell>
          <cell r="AX709">
            <v>0</v>
          </cell>
          <cell r="AY709">
            <v>0</v>
          </cell>
          <cell r="AZ709">
            <v>0</v>
          </cell>
          <cell r="BA709">
            <v>0</v>
          </cell>
          <cell r="BB709">
            <v>0</v>
          </cell>
          <cell r="BC709">
            <v>0</v>
          </cell>
          <cell r="BD709">
            <v>0</v>
          </cell>
          <cell r="BE709">
            <v>0</v>
          </cell>
          <cell r="BF709">
            <v>0</v>
          </cell>
          <cell r="BG709">
            <v>0</v>
          </cell>
          <cell r="BH709">
            <v>0</v>
          </cell>
          <cell r="BI709">
            <v>0</v>
          </cell>
          <cell r="BJ709">
            <v>0</v>
          </cell>
          <cell r="BK709">
            <v>0</v>
          </cell>
          <cell r="BL709">
            <v>0</v>
          </cell>
          <cell r="BM709">
            <v>0</v>
          </cell>
          <cell r="BN709">
            <v>0</v>
          </cell>
          <cell r="BO709">
            <v>0</v>
          </cell>
          <cell r="BP709">
            <v>0</v>
          </cell>
          <cell r="BQ709">
            <v>294.49</v>
          </cell>
          <cell r="BR709">
            <v>0</v>
          </cell>
          <cell r="BS709">
            <v>0</v>
          </cell>
          <cell r="BT709">
            <v>0</v>
          </cell>
          <cell r="BU709">
            <v>0</v>
          </cell>
          <cell r="BV709">
            <v>0</v>
          </cell>
          <cell r="BW709">
            <v>0</v>
          </cell>
          <cell r="BY709">
            <v>0</v>
          </cell>
          <cell r="BZ709">
            <v>0</v>
          </cell>
          <cell r="CA709">
            <v>0</v>
          </cell>
          <cell r="CB709">
            <v>0</v>
          </cell>
          <cell r="CC709">
            <v>0</v>
          </cell>
          <cell r="CD709">
            <v>0</v>
          </cell>
          <cell r="CE709">
            <v>0</v>
          </cell>
          <cell r="CF709">
            <v>0</v>
          </cell>
          <cell r="CG709">
            <v>0</v>
          </cell>
          <cell r="CH709">
            <v>0</v>
          </cell>
          <cell r="CI709">
            <v>0</v>
          </cell>
          <cell r="CJ709">
            <v>0</v>
          </cell>
          <cell r="CK709">
            <v>0</v>
          </cell>
          <cell r="CL709">
            <v>0</v>
          </cell>
          <cell r="CM709">
            <v>0</v>
          </cell>
          <cell r="CN709">
            <v>0</v>
          </cell>
          <cell r="CO709">
            <v>0</v>
          </cell>
          <cell r="CP709">
            <v>0</v>
          </cell>
          <cell r="CQ709">
            <v>0</v>
          </cell>
          <cell r="CR709">
            <v>0</v>
          </cell>
          <cell r="DG709">
            <v>0</v>
          </cell>
          <cell r="DJ709">
            <v>0</v>
          </cell>
          <cell r="DK709">
            <v>0</v>
          </cell>
          <cell r="DM709">
            <v>0</v>
          </cell>
          <cell r="DO709">
            <v>0</v>
          </cell>
          <cell r="DP709">
            <v>0</v>
          </cell>
          <cell r="DR709">
            <v>0</v>
          </cell>
          <cell r="DZ709">
            <v>0</v>
          </cell>
          <cell r="EA709">
            <v>0</v>
          </cell>
          <cell r="EB709">
            <v>0</v>
          </cell>
          <cell r="EC709">
            <v>0</v>
          </cell>
          <cell r="ED709">
            <v>0</v>
          </cell>
          <cell r="EE709">
            <v>0</v>
          </cell>
          <cell r="EF709">
            <v>0</v>
          </cell>
          <cell r="EG709">
            <v>0</v>
          </cell>
          <cell r="EH709">
            <v>0</v>
          </cell>
          <cell r="EI709">
            <v>0</v>
          </cell>
          <cell r="EJ709">
            <v>0</v>
          </cell>
          <cell r="EK709">
            <v>0</v>
          </cell>
          <cell r="EL709">
            <v>0</v>
          </cell>
          <cell r="EM709">
            <v>0</v>
          </cell>
          <cell r="EN709">
            <v>0</v>
          </cell>
          <cell r="EO709">
            <v>0</v>
          </cell>
          <cell r="EP709"/>
          <cell r="EQ709">
            <v>404.77</v>
          </cell>
          <cell r="ER709"/>
          <cell r="ES709"/>
          <cell r="ET709"/>
          <cell r="EU709"/>
          <cell r="EV709"/>
          <cell r="EW709"/>
          <cell r="EX709"/>
          <cell r="EY709"/>
          <cell r="EZ709"/>
          <cell r="FA709"/>
          <cell r="FB709"/>
          <cell r="FC709"/>
          <cell r="FD709"/>
          <cell r="FE709"/>
          <cell r="FF709"/>
          <cell r="FG709"/>
        </row>
        <row r="710">
          <cell r="B710">
            <v>159.00000000000003</v>
          </cell>
          <cell r="C710">
            <v>0</v>
          </cell>
          <cell r="D710">
            <v>32.6</v>
          </cell>
          <cell r="E710">
            <v>0</v>
          </cell>
          <cell r="F710">
            <v>17.5</v>
          </cell>
          <cell r="G710">
            <v>68.900000000000006</v>
          </cell>
          <cell r="H710">
            <v>42</v>
          </cell>
          <cell r="I710">
            <v>152.5</v>
          </cell>
          <cell r="J710">
            <v>0</v>
          </cell>
          <cell r="K710">
            <v>22.5</v>
          </cell>
          <cell r="L710">
            <v>8.1</v>
          </cell>
          <cell r="M710">
            <v>10</v>
          </cell>
          <cell r="N710">
            <v>71.300000000000011</v>
          </cell>
          <cell r="O710">
            <v>0</v>
          </cell>
          <cell r="P710">
            <v>16.3</v>
          </cell>
          <cell r="Q710">
            <v>25.8</v>
          </cell>
          <cell r="R710">
            <v>6781.91</v>
          </cell>
          <cell r="S710">
            <v>32.700000000000003</v>
          </cell>
          <cell r="T710">
            <v>0</v>
          </cell>
          <cell r="U710">
            <v>17.920000000000002</v>
          </cell>
          <cell r="V710">
            <v>124.11000000000001</v>
          </cell>
          <cell r="W710">
            <v>34.369999999999997</v>
          </cell>
          <cell r="X710">
            <v>27.7</v>
          </cell>
          <cell r="Y710">
            <v>0</v>
          </cell>
          <cell r="Z710">
            <v>22.8</v>
          </cell>
          <cell r="AA710">
            <v>25.700000000000003</v>
          </cell>
          <cell r="AB710">
            <v>15.29</v>
          </cell>
          <cell r="AC710">
            <v>28.2</v>
          </cell>
          <cell r="AD710">
            <v>0</v>
          </cell>
          <cell r="AE710">
            <v>82.62</v>
          </cell>
          <cell r="AF710">
            <v>46.629999999999995</v>
          </cell>
          <cell r="AG710">
            <v>0</v>
          </cell>
          <cell r="AH710">
            <v>0</v>
          </cell>
          <cell r="AI710">
            <v>79</v>
          </cell>
          <cell r="AJ710">
            <v>37.800000000000004</v>
          </cell>
          <cell r="AK710">
            <v>0</v>
          </cell>
          <cell r="AL710">
            <v>0</v>
          </cell>
          <cell r="AM710">
            <v>1040.5170000000001</v>
          </cell>
          <cell r="AN710">
            <v>236.95</v>
          </cell>
          <cell r="AO710">
            <v>0</v>
          </cell>
          <cell r="AP710">
            <v>0</v>
          </cell>
          <cell r="AQ710">
            <v>0</v>
          </cell>
          <cell r="AR710">
            <v>0</v>
          </cell>
          <cell r="AS710">
            <v>0</v>
          </cell>
          <cell r="AT710">
            <v>6.3999999999999995</v>
          </cell>
          <cell r="AU710">
            <v>132.69999999999999</v>
          </cell>
          <cell r="AV710">
            <v>0</v>
          </cell>
          <cell r="AW710">
            <v>290.83999999999997</v>
          </cell>
          <cell r="AX710">
            <v>0</v>
          </cell>
          <cell r="AY710">
            <v>0</v>
          </cell>
          <cell r="AZ710">
            <v>0</v>
          </cell>
          <cell r="BA710">
            <v>2.35</v>
          </cell>
          <cell r="BB710">
            <v>56.78</v>
          </cell>
          <cell r="BC710">
            <v>11.399999999999999</v>
          </cell>
          <cell r="BD710">
            <v>17.05</v>
          </cell>
          <cell r="BE710">
            <v>0</v>
          </cell>
          <cell r="BF710">
            <v>36.556106804447438</v>
          </cell>
          <cell r="BG710">
            <v>1.0607899020824001</v>
          </cell>
          <cell r="BH710">
            <v>90.38</v>
          </cell>
          <cell r="BI710">
            <v>4.62</v>
          </cell>
          <cell r="BJ710">
            <v>11.2</v>
          </cell>
          <cell r="BK710">
            <v>1.8440000000000001</v>
          </cell>
          <cell r="BL710">
            <v>264.31099999999998</v>
          </cell>
          <cell r="BM710">
            <v>48.68562</v>
          </cell>
          <cell r="BN710">
            <v>17.77</v>
          </cell>
          <cell r="BO710">
            <v>350</v>
          </cell>
          <cell r="BP710">
            <v>51.374032019152395</v>
          </cell>
          <cell r="BQ710">
            <v>410.6</v>
          </cell>
          <cell r="BR710">
            <v>385.59999999999997</v>
          </cell>
          <cell r="BS710">
            <v>446.6</v>
          </cell>
          <cell r="BT710">
            <v>1397.75</v>
          </cell>
          <cell r="BU710">
            <v>17</v>
          </cell>
          <cell r="BV710">
            <v>73.7</v>
          </cell>
          <cell r="BW710">
            <v>1</v>
          </cell>
          <cell r="BX710">
            <v>0</v>
          </cell>
          <cell r="BY710">
            <v>0</v>
          </cell>
          <cell r="BZ710">
            <v>39.400000000000006</v>
          </cell>
          <cell r="CA710">
            <v>10.6</v>
          </cell>
          <cell r="CB710">
            <v>81.94</v>
          </cell>
          <cell r="CC710">
            <v>325.10000000000002</v>
          </cell>
          <cell r="CD710">
            <v>628</v>
          </cell>
          <cell r="CE710">
            <v>30.36</v>
          </cell>
          <cell r="CF710">
            <v>111</v>
          </cell>
          <cell r="CG710">
            <v>96.89200000000001</v>
          </cell>
          <cell r="CH710">
            <v>625.09999999999991</v>
          </cell>
          <cell r="CI710">
            <v>12.1</v>
          </cell>
          <cell r="CJ710">
            <v>27.222581666666663</v>
          </cell>
          <cell r="CK710">
            <v>32.380000000000003</v>
          </cell>
          <cell r="CL710">
            <v>60</v>
          </cell>
          <cell r="CM710">
            <v>65.100000000000009</v>
          </cell>
          <cell r="CN710">
            <v>1009.5</v>
          </cell>
          <cell r="CO710">
            <v>83</v>
          </cell>
          <cell r="CP710">
            <v>64</v>
          </cell>
          <cell r="CQ710">
            <v>57.7</v>
          </cell>
          <cell r="CR710">
            <v>58.3</v>
          </cell>
          <cell r="CS710">
            <v>1017.49</v>
          </cell>
          <cell r="CT710">
            <v>762.38000000000011</v>
          </cell>
          <cell r="CU710">
            <v>521.57999999999993</v>
          </cell>
          <cell r="CV710">
            <v>528.54999999999995</v>
          </cell>
          <cell r="CW710">
            <v>126.42999999999998</v>
          </cell>
          <cell r="CX710">
            <v>509.13</v>
          </cell>
          <cell r="CY710">
            <v>1686.3</v>
          </cell>
          <cell r="CZ710">
            <v>192.99</v>
          </cell>
          <cell r="DA710">
            <v>21.810000000000002</v>
          </cell>
          <cell r="DB710">
            <v>6246.91</v>
          </cell>
          <cell r="DC710">
            <v>129.24</v>
          </cell>
          <cell r="DD710">
            <v>152.67000000000002</v>
          </cell>
          <cell r="DE710">
            <v>52.910000000000004</v>
          </cell>
          <cell r="DF710">
            <v>258.37</v>
          </cell>
          <cell r="DG710">
            <v>3114.51</v>
          </cell>
          <cell r="DH710">
            <v>3697.38</v>
          </cell>
          <cell r="DI710">
            <v>4689.16</v>
          </cell>
          <cell r="DJ710">
            <v>525.02</v>
          </cell>
          <cell r="DK710">
            <v>366.38</v>
          </cell>
          <cell r="DL710">
            <v>610.88000000000011</v>
          </cell>
          <cell r="DM710">
            <v>1335.33</v>
          </cell>
          <cell r="DN710">
            <v>530.22</v>
          </cell>
          <cell r="DO710">
            <v>1549.44</v>
          </cell>
          <cell r="DP710">
            <v>392.98</v>
          </cell>
          <cell r="DQ710">
            <v>11308.600000000002</v>
          </cell>
          <cell r="DR710">
            <v>152.67000000000002</v>
          </cell>
          <cell r="DS710">
            <v>690.39999999999986</v>
          </cell>
          <cell r="DT710">
            <v>733.53</v>
          </cell>
          <cell r="DU710">
            <v>1517.2</v>
          </cell>
          <cell r="DV710">
            <v>841.10000000000014</v>
          </cell>
          <cell r="DW710">
            <v>6456.56</v>
          </cell>
          <cell r="DX710">
            <v>837.35000000000014</v>
          </cell>
          <cell r="DY710">
            <v>755.31999999999994</v>
          </cell>
          <cell r="DZ710">
            <v>42.5</v>
          </cell>
          <cell r="EA710">
            <v>144.94000000000003</v>
          </cell>
          <cell r="EB710">
            <v>14.799999999999999</v>
          </cell>
          <cell r="EC710">
            <v>23.9</v>
          </cell>
          <cell r="ED710">
            <v>367.24899999999997</v>
          </cell>
          <cell r="EE710">
            <v>342.67</v>
          </cell>
          <cell r="EF710">
            <v>0</v>
          </cell>
          <cell r="EG710">
            <v>2.6</v>
          </cell>
          <cell r="EH710">
            <v>0</v>
          </cell>
          <cell r="EI710">
            <v>40.799999999999997</v>
          </cell>
          <cell r="EJ710">
            <v>0</v>
          </cell>
          <cell r="EK710">
            <v>56.228397380428596</v>
          </cell>
          <cell r="EL710">
            <v>2.37</v>
          </cell>
          <cell r="EM710">
            <v>19.8</v>
          </cell>
          <cell r="EN710">
            <v>82.4</v>
          </cell>
          <cell r="EO710">
            <v>904.95</v>
          </cell>
          <cell r="EP710"/>
          <cell r="EQ710">
            <v>71161.980527772786</v>
          </cell>
          <cell r="ER710"/>
          <cell r="ES710"/>
          <cell r="ET710"/>
          <cell r="EU710"/>
          <cell r="EV710"/>
          <cell r="EW710"/>
          <cell r="EX710"/>
          <cell r="EY710"/>
          <cell r="EZ710"/>
          <cell r="FA710"/>
          <cell r="FB710"/>
          <cell r="FC710"/>
          <cell r="FD710"/>
          <cell r="FE710"/>
          <cell r="FF710"/>
          <cell r="FG710"/>
        </row>
        <row r="711">
          <cell r="B711">
            <v>158.19999999999999</v>
          </cell>
          <cell r="C711">
            <v>0</v>
          </cell>
          <cell r="D711">
            <v>32.6</v>
          </cell>
          <cell r="E711">
            <v>0</v>
          </cell>
          <cell r="F711">
            <v>16.299999999999997</v>
          </cell>
          <cell r="G711">
            <v>68.41</v>
          </cell>
          <cell r="H711">
            <v>42</v>
          </cell>
          <cell r="I711">
            <v>159.1</v>
          </cell>
          <cell r="J711">
            <v>0</v>
          </cell>
          <cell r="K711">
            <v>22.5</v>
          </cell>
          <cell r="L711">
            <v>8.9</v>
          </cell>
          <cell r="M711">
            <v>8.0709413895511624</v>
          </cell>
          <cell r="N711">
            <v>68.599999999999994</v>
          </cell>
          <cell r="O711">
            <v>0</v>
          </cell>
          <cell r="P711">
            <v>14.359</v>
          </cell>
          <cell r="Q711">
            <v>25</v>
          </cell>
          <cell r="R711">
            <v>6781.97</v>
          </cell>
          <cell r="S711">
            <v>32.700000000000003</v>
          </cell>
          <cell r="T711">
            <v>0</v>
          </cell>
          <cell r="U711">
            <v>17.920000000000002</v>
          </cell>
          <cell r="V711">
            <v>123.81200000000001</v>
          </cell>
          <cell r="W711">
            <v>31.509999999999998</v>
          </cell>
          <cell r="X711">
            <v>27.7</v>
          </cell>
          <cell r="Y711">
            <v>0</v>
          </cell>
          <cell r="Z711">
            <v>23.7</v>
          </cell>
          <cell r="AA711">
            <v>25.700000000000003</v>
          </cell>
          <cell r="AB711">
            <v>17.3</v>
          </cell>
          <cell r="AC711">
            <v>28.2</v>
          </cell>
          <cell r="AD711">
            <v>0</v>
          </cell>
          <cell r="AE711">
            <v>81.72</v>
          </cell>
          <cell r="AF711">
            <v>46.629999999999995</v>
          </cell>
          <cell r="AG711">
            <v>0</v>
          </cell>
          <cell r="AH711">
            <v>0</v>
          </cell>
          <cell r="AI711">
            <v>68.800000000000011</v>
          </cell>
          <cell r="AJ711">
            <v>37.800000000000004</v>
          </cell>
          <cell r="AK711">
            <v>0</v>
          </cell>
          <cell r="AL711">
            <v>0</v>
          </cell>
          <cell r="AM711">
            <v>1013.4169999999999</v>
          </cell>
          <cell r="AN711">
            <v>263.44</v>
          </cell>
          <cell r="AO711">
            <v>0</v>
          </cell>
          <cell r="AP711">
            <v>0</v>
          </cell>
          <cell r="AQ711">
            <v>0</v>
          </cell>
          <cell r="AR711">
            <v>0</v>
          </cell>
          <cell r="AS711">
            <v>0</v>
          </cell>
          <cell r="AT711">
            <v>6.1</v>
          </cell>
          <cell r="AU711">
            <v>132.66</v>
          </cell>
          <cell r="AV711">
            <v>0</v>
          </cell>
          <cell r="AW711">
            <v>229.49999999999997</v>
          </cell>
          <cell r="AX711">
            <v>0</v>
          </cell>
          <cell r="AY711">
            <v>47.7</v>
          </cell>
          <cell r="AZ711">
            <v>0</v>
          </cell>
          <cell r="BA711">
            <v>2.484</v>
          </cell>
          <cell r="BB711">
            <v>14.69</v>
          </cell>
          <cell r="BC711">
            <v>11.399999999999999</v>
          </cell>
          <cell r="BD711">
            <v>17.100000000000001</v>
          </cell>
          <cell r="BE711">
            <v>0</v>
          </cell>
          <cell r="BF711">
            <v>38.664872726732639</v>
          </cell>
          <cell r="BG711">
            <v>11.026390364404516</v>
          </cell>
          <cell r="BH711">
            <v>80.139426376105092</v>
          </cell>
          <cell r="BI711">
            <v>7.6583914334434198</v>
          </cell>
          <cell r="BJ711">
            <v>11.2</v>
          </cell>
          <cell r="BK711">
            <v>20.771999999999998</v>
          </cell>
          <cell r="BL711">
            <v>190.51499999999999</v>
          </cell>
          <cell r="BM711">
            <v>48.68562</v>
          </cell>
          <cell r="BN711">
            <v>15.914999999999999</v>
          </cell>
          <cell r="BO711">
            <v>295.7</v>
          </cell>
          <cell r="BP711">
            <v>51.374032019152395</v>
          </cell>
          <cell r="BQ711">
            <v>470.10999999999996</v>
          </cell>
          <cell r="BR711">
            <v>369.83000000000004</v>
          </cell>
          <cell r="BS711">
            <v>469.40000000000003</v>
          </cell>
          <cell r="BT711">
            <v>1548.95</v>
          </cell>
          <cell r="BU711">
            <v>3.88</v>
          </cell>
          <cell r="BV711">
            <v>87.01</v>
          </cell>
          <cell r="BW711">
            <v>0.9</v>
          </cell>
          <cell r="BX711">
            <v>0</v>
          </cell>
          <cell r="BY711">
            <v>0</v>
          </cell>
          <cell r="BZ711">
            <v>39.4</v>
          </cell>
          <cell r="CA711">
            <v>10.6</v>
          </cell>
          <cell r="CB711">
            <v>81.94</v>
          </cell>
          <cell r="CC711">
            <v>272.89999999999998</v>
          </cell>
          <cell r="CD711">
            <v>596</v>
          </cell>
          <cell r="CE711">
            <v>41.27</v>
          </cell>
          <cell r="CF711">
            <v>111</v>
          </cell>
          <cell r="CG711">
            <v>89.908000000000001</v>
          </cell>
          <cell r="CH711">
            <v>621.89999999999986</v>
          </cell>
          <cell r="CI711">
            <v>12.1</v>
          </cell>
          <cell r="CJ711">
            <v>27.222581666666663</v>
          </cell>
          <cell r="CK711">
            <v>31.720000000000006</v>
          </cell>
          <cell r="CL711">
            <v>70.699999999999989</v>
          </cell>
          <cell r="CM711">
            <v>56.5</v>
          </cell>
          <cell r="CN711">
            <v>1009.4000000000001</v>
          </cell>
          <cell r="CO711">
            <v>83</v>
          </cell>
          <cell r="CP711">
            <v>53.5</v>
          </cell>
          <cell r="CQ711">
            <v>26.21</v>
          </cell>
          <cell r="CR711">
            <v>62.9</v>
          </cell>
          <cell r="CS711">
            <v>980.63</v>
          </cell>
          <cell r="CT711">
            <v>788.82</v>
          </cell>
          <cell r="CU711">
            <v>542.59</v>
          </cell>
          <cell r="CV711">
            <v>502.28000000000003</v>
          </cell>
          <cell r="CW711">
            <v>121.32999999999998</v>
          </cell>
          <cell r="CX711">
            <v>292.92</v>
          </cell>
          <cell r="CY711">
            <v>1645.65</v>
          </cell>
          <cell r="CZ711">
            <v>7.83</v>
          </cell>
          <cell r="DA711">
            <v>21.55</v>
          </cell>
          <cell r="DB711">
            <v>5434.32</v>
          </cell>
          <cell r="DC711">
            <v>121.41999999999999</v>
          </cell>
          <cell r="DD711">
            <v>153.11000000000001</v>
          </cell>
          <cell r="DE711">
            <v>45.250000000000007</v>
          </cell>
          <cell r="DF711">
            <v>239.39</v>
          </cell>
          <cell r="DG711">
            <v>2851.3500000000004</v>
          </cell>
          <cell r="DH711">
            <v>3678.05</v>
          </cell>
          <cell r="DI711">
            <v>4671.1099999999997</v>
          </cell>
          <cell r="DJ711">
            <v>521.46</v>
          </cell>
          <cell r="DK711">
            <v>351.86</v>
          </cell>
          <cell r="DL711">
            <v>630.13</v>
          </cell>
          <cell r="DM711">
            <v>1326.9099999999999</v>
          </cell>
          <cell r="DN711">
            <v>529.30999999999995</v>
          </cell>
          <cell r="DO711">
            <v>1467.4099999999999</v>
          </cell>
          <cell r="DP711">
            <v>405.16</v>
          </cell>
          <cell r="DQ711">
            <v>11103.75</v>
          </cell>
          <cell r="DR711">
            <v>153.11000000000001</v>
          </cell>
          <cell r="DS711">
            <v>677.2</v>
          </cell>
          <cell r="DT711">
            <v>754.98000000000013</v>
          </cell>
          <cell r="DU711">
            <v>1512.0900000000001</v>
          </cell>
          <cell r="DV711">
            <v>856.12</v>
          </cell>
          <cell r="DW711">
            <v>6507.0499999999993</v>
          </cell>
          <cell r="DX711">
            <v>857.65000000000009</v>
          </cell>
          <cell r="DY711">
            <v>727.15000000000009</v>
          </cell>
          <cell r="DZ711">
            <v>42.5</v>
          </cell>
          <cell r="EA711">
            <v>87.42</v>
          </cell>
          <cell r="EB711">
            <v>9.68</v>
          </cell>
          <cell r="EC711">
            <v>75.89</v>
          </cell>
          <cell r="ED711">
            <v>380.41800000000001</v>
          </cell>
          <cell r="EE711">
            <v>391.19</v>
          </cell>
          <cell r="EF711">
            <v>20.9</v>
          </cell>
          <cell r="EG711">
            <v>2.6</v>
          </cell>
          <cell r="EH711">
            <v>0</v>
          </cell>
          <cell r="EI711">
            <v>33.099999999999994</v>
          </cell>
          <cell r="EJ711">
            <v>0</v>
          </cell>
          <cell r="EK711">
            <v>48.699999999999996</v>
          </cell>
          <cell r="EL711">
            <v>2.37</v>
          </cell>
          <cell r="EM711">
            <v>19.8</v>
          </cell>
          <cell r="EN711">
            <v>82.4</v>
          </cell>
          <cell r="EO711">
            <v>901.53000000000009</v>
          </cell>
          <cell r="EP711"/>
          <cell r="EQ711">
            <v>69305.332255976056</v>
          </cell>
          <cell r="ER711"/>
          <cell r="ES711"/>
          <cell r="ET711"/>
          <cell r="EU711"/>
          <cell r="EV711"/>
          <cell r="EW711"/>
          <cell r="EX711"/>
          <cell r="EY711"/>
          <cell r="EZ711"/>
          <cell r="FA711"/>
          <cell r="FB711"/>
          <cell r="FC711"/>
          <cell r="FD711"/>
          <cell r="FE711"/>
          <cell r="FF711"/>
          <cell r="FG711"/>
        </row>
        <row r="712">
          <cell r="B712">
            <v>31.9</v>
          </cell>
          <cell r="C712">
            <v>775</v>
          </cell>
          <cell r="D712">
            <v>0</v>
          </cell>
          <cell r="E712">
            <v>0</v>
          </cell>
          <cell r="F712">
            <v>0</v>
          </cell>
          <cell r="G712">
            <v>44.3</v>
          </cell>
          <cell r="H712">
            <v>0</v>
          </cell>
          <cell r="I712">
            <v>89.6</v>
          </cell>
          <cell r="J712">
            <v>0</v>
          </cell>
          <cell r="K712">
            <v>72</v>
          </cell>
          <cell r="L712">
            <v>94.199999999999989</v>
          </cell>
          <cell r="M712">
            <v>0</v>
          </cell>
          <cell r="N712">
            <v>0</v>
          </cell>
          <cell r="O712">
            <v>0</v>
          </cell>
          <cell r="P712">
            <v>0</v>
          </cell>
          <cell r="Q712">
            <v>0</v>
          </cell>
          <cell r="R712">
            <v>0</v>
          </cell>
          <cell r="S712">
            <v>0</v>
          </cell>
          <cell r="T712">
            <v>0</v>
          </cell>
          <cell r="U712">
            <v>9786</v>
          </cell>
          <cell r="V712">
            <v>0</v>
          </cell>
          <cell r="W712">
            <v>71.889999999999986</v>
          </cell>
          <cell r="X712">
            <v>579.79999999999995</v>
          </cell>
          <cell r="Y712">
            <v>0</v>
          </cell>
          <cell r="Z712">
            <v>0</v>
          </cell>
          <cell r="AA712">
            <v>106.49999999999999</v>
          </cell>
          <cell r="AB712">
            <v>0</v>
          </cell>
          <cell r="AC712">
            <v>0</v>
          </cell>
          <cell r="AD712">
            <v>1409.4363018346764</v>
          </cell>
          <cell r="AE712">
            <v>1788.1</v>
          </cell>
          <cell r="AF712">
            <v>0</v>
          </cell>
          <cell r="AG712">
            <v>0</v>
          </cell>
          <cell r="AH712">
            <v>345.51</v>
          </cell>
          <cell r="AI712">
            <v>0</v>
          </cell>
          <cell r="AJ712">
            <v>0</v>
          </cell>
          <cell r="AK712">
            <v>0</v>
          </cell>
          <cell r="AL712">
            <v>0</v>
          </cell>
          <cell r="AM712">
            <v>38525.277000000002</v>
          </cell>
          <cell r="AN712">
            <v>0</v>
          </cell>
          <cell r="AO712">
            <v>0</v>
          </cell>
          <cell r="AP712">
            <v>0</v>
          </cell>
          <cell r="AQ712">
            <v>0</v>
          </cell>
          <cell r="AR712">
            <v>0</v>
          </cell>
          <cell r="AS712">
            <v>-7169.2</v>
          </cell>
          <cell r="AT712">
            <v>1923</v>
          </cell>
          <cell r="AU712">
            <v>0</v>
          </cell>
          <cell r="AV712">
            <v>161.10000000000002</v>
          </cell>
          <cell r="AW712">
            <v>0</v>
          </cell>
          <cell r="AX712">
            <v>0</v>
          </cell>
          <cell r="AY712">
            <v>1122.8402467718615</v>
          </cell>
          <cell r="AZ712">
            <v>66.209999999999994</v>
          </cell>
          <cell r="BA712">
            <v>305.96000000000004</v>
          </cell>
          <cell r="BB712">
            <v>537.5</v>
          </cell>
          <cell r="BC712">
            <v>377.9</v>
          </cell>
          <cell r="BD712">
            <v>40.31</v>
          </cell>
          <cell r="BE712">
            <v>16.3</v>
          </cell>
          <cell r="BF712">
            <v>976.02704661690223</v>
          </cell>
          <cell r="BG712">
            <v>62.006272077086798</v>
          </cell>
          <cell r="BH712">
            <v>0</v>
          </cell>
          <cell r="BI712">
            <v>94.88</v>
          </cell>
          <cell r="BJ712">
            <v>0</v>
          </cell>
          <cell r="BK712">
            <v>0</v>
          </cell>
          <cell r="BL712">
            <v>0</v>
          </cell>
          <cell r="BM712">
            <v>0</v>
          </cell>
          <cell r="BN712">
            <v>0</v>
          </cell>
          <cell r="BO712">
            <v>0</v>
          </cell>
          <cell r="BP712">
            <v>447.71772369054929</v>
          </cell>
          <cell r="BQ712">
            <v>0</v>
          </cell>
          <cell r="BR712">
            <v>5036.7700000000004</v>
          </cell>
          <cell r="BS712">
            <v>363.90000000000003</v>
          </cell>
          <cell r="BT712">
            <v>11861.810000000001</v>
          </cell>
          <cell r="BU712">
            <v>384</v>
          </cell>
          <cell r="BV712">
            <v>606.79999999999995</v>
          </cell>
          <cell r="BW712">
            <v>0</v>
          </cell>
          <cell r="BX712">
            <v>0</v>
          </cell>
          <cell r="BY712">
            <v>62.5</v>
          </cell>
          <cell r="BZ712">
            <v>0</v>
          </cell>
          <cell r="CA712">
            <v>0</v>
          </cell>
          <cell r="CB712">
            <v>0</v>
          </cell>
          <cell r="CC712">
            <v>559</v>
          </cell>
          <cell r="CD712">
            <v>3632</v>
          </cell>
          <cell r="CE712">
            <v>29.712</v>
          </cell>
          <cell r="CF712">
            <v>0</v>
          </cell>
          <cell r="CG712">
            <v>229.453</v>
          </cell>
          <cell r="CH712">
            <v>239.89999999999998</v>
          </cell>
          <cell r="CI712">
            <v>214.7</v>
          </cell>
          <cell r="CJ712">
            <v>83.61699999999999</v>
          </cell>
          <cell r="CK712">
            <v>62.379999999999995</v>
          </cell>
          <cell r="CL712">
            <v>0</v>
          </cell>
          <cell r="CM712">
            <v>213</v>
          </cell>
          <cell r="CN712">
            <v>1838.5</v>
          </cell>
          <cell r="CO712">
            <v>362.1</v>
          </cell>
          <cell r="CP712">
            <v>0</v>
          </cell>
          <cell r="CQ712">
            <v>0</v>
          </cell>
          <cell r="CR712">
            <v>269.7</v>
          </cell>
          <cell r="CS712">
            <v>0</v>
          </cell>
          <cell r="CT712">
            <v>0</v>
          </cell>
          <cell r="CU712">
            <v>0</v>
          </cell>
          <cell r="CV712">
            <v>0</v>
          </cell>
          <cell r="CW712">
            <v>0</v>
          </cell>
          <cell r="CX712">
            <v>0</v>
          </cell>
          <cell r="CY712">
            <v>0</v>
          </cell>
          <cell r="CZ712">
            <v>0</v>
          </cell>
          <cell r="DA712">
            <v>0</v>
          </cell>
          <cell r="DB712">
            <v>0</v>
          </cell>
          <cell r="DC712">
            <v>0</v>
          </cell>
          <cell r="DD712">
            <v>0</v>
          </cell>
          <cell r="DE712">
            <v>0</v>
          </cell>
          <cell r="DF712">
            <v>0</v>
          </cell>
          <cell r="DG712">
            <v>0</v>
          </cell>
          <cell r="DH712">
            <v>0</v>
          </cell>
          <cell r="DI712">
            <v>0</v>
          </cell>
          <cell r="DJ712">
            <v>0</v>
          </cell>
          <cell r="DK712">
            <v>0</v>
          </cell>
          <cell r="DL712">
            <v>0</v>
          </cell>
          <cell r="DM712">
            <v>0</v>
          </cell>
          <cell r="DN712">
            <v>0</v>
          </cell>
          <cell r="DO712">
            <v>0</v>
          </cell>
          <cell r="DP712">
            <v>0</v>
          </cell>
          <cell r="DQ712">
            <v>0</v>
          </cell>
          <cell r="DR712">
            <v>0</v>
          </cell>
          <cell r="DS712">
            <v>0</v>
          </cell>
          <cell r="DT712">
            <v>0</v>
          </cell>
          <cell r="DU712">
            <v>0</v>
          </cell>
          <cell r="DV712">
            <v>0</v>
          </cell>
          <cell r="DW712">
            <v>0</v>
          </cell>
          <cell r="DX712">
            <v>0</v>
          </cell>
          <cell r="DY712">
            <v>0</v>
          </cell>
          <cell r="DZ712">
            <v>1998</v>
          </cell>
          <cell r="EA712">
            <v>108.31</v>
          </cell>
          <cell r="EB712">
            <v>24.599999999999998</v>
          </cell>
          <cell r="EC712">
            <v>356.7</v>
          </cell>
          <cell r="ED712">
            <v>650</v>
          </cell>
          <cell r="EE712">
            <v>901.46</v>
          </cell>
          <cell r="EF712">
            <v>0</v>
          </cell>
          <cell r="EG712">
            <v>286.2</v>
          </cell>
          <cell r="EH712">
            <v>0</v>
          </cell>
          <cell r="EI712">
            <v>0</v>
          </cell>
          <cell r="EJ712">
            <v>0</v>
          </cell>
          <cell r="EK712">
            <v>313.49683144818431</v>
          </cell>
          <cell r="EL712">
            <v>84.61</v>
          </cell>
          <cell r="EM712">
            <v>0</v>
          </cell>
          <cell r="EN712">
            <v>0</v>
          </cell>
          <cell r="EO712">
            <v>0</v>
          </cell>
          <cell r="EP712"/>
          <cell r="EQ712">
            <v>83455.283422439257</v>
          </cell>
          <cell r="ER712"/>
          <cell r="ES712"/>
          <cell r="ET712"/>
          <cell r="EU712"/>
          <cell r="EV712"/>
          <cell r="EW712"/>
          <cell r="EX712"/>
          <cell r="EY712"/>
          <cell r="EZ712"/>
          <cell r="FA712"/>
          <cell r="FB712"/>
          <cell r="FC712"/>
          <cell r="FD712"/>
          <cell r="FE712"/>
          <cell r="FF712"/>
          <cell r="FG712"/>
        </row>
        <row r="713">
          <cell r="B713">
            <v>31</v>
          </cell>
          <cell r="C713">
            <v>775</v>
          </cell>
          <cell r="D713">
            <v>0</v>
          </cell>
          <cell r="E713">
            <v>0</v>
          </cell>
          <cell r="F713">
            <v>0</v>
          </cell>
          <cell r="G713">
            <v>44.3</v>
          </cell>
          <cell r="H713">
            <v>0</v>
          </cell>
          <cell r="I713">
            <v>78.699999999999989</v>
          </cell>
          <cell r="J713">
            <v>0</v>
          </cell>
          <cell r="K713">
            <v>72</v>
          </cell>
          <cell r="L713">
            <v>84.6</v>
          </cell>
          <cell r="M713">
            <v>0</v>
          </cell>
          <cell r="N713">
            <v>0</v>
          </cell>
          <cell r="O713">
            <v>0</v>
          </cell>
          <cell r="P713">
            <v>0</v>
          </cell>
          <cell r="Q713">
            <v>0</v>
          </cell>
          <cell r="R713">
            <v>0</v>
          </cell>
          <cell r="S713">
            <v>0</v>
          </cell>
          <cell r="T713">
            <v>0</v>
          </cell>
          <cell r="U713">
            <v>8653</v>
          </cell>
          <cell r="V713">
            <v>0</v>
          </cell>
          <cell r="W713">
            <v>77.47</v>
          </cell>
          <cell r="X713">
            <v>579.79999999999995</v>
          </cell>
          <cell r="Y713">
            <v>0</v>
          </cell>
          <cell r="Z713">
            <v>0</v>
          </cell>
          <cell r="AA713">
            <v>105.60000000000001</v>
          </cell>
          <cell r="AB713">
            <v>0</v>
          </cell>
          <cell r="AC713">
            <v>0</v>
          </cell>
          <cell r="AD713">
            <v>1379.3787980658592</v>
          </cell>
          <cell r="AE713">
            <v>1787.7</v>
          </cell>
          <cell r="AF713">
            <v>0</v>
          </cell>
          <cell r="AG713">
            <v>0</v>
          </cell>
          <cell r="AH713">
            <v>345.51</v>
          </cell>
          <cell r="AI713">
            <v>0</v>
          </cell>
          <cell r="AJ713">
            <v>0</v>
          </cell>
          <cell r="AK713">
            <v>0</v>
          </cell>
          <cell r="AL713">
            <v>0</v>
          </cell>
          <cell r="AM713">
            <v>38920.976999999999</v>
          </cell>
          <cell r="AN713">
            <v>0</v>
          </cell>
          <cell r="AO713">
            <v>0</v>
          </cell>
          <cell r="AP713">
            <v>0</v>
          </cell>
          <cell r="AQ713">
            <v>0</v>
          </cell>
          <cell r="AR713">
            <v>0</v>
          </cell>
          <cell r="AS713">
            <v>-9105</v>
          </cell>
          <cell r="AT713">
            <v>1870.6</v>
          </cell>
          <cell r="AU713">
            <v>0</v>
          </cell>
          <cell r="AV713">
            <v>91.700000000000017</v>
          </cell>
          <cell r="AW713">
            <v>0</v>
          </cell>
          <cell r="AX713">
            <v>0</v>
          </cell>
          <cell r="AY713">
            <v>965.56999999999982</v>
          </cell>
          <cell r="AZ713">
            <v>36.81</v>
          </cell>
          <cell r="BA713">
            <v>295.79716423738938</v>
          </cell>
          <cell r="BB713">
            <v>335.87</v>
          </cell>
          <cell r="BC713">
            <v>360</v>
          </cell>
          <cell r="BD713">
            <v>40.31</v>
          </cell>
          <cell r="BE713">
            <v>16.3</v>
          </cell>
          <cell r="BF713">
            <v>976.02704661690223</v>
          </cell>
          <cell r="BG713">
            <v>38.730188934515319</v>
          </cell>
          <cell r="BH713">
            <v>0</v>
          </cell>
          <cell r="BI713">
            <v>90.597933029635996</v>
          </cell>
          <cell r="BJ713">
            <v>0</v>
          </cell>
          <cell r="BK713">
            <v>0</v>
          </cell>
          <cell r="BL713">
            <v>0</v>
          </cell>
          <cell r="BM713">
            <v>0</v>
          </cell>
          <cell r="BN713">
            <v>0</v>
          </cell>
          <cell r="BO713">
            <v>0</v>
          </cell>
          <cell r="BP713">
            <v>447.71772369054929</v>
          </cell>
          <cell r="BQ713">
            <v>485.77</v>
          </cell>
          <cell r="BR713">
            <v>5027.1900000000005</v>
          </cell>
          <cell r="BS713">
            <v>343.09999999999997</v>
          </cell>
          <cell r="BT713">
            <v>11135.13</v>
          </cell>
          <cell r="BU713">
            <v>290</v>
          </cell>
          <cell r="BV713">
            <v>564.74</v>
          </cell>
          <cell r="BW713">
            <v>0</v>
          </cell>
          <cell r="BX713">
            <v>0</v>
          </cell>
          <cell r="BY713">
            <v>62.5</v>
          </cell>
          <cell r="BZ713">
            <v>0</v>
          </cell>
          <cell r="CA713">
            <v>0</v>
          </cell>
          <cell r="CB713">
            <v>0</v>
          </cell>
          <cell r="CC713">
            <v>751</v>
          </cell>
          <cell r="CD713">
            <v>3632</v>
          </cell>
          <cell r="CE713">
            <v>29.712</v>
          </cell>
          <cell r="CF713">
            <v>0</v>
          </cell>
          <cell r="CG713">
            <v>227.27500000000001</v>
          </cell>
          <cell r="CH713">
            <v>238.39999999999998</v>
          </cell>
          <cell r="CI713">
            <v>214.7</v>
          </cell>
          <cell r="CJ713">
            <v>83.61699999999999</v>
          </cell>
          <cell r="CK713">
            <v>62.379999999999995</v>
          </cell>
          <cell r="CL713">
            <v>0</v>
          </cell>
          <cell r="CM713">
            <v>213</v>
          </cell>
          <cell r="CN713">
            <v>1838.5</v>
          </cell>
          <cell r="CO713">
            <v>362.1</v>
          </cell>
          <cell r="CP713">
            <v>55.3</v>
          </cell>
          <cell r="CQ713">
            <v>0</v>
          </cell>
          <cell r="CR713">
            <v>263.3</v>
          </cell>
          <cell r="CS713">
            <v>0</v>
          </cell>
          <cell r="CT713">
            <v>0</v>
          </cell>
          <cell r="CU713">
            <v>0</v>
          </cell>
          <cell r="CV713">
            <v>0</v>
          </cell>
          <cell r="CW713">
            <v>0</v>
          </cell>
          <cell r="CX713">
            <v>0</v>
          </cell>
          <cell r="CY713">
            <v>0</v>
          </cell>
          <cell r="CZ713">
            <v>0</v>
          </cell>
          <cell r="DA713">
            <v>0</v>
          </cell>
          <cell r="DB713">
            <v>0</v>
          </cell>
          <cell r="DC713">
            <v>0</v>
          </cell>
          <cell r="DD713">
            <v>0</v>
          </cell>
          <cell r="DE713">
            <v>0</v>
          </cell>
          <cell r="DF713">
            <v>0</v>
          </cell>
          <cell r="DG713">
            <v>0</v>
          </cell>
          <cell r="DH713">
            <v>0</v>
          </cell>
          <cell r="DI713">
            <v>0</v>
          </cell>
          <cell r="DJ713">
            <v>0</v>
          </cell>
          <cell r="DK713">
            <v>0</v>
          </cell>
          <cell r="DL713">
            <v>0</v>
          </cell>
          <cell r="DM713">
            <v>0</v>
          </cell>
          <cell r="DN713">
            <v>0</v>
          </cell>
          <cell r="DO713">
            <v>0</v>
          </cell>
          <cell r="DP713">
            <v>0</v>
          </cell>
          <cell r="DQ713">
            <v>0</v>
          </cell>
          <cell r="DR713">
            <v>0</v>
          </cell>
          <cell r="DS713">
            <v>0</v>
          </cell>
          <cell r="DT713">
            <v>0</v>
          </cell>
          <cell r="DU713">
            <v>0</v>
          </cell>
          <cell r="DV713">
            <v>0</v>
          </cell>
          <cell r="DW713">
            <v>0</v>
          </cell>
          <cell r="DX713">
            <v>0</v>
          </cell>
          <cell r="DY713">
            <v>0</v>
          </cell>
          <cell r="DZ713">
            <v>1998</v>
          </cell>
          <cell r="EA713">
            <v>132.82</v>
          </cell>
          <cell r="EB713">
            <v>27.349999999999994</v>
          </cell>
          <cell r="EC713">
            <v>296.44</v>
          </cell>
          <cell r="ED713">
            <v>650</v>
          </cell>
          <cell r="EE713">
            <v>866.5</v>
          </cell>
          <cell r="EF713">
            <v>0</v>
          </cell>
          <cell r="EG713">
            <v>286.2</v>
          </cell>
          <cell r="EH713">
            <v>0</v>
          </cell>
          <cell r="EI713">
            <v>0</v>
          </cell>
          <cell r="EJ713">
            <v>0</v>
          </cell>
          <cell r="EK713">
            <v>325.08656617661291</v>
          </cell>
          <cell r="EL713">
            <v>84.61</v>
          </cell>
          <cell r="EM713">
            <v>0</v>
          </cell>
          <cell r="EN713">
            <v>0</v>
          </cell>
          <cell r="EO713">
            <v>0</v>
          </cell>
          <cell r="EP713"/>
          <cell r="EQ713">
            <v>79942.786420751479</v>
          </cell>
          <cell r="ER713"/>
          <cell r="ES713"/>
          <cell r="ET713"/>
          <cell r="EU713"/>
          <cell r="EV713"/>
          <cell r="EW713"/>
          <cell r="EX713"/>
          <cell r="EY713"/>
          <cell r="EZ713"/>
          <cell r="FA713"/>
          <cell r="FB713"/>
          <cell r="FC713"/>
          <cell r="FD713"/>
          <cell r="FE713"/>
          <cell r="FF713"/>
          <cell r="FG713"/>
        </row>
        <row r="714">
          <cell r="B714">
            <v>0</v>
          </cell>
          <cell r="C714">
            <v>186</v>
          </cell>
          <cell r="D714">
            <v>0</v>
          </cell>
          <cell r="E714">
            <v>0</v>
          </cell>
          <cell r="F714">
            <v>0</v>
          </cell>
          <cell r="G714">
            <v>0</v>
          </cell>
          <cell r="H714">
            <v>0</v>
          </cell>
          <cell r="I714">
            <v>0</v>
          </cell>
          <cell r="J714">
            <v>0</v>
          </cell>
          <cell r="K714">
            <v>17010.009999999998</v>
          </cell>
          <cell r="L714">
            <v>43.7</v>
          </cell>
          <cell r="M714">
            <v>0</v>
          </cell>
          <cell r="N714">
            <v>0</v>
          </cell>
          <cell r="O714">
            <v>0</v>
          </cell>
          <cell r="P714">
            <v>0</v>
          </cell>
          <cell r="Q714">
            <v>0</v>
          </cell>
          <cell r="R714">
            <v>0</v>
          </cell>
          <cell r="S714">
            <v>0</v>
          </cell>
          <cell r="T714">
            <v>0</v>
          </cell>
          <cell r="U714">
            <v>1124</v>
          </cell>
          <cell r="V714">
            <v>0</v>
          </cell>
          <cell r="W714">
            <v>0</v>
          </cell>
          <cell r="X714">
            <v>379.70000000000005</v>
          </cell>
          <cell r="Y714">
            <v>0</v>
          </cell>
          <cell r="Z714">
            <v>0</v>
          </cell>
          <cell r="AA714">
            <v>11194.8</v>
          </cell>
          <cell r="AB714">
            <v>0</v>
          </cell>
          <cell r="AC714">
            <v>0</v>
          </cell>
          <cell r="AD714">
            <v>137.80041738806844</v>
          </cell>
          <cell r="AE714">
            <v>0</v>
          </cell>
          <cell r="AF714">
            <v>0</v>
          </cell>
          <cell r="AG714">
            <v>0</v>
          </cell>
          <cell r="AH714">
            <v>0</v>
          </cell>
          <cell r="AI714">
            <v>0</v>
          </cell>
          <cell r="AJ714">
            <v>0</v>
          </cell>
          <cell r="AK714">
            <v>0</v>
          </cell>
          <cell r="AL714">
            <v>0</v>
          </cell>
          <cell r="AM714">
            <v>0</v>
          </cell>
          <cell r="AN714">
            <v>0</v>
          </cell>
          <cell r="AO714">
            <v>0</v>
          </cell>
          <cell r="AP714">
            <v>0</v>
          </cell>
          <cell r="AQ714">
            <v>0</v>
          </cell>
          <cell r="AR714">
            <v>0</v>
          </cell>
          <cell r="AS714">
            <v>0</v>
          </cell>
          <cell r="AT714">
            <v>228</v>
          </cell>
          <cell r="AU714">
            <v>0</v>
          </cell>
          <cell r="AV714">
            <v>0</v>
          </cell>
          <cell r="AW714">
            <v>0</v>
          </cell>
          <cell r="AX714">
            <v>318.81</v>
          </cell>
          <cell r="AY714">
            <v>0</v>
          </cell>
          <cell r="AZ714">
            <v>0</v>
          </cell>
          <cell r="BA714">
            <v>0</v>
          </cell>
          <cell r="BB714">
            <v>125.9</v>
          </cell>
          <cell r="BC714">
            <v>0</v>
          </cell>
          <cell r="BD714">
            <v>32.029999999999994</v>
          </cell>
          <cell r="BE714">
            <v>0</v>
          </cell>
          <cell r="BF714">
            <v>0</v>
          </cell>
          <cell r="BG714">
            <v>152.79743228262046</v>
          </cell>
          <cell r="BH714">
            <v>0</v>
          </cell>
          <cell r="BI714">
            <v>32.340000000000003</v>
          </cell>
          <cell r="BJ714">
            <v>0</v>
          </cell>
          <cell r="BK714">
            <v>0</v>
          </cell>
          <cell r="BL714">
            <v>9216.5499999999993</v>
          </cell>
          <cell r="BM714">
            <v>0</v>
          </cell>
          <cell r="BN714">
            <v>0</v>
          </cell>
          <cell r="BO714">
            <v>0</v>
          </cell>
          <cell r="BP714">
            <v>94.767922315630003</v>
          </cell>
          <cell r="BQ714">
            <v>0</v>
          </cell>
          <cell r="BR714">
            <v>0</v>
          </cell>
          <cell r="BS714">
            <v>0</v>
          </cell>
          <cell r="BT714">
            <v>0</v>
          </cell>
          <cell r="BU714">
            <v>0</v>
          </cell>
          <cell r="BV714">
            <v>267.27255063879062</v>
          </cell>
          <cell r="BW714">
            <v>0</v>
          </cell>
          <cell r="BX714">
            <v>0</v>
          </cell>
          <cell r="BY714">
            <v>0</v>
          </cell>
          <cell r="BZ714">
            <v>0</v>
          </cell>
          <cell r="CA714">
            <v>0</v>
          </cell>
          <cell r="CB714">
            <v>0</v>
          </cell>
          <cell r="CC714">
            <v>1128.4000000000001</v>
          </cell>
          <cell r="CD714">
            <v>630</v>
          </cell>
          <cell r="CE714">
            <v>0</v>
          </cell>
          <cell r="CF714">
            <v>0</v>
          </cell>
          <cell r="CG714">
            <v>0</v>
          </cell>
          <cell r="CH714">
            <v>0</v>
          </cell>
          <cell r="CI714">
            <v>217.4</v>
          </cell>
          <cell r="CJ714">
            <v>151.9677833333333</v>
          </cell>
          <cell r="CK714">
            <v>35.6</v>
          </cell>
          <cell r="CL714">
            <v>680.9</v>
          </cell>
          <cell r="CM714">
            <v>3</v>
          </cell>
          <cell r="CN714">
            <v>1387.5000000000002</v>
          </cell>
          <cell r="CO714">
            <v>0</v>
          </cell>
          <cell r="CP714">
            <v>0</v>
          </cell>
          <cell r="CQ714">
            <v>0</v>
          </cell>
          <cell r="CR714">
            <v>3</v>
          </cell>
          <cell r="CS714">
            <v>0</v>
          </cell>
          <cell r="CT714">
            <v>0</v>
          </cell>
          <cell r="CU714">
            <v>0</v>
          </cell>
          <cell r="CV714">
            <v>0</v>
          </cell>
          <cell r="CW714">
            <v>0</v>
          </cell>
          <cell r="CX714">
            <v>0</v>
          </cell>
          <cell r="CY714">
            <v>0</v>
          </cell>
          <cell r="CZ714">
            <v>0</v>
          </cell>
          <cell r="DA714">
            <v>0</v>
          </cell>
          <cell r="DB714">
            <v>0</v>
          </cell>
          <cell r="DC714">
            <v>0</v>
          </cell>
          <cell r="DD714">
            <v>0</v>
          </cell>
          <cell r="DE714">
            <v>0</v>
          </cell>
          <cell r="DF714">
            <v>0</v>
          </cell>
          <cell r="DG714">
            <v>0</v>
          </cell>
          <cell r="DH714">
            <v>0</v>
          </cell>
          <cell r="DI714">
            <v>0</v>
          </cell>
          <cell r="DJ714">
            <v>0</v>
          </cell>
          <cell r="DK714">
            <v>0</v>
          </cell>
          <cell r="DL714">
            <v>0</v>
          </cell>
          <cell r="DM714">
            <v>0</v>
          </cell>
          <cell r="DN714">
            <v>0</v>
          </cell>
          <cell r="DO714">
            <v>0</v>
          </cell>
          <cell r="DP714">
            <v>0</v>
          </cell>
          <cell r="DQ714">
            <v>0</v>
          </cell>
          <cell r="DR714">
            <v>0</v>
          </cell>
          <cell r="DS714">
            <v>0</v>
          </cell>
          <cell r="DT714">
            <v>0</v>
          </cell>
          <cell r="DU714">
            <v>0</v>
          </cell>
          <cell r="DV714">
            <v>0</v>
          </cell>
          <cell r="DW714">
            <v>0</v>
          </cell>
          <cell r="DX714">
            <v>0</v>
          </cell>
          <cell r="DY714">
            <v>0</v>
          </cell>
          <cell r="DZ714">
            <v>0</v>
          </cell>
          <cell r="EA714">
            <v>0</v>
          </cell>
          <cell r="EB714">
            <v>0</v>
          </cell>
          <cell r="EC714">
            <v>0</v>
          </cell>
          <cell r="ED714">
            <v>1862</v>
          </cell>
          <cell r="EE714">
            <v>0</v>
          </cell>
          <cell r="EF714">
            <v>0</v>
          </cell>
          <cell r="EG714">
            <v>0</v>
          </cell>
          <cell r="EH714">
            <v>0</v>
          </cell>
          <cell r="EI714">
            <v>0</v>
          </cell>
          <cell r="EJ714">
            <v>0</v>
          </cell>
          <cell r="EK714">
            <v>0</v>
          </cell>
          <cell r="EL714">
            <v>0</v>
          </cell>
          <cell r="EM714">
            <v>0</v>
          </cell>
          <cell r="EN714">
            <v>0</v>
          </cell>
          <cell r="EO714">
            <v>0</v>
          </cell>
          <cell r="EP714"/>
          <cell r="EQ714">
            <v>46644.246105958453</v>
          </cell>
          <cell r="ER714"/>
          <cell r="ES714"/>
          <cell r="ET714"/>
          <cell r="EU714"/>
          <cell r="EV714"/>
          <cell r="EW714"/>
          <cell r="EX714"/>
          <cell r="EY714"/>
          <cell r="EZ714"/>
          <cell r="FA714"/>
          <cell r="FB714"/>
          <cell r="FC714"/>
          <cell r="FD714"/>
          <cell r="FE714"/>
          <cell r="FF714"/>
          <cell r="FG714"/>
        </row>
        <row r="715">
          <cell r="B715">
            <v>0</v>
          </cell>
          <cell r="C715">
            <v>186</v>
          </cell>
          <cell r="D715">
            <v>0</v>
          </cell>
          <cell r="E715">
            <v>0</v>
          </cell>
          <cell r="F715">
            <v>0</v>
          </cell>
          <cell r="G715">
            <v>0</v>
          </cell>
          <cell r="H715">
            <v>0</v>
          </cell>
          <cell r="I715">
            <v>0</v>
          </cell>
          <cell r="J715">
            <v>0</v>
          </cell>
          <cell r="K715">
            <v>17010.009999999998</v>
          </cell>
          <cell r="L715">
            <v>43.7</v>
          </cell>
          <cell r="M715">
            <v>0</v>
          </cell>
          <cell r="N715">
            <v>0</v>
          </cell>
          <cell r="O715">
            <v>0</v>
          </cell>
          <cell r="P715">
            <v>0</v>
          </cell>
          <cell r="Q715">
            <v>0</v>
          </cell>
          <cell r="R715">
            <v>0</v>
          </cell>
          <cell r="S715">
            <v>0</v>
          </cell>
          <cell r="T715">
            <v>0</v>
          </cell>
          <cell r="U715">
            <v>1124</v>
          </cell>
          <cell r="V715">
            <v>0</v>
          </cell>
          <cell r="W715">
            <v>0</v>
          </cell>
          <cell r="X715">
            <v>379.70000000000005</v>
          </cell>
          <cell r="Y715">
            <v>0</v>
          </cell>
          <cell r="Z715">
            <v>0</v>
          </cell>
          <cell r="AA715">
            <v>12174.9</v>
          </cell>
          <cell r="AB715">
            <v>0</v>
          </cell>
          <cell r="AC715">
            <v>0</v>
          </cell>
          <cell r="AD715">
            <v>137.86986399253868</v>
          </cell>
          <cell r="AE715">
            <v>0</v>
          </cell>
          <cell r="AF715">
            <v>0</v>
          </cell>
          <cell r="AG715">
            <v>0</v>
          </cell>
          <cell r="AH715">
            <v>0</v>
          </cell>
          <cell r="AI715">
            <v>0</v>
          </cell>
          <cell r="AJ715">
            <v>0</v>
          </cell>
          <cell r="AK715">
            <v>0</v>
          </cell>
          <cell r="AL715">
            <v>0</v>
          </cell>
          <cell r="AM715">
            <v>0</v>
          </cell>
          <cell r="AN715">
            <v>0</v>
          </cell>
          <cell r="AO715">
            <v>0</v>
          </cell>
          <cell r="AP715">
            <v>0</v>
          </cell>
          <cell r="AQ715">
            <v>0</v>
          </cell>
          <cell r="AR715">
            <v>0</v>
          </cell>
          <cell r="AS715">
            <v>0</v>
          </cell>
          <cell r="AT715">
            <v>209.79999999999998</v>
          </cell>
          <cell r="AU715">
            <v>0</v>
          </cell>
          <cell r="AV715">
            <v>0</v>
          </cell>
          <cell r="AW715">
            <v>0</v>
          </cell>
          <cell r="AX715">
            <v>297.45000000000005</v>
          </cell>
          <cell r="AY715">
            <v>0</v>
          </cell>
          <cell r="AZ715">
            <v>0</v>
          </cell>
          <cell r="BA715">
            <v>0</v>
          </cell>
          <cell r="BB715">
            <v>80.400000000000006</v>
          </cell>
          <cell r="BC715">
            <v>0</v>
          </cell>
          <cell r="BD715">
            <v>39.14</v>
          </cell>
          <cell r="BE715">
            <v>0</v>
          </cell>
          <cell r="BF715">
            <v>0</v>
          </cell>
          <cell r="BG715">
            <v>154.14619227716037</v>
          </cell>
          <cell r="BH715">
            <v>0</v>
          </cell>
          <cell r="BI715">
            <v>36.501726179999999</v>
          </cell>
          <cell r="BJ715">
            <v>0</v>
          </cell>
          <cell r="BK715">
            <v>0</v>
          </cell>
          <cell r="BL715">
            <v>9583.65</v>
          </cell>
          <cell r="BM715">
            <v>0</v>
          </cell>
          <cell r="BN715">
            <v>0</v>
          </cell>
          <cell r="BO715">
            <v>0</v>
          </cell>
          <cell r="BP715">
            <v>94.767922315630003</v>
          </cell>
          <cell r="BQ715">
            <v>0</v>
          </cell>
          <cell r="BR715">
            <v>0</v>
          </cell>
          <cell r="BS715">
            <v>0</v>
          </cell>
          <cell r="BT715">
            <v>0</v>
          </cell>
          <cell r="BU715">
            <v>0</v>
          </cell>
          <cell r="BV715">
            <v>322.60000000000002</v>
          </cell>
          <cell r="BW715">
            <v>0</v>
          </cell>
          <cell r="BX715">
            <v>0</v>
          </cell>
          <cell r="BY715">
            <v>0</v>
          </cell>
          <cell r="BZ715">
            <v>0</v>
          </cell>
          <cell r="CA715">
            <v>0</v>
          </cell>
          <cell r="CB715">
            <v>0</v>
          </cell>
          <cell r="CC715">
            <v>1336</v>
          </cell>
          <cell r="CD715">
            <v>630</v>
          </cell>
          <cell r="CE715">
            <v>0</v>
          </cell>
          <cell r="CF715">
            <v>0</v>
          </cell>
          <cell r="CG715">
            <v>0</v>
          </cell>
          <cell r="CH715">
            <v>0</v>
          </cell>
          <cell r="CI715">
            <v>217.4</v>
          </cell>
          <cell r="CJ715">
            <v>151.9677833333333</v>
          </cell>
          <cell r="CK715">
            <v>34.900000000000006</v>
          </cell>
          <cell r="CL715">
            <v>722.1</v>
          </cell>
          <cell r="CM715">
            <v>3</v>
          </cell>
          <cell r="CN715">
            <v>1387.5000000000002</v>
          </cell>
          <cell r="CO715">
            <v>0</v>
          </cell>
          <cell r="CP715">
            <v>42</v>
          </cell>
          <cell r="CQ715">
            <v>0</v>
          </cell>
          <cell r="CR715">
            <v>9.5</v>
          </cell>
          <cell r="CS715">
            <v>0</v>
          </cell>
          <cell r="CT715">
            <v>0</v>
          </cell>
          <cell r="CU715">
            <v>0</v>
          </cell>
          <cell r="CV715">
            <v>0</v>
          </cell>
          <cell r="CW715">
            <v>0</v>
          </cell>
          <cell r="CX715">
            <v>0</v>
          </cell>
          <cell r="CY715">
            <v>0</v>
          </cell>
          <cell r="CZ715">
            <v>0</v>
          </cell>
          <cell r="DA715">
            <v>0</v>
          </cell>
          <cell r="DB715">
            <v>0</v>
          </cell>
          <cell r="DC715">
            <v>0</v>
          </cell>
          <cell r="DD715">
            <v>0</v>
          </cell>
          <cell r="DE715">
            <v>0</v>
          </cell>
          <cell r="DF715">
            <v>0</v>
          </cell>
          <cell r="DG715">
            <v>0</v>
          </cell>
          <cell r="DH715">
            <v>0</v>
          </cell>
          <cell r="DI715">
            <v>0</v>
          </cell>
          <cell r="DJ715">
            <v>0</v>
          </cell>
          <cell r="DK715">
            <v>0</v>
          </cell>
          <cell r="DL715">
            <v>0</v>
          </cell>
          <cell r="DM715">
            <v>0</v>
          </cell>
          <cell r="DN715">
            <v>0</v>
          </cell>
          <cell r="DO715">
            <v>0</v>
          </cell>
          <cell r="DP715">
            <v>0</v>
          </cell>
          <cell r="DQ715">
            <v>0</v>
          </cell>
          <cell r="DR715">
            <v>0</v>
          </cell>
          <cell r="DS715">
            <v>0</v>
          </cell>
          <cell r="DT715">
            <v>0</v>
          </cell>
          <cell r="DU715">
            <v>0</v>
          </cell>
          <cell r="DV715">
            <v>0</v>
          </cell>
          <cell r="DW715">
            <v>0</v>
          </cell>
          <cell r="DX715">
            <v>0</v>
          </cell>
          <cell r="DY715">
            <v>0</v>
          </cell>
          <cell r="DZ715">
            <v>0</v>
          </cell>
          <cell r="EA715">
            <v>0</v>
          </cell>
          <cell r="EB715">
            <v>0</v>
          </cell>
          <cell r="EC715">
            <v>0</v>
          </cell>
          <cell r="ED715">
            <v>1862</v>
          </cell>
          <cell r="EE715">
            <v>0</v>
          </cell>
          <cell r="EF715">
            <v>0</v>
          </cell>
          <cell r="EG715">
            <v>0</v>
          </cell>
          <cell r="EH715">
            <v>0</v>
          </cell>
          <cell r="EI715">
            <v>0</v>
          </cell>
          <cell r="EJ715">
            <v>0</v>
          </cell>
          <cell r="EK715">
            <v>0</v>
          </cell>
          <cell r="EL715">
            <v>0</v>
          </cell>
          <cell r="EM715">
            <v>0</v>
          </cell>
          <cell r="EN715">
            <v>0</v>
          </cell>
          <cell r="EO715">
            <v>0</v>
          </cell>
          <cell r="EP715"/>
          <cell r="EQ715">
            <v>48271.003488098657</v>
          </cell>
          <cell r="ER715"/>
          <cell r="ES715"/>
          <cell r="ET715"/>
          <cell r="EU715"/>
          <cell r="EV715"/>
          <cell r="EW715"/>
          <cell r="EX715"/>
          <cell r="EY715"/>
          <cell r="EZ715"/>
          <cell r="FA715"/>
          <cell r="FB715"/>
          <cell r="FC715"/>
          <cell r="FD715"/>
          <cell r="FE715"/>
          <cell r="FF715"/>
          <cell r="FG715"/>
        </row>
        <row r="716">
          <cell r="B716">
            <v>190.90000000000003</v>
          </cell>
          <cell r="C716">
            <v>961</v>
          </cell>
          <cell r="D716">
            <v>32.6</v>
          </cell>
          <cell r="E716">
            <v>0</v>
          </cell>
          <cell r="F716">
            <v>17.5</v>
          </cell>
          <cell r="G716">
            <v>113.2</v>
          </cell>
          <cell r="H716">
            <v>42</v>
          </cell>
          <cell r="I716">
            <v>242.1</v>
          </cell>
          <cell r="J716">
            <v>0</v>
          </cell>
          <cell r="K716">
            <v>17104.509999999998</v>
          </cell>
          <cell r="L716">
            <v>146</v>
          </cell>
          <cell r="M716">
            <v>10</v>
          </cell>
          <cell r="N716">
            <v>71.300000000000011</v>
          </cell>
          <cell r="O716">
            <v>0</v>
          </cell>
          <cell r="P716">
            <v>16.3</v>
          </cell>
          <cell r="Q716">
            <v>25.8</v>
          </cell>
          <cell r="R716">
            <v>6781.91</v>
          </cell>
          <cell r="S716">
            <v>32.700000000000003</v>
          </cell>
          <cell r="T716">
            <v>0</v>
          </cell>
          <cell r="U716">
            <v>10927.92</v>
          </cell>
          <cell r="V716">
            <v>124.11000000000001</v>
          </cell>
          <cell r="W716">
            <v>106.25999999999999</v>
          </cell>
          <cell r="X716">
            <v>987.2</v>
          </cell>
          <cell r="Y716">
            <v>0</v>
          </cell>
          <cell r="Z716">
            <v>22.8</v>
          </cell>
          <cell r="AA716">
            <v>11327</v>
          </cell>
          <cell r="AB716">
            <v>15.29</v>
          </cell>
          <cell r="AC716">
            <v>28.2</v>
          </cell>
          <cell r="AD716">
            <v>1547.2367192227448</v>
          </cell>
          <cell r="AE716">
            <v>1870.7199999999998</v>
          </cell>
          <cell r="AF716">
            <v>46.629999999999995</v>
          </cell>
          <cell r="AG716">
            <v>0</v>
          </cell>
          <cell r="AH716">
            <v>345.51</v>
          </cell>
          <cell r="AI716">
            <v>79</v>
          </cell>
          <cell r="AJ716">
            <v>37.800000000000004</v>
          </cell>
          <cell r="AK716">
            <v>0</v>
          </cell>
          <cell r="AL716">
            <v>0</v>
          </cell>
          <cell r="AM716">
            <v>39565.794000000002</v>
          </cell>
          <cell r="AN716">
            <v>236.95</v>
          </cell>
          <cell r="AO716">
            <v>0</v>
          </cell>
          <cell r="AP716">
            <v>0</v>
          </cell>
          <cell r="AQ716">
            <v>0</v>
          </cell>
          <cell r="AR716">
            <v>0</v>
          </cell>
          <cell r="AS716">
            <v>-7169.2</v>
          </cell>
          <cell r="AT716">
            <v>2157.4</v>
          </cell>
          <cell r="AU716">
            <v>132.69999999999999</v>
          </cell>
          <cell r="AV716">
            <v>161.10000000000002</v>
          </cell>
          <cell r="AW716">
            <v>290.83999999999997</v>
          </cell>
          <cell r="AX716">
            <v>318.81</v>
          </cell>
          <cell r="AY716">
            <v>1122.8402467718615</v>
          </cell>
          <cell r="AZ716">
            <v>66.209999999999994</v>
          </cell>
          <cell r="BA716">
            <v>308.31000000000006</v>
          </cell>
          <cell r="BB716">
            <v>720.18</v>
          </cell>
          <cell r="BC716">
            <v>389.29999999999995</v>
          </cell>
          <cell r="BD716">
            <v>89.389999999999986</v>
          </cell>
          <cell r="BE716">
            <v>16.3</v>
          </cell>
          <cell r="BF716">
            <v>1012.5831534213496</v>
          </cell>
          <cell r="BG716">
            <v>215.86449426178967</v>
          </cell>
          <cell r="BH716">
            <v>90.38</v>
          </cell>
          <cell r="BI716">
            <v>131.84</v>
          </cell>
          <cell r="BJ716">
            <v>11.2</v>
          </cell>
          <cell r="BK716">
            <v>1.8440000000000001</v>
          </cell>
          <cell r="BL716">
            <v>9480.860999999999</v>
          </cell>
          <cell r="BM716">
            <v>48.68562</v>
          </cell>
          <cell r="BN716">
            <v>17.77</v>
          </cell>
          <cell r="BO716">
            <v>350</v>
          </cell>
          <cell r="BP716">
            <v>593.85967802533173</v>
          </cell>
          <cell r="BQ716">
            <v>410.6</v>
          </cell>
          <cell r="BR716">
            <v>5422.3700000000008</v>
          </cell>
          <cell r="BS716">
            <v>810.5</v>
          </cell>
          <cell r="BT716">
            <v>13259.560000000001</v>
          </cell>
          <cell r="BU716">
            <v>401</v>
          </cell>
          <cell r="BV716">
            <v>947.77255063879056</v>
          </cell>
          <cell r="BW716">
            <v>1</v>
          </cell>
          <cell r="BX716">
            <v>0</v>
          </cell>
          <cell r="BY716">
            <v>62.5</v>
          </cell>
          <cell r="BZ716">
            <v>39.400000000000006</v>
          </cell>
          <cell r="CA716">
            <v>10.6</v>
          </cell>
          <cell r="CB716">
            <v>81.94</v>
          </cell>
          <cell r="CC716">
            <v>2012.5</v>
          </cell>
          <cell r="CD716">
            <v>4890</v>
          </cell>
          <cell r="CE716">
            <v>60.072000000000003</v>
          </cell>
          <cell r="CF716">
            <v>111</v>
          </cell>
          <cell r="CG716">
            <v>326.34500000000003</v>
          </cell>
          <cell r="CH716">
            <v>864.99999999999989</v>
          </cell>
          <cell r="CI716">
            <v>444.2</v>
          </cell>
          <cell r="CJ716">
            <v>262.80736499999995</v>
          </cell>
          <cell r="CK716">
            <v>130.35999999999999</v>
          </cell>
          <cell r="CL716">
            <v>740.9</v>
          </cell>
          <cell r="CM716">
            <v>281.10000000000002</v>
          </cell>
          <cell r="CN716">
            <v>4235.5</v>
          </cell>
          <cell r="CO716">
            <v>445.1</v>
          </cell>
          <cell r="CP716">
            <v>64</v>
          </cell>
          <cell r="CQ716">
            <v>57.7</v>
          </cell>
          <cell r="CR716">
            <v>331</v>
          </cell>
          <cell r="CS716">
            <v>1017.49</v>
          </cell>
          <cell r="CT716">
            <v>762.38000000000011</v>
          </cell>
          <cell r="CU716">
            <v>521.57999999999993</v>
          </cell>
          <cell r="CV716">
            <v>528.54999999999995</v>
          </cell>
          <cell r="CW716">
            <v>126.42999999999998</v>
          </cell>
          <cell r="CX716">
            <v>509.13</v>
          </cell>
          <cell r="CY716">
            <v>1686.3</v>
          </cell>
          <cell r="CZ716">
            <v>192.99</v>
          </cell>
          <cell r="DA716">
            <v>21.810000000000002</v>
          </cell>
          <cell r="DB716">
            <v>6246.91</v>
          </cell>
          <cell r="DC716">
            <v>129.24</v>
          </cell>
          <cell r="DD716">
            <v>152.67000000000002</v>
          </cell>
          <cell r="DE716">
            <v>52.910000000000004</v>
          </cell>
          <cell r="DF716">
            <v>258.37</v>
          </cell>
          <cell r="DG716">
            <v>3114.51</v>
          </cell>
          <cell r="DH716">
            <v>3697.38</v>
          </cell>
          <cell r="DI716">
            <v>4689.16</v>
          </cell>
          <cell r="DJ716">
            <v>525.02</v>
          </cell>
          <cell r="DK716">
            <v>366.38</v>
          </cell>
          <cell r="DL716">
            <v>610.88000000000011</v>
          </cell>
          <cell r="DM716">
            <v>1335.33</v>
          </cell>
          <cell r="DN716">
            <v>530.22</v>
          </cell>
          <cell r="DO716">
            <v>1549.44</v>
          </cell>
          <cell r="DP716">
            <v>392.98</v>
          </cell>
          <cell r="DQ716">
            <v>11308.600000000002</v>
          </cell>
          <cell r="DR716">
            <v>152.67000000000002</v>
          </cell>
          <cell r="DS716">
            <v>690.39999999999986</v>
          </cell>
          <cell r="DT716">
            <v>733.53</v>
          </cell>
          <cell r="DU716">
            <v>1517.2</v>
          </cell>
          <cell r="DV716">
            <v>841.10000000000014</v>
          </cell>
          <cell r="DW716">
            <v>6456.56</v>
          </cell>
          <cell r="DX716">
            <v>837.35000000000014</v>
          </cell>
          <cell r="DY716">
            <v>755.31999999999994</v>
          </cell>
          <cell r="DZ716">
            <v>2040.5</v>
          </cell>
          <cell r="EA716">
            <v>253.25000000000003</v>
          </cell>
          <cell r="EB716">
            <v>39.4</v>
          </cell>
          <cell r="EC716">
            <v>380.59999999999997</v>
          </cell>
          <cell r="ED716">
            <v>2879.2489999999998</v>
          </cell>
          <cell r="EE716">
            <v>1244.1300000000001</v>
          </cell>
          <cell r="EF716">
            <v>0</v>
          </cell>
          <cell r="EG716">
            <v>288.8</v>
          </cell>
          <cell r="EH716">
            <v>0</v>
          </cell>
          <cell r="EI716">
            <v>40.799999999999997</v>
          </cell>
          <cell r="EJ716">
            <v>0</v>
          </cell>
          <cell r="EK716">
            <v>369.7252288286129</v>
          </cell>
          <cell r="EL716">
            <v>86.98</v>
          </cell>
          <cell r="EM716">
            <v>19.8</v>
          </cell>
          <cell r="EN716">
            <v>82.4</v>
          </cell>
          <cell r="EO716">
            <v>904.95</v>
          </cell>
          <cell r="EP716"/>
          <cell r="EQ716">
            <v>201261.51005617046</v>
          </cell>
          <cell r="ER716"/>
          <cell r="ES716"/>
          <cell r="ET716"/>
          <cell r="EU716"/>
          <cell r="EV716"/>
          <cell r="EW716"/>
          <cell r="EX716"/>
          <cell r="EY716"/>
          <cell r="EZ716"/>
          <cell r="FA716"/>
          <cell r="FB716"/>
          <cell r="FC716"/>
          <cell r="FD716"/>
          <cell r="FE716"/>
          <cell r="FF716"/>
          <cell r="FG716"/>
        </row>
        <row r="717">
          <cell r="B717">
            <v>189.2</v>
          </cell>
          <cell r="C717">
            <v>961</v>
          </cell>
          <cell r="D717">
            <v>32.6</v>
          </cell>
          <cell r="E717">
            <v>0</v>
          </cell>
          <cell r="F717">
            <v>16.299999999999997</v>
          </cell>
          <cell r="G717">
            <v>112.71</v>
          </cell>
          <cell r="H717">
            <v>42</v>
          </cell>
          <cell r="I717">
            <v>237.79999999999998</v>
          </cell>
          <cell r="J717">
            <v>0</v>
          </cell>
          <cell r="K717">
            <v>17104.509999999998</v>
          </cell>
          <cell r="L717">
            <v>137.19999999999999</v>
          </cell>
          <cell r="M717">
            <v>8.0709413895511624</v>
          </cell>
          <cell r="N717">
            <v>68.599999999999994</v>
          </cell>
          <cell r="O717">
            <v>0</v>
          </cell>
          <cell r="P717">
            <v>14.359</v>
          </cell>
          <cell r="Q717">
            <v>25</v>
          </cell>
          <cell r="R717">
            <v>6781.97</v>
          </cell>
          <cell r="S717">
            <v>32.700000000000003</v>
          </cell>
          <cell r="T717">
            <v>0</v>
          </cell>
          <cell r="U717">
            <v>9794.92</v>
          </cell>
          <cell r="V717">
            <v>123.81200000000001</v>
          </cell>
          <cell r="W717">
            <v>108.97999999999999</v>
          </cell>
          <cell r="X717">
            <v>987.2</v>
          </cell>
          <cell r="Y717">
            <v>0</v>
          </cell>
          <cell r="Z717">
            <v>23.7</v>
          </cell>
          <cell r="AA717">
            <v>12306.199999999999</v>
          </cell>
          <cell r="AB717">
            <v>17.3</v>
          </cell>
          <cell r="AC717">
            <v>28.2</v>
          </cell>
          <cell r="AD717">
            <v>1517.2486620583979</v>
          </cell>
          <cell r="AE717">
            <v>1869.42</v>
          </cell>
          <cell r="AF717">
            <v>46.629999999999995</v>
          </cell>
          <cell r="AG717">
            <v>0</v>
          </cell>
          <cell r="AH717">
            <v>345.51</v>
          </cell>
          <cell r="AI717">
            <v>68.800000000000011</v>
          </cell>
          <cell r="AJ717">
            <v>37.800000000000004</v>
          </cell>
          <cell r="AK717">
            <v>0</v>
          </cell>
          <cell r="AL717">
            <v>0</v>
          </cell>
          <cell r="AM717">
            <v>39934.394</v>
          </cell>
          <cell r="AN717">
            <v>263.44</v>
          </cell>
          <cell r="AO717">
            <v>0</v>
          </cell>
          <cell r="AP717">
            <v>0</v>
          </cell>
          <cell r="AQ717">
            <v>0</v>
          </cell>
          <cell r="AR717">
            <v>0</v>
          </cell>
          <cell r="AS717">
            <v>-9105</v>
          </cell>
          <cell r="AT717">
            <v>2086.5</v>
          </cell>
          <cell r="AU717">
            <v>132.66</v>
          </cell>
          <cell r="AV717">
            <v>91.700000000000017</v>
          </cell>
          <cell r="AW717">
            <v>229.49999999999997</v>
          </cell>
          <cell r="AX717">
            <v>297.45000000000005</v>
          </cell>
          <cell r="AY717">
            <v>1013.2699999999999</v>
          </cell>
          <cell r="AZ717">
            <v>36.81</v>
          </cell>
          <cell r="BA717">
            <v>298.28116423738936</v>
          </cell>
          <cell r="BB717">
            <v>430.96000000000004</v>
          </cell>
          <cell r="BC717">
            <v>371.4</v>
          </cell>
          <cell r="BD717">
            <v>96.550000000000011</v>
          </cell>
          <cell r="BE717">
            <v>16.3</v>
          </cell>
          <cell r="BF717">
            <v>1014.6919193436348</v>
          </cell>
          <cell r="BG717">
            <v>203.9027715760802</v>
          </cell>
          <cell r="BH717">
            <v>80.139426376105092</v>
          </cell>
          <cell r="BI717">
            <v>134.7580506430794</v>
          </cell>
          <cell r="BJ717">
            <v>11.2</v>
          </cell>
          <cell r="BK717">
            <v>20.771999999999998</v>
          </cell>
          <cell r="BL717">
            <v>9774.1649999999991</v>
          </cell>
          <cell r="BM717">
            <v>48.68562</v>
          </cell>
          <cell r="BN717">
            <v>15.914999999999999</v>
          </cell>
          <cell r="BO717">
            <v>295.7</v>
          </cell>
          <cell r="BP717">
            <v>593.85967802533173</v>
          </cell>
          <cell r="BQ717">
            <v>955.87999999999988</v>
          </cell>
          <cell r="BR717">
            <v>5397.02</v>
          </cell>
          <cell r="BS717">
            <v>812.5</v>
          </cell>
          <cell r="BT717">
            <v>12684.08</v>
          </cell>
          <cell r="BU717">
            <v>293.88</v>
          </cell>
          <cell r="BV717">
            <v>974.35</v>
          </cell>
          <cell r="BW717">
            <v>0.9</v>
          </cell>
          <cell r="BX717">
            <v>0</v>
          </cell>
          <cell r="BY717">
            <v>62.5</v>
          </cell>
          <cell r="BZ717">
            <v>39.4</v>
          </cell>
          <cell r="CA717">
            <v>10.6</v>
          </cell>
          <cell r="CB717">
            <v>81.94</v>
          </cell>
          <cell r="CC717">
            <v>2359.9</v>
          </cell>
          <cell r="CD717">
            <v>4858</v>
          </cell>
          <cell r="CE717">
            <v>70.981999999999999</v>
          </cell>
          <cell r="CF717">
            <v>111</v>
          </cell>
          <cell r="CG717">
            <v>317.18299999999999</v>
          </cell>
          <cell r="CH717">
            <v>860.29999999999984</v>
          </cell>
          <cell r="CI717">
            <v>444.2</v>
          </cell>
          <cell r="CJ717">
            <v>262.80736499999995</v>
          </cell>
          <cell r="CK717">
            <v>129</v>
          </cell>
          <cell r="CL717">
            <v>792.8</v>
          </cell>
          <cell r="CM717">
            <v>272.5</v>
          </cell>
          <cell r="CN717">
            <v>4235.4000000000005</v>
          </cell>
          <cell r="CO717">
            <v>445.1</v>
          </cell>
          <cell r="CP717">
            <v>150.80000000000001</v>
          </cell>
          <cell r="CQ717">
            <v>26.21</v>
          </cell>
          <cell r="CR717">
            <v>335.7</v>
          </cell>
          <cell r="CS717">
            <v>980.63</v>
          </cell>
          <cell r="CT717">
            <v>788.82</v>
          </cell>
          <cell r="CU717">
            <v>542.59</v>
          </cell>
          <cell r="CV717">
            <v>502.28000000000003</v>
          </cell>
          <cell r="CW717">
            <v>121.32999999999998</v>
          </cell>
          <cell r="CX717">
            <v>292.92</v>
          </cell>
          <cell r="CY717">
            <v>1645.65</v>
          </cell>
          <cell r="CZ717">
            <v>7.83</v>
          </cell>
          <cell r="DA717">
            <v>21.55</v>
          </cell>
          <cell r="DB717">
            <v>5434.32</v>
          </cell>
          <cell r="DC717">
            <v>121.41999999999999</v>
          </cell>
          <cell r="DD717">
            <v>153.11000000000001</v>
          </cell>
          <cell r="DE717">
            <v>45.250000000000007</v>
          </cell>
          <cell r="DF717">
            <v>239.39</v>
          </cell>
          <cell r="DG717">
            <v>2851.3500000000004</v>
          </cell>
          <cell r="DH717">
            <v>3678.05</v>
          </cell>
          <cell r="DI717">
            <v>4671.1099999999997</v>
          </cell>
          <cell r="DJ717">
            <v>521.46</v>
          </cell>
          <cell r="DK717">
            <v>351.86</v>
          </cell>
          <cell r="DL717">
            <v>630.13</v>
          </cell>
          <cell r="DM717">
            <v>1326.9099999999999</v>
          </cell>
          <cell r="DN717">
            <v>529.30999999999995</v>
          </cell>
          <cell r="DO717">
            <v>1467.4099999999999</v>
          </cell>
          <cell r="DP717">
            <v>405.16</v>
          </cell>
          <cell r="DQ717">
            <v>11103.75</v>
          </cell>
          <cell r="DR717">
            <v>153.11000000000001</v>
          </cell>
          <cell r="DS717">
            <v>677.2</v>
          </cell>
          <cell r="DT717">
            <v>754.98000000000013</v>
          </cell>
          <cell r="DU717">
            <v>1512.0900000000001</v>
          </cell>
          <cell r="DV717">
            <v>856.12</v>
          </cell>
          <cell r="DW717">
            <v>6507.0499999999993</v>
          </cell>
          <cell r="DX717">
            <v>857.65000000000009</v>
          </cell>
          <cell r="DY717">
            <v>727.15000000000009</v>
          </cell>
          <cell r="DZ717">
            <v>2040.5</v>
          </cell>
          <cell r="EA717">
            <v>220.24</v>
          </cell>
          <cell r="EB717">
            <v>37.029999999999994</v>
          </cell>
          <cell r="EC717">
            <v>372.33</v>
          </cell>
          <cell r="ED717">
            <v>2892.4180000000001</v>
          </cell>
          <cell r="EE717">
            <v>1257.69</v>
          </cell>
          <cell r="EF717">
            <v>20.9</v>
          </cell>
          <cell r="EG717">
            <v>288.8</v>
          </cell>
          <cell r="EH717">
            <v>0</v>
          </cell>
          <cell r="EI717">
            <v>33.099999999999994</v>
          </cell>
          <cell r="EJ717">
            <v>0</v>
          </cell>
          <cell r="EK717">
            <v>373.78656617661289</v>
          </cell>
          <cell r="EL717">
            <v>86.98</v>
          </cell>
          <cell r="EM717">
            <v>19.8</v>
          </cell>
          <cell r="EN717">
            <v>82.4</v>
          </cell>
          <cell r="EO717">
            <v>901.53000000000009</v>
          </cell>
          <cell r="EP717"/>
          <cell r="EQ717">
            <v>197519.12216482608</v>
          </cell>
          <cell r="ER717"/>
          <cell r="ES717"/>
          <cell r="ET717"/>
          <cell r="EU717"/>
          <cell r="EV717"/>
          <cell r="EW717"/>
          <cell r="EX717"/>
          <cell r="EY717"/>
          <cell r="EZ717"/>
          <cell r="FA717"/>
          <cell r="FB717"/>
          <cell r="FC717"/>
          <cell r="FD717"/>
          <cell r="FE717"/>
          <cell r="FF717"/>
          <cell r="FG717"/>
        </row>
        <row r="718">
          <cell r="B718">
            <v>2.4000000000000004</v>
          </cell>
          <cell r="C718">
            <v>225</v>
          </cell>
          <cell r="D718">
            <v>0</v>
          </cell>
          <cell r="E718">
            <v>283.7</v>
          </cell>
          <cell r="F718">
            <v>0</v>
          </cell>
          <cell r="G718">
            <v>76.099999999999994</v>
          </cell>
          <cell r="H718">
            <v>1034.9000000000001</v>
          </cell>
          <cell r="I718">
            <v>24.400000000000002</v>
          </cell>
          <cell r="J718">
            <v>26.099999999999998</v>
          </cell>
          <cell r="K718">
            <v>0</v>
          </cell>
          <cell r="L718">
            <v>0</v>
          </cell>
          <cell r="M718">
            <v>140</v>
          </cell>
          <cell r="N718">
            <v>767.59999999999991</v>
          </cell>
          <cell r="O718">
            <v>73.099999999999994</v>
          </cell>
          <cell r="P718">
            <v>578.6</v>
          </cell>
          <cell r="Q718">
            <v>0</v>
          </cell>
          <cell r="R718">
            <v>4970</v>
          </cell>
          <cell r="S718">
            <v>320</v>
          </cell>
          <cell r="T718">
            <v>0</v>
          </cell>
          <cell r="U718">
            <v>0</v>
          </cell>
          <cell r="V718">
            <v>0</v>
          </cell>
          <cell r="W718">
            <v>109.61999999999999</v>
          </cell>
          <cell r="X718">
            <v>61.199999999999996</v>
          </cell>
          <cell r="Y718">
            <v>318.42000000000007</v>
          </cell>
          <cell r="Z718">
            <v>0</v>
          </cell>
          <cell r="AA718">
            <v>19.899999999999999</v>
          </cell>
          <cell r="AB718">
            <v>0</v>
          </cell>
          <cell r="AC718">
            <v>4374.8099999999995</v>
          </cell>
          <cell r="AD718">
            <v>605.79999999999995</v>
          </cell>
          <cell r="AE718">
            <v>50</v>
          </cell>
          <cell r="AF718">
            <v>238.82</v>
          </cell>
          <cell r="AG718">
            <v>1492.3</v>
          </cell>
          <cell r="AH718">
            <v>39.599999999999994</v>
          </cell>
          <cell r="AI718">
            <v>0</v>
          </cell>
          <cell r="AJ718">
            <v>7538.9699999999993</v>
          </cell>
          <cell r="AK718">
            <v>0</v>
          </cell>
          <cell r="AL718">
            <v>0</v>
          </cell>
          <cell r="AM718">
            <v>0</v>
          </cell>
          <cell r="AN718">
            <v>0</v>
          </cell>
          <cell r="AO718">
            <v>199.1</v>
          </cell>
          <cell r="AP718">
            <v>250</v>
          </cell>
          <cell r="AQ718">
            <v>0</v>
          </cell>
          <cell r="AR718">
            <v>0</v>
          </cell>
          <cell r="AS718">
            <v>0</v>
          </cell>
          <cell r="AT718">
            <v>0</v>
          </cell>
          <cell r="AU718">
            <v>0</v>
          </cell>
          <cell r="AV718">
            <v>0</v>
          </cell>
          <cell r="AW718">
            <v>46.86</v>
          </cell>
          <cell r="AX718">
            <v>0</v>
          </cell>
          <cell r="AY718">
            <v>986.99557515251456</v>
          </cell>
          <cell r="AZ718">
            <v>11.520000000000001</v>
          </cell>
          <cell r="BA718">
            <v>34.980000000000004</v>
          </cell>
          <cell r="BB718">
            <v>0</v>
          </cell>
          <cell r="BC718">
            <v>0</v>
          </cell>
          <cell r="BD718">
            <v>73.55</v>
          </cell>
          <cell r="BE718">
            <v>10.199999999999999</v>
          </cell>
          <cell r="BF718">
            <v>214.66660592395624</v>
          </cell>
          <cell r="BG718">
            <v>51.146312139285342</v>
          </cell>
          <cell r="BH718">
            <v>40.79</v>
          </cell>
          <cell r="BI718">
            <v>1.19</v>
          </cell>
          <cell r="BJ718">
            <v>9.1999999999999993</v>
          </cell>
          <cell r="BK718">
            <v>1.07</v>
          </cell>
          <cell r="BL718">
            <v>693.40000000000009</v>
          </cell>
          <cell r="BM718">
            <v>91.960000000000008</v>
          </cell>
          <cell r="BN718">
            <v>1.51</v>
          </cell>
          <cell r="BO718">
            <v>0</v>
          </cell>
          <cell r="BP718">
            <v>9.0029281709944602</v>
          </cell>
          <cell r="BQ718">
            <v>584.79999999999995</v>
          </cell>
          <cell r="BR718">
            <v>138.29999999999998</v>
          </cell>
          <cell r="BS718">
            <v>11.4</v>
          </cell>
          <cell r="BT718">
            <v>314.13</v>
          </cell>
          <cell r="BU718">
            <v>0</v>
          </cell>
          <cell r="BV718">
            <v>181.3</v>
          </cell>
          <cell r="BW718">
            <v>45</v>
          </cell>
          <cell r="BX718">
            <v>0</v>
          </cell>
          <cell r="BY718">
            <v>0</v>
          </cell>
          <cell r="BZ718">
            <v>66</v>
          </cell>
          <cell r="CA718">
            <v>54.4</v>
          </cell>
          <cell r="CB718">
            <v>123.68</v>
          </cell>
          <cell r="CC718">
            <v>86.8</v>
          </cell>
          <cell r="CD718">
            <v>67</v>
          </cell>
          <cell r="CE718">
            <v>56.989999999999995</v>
          </cell>
          <cell r="CF718">
            <v>116</v>
          </cell>
          <cell r="CG718">
            <v>30.515999999999998</v>
          </cell>
          <cell r="CH718">
            <v>657.4</v>
          </cell>
          <cell r="CI718">
            <v>74.099999999999994</v>
          </cell>
          <cell r="CJ718">
            <v>0</v>
          </cell>
          <cell r="CK718">
            <v>41.099999999999994</v>
          </cell>
          <cell r="CL718">
            <v>44.8</v>
          </cell>
          <cell r="CM718">
            <v>47.3</v>
          </cell>
          <cell r="CN718">
            <v>251.79999999999998</v>
          </cell>
          <cell r="CO718">
            <v>139.30000000000001</v>
          </cell>
          <cell r="CP718">
            <v>144.80000000000001</v>
          </cell>
          <cell r="CQ718">
            <v>70.45</v>
          </cell>
          <cell r="CR718">
            <v>25.000000000000004</v>
          </cell>
          <cell r="CS718">
            <v>2597.4499999999998</v>
          </cell>
          <cell r="CT718">
            <v>802.14</v>
          </cell>
          <cell r="CU718">
            <v>1277.1799999999998</v>
          </cell>
          <cell r="CV718">
            <v>5720.09</v>
          </cell>
          <cell r="CW718">
            <v>1486.29</v>
          </cell>
          <cell r="CX718">
            <v>1819.5</v>
          </cell>
          <cell r="CY718">
            <v>170.45000000000002</v>
          </cell>
          <cell r="CZ718">
            <v>9839.9000000000015</v>
          </cell>
          <cell r="DA718">
            <v>802.14</v>
          </cell>
          <cell r="DB718">
            <v>15108.18</v>
          </cell>
          <cell r="DC718">
            <v>158.41</v>
          </cell>
          <cell r="DD718">
            <v>776.67</v>
          </cell>
          <cell r="DE718">
            <v>876.45999999999992</v>
          </cell>
          <cell r="DF718">
            <v>317.89000000000004</v>
          </cell>
          <cell r="DG718">
            <v>3642.2699999999995</v>
          </cell>
          <cell r="DH718">
            <v>7451.1</v>
          </cell>
          <cell r="DI718">
            <v>8693.91</v>
          </cell>
          <cell r="DJ718">
            <v>252.54000000000005</v>
          </cell>
          <cell r="DK718">
            <v>2302.1000000000004</v>
          </cell>
          <cell r="DL718">
            <v>727.69</v>
          </cell>
          <cell r="DM718">
            <v>433.81</v>
          </cell>
          <cell r="DN718">
            <v>802.14</v>
          </cell>
          <cell r="DO718">
            <v>291.45</v>
          </cell>
          <cell r="DP718">
            <v>802.14</v>
          </cell>
          <cell r="DQ718">
            <v>9001.9699999999993</v>
          </cell>
          <cell r="DR718">
            <v>776.67</v>
          </cell>
          <cell r="DS718">
            <v>6709.6799999999994</v>
          </cell>
          <cell r="DT718">
            <v>379.87</v>
          </cell>
          <cell r="DU718">
            <v>30097.09</v>
          </cell>
          <cell r="DV718">
            <v>802.14</v>
          </cell>
          <cell r="DW718">
            <v>11795.06</v>
          </cell>
          <cell r="DX718">
            <v>1151.46</v>
          </cell>
          <cell r="DY718">
            <v>1617.99</v>
          </cell>
          <cell r="DZ718">
            <v>212.20000000000002</v>
          </cell>
          <cell r="EA718">
            <v>127.64</v>
          </cell>
          <cell r="EB718">
            <v>45.45</v>
          </cell>
          <cell r="EC718">
            <v>0</v>
          </cell>
          <cell r="ED718">
            <v>0</v>
          </cell>
          <cell r="EE718">
            <v>394.35</v>
          </cell>
          <cell r="EF718">
            <v>35.31</v>
          </cell>
          <cell r="EG718">
            <v>0</v>
          </cell>
          <cell r="EH718">
            <v>0</v>
          </cell>
          <cell r="EI718">
            <v>0</v>
          </cell>
          <cell r="EJ718">
            <v>0</v>
          </cell>
          <cell r="EK718">
            <v>25.42</v>
          </cell>
          <cell r="EL718">
            <v>0</v>
          </cell>
          <cell r="EM718">
            <v>148.8843848589795</v>
          </cell>
          <cell r="EN718">
            <v>224.40000000000003</v>
          </cell>
          <cell r="EO718">
            <v>0.81</v>
          </cell>
          <cell r="EP718"/>
          <cell r="EQ718">
            <v>160169.14180624578</v>
          </cell>
          <cell r="ER718"/>
          <cell r="ES718"/>
          <cell r="ET718"/>
          <cell r="EU718"/>
          <cell r="EV718"/>
          <cell r="EW718"/>
          <cell r="EX718"/>
          <cell r="EY718"/>
          <cell r="EZ718"/>
          <cell r="FA718"/>
          <cell r="FB718"/>
          <cell r="FC718"/>
          <cell r="FD718"/>
          <cell r="FE718"/>
          <cell r="FF718"/>
          <cell r="FG718"/>
        </row>
        <row r="719">
          <cell r="B719">
            <v>6.7</v>
          </cell>
          <cell r="C719">
            <v>225</v>
          </cell>
          <cell r="D719">
            <v>0</v>
          </cell>
          <cell r="E719">
            <v>283.7</v>
          </cell>
          <cell r="F719">
            <v>0</v>
          </cell>
          <cell r="G719">
            <v>69.499999999999986</v>
          </cell>
          <cell r="H719">
            <v>1000.4</v>
          </cell>
          <cell r="I719">
            <v>22.900000000000002</v>
          </cell>
          <cell r="J719">
            <v>26.099999999999998</v>
          </cell>
          <cell r="K719">
            <v>0</v>
          </cell>
          <cell r="L719">
            <v>0</v>
          </cell>
          <cell r="M719">
            <v>140</v>
          </cell>
          <cell r="N719">
            <v>758.8</v>
          </cell>
          <cell r="O719">
            <v>73.099999999999994</v>
          </cell>
          <cell r="P719">
            <v>452.995</v>
          </cell>
          <cell r="Q719">
            <v>0</v>
          </cell>
          <cell r="R719">
            <v>4970</v>
          </cell>
          <cell r="S719">
            <v>320</v>
          </cell>
          <cell r="T719">
            <v>0</v>
          </cell>
          <cell r="U719">
            <v>0</v>
          </cell>
          <cell r="V719">
            <v>0</v>
          </cell>
          <cell r="W719">
            <v>106.9</v>
          </cell>
          <cell r="X719">
            <v>61.199999999999996</v>
          </cell>
          <cell r="Y719">
            <v>313</v>
          </cell>
          <cell r="Z719">
            <v>0</v>
          </cell>
          <cell r="AA719">
            <v>19.899999999999999</v>
          </cell>
          <cell r="AB719">
            <v>0</v>
          </cell>
          <cell r="AC719">
            <v>4374.8099999999995</v>
          </cell>
          <cell r="AD719">
            <v>605.79999999999995</v>
          </cell>
          <cell r="AE719">
            <v>50</v>
          </cell>
          <cell r="AF719">
            <v>241.58000000000004</v>
          </cell>
          <cell r="AG719">
            <v>1402.7999999999997</v>
          </cell>
          <cell r="AH719">
            <v>1275.6600000000001</v>
          </cell>
          <cell r="AI719">
            <v>0</v>
          </cell>
          <cell r="AJ719">
            <v>7459.88</v>
          </cell>
          <cell r="AK719">
            <v>0</v>
          </cell>
          <cell r="AL719">
            <v>0</v>
          </cell>
          <cell r="AM719">
            <v>0</v>
          </cell>
          <cell r="AN719">
            <v>46.25</v>
          </cell>
          <cell r="AO719">
            <v>4078</v>
          </cell>
          <cell r="AP719">
            <v>246.49999999999997</v>
          </cell>
          <cell r="AQ719">
            <v>0</v>
          </cell>
          <cell r="AR719">
            <v>0</v>
          </cell>
          <cell r="AS719">
            <v>0</v>
          </cell>
          <cell r="AT719">
            <v>0</v>
          </cell>
          <cell r="AU719">
            <v>0</v>
          </cell>
          <cell r="AV719">
            <v>0</v>
          </cell>
          <cell r="AW719">
            <v>55.660000000000004</v>
          </cell>
          <cell r="AX719">
            <v>0</v>
          </cell>
          <cell r="AY719">
            <v>982.60175506754797</v>
          </cell>
          <cell r="AZ719">
            <v>3.4</v>
          </cell>
          <cell r="BA719">
            <v>34.358752880977434</v>
          </cell>
          <cell r="BB719">
            <v>0.5</v>
          </cell>
          <cell r="BC719">
            <v>0</v>
          </cell>
          <cell r="BD719">
            <v>73.55</v>
          </cell>
          <cell r="BE719">
            <v>7.7</v>
          </cell>
          <cell r="BF719">
            <v>214.71</v>
          </cell>
          <cell r="BG719">
            <v>56.257583951112373</v>
          </cell>
          <cell r="BH719">
            <v>28.432779794261858</v>
          </cell>
          <cell r="BI719">
            <v>1.21</v>
          </cell>
          <cell r="BJ719">
            <v>9.1999999999999993</v>
          </cell>
          <cell r="BK719">
            <v>12.1</v>
          </cell>
          <cell r="BL719">
            <v>730.46199999999999</v>
          </cell>
          <cell r="BM719">
            <v>91.960000000000008</v>
          </cell>
          <cell r="BN719">
            <v>1.51</v>
          </cell>
          <cell r="BO719">
            <v>0</v>
          </cell>
          <cell r="BP719">
            <v>9.0029281709944602</v>
          </cell>
          <cell r="BQ719">
            <v>0</v>
          </cell>
          <cell r="BR719">
            <v>113.99999999999999</v>
          </cell>
          <cell r="BS719">
            <v>16.7</v>
          </cell>
          <cell r="BT719">
            <v>373.26000000000005</v>
          </cell>
          <cell r="BU719">
            <v>0</v>
          </cell>
          <cell r="BV719">
            <v>126.6</v>
          </cell>
          <cell r="BW719">
            <v>45</v>
          </cell>
          <cell r="BX719">
            <v>0</v>
          </cell>
          <cell r="BY719">
            <v>0</v>
          </cell>
          <cell r="BZ719">
            <v>66</v>
          </cell>
          <cell r="CA719">
            <v>54.4</v>
          </cell>
          <cell r="CB719">
            <v>123.68</v>
          </cell>
          <cell r="CC719">
            <v>222.3</v>
          </cell>
          <cell r="CD719">
            <v>41.5</v>
          </cell>
          <cell r="CE719">
            <v>43.89</v>
          </cell>
          <cell r="CF719">
            <v>116</v>
          </cell>
          <cell r="CG719">
            <v>29.753999999999998</v>
          </cell>
          <cell r="CH719">
            <v>631.70000000000005</v>
          </cell>
          <cell r="CI719">
            <v>74.099999999999994</v>
          </cell>
          <cell r="CJ719">
            <v>0</v>
          </cell>
          <cell r="CK719">
            <v>39.199999999999996</v>
          </cell>
          <cell r="CL719">
            <v>58.9</v>
          </cell>
          <cell r="CM719">
            <v>45.9</v>
          </cell>
          <cell r="CN719">
            <v>251.79999999999998</v>
          </cell>
          <cell r="CO719">
            <v>236.60000000000002</v>
          </cell>
          <cell r="CP719">
            <v>200.9</v>
          </cell>
          <cell r="CQ719">
            <v>114.72</v>
          </cell>
          <cell r="CR719">
            <v>25.400000000000002</v>
          </cell>
          <cell r="CS719">
            <v>2418.6099999999997</v>
          </cell>
          <cell r="CT719">
            <v>839.18000000000006</v>
          </cell>
          <cell r="CU719">
            <v>1428.78</v>
          </cell>
          <cell r="CV719">
            <v>5721.4699999999993</v>
          </cell>
          <cell r="CW719">
            <v>1456.9299999999998</v>
          </cell>
          <cell r="CX719">
            <v>1813.02</v>
          </cell>
          <cell r="CY719">
            <v>170.45000000000002</v>
          </cell>
          <cell r="CZ719">
            <v>10072.470000000001</v>
          </cell>
          <cell r="DA719">
            <v>839.18000000000006</v>
          </cell>
          <cell r="DB719">
            <v>15939.55</v>
          </cell>
          <cell r="DC719">
            <v>126.69</v>
          </cell>
          <cell r="DD719">
            <v>1381.35</v>
          </cell>
          <cell r="DE719">
            <v>962.33</v>
          </cell>
          <cell r="DF719">
            <v>933.19999999999993</v>
          </cell>
          <cell r="DG719">
            <v>3872.7200000000003</v>
          </cell>
          <cell r="DH719">
            <v>7564.57</v>
          </cell>
          <cell r="DI719">
            <v>8890.98</v>
          </cell>
          <cell r="DJ719">
            <v>223.89000000000001</v>
          </cell>
          <cell r="DK719">
            <v>2390.94</v>
          </cell>
          <cell r="DL719">
            <v>683.03000000000009</v>
          </cell>
          <cell r="DM719">
            <v>437.24</v>
          </cell>
          <cell r="DN719">
            <v>839.18000000000006</v>
          </cell>
          <cell r="DO719">
            <v>364.65000000000003</v>
          </cell>
          <cell r="DP719">
            <v>839.18000000000006</v>
          </cell>
          <cell r="DQ719">
            <v>8772.0400000000009</v>
          </cell>
          <cell r="DR719">
            <v>1381.35</v>
          </cell>
          <cell r="DS719">
            <v>6739.1200000000008</v>
          </cell>
          <cell r="DT719">
            <v>378.91</v>
          </cell>
          <cell r="DU719">
            <v>32545.57</v>
          </cell>
          <cell r="DV719">
            <v>839.18000000000006</v>
          </cell>
          <cell r="DW719">
            <v>15385.86</v>
          </cell>
          <cell r="DX719">
            <v>1110.1199999999999</v>
          </cell>
          <cell r="DY719">
            <v>1613.81</v>
          </cell>
          <cell r="DZ719">
            <v>225.5</v>
          </cell>
          <cell r="EA719">
            <v>144.08000000000001</v>
          </cell>
          <cell r="EB719">
            <v>35.96</v>
          </cell>
          <cell r="EC719">
            <v>40.44</v>
          </cell>
          <cell r="ED719">
            <v>0</v>
          </cell>
          <cell r="EE719">
            <v>416.6</v>
          </cell>
          <cell r="EF719">
            <v>35.51</v>
          </cell>
          <cell r="EG719">
            <v>0</v>
          </cell>
          <cell r="EH719">
            <v>0</v>
          </cell>
          <cell r="EI719">
            <v>0</v>
          </cell>
          <cell r="EJ719">
            <v>0</v>
          </cell>
          <cell r="EK719">
            <v>23.141000000000002</v>
          </cell>
          <cell r="EL719">
            <v>0</v>
          </cell>
          <cell r="EM719">
            <v>148.8843848589795</v>
          </cell>
          <cell r="EN719">
            <v>224.40000000000003</v>
          </cell>
          <cell r="EO719">
            <v>3.24</v>
          </cell>
          <cell r="EP719"/>
          <cell r="EQ719">
            <v>174269.7001847238</v>
          </cell>
          <cell r="ER719"/>
          <cell r="ES719"/>
          <cell r="ET719"/>
          <cell r="EU719"/>
          <cell r="EV719"/>
          <cell r="EW719"/>
          <cell r="EX719"/>
          <cell r="EY719"/>
          <cell r="EZ719"/>
          <cell r="FA719"/>
          <cell r="FB719"/>
          <cell r="FC719"/>
          <cell r="FD719"/>
          <cell r="FE719"/>
          <cell r="FF719"/>
          <cell r="FG719"/>
        </row>
        <row r="720">
          <cell r="B720">
            <v>0</v>
          </cell>
          <cell r="C720">
            <v>0</v>
          </cell>
          <cell r="D720">
            <v>0</v>
          </cell>
          <cell r="E720">
            <v>0</v>
          </cell>
          <cell r="F720">
            <v>0</v>
          </cell>
          <cell r="G720">
            <v>0</v>
          </cell>
          <cell r="H720">
            <v>0</v>
          </cell>
          <cell r="I720">
            <v>0</v>
          </cell>
          <cell r="J720">
            <v>0</v>
          </cell>
          <cell r="K720">
            <v>0</v>
          </cell>
          <cell r="L720">
            <v>0</v>
          </cell>
          <cell r="M720">
            <v>0</v>
          </cell>
          <cell r="N720">
            <v>0</v>
          </cell>
          <cell r="O720">
            <v>0</v>
          </cell>
          <cell r="P720">
            <v>0</v>
          </cell>
          <cell r="Q720">
            <v>0</v>
          </cell>
          <cell r="R720">
            <v>0</v>
          </cell>
          <cell r="S720">
            <v>0</v>
          </cell>
          <cell r="T720">
            <v>3860</v>
          </cell>
          <cell r="U720">
            <v>17978</v>
          </cell>
          <cell r="V720">
            <v>0</v>
          </cell>
          <cell r="W720">
            <v>0</v>
          </cell>
          <cell r="X720">
            <v>0</v>
          </cell>
          <cell r="Y720">
            <v>0</v>
          </cell>
          <cell r="Z720">
            <v>0</v>
          </cell>
          <cell r="AA720">
            <v>0.6</v>
          </cell>
          <cell r="AB720">
            <v>0</v>
          </cell>
          <cell r="AC720">
            <v>0</v>
          </cell>
          <cell r="AD720">
            <v>0</v>
          </cell>
          <cell r="AE720">
            <v>0</v>
          </cell>
          <cell r="AF720">
            <v>0</v>
          </cell>
          <cell r="AG720">
            <v>0</v>
          </cell>
          <cell r="AH720">
            <v>0</v>
          </cell>
          <cell r="AI720">
            <v>0</v>
          </cell>
          <cell r="AJ720">
            <v>0</v>
          </cell>
          <cell r="AK720">
            <v>0</v>
          </cell>
          <cell r="AL720">
            <v>0</v>
          </cell>
          <cell r="AM720">
            <v>16134.201000000001</v>
          </cell>
          <cell r="AN720">
            <v>0</v>
          </cell>
          <cell r="AO720">
            <v>0</v>
          </cell>
          <cell r="AP720">
            <v>0</v>
          </cell>
          <cell r="AQ720">
            <v>0</v>
          </cell>
          <cell r="AR720">
            <v>0</v>
          </cell>
          <cell r="AS720">
            <v>0</v>
          </cell>
          <cell r="AT720">
            <v>0</v>
          </cell>
          <cell r="AU720">
            <v>0</v>
          </cell>
          <cell r="AV720">
            <v>0</v>
          </cell>
          <cell r="AW720">
            <v>0</v>
          </cell>
          <cell r="AX720">
            <v>0</v>
          </cell>
          <cell r="AY720">
            <v>0</v>
          </cell>
          <cell r="AZ720">
            <v>0</v>
          </cell>
          <cell r="BA720">
            <v>184.25000000000003</v>
          </cell>
          <cell r="BB720">
            <v>0</v>
          </cell>
          <cell r="BC720">
            <v>0</v>
          </cell>
          <cell r="BD720">
            <v>0</v>
          </cell>
          <cell r="BE720">
            <v>0</v>
          </cell>
          <cell r="BF720">
            <v>0</v>
          </cell>
          <cell r="BG720">
            <v>0</v>
          </cell>
          <cell r="BH720">
            <v>0</v>
          </cell>
          <cell r="BI720">
            <v>0</v>
          </cell>
          <cell r="BJ720">
            <v>0</v>
          </cell>
          <cell r="BK720">
            <v>0</v>
          </cell>
          <cell r="BL720">
            <v>0</v>
          </cell>
          <cell r="BM720">
            <v>0</v>
          </cell>
          <cell r="BN720">
            <v>0</v>
          </cell>
          <cell r="BO720">
            <v>0</v>
          </cell>
          <cell r="BP720">
            <v>0</v>
          </cell>
          <cell r="BQ720">
            <v>0</v>
          </cell>
          <cell r="BR720">
            <v>0</v>
          </cell>
          <cell r="BS720">
            <v>0</v>
          </cell>
          <cell r="BT720">
            <v>0</v>
          </cell>
          <cell r="BU720">
            <v>0</v>
          </cell>
          <cell r="BV720">
            <v>58.599999999999994</v>
          </cell>
          <cell r="BW720">
            <v>0</v>
          </cell>
          <cell r="BX720">
            <v>0</v>
          </cell>
          <cell r="BY720">
            <v>0</v>
          </cell>
          <cell r="BZ720">
            <v>0</v>
          </cell>
          <cell r="CA720">
            <v>0</v>
          </cell>
          <cell r="CB720">
            <v>0</v>
          </cell>
          <cell r="CC720">
            <v>0</v>
          </cell>
          <cell r="CD720">
            <v>1134</v>
          </cell>
          <cell r="CE720">
            <v>0</v>
          </cell>
          <cell r="CF720">
            <v>0</v>
          </cell>
          <cell r="CG720">
            <v>0</v>
          </cell>
          <cell r="CH720">
            <v>0</v>
          </cell>
          <cell r="CI720">
            <v>0</v>
          </cell>
          <cell r="CJ720">
            <v>0</v>
          </cell>
          <cell r="CK720">
            <v>0</v>
          </cell>
          <cell r="CL720">
            <v>0</v>
          </cell>
          <cell r="CM720">
            <v>0</v>
          </cell>
          <cell r="CN720">
            <v>374.4</v>
          </cell>
          <cell r="CO720">
            <v>0</v>
          </cell>
          <cell r="CP720">
            <v>0</v>
          </cell>
          <cell r="CQ720">
            <v>0</v>
          </cell>
          <cell r="CR720">
            <v>18.600000000000001</v>
          </cell>
          <cell r="CS720">
            <v>0</v>
          </cell>
          <cell r="CT720">
            <v>0</v>
          </cell>
          <cell r="CU720">
            <v>0</v>
          </cell>
          <cell r="CV720">
            <v>0</v>
          </cell>
          <cell r="CW720">
            <v>0</v>
          </cell>
          <cell r="CX720">
            <v>0</v>
          </cell>
          <cell r="CY720">
            <v>0</v>
          </cell>
          <cell r="CZ720">
            <v>0</v>
          </cell>
          <cell r="DA720">
            <v>0</v>
          </cell>
          <cell r="DB720">
            <v>0</v>
          </cell>
          <cell r="DC720">
            <v>0</v>
          </cell>
          <cell r="DD720">
            <v>0</v>
          </cell>
          <cell r="DE720">
            <v>0</v>
          </cell>
          <cell r="DF720">
            <v>0</v>
          </cell>
          <cell r="DG720">
            <v>0</v>
          </cell>
          <cell r="DH720">
            <v>0</v>
          </cell>
          <cell r="DI720">
            <v>0</v>
          </cell>
          <cell r="DJ720">
            <v>0</v>
          </cell>
          <cell r="DK720">
            <v>0</v>
          </cell>
          <cell r="DL720">
            <v>0</v>
          </cell>
          <cell r="DM720">
            <v>0</v>
          </cell>
          <cell r="DN720">
            <v>0</v>
          </cell>
          <cell r="DO720">
            <v>0</v>
          </cell>
          <cell r="DP720">
            <v>0</v>
          </cell>
          <cell r="DQ720">
            <v>0</v>
          </cell>
          <cell r="DR720">
            <v>0</v>
          </cell>
          <cell r="DS720">
            <v>0</v>
          </cell>
          <cell r="DT720">
            <v>0</v>
          </cell>
          <cell r="DU720">
            <v>0</v>
          </cell>
          <cell r="DV720">
            <v>0</v>
          </cell>
          <cell r="DW720">
            <v>0</v>
          </cell>
          <cell r="DX720">
            <v>0</v>
          </cell>
          <cell r="DY720">
            <v>0</v>
          </cell>
          <cell r="DZ720">
            <v>0</v>
          </cell>
          <cell r="EA720">
            <v>0</v>
          </cell>
          <cell r="EB720">
            <v>0</v>
          </cell>
          <cell r="EC720">
            <v>0</v>
          </cell>
          <cell r="ED720">
            <v>0</v>
          </cell>
          <cell r="EE720">
            <v>0</v>
          </cell>
          <cell r="EF720">
            <v>0</v>
          </cell>
          <cell r="EG720">
            <v>0</v>
          </cell>
          <cell r="EH720">
            <v>0</v>
          </cell>
          <cell r="EI720">
            <v>0</v>
          </cell>
          <cell r="EJ720">
            <v>0</v>
          </cell>
          <cell r="EK720">
            <v>0</v>
          </cell>
          <cell r="EL720">
            <v>0</v>
          </cell>
          <cell r="EM720">
            <v>0</v>
          </cell>
          <cell r="EN720">
            <v>0</v>
          </cell>
          <cell r="EO720">
            <v>0</v>
          </cell>
          <cell r="EP720"/>
          <cell r="EQ720">
            <v>39742.650999999998</v>
          </cell>
          <cell r="ER720"/>
          <cell r="ES720"/>
          <cell r="ET720"/>
          <cell r="EU720"/>
          <cell r="EV720"/>
          <cell r="EW720"/>
          <cell r="EX720"/>
          <cell r="EY720"/>
          <cell r="EZ720"/>
          <cell r="FA720"/>
          <cell r="FB720"/>
          <cell r="FC720"/>
          <cell r="FD720"/>
          <cell r="FE720"/>
          <cell r="FF720"/>
          <cell r="FG720"/>
        </row>
        <row r="721">
          <cell r="B721">
            <v>0</v>
          </cell>
          <cell r="C721">
            <v>0</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2511</v>
          </cell>
          <cell r="U721">
            <v>17357</v>
          </cell>
          <cell r="V721">
            <v>0</v>
          </cell>
          <cell r="W721">
            <v>0</v>
          </cell>
          <cell r="X721">
            <v>0</v>
          </cell>
          <cell r="Y721">
            <v>0</v>
          </cell>
          <cell r="Z721">
            <v>0</v>
          </cell>
          <cell r="AA721">
            <v>0.6</v>
          </cell>
          <cell r="AB721">
            <v>0</v>
          </cell>
          <cell r="AC721">
            <v>0</v>
          </cell>
          <cell r="AD721">
            <v>0</v>
          </cell>
          <cell r="AE721">
            <v>0</v>
          </cell>
          <cell r="AF721">
            <v>0</v>
          </cell>
          <cell r="AG721">
            <v>0</v>
          </cell>
          <cell r="AH721">
            <v>0</v>
          </cell>
          <cell r="AI721">
            <v>0</v>
          </cell>
          <cell r="AJ721">
            <v>0</v>
          </cell>
          <cell r="AK721">
            <v>0</v>
          </cell>
          <cell r="AL721">
            <v>0</v>
          </cell>
          <cell r="AM721">
            <v>15765.600999999999</v>
          </cell>
          <cell r="AN721">
            <v>0</v>
          </cell>
          <cell r="AO721">
            <v>0</v>
          </cell>
          <cell r="AP721">
            <v>0</v>
          </cell>
          <cell r="AQ721">
            <v>0</v>
          </cell>
          <cell r="AR721">
            <v>0</v>
          </cell>
          <cell r="AS721">
            <v>0</v>
          </cell>
          <cell r="AT721">
            <v>0</v>
          </cell>
          <cell r="AU721">
            <v>0</v>
          </cell>
          <cell r="AV721">
            <v>0</v>
          </cell>
          <cell r="AW721">
            <v>0</v>
          </cell>
          <cell r="AX721">
            <v>0</v>
          </cell>
          <cell r="AY721">
            <v>0</v>
          </cell>
          <cell r="AZ721">
            <v>0</v>
          </cell>
          <cell r="BA721">
            <v>182.28583323363858</v>
          </cell>
          <cell r="BB721">
            <v>0</v>
          </cell>
          <cell r="BC721">
            <v>0</v>
          </cell>
          <cell r="BD721">
            <v>0</v>
          </cell>
          <cell r="BE721">
            <v>2.5</v>
          </cell>
          <cell r="BF721">
            <v>0</v>
          </cell>
          <cell r="BG721">
            <v>0</v>
          </cell>
          <cell r="BH721">
            <v>0</v>
          </cell>
          <cell r="BI721">
            <v>0</v>
          </cell>
          <cell r="BJ721">
            <v>0</v>
          </cell>
          <cell r="BK721">
            <v>0</v>
          </cell>
          <cell r="BL721">
            <v>0</v>
          </cell>
          <cell r="BM721">
            <v>0</v>
          </cell>
          <cell r="BN721">
            <v>0</v>
          </cell>
          <cell r="BO721">
            <v>0</v>
          </cell>
          <cell r="BP721">
            <v>0</v>
          </cell>
          <cell r="BQ721">
            <v>0</v>
          </cell>
          <cell r="BR721">
            <v>0</v>
          </cell>
          <cell r="BS721">
            <v>0</v>
          </cell>
          <cell r="BT721">
            <v>0</v>
          </cell>
          <cell r="BU721">
            <v>0</v>
          </cell>
          <cell r="BV721">
            <v>57.47</v>
          </cell>
          <cell r="BW721">
            <v>0</v>
          </cell>
          <cell r="BX721">
            <v>0</v>
          </cell>
          <cell r="BY721">
            <v>0</v>
          </cell>
          <cell r="BZ721">
            <v>0</v>
          </cell>
          <cell r="CA721">
            <v>0</v>
          </cell>
          <cell r="CB721">
            <v>0</v>
          </cell>
          <cell r="CC721">
            <v>0</v>
          </cell>
          <cell r="CD721">
            <v>1134</v>
          </cell>
          <cell r="CE721">
            <v>0</v>
          </cell>
          <cell r="CF721">
            <v>0</v>
          </cell>
          <cell r="CG721">
            <v>0</v>
          </cell>
          <cell r="CH721">
            <v>0</v>
          </cell>
          <cell r="CI721">
            <v>0</v>
          </cell>
          <cell r="CJ721">
            <v>0</v>
          </cell>
          <cell r="CK721">
            <v>0</v>
          </cell>
          <cell r="CL721">
            <v>0</v>
          </cell>
          <cell r="CM721">
            <v>0</v>
          </cell>
          <cell r="CN721">
            <v>374.4</v>
          </cell>
          <cell r="CO721">
            <v>0</v>
          </cell>
          <cell r="CP721">
            <v>0</v>
          </cell>
          <cell r="CQ721">
            <v>0</v>
          </cell>
          <cell r="CR721">
            <v>20.7</v>
          </cell>
          <cell r="CS721">
            <v>0</v>
          </cell>
          <cell r="CT721">
            <v>0</v>
          </cell>
          <cell r="CU721">
            <v>0</v>
          </cell>
          <cell r="CV721">
            <v>0</v>
          </cell>
          <cell r="CW721">
            <v>0</v>
          </cell>
          <cell r="CX721">
            <v>0</v>
          </cell>
          <cell r="CY721">
            <v>0</v>
          </cell>
          <cell r="CZ721">
            <v>0</v>
          </cell>
          <cell r="DA721">
            <v>0</v>
          </cell>
          <cell r="DB721">
            <v>0</v>
          </cell>
          <cell r="DC721">
            <v>0</v>
          </cell>
          <cell r="DD721">
            <v>0</v>
          </cell>
          <cell r="DE721">
            <v>0</v>
          </cell>
          <cell r="DF721">
            <v>0</v>
          </cell>
          <cell r="DG721">
            <v>0</v>
          </cell>
          <cell r="DH721">
            <v>0</v>
          </cell>
          <cell r="DI721">
            <v>0</v>
          </cell>
          <cell r="DJ721">
            <v>0</v>
          </cell>
          <cell r="DK721">
            <v>0</v>
          </cell>
          <cell r="DL721">
            <v>0</v>
          </cell>
          <cell r="DM721">
            <v>0</v>
          </cell>
          <cell r="DN721">
            <v>0</v>
          </cell>
          <cell r="DO721">
            <v>0</v>
          </cell>
          <cell r="DP721">
            <v>0</v>
          </cell>
          <cell r="DQ721">
            <v>0</v>
          </cell>
          <cell r="DR721">
            <v>0</v>
          </cell>
          <cell r="DS721">
            <v>0</v>
          </cell>
          <cell r="DT721">
            <v>0</v>
          </cell>
          <cell r="DU721">
            <v>0</v>
          </cell>
          <cell r="DV721">
            <v>0</v>
          </cell>
          <cell r="DW721">
            <v>0</v>
          </cell>
          <cell r="DX721">
            <v>0</v>
          </cell>
          <cell r="DY721">
            <v>0</v>
          </cell>
          <cell r="DZ721">
            <v>0</v>
          </cell>
          <cell r="EA721">
            <v>0</v>
          </cell>
          <cell r="EB721">
            <v>0</v>
          </cell>
          <cell r="EC721">
            <v>16.899999999999999</v>
          </cell>
          <cell r="ED721">
            <v>0</v>
          </cell>
          <cell r="EE721">
            <v>0</v>
          </cell>
          <cell r="EF721">
            <v>0</v>
          </cell>
          <cell r="EG721">
            <v>0</v>
          </cell>
          <cell r="EH721">
            <v>0</v>
          </cell>
          <cell r="EI721">
            <v>0</v>
          </cell>
          <cell r="EJ721">
            <v>0</v>
          </cell>
          <cell r="EK721">
            <v>0</v>
          </cell>
          <cell r="EL721">
            <v>0</v>
          </cell>
          <cell r="EM721">
            <v>0</v>
          </cell>
          <cell r="EN721">
            <v>0</v>
          </cell>
          <cell r="EO721">
            <v>0</v>
          </cell>
          <cell r="EP721"/>
          <cell r="EQ721">
            <v>37422.456833233642</v>
          </cell>
          <cell r="ER721"/>
          <cell r="ES721"/>
          <cell r="ET721"/>
          <cell r="EU721"/>
          <cell r="EV721"/>
          <cell r="EW721"/>
          <cell r="EX721"/>
          <cell r="EY721"/>
          <cell r="EZ721"/>
          <cell r="FA721"/>
          <cell r="FB721"/>
          <cell r="FC721"/>
          <cell r="FD721"/>
          <cell r="FE721"/>
          <cell r="FF721"/>
          <cell r="FG721"/>
        </row>
        <row r="722">
          <cell r="B722">
            <v>0</v>
          </cell>
          <cell r="C722">
            <v>217</v>
          </cell>
          <cell r="D722">
            <v>0</v>
          </cell>
          <cell r="E722">
            <v>0</v>
          </cell>
          <cell r="F722">
            <v>0</v>
          </cell>
          <cell r="G722">
            <v>0</v>
          </cell>
          <cell r="H722">
            <v>0</v>
          </cell>
          <cell r="I722">
            <v>0</v>
          </cell>
          <cell r="J722">
            <v>0</v>
          </cell>
          <cell r="K722">
            <v>0</v>
          </cell>
          <cell r="L722">
            <v>0</v>
          </cell>
          <cell r="M722">
            <v>0</v>
          </cell>
          <cell r="N722">
            <v>0</v>
          </cell>
          <cell r="O722">
            <v>0</v>
          </cell>
          <cell r="P722">
            <v>0</v>
          </cell>
          <cell r="Q722">
            <v>0</v>
          </cell>
          <cell r="R722">
            <v>0</v>
          </cell>
          <cell r="S722">
            <v>0</v>
          </cell>
          <cell r="T722">
            <v>0</v>
          </cell>
          <cell r="U722">
            <v>1087</v>
          </cell>
          <cell r="V722">
            <v>0</v>
          </cell>
          <cell r="W722">
            <v>0</v>
          </cell>
          <cell r="X722">
            <v>0</v>
          </cell>
          <cell r="Y722">
            <v>0</v>
          </cell>
          <cell r="Z722">
            <v>0</v>
          </cell>
          <cell r="AA722">
            <v>0</v>
          </cell>
          <cell r="AB722">
            <v>0</v>
          </cell>
          <cell r="AC722">
            <v>0</v>
          </cell>
          <cell r="AD722">
            <v>0</v>
          </cell>
          <cell r="AE722">
            <v>0</v>
          </cell>
          <cell r="AF722">
            <v>0</v>
          </cell>
          <cell r="AG722">
            <v>0</v>
          </cell>
          <cell r="AH722">
            <v>0</v>
          </cell>
          <cell r="AI722">
            <v>0</v>
          </cell>
          <cell r="AJ722">
            <v>0</v>
          </cell>
          <cell r="AK722">
            <v>0</v>
          </cell>
          <cell r="AL722">
            <v>0</v>
          </cell>
          <cell r="AM722">
            <v>0</v>
          </cell>
          <cell r="AN722">
            <v>0</v>
          </cell>
          <cell r="AO722">
            <v>0</v>
          </cell>
          <cell r="AP722">
            <v>0</v>
          </cell>
          <cell r="AQ722">
            <v>0</v>
          </cell>
          <cell r="AR722">
            <v>0</v>
          </cell>
          <cell r="AS722">
            <v>0</v>
          </cell>
          <cell r="AT722">
            <v>0</v>
          </cell>
          <cell r="AU722">
            <v>0</v>
          </cell>
          <cell r="AV722">
            <v>0</v>
          </cell>
          <cell r="AW722">
            <v>0</v>
          </cell>
          <cell r="AX722">
            <v>0</v>
          </cell>
          <cell r="AY722">
            <v>0</v>
          </cell>
          <cell r="AZ722">
            <v>0</v>
          </cell>
          <cell r="BA722">
            <v>0</v>
          </cell>
          <cell r="BB722">
            <v>0</v>
          </cell>
          <cell r="BC722">
            <v>0</v>
          </cell>
          <cell r="BD722">
            <v>5.0200000000000005</v>
          </cell>
          <cell r="BE722">
            <v>0</v>
          </cell>
          <cell r="BF722">
            <v>0</v>
          </cell>
          <cell r="BG722">
            <v>0</v>
          </cell>
          <cell r="BH722">
            <v>0</v>
          </cell>
          <cell r="BI722">
            <v>0</v>
          </cell>
          <cell r="BJ722">
            <v>0</v>
          </cell>
          <cell r="BK722">
            <v>0</v>
          </cell>
          <cell r="BL722">
            <v>823.5</v>
          </cell>
          <cell r="BM722">
            <v>0</v>
          </cell>
          <cell r="BN722">
            <v>0</v>
          </cell>
          <cell r="BO722">
            <v>0</v>
          </cell>
          <cell r="BP722">
            <v>0</v>
          </cell>
          <cell r="BQ722">
            <v>0</v>
          </cell>
          <cell r="BR722">
            <v>0</v>
          </cell>
          <cell r="BS722">
            <v>0</v>
          </cell>
          <cell r="BT722">
            <v>0</v>
          </cell>
          <cell r="BU722">
            <v>0</v>
          </cell>
          <cell r="BV722">
            <v>0</v>
          </cell>
          <cell r="BW722">
            <v>0</v>
          </cell>
          <cell r="BX722">
            <v>0</v>
          </cell>
          <cell r="BY722">
            <v>0</v>
          </cell>
          <cell r="BZ722">
            <v>0</v>
          </cell>
          <cell r="CA722">
            <v>0</v>
          </cell>
          <cell r="CB722">
            <v>0</v>
          </cell>
          <cell r="CC722">
            <v>0</v>
          </cell>
          <cell r="CD722">
            <v>219</v>
          </cell>
          <cell r="CE722">
            <v>0</v>
          </cell>
          <cell r="CF722">
            <v>0</v>
          </cell>
          <cell r="CG722">
            <v>0</v>
          </cell>
          <cell r="CH722">
            <v>0</v>
          </cell>
          <cell r="CI722">
            <v>0</v>
          </cell>
          <cell r="CJ722">
            <v>0</v>
          </cell>
          <cell r="CK722">
            <v>0</v>
          </cell>
          <cell r="CL722">
            <v>0</v>
          </cell>
          <cell r="CM722">
            <v>13</v>
          </cell>
          <cell r="CN722">
            <v>0</v>
          </cell>
          <cell r="CO722">
            <v>0</v>
          </cell>
          <cell r="CP722">
            <v>0</v>
          </cell>
          <cell r="CQ722">
            <v>0</v>
          </cell>
          <cell r="CR722">
            <v>0</v>
          </cell>
          <cell r="CS722">
            <v>0</v>
          </cell>
          <cell r="CT722">
            <v>0</v>
          </cell>
          <cell r="CU722">
            <v>0</v>
          </cell>
          <cell r="CV722">
            <v>0</v>
          </cell>
          <cell r="CW722">
            <v>0</v>
          </cell>
          <cell r="CX722">
            <v>0</v>
          </cell>
          <cell r="CY722">
            <v>0</v>
          </cell>
          <cell r="CZ722">
            <v>0</v>
          </cell>
          <cell r="DA722">
            <v>0</v>
          </cell>
          <cell r="DB722">
            <v>0</v>
          </cell>
          <cell r="DC722">
            <v>0</v>
          </cell>
          <cell r="DD722">
            <v>0</v>
          </cell>
          <cell r="DE722">
            <v>0</v>
          </cell>
          <cell r="DF722">
            <v>0</v>
          </cell>
          <cell r="DG722">
            <v>0</v>
          </cell>
          <cell r="DH722">
            <v>0</v>
          </cell>
          <cell r="DI722">
            <v>0</v>
          </cell>
          <cell r="DJ722">
            <v>0</v>
          </cell>
          <cell r="DK722">
            <v>0</v>
          </cell>
          <cell r="DL722">
            <v>0</v>
          </cell>
          <cell r="DM722">
            <v>0</v>
          </cell>
          <cell r="DN722">
            <v>0</v>
          </cell>
          <cell r="DO722">
            <v>0</v>
          </cell>
          <cell r="DP722">
            <v>0</v>
          </cell>
          <cell r="DQ722">
            <v>0</v>
          </cell>
          <cell r="DR722">
            <v>0</v>
          </cell>
          <cell r="DS722">
            <v>0</v>
          </cell>
          <cell r="DT722">
            <v>0</v>
          </cell>
          <cell r="DU722">
            <v>0</v>
          </cell>
          <cell r="DV722">
            <v>0</v>
          </cell>
          <cell r="DW722">
            <v>0</v>
          </cell>
          <cell r="DX722">
            <v>0</v>
          </cell>
          <cell r="DY722">
            <v>0</v>
          </cell>
          <cell r="DZ722">
            <v>0</v>
          </cell>
          <cell r="EA722">
            <v>0</v>
          </cell>
          <cell r="EB722">
            <v>0</v>
          </cell>
          <cell r="EC722">
            <v>0</v>
          </cell>
          <cell r="ED722">
            <v>0</v>
          </cell>
          <cell r="EE722">
            <v>0</v>
          </cell>
          <cell r="EF722">
            <v>0</v>
          </cell>
          <cell r="EG722">
            <v>0</v>
          </cell>
          <cell r="EH722">
            <v>0</v>
          </cell>
          <cell r="EI722">
            <v>0</v>
          </cell>
          <cell r="EJ722">
            <v>0</v>
          </cell>
          <cell r="EK722">
            <v>0</v>
          </cell>
          <cell r="EL722">
            <v>0</v>
          </cell>
          <cell r="EM722">
            <v>0</v>
          </cell>
          <cell r="EN722">
            <v>0</v>
          </cell>
          <cell r="EO722">
            <v>0</v>
          </cell>
          <cell r="EP722"/>
          <cell r="EQ722">
            <v>2364.52</v>
          </cell>
          <cell r="ER722"/>
          <cell r="ES722"/>
          <cell r="ET722"/>
          <cell r="EU722"/>
          <cell r="EV722"/>
          <cell r="EW722"/>
          <cell r="EX722"/>
          <cell r="EY722"/>
          <cell r="EZ722"/>
          <cell r="FA722"/>
          <cell r="FB722"/>
          <cell r="FC722"/>
          <cell r="FD722"/>
          <cell r="FE722"/>
          <cell r="FF722"/>
          <cell r="FG722"/>
        </row>
        <row r="723">
          <cell r="B723">
            <v>0</v>
          </cell>
          <cell r="C723">
            <v>217</v>
          </cell>
          <cell r="D723">
            <v>0</v>
          </cell>
          <cell r="E723">
            <v>0</v>
          </cell>
          <cell r="F723">
            <v>0</v>
          </cell>
          <cell r="G723">
            <v>0</v>
          </cell>
          <cell r="H723">
            <v>0</v>
          </cell>
          <cell r="I723">
            <v>0</v>
          </cell>
          <cell r="J723">
            <v>0</v>
          </cell>
          <cell r="K723">
            <v>0</v>
          </cell>
          <cell r="L723">
            <v>0</v>
          </cell>
          <cell r="M723">
            <v>0</v>
          </cell>
          <cell r="N723">
            <v>0</v>
          </cell>
          <cell r="O723">
            <v>0</v>
          </cell>
          <cell r="P723">
            <v>0</v>
          </cell>
          <cell r="Q723">
            <v>0</v>
          </cell>
          <cell r="R723">
            <v>0</v>
          </cell>
          <cell r="S723">
            <v>0</v>
          </cell>
          <cell r="T723">
            <v>0</v>
          </cell>
          <cell r="U723">
            <v>1087</v>
          </cell>
          <cell r="V723">
            <v>0</v>
          </cell>
          <cell r="W723">
            <v>0</v>
          </cell>
          <cell r="X723">
            <v>0</v>
          </cell>
          <cell r="Y723">
            <v>0</v>
          </cell>
          <cell r="Z723">
            <v>0</v>
          </cell>
          <cell r="AA723">
            <v>0</v>
          </cell>
          <cell r="AB723">
            <v>0</v>
          </cell>
          <cell r="AC723">
            <v>0</v>
          </cell>
          <cell r="AD723">
            <v>0</v>
          </cell>
          <cell r="AE723">
            <v>0</v>
          </cell>
          <cell r="AF723">
            <v>0</v>
          </cell>
          <cell r="AG723">
            <v>0</v>
          </cell>
          <cell r="AH723">
            <v>0</v>
          </cell>
          <cell r="AI723">
            <v>0</v>
          </cell>
          <cell r="AJ723">
            <v>0</v>
          </cell>
          <cell r="AK723">
            <v>0</v>
          </cell>
          <cell r="AL723">
            <v>0</v>
          </cell>
          <cell r="AM723">
            <v>0</v>
          </cell>
          <cell r="AN723">
            <v>0</v>
          </cell>
          <cell r="AO723">
            <v>0</v>
          </cell>
          <cell r="AP723">
            <v>0</v>
          </cell>
          <cell r="AQ723">
            <v>0</v>
          </cell>
          <cell r="AR723">
            <v>0</v>
          </cell>
          <cell r="AS723">
            <v>0</v>
          </cell>
          <cell r="AT723">
            <v>0</v>
          </cell>
          <cell r="AU723">
            <v>0</v>
          </cell>
          <cell r="AV723">
            <v>0</v>
          </cell>
          <cell r="AW723">
            <v>0</v>
          </cell>
          <cell r="AX723">
            <v>0</v>
          </cell>
          <cell r="AY723">
            <v>0</v>
          </cell>
          <cell r="AZ723">
            <v>0</v>
          </cell>
          <cell r="BA723">
            <v>0</v>
          </cell>
          <cell r="BB723">
            <v>0</v>
          </cell>
          <cell r="BC723">
            <v>0</v>
          </cell>
          <cell r="BD723">
            <v>5.0200000000000005</v>
          </cell>
          <cell r="BE723">
            <v>0</v>
          </cell>
          <cell r="BF723">
            <v>0</v>
          </cell>
          <cell r="BG723">
            <v>0</v>
          </cell>
          <cell r="BH723">
            <v>0</v>
          </cell>
          <cell r="BI723">
            <v>0</v>
          </cell>
          <cell r="BJ723">
            <v>0</v>
          </cell>
          <cell r="BK723">
            <v>0</v>
          </cell>
          <cell r="BL723">
            <v>832.6</v>
          </cell>
          <cell r="BM723">
            <v>0</v>
          </cell>
          <cell r="BN723">
            <v>0</v>
          </cell>
          <cell r="BO723">
            <v>0</v>
          </cell>
          <cell r="BP723">
            <v>0</v>
          </cell>
          <cell r="BQ723">
            <v>0</v>
          </cell>
          <cell r="BR723">
            <v>0</v>
          </cell>
          <cell r="BS723">
            <v>0</v>
          </cell>
          <cell r="BT723">
            <v>0</v>
          </cell>
          <cell r="BU723">
            <v>0</v>
          </cell>
          <cell r="BV723">
            <v>0</v>
          </cell>
          <cell r="BW723">
            <v>0</v>
          </cell>
          <cell r="BX723">
            <v>0</v>
          </cell>
          <cell r="BY723">
            <v>0</v>
          </cell>
          <cell r="BZ723">
            <v>0</v>
          </cell>
          <cell r="CA723">
            <v>0</v>
          </cell>
          <cell r="CB723">
            <v>0</v>
          </cell>
          <cell r="CC723">
            <v>0</v>
          </cell>
          <cell r="CD723">
            <v>219</v>
          </cell>
          <cell r="CE723">
            <v>0</v>
          </cell>
          <cell r="CF723">
            <v>0</v>
          </cell>
          <cell r="CG723">
            <v>0</v>
          </cell>
          <cell r="CH723">
            <v>0</v>
          </cell>
          <cell r="CI723">
            <v>0</v>
          </cell>
          <cell r="CJ723">
            <v>0</v>
          </cell>
          <cell r="CK723">
            <v>0</v>
          </cell>
          <cell r="CL723">
            <v>0</v>
          </cell>
          <cell r="CM723">
            <v>13</v>
          </cell>
          <cell r="CN723">
            <v>0</v>
          </cell>
          <cell r="CO723">
            <v>0</v>
          </cell>
          <cell r="CP723">
            <v>0</v>
          </cell>
          <cell r="CQ723">
            <v>0</v>
          </cell>
          <cell r="CR723">
            <v>0</v>
          </cell>
          <cell r="CS723">
            <v>0</v>
          </cell>
          <cell r="CT723">
            <v>0</v>
          </cell>
          <cell r="CU723">
            <v>0</v>
          </cell>
          <cell r="CV723">
            <v>0</v>
          </cell>
          <cell r="CW723">
            <v>0</v>
          </cell>
          <cell r="CX723">
            <v>0</v>
          </cell>
          <cell r="CY723">
            <v>0</v>
          </cell>
          <cell r="CZ723">
            <v>0</v>
          </cell>
          <cell r="DA723">
            <v>0</v>
          </cell>
          <cell r="DB723">
            <v>0</v>
          </cell>
          <cell r="DC723">
            <v>0</v>
          </cell>
          <cell r="DD723">
            <v>0</v>
          </cell>
          <cell r="DE723">
            <v>0</v>
          </cell>
          <cell r="DF723">
            <v>0</v>
          </cell>
          <cell r="DG723">
            <v>0</v>
          </cell>
          <cell r="DH723">
            <v>0</v>
          </cell>
          <cell r="DI723">
            <v>0</v>
          </cell>
          <cell r="DJ723">
            <v>0</v>
          </cell>
          <cell r="DK723">
            <v>0</v>
          </cell>
          <cell r="DL723">
            <v>0</v>
          </cell>
          <cell r="DM723">
            <v>0</v>
          </cell>
          <cell r="DN723">
            <v>0</v>
          </cell>
          <cell r="DO723">
            <v>0</v>
          </cell>
          <cell r="DP723">
            <v>0</v>
          </cell>
          <cell r="DQ723">
            <v>0</v>
          </cell>
          <cell r="DR723">
            <v>0</v>
          </cell>
          <cell r="DS723">
            <v>0</v>
          </cell>
          <cell r="DT723">
            <v>0</v>
          </cell>
          <cell r="DU723">
            <v>0</v>
          </cell>
          <cell r="DV723">
            <v>0</v>
          </cell>
          <cell r="DW723">
            <v>0</v>
          </cell>
          <cell r="DX723">
            <v>0</v>
          </cell>
          <cell r="DY723">
            <v>0</v>
          </cell>
          <cell r="DZ723">
            <v>0</v>
          </cell>
          <cell r="EA723">
            <v>0</v>
          </cell>
          <cell r="EB723">
            <v>0</v>
          </cell>
          <cell r="EC723">
            <v>0</v>
          </cell>
          <cell r="ED723">
            <v>0</v>
          </cell>
          <cell r="EE723">
            <v>0</v>
          </cell>
          <cell r="EF723">
            <v>0</v>
          </cell>
          <cell r="EG723">
            <v>0</v>
          </cell>
          <cell r="EH723">
            <v>0</v>
          </cell>
          <cell r="EI723">
            <v>0</v>
          </cell>
          <cell r="EJ723">
            <v>0</v>
          </cell>
          <cell r="EK723">
            <v>0</v>
          </cell>
          <cell r="EL723">
            <v>0</v>
          </cell>
          <cell r="EM723">
            <v>0</v>
          </cell>
          <cell r="EN723">
            <v>0</v>
          </cell>
          <cell r="EO723">
            <v>0</v>
          </cell>
          <cell r="EP723"/>
          <cell r="EQ723">
            <v>2373.62</v>
          </cell>
          <cell r="ER723"/>
          <cell r="ES723"/>
          <cell r="ET723"/>
          <cell r="EU723"/>
          <cell r="EV723"/>
          <cell r="EW723"/>
          <cell r="EX723"/>
          <cell r="EY723"/>
          <cell r="EZ723"/>
          <cell r="FA723"/>
          <cell r="FB723"/>
          <cell r="FC723"/>
          <cell r="FD723"/>
          <cell r="FE723"/>
          <cell r="FF723"/>
          <cell r="FG723"/>
        </row>
        <row r="724">
          <cell r="B724">
            <v>2.4000000000000004</v>
          </cell>
          <cell r="C724">
            <v>442</v>
          </cell>
          <cell r="D724">
            <v>0</v>
          </cell>
          <cell r="E724">
            <v>283.7</v>
          </cell>
          <cell r="F724">
            <v>0</v>
          </cell>
          <cell r="G724">
            <v>76.099999999999994</v>
          </cell>
          <cell r="H724">
            <v>1034.9000000000001</v>
          </cell>
          <cell r="I724">
            <v>24.400000000000002</v>
          </cell>
          <cell r="J724">
            <v>26.099999999999998</v>
          </cell>
          <cell r="K724">
            <v>0</v>
          </cell>
          <cell r="L724">
            <v>0</v>
          </cell>
          <cell r="M724">
            <v>140</v>
          </cell>
          <cell r="N724">
            <v>767.59999999999991</v>
          </cell>
          <cell r="O724">
            <v>73.099999999999994</v>
          </cell>
          <cell r="P724">
            <v>578.6</v>
          </cell>
          <cell r="Q724">
            <v>0</v>
          </cell>
          <cell r="R724">
            <v>4970</v>
          </cell>
          <cell r="S724">
            <v>320</v>
          </cell>
          <cell r="T724">
            <v>3860</v>
          </cell>
          <cell r="U724">
            <v>19065</v>
          </cell>
          <cell r="V724">
            <v>0</v>
          </cell>
          <cell r="W724">
            <v>109.61999999999999</v>
          </cell>
          <cell r="X724">
            <v>61.199999999999996</v>
          </cell>
          <cell r="Y724">
            <v>318.42000000000007</v>
          </cell>
          <cell r="Z724">
            <v>0</v>
          </cell>
          <cell r="AA724">
            <v>20.5</v>
          </cell>
          <cell r="AB724">
            <v>0</v>
          </cell>
          <cell r="AC724">
            <v>4374.8099999999995</v>
          </cell>
          <cell r="AD724">
            <v>605.79999999999995</v>
          </cell>
          <cell r="AE724">
            <v>50</v>
          </cell>
          <cell r="AF724">
            <v>238.82</v>
          </cell>
          <cell r="AG724">
            <v>1492.3</v>
          </cell>
          <cell r="AH724">
            <v>39.599999999999994</v>
          </cell>
          <cell r="AI724">
            <v>0</v>
          </cell>
          <cell r="AJ724">
            <v>7538.9699999999993</v>
          </cell>
          <cell r="AK724">
            <v>0</v>
          </cell>
          <cell r="AL724">
            <v>0</v>
          </cell>
          <cell r="AM724">
            <v>16134.201000000001</v>
          </cell>
          <cell r="AN724">
            <v>0</v>
          </cell>
          <cell r="AO724">
            <v>199.1</v>
          </cell>
          <cell r="AP724">
            <v>250</v>
          </cell>
          <cell r="AQ724">
            <v>0</v>
          </cell>
          <cell r="AR724">
            <v>0</v>
          </cell>
          <cell r="AS724">
            <v>0</v>
          </cell>
          <cell r="AT724">
            <v>0</v>
          </cell>
          <cell r="AU724">
            <v>0</v>
          </cell>
          <cell r="AV724">
            <v>0</v>
          </cell>
          <cell r="AW724">
            <v>46.86</v>
          </cell>
          <cell r="AX724">
            <v>0</v>
          </cell>
          <cell r="AY724">
            <v>986.99557515251456</v>
          </cell>
          <cell r="AZ724">
            <v>11.520000000000001</v>
          </cell>
          <cell r="BA724">
            <v>219.23000000000002</v>
          </cell>
          <cell r="BB724">
            <v>0</v>
          </cell>
          <cell r="BC724">
            <v>0</v>
          </cell>
          <cell r="BD724">
            <v>78.569999999999993</v>
          </cell>
          <cell r="BE724">
            <v>10.199999999999999</v>
          </cell>
          <cell r="BF724">
            <v>214.66660592395624</v>
          </cell>
          <cell r="BG724">
            <v>51.146312139285342</v>
          </cell>
          <cell r="BH724">
            <v>40.79</v>
          </cell>
          <cell r="BI724">
            <v>1.19</v>
          </cell>
          <cell r="BJ724">
            <v>9.1999999999999993</v>
          </cell>
          <cell r="BK724">
            <v>1.07</v>
          </cell>
          <cell r="BL724">
            <v>1516.9</v>
          </cell>
          <cell r="BM724">
            <v>91.960000000000008</v>
          </cell>
          <cell r="BN724">
            <v>1.51</v>
          </cell>
          <cell r="BO724">
            <v>0</v>
          </cell>
          <cell r="BP724">
            <v>9.0029281709944602</v>
          </cell>
          <cell r="BQ724">
            <v>584.79999999999995</v>
          </cell>
          <cell r="BR724">
            <v>138.29999999999998</v>
          </cell>
          <cell r="BS724">
            <v>11.4</v>
          </cell>
          <cell r="BT724">
            <v>314.13</v>
          </cell>
          <cell r="BU724">
            <v>0</v>
          </cell>
          <cell r="BV724">
            <v>239.9</v>
          </cell>
          <cell r="BW724">
            <v>45</v>
          </cell>
          <cell r="BX724">
            <v>0</v>
          </cell>
          <cell r="BY724">
            <v>0</v>
          </cell>
          <cell r="BZ724">
            <v>66</v>
          </cell>
          <cell r="CA724">
            <v>54.4</v>
          </cell>
          <cell r="CB724">
            <v>123.68</v>
          </cell>
          <cell r="CC724">
            <v>86.8</v>
          </cell>
          <cell r="CD724">
            <v>1420</v>
          </cell>
          <cell r="CE724">
            <v>56.989999999999995</v>
          </cell>
          <cell r="CF724">
            <v>116</v>
          </cell>
          <cell r="CG724">
            <v>30.515999999999998</v>
          </cell>
          <cell r="CH724">
            <v>657.4</v>
          </cell>
          <cell r="CI724">
            <v>74.099999999999994</v>
          </cell>
          <cell r="CJ724">
            <v>0</v>
          </cell>
          <cell r="CK724">
            <v>41.099999999999994</v>
          </cell>
          <cell r="CL724">
            <v>44.8</v>
          </cell>
          <cell r="CM724">
            <v>60.3</v>
          </cell>
          <cell r="CN724">
            <v>626.19999999999993</v>
          </cell>
          <cell r="CO724">
            <v>139.30000000000001</v>
          </cell>
          <cell r="CP724">
            <v>144.80000000000001</v>
          </cell>
          <cell r="CQ724">
            <v>70.45</v>
          </cell>
          <cell r="CR724">
            <v>43.600000000000009</v>
          </cell>
          <cell r="CS724">
            <v>2597.4499999999998</v>
          </cell>
          <cell r="CT724">
            <v>802.14</v>
          </cell>
          <cell r="CU724">
            <v>1277.1799999999998</v>
          </cell>
          <cell r="CV724">
            <v>5720.09</v>
          </cell>
          <cell r="CW724">
            <v>1486.29</v>
          </cell>
          <cell r="CX724">
            <v>1819.5</v>
          </cell>
          <cell r="CY724">
            <v>170.45000000000002</v>
          </cell>
          <cell r="CZ724">
            <v>9839.9000000000015</v>
          </cell>
          <cell r="DA724">
            <v>802.14</v>
          </cell>
          <cell r="DB724">
            <v>15108.18</v>
          </cell>
          <cell r="DC724">
            <v>158.41</v>
          </cell>
          <cell r="DD724">
            <v>776.67</v>
          </cell>
          <cell r="DE724">
            <v>876.45999999999992</v>
          </cell>
          <cell r="DF724">
            <v>317.89000000000004</v>
          </cell>
          <cell r="DG724">
            <v>3642.2699999999995</v>
          </cell>
          <cell r="DH724">
            <v>7451.1</v>
          </cell>
          <cell r="DI724">
            <v>8693.91</v>
          </cell>
          <cell r="DJ724">
            <v>252.54000000000005</v>
          </cell>
          <cell r="DK724">
            <v>2302.1000000000004</v>
          </cell>
          <cell r="DL724">
            <v>727.69</v>
          </cell>
          <cell r="DM724">
            <v>433.81</v>
          </cell>
          <cell r="DN724">
            <v>802.14</v>
          </cell>
          <cell r="DO724">
            <v>291.45</v>
          </cell>
          <cell r="DP724">
            <v>802.14</v>
          </cell>
          <cell r="DQ724">
            <v>9001.9699999999993</v>
          </cell>
          <cell r="DR724">
            <v>776.67</v>
          </cell>
          <cell r="DS724">
            <v>6709.6799999999994</v>
          </cell>
          <cell r="DT724">
            <v>379.87</v>
          </cell>
          <cell r="DU724">
            <v>30097.09</v>
          </cell>
          <cell r="DV724">
            <v>802.14</v>
          </cell>
          <cell r="DW724">
            <v>11795.06</v>
          </cell>
          <cell r="DX724">
            <v>1151.46</v>
          </cell>
          <cell r="DY724">
            <v>1617.99</v>
          </cell>
          <cell r="DZ724">
            <v>212.20000000000002</v>
          </cell>
          <cell r="EA724">
            <v>127.64</v>
          </cell>
          <cell r="EB724">
            <v>45.45</v>
          </cell>
          <cell r="EC724">
            <v>0</v>
          </cell>
          <cell r="ED724">
            <v>0</v>
          </cell>
          <cell r="EE724">
            <v>394.35</v>
          </cell>
          <cell r="EF724">
            <v>35.31</v>
          </cell>
          <cell r="EG724">
            <v>0</v>
          </cell>
          <cell r="EH724">
            <v>0</v>
          </cell>
          <cell r="EI724">
            <v>0</v>
          </cell>
          <cell r="EJ724">
            <v>0</v>
          </cell>
          <cell r="EK724">
            <v>25.42</v>
          </cell>
          <cell r="EL724">
            <v>0</v>
          </cell>
          <cell r="EM724">
            <v>148.8843848589795</v>
          </cell>
          <cell r="EN724">
            <v>224.40000000000003</v>
          </cell>
          <cell r="EO724">
            <v>0.81</v>
          </cell>
          <cell r="EP724"/>
          <cell r="EQ724">
            <v>202276.31280624584</v>
          </cell>
          <cell r="ER724"/>
          <cell r="ES724"/>
          <cell r="ET724"/>
          <cell r="EU724"/>
          <cell r="EV724"/>
          <cell r="EW724"/>
          <cell r="EX724"/>
          <cell r="EY724"/>
          <cell r="EZ724"/>
          <cell r="FA724"/>
          <cell r="FB724"/>
          <cell r="FC724"/>
          <cell r="FD724"/>
          <cell r="FE724"/>
          <cell r="FF724"/>
          <cell r="FG724"/>
        </row>
        <row r="725">
          <cell r="B725">
            <v>6.7</v>
          </cell>
          <cell r="C725">
            <v>442</v>
          </cell>
          <cell r="D725">
            <v>0</v>
          </cell>
          <cell r="E725">
            <v>283.7</v>
          </cell>
          <cell r="F725">
            <v>0</v>
          </cell>
          <cell r="G725">
            <v>69.499999999999986</v>
          </cell>
          <cell r="H725">
            <v>1000.4</v>
          </cell>
          <cell r="I725">
            <v>22.900000000000002</v>
          </cell>
          <cell r="J725">
            <v>26.099999999999998</v>
          </cell>
          <cell r="K725">
            <v>0</v>
          </cell>
          <cell r="L725">
            <v>0</v>
          </cell>
          <cell r="M725">
            <v>140</v>
          </cell>
          <cell r="N725">
            <v>758.8</v>
          </cell>
          <cell r="O725">
            <v>73.099999999999994</v>
          </cell>
          <cell r="P725">
            <v>452.995</v>
          </cell>
          <cell r="Q725">
            <v>0</v>
          </cell>
          <cell r="R725">
            <v>4970</v>
          </cell>
          <cell r="S725">
            <v>320</v>
          </cell>
          <cell r="T725">
            <v>2511</v>
          </cell>
          <cell r="U725">
            <v>18444</v>
          </cell>
          <cell r="V725">
            <v>0</v>
          </cell>
          <cell r="W725">
            <v>106.9</v>
          </cell>
          <cell r="X725">
            <v>61.199999999999996</v>
          </cell>
          <cell r="Y725">
            <v>313</v>
          </cell>
          <cell r="Z725">
            <v>0</v>
          </cell>
          <cell r="AA725">
            <v>20.5</v>
          </cell>
          <cell r="AB725">
            <v>0</v>
          </cell>
          <cell r="AC725">
            <v>4374.8099999999995</v>
          </cell>
          <cell r="AD725">
            <v>605.79999999999995</v>
          </cell>
          <cell r="AE725">
            <v>50</v>
          </cell>
          <cell r="AF725">
            <v>241.58000000000004</v>
          </cell>
          <cell r="AG725">
            <v>1402.7999999999997</v>
          </cell>
          <cell r="AH725">
            <v>1275.6600000000001</v>
          </cell>
          <cell r="AI725">
            <v>0</v>
          </cell>
          <cell r="AJ725">
            <v>7459.88</v>
          </cell>
          <cell r="AK725">
            <v>0</v>
          </cell>
          <cell r="AL725">
            <v>0</v>
          </cell>
          <cell r="AM725">
            <v>15765.600999999999</v>
          </cell>
          <cell r="AN725">
            <v>46.25</v>
          </cell>
          <cell r="AO725">
            <v>4078</v>
          </cell>
          <cell r="AP725">
            <v>246.49999999999997</v>
          </cell>
          <cell r="AQ725">
            <v>0</v>
          </cell>
          <cell r="AR725">
            <v>0</v>
          </cell>
          <cell r="AS725">
            <v>0</v>
          </cell>
          <cell r="AT725">
            <v>0</v>
          </cell>
          <cell r="AU725">
            <v>0</v>
          </cell>
          <cell r="AV725">
            <v>0</v>
          </cell>
          <cell r="AW725">
            <v>55.660000000000004</v>
          </cell>
          <cell r="AX725">
            <v>0</v>
          </cell>
          <cell r="AY725">
            <v>982.60175506754797</v>
          </cell>
          <cell r="AZ725">
            <v>3.4</v>
          </cell>
          <cell r="BA725">
            <v>216.644586114616</v>
          </cell>
          <cell r="BB725">
            <v>0.5</v>
          </cell>
          <cell r="BC725">
            <v>0</v>
          </cell>
          <cell r="BD725">
            <v>78.569999999999993</v>
          </cell>
          <cell r="BE725">
            <v>10.199999999999999</v>
          </cell>
          <cell r="BF725">
            <v>214.71</v>
          </cell>
          <cell r="BG725">
            <v>56.257583951112373</v>
          </cell>
          <cell r="BH725">
            <v>28.432779794261858</v>
          </cell>
          <cell r="BI725">
            <v>1.21</v>
          </cell>
          <cell r="BJ725">
            <v>9.1999999999999993</v>
          </cell>
          <cell r="BK725">
            <v>12.1</v>
          </cell>
          <cell r="BL725">
            <v>1563.0619999999999</v>
          </cell>
          <cell r="BM725">
            <v>91.960000000000008</v>
          </cell>
          <cell r="BN725">
            <v>1.51</v>
          </cell>
          <cell r="BO725">
            <v>0</v>
          </cell>
          <cell r="BP725">
            <v>9.0029281709944602</v>
          </cell>
          <cell r="BQ725">
            <v>0</v>
          </cell>
          <cell r="BR725">
            <v>113.99999999999999</v>
          </cell>
          <cell r="BS725">
            <v>16.7</v>
          </cell>
          <cell r="BT725">
            <v>373.26000000000005</v>
          </cell>
          <cell r="BU725">
            <v>0</v>
          </cell>
          <cell r="BV725">
            <v>184.07</v>
          </cell>
          <cell r="BW725">
            <v>45</v>
          </cell>
          <cell r="BX725">
            <v>0</v>
          </cell>
          <cell r="BY725">
            <v>0</v>
          </cell>
          <cell r="BZ725">
            <v>66</v>
          </cell>
          <cell r="CA725">
            <v>54.4</v>
          </cell>
          <cell r="CB725">
            <v>123.68</v>
          </cell>
          <cell r="CC725">
            <v>222.3</v>
          </cell>
          <cell r="CD725">
            <v>1394.5</v>
          </cell>
          <cell r="CE725">
            <v>43.89</v>
          </cell>
          <cell r="CF725">
            <v>116</v>
          </cell>
          <cell r="CG725">
            <v>29.753999999999998</v>
          </cell>
          <cell r="CH725">
            <v>631.70000000000005</v>
          </cell>
          <cell r="CI725">
            <v>74.099999999999994</v>
          </cell>
          <cell r="CJ725">
            <v>0</v>
          </cell>
          <cell r="CK725">
            <v>39.199999999999996</v>
          </cell>
          <cell r="CL725">
            <v>58.9</v>
          </cell>
          <cell r="CM725">
            <v>58.9</v>
          </cell>
          <cell r="CN725">
            <v>626.19999999999993</v>
          </cell>
          <cell r="CO725">
            <v>236.60000000000002</v>
          </cell>
          <cell r="CP725">
            <v>200.9</v>
          </cell>
          <cell r="CQ725">
            <v>114.72</v>
          </cell>
          <cell r="CR725">
            <v>46.1</v>
          </cell>
          <cell r="CS725">
            <v>2418.6099999999997</v>
          </cell>
          <cell r="CT725">
            <v>839.18000000000006</v>
          </cell>
          <cell r="CU725">
            <v>1428.78</v>
          </cell>
          <cell r="CV725">
            <v>5721.4699999999993</v>
          </cell>
          <cell r="CW725">
            <v>1456.9299999999998</v>
          </cell>
          <cell r="CX725">
            <v>1813.02</v>
          </cell>
          <cell r="CY725">
            <v>170.45000000000002</v>
          </cell>
          <cell r="CZ725">
            <v>10072.470000000001</v>
          </cell>
          <cell r="DA725">
            <v>839.18000000000006</v>
          </cell>
          <cell r="DB725">
            <v>15939.55</v>
          </cell>
          <cell r="DC725">
            <v>126.69</v>
          </cell>
          <cell r="DD725">
            <v>1381.35</v>
          </cell>
          <cell r="DE725">
            <v>962.33</v>
          </cell>
          <cell r="DF725">
            <v>933.19999999999993</v>
          </cell>
          <cell r="DG725">
            <v>3872.7200000000003</v>
          </cell>
          <cell r="DH725">
            <v>7564.57</v>
          </cell>
          <cell r="DI725">
            <v>8890.98</v>
          </cell>
          <cell r="DJ725">
            <v>223.89000000000001</v>
          </cell>
          <cell r="DK725">
            <v>2390.94</v>
          </cell>
          <cell r="DL725">
            <v>683.03000000000009</v>
          </cell>
          <cell r="DM725">
            <v>437.24</v>
          </cell>
          <cell r="DN725">
            <v>839.18000000000006</v>
          </cell>
          <cell r="DO725">
            <v>364.65000000000003</v>
          </cell>
          <cell r="DP725">
            <v>839.18000000000006</v>
          </cell>
          <cell r="DQ725">
            <v>8772.0400000000009</v>
          </cell>
          <cell r="DR725">
            <v>1381.35</v>
          </cell>
          <cell r="DS725">
            <v>6739.1200000000008</v>
          </cell>
          <cell r="DT725">
            <v>378.91</v>
          </cell>
          <cell r="DU725">
            <v>32545.57</v>
          </cell>
          <cell r="DV725">
            <v>839.18000000000006</v>
          </cell>
          <cell r="DW725">
            <v>15385.86</v>
          </cell>
          <cell r="DX725">
            <v>1110.1199999999999</v>
          </cell>
          <cell r="DY725">
            <v>1613.81</v>
          </cell>
          <cell r="DZ725">
            <v>225.5</v>
          </cell>
          <cell r="EA725">
            <v>144.08000000000001</v>
          </cell>
          <cell r="EB725">
            <v>35.96</v>
          </cell>
          <cell r="EC725">
            <v>57.339999999999996</v>
          </cell>
          <cell r="ED725">
            <v>0</v>
          </cell>
          <cell r="EE725">
            <v>416.6</v>
          </cell>
          <cell r="EF725">
            <v>35.51</v>
          </cell>
          <cell r="EG725">
            <v>0</v>
          </cell>
          <cell r="EH725">
            <v>0</v>
          </cell>
          <cell r="EI725">
            <v>0</v>
          </cell>
          <cell r="EJ725">
            <v>0</v>
          </cell>
          <cell r="EK725">
            <v>23.141000000000002</v>
          </cell>
          <cell r="EL725">
            <v>0</v>
          </cell>
          <cell r="EM725">
            <v>148.8843848589795</v>
          </cell>
          <cell r="EN725">
            <v>224.40000000000003</v>
          </cell>
          <cell r="EO725">
            <v>3.24</v>
          </cell>
          <cell r="EP725"/>
          <cell r="EQ725">
            <v>214065.77701795753</v>
          </cell>
          <cell r="ER725"/>
          <cell r="ES725"/>
          <cell r="ET725"/>
          <cell r="EU725"/>
          <cell r="EV725"/>
          <cell r="EW725"/>
          <cell r="EX725"/>
          <cell r="EY725"/>
          <cell r="EZ725"/>
          <cell r="FA725"/>
          <cell r="FB725"/>
          <cell r="FC725"/>
          <cell r="FD725"/>
          <cell r="FE725"/>
          <cell r="FF725"/>
          <cell r="FG725"/>
        </row>
        <row r="726">
          <cell r="B726">
            <v>0</v>
          </cell>
          <cell r="C726">
            <v>0</v>
          </cell>
          <cell r="D726">
            <v>0</v>
          </cell>
          <cell r="E726">
            <v>469</v>
          </cell>
          <cell r="F726">
            <v>0</v>
          </cell>
          <cell r="G726">
            <v>0</v>
          </cell>
          <cell r="H726">
            <v>0</v>
          </cell>
          <cell r="I726">
            <v>0</v>
          </cell>
          <cell r="J726">
            <v>0</v>
          </cell>
          <cell r="K726">
            <v>0</v>
          </cell>
          <cell r="L726">
            <v>0</v>
          </cell>
          <cell r="M726">
            <v>187.95</v>
          </cell>
          <cell r="N726">
            <v>1385</v>
          </cell>
          <cell r="O726">
            <v>197.9</v>
          </cell>
          <cell r="P726">
            <v>0</v>
          </cell>
          <cell r="Q726">
            <v>49865.4</v>
          </cell>
          <cell r="R726">
            <v>0</v>
          </cell>
          <cell r="S726">
            <v>0</v>
          </cell>
          <cell r="T726">
            <v>0</v>
          </cell>
          <cell r="U726">
            <v>0</v>
          </cell>
          <cell r="V726">
            <v>17091.670093582641</v>
          </cell>
          <cell r="W726">
            <v>0</v>
          </cell>
          <cell r="X726">
            <v>0</v>
          </cell>
          <cell r="Y726">
            <v>0</v>
          </cell>
          <cell r="Z726">
            <v>4137</v>
          </cell>
          <cell r="AA726">
            <v>0</v>
          </cell>
          <cell r="AB726">
            <v>0</v>
          </cell>
          <cell r="AC726">
            <v>0</v>
          </cell>
          <cell r="AD726">
            <v>0</v>
          </cell>
          <cell r="AE726">
            <v>0</v>
          </cell>
          <cell r="AF726">
            <v>0</v>
          </cell>
          <cell r="AG726">
            <v>0</v>
          </cell>
          <cell r="AH726">
            <v>0</v>
          </cell>
          <cell r="AI726">
            <v>0</v>
          </cell>
          <cell r="AJ726">
            <v>7192.0999999999995</v>
          </cell>
          <cell r="AK726">
            <v>1525.0070000000001</v>
          </cell>
          <cell r="AL726">
            <v>5507</v>
          </cell>
          <cell r="AM726">
            <v>0</v>
          </cell>
          <cell r="AN726">
            <v>6276</v>
          </cell>
          <cell r="AO726">
            <v>0</v>
          </cell>
          <cell r="AP726">
            <v>0</v>
          </cell>
          <cell r="AQ726">
            <v>2620</v>
          </cell>
          <cell r="AR726">
            <v>3879.7000000000007</v>
          </cell>
          <cell r="AS726">
            <v>0</v>
          </cell>
          <cell r="AT726">
            <v>0</v>
          </cell>
          <cell r="AU726">
            <v>601.19999999999993</v>
          </cell>
          <cell r="AV726">
            <v>0</v>
          </cell>
          <cell r="AW726">
            <v>6950</v>
          </cell>
          <cell r="AX726">
            <v>0</v>
          </cell>
          <cell r="AY726">
            <v>0</v>
          </cell>
          <cell r="AZ726">
            <v>0</v>
          </cell>
          <cell r="BA726">
            <v>0</v>
          </cell>
          <cell r="BB726">
            <v>0</v>
          </cell>
          <cell r="BC726">
            <v>0</v>
          </cell>
          <cell r="BD726">
            <v>0</v>
          </cell>
          <cell r="BE726">
            <v>0</v>
          </cell>
          <cell r="BF726">
            <v>20</v>
          </cell>
          <cell r="BG726">
            <v>0</v>
          </cell>
          <cell r="BH726">
            <v>0</v>
          </cell>
          <cell r="BI726">
            <v>0</v>
          </cell>
          <cell r="BJ726">
            <v>0</v>
          </cell>
          <cell r="BK726">
            <v>0</v>
          </cell>
          <cell r="BL726">
            <v>0</v>
          </cell>
          <cell r="BM726">
            <v>0</v>
          </cell>
          <cell r="BN726">
            <v>0</v>
          </cell>
          <cell r="BO726">
            <v>0</v>
          </cell>
          <cell r="BP726">
            <v>0</v>
          </cell>
          <cell r="BQ726">
            <v>0</v>
          </cell>
          <cell r="BR726">
            <v>0</v>
          </cell>
          <cell r="BS726">
            <v>0</v>
          </cell>
          <cell r="BT726">
            <v>0</v>
          </cell>
          <cell r="BU726">
            <v>0</v>
          </cell>
          <cell r="BV726">
            <v>0</v>
          </cell>
          <cell r="BW726">
            <v>0</v>
          </cell>
          <cell r="BX726">
            <v>0</v>
          </cell>
          <cell r="BY726">
            <v>0</v>
          </cell>
          <cell r="BZ726">
            <v>0</v>
          </cell>
          <cell r="CA726">
            <v>0</v>
          </cell>
          <cell r="CB726">
            <v>0</v>
          </cell>
          <cell r="CC726">
            <v>0</v>
          </cell>
          <cell r="CD726">
            <v>0</v>
          </cell>
          <cell r="CE726">
            <v>0</v>
          </cell>
          <cell r="CF726">
            <v>0</v>
          </cell>
          <cell r="CG726">
            <v>0</v>
          </cell>
          <cell r="CH726">
            <v>0</v>
          </cell>
          <cell r="CI726">
            <v>0</v>
          </cell>
          <cell r="CJ726">
            <v>0</v>
          </cell>
          <cell r="CK726">
            <v>0</v>
          </cell>
          <cell r="CL726">
            <v>0</v>
          </cell>
          <cell r="CM726">
            <v>0</v>
          </cell>
          <cell r="CN726">
            <v>0</v>
          </cell>
          <cell r="CO726">
            <v>0</v>
          </cell>
          <cell r="CP726">
            <v>0</v>
          </cell>
          <cell r="CQ726">
            <v>0</v>
          </cell>
          <cell r="CR726">
            <v>0</v>
          </cell>
          <cell r="CS726">
            <v>0</v>
          </cell>
          <cell r="CT726">
            <v>0</v>
          </cell>
          <cell r="CU726">
            <v>0</v>
          </cell>
          <cell r="CV726">
            <v>0</v>
          </cell>
          <cell r="CW726">
            <v>0</v>
          </cell>
          <cell r="CX726">
            <v>0</v>
          </cell>
          <cell r="CY726">
            <v>0</v>
          </cell>
          <cell r="CZ726">
            <v>0</v>
          </cell>
          <cell r="DA726">
            <v>0</v>
          </cell>
          <cell r="DB726">
            <v>0</v>
          </cell>
          <cell r="DC726">
            <v>0</v>
          </cell>
          <cell r="DD726">
            <v>0</v>
          </cell>
          <cell r="DE726">
            <v>0</v>
          </cell>
          <cell r="DF726">
            <v>0</v>
          </cell>
          <cell r="DG726">
            <v>0</v>
          </cell>
          <cell r="DH726">
            <v>0</v>
          </cell>
          <cell r="DI726">
            <v>0</v>
          </cell>
          <cell r="DJ726">
            <v>0</v>
          </cell>
          <cell r="DK726">
            <v>0</v>
          </cell>
          <cell r="DL726">
            <v>0</v>
          </cell>
          <cell r="DM726">
            <v>0</v>
          </cell>
          <cell r="DN726">
            <v>0</v>
          </cell>
          <cell r="DO726">
            <v>0</v>
          </cell>
          <cell r="DP726">
            <v>0</v>
          </cell>
          <cell r="DQ726">
            <v>0</v>
          </cell>
          <cell r="DR726">
            <v>0</v>
          </cell>
          <cell r="DS726">
            <v>0</v>
          </cell>
          <cell r="DT726">
            <v>0</v>
          </cell>
          <cell r="DU726">
            <v>0</v>
          </cell>
          <cell r="DV726">
            <v>0</v>
          </cell>
          <cell r="DW726">
            <v>0</v>
          </cell>
          <cell r="DX726">
            <v>0</v>
          </cell>
          <cell r="DY726">
            <v>0</v>
          </cell>
          <cell r="DZ726">
            <v>0</v>
          </cell>
          <cell r="EA726">
            <v>0</v>
          </cell>
          <cell r="EB726">
            <v>0</v>
          </cell>
          <cell r="EC726">
            <v>0</v>
          </cell>
          <cell r="ED726">
            <v>0</v>
          </cell>
          <cell r="EE726">
            <v>0</v>
          </cell>
          <cell r="EF726">
            <v>0</v>
          </cell>
          <cell r="EG726">
            <v>0</v>
          </cell>
          <cell r="EH726">
            <v>0</v>
          </cell>
          <cell r="EI726">
            <v>0</v>
          </cell>
          <cell r="EJ726">
            <v>0</v>
          </cell>
          <cell r="EK726">
            <v>0</v>
          </cell>
          <cell r="EL726">
            <v>0</v>
          </cell>
          <cell r="EM726">
            <v>0</v>
          </cell>
          <cell r="EN726">
            <v>0</v>
          </cell>
          <cell r="EO726">
            <v>0</v>
          </cell>
          <cell r="EP726"/>
          <cell r="EQ726">
            <v>107904.92709358264</v>
          </cell>
          <cell r="ER726"/>
          <cell r="ES726"/>
          <cell r="ET726"/>
          <cell r="EU726"/>
          <cell r="EV726"/>
          <cell r="EW726"/>
          <cell r="EX726"/>
          <cell r="EY726"/>
          <cell r="EZ726"/>
          <cell r="FA726"/>
          <cell r="FB726"/>
          <cell r="FC726"/>
          <cell r="FD726"/>
          <cell r="FE726"/>
          <cell r="FF726"/>
          <cell r="FG726"/>
        </row>
        <row r="727">
          <cell r="B727">
            <v>0</v>
          </cell>
          <cell r="C727">
            <v>0</v>
          </cell>
          <cell r="D727">
            <v>0</v>
          </cell>
          <cell r="E727">
            <v>469</v>
          </cell>
          <cell r="F727">
            <v>0</v>
          </cell>
          <cell r="G727">
            <v>0</v>
          </cell>
          <cell r="H727">
            <v>0</v>
          </cell>
          <cell r="I727">
            <v>10.1</v>
          </cell>
          <cell r="J727">
            <v>0</v>
          </cell>
          <cell r="K727">
            <v>0</v>
          </cell>
          <cell r="L727">
            <v>0</v>
          </cell>
          <cell r="M727">
            <v>187.95</v>
          </cell>
          <cell r="N727">
            <v>1385</v>
          </cell>
          <cell r="O727">
            <v>195.9</v>
          </cell>
          <cell r="P727">
            <v>0</v>
          </cell>
          <cell r="Q727">
            <v>49865.4</v>
          </cell>
          <cell r="R727">
            <v>0</v>
          </cell>
          <cell r="S727">
            <v>0</v>
          </cell>
          <cell r="T727">
            <v>0</v>
          </cell>
          <cell r="U727">
            <v>0</v>
          </cell>
          <cell r="V727">
            <v>17091.670093582641</v>
          </cell>
          <cell r="W727">
            <v>0</v>
          </cell>
          <cell r="X727">
            <v>0</v>
          </cell>
          <cell r="Y727">
            <v>0</v>
          </cell>
          <cell r="Z727">
            <v>4137</v>
          </cell>
          <cell r="AA727">
            <v>0</v>
          </cell>
          <cell r="AB727">
            <v>0</v>
          </cell>
          <cell r="AC727">
            <v>0</v>
          </cell>
          <cell r="AD727">
            <v>0</v>
          </cell>
          <cell r="AE727">
            <v>0</v>
          </cell>
          <cell r="AF727">
            <v>159.72</v>
          </cell>
          <cell r="AG727">
            <v>0</v>
          </cell>
          <cell r="AH727">
            <v>0</v>
          </cell>
          <cell r="AI727">
            <v>0</v>
          </cell>
          <cell r="AJ727">
            <v>6981.2199999999993</v>
          </cell>
          <cell r="AK727">
            <v>1488.9800000000002</v>
          </cell>
          <cell r="AL727">
            <v>5642</v>
          </cell>
          <cell r="AM727">
            <v>0</v>
          </cell>
          <cell r="AN727">
            <v>6276</v>
          </cell>
          <cell r="AO727">
            <v>0</v>
          </cell>
          <cell r="AP727">
            <v>0</v>
          </cell>
          <cell r="AQ727">
            <v>2660.6</v>
          </cell>
          <cell r="AR727">
            <v>4772.0999999999995</v>
          </cell>
          <cell r="AS727">
            <v>0</v>
          </cell>
          <cell r="AT727">
            <v>0</v>
          </cell>
          <cell r="AU727">
            <v>613.4</v>
          </cell>
          <cell r="AV727">
            <v>0</v>
          </cell>
          <cell r="AW727">
            <v>6950</v>
          </cell>
          <cell r="AX727">
            <v>0</v>
          </cell>
          <cell r="AY727">
            <v>0</v>
          </cell>
          <cell r="AZ727">
            <v>0</v>
          </cell>
          <cell r="BA727">
            <v>0</v>
          </cell>
          <cell r="BB727">
            <v>0</v>
          </cell>
          <cell r="BC727">
            <v>0</v>
          </cell>
          <cell r="BD727">
            <v>0</v>
          </cell>
          <cell r="BE727">
            <v>0</v>
          </cell>
          <cell r="BF727">
            <v>20</v>
          </cell>
          <cell r="BG727">
            <v>0</v>
          </cell>
          <cell r="BH727">
            <v>0</v>
          </cell>
          <cell r="BI727">
            <v>0</v>
          </cell>
          <cell r="BJ727">
            <v>0</v>
          </cell>
          <cell r="BK727">
            <v>0</v>
          </cell>
          <cell r="BL727">
            <v>0</v>
          </cell>
          <cell r="BM727">
            <v>0</v>
          </cell>
          <cell r="BN727">
            <v>0</v>
          </cell>
          <cell r="BO727">
            <v>0</v>
          </cell>
          <cell r="BP727">
            <v>0</v>
          </cell>
          <cell r="BQ727">
            <v>0</v>
          </cell>
          <cell r="BR727">
            <v>0</v>
          </cell>
          <cell r="BS727">
            <v>0</v>
          </cell>
          <cell r="BT727">
            <v>0</v>
          </cell>
          <cell r="BU727">
            <v>0</v>
          </cell>
          <cell r="BV727">
            <v>0</v>
          </cell>
          <cell r="BW727">
            <v>0</v>
          </cell>
          <cell r="BX727">
            <v>0</v>
          </cell>
          <cell r="BY727">
            <v>0</v>
          </cell>
          <cell r="BZ727">
            <v>0</v>
          </cell>
          <cell r="CA727">
            <v>0</v>
          </cell>
          <cell r="CB727">
            <v>0</v>
          </cell>
          <cell r="CC727">
            <v>0</v>
          </cell>
          <cell r="CD727">
            <v>0</v>
          </cell>
          <cell r="CE727">
            <v>0</v>
          </cell>
          <cell r="CF727">
            <v>0</v>
          </cell>
          <cell r="CG727">
            <v>0</v>
          </cell>
          <cell r="CH727">
            <v>0</v>
          </cell>
          <cell r="CI727">
            <v>0</v>
          </cell>
          <cell r="CJ727">
            <v>0</v>
          </cell>
          <cell r="CK727">
            <v>0</v>
          </cell>
          <cell r="CL727">
            <v>0</v>
          </cell>
          <cell r="CM727">
            <v>0</v>
          </cell>
          <cell r="CN727">
            <v>0</v>
          </cell>
          <cell r="CO727">
            <v>0</v>
          </cell>
          <cell r="CP727">
            <v>0</v>
          </cell>
          <cell r="CQ727">
            <v>0</v>
          </cell>
          <cell r="CR727">
            <v>0</v>
          </cell>
          <cell r="CS727">
            <v>0</v>
          </cell>
          <cell r="CT727">
            <v>0</v>
          </cell>
          <cell r="CU727">
            <v>0</v>
          </cell>
          <cell r="CV727">
            <v>0</v>
          </cell>
          <cell r="CW727">
            <v>0</v>
          </cell>
          <cell r="CX727">
            <v>0</v>
          </cell>
          <cell r="CY727">
            <v>0</v>
          </cell>
          <cell r="CZ727">
            <v>0</v>
          </cell>
          <cell r="DA727">
            <v>0</v>
          </cell>
          <cell r="DB727">
            <v>0</v>
          </cell>
          <cell r="DC727">
            <v>0</v>
          </cell>
          <cell r="DD727">
            <v>0</v>
          </cell>
          <cell r="DE727">
            <v>0</v>
          </cell>
          <cell r="DF727">
            <v>0</v>
          </cell>
          <cell r="DG727">
            <v>0</v>
          </cell>
          <cell r="DH727">
            <v>0</v>
          </cell>
          <cell r="DI727">
            <v>0</v>
          </cell>
          <cell r="DJ727">
            <v>0</v>
          </cell>
          <cell r="DK727">
            <v>0</v>
          </cell>
          <cell r="DL727">
            <v>0</v>
          </cell>
          <cell r="DM727">
            <v>0</v>
          </cell>
          <cell r="DN727">
            <v>0</v>
          </cell>
          <cell r="DO727">
            <v>0</v>
          </cell>
          <cell r="DP727">
            <v>0</v>
          </cell>
          <cell r="DQ727">
            <v>0</v>
          </cell>
          <cell r="DR727">
            <v>0</v>
          </cell>
          <cell r="DS727">
            <v>0</v>
          </cell>
          <cell r="DT727">
            <v>0</v>
          </cell>
          <cell r="DU727">
            <v>0</v>
          </cell>
          <cell r="DV727">
            <v>0</v>
          </cell>
          <cell r="DW727">
            <v>0</v>
          </cell>
          <cell r="DX727">
            <v>0</v>
          </cell>
          <cell r="DY727">
            <v>0</v>
          </cell>
          <cell r="DZ727">
            <v>0</v>
          </cell>
          <cell r="EA727">
            <v>0</v>
          </cell>
          <cell r="EB727">
            <v>0</v>
          </cell>
          <cell r="EC727">
            <v>0</v>
          </cell>
          <cell r="ED727">
            <v>0</v>
          </cell>
          <cell r="EE727">
            <v>0</v>
          </cell>
          <cell r="EF727">
            <v>0</v>
          </cell>
          <cell r="EG727">
            <v>0</v>
          </cell>
          <cell r="EH727">
            <v>0</v>
          </cell>
          <cell r="EI727">
            <v>0</v>
          </cell>
          <cell r="EJ727">
            <v>0</v>
          </cell>
          <cell r="EK727">
            <v>0</v>
          </cell>
          <cell r="EL727">
            <v>0</v>
          </cell>
          <cell r="EM727">
            <v>0</v>
          </cell>
          <cell r="EN727">
            <v>0</v>
          </cell>
          <cell r="EO727">
            <v>0</v>
          </cell>
          <cell r="EP727"/>
          <cell r="EQ727">
            <v>108906.04009358265</v>
          </cell>
          <cell r="ER727"/>
          <cell r="ES727"/>
          <cell r="ET727"/>
          <cell r="EU727"/>
          <cell r="EV727"/>
          <cell r="EW727"/>
          <cell r="EX727"/>
          <cell r="EY727"/>
          <cell r="EZ727"/>
          <cell r="FA727"/>
          <cell r="FB727"/>
          <cell r="FC727"/>
          <cell r="FD727"/>
          <cell r="FE727"/>
          <cell r="FF727"/>
          <cell r="FG727"/>
        </row>
        <row r="728">
          <cell r="B728">
            <v>199.12</v>
          </cell>
          <cell r="C728">
            <v>0</v>
          </cell>
          <cell r="D728">
            <v>0</v>
          </cell>
          <cell r="E728">
            <v>0</v>
          </cell>
          <cell r="F728">
            <v>0</v>
          </cell>
          <cell r="G728">
            <v>0</v>
          </cell>
          <cell r="H728">
            <v>0</v>
          </cell>
          <cell r="I728">
            <v>0</v>
          </cell>
          <cell r="J728">
            <v>0</v>
          </cell>
          <cell r="K728">
            <v>0</v>
          </cell>
          <cell r="L728">
            <v>0</v>
          </cell>
          <cell r="M728">
            <v>0</v>
          </cell>
          <cell r="N728">
            <v>0</v>
          </cell>
          <cell r="O728">
            <v>0</v>
          </cell>
          <cell r="P728">
            <v>0</v>
          </cell>
          <cell r="Q728">
            <v>0</v>
          </cell>
          <cell r="R728">
            <v>0</v>
          </cell>
          <cell r="S728">
            <v>0</v>
          </cell>
          <cell r="T728">
            <v>0</v>
          </cell>
          <cell r="U728">
            <v>0</v>
          </cell>
          <cell r="V728">
            <v>0</v>
          </cell>
          <cell r="W728">
            <v>0</v>
          </cell>
          <cell r="X728">
            <v>0</v>
          </cell>
          <cell r="Y728">
            <v>0</v>
          </cell>
          <cell r="Z728">
            <v>0</v>
          </cell>
          <cell r="AA728">
            <v>0</v>
          </cell>
          <cell r="AB728">
            <v>0</v>
          </cell>
          <cell r="AC728">
            <v>0</v>
          </cell>
          <cell r="AD728">
            <v>0</v>
          </cell>
          <cell r="AE728">
            <v>0</v>
          </cell>
          <cell r="AF728">
            <v>0</v>
          </cell>
          <cell r="AG728">
            <v>0</v>
          </cell>
          <cell r="AH728">
            <v>0</v>
          </cell>
          <cell r="AI728">
            <v>0</v>
          </cell>
          <cell r="AJ728">
            <v>0</v>
          </cell>
          <cell r="AK728">
            <v>0</v>
          </cell>
          <cell r="AL728">
            <v>0</v>
          </cell>
          <cell r="AM728">
            <v>0</v>
          </cell>
          <cell r="AN728">
            <v>0</v>
          </cell>
          <cell r="AO728">
            <v>0</v>
          </cell>
          <cell r="AP728">
            <v>0</v>
          </cell>
          <cell r="AQ728">
            <v>0</v>
          </cell>
          <cell r="AR728">
            <v>0</v>
          </cell>
          <cell r="AS728">
            <v>0</v>
          </cell>
          <cell r="AT728">
            <v>0</v>
          </cell>
          <cell r="AU728">
            <v>0</v>
          </cell>
          <cell r="AV728">
            <v>0</v>
          </cell>
          <cell r="AW728">
            <v>0</v>
          </cell>
          <cell r="AX728">
            <v>0</v>
          </cell>
          <cell r="AY728">
            <v>0</v>
          </cell>
          <cell r="AZ728">
            <v>0</v>
          </cell>
          <cell r="BA728">
            <v>0</v>
          </cell>
          <cell r="BB728">
            <v>0</v>
          </cell>
          <cell r="BC728">
            <v>0</v>
          </cell>
          <cell r="BD728">
            <v>0</v>
          </cell>
          <cell r="BE728">
            <v>0</v>
          </cell>
          <cell r="BF728">
            <v>0</v>
          </cell>
          <cell r="BG728">
            <v>0</v>
          </cell>
          <cell r="BH728">
            <v>0</v>
          </cell>
          <cell r="BI728">
            <v>0</v>
          </cell>
          <cell r="BJ728">
            <v>0</v>
          </cell>
          <cell r="BK728">
            <v>0</v>
          </cell>
          <cell r="BL728">
            <v>0</v>
          </cell>
          <cell r="BM728">
            <v>0</v>
          </cell>
          <cell r="BN728">
            <v>0</v>
          </cell>
          <cell r="BO728">
            <v>0</v>
          </cell>
          <cell r="BP728">
            <v>0</v>
          </cell>
          <cell r="BQ728">
            <v>0</v>
          </cell>
          <cell r="BR728">
            <v>0</v>
          </cell>
          <cell r="BS728">
            <v>0</v>
          </cell>
          <cell r="BT728">
            <v>0</v>
          </cell>
          <cell r="BU728">
            <v>0</v>
          </cell>
          <cell r="BV728">
            <v>0</v>
          </cell>
          <cell r="BW728">
            <v>0</v>
          </cell>
          <cell r="BX728">
            <v>0</v>
          </cell>
          <cell r="BY728">
            <v>0</v>
          </cell>
          <cell r="BZ728">
            <v>0</v>
          </cell>
          <cell r="CA728">
            <v>0</v>
          </cell>
          <cell r="CB728">
            <v>0</v>
          </cell>
          <cell r="CC728">
            <v>0</v>
          </cell>
          <cell r="CD728">
            <v>0</v>
          </cell>
          <cell r="CE728">
            <v>0</v>
          </cell>
          <cell r="CF728">
            <v>0</v>
          </cell>
          <cell r="CG728">
            <v>0</v>
          </cell>
          <cell r="CH728">
            <v>0</v>
          </cell>
          <cell r="CI728">
            <v>0</v>
          </cell>
          <cell r="CJ728">
            <v>0</v>
          </cell>
          <cell r="CK728">
            <v>0</v>
          </cell>
          <cell r="CL728">
            <v>0</v>
          </cell>
          <cell r="CM728">
            <v>0</v>
          </cell>
          <cell r="CN728">
            <v>0</v>
          </cell>
          <cell r="CO728">
            <v>0</v>
          </cell>
          <cell r="CP728">
            <v>0</v>
          </cell>
          <cell r="CQ728">
            <v>0</v>
          </cell>
          <cell r="CR728">
            <v>0</v>
          </cell>
          <cell r="CS728">
            <v>0</v>
          </cell>
          <cell r="CT728">
            <v>0</v>
          </cell>
          <cell r="CU728">
            <v>0</v>
          </cell>
          <cell r="CV728">
            <v>0</v>
          </cell>
          <cell r="CW728">
            <v>0</v>
          </cell>
          <cell r="CX728">
            <v>0</v>
          </cell>
          <cell r="CY728">
            <v>0</v>
          </cell>
          <cell r="CZ728">
            <v>0</v>
          </cell>
          <cell r="DA728">
            <v>0</v>
          </cell>
          <cell r="DB728">
            <v>0</v>
          </cell>
          <cell r="DC728">
            <v>0</v>
          </cell>
          <cell r="DD728">
            <v>0</v>
          </cell>
          <cell r="DE728">
            <v>0</v>
          </cell>
          <cell r="DF728">
            <v>0</v>
          </cell>
          <cell r="DG728">
            <v>0</v>
          </cell>
          <cell r="DH728">
            <v>0</v>
          </cell>
          <cell r="DI728">
            <v>0</v>
          </cell>
          <cell r="DJ728">
            <v>0</v>
          </cell>
          <cell r="DK728">
            <v>0</v>
          </cell>
          <cell r="DL728">
            <v>0</v>
          </cell>
          <cell r="DM728">
            <v>0</v>
          </cell>
          <cell r="DN728">
            <v>0</v>
          </cell>
          <cell r="DO728">
            <v>0</v>
          </cell>
          <cell r="DP728">
            <v>0</v>
          </cell>
          <cell r="DQ728">
            <v>0</v>
          </cell>
          <cell r="DR728">
            <v>0</v>
          </cell>
          <cell r="DS728">
            <v>0</v>
          </cell>
          <cell r="DT728">
            <v>0</v>
          </cell>
          <cell r="DU728">
            <v>0</v>
          </cell>
          <cell r="DV728">
            <v>0</v>
          </cell>
          <cell r="DW728">
            <v>0</v>
          </cell>
          <cell r="DX728">
            <v>0</v>
          </cell>
          <cell r="DY728">
            <v>0</v>
          </cell>
          <cell r="DZ728">
            <v>0</v>
          </cell>
          <cell r="EA728">
            <v>0</v>
          </cell>
          <cell r="EB728">
            <v>0</v>
          </cell>
          <cell r="EC728">
            <v>0</v>
          </cell>
          <cell r="ED728">
            <v>0</v>
          </cell>
          <cell r="EE728">
            <v>0</v>
          </cell>
          <cell r="EF728">
            <v>0</v>
          </cell>
          <cell r="EG728">
            <v>0</v>
          </cell>
          <cell r="EH728">
            <v>0</v>
          </cell>
          <cell r="EI728">
            <v>0</v>
          </cell>
          <cell r="EJ728">
            <v>0</v>
          </cell>
          <cell r="EK728">
            <v>0</v>
          </cell>
          <cell r="EL728">
            <v>0</v>
          </cell>
          <cell r="EM728">
            <v>0</v>
          </cell>
          <cell r="EN728">
            <v>0</v>
          </cell>
          <cell r="EO728">
            <v>0</v>
          </cell>
          <cell r="EP728"/>
          <cell r="EQ728">
            <v>199.12</v>
          </cell>
          <cell r="ER728"/>
          <cell r="ES728"/>
          <cell r="ET728"/>
          <cell r="EU728"/>
          <cell r="EV728"/>
          <cell r="EW728"/>
          <cell r="EX728"/>
          <cell r="EY728"/>
          <cell r="EZ728"/>
          <cell r="FA728"/>
          <cell r="FB728"/>
          <cell r="FC728"/>
          <cell r="FD728"/>
          <cell r="FE728"/>
          <cell r="FF728"/>
          <cell r="FG728"/>
        </row>
        <row r="729">
          <cell r="B729">
            <v>199.12</v>
          </cell>
          <cell r="C729">
            <v>0</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0</v>
          </cell>
          <cell r="AF729">
            <v>0</v>
          </cell>
          <cell r="AG729">
            <v>0</v>
          </cell>
          <cell r="AH729">
            <v>0</v>
          </cell>
          <cell r="AI729">
            <v>0</v>
          </cell>
          <cell r="AJ729">
            <v>0</v>
          </cell>
          <cell r="AK729">
            <v>0</v>
          </cell>
          <cell r="AL729">
            <v>0</v>
          </cell>
          <cell r="AM729">
            <v>0</v>
          </cell>
          <cell r="AN729">
            <v>0</v>
          </cell>
          <cell r="AO729">
            <v>0</v>
          </cell>
          <cell r="AP729">
            <v>0</v>
          </cell>
          <cell r="AQ729">
            <v>0</v>
          </cell>
          <cell r="AR729">
            <v>0</v>
          </cell>
          <cell r="AS729">
            <v>0</v>
          </cell>
          <cell r="AT729">
            <v>15.299999999999997</v>
          </cell>
          <cell r="AU729">
            <v>0</v>
          </cell>
          <cell r="AV729">
            <v>0</v>
          </cell>
          <cell r="AW729">
            <v>0</v>
          </cell>
          <cell r="AX729">
            <v>0</v>
          </cell>
          <cell r="AY729">
            <v>0</v>
          </cell>
          <cell r="AZ729">
            <v>0</v>
          </cell>
          <cell r="BA729">
            <v>0</v>
          </cell>
          <cell r="BB729">
            <v>0</v>
          </cell>
          <cell r="BC729">
            <v>0</v>
          </cell>
          <cell r="BD729">
            <v>0</v>
          </cell>
          <cell r="BE729">
            <v>0</v>
          </cell>
          <cell r="BF729">
            <v>0</v>
          </cell>
          <cell r="BG729">
            <v>0</v>
          </cell>
          <cell r="BH729">
            <v>0</v>
          </cell>
          <cell r="BI729">
            <v>0</v>
          </cell>
          <cell r="BJ729">
            <v>0</v>
          </cell>
          <cell r="BK729">
            <v>0</v>
          </cell>
          <cell r="BL729">
            <v>0</v>
          </cell>
          <cell r="BM729">
            <v>0</v>
          </cell>
          <cell r="BN729">
            <v>0</v>
          </cell>
          <cell r="BO729">
            <v>0</v>
          </cell>
          <cell r="BP729">
            <v>0</v>
          </cell>
          <cell r="BQ729">
            <v>613.87</v>
          </cell>
          <cell r="BR729">
            <v>0</v>
          </cell>
          <cell r="BS729">
            <v>0</v>
          </cell>
          <cell r="BT729">
            <v>0</v>
          </cell>
          <cell r="BU729">
            <v>0</v>
          </cell>
          <cell r="BV729">
            <v>0</v>
          </cell>
          <cell r="BW729">
            <v>0</v>
          </cell>
          <cell r="BX729">
            <v>0</v>
          </cell>
          <cell r="BY729">
            <v>0</v>
          </cell>
          <cell r="BZ729">
            <v>0</v>
          </cell>
          <cell r="CA729">
            <v>0</v>
          </cell>
          <cell r="CB729">
            <v>0</v>
          </cell>
          <cell r="CC729">
            <v>0</v>
          </cell>
          <cell r="CD729">
            <v>0</v>
          </cell>
          <cell r="CE729">
            <v>0</v>
          </cell>
          <cell r="CF729">
            <v>0</v>
          </cell>
          <cell r="CG729">
            <v>0</v>
          </cell>
          <cell r="CH729">
            <v>0</v>
          </cell>
          <cell r="CI729">
            <v>0</v>
          </cell>
          <cell r="CJ729">
            <v>0</v>
          </cell>
          <cell r="CK729">
            <v>0</v>
          </cell>
          <cell r="CL729">
            <v>0</v>
          </cell>
          <cell r="CM729">
            <v>0</v>
          </cell>
          <cell r="CN729">
            <v>0</v>
          </cell>
          <cell r="CO729">
            <v>0</v>
          </cell>
          <cell r="CP729">
            <v>0</v>
          </cell>
          <cell r="CQ729">
            <v>0</v>
          </cell>
          <cell r="CR729">
            <v>0</v>
          </cell>
          <cell r="CS729">
            <v>0</v>
          </cell>
          <cell r="CT729">
            <v>0</v>
          </cell>
          <cell r="CU729">
            <v>0</v>
          </cell>
          <cell r="CV729">
            <v>0</v>
          </cell>
          <cell r="CW729">
            <v>0</v>
          </cell>
          <cell r="CX729">
            <v>0</v>
          </cell>
          <cell r="CY729">
            <v>0</v>
          </cell>
          <cell r="CZ729">
            <v>0</v>
          </cell>
          <cell r="DA729">
            <v>0</v>
          </cell>
          <cell r="DB729">
            <v>0</v>
          </cell>
          <cell r="DC729">
            <v>0</v>
          </cell>
          <cell r="DD729">
            <v>0</v>
          </cell>
          <cell r="DE729">
            <v>0</v>
          </cell>
          <cell r="DF729">
            <v>0</v>
          </cell>
          <cell r="DG729">
            <v>0</v>
          </cell>
          <cell r="DH729">
            <v>0</v>
          </cell>
          <cell r="DI729">
            <v>0</v>
          </cell>
          <cell r="DJ729">
            <v>0</v>
          </cell>
          <cell r="DK729">
            <v>0</v>
          </cell>
          <cell r="DL729">
            <v>0</v>
          </cell>
          <cell r="DM729">
            <v>0</v>
          </cell>
          <cell r="DN729">
            <v>0</v>
          </cell>
          <cell r="DO729">
            <v>0</v>
          </cell>
          <cell r="DP729">
            <v>0</v>
          </cell>
          <cell r="DQ729">
            <v>0</v>
          </cell>
          <cell r="DR729">
            <v>0</v>
          </cell>
          <cell r="DS729">
            <v>0</v>
          </cell>
          <cell r="DT729">
            <v>0</v>
          </cell>
          <cell r="DU729">
            <v>0</v>
          </cell>
          <cell r="DV729">
            <v>0</v>
          </cell>
          <cell r="DW729">
            <v>0</v>
          </cell>
          <cell r="DX729">
            <v>0</v>
          </cell>
          <cell r="DY729">
            <v>0</v>
          </cell>
          <cell r="DZ729">
            <v>0</v>
          </cell>
          <cell r="EA729">
            <v>0</v>
          </cell>
          <cell r="EB729">
            <v>0</v>
          </cell>
          <cell r="EC729">
            <v>0</v>
          </cell>
          <cell r="ED729">
            <v>0</v>
          </cell>
          <cell r="EE729">
            <v>0</v>
          </cell>
          <cell r="EF729">
            <v>0</v>
          </cell>
          <cell r="EG729">
            <v>0</v>
          </cell>
          <cell r="EH729">
            <v>0</v>
          </cell>
          <cell r="EI729">
            <v>0</v>
          </cell>
          <cell r="EJ729">
            <v>0</v>
          </cell>
          <cell r="EK729">
            <v>0</v>
          </cell>
          <cell r="EL729">
            <v>0</v>
          </cell>
          <cell r="EM729">
            <v>0</v>
          </cell>
          <cell r="EN729">
            <v>0</v>
          </cell>
          <cell r="EO729">
            <v>0</v>
          </cell>
          <cell r="EP729"/>
          <cell r="EQ729">
            <v>828.29</v>
          </cell>
          <cell r="ER729"/>
          <cell r="ES729"/>
          <cell r="ET729"/>
          <cell r="EU729"/>
          <cell r="EV729"/>
          <cell r="EW729"/>
          <cell r="EX729"/>
          <cell r="EY729"/>
          <cell r="EZ729"/>
          <cell r="FA729"/>
          <cell r="FB729"/>
          <cell r="FC729"/>
          <cell r="FD729"/>
          <cell r="FE729"/>
          <cell r="FF729"/>
          <cell r="FG729"/>
        </row>
        <row r="730">
          <cell r="B730">
            <v>0</v>
          </cell>
          <cell r="C730">
            <v>0</v>
          </cell>
          <cell r="D730">
            <v>900</v>
          </cell>
          <cell r="E730">
            <v>0</v>
          </cell>
          <cell r="F730">
            <v>0</v>
          </cell>
          <cell r="G730">
            <v>0</v>
          </cell>
          <cell r="H730">
            <v>2785</v>
          </cell>
          <cell r="I730">
            <v>388</v>
          </cell>
          <cell r="J730">
            <v>0</v>
          </cell>
          <cell r="K730">
            <v>1346</v>
          </cell>
          <cell r="L730">
            <v>38.299999999999997</v>
          </cell>
          <cell r="M730">
            <v>0</v>
          </cell>
          <cell r="N730">
            <v>0</v>
          </cell>
          <cell r="O730">
            <v>0</v>
          </cell>
          <cell r="P730">
            <v>0</v>
          </cell>
          <cell r="Q730">
            <v>0</v>
          </cell>
          <cell r="R730">
            <v>0</v>
          </cell>
          <cell r="S730">
            <v>0</v>
          </cell>
          <cell r="T730">
            <v>1349</v>
          </cell>
          <cell r="U730">
            <v>1073</v>
          </cell>
          <cell r="V730">
            <v>0</v>
          </cell>
          <cell r="W730">
            <v>88.83</v>
          </cell>
          <cell r="X730">
            <v>163.5</v>
          </cell>
          <cell r="Y730">
            <v>0</v>
          </cell>
          <cell r="Z730">
            <v>0</v>
          </cell>
          <cell r="AA730">
            <v>97134</v>
          </cell>
          <cell r="AB730">
            <v>12000</v>
          </cell>
          <cell r="AC730">
            <v>0</v>
          </cell>
          <cell r="AD730">
            <v>1531.8700000000001</v>
          </cell>
          <cell r="AE730">
            <v>0</v>
          </cell>
          <cell r="AF730">
            <v>0</v>
          </cell>
          <cell r="AG730">
            <v>0</v>
          </cell>
          <cell r="AH730">
            <v>0</v>
          </cell>
          <cell r="AI730">
            <v>0</v>
          </cell>
          <cell r="AJ730">
            <v>0</v>
          </cell>
          <cell r="AK730">
            <v>0</v>
          </cell>
          <cell r="AL730">
            <v>0</v>
          </cell>
          <cell r="AM730">
            <v>0</v>
          </cell>
          <cell r="AN730">
            <v>0</v>
          </cell>
          <cell r="AO730">
            <v>0</v>
          </cell>
          <cell r="AP730">
            <v>0</v>
          </cell>
          <cell r="AQ730">
            <v>0</v>
          </cell>
          <cell r="AR730">
            <v>0</v>
          </cell>
          <cell r="AS730">
            <v>0</v>
          </cell>
          <cell r="AT730">
            <v>1617.9</v>
          </cell>
          <cell r="AU730">
            <v>0</v>
          </cell>
          <cell r="AV730">
            <v>193.90000000000003</v>
          </cell>
          <cell r="AW730">
            <v>0</v>
          </cell>
          <cell r="AX730">
            <v>0</v>
          </cell>
          <cell r="AY730">
            <v>0</v>
          </cell>
          <cell r="AZ730">
            <v>0</v>
          </cell>
          <cell r="BA730">
            <v>0</v>
          </cell>
          <cell r="BB730">
            <v>0</v>
          </cell>
          <cell r="BC730">
            <v>0</v>
          </cell>
          <cell r="BD730">
            <v>4.6399999999999997</v>
          </cell>
          <cell r="BE730">
            <v>0</v>
          </cell>
          <cell r="BF730">
            <v>0</v>
          </cell>
          <cell r="BG730">
            <v>749.24000000000012</v>
          </cell>
          <cell r="BH730">
            <v>0</v>
          </cell>
          <cell r="BI730">
            <v>0</v>
          </cell>
          <cell r="BJ730">
            <v>70.800000000000011</v>
          </cell>
          <cell r="BK730">
            <v>0</v>
          </cell>
          <cell r="BL730">
            <v>0</v>
          </cell>
          <cell r="BM730">
            <v>2572.0600000000004</v>
          </cell>
          <cell r="BN730">
            <v>153</v>
          </cell>
          <cell r="BO730">
            <v>0</v>
          </cell>
          <cell r="BP730">
            <v>1031.5219886520958</v>
          </cell>
          <cell r="BQ730">
            <v>0</v>
          </cell>
          <cell r="BR730">
            <v>7467.2400000000007</v>
          </cell>
          <cell r="BS730">
            <v>5148.3</v>
          </cell>
          <cell r="BT730">
            <v>5716.15</v>
          </cell>
          <cell r="BU730">
            <v>384</v>
          </cell>
          <cell r="BV730">
            <v>1213.966070905665</v>
          </cell>
          <cell r="BW730">
            <v>0</v>
          </cell>
          <cell r="BX730">
            <v>0</v>
          </cell>
          <cell r="BY730">
            <v>0</v>
          </cell>
          <cell r="BZ730">
            <v>58.7</v>
          </cell>
          <cell r="CA730">
            <v>26.5</v>
          </cell>
          <cell r="CB730">
            <v>257.27999999999997</v>
          </cell>
          <cell r="CC730">
            <v>411</v>
          </cell>
          <cell r="CD730">
            <v>1170</v>
          </cell>
          <cell r="CE730">
            <v>22.68</v>
          </cell>
          <cell r="CF730">
            <v>1667.9</v>
          </cell>
          <cell r="CG730">
            <v>0</v>
          </cell>
          <cell r="CH730">
            <v>1762</v>
          </cell>
          <cell r="CI730">
            <v>0</v>
          </cell>
          <cell r="CJ730">
            <v>327.77900772868571</v>
          </cell>
          <cell r="CK730">
            <v>11.950000000000001</v>
          </cell>
          <cell r="CL730">
            <v>27.299999999999997</v>
          </cell>
          <cell r="CM730">
            <v>404.64000000000004</v>
          </cell>
          <cell r="CN730">
            <v>1412.5</v>
          </cell>
          <cell r="CO730">
            <v>160.4</v>
          </cell>
          <cell r="CP730">
            <v>215.70000000000002</v>
          </cell>
          <cell r="CQ730">
            <v>291.10000000000002</v>
          </cell>
          <cell r="CR730">
            <v>71.400000000000006</v>
          </cell>
          <cell r="CS730">
            <v>0</v>
          </cell>
          <cell r="CT730">
            <v>0</v>
          </cell>
          <cell r="CU730">
            <v>0</v>
          </cell>
          <cell r="CV730">
            <v>0</v>
          </cell>
          <cell r="CW730">
            <v>0</v>
          </cell>
          <cell r="CX730">
            <v>1644</v>
          </cell>
          <cell r="CY730">
            <v>0</v>
          </cell>
          <cell r="CZ730">
            <v>0</v>
          </cell>
          <cell r="DA730">
            <v>0</v>
          </cell>
          <cell r="DB730">
            <v>2025.11</v>
          </cell>
          <cell r="DC730">
            <v>969.6</v>
          </cell>
          <cell r="DD730">
            <v>0</v>
          </cell>
          <cell r="DE730">
            <v>0</v>
          </cell>
          <cell r="DF730">
            <v>0</v>
          </cell>
          <cell r="DG730">
            <v>0</v>
          </cell>
          <cell r="DH730">
            <v>0</v>
          </cell>
          <cell r="DI730">
            <v>0</v>
          </cell>
          <cell r="DJ730">
            <v>988.05</v>
          </cell>
          <cell r="DK730">
            <v>0</v>
          </cell>
          <cell r="DL730">
            <v>0</v>
          </cell>
          <cell r="DM730">
            <v>0</v>
          </cell>
          <cell r="DN730">
            <v>94.32</v>
          </cell>
          <cell r="DO730">
            <v>281.55</v>
          </cell>
          <cell r="DP730">
            <v>0</v>
          </cell>
          <cell r="DQ730">
            <v>0</v>
          </cell>
          <cell r="DR730">
            <v>0</v>
          </cell>
          <cell r="DS730">
            <v>0</v>
          </cell>
          <cell r="DT730">
            <v>0</v>
          </cell>
          <cell r="DU730">
            <v>0</v>
          </cell>
          <cell r="DV730">
            <v>0</v>
          </cell>
          <cell r="DW730">
            <v>0</v>
          </cell>
          <cell r="DX730">
            <v>0</v>
          </cell>
          <cell r="DY730">
            <v>0</v>
          </cell>
          <cell r="DZ730">
            <v>752</v>
          </cell>
          <cell r="EA730">
            <v>65</v>
          </cell>
          <cell r="EB730">
            <v>17.550000000000004</v>
          </cell>
          <cell r="EC730">
            <v>0</v>
          </cell>
          <cell r="ED730">
            <v>655</v>
          </cell>
          <cell r="EE730">
            <v>2093.4</v>
          </cell>
          <cell r="EF730">
            <v>10.18</v>
          </cell>
          <cell r="EG730">
            <v>4.5</v>
          </cell>
          <cell r="EH730">
            <v>0</v>
          </cell>
          <cell r="EI730">
            <v>28.5</v>
          </cell>
          <cell r="EJ730">
            <v>0</v>
          </cell>
          <cell r="EK730">
            <v>393.02078548387124</v>
          </cell>
          <cell r="EL730">
            <v>7.879999999999999</v>
          </cell>
          <cell r="EM730">
            <v>228</v>
          </cell>
          <cell r="EN730">
            <v>414</v>
          </cell>
          <cell r="EO730">
            <v>0</v>
          </cell>
          <cell r="EP730"/>
          <cell r="EQ730">
            <v>164090.70785277028</v>
          </cell>
          <cell r="ER730"/>
          <cell r="ES730"/>
          <cell r="ET730"/>
          <cell r="EU730"/>
          <cell r="EV730"/>
          <cell r="EW730"/>
          <cell r="EX730"/>
          <cell r="EY730"/>
          <cell r="EZ730"/>
          <cell r="FA730"/>
          <cell r="FB730"/>
          <cell r="FC730"/>
          <cell r="FD730"/>
          <cell r="FE730"/>
          <cell r="FF730"/>
        </row>
        <row r="731">
          <cell r="B731">
            <v>0</v>
          </cell>
          <cell r="C731">
            <v>0</v>
          </cell>
          <cell r="D731">
            <v>900</v>
          </cell>
          <cell r="E731">
            <v>0</v>
          </cell>
          <cell r="F731">
            <v>0</v>
          </cell>
          <cell r="G731">
            <v>0</v>
          </cell>
          <cell r="H731">
            <v>2785</v>
          </cell>
          <cell r="I731">
            <v>301</v>
          </cell>
          <cell r="J731">
            <v>0</v>
          </cell>
          <cell r="K731">
            <v>0</v>
          </cell>
          <cell r="L731">
            <v>42.099999999999994</v>
          </cell>
          <cell r="M731">
            <v>0</v>
          </cell>
          <cell r="N731">
            <v>0</v>
          </cell>
          <cell r="O731">
            <v>0</v>
          </cell>
          <cell r="P731">
            <v>0</v>
          </cell>
          <cell r="Q731">
            <v>0</v>
          </cell>
          <cell r="R731">
            <v>0</v>
          </cell>
          <cell r="S731">
            <v>0</v>
          </cell>
          <cell r="T731">
            <v>1349</v>
          </cell>
          <cell r="U731">
            <v>2135</v>
          </cell>
          <cell r="V731">
            <v>0</v>
          </cell>
          <cell r="W731">
            <v>89.929999999999993</v>
          </cell>
          <cell r="X731">
            <v>163.5</v>
          </cell>
          <cell r="Y731">
            <v>0</v>
          </cell>
          <cell r="Z731">
            <v>0</v>
          </cell>
          <cell r="AA731">
            <v>121949</v>
          </cell>
          <cell r="AB731">
            <v>12000</v>
          </cell>
          <cell r="AC731">
            <v>0</v>
          </cell>
          <cell r="AD731">
            <v>1531.8700000000001</v>
          </cell>
          <cell r="AE731">
            <v>0</v>
          </cell>
          <cell r="AF731">
            <v>0</v>
          </cell>
          <cell r="AG731">
            <v>0</v>
          </cell>
          <cell r="AH731">
            <v>0</v>
          </cell>
          <cell r="AI731">
            <v>0</v>
          </cell>
          <cell r="AJ731">
            <v>0</v>
          </cell>
          <cell r="AK731">
            <v>0</v>
          </cell>
          <cell r="AL731">
            <v>0</v>
          </cell>
          <cell r="AM731">
            <v>0</v>
          </cell>
          <cell r="AN731">
            <v>0</v>
          </cell>
          <cell r="AO731">
            <v>0</v>
          </cell>
          <cell r="AP731">
            <v>0</v>
          </cell>
          <cell r="AQ731">
            <v>0</v>
          </cell>
          <cell r="AR731">
            <v>0</v>
          </cell>
          <cell r="AS731">
            <v>0</v>
          </cell>
          <cell r="AT731">
            <v>658.3</v>
          </cell>
          <cell r="AU731">
            <v>0</v>
          </cell>
          <cell r="AV731">
            <v>119.2</v>
          </cell>
          <cell r="AW731">
            <v>0</v>
          </cell>
          <cell r="AX731">
            <v>0</v>
          </cell>
          <cell r="AY731">
            <v>0</v>
          </cell>
          <cell r="AZ731">
            <v>0</v>
          </cell>
          <cell r="BA731">
            <v>0</v>
          </cell>
          <cell r="BB731">
            <v>0</v>
          </cell>
          <cell r="BC731">
            <v>0</v>
          </cell>
          <cell r="BD731">
            <v>4.6399999999999997</v>
          </cell>
          <cell r="BE731">
            <v>0</v>
          </cell>
          <cell r="BF731">
            <v>0</v>
          </cell>
          <cell r="BG731">
            <v>749.24000000000012</v>
          </cell>
          <cell r="BH731">
            <v>0</v>
          </cell>
          <cell r="BI731">
            <v>0</v>
          </cell>
          <cell r="BJ731">
            <v>70.800000000000011</v>
          </cell>
          <cell r="BK731">
            <v>0</v>
          </cell>
          <cell r="BL731">
            <v>0</v>
          </cell>
          <cell r="BM731">
            <v>2572.0600000000004</v>
          </cell>
          <cell r="BN731">
            <v>764</v>
          </cell>
          <cell r="BO731">
            <v>0</v>
          </cell>
          <cell r="BP731">
            <v>1031.5219886520958</v>
          </cell>
          <cell r="BQ731">
            <v>0</v>
          </cell>
          <cell r="BR731">
            <v>7465.4800000000005</v>
          </cell>
          <cell r="BS731">
            <v>5176.8999999999996</v>
          </cell>
          <cell r="BT731">
            <v>5222.5</v>
          </cell>
          <cell r="BU731">
            <v>16.7</v>
          </cell>
          <cell r="BV731">
            <v>1186.0800000000002</v>
          </cell>
          <cell r="BW731">
            <v>0</v>
          </cell>
          <cell r="BX731">
            <v>0</v>
          </cell>
          <cell r="BY731">
            <v>0</v>
          </cell>
          <cell r="BZ731">
            <v>29.189999999999998</v>
          </cell>
          <cell r="CA731">
            <v>26.5</v>
          </cell>
          <cell r="CB731">
            <v>257.27999999999997</v>
          </cell>
          <cell r="CC731">
            <v>269.8</v>
          </cell>
          <cell r="CD731">
            <v>1170</v>
          </cell>
          <cell r="CE731">
            <v>52.300000000000004</v>
          </cell>
          <cell r="CF731">
            <v>1667.9</v>
          </cell>
          <cell r="CG731">
            <v>0</v>
          </cell>
          <cell r="CH731">
            <v>1762</v>
          </cell>
          <cell r="CI731">
            <v>0</v>
          </cell>
          <cell r="CJ731">
            <v>327.77900772868571</v>
          </cell>
          <cell r="CK731">
            <v>11.93</v>
          </cell>
          <cell r="CL731">
            <v>84.4</v>
          </cell>
          <cell r="CM731">
            <v>404.64000000000004</v>
          </cell>
          <cell r="CN731">
            <v>1412.5</v>
          </cell>
          <cell r="CO731">
            <v>0</v>
          </cell>
          <cell r="CP731">
            <v>215.70000000000002</v>
          </cell>
          <cell r="CQ731">
            <v>184.15</v>
          </cell>
          <cell r="CR731">
            <v>74.5</v>
          </cell>
          <cell r="CS731">
            <v>0</v>
          </cell>
          <cell r="CT731">
            <v>0</v>
          </cell>
          <cell r="CU731">
            <v>0</v>
          </cell>
          <cell r="CV731">
            <v>0</v>
          </cell>
          <cell r="CW731">
            <v>0</v>
          </cell>
          <cell r="CX731">
            <v>2899.7</v>
          </cell>
          <cell r="CY731">
            <v>0</v>
          </cell>
          <cell r="CZ731">
            <v>0</v>
          </cell>
          <cell r="DA731">
            <v>0</v>
          </cell>
          <cell r="DB731">
            <v>3496.8399999999997</v>
          </cell>
          <cell r="DC731">
            <v>663</v>
          </cell>
          <cell r="DD731">
            <v>0</v>
          </cell>
          <cell r="DE731">
            <v>0</v>
          </cell>
          <cell r="DF731">
            <v>0</v>
          </cell>
          <cell r="DG731">
            <v>0</v>
          </cell>
          <cell r="DH731">
            <v>0</v>
          </cell>
          <cell r="DI731">
            <v>0</v>
          </cell>
          <cell r="DJ731">
            <v>1048.82</v>
          </cell>
          <cell r="DK731">
            <v>0</v>
          </cell>
          <cell r="DL731">
            <v>0</v>
          </cell>
          <cell r="DM731">
            <v>0</v>
          </cell>
          <cell r="DN731">
            <v>656.72</v>
          </cell>
          <cell r="DO731">
            <v>294.12</v>
          </cell>
          <cell r="DP731">
            <v>0</v>
          </cell>
          <cell r="DQ731">
            <v>0</v>
          </cell>
          <cell r="DR731">
            <v>0</v>
          </cell>
          <cell r="DS731">
            <v>0</v>
          </cell>
          <cell r="DT731">
            <v>0</v>
          </cell>
          <cell r="DU731">
            <v>0</v>
          </cell>
          <cell r="DV731">
            <v>0</v>
          </cell>
          <cell r="DW731">
            <v>0</v>
          </cell>
          <cell r="DX731">
            <v>0</v>
          </cell>
          <cell r="DY731">
            <v>0</v>
          </cell>
          <cell r="DZ731">
            <v>752</v>
          </cell>
          <cell r="EA731">
            <v>61.93</v>
          </cell>
          <cell r="EB731">
            <v>18.180000000000003</v>
          </cell>
          <cell r="EC731">
            <v>0</v>
          </cell>
          <cell r="ED731">
            <v>655</v>
          </cell>
          <cell r="EE731">
            <v>1942.6</v>
          </cell>
          <cell r="EF731">
            <v>10.18</v>
          </cell>
          <cell r="EG731">
            <v>4.5</v>
          </cell>
          <cell r="EH731">
            <v>0</v>
          </cell>
          <cell r="EI731">
            <v>20.8</v>
          </cell>
          <cell r="EJ731">
            <v>0</v>
          </cell>
          <cell r="EK731">
            <v>393.02078548387124</v>
          </cell>
          <cell r="EL731">
            <v>7.879999999999999</v>
          </cell>
          <cell r="EM731">
            <v>228</v>
          </cell>
          <cell r="EN731">
            <v>414</v>
          </cell>
          <cell r="EO731">
            <v>0</v>
          </cell>
          <cell r="EP731"/>
          <cell r="EQ731">
            <v>189801.68178186461</v>
          </cell>
          <cell r="ER731"/>
          <cell r="ES731"/>
          <cell r="ET731"/>
          <cell r="EU731"/>
          <cell r="EV731"/>
          <cell r="EW731"/>
          <cell r="EX731"/>
          <cell r="EY731"/>
          <cell r="EZ731"/>
          <cell r="FA731"/>
          <cell r="FB731"/>
          <cell r="FC731"/>
          <cell r="FD731"/>
          <cell r="FE731"/>
          <cell r="FF731"/>
        </row>
        <row r="732">
          <cell r="B732">
            <v>0</v>
          </cell>
          <cell r="C732">
            <v>1170</v>
          </cell>
          <cell r="D732">
            <v>0</v>
          </cell>
          <cell r="E732">
            <v>0</v>
          </cell>
          <cell r="F732">
            <v>0</v>
          </cell>
          <cell r="G732">
            <v>394.29999999999995</v>
          </cell>
          <cell r="H732">
            <v>0</v>
          </cell>
          <cell r="I732">
            <v>811.4</v>
          </cell>
          <cell r="J732">
            <v>0</v>
          </cell>
          <cell r="K732">
            <v>0</v>
          </cell>
          <cell r="L732">
            <v>0</v>
          </cell>
          <cell r="M732">
            <v>0</v>
          </cell>
          <cell r="N732">
            <v>0</v>
          </cell>
          <cell r="O732">
            <v>0</v>
          </cell>
          <cell r="P732">
            <v>0</v>
          </cell>
          <cell r="Q732">
            <v>0</v>
          </cell>
          <cell r="R732">
            <v>0</v>
          </cell>
          <cell r="S732">
            <v>0</v>
          </cell>
          <cell r="T732">
            <v>0</v>
          </cell>
          <cell r="U732">
            <v>0</v>
          </cell>
          <cell r="V732">
            <v>0</v>
          </cell>
          <cell r="W732">
            <v>0</v>
          </cell>
          <cell r="X732">
            <v>0</v>
          </cell>
          <cell r="Y732">
            <v>102.5</v>
          </cell>
          <cell r="Z732">
            <v>0</v>
          </cell>
          <cell r="AA732">
            <v>0</v>
          </cell>
          <cell r="AB732">
            <v>0</v>
          </cell>
          <cell r="AC732">
            <v>18757.2</v>
          </cell>
          <cell r="AD732">
            <v>0</v>
          </cell>
          <cell r="AE732">
            <v>0</v>
          </cell>
          <cell r="AF732">
            <v>829.37000000000012</v>
          </cell>
          <cell r="AG732">
            <v>0</v>
          </cell>
          <cell r="AH732">
            <v>0</v>
          </cell>
          <cell r="AI732">
            <v>0</v>
          </cell>
          <cell r="AJ732">
            <v>0</v>
          </cell>
          <cell r="AK732">
            <v>0</v>
          </cell>
          <cell r="AL732">
            <v>0</v>
          </cell>
          <cell r="AM732">
            <v>0</v>
          </cell>
          <cell r="AN732">
            <v>0</v>
          </cell>
          <cell r="AO732">
            <v>0</v>
          </cell>
          <cell r="AP732">
            <v>0</v>
          </cell>
          <cell r="AQ732">
            <v>0</v>
          </cell>
          <cell r="AR732">
            <v>0</v>
          </cell>
          <cell r="AS732">
            <v>0</v>
          </cell>
          <cell r="AT732">
            <v>0</v>
          </cell>
          <cell r="AU732">
            <v>0</v>
          </cell>
          <cell r="AV732">
            <v>0</v>
          </cell>
          <cell r="AW732">
            <v>0</v>
          </cell>
          <cell r="AX732">
            <v>19111</v>
          </cell>
          <cell r="AY732">
            <v>2381.1</v>
          </cell>
          <cell r="AZ732">
            <v>379.59000000000003</v>
          </cell>
          <cell r="BA732">
            <v>780.5</v>
          </cell>
          <cell r="BB732">
            <v>0</v>
          </cell>
          <cell r="BC732">
            <v>249.39999999999998</v>
          </cell>
          <cell r="BD732">
            <v>156.35000000000002</v>
          </cell>
          <cell r="BE732">
            <v>0</v>
          </cell>
          <cell r="BF732">
            <v>0</v>
          </cell>
          <cell r="BG732">
            <v>1271.0200000000002</v>
          </cell>
          <cell r="BH732">
            <v>1014.0414513378399</v>
          </cell>
          <cell r="BI732">
            <v>249.8</v>
          </cell>
          <cell r="BJ732">
            <v>0</v>
          </cell>
          <cell r="BK732">
            <v>0</v>
          </cell>
          <cell r="BL732">
            <v>0</v>
          </cell>
          <cell r="BM732">
            <v>0</v>
          </cell>
          <cell r="BN732">
            <v>135</v>
          </cell>
          <cell r="BO732">
            <v>0</v>
          </cell>
          <cell r="BP732">
            <v>0</v>
          </cell>
          <cell r="BQ732">
            <v>0</v>
          </cell>
          <cell r="BR732">
            <v>0</v>
          </cell>
          <cell r="BS732">
            <v>0</v>
          </cell>
          <cell r="BT732">
            <v>0</v>
          </cell>
          <cell r="BU732">
            <v>0</v>
          </cell>
          <cell r="BV732">
            <v>0</v>
          </cell>
          <cell r="BW732">
            <v>0</v>
          </cell>
          <cell r="BX732">
            <v>0</v>
          </cell>
          <cell r="BY732">
            <v>0.6</v>
          </cell>
          <cell r="BZ732">
            <v>12.8</v>
          </cell>
          <cell r="CA732">
            <v>0</v>
          </cell>
          <cell r="CB732">
            <v>0</v>
          </cell>
          <cell r="CC732">
            <v>0</v>
          </cell>
          <cell r="CD732">
            <v>0</v>
          </cell>
          <cell r="CE732">
            <v>0</v>
          </cell>
          <cell r="CF732">
            <v>0</v>
          </cell>
          <cell r="CG732">
            <v>0</v>
          </cell>
          <cell r="CH732">
            <v>20</v>
          </cell>
          <cell r="CI732">
            <v>0</v>
          </cell>
          <cell r="CJ732">
            <v>0</v>
          </cell>
          <cell r="CK732">
            <v>12.22</v>
          </cell>
          <cell r="CL732">
            <v>0</v>
          </cell>
          <cell r="CM732">
            <v>0</v>
          </cell>
          <cell r="CN732">
            <v>1021.5</v>
          </cell>
          <cell r="CO732">
            <v>0</v>
          </cell>
          <cell r="CP732">
            <v>0</v>
          </cell>
          <cell r="CQ732">
            <v>149.80000000000001</v>
          </cell>
          <cell r="CR732">
            <v>0</v>
          </cell>
          <cell r="CS732">
            <v>0</v>
          </cell>
          <cell r="CT732">
            <v>0</v>
          </cell>
          <cell r="CU732">
            <v>0</v>
          </cell>
          <cell r="CV732">
            <v>0</v>
          </cell>
          <cell r="CW732">
            <v>0</v>
          </cell>
          <cell r="CX732">
            <v>0</v>
          </cell>
          <cell r="CY732">
            <v>0</v>
          </cell>
          <cell r="CZ732">
            <v>0</v>
          </cell>
          <cell r="DA732">
            <v>0</v>
          </cell>
          <cell r="DB732">
            <v>0</v>
          </cell>
          <cell r="DC732">
            <v>0</v>
          </cell>
          <cell r="DD732">
            <v>0</v>
          </cell>
          <cell r="DE732">
            <v>0</v>
          </cell>
          <cell r="DF732">
            <v>0</v>
          </cell>
          <cell r="DG732">
            <v>0</v>
          </cell>
          <cell r="DH732">
            <v>0</v>
          </cell>
          <cell r="DI732">
            <v>0</v>
          </cell>
          <cell r="DJ732">
            <v>0</v>
          </cell>
          <cell r="DK732">
            <v>0</v>
          </cell>
          <cell r="DL732">
            <v>0</v>
          </cell>
          <cell r="DM732">
            <v>0</v>
          </cell>
          <cell r="DN732">
            <v>0</v>
          </cell>
          <cell r="DO732">
            <v>0</v>
          </cell>
          <cell r="DP732">
            <v>0</v>
          </cell>
          <cell r="DQ732">
            <v>0</v>
          </cell>
          <cell r="DR732">
            <v>0</v>
          </cell>
          <cell r="DS732">
            <v>0</v>
          </cell>
          <cell r="DT732">
            <v>0</v>
          </cell>
          <cell r="DU732">
            <v>0</v>
          </cell>
          <cell r="DV732">
            <v>597.59999999999991</v>
          </cell>
          <cell r="DW732">
            <v>0</v>
          </cell>
          <cell r="DX732">
            <v>0</v>
          </cell>
          <cell r="DY732">
            <v>0</v>
          </cell>
          <cell r="DZ732">
            <v>0</v>
          </cell>
          <cell r="EA732">
            <v>0.91</v>
          </cell>
          <cell r="EB732">
            <v>26.83</v>
          </cell>
          <cell r="EC732">
            <v>0</v>
          </cell>
          <cell r="ED732">
            <v>0</v>
          </cell>
          <cell r="EE732">
            <v>549.29999999999995</v>
          </cell>
          <cell r="EF732">
            <v>17.270000000000003</v>
          </cell>
          <cell r="EG732">
            <v>2.8000000000000003</v>
          </cell>
          <cell r="EH732">
            <v>0</v>
          </cell>
          <cell r="EI732">
            <v>0</v>
          </cell>
          <cell r="EJ732">
            <v>0</v>
          </cell>
          <cell r="EK732">
            <v>0</v>
          </cell>
          <cell r="EL732">
            <v>0</v>
          </cell>
          <cell r="EM732">
            <v>0</v>
          </cell>
          <cell r="EN732">
            <v>0</v>
          </cell>
          <cell r="EO732">
            <v>1983</v>
          </cell>
          <cell r="EP732"/>
          <cell r="EQ732">
            <v>52187.201451337853</v>
          </cell>
          <cell r="ER732"/>
          <cell r="ES732"/>
          <cell r="ET732"/>
          <cell r="EU732"/>
          <cell r="EV732"/>
          <cell r="EW732"/>
          <cell r="EX732"/>
          <cell r="EY732"/>
          <cell r="EZ732"/>
          <cell r="FA732"/>
          <cell r="FB732"/>
          <cell r="FC732"/>
          <cell r="FD732"/>
          <cell r="FE732"/>
          <cell r="FF732"/>
        </row>
        <row r="733">
          <cell r="B733">
            <v>0</v>
          </cell>
          <cell r="C733">
            <v>1170</v>
          </cell>
          <cell r="D733">
            <v>0</v>
          </cell>
          <cell r="E733">
            <v>0</v>
          </cell>
          <cell r="F733">
            <v>0</v>
          </cell>
          <cell r="G733">
            <v>392.79999999999995</v>
          </cell>
          <cell r="H733">
            <v>0</v>
          </cell>
          <cell r="I733">
            <v>758.4</v>
          </cell>
          <cell r="J733">
            <v>0</v>
          </cell>
          <cell r="K733">
            <v>0</v>
          </cell>
          <cell r="L733">
            <v>0</v>
          </cell>
          <cell r="M733">
            <v>0</v>
          </cell>
          <cell r="N733">
            <v>0</v>
          </cell>
          <cell r="O733">
            <v>0</v>
          </cell>
          <cell r="P733">
            <v>0</v>
          </cell>
          <cell r="Q733">
            <v>0</v>
          </cell>
          <cell r="R733">
            <v>0</v>
          </cell>
          <cell r="S733">
            <v>0</v>
          </cell>
          <cell r="T733">
            <v>0</v>
          </cell>
          <cell r="U733">
            <v>0</v>
          </cell>
          <cell r="V733">
            <v>0</v>
          </cell>
          <cell r="W733">
            <v>0</v>
          </cell>
          <cell r="X733">
            <v>0</v>
          </cell>
          <cell r="Y733">
            <v>102.5</v>
          </cell>
          <cell r="Z733">
            <v>0</v>
          </cell>
          <cell r="AA733">
            <v>0</v>
          </cell>
          <cell r="AB733">
            <v>0</v>
          </cell>
          <cell r="AC733">
            <v>18757.2</v>
          </cell>
          <cell r="AD733">
            <v>0</v>
          </cell>
          <cell r="AE733">
            <v>0</v>
          </cell>
          <cell r="AF733">
            <v>829.37000000000012</v>
          </cell>
          <cell r="AG733">
            <v>0</v>
          </cell>
          <cell r="AH733">
            <v>0</v>
          </cell>
          <cell r="AI733">
            <v>0</v>
          </cell>
          <cell r="AJ733">
            <v>0</v>
          </cell>
          <cell r="AK733">
            <v>0</v>
          </cell>
          <cell r="AL733">
            <v>0</v>
          </cell>
          <cell r="AM733">
            <v>0</v>
          </cell>
          <cell r="AN733">
            <v>0</v>
          </cell>
          <cell r="AO733">
            <v>0</v>
          </cell>
          <cell r="AP733">
            <v>0</v>
          </cell>
          <cell r="AQ733">
            <v>0</v>
          </cell>
          <cell r="AR733">
            <v>0</v>
          </cell>
          <cell r="AS733">
            <v>0</v>
          </cell>
          <cell r="AT733">
            <v>0</v>
          </cell>
          <cell r="AU733">
            <v>0</v>
          </cell>
          <cell r="AV733">
            <v>0</v>
          </cell>
          <cell r="AW733">
            <v>0</v>
          </cell>
          <cell r="AX733">
            <v>19111</v>
          </cell>
          <cell r="AY733">
            <v>2159.7099999999996</v>
          </cell>
          <cell r="AZ733">
            <v>502.86500000000001</v>
          </cell>
          <cell r="BA733">
            <v>693.8</v>
          </cell>
          <cell r="BB733">
            <v>0</v>
          </cell>
          <cell r="BC733">
            <v>249.39999999999998</v>
          </cell>
          <cell r="BD733">
            <v>156.35000000000002</v>
          </cell>
          <cell r="BE733">
            <v>0</v>
          </cell>
          <cell r="BF733">
            <v>0</v>
          </cell>
          <cell r="BG733">
            <v>1271.02</v>
          </cell>
          <cell r="BH733">
            <v>755.27289448165106</v>
          </cell>
          <cell r="BI733">
            <v>249.75</v>
          </cell>
          <cell r="BJ733">
            <v>0</v>
          </cell>
          <cell r="BK733">
            <v>0</v>
          </cell>
          <cell r="BL733">
            <v>0</v>
          </cell>
          <cell r="BM733">
            <v>0</v>
          </cell>
          <cell r="BN733">
            <v>227</v>
          </cell>
          <cell r="BO733">
            <v>0</v>
          </cell>
          <cell r="BP733">
            <v>0</v>
          </cell>
          <cell r="BQ733">
            <v>0</v>
          </cell>
          <cell r="BR733">
            <v>0.25</v>
          </cell>
          <cell r="BS733">
            <v>0</v>
          </cell>
          <cell r="BT733">
            <v>0</v>
          </cell>
          <cell r="BU733">
            <v>0</v>
          </cell>
          <cell r="BV733">
            <v>0</v>
          </cell>
          <cell r="BW733">
            <v>0</v>
          </cell>
          <cell r="BX733">
            <v>0</v>
          </cell>
          <cell r="BY733">
            <v>0.6</v>
          </cell>
          <cell r="BZ733">
            <v>36.79</v>
          </cell>
          <cell r="CA733">
            <v>0</v>
          </cell>
          <cell r="CB733">
            <v>0</v>
          </cell>
          <cell r="CC733">
            <v>0</v>
          </cell>
          <cell r="CD733">
            <v>0</v>
          </cell>
          <cell r="CE733">
            <v>0</v>
          </cell>
          <cell r="CF733">
            <v>0</v>
          </cell>
          <cell r="CG733">
            <v>0</v>
          </cell>
          <cell r="CH733">
            <v>20</v>
          </cell>
          <cell r="CI733">
            <v>0</v>
          </cell>
          <cell r="CJ733">
            <v>0</v>
          </cell>
          <cell r="CK733">
            <v>12.22</v>
          </cell>
          <cell r="CL733">
            <v>0</v>
          </cell>
          <cell r="CM733">
            <v>0</v>
          </cell>
          <cell r="CN733">
            <v>1021.5</v>
          </cell>
          <cell r="CO733">
            <v>0</v>
          </cell>
          <cell r="CP733">
            <v>0</v>
          </cell>
          <cell r="CQ733">
            <v>390</v>
          </cell>
          <cell r="CR733">
            <v>0</v>
          </cell>
          <cell r="CS733">
            <v>0</v>
          </cell>
          <cell r="CT733">
            <v>0</v>
          </cell>
          <cell r="CU733">
            <v>0</v>
          </cell>
          <cell r="CV733">
            <v>0</v>
          </cell>
          <cell r="CW733">
            <v>0</v>
          </cell>
          <cell r="CX733">
            <v>0</v>
          </cell>
          <cell r="CY733">
            <v>0</v>
          </cell>
          <cell r="CZ733">
            <v>0</v>
          </cell>
          <cell r="DA733">
            <v>0</v>
          </cell>
          <cell r="DB733">
            <v>0</v>
          </cell>
          <cell r="DC733">
            <v>0</v>
          </cell>
          <cell r="DD733">
            <v>0</v>
          </cell>
          <cell r="DE733">
            <v>0</v>
          </cell>
          <cell r="DF733">
            <v>0</v>
          </cell>
          <cell r="DG733">
            <v>0</v>
          </cell>
          <cell r="DH733">
            <v>0</v>
          </cell>
          <cell r="DI733">
            <v>0</v>
          </cell>
          <cell r="DJ733">
            <v>0</v>
          </cell>
          <cell r="DK733">
            <v>0</v>
          </cell>
          <cell r="DL733">
            <v>0</v>
          </cell>
          <cell r="DM733">
            <v>0</v>
          </cell>
          <cell r="DN733">
            <v>0</v>
          </cell>
          <cell r="DO733">
            <v>0</v>
          </cell>
          <cell r="DP733">
            <v>0</v>
          </cell>
          <cell r="DQ733">
            <v>0</v>
          </cell>
          <cell r="DR733">
            <v>0</v>
          </cell>
          <cell r="DS733">
            <v>0</v>
          </cell>
          <cell r="DT733">
            <v>0</v>
          </cell>
          <cell r="DU733">
            <v>0</v>
          </cell>
          <cell r="DV733">
            <v>597.59999999999991</v>
          </cell>
          <cell r="DW733">
            <v>0</v>
          </cell>
          <cell r="DX733">
            <v>0</v>
          </cell>
          <cell r="DY733">
            <v>0</v>
          </cell>
          <cell r="DZ733">
            <v>0</v>
          </cell>
          <cell r="EA733">
            <v>1.6700000000000002</v>
          </cell>
          <cell r="EB733">
            <v>28</v>
          </cell>
          <cell r="EC733">
            <v>0</v>
          </cell>
          <cell r="ED733">
            <v>0</v>
          </cell>
          <cell r="EE733">
            <v>429.20000000000005</v>
          </cell>
          <cell r="EF733">
            <v>17.270000000000003</v>
          </cell>
          <cell r="EG733">
            <v>2.8000000000000003</v>
          </cell>
          <cell r="EH733">
            <v>0</v>
          </cell>
          <cell r="EI733">
            <v>0</v>
          </cell>
          <cell r="EJ733">
            <v>0</v>
          </cell>
          <cell r="EK733">
            <v>0</v>
          </cell>
          <cell r="EL733">
            <v>0</v>
          </cell>
          <cell r="EM733">
            <v>0</v>
          </cell>
          <cell r="EN733">
            <v>0</v>
          </cell>
          <cell r="EO733">
            <v>2006.3</v>
          </cell>
          <cell r="EP733"/>
          <cell r="EQ733">
            <v>51950.637894481646</v>
          </cell>
          <cell r="ER733"/>
          <cell r="ES733"/>
          <cell r="ET733"/>
          <cell r="EU733"/>
          <cell r="EV733"/>
          <cell r="EW733"/>
          <cell r="EX733"/>
          <cell r="EY733"/>
          <cell r="EZ733"/>
          <cell r="FA733"/>
          <cell r="FB733"/>
          <cell r="FC733"/>
          <cell r="FD733"/>
          <cell r="FE733"/>
          <cell r="FF733"/>
        </row>
        <row r="734">
          <cell r="B734">
            <v>113.9</v>
          </cell>
          <cell r="C734">
            <v>2000</v>
          </cell>
          <cell r="D734">
            <v>0</v>
          </cell>
          <cell r="E734">
            <v>0</v>
          </cell>
          <cell r="F734">
            <v>0</v>
          </cell>
          <cell r="G734">
            <v>0</v>
          </cell>
          <cell r="H734">
            <v>0</v>
          </cell>
          <cell r="I734">
            <v>183</v>
          </cell>
          <cell r="J734">
            <v>483.8</v>
          </cell>
          <cell r="K734">
            <v>0</v>
          </cell>
          <cell r="L734">
            <v>0</v>
          </cell>
          <cell r="M734">
            <v>0</v>
          </cell>
          <cell r="N734">
            <v>6300</v>
          </cell>
          <cell r="O734">
            <v>340.20000000000005</v>
          </cell>
          <cell r="P734">
            <v>1000</v>
          </cell>
          <cell r="Q734">
            <v>5700</v>
          </cell>
          <cell r="R734">
            <v>0</v>
          </cell>
          <cell r="S734">
            <v>365</v>
          </cell>
          <cell r="T734">
            <v>0</v>
          </cell>
          <cell r="U734">
            <v>0</v>
          </cell>
          <cell r="V734">
            <v>28773.368513660986</v>
          </cell>
          <cell r="W734">
            <v>0</v>
          </cell>
          <cell r="X734">
            <v>0</v>
          </cell>
          <cell r="Y734">
            <v>15931.999999999998</v>
          </cell>
          <cell r="Z734">
            <v>10750</v>
          </cell>
          <cell r="AA734">
            <v>145704</v>
          </cell>
          <cell r="AB734">
            <v>0</v>
          </cell>
          <cell r="AC734">
            <v>55938.49</v>
          </cell>
          <cell r="AD734">
            <v>337.9</v>
          </cell>
          <cell r="AE734">
            <v>0</v>
          </cell>
          <cell r="AF734">
            <v>0</v>
          </cell>
          <cell r="AG734">
            <v>0</v>
          </cell>
          <cell r="AH734">
            <v>395.9</v>
          </cell>
          <cell r="AI734">
            <v>0</v>
          </cell>
          <cell r="AJ734">
            <v>21200</v>
          </cell>
          <cell r="AK734">
            <v>0</v>
          </cell>
          <cell r="AL734">
            <v>0</v>
          </cell>
          <cell r="AM734">
            <v>75800</v>
          </cell>
          <cell r="AN734">
            <v>3919</v>
          </cell>
          <cell r="AO734">
            <v>4796</v>
          </cell>
          <cell r="AP734">
            <v>0</v>
          </cell>
          <cell r="AQ734">
            <v>0</v>
          </cell>
          <cell r="AR734">
            <v>0</v>
          </cell>
          <cell r="AS734">
            <v>0</v>
          </cell>
          <cell r="AT734">
            <v>8662.7000000000007</v>
          </cell>
          <cell r="AU734">
            <v>0</v>
          </cell>
          <cell r="AV734">
            <v>0</v>
          </cell>
          <cell r="AW734">
            <v>9790.8700000000008</v>
          </cell>
          <cell r="AX734">
            <v>931</v>
          </cell>
          <cell r="AY734">
            <v>0</v>
          </cell>
          <cell r="AZ734">
            <v>335.25</v>
          </cell>
          <cell r="BA734">
            <v>173.8</v>
          </cell>
          <cell r="BB734">
            <v>0</v>
          </cell>
          <cell r="BC734">
            <v>625.90000000000009</v>
          </cell>
          <cell r="BD734">
            <v>21.89</v>
          </cell>
          <cell r="BE734">
            <v>0</v>
          </cell>
          <cell r="BF734">
            <v>2823.6000000000004</v>
          </cell>
          <cell r="BG734">
            <v>0</v>
          </cell>
          <cell r="BH734">
            <v>673.37854866216003</v>
          </cell>
          <cell r="BI734">
            <v>0</v>
          </cell>
          <cell r="BJ734">
            <v>0</v>
          </cell>
          <cell r="BK734">
            <v>0</v>
          </cell>
          <cell r="BL734">
            <v>8250</v>
          </cell>
          <cell r="BM734">
            <v>0</v>
          </cell>
          <cell r="BN734">
            <v>0</v>
          </cell>
          <cell r="BO734">
            <v>700</v>
          </cell>
          <cell r="BP734">
            <v>0</v>
          </cell>
          <cell r="BQ734">
            <v>48000</v>
          </cell>
          <cell r="BR734">
            <v>0</v>
          </cell>
          <cell r="BS734">
            <v>166.70000000000002</v>
          </cell>
          <cell r="BT734">
            <v>34570.699999999997</v>
          </cell>
          <cell r="BU734">
            <v>0</v>
          </cell>
          <cell r="BV734">
            <v>0</v>
          </cell>
          <cell r="BW734">
            <v>0</v>
          </cell>
          <cell r="BX734">
            <v>0</v>
          </cell>
          <cell r="BY734">
            <v>0</v>
          </cell>
          <cell r="BZ734">
            <v>0</v>
          </cell>
          <cell r="CA734">
            <v>0</v>
          </cell>
          <cell r="CB734">
            <v>83.64</v>
          </cell>
          <cell r="CC734">
            <v>0</v>
          </cell>
          <cell r="CD734">
            <v>0</v>
          </cell>
          <cell r="CE734">
            <v>2.25</v>
          </cell>
          <cell r="CF734">
            <v>322</v>
          </cell>
          <cell r="CG734">
            <v>0</v>
          </cell>
          <cell r="CH734">
            <v>11452</v>
          </cell>
          <cell r="CI734">
            <v>0</v>
          </cell>
          <cell r="CJ734">
            <v>0</v>
          </cell>
          <cell r="CK734">
            <v>0.33999999999999997</v>
          </cell>
          <cell r="CL734">
            <v>0</v>
          </cell>
          <cell r="CM734">
            <v>0</v>
          </cell>
          <cell r="CN734">
            <v>0</v>
          </cell>
          <cell r="CO734">
            <v>178.9</v>
          </cell>
          <cell r="CP734">
            <v>0</v>
          </cell>
          <cell r="CQ734">
            <v>0</v>
          </cell>
          <cell r="CR734">
            <v>0</v>
          </cell>
          <cell r="CS734">
            <v>0</v>
          </cell>
          <cell r="CT734">
            <v>0</v>
          </cell>
          <cell r="CU734">
            <v>0</v>
          </cell>
          <cell r="CV734">
            <v>0</v>
          </cell>
          <cell r="CW734">
            <v>0</v>
          </cell>
          <cell r="CX734">
            <v>0</v>
          </cell>
          <cell r="CY734">
            <v>0</v>
          </cell>
          <cell r="CZ734">
            <v>0</v>
          </cell>
          <cell r="DA734">
            <v>0</v>
          </cell>
          <cell r="DB734">
            <v>0</v>
          </cell>
          <cell r="DC734">
            <v>0</v>
          </cell>
          <cell r="DD734">
            <v>0</v>
          </cell>
          <cell r="DE734">
            <v>0</v>
          </cell>
          <cell r="DF734">
            <v>0</v>
          </cell>
          <cell r="DG734">
            <v>0</v>
          </cell>
          <cell r="DH734">
            <v>0</v>
          </cell>
          <cell r="DI734">
            <v>0</v>
          </cell>
          <cell r="DJ734">
            <v>0</v>
          </cell>
          <cell r="DK734">
            <v>0</v>
          </cell>
          <cell r="DL734">
            <v>0</v>
          </cell>
          <cell r="DM734">
            <v>0</v>
          </cell>
          <cell r="DN734">
            <v>0</v>
          </cell>
          <cell r="DO734">
            <v>0</v>
          </cell>
          <cell r="DP734">
            <v>0</v>
          </cell>
          <cell r="DQ734">
            <v>0</v>
          </cell>
          <cell r="DR734">
            <v>0</v>
          </cell>
          <cell r="DS734">
            <v>0</v>
          </cell>
          <cell r="DT734">
            <v>0</v>
          </cell>
          <cell r="DU734">
            <v>0</v>
          </cell>
          <cell r="DV734">
            <v>0</v>
          </cell>
          <cell r="DW734">
            <v>0</v>
          </cell>
          <cell r="DX734">
            <v>0</v>
          </cell>
          <cell r="DY734">
            <v>0</v>
          </cell>
          <cell r="DZ734">
            <v>0</v>
          </cell>
          <cell r="EA734">
            <v>0</v>
          </cell>
          <cell r="EB734">
            <v>0</v>
          </cell>
          <cell r="EC734">
            <v>0</v>
          </cell>
          <cell r="ED734">
            <v>0</v>
          </cell>
          <cell r="EE734">
            <v>0</v>
          </cell>
          <cell r="EF734">
            <v>0</v>
          </cell>
          <cell r="EG734">
            <v>0</v>
          </cell>
          <cell r="EH734">
            <v>0</v>
          </cell>
          <cell r="EI734">
            <v>0</v>
          </cell>
          <cell r="EJ734">
            <v>0</v>
          </cell>
          <cell r="EK734">
            <v>0</v>
          </cell>
          <cell r="EL734">
            <v>0</v>
          </cell>
          <cell r="EM734">
            <v>0</v>
          </cell>
          <cell r="EN734">
            <v>0</v>
          </cell>
          <cell r="EO734">
            <v>2973</v>
          </cell>
          <cell r="EP734"/>
          <cell r="EQ734">
            <v>510770.47706232331</v>
          </cell>
          <cell r="ER734"/>
          <cell r="ES734"/>
          <cell r="ET734"/>
          <cell r="EU734"/>
          <cell r="EV734"/>
          <cell r="EW734"/>
          <cell r="EX734"/>
          <cell r="EY734"/>
          <cell r="EZ734"/>
          <cell r="FA734"/>
          <cell r="FB734"/>
          <cell r="FC734"/>
          <cell r="FD734"/>
          <cell r="FE734"/>
          <cell r="FF734"/>
        </row>
        <row r="735">
          <cell r="B735">
            <v>113.9</v>
          </cell>
          <cell r="C735">
            <v>2000</v>
          </cell>
          <cell r="D735">
            <v>0</v>
          </cell>
          <cell r="E735">
            <v>0</v>
          </cell>
          <cell r="F735">
            <v>0</v>
          </cell>
          <cell r="G735">
            <v>0</v>
          </cell>
          <cell r="H735">
            <v>0</v>
          </cell>
          <cell r="I735">
            <v>145</v>
          </cell>
          <cell r="J735">
            <v>527.6</v>
          </cell>
          <cell r="K735">
            <v>0</v>
          </cell>
          <cell r="L735">
            <v>0</v>
          </cell>
          <cell r="M735">
            <v>0</v>
          </cell>
          <cell r="N735">
            <v>6300</v>
          </cell>
          <cell r="O735">
            <v>340.20000000000005</v>
          </cell>
          <cell r="P735">
            <v>1000</v>
          </cell>
          <cell r="Q735">
            <v>5700</v>
          </cell>
          <cell r="R735">
            <v>0</v>
          </cell>
          <cell r="S735">
            <v>365</v>
          </cell>
          <cell r="T735">
            <v>0</v>
          </cell>
          <cell r="U735">
            <v>0</v>
          </cell>
          <cell r="V735">
            <v>28773.368513660986</v>
          </cell>
          <cell r="W735">
            <v>0</v>
          </cell>
          <cell r="X735">
            <v>0</v>
          </cell>
          <cell r="Y735">
            <v>15931.999999999998</v>
          </cell>
          <cell r="Z735">
            <v>10750</v>
          </cell>
          <cell r="AA735">
            <v>182925</v>
          </cell>
          <cell r="AB735">
            <v>0</v>
          </cell>
          <cell r="AC735">
            <v>55938.47</v>
          </cell>
          <cell r="AD735">
            <v>337.9</v>
          </cell>
          <cell r="AE735">
            <v>0</v>
          </cell>
          <cell r="AF735">
            <v>0</v>
          </cell>
          <cell r="AG735">
            <v>2398</v>
          </cell>
          <cell r="AH735">
            <v>545</v>
          </cell>
          <cell r="AI735">
            <v>0</v>
          </cell>
          <cell r="AJ735">
            <v>21200</v>
          </cell>
          <cell r="AK735">
            <v>0</v>
          </cell>
          <cell r="AL735">
            <v>0</v>
          </cell>
          <cell r="AM735">
            <v>75800</v>
          </cell>
          <cell r="AN735">
            <v>3919</v>
          </cell>
          <cell r="AO735">
            <v>4796</v>
          </cell>
          <cell r="AP735">
            <v>0</v>
          </cell>
          <cell r="AQ735">
            <v>0</v>
          </cell>
          <cell r="AR735">
            <v>0</v>
          </cell>
          <cell r="AS735">
            <v>0</v>
          </cell>
          <cell r="AT735">
            <v>9429.2999999999993</v>
          </cell>
          <cell r="AU735">
            <v>0</v>
          </cell>
          <cell r="AV735">
            <v>0</v>
          </cell>
          <cell r="AW735">
            <v>9790.8700000000008</v>
          </cell>
          <cell r="AX735">
            <v>931</v>
          </cell>
          <cell r="AY735">
            <v>0</v>
          </cell>
          <cell r="AZ735">
            <v>170.15899999999999</v>
          </cell>
          <cell r="BA735">
            <v>195.2</v>
          </cell>
          <cell r="BB735">
            <v>0</v>
          </cell>
          <cell r="BC735">
            <v>625.90000000000009</v>
          </cell>
          <cell r="BD735">
            <v>21.89</v>
          </cell>
          <cell r="BE735">
            <v>0</v>
          </cell>
          <cell r="BF735">
            <v>2823.6000000000004</v>
          </cell>
          <cell r="BG735">
            <v>0</v>
          </cell>
          <cell r="BH735">
            <v>506.554374832983</v>
          </cell>
          <cell r="BI735">
            <v>0</v>
          </cell>
          <cell r="BJ735">
            <v>0</v>
          </cell>
          <cell r="BK735">
            <v>0</v>
          </cell>
          <cell r="BL735">
            <v>8250</v>
          </cell>
          <cell r="BM735">
            <v>0</v>
          </cell>
          <cell r="BN735">
            <v>0</v>
          </cell>
          <cell r="BO735">
            <v>700</v>
          </cell>
          <cell r="BP735">
            <v>0</v>
          </cell>
          <cell r="BQ735">
            <v>48000</v>
          </cell>
          <cell r="BR735">
            <v>0</v>
          </cell>
          <cell r="BS735">
            <v>167.3</v>
          </cell>
          <cell r="BT735">
            <v>34570.699999999997</v>
          </cell>
          <cell r="BU735">
            <v>0</v>
          </cell>
          <cell r="BV735">
            <v>0</v>
          </cell>
          <cell r="BW735">
            <v>0</v>
          </cell>
          <cell r="BX735">
            <v>0</v>
          </cell>
          <cell r="BY735">
            <v>0</v>
          </cell>
          <cell r="BZ735">
            <v>0</v>
          </cell>
          <cell r="CA735">
            <v>0</v>
          </cell>
          <cell r="CB735">
            <v>83.64</v>
          </cell>
          <cell r="CC735">
            <v>0</v>
          </cell>
          <cell r="CD735">
            <v>0</v>
          </cell>
          <cell r="CE735">
            <v>2.25</v>
          </cell>
          <cell r="CF735">
            <v>322</v>
          </cell>
          <cell r="CG735">
            <v>0</v>
          </cell>
          <cell r="CH735">
            <v>11452</v>
          </cell>
          <cell r="CI735">
            <v>0</v>
          </cell>
          <cell r="CJ735">
            <v>0</v>
          </cell>
          <cell r="CK735">
            <v>0.33999999999999997</v>
          </cell>
          <cell r="CL735">
            <v>0</v>
          </cell>
          <cell r="CM735">
            <v>0</v>
          </cell>
          <cell r="CN735">
            <v>0</v>
          </cell>
          <cell r="CO735">
            <v>0</v>
          </cell>
          <cell r="CP735">
            <v>0</v>
          </cell>
          <cell r="CQ735">
            <v>0</v>
          </cell>
          <cell r="CR735">
            <v>0</v>
          </cell>
          <cell r="CS735">
            <v>0</v>
          </cell>
          <cell r="CT735">
            <v>0</v>
          </cell>
          <cell r="CU735">
            <v>0</v>
          </cell>
          <cell r="CV735">
            <v>0</v>
          </cell>
          <cell r="CW735">
            <v>0</v>
          </cell>
          <cell r="CX735">
            <v>0</v>
          </cell>
          <cell r="CY735">
            <v>0</v>
          </cell>
          <cell r="CZ735">
            <v>0</v>
          </cell>
          <cell r="DA735">
            <v>0</v>
          </cell>
          <cell r="DB735">
            <v>0</v>
          </cell>
          <cell r="DC735">
            <v>0</v>
          </cell>
          <cell r="DD735">
            <v>0</v>
          </cell>
          <cell r="DE735">
            <v>0</v>
          </cell>
          <cell r="DF735">
            <v>0</v>
          </cell>
          <cell r="DG735">
            <v>0</v>
          </cell>
          <cell r="DH735">
            <v>0</v>
          </cell>
          <cell r="DI735">
            <v>0</v>
          </cell>
          <cell r="DJ735">
            <v>0</v>
          </cell>
          <cell r="DK735">
            <v>0</v>
          </cell>
          <cell r="DL735">
            <v>0</v>
          </cell>
          <cell r="DM735">
            <v>0</v>
          </cell>
          <cell r="DN735">
            <v>0</v>
          </cell>
          <cell r="DO735">
            <v>0</v>
          </cell>
          <cell r="DP735">
            <v>0</v>
          </cell>
          <cell r="DQ735">
            <v>0</v>
          </cell>
          <cell r="DR735">
            <v>0</v>
          </cell>
          <cell r="DS735">
            <v>0</v>
          </cell>
          <cell r="DT735">
            <v>0</v>
          </cell>
          <cell r="DU735">
            <v>0</v>
          </cell>
          <cell r="DV735">
            <v>0</v>
          </cell>
          <cell r="DW735">
            <v>0</v>
          </cell>
          <cell r="DX735">
            <v>0</v>
          </cell>
          <cell r="DY735">
            <v>0</v>
          </cell>
          <cell r="DZ735">
            <v>0</v>
          </cell>
          <cell r="EA735">
            <v>0</v>
          </cell>
          <cell r="EB735">
            <v>0</v>
          </cell>
          <cell r="EC735">
            <v>0</v>
          </cell>
          <cell r="ED735">
            <v>0</v>
          </cell>
          <cell r="EE735">
            <v>0</v>
          </cell>
          <cell r="EF735">
            <v>0</v>
          </cell>
          <cell r="EG735">
            <v>0</v>
          </cell>
          <cell r="EH735">
            <v>0</v>
          </cell>
          <cell r="EI735">
            <v>0</v>
          </cell>
          <cell r="EJ735">
            <v>0</v>
          </cell>
          <cell r="EK735">
            <v>0</v>
          </cell>
          <cell r="EL735">
            <v>0</v>
          </cell>
          <cell r="EM735">
            <v>0</v>
          </cell>
          <cell r="EN735">
            <v>0</v>
          </cell>
          <cell r="EO735">
            <v>2972.2</v>
          </cell>
          <cell r="EP735"/>
          <cell r="EQ735">
            <v>550821.34188849397</v>
          </cell>
          <cell r="ER735"/>
          <cell r="ES735"/>
          <cell r="ET735"/>
          <cell r="EU735"/>
          <cell r="EV735"/>
          <cell r="EW735"/>
          <cell r="EX735"/>
          <cell r="EY735"/>
          <cell r="EZ735"/>
          <cell r="FA735"/>
          <cell r="FB735"/>
          <cell r="FC735"/>
          <cell r="FD735"/>
          <cell r="FE735"/>
          <cell r="FF735"/>
        </row>
        <row r="736">
          <cell r="B736">
            <v>0</v>
          </cell>
          <cell r="C736">
            <v>0</v>
          </cell>
          <cell r="D736">
            <v>0</v>
          </cell>
          <cell r="E736">
            <v>0</v>
          </cell>
          <cell r="F736">
            <v>0</v>
          </cell>
          <cell r="G736">
            <v>0</v>
          </cell>
          <cell r="H736">
            <v>0</v>
          </cell>
          <cell r="I736">
            <v>0</v>
          </cell>
          <cell r="J736">
            <v>0</v>
          </cell>
          <cell r="K736">
            <v>0</v>
          </cell>
          <cell r="L736">
            <v>0</v>
          </cell>
          <cell r="M736">
            <v>0</v>
          </cell>
          <cell r="N736">
            <v>0</v>
          </cell>
          <cell r="O736">
            <v>0</v>
          </cell>
          <cell r="P736">
            <v>0</v>
          </cell>
          <cell r="Q736">
            <v>0</v>
          </cell>
          <cell r="R736">
            <v>0</v>
          </cell>
          <cell r="S736">
            <v>0</v>
          </cell>
          <cell r="T736">
            <v>0</v>
          </cell>
          <cell r="U736">
            <v>0</v>
          </cell>
          <cell r="V736">
            <v>0</v>
          </cell>
          <cell r="W736">
            <v>0</v>
          </cell>
          <cell r="X736">
            <v>0</v>
          </cell>
          <cell r="Y736">
            <v>0</v>
          </cell>
          <cell r="Z736">
            <v>0</v>
          </cell>
          <cell r="AA736">
            <v>0</v>
          </cell>
          <cell r="AB736">
            <v>0</v>
          </cell>
          <cell r="AC736">
            <v>0</v>
          </cell>
          <cell r="AD736">
            <v>0</v>
          </cell>
          <cell r="AE736">
            <v>0</v>
          </cell>
          <cell r="AF736">
            <v>0</v>
          </cell>
          <cell r="AG736">
            <v>0</v>
          </cell>
          <cell r="AH736">
            <v>0</v>
          </cell>
          <cell r="AI736">
            <v>0</v>
          </cell>
          <cell r="AJ736">
            <v>-1400</v>
          </cell>
          <cell r="AK736">
            <v>0</v>
          </cell>
          <cell r="AL736">
            <v>0</v>
          </cell>
          <cell r="AM736">
            <v>-3000</v>
          </cell>
          <cell r="AN736">
            <v>-425</v>
          </cell>
          <cell r="AO736">
            <v>0</v>
          </cell>
          <cell r="AP736">
            <v>0</v>
          </cell>
          <cell r="AQ736">
            <v>0</v>
          </cell>
          <cell r="AR736">
            <v>0</v>
          </cell>
          <cell r="AS736">
            <v>0</v>
          </cell>
          <cell r="AT736">
            <v>0</v>
          </cell>
          <cell r="AU736">
            <v>0</v>
          </cell>
          <cell r="AV736">
            <v>0</v>
          </cell>
          <cell r="AW736">
            <v>-68.87</v>
          </cell>
          <cell r="AX736">
            <v>0</v>
          </cell>
          <cell r="AY736">
            <v>0</v>
          </cell>
          <cell r="AZ736">
            <v>0</v>
          </cell>
          <cell r="BA736">
            <v>0</v>
          </cell>
          <cell r="BB736">
            <v>0</v>
          </cell>
          <cell r="BC736">
            <v>0</v>
          </cell>
          <cell r="BD736">
            <v>0</v>
          </cell>
          <cell r="BE736">
            <v>0</v>
          </cell>
          <cell r="BF736">
            <v>0</v>
          </cell>
          <cell r="BG736">
            <v>0</v>
          </cell>
          <cell r="BH736">
            <v>0</v>
          </cell>
          <cell r="BI736">
            <v>0</v>
          </cell>
          <cell r="BJ736">
            <v>0</v>
          </cell>
          <cell r="BK736">
            <v>0</v>
          </cell>
          <cell r="BL736">
            <v>0</v>
          </cell>
          <cell r="BM736">
            <v>0</v>
          </cell>
          <cell r="BN736">
            <v>0</v>
          </cell>
          <cell r="BO736">
            <v>0</v>
          </cell>
          <cell r="BP736">
            <v>0</v>
          </cell>
          <cell r="BQ736">
            <v>0</v>
          </cell>
          <cell r="BR736">
            <v>0</v>
          </cell>
          <cell r="BS736">
            <v>0</v>
          </cell>
          <cell r="BT736">
            <v>-1214</v>
          </cell>
          <cell r="BU736">
            <v>0</v>
          </cell>
          <cell r="BV736">
            <v>0</v>
          </cell>
          <cell r="BW736">
            <v>0</v>
          </cell>
          <cell r="BX736">
            <v>0</v>
          </cell>
          <cell r="BY736">
            <v>0</v>
          </cell>
          <cell r="BZ736">
            <v>0</v>
          </cell>
          <cell r="CA736">
            <v>0</v>
          </cell>
          <cell r="CB736">
            <v>0</v>
          </cell>
          <cell r="CC736">
            <v>0</v>
          </cell>
          <cell r="CD736">
            <v>0</v>
          </cell>
          <cell r="CE736">
            <v>0</v>
          </cell>
          <cell r="CF736">
            <v>0</v>
          </cell>
          <cell r="CG736">
            <v>0</v>
          </cell>
          <cell r="CH736">
            <v>0</v>
          </cell>
          <cell r="CI736">
            <v>0</v>
          </cell>
          <cell r="CJ736">
            <v>0</v>
          </cell>
          <cell r="CK736">
            <v>0</v>
          </cell>
          <cell r="CL736">
            <v>0</v>
          </cell>
          <cell r="CM736">
            <v>0</v>
          </cell>
          <cell r="CN736">
            <v>0</v>
          </cell>
          <cell r="CO736">
            <v>0</v>
          </cell>
          <cell r="CP736">
            <v>0</v>
          </cell>
          <cell r="CQ736">
            <v>0</v>
          </cell>
          <cell r="CR736">
            <v>0</v>
          </cell>
          <cell r="CS736">
            <v>0</v>
          </cell>
          <cell r="CT736">
            <v>0</v>
          </cell>
          <cell r="CU736">
            <v>0</v>
          </cell>
          <cell r="CV736">
            <v>0</v>
          </cell>
          <cell r="CW736">
            <v>0</v>
          </cell>
          <cell r="CX736">
            <v>0</v>
          </cell>
          <cell r="CY736">
            <v>0</v>
          </cell>
          <cell r="CZ736">
            <v>0</v>
          </cell>
          <cell r="DA736">
            <v>0</v>
          </cell>
          <cell r="DB736">
            <v>0</v>
          </cell>
          <cell r="DC736">
            <v>0</v>
          </cell>
          <cell r="DD736">
            <v>0</v>
          </cell>
          <cell r="DE736">
            <v>0</v>
          </cell>
          <cell r="DF736">
            <v>0</v>
          </cell>
          <cell r="DG736">
            <v>0</v>
          </cell>
          <cell r="DH736">
            <v>0</v>
          </cell>
          <cell r="DI736">
            <v>0</v>
          </cell>
          <cell r="DJ736">
            <v>0</v>
          </cell>
          <cell r="DK736">
            <v>0</v>
          </cell>
          <cell r="DL736">
            <v>0</v>
          </cell>
          <cell r="DM736">
            <v>0</v>
          </cell>
          <cell r="DN736">
            <v>0</v>
          </cell>
          <cell r="DO736">
            <v>0</v>
          </cell>
          <cell r="DP736">
            <v>0</v>
          </cell>
          <cell r="DQ736">
            <v>0</v>
          </cell>
          <cell r="DR736">
            <v>0</v>
          </cell>
          <cell r="DS736">
            <v>0</v>
          </cell>
          <cell r="DT736">
            <v>0</v>
          </cell>
          <cell r="DU736">
            <v>0</v>
          </cell>
          <cell r="DV736">
            <v>0</v>
          </cell>
          <cell r="DW736">
            <v>0</v>
          </cell>
          <cell r="DX736">
            <v>0</v>
          </cell>
          <cell r="DY736">
            <v>0</v>
          </cell>
          <cell r="DZ736">
            <v>0</v>
          </cell>
          <cell r="EA736">
            <v>0</v>
          </cell>
          <cell r="EB736">
            <v>0</v>
          </cell>
          <cell r="EC736">
            <v>0</v>
          </cell>
          <cell r="ED736">
            <v>0</v>
          </cell>
          <cell r="EE736">
            <v>0</v>
          </cell>
          <cell r="EF736">
            <v>0</v>
          </cell>
          <cell r="EG736">
            <v>0</v>
          </cell>
          <cell r="EH736">
            <v>0</v>
          </cell>
          <cell r="EI736">
            <v>0</v>
          </cell>
          <cell r="EJ736">
            <v>0</v>
          </cell>
          <cell r="EK736">
            <v>0</v>
          </cell>
          <cell r="EL736">
            <v>0</v>
          </cell>
          <cell r="EM736">
            <v>0</v>
          </cell>
          <cell r="EN736">
            <v>0</v>
          </cell>
          <cell r="EO736">
            <v>0</v>
          </cell>
          <cell r="EP736"/>
          <cell r="EQ736">
            <v>-6107.87</v>
          </cell>
          <cell r="ER736"/>
          <cell r="ES736"/>
          <cell r="ET736"/>
          <cell r="EU736"/>
          <cell r="EV736"/>
          <cell r="EW736"/>
          <cell r="EX736"/>
          <cell r="EY736"/>
          <cell r="EZ736"/>
          <cell r="FA736"/>
          <cell r="FB736"/>
          <cell r="FC736"/>
          <cell r="FD736"/>
          <cell r="FE736"/>
          <cell r="FF736"/>
        </row>
        <row r="737">
          <cell r="B737">
            <v>0</v>
          </cell>
          <cell r="C737">
            <v>0</v>
          </cell>
          <cell r="D737">
            <v>0</v>
          </cell>
          <cell r="E737">
            <v>0</v>
          </cell>
          <cell r="F737">
            <v>0</v>
          </cell>
          <cell r="G737">
            <v>0</v>
          </cell>
          <cell r="H737">
            <v>0</v>
          </cell>
          <cell r="I737">
            <v>0</v>
          </cell>
          <cell r="J737">
            <v>0</v>
          </cell>
          <cell r="K737">
            <v>0</v>
          </cell>
          <cell r="L737">
            <v>0</v>
          </cell>
          <cell r="M737">
            <v>0</v>
          </cell>
          <cell r="N737">
            <v>0</v>
          </cell>
          <cell r="O737">
            <v>0</v>
          </cell>
          <cell r="P737">
            <v>0</v>
          </cell>
          <cell r="Q737">
            <v>0</v>
          </cell>
          <cell r="R737">
            <v>0</v>
          </cell>
          <cell r="S737">
            <v>0</v>
          </cell>
          <cell r="T737">
            <v>0</v>
          </cell>
          <cell r="U737">
            <v>0</v>
          </cell>
          <cell r="V737">
            <v>0</v>
          </cell>
          <cell r="W737">
            <v>0</v>
          </cell>
          <cell r="X737">
            <v>0</v>
          </cell>
          <cell r="Y737">
            <v>0</v>
          </cell>
          <cell r="Z737">
            <v>0</v>
          </cell>
          <cell r="AA737">
            <v>0</v>
          </cell>
          <cell r="AB737">
            <v>0</v>
          </cell>
          <cell r="AC737">
            <v>0</v>
          </cell>
          <cell r="AD737">
            <v>0</v>
          </cell>
          <cell r="AE737">
            <v>0</v>
          </cell>
          <cell r="AF737">
            <v>0</v>
          </cell>
          <cell r="AG737">
            <v>0</v>
          </cell>
          <cell r="AH737">
            <v>0</v>
          </cell>
          <cell r="AI737">
            <v>0</v>
          </cell>
          <cell r="AJ737">
            <v>-1400</v>
          </cell>
          <cell r="AK737">
            <v>0</v>
          </cell>
          <cell r="AL737">
            <v>0</v>
          </cell>
          <cell r="AM737">
            <v>-3000</v>
          </cell>
          <cell r="AN737">
            <v>-425</v>
          </cell>
          <cell r="AO737">
            <v>0</v>
          </cell>
          <cell r="AP737">
            <v>0</v>
          </cell>
          <cell r="AQ737">
            <v>0</v>
          </cell>
          <cell r="AR737">
            <v>0</v>
          </cell>
          <cell r="AS737">
            <v>0</v>
          </cell>
          <cell r="AT737">
            <v>0</v>
          </cell>
          <cell r="AU737">
            <v>0</v>
          </cell>
          <cell r="AV737">
            <v>0</v>
          </cell>
          <cell r="AW737">
            <v>-68.87</v>
          </cell>
          <cell r="AX737">
            <v>0</v>
          </cell>
          <cell r="AY737">
            <v>0</v>
          </cell>
          <cell r="AZ737">
            <v>0</v>
          </cell>
          <cell r="BA737">
            <v>0</v>
          </cell>
          <cell r="BB737">
            <v>0</v>
          </cell>
          <cell r="BC737">
            <v>0</v>
          </cell>
          <cell r="BD737">
            <v>0</v>
          </cell>
          <cell r="BE737">
            <v>0</v>
          </cell>
          <cell r="BF737">
            <v>0</v>
          </cell>
          <cell r="BG737">
            <v>0</v>
          </cell>
          <cell r="BH737">
            <v>0</v>
          </cell>
          <cell r="BI737">
            <v>0</v>
          </cell>
          <cell r="BJ737">
            <v>0</v>
          </cell>
          <cell r="BK737">
            <v>0</v>
          </cell>
          <cell r="BL737">
            <v>0</v>
          </cell>
          <cell r="BM737">
            <v>0</v>
          </cell>
          <cell r="BN737">
            <v>0</v>
          </cell>
          <cell r="BO737">
            <v>0</v>
          </cell>
          <cell r="BP737">
            <v>0</v>
          </cell>
          <cell r="BQ737">
            <v>0</v>
          </cell>
          <cell r="BR737">
            <v>0</v>
          </cell>
          <cell r="BS737">
            <v>0</v>
          </cell>
          <cell r="BT737">
            <v>-1214</v>
          </cell>
          <cell r="BU737">
            <v>0</v>
          </cell>
          <cell r="BV737">
            <v>0</v>
          </cell>
          <cell r="BW737">
            <v>0</v>
          </cell>
          <cell r="BX737">
            <v>0</v>
          </cell>
          <cell r="BY737">
            <v>0</v>
          </cell>
          <cell r="BZ737">
            <v>0</v>
          </cell>
          <cell r="CA737">
            <v>0</v>
          </cell>
          <cell r="CB737">
            <v>0</v>
          </cell>
          <cell r="CC737">
            <v>0</v>
          </cell>
          <cell r="CD737">
            <v>0</v>
          </cell>
          <cell r="CE737">
            <v>0</v>
          </cell>
          <cell r="CF737">
            <v>0</v>
          </cell>
          <cell r="CG737">
            <v>0</v>
          </cell>
          <cell r="CH737">
            <v>0</v>
          </cell>
          <cell r="CI737">
            <v>0</v>
          </cell>
          <cell r="CJ737">
            <v>0</v>
          </cell>
          <cell r="CK737">
            <v>0</v>
          </cell>
          <cell r="CL737">
            <v>0</v>
          </cell>
          <cell r="CM737">
            <v>0</v>
          </cell>
          <cell r="CN737">
            <v>0</v>
          </cell>
          <cell r="CO737">
            <v>0</v>
          </cell>
          <cell r="CP737">
            <v>0</v>
          </cell>
          <cell r="CQ737">
            <v>0</v>
          </cell>
          <cell r="CR737">
            <v>0</v>
          </cell>
          <cell r="CS737">
            <v>0</v>
          </cell>
          <cell r="CT737">
            <v>0</v>
          </cell>
          <cell r="CU737">
            <v>0</v>
          </cell>
          <cell r="CV737">
            <v>0</v>
          </cell>
          <cell r="CW737">
            <v>0</v>
          </cell>
          <cell r="CX737">
            <v>0</v>
          </cell>
          <cell r="CY737">
            <v>0</v>
          </cell>
          <cell r="CZ737">
            <v>0</v>
          </cell>
          <cell r="DA737">
            <v>0</v>
          </cell>
          <cell r="DB737">
            <v>0</v>
          </cell>
          <cell r="DC737">
            <v>0</v>
          </cell>
          <cell r="DD737">
            <v>0</v>
          </cell>
          <cell r="DE737">
            <v>0</v>
          </cell>
          <cell r="DF737">
            <v>0</v>
          </cell>
          <cell r="DG737">
            <v>0</v>
          </cell>
          <cell r="DH737">
            <v>0</v>
          </cell>
          <cell r="DI737">
            <v>0</v>
          </cell>
          <cell r="DJ737">
            <v>0</v>
          </cell>
          <cell r="DK737">
            <v>0</v>
          </cell>
          <cell r="DL737">
            <v>0</v>
          </cell>
          <cell r="DM737">
            <v>0</v>
          </cell>
          <cell r="DN737">
            <v>0</v>
          </cell>
          <cell r="DO737">
            <v>0</v>
          </cell>
          <cell r="DP737">
            <v>0</v>
          </cell>
          <cell r="DQ737">
            <v>0</v>
          </cell>
          <cell r="DR737">
            <v>0</v>
          </cell>
          <cell r="DS737">
            <v>0</v>
          </cell>
          <cell r="DT737">
            <v>0</v>
          </cell>
          <cell r="DU737">
            <v>0</v>
          </cell>
          <cell r="DV737">
            <v>0</v>
          </cell>
          <cell r="DW737">
            <v>0</v>
          </cell>
          <cell r="DX737">
            <v>0</v>
          </cell>
          <cell r="DY737">
            <v>0</v>
          </cell>
          <cell r="DZ737">
            <v>0</v>
          </cell>
          <cell r="EA737">
            <v>0</v>
          </cell>
          <cell r="EB737">
            <v>0</v>
          </cell>
          <cell r="EC737">
            <v>0</v>
          </cell>
          <cell r="ED737">
            <v>0</v>
          </cell>
          <cell r="EE737">
            <v>0</v>
          </cell>
          <cell r="EF737">
            <v>0</v>
          </cell>
          <cell r="EG737">
            <v>0</v>
          </cell>
          <cell r="EH737">
            <v>0</v>
          </cell>
          <cell r="EI737">
            <v>0</v>
          </cell>
          <cell r="EJ737">
            <v>0</v>
          </cell>
          <cell r="EK737">
            <v>0</v>
          </cell>
          <cell r="EL737">
            <v>0</v>
          </cell>
          <cell r="EM737">
            <v>0</v>
          </cell>
          <cell r="EN737">
            <v>0</v>
          </cell>
          <cell r="EO737">
            <v>0</v>
          </cell>
          <cell r="EP737"/>
          <cell r="EQ737">
            <v>-6107.87</v>
          </cell>
          <cell r="ER737"/>
          <cell r="ES737"/>
          <cell r="ET737"/>
          <cell r="EU737"/>
          <cell r="EV737"/>
          <cell r="EW737"/>
          <cell r="EX737"/>
          <cell r="EY737"/>
          <cell r="EZ737"/>
          <cell r="FA737"/>
          <cell r="FB737"/>
          <cell r="FC737"/>
          <cell r="FD737"/>
          <cell r="FE737"/>
          <cell r="FF737"/>
        </row>
        <row r="738">
          <cell r="B738">
            <v>113.9</v>
          </cell>
          <cell r="C738">
            <v>3170</v>
          </cell>
          <cell r="D738">
            <v>900</v>
          </cell>
          <cell r="E738">
            <v>0</v>
          </cell>
          <cell r="F738">
            <v>0</v>
          </cell>
          <cell r="G738">
            <v>394.29999999999995</v>
          </cell>
          <cell r="H738">
            <v>2785</v>
          </cell>
          <cell r="I738">
            <v>1382.4</v>
          </cell>
          <cell r="J738">
            <v>483.8</v>
          </cell>
          <cell r="K738">
            <v>1346</v>
          </cell>
          <cell r="L738">
            <v>38.299999999999997</v>
          </cell>
          <cell r="M738">
            <v>0</v>
          </cell>
          <cell r="N738">
            <v>6300</v>
          </cell>
          <cell r="O738">
            <v>340.20000000000005</v>
          </cell>
          <cell r="P738">
            <v>1000</v>
          </cell>
          <cell r="Q738">
            <v>5700</v>
          </cell>
          <cell r="R738">
            <v>0</v>
          </cell>
          <cell r="S738">
            <v>365</v>
          </cell>
          <cell r="T738">
            <v>1349</v>
          </cell>
          <cell r="U738">
            <v>1073</v>
          </cell>
          <cell r="V738">
            <v>28773.368513660986</v>
          </cell>
          <cell r="W738">
            <v>88.83</v>
          </cell>
          <cell r="X738">
            <v>163.5</v>
          </cell>
          <cell r="Y738">
            <v>16034.499999999998</v>
          </cell>
          <cell r="Z738">
            <v>10750</v>
          </cell>
          <cell r="AA738">
            <v>242838</v>
          </cell>
          <cell r="AB738">
            <v>12000</v>
          </cell>
          <cell r="AC738">
            <v>74695.69</v>
          </cell>
          <cell r="AD738">
            <v>1869.77</v>
          </cell>
          <cell r="AE738">
            <v>0</v>
          </cell>
          <cell r="AF738">
            <v>829.37000000000012</v>
          </cell>
          <cell r="AG738">
            <v>0</v>
          </cell>
          <cell r="AH738">
            <v>395.9</v>
          </cell>
          <cell r="AI738">
            <v>0</v>
          </cell>
          <cell r="AJ738">
            <v>19800</v>
          </cell>
          <cell r="AK738">
            <v>0</v>
          </cell>
          <cell r="AL738">
            <v>0</v>
          </cell>
          <cell r="AM738">
            <v>72800</v>
          </cell>
          <cell r="AN738">
            <v>3494</v>
          </cell>
          <cell r="AO738">
            <v>4796</v>
          </cell>
          <cell r="AP738">
            <v>0</v>
          </cell>
          <cell r="AQ738">
            <v>0</v>
          </cell>
          <cell r="AR738">
            <v>0</v>
          </cell>
          <cell r="AS738">
            <v>0</v>
          </cell>
          <cell r="AT738">
            <v>10280.6</v>
          </cell>
          <cell r="AU738">
            <v>0</v>
          </cell>
          <cell r="AV738">
            <v>193.90000000000003</v>
          </cell>
          <cell r="AW738">
            <v>9722</v>
          </cell>
          <cell r="AX738">
            <v>20042</v>
          </cell>
          <cell r="AY738">
            <v>2381.1</v>
          </cell>
          <cell r="AZ738">
            <v>714.84</v>
          </cell>
          <cell r="BA738">
            <v>954.3</v>
          </cell>
          <cell r="BB738">
            <v>0</v>
          </cell>
          <cell r="BC738">
            <v>875.30000000000007</v>
          </cell>
          <cell r="BD738">
            <v>182.88</v>
          </cell>
          <cell r="BE738">
            <v>0</v>
          </cell>
          <cell r="BF738">
            <v>2823.6000000000004</v>
          </cell>
          <cell r="BG738">
            <v>2020.2600000000002</v>
          </cell>
          <cell r="BH738">
            <v>1687.42</v>
          </cell>
          <cell r="BI738">
            <v>249.8</v>
          </cell>
          <cell r="BJ738">
            <v>70.800000000000011</v>
          </cell>
          <cell r="BK738">
            <v>0</v>
          </cell>
          <cell r="BL738">
            <v>8250</v>
          </cell>
          <cell r="BM738">
            <v>2572.0600000000004</v>
          </cell>
          <cell r="BN738">
            <v>288</v>
          </cell>
          <cell r="BO738">
            <v>700</v>
          </cell>
          <cell r="BP738">
            <v>1031.5219886520958</v>
          </cell>
          <cell r="BQ738">
            <v>48000</v>
          </cell>
          <cell r="BR738">
            <v>7467.2400000000007</v>
          </cell>
          <cell r="BS738">
            <v>5315</v>
          </cell>
          <cell r="BT738">
            <v>39072.85</v>
          </cell>
          <cell r="BU738">
            <v>384</v>
          </cell>
          <cell r="BV738">
            <v>1213.966070905665</v>
          </cell>
          <cell r="BW738">
            <v>0</v>
          </cell>
          <cell r="BX738">
            <v>0</v>
          </cell>
          <cell r="BY738">
            <v>0.6</v>
          </cell>
          <cell r="BZ738">
            <v>71.5</v>
          </cell>
          <cell r="CA738">
            <v>26.5</v>
          </cell>
          <cell r="CB738">
            <v>340.91999999999996</v>
          </cell>
          <cell r="CC738">
            <v>411</v>
          </cell>
          <cell r="CD738">
            <v>1170</v>
          </cell>
          <cell r="CE738">
            <v>24.93</v>
          </cell>
          <cell r="CF738">
            <v>1989.9</v>
          </cell>
          <cell r="CG738">
            <v>0</v>
          </cell>
          <cell r="CH738">
            <v>13234</v>
          </cell>
          <cell r="CI738">
            <v>0</v>
          </cell>
          <cell r="CJ738">
            <v>327.77900772868571</v>
          </cell>
          <cell r="CK738">
            <v>24.51</v>
          </cell>
          <cell r="CL738">
            <v>27.299999999999997</v>
          </cell>
          <cell r="CM738">
            <v>404.64000000000004</v>
          </cell>
          <cell r="CN738">
            <v>2434</v>
          </cell>
          <cell r="CO738">
            <v>339.3</v>
          </cell>
          <cell r="CP738">
            <v>215.70000000000002</v>
          </cell>
          <cell r="CQ738">
            <v>440.90000000000003</v>
          </cell>
          <cell r="CR738">
            <v>71.400000000000006</v>
          </cell>
          <cell r="CS738">
            <v>0</v>
          </cell>
          <cell r="CT738">
            <v>0</v>
          </cell>
          <cell r="CU738">
            <v>0</v>
          </cell>
          <cell r="CV738">
            <v>0</v>
          </cell>
          <cell r="CW738">
            <v>0</v>
          </cell>
          <cell r="CX738">
            <v>1644</v>
          </cell>
          <cell r="CY738">
            <v>0</v>
          </cell>
          <cell r="CZ738">
            <v>0</v>
          </cell>
          <cell r="DA738">
            <v>0</v>
          </cell>
          <cell r="DB738">
            <v>2025.11</v>
          </cell>
          <cell r="DC738">
            <v>969.6</v>
          </cell>
          <cell r="DD738">
            <v>0</v>
          </cell>
          <cell r="DE738">
            <v>0</v>
          </cell>
          <cell r="DF738">
            <v>0</v>
          </cell>
          <cell r="DG738">
            <v>0</v>
          </cell>
          <cell r="DH738">
            <v>0</v>
          </cell>
          <cell r="DI738">
            <v>0</v>
          </cell>
          <cell r="DJ738">
            <v>988.05</v>
          </cell>
          <cell r="DK738">
            <v>0</v>
          </cell>
          <cell r="DL738">
            <v>0</v>
          </cell>
          <cell r="DM738">
            <v>0</v>
          </cell>
          <cell r="DN738">
            <v>94.32</v>
          </cell>
          <cell r="DO738">
            <v>281.55</v>
          </cell>
          <cell r="DP738">
            <v>0</v>
          </cell>
          <cell r="DQ738">
            <v>0</v>
          </cell>
          <cell r="DR738">
            <v>0</v>
          </cell>
          <cell r="DS738">
            <v>0</v>
          </cell>
          <cell r="DT738">
            <v>0</v>
          </cell>
          <cell r="DU738">
            <v>0</v>
          </cell>
          <cell r="DV738">
            <v>597.59999999999991</v>
          </cell>
          <cell r="DW738">
            <v>0</v>
          </cell>
          <cell r="DX738">
            <v>0</v>
          </cell>
          <cell r="DY738">
            <v>0</v>
          </cell>
          <cell r="DZ738">
            <v>752</v>
          </cell>
          <cell r="EA738">
            <v>65.91</v>
          </cell>
          <cell r="EB738">
            <v>44.38</v>
          </cell>
          <cell r="EC738">
            <v>0</v>
          </cell>
          <cell r="ED738">
            <v>655</v>
          </cell>
          <cell r="EE738">
            <v>2642.7</v>
          </cell>
          <cell r="EF738">
            <v>27.450000000000003</v>
          </cell>
          <cell r="EG738">
            <v>7.3000000000000007</v>
          </cell>
          <cell r="EH738">
            <v>0</v>
          </cell>
          <cell r="EI738">
            <v>28.5</v>
          </cell>
          <cell r="EJ738">
            <v>0</v>
          </cell>
          <cell r="EK738">
            <v>393.02078548387124</v>
          </cell>
          <cell r="EL738">
            <v>7.879999999999999</v>
          </cell>
          <cell r="EM738">
            <v>228</v>
          </cell>
          <cell r="EN738">
            <v>414</v>
          </cell>
          <cell r="EO738">
            <v>4956</v>
          </cell>
          <cell r="EP738"/>
          <cell r="EQ738">
            <v>720940.51636643172</v>
          </cell>
          <cell r="ER738"/>
          <cell r="ES738"/>
          <cell r="ET738"/>
          <cell r="EU738"/>
          <cell r="EV738"/>
          <cell r="EW738"/>
          <cell r="EX738"/>
          <cell r="EY738"/>
          <cell r="EZ738"/>
          <cell r="FA738"/>
          <cell r="FB738"/>
          <cell r="FC738"/>
          <cell r="FD738"/>
          <cell r="FE738"/>
          <cell r="FF738"/>
        </row>
        <row r="739">
          <cell r="B739">
            <v>113.9</v>
          </cell>
          <cell r="C739">
            <v>3170</v>
          </cell>
          <cell r="D739">
            <v>900</v>
          </cell>
          <cell r="E739">
            <v>0</v>
          </cell>
          <cell r="F739">
            <v>0</v>
          </cell>
          <cell r="G739">
            <v>392.79999999999995</v>
          </cell>
          <cell r="H739">
            <v>2785</v>
          </cell>
          <cell r="I739">
            <v>1204.4000000000001</v>
          </cell>
          <cell r="J739">
            <v>527.6</v>
          </cell>
          <cell r="K739">
            <v>0</v>
          </cell>
          <cell r="L739">
            <v>42.099999999999994</v>
          </cell>
          <cell r="M739">
            <v>0</v>
          </cell>
          <cell r="N739">
            <v>6300</v>
          </cell>
          <cell r="O739">
            <v>340.20000000000005</v>
          </cell>
          <cell r="P739">
            <v>1000</v>
          </cell>
          <cell r="Q739">
            <v>5700</v>
          </cell>
          <cell r="R739">
            <v>0</v>
          </cell>
          <cell r="S739">
            <v>365</v>
          </cell>
          <cell r="T739">
            <v>1349</v>
          </cell>
          <cell r="U739">
            <v>2135</v>
          </cell>
          <cell r="V739">
            <v>28773.368513660986</v>
          </cell>
          <cell r="W739">
            <v>89.929999999999993</v>
          </cell>
          <cell r="X739">
            <v>163.5</v>
          </cell>
          <cell r="Y739">
            <v>16034.499999999998</v>
          </cell>
          <cell r="Z739">
            <v>10750</v>
          </cell>
          <cell r="AA739">
            <v>304874</v>
          </cell>
          <cell r="AB739">
            <v>12000</v>
          </cell>
          <cell r="AC739">
            <v>74695.67</v>
          </cell>
          <cell r="AD739">
            <v>1869.77</v>
          </cell>
          <cell r="AE739">
            <v>0</v>
          </cell>
          <cell r="AF739">
            <v>829.37000000000012</v>
          </cell>
          <cell r="AG739">
            <v>2398</v>
          </cell>
          <cell r="AH739">
            <v>545</v>
          </cell>
          <cell r="AI739">
            <v>0</v>
          </cell>
          <cell r="AJ739">
            <v>19800</v>
          </cell>
          <cell r="AK739">
            <v>0</v>
          </cell>
          <cell r="AL739">
            <v>0</v>
          </cell>
          <cell r="AM739">
            <v>72800</v>
          </cell>
          <cell r="AN739">
            <v>3494</v>
          </cell>
          <cell r="AO739">
            <v>4796</v>
          </cell>
          <cell r="AP739">
            <v>0</v>
          </cell>
          <cell r="AQ739">
            <v>0</v>
          </cell>
          <cell r="AR739">
            <v>0</v>
          </cell>
          <cell r="AS739">
            <v>0</v>
          </cell>
          <cell r="AT739">
            <v>10087.599999999999</v>
          </cell>
          <cell r="AU739">
            <v>0</v>
          </cell>
          <cell r="AV739">
            <v>119.2</v>
          </cell>
          <cell r="AW739">
            <v>9722</v>
          </cell>
          <cell r="AX739">
            <v>20042</v>
          </cell>
          <cell r="AY739">
            <v>2159.7099999999996</v>
          </cell>
          <cell r="AZ739">
            <v>673.024</v>
          </cell>
          <cell r="BA739">
            <v>889</v>
          </cell>
          <cell r="BB739">
            <v>0</v>
          </cell>
          <cell r="BC739">
            <v>875.30000000000007</v>
          </cell>
          <cell r="BD739">
            <v>182.88</v>
          </cell>
          <cell r="BE739">
            <v>0</v>
          </cell>
          <cell r="BF739">
            <v>2823.6000000000004</v>
          </cell>
          <cell r="BG739">
            <v>2020.2600000000002</v>
          </cell>
          <cell r="BH739">
            <v>1261.8272693146341</v>
          </cell>
          <cell r="BI739">
            <v>249.75</v>
          </cell>
          <cell r="BJ739">
            <v>70.800000000000011</v>
          </cell>
          <cell r="BK739">
            <v>0</v>
          </cell>
          <cell r="BL739">
            <v>8250</v>
          </cell>
          <cell r="BM739">
            <v>2572.0600000000004</v>
          </cell>
          <cell r="BN739">
            <v>991</v>
          </cell>
          <cell r="BO739">
            <v>700</v>
          </cell>
          <cell r="BP739">
            <v>1031.5219886520958</v>
          </cell>
          <cell r="BQ739">
            <v>48000</v>
          </cell>
          <cell r="BR739">
            <v>7465.7300000000005</v>
          </cell>
          <cell r="BS739">
            <v>5344.2</v>
          </cell>
          <cell r="BT739">
            <v>38579.199999999997</v>
          </cell>
          <cell r="BU739">
            <v>16.7</v>
          </cell>
          <cell r="BV739">
            <v>1186.0800000000002</v>
          </cell>
          <cell r="BW739">
            <v>0</v>
          </cell>
          <cell r="BX739">
            <v>0</v>
          </cell>
          <cell r="BY739">
            <v>0.6</v>
          </cell>
          <cell r="BZ739">
            <v>65.97999999999999</v>
          </cell>
          <cell r="CA739">
            <v>26.5</v>
          </cell>
          <cell r="CB739">
            <v>340.91999999999996</v>
          </cell>
          <cell r="CC739">
            <v>269.8</v>
          </cell>
          <cell r="CD739">
            <v>1170</v>
          </cell>
          <cell r="CE739">
            <v>54.550000000000004</v>
          </cell>
          <cell r="CF739">
            <v>1989.9</v>
          </cell>
          <cell r="CG739">
            <v>0</v>
          </cell>
          <cell r="CH739">
            <v>13234</v>
          </cell>
          <cell r="CI739">
            <v>0</v>
          </cell>
          <cell r="CJ739">
            <v>327.77900772868571</v>
          </cell>
          <cell r="CK739">
            <v>24.49</v>
          </cell>
          <cell r="CL739">
            <v>84.4</v>
          </cell>
          <cell r="CM739">
            <v>404.64000000000004</v>
          </cell>
          <cell r="CN739">
            <v>2434</v>
          </cell>
          <cell r="CO739">
            <v>0</v>
          </cell>
          <cell r="CP739">
            <v>215.70000000000002</v>
          </cell>
          <cell r="CQ739">
            <v>574.15</v>
          </cell>
          <cell r="CR739">
            <v>74.5</v>
          </cell>
          <cell r="CS739">
            <v>0</v>
          </cell>
          <cell r="CT739">
            <v>0</v>
          </cell>
          <cell r="CU739">
            <v>0</v>
          </cell>
          <cell r="CV739">
            <v>0</v>
          </cell>
          <cell r="CW739">
            <v>0</v>
          </cell>
          <cell r="CX739">
            <v>2899.7</v>
          </cell>
          <cell r="CY739">
            <v>0</v>
          </cell>
          <cell r="CZ739">
            <v>0</v>
          </cell>
          <cell r="DA739">
            <v>0</v>
          </cell>
          <cell r="DB739">
            <v>3496.8399999999997</v>
          </cell>
          <cell r="DC739">
            <v>663</v>
          </cell>
          <cell r="DD739">
            <v>0</v>
          </cell>
          <cell r="DE739">
            <v>0</v>
          </cell>
          <cell r="DF739">
            <v>0</v>
          </cell>
          <cell r="DG739">
            <v>0</v>
          </cell>
          <cell r="DH739">
            <v>0</v>
          </cell>
          <cell r="DI739">
            <v>0</v>
          </cell>
          <cell r="DJ739">
            <v>1048.82</v>
          </cell>
          <cell r="DK739">
            <v>0</v>
          </cell>
          <cell r="DL739">
            <v>0</v>
          </cell>
          <cell r="DM739">
            <v>0</v>
          </cell>
          <cell r="DN739">
            <v>656.72</v>
          </cell>
          <cell r="DO739">
            <v>294.12</v>
          </cell>
          <cell r="DP739">
            <v>0</v>
          </cell>
          <cell r="DQ739">
            <v>0</v>
          </cell>
          <cell r="DR739">
            <v>0</v>
          </cell>
          <cell r="DS739">
            <v>0</v>
          </cell>
          <cell r="DT739">
            <v>0</v>
          </cell>
          <cell r="DU739">
            <v>0</v>
          </cell>
          <cell r="DV739">
            <v>597.59999999999991</v>
          </cell>
          <cell r="DW739">
            <v>0</v>
          </cell>
          <cell r="DX739">
            <v>0</v>
          </cell>
          <cell r="DY739">
            <v>0</v>
          </cell>
          <cell r="DZ739">
            <v>752</v>
          </cell>
          <cell r="EA739">
            <v>63.6</v>
          </cell>
          <cell r="EB739">
            <v>46.180000000000007</v>
          </cell>
          <cell r="EC739">
            <v>0</v>
          </cell>
          <cell r="ED739">
            <v>655</v>
          </cell>
          <cell r="EE739">
            <v>2371.8000000000002</v>
          </cell>
          <cell r="EF739">
            <v>27.450000000000003</v>
          </cell>
          <cell r="EG739">
            <v>7.3000000000000007</v>
          </cell>
          <cell r="EH739">
            <v>0</v>
          </cell>
          <cell r="EI739">
            <v>20.8</v>
          </cell>
          <cell r="EJ739">
            <v>0</v>
          </cell>
          <cell r="EK739">
            <v>393.02078548387124</v>
          </cell>
          <cell r="EL739">
            <v>7.879999999999999</v>
          </cell>
          <cell r="EM739">
            <v>228</v>
          </cell>
          <cell r="EN739">
            <v>414</v>
          </cell>
          <cell r="EO739">
            <v>4978.5</v>
          </cell>
          <cell r="EP739"/>
          <cell r="EQ739">
            <v>786465.79156484012</v>
          </cell>
          <cell r="ER739"/>
          <cell r="ES739"/>
          <cell r="ET739"/>
          <cell r="EU739"/>
          <cell r="EV739"/>
          <cell r="EW739"/>
          <cell r="EX739"/>
          <cell r="EY739"/>
          <cell r="EZ739"/>
          <cell r="FA739"/>
          <cell r="FB739"/>
          <cell r="FC739"/>
          <cell r="FD739"/>
          <cell r="FE739"/>
          <cell r="FF739"/>
        </row>
        <row r="740">
          <cell r="EO740"/>
          <cell r="EP740"/>
          <cell r="EQ740"/>
          <cell r="ER740"/>
          <cell r="ES740"/>
          <cell r="ET740"/>
          <cell r="EU740"/>
          <cell r="EV740"/>
          <cell r="EW740"/>
          <cell r="EX740"/>
          <cell r="EY740"/>
          <cell r="EZ740"/>
          <cell r="FA740"/>
          <cell r="FB740"/>
          <cell r="FC740"/>
          <cell r="FD740"/>
          <cell r="FE740"/>
          <cell r="FF740"/>
        </row>
        <row r="741">
          <cell r="EO741"/>
          <cell r="EQ741"/>
        </row>
        <row r="742">
          <cell r="EO742"/>
          <cell r="EQ742"/>
        </row>
        <row r="743">
          <cell r="B743">
            <v>193.30000000000004</v>
          </cell>
          <cell r="C743">
            <v>1403</v>
          </cell>
          <cell r="D743">
            <v>32.6</v>
          </cell>
          <cell r="E743">
            <v>283.7</v>
          </cell>
          <cell r="F743">
            <v>17.5</v>
          </cell>
          <cell r="G743">
            <v>189.3</v>
          </cell>
          <cell r="H743">
            <v>1076.9000000000001</v>
          </cell>
          <cell r="I743">
            <v>266.5</v>
          </cell>
          <cell r="J743">
            <v>26.099999999999998</v>
          </cell>
          <cell r="K743">
            <v>17104.509999999998</v>
          </cell>
          <cell r="L743">
            <v>146</v>
          </cell>
          <cell r="M743">
            <v>150</v>
          </cell>
          <cell r="N743">
            <v>838.89999999999986</v>
          </cell>
          <cell r="O743">
            <v>73.099999999999994</v>
          </cell>
          <cell r="P743">
            <v>594.9</v>
          </cell>
          <cell r="Q743">
            <v>25.8</v>
          </cell>
          <cell r="R743">
            <v>11751.91</v>
          </cell>
          <cell r="S743">
            <v>352.7</v>
          </cell>
          <cell r="T743">
            <v>3860</v>
          </cell>
          <cell r="U743">
            <v>29992.92</v>
          </cell>
          <cell r="V743">
            <v>124.11000000000001</v>
          </cell>
          <cell r="W743">
            <v>215.88</v>
          </cell>
          <cell r="X743">
            <v>1048.4000000000001</v>
          </cell>
          <cell r="Y743">
            <v>318.42000000000007</v>
          </cell>
          <cell r="Z743">
            <v>22.8</v>
          </cell>
          <cell r="AA743">
            <v>11347.5</v>
          </cell>
          <cell r="AB743">
            <v>15.29</v>
          </cell>
          <cell r="AC743">
            <v>4403.0099999999993</v>
          </cell>
          <cell r="AD743">
            <v>2153.036719222745</v>
          </cell>
          <cell r="AE743">
            <v>1920.7199999999998</v>
          </cell>
          <cell r="AF743">
            <v>285.45</v>
          </cell>
          <cell r="AG743">
            <v>1492.3</v>
          </cell>
          <cell r="AH743">
            <v>385.11</v>
          </cell>
          <cell r="AI743">
            <v>79</v>
          </cell>
          <cell r="AJ743">
            <v>7576.7699999999995</v>
          </cell>
          <cell r="AK743">
            <v>0</v>
          </cell>
          <cell r="AL743">
            <v>0</v>
          </cell>
          <cell r="AM743">
            <v>55699.995000000003</v>
          </cell>
          <cell r="AN743">
            <v>236.95</v>
          </cell>
          <cell r="AO743">
            <v>199.1</v>
          </cell>
          <cell r="AP743">
            <v>250</v>
          </cell>
          <cell r="AQ743">
            <v>0</v>
          </cell>
          <cell r="AR743">
            <v>0</v>
          </cell>
          <cell r="AS743">
            <v>-7169.2</v>
          </cell>
          <cell r="AT743">
            <v>2157.4</v>
          </cell>
          <cell r="AU743">
            <v>132.69999999999999</v>
          </cell>
          <cell r="AV743">
            <v>161.10000000000002</v>
          </cell>
          <cell r="AW743">
            <v>337.7</v>
          </cell>
          <cell r="AX743">
            <v>318.81</v>
          </cell>
          <cell r="AY743">
            <v>2109.835821924376</v>
          </cell>
          <cell r="AZ743">
            <v>77.72999999999999</v>
          </cell>
          <cell r="BA743">
            <v>527.54000000000008</v>
          </cell>
          <cell r="BB743">
            <v>720.18</v>
          </cell>
          <cell r="BC743">
            <v>389.29999999999995</v>
          </cell>
          <cell r="BD743">
            <v>167.95999999999998</v>
          </cell>
          <cell r="BE743">
            <v>26.5</v>
          </cell>
          <cell r="BF743">
            <v>1227.2497593453058</v>
          </cell>
          <cell r="BG743">
            <v>267.010806401075</v>
          </cell>
          <cell r="BH743">
            <v>131.16999999999999</v>
          </cell>
          <cell r="BI743">
            <v>133.03</v>
          </cell>
          <cell r="BJ743">
            <v>20.399999999999999</v>
          </cell>
          <cell r="BK743">
            <v>2.9140000000000001</v>
          </cell>
          <cell r="BL743">
            <v>10997.760999999999</v>
          </cell>
          <cell r="BM743">
            <v>140.64562000000001</v>
          </cell>
          <cell r="BN743">
            <v>19.28</v>
          </cell>
          <cell r="BO743">
            <v>350</v>
          </cell>
          <cell r="BP743">
            <v>602.86260619632617</v>
          </cell>
          <cell r="BQ743">
            <v>995.4</v>
          </cell>
          <cell r="BR743">
            <v>5560.670000000001</v>
          </cell>
          <cell r="BS743">
            <v>821.9</v>
          </cell>
          <cell r="BT743">
            <v>13573.69</v>
          </cell>
          <cell r="BU743">
            <v>401</v>
          </cell>
          <cell r="BV743">
            <v>1187.6725506387907</v>
          </cell>
          <cell r="BW743">
            <v>46</v>
          </cell>
          <cell r="BX743">
            <v>0</v>
          </cell>
          <cell r="BY743">
            <v>62.5</v>
          </cell>
          <cell r="BZ743">
            <v>105.4</v>
          </cell>
          <cell r="CA743">
            <v>65</v>
          </cell>
          <cell r="CB743">
            <v>205.62</v>
          </cell>
          <cell r="CC743">
            <v>2099.3000000000002</v>
          </cell>
          <cell r="CD743">
            <v>6310</v>
          </cell>
          <cell r="CE743">
            <v>117.062</v>
          </cell>
          <cell r="CF743">
            <v>227</v>
          </cell>
          <cell r="CG743">
            <v>356.86100000000005</v>
          </cell>
          <cell r="CH743">
            <v>1522.3999999999999</v>
          </cell>
          <cell r="CI743">
            <v>518.29999999999995</v>
          </cell>
          <cell r="CJ743">
            <v>262.80736499999995</v>
          </cell>
          <cell r="CK743">
            <v>171.45999999999998</v>
          </cell>
          <cell r="CL743">
            <v>785.69999999999993</v>
          </cell>
          <cell r="CM743">
            <v>341.40000000000003</v>
          </cell>
          <cell r="CN743">
            <v>4861.7</v>
          </cell>
          <cell r="CO743">
            <v>584.40000000000009</v>
          </cell>
          <cell r="CP743">
            <v>208.8</v>
          </cell>
          <cell r="CQ743">
            <v>128.15</v>
          </cell>
          <cell r="CR743">
            <v>374.6</v>
          </cell>
          <cell r="CS743">
            <v>3614.9399999999996</v>
          </cell>
          <cell r="CT743">
            <v>1564.52</v>
          </cell>
          <cell r="CU743">
            <v>1798.7599999999998</v>
          </cell>
          <cell r="CV743">
            <v>6248.64</v>
          </cell>
          <cell r="CW743">
            <v>1612.72</v>
          </cell>
          <cell r="CX743">
            <v>2328.63</v>
          </cell>
          <cell r="CY743">
            <v>1856.75</v>
          </cell>
          <cell r="CZ743">
            <v>10032.890000000001</v>
          </cell>
          <cell r="DA743">
            <v>823.95</v>
          </cell>
          <cell r="DB743">
            <v>21355.09</v>
          </cell>
          <cell r="DC743">
            <v>287.64999999999998</v>
          </cell>
          <cell r="DD743">
            <v>929.33999999999992</v>
          </cell>
          <cell r="DE743">
            <v>929.36999999999989</v>
          </cell>
          <cell r="DF743">
            <v>576.26</v>
          </cell>
          <cell r="DG743">
            <v>6756.78</v>
          </cell>
          <cell r="DH743">
            <v>11148.48</v>
          </cell>
          <cell r="DI743">
            <v>13383.07</v>
          </cell>
          <cell r="DJ743">
            <v>777.56000000000006</v>
          </cell>
          <cell r="DK743">
            <v>2668.4800000000005</v>
          </cell>
          <cell r="DL743">
            <v>1338.5700000000002</v>
          </cell>
          <cell r="DM743">
            <v>1769.1399999999999</v>
          </cell>
          <cell r="DN743">
            <v>1332.3600000000001</v>
          </cell>
          <cell r="DO743">
            <v>1840.89</v>
          </cell>
          <cell r="DP743">
            <v>1195.1199999999999</v>
          </cell>
          <cell r="DQ743">
            <v>20310.57</v>
          </cell>
          <cell r="DR743">
            <v>929.33999999999992</v>
          </cell>
          <cell r="DS743">
            <v>7400.079999999999</v>
          </cell>
          <cell r="DT743">
            <v>1113.4000000000001</v>
          </cell>
          <cell r="DU743">
            <v>31614.29</v>
          </cell>
          <cell r="DV743">
            <v>1643.2400000000002</v>
          </cell>
          <cell r="DW743">
            <v>18251.62</v>
          </cell>
          <cell r="DX743">
            <v>1988.8100000000002</v>
          </cell>
          <cell r="DY743">
            <v>2373.31</v>
          </cell>
          <cell r="DZ743">
            <v>2252.6999999999998</v>
          </cell>
          <cell r="EA743">
            <v>380.89000000000004</v>
          </cell>
          <cell r="EB743">
            <v>84.85</v>
          </cell>
          <cell r="EC743">
            <v>380.59999999999997</v>
          </cell>
          <cell r="ED743">
            <v>2879.2489999999998</v>
          </cell>
          <cell r="EE743">
            <v>1638.48</v>
          </cell>
          <cell r="EF743">
            <v>35.31</v>
          </cell>
          <cell r="EG743">
            <v>288.8</v>
          </cell>
          <cell r="EH743">
            <v>0</v>
          </cell>
          <cell r="EI743">
            <v>40.799999999999997</v>
          </cell>
          <cell r="EJ743">
            <v>0</v>
          </cell>
          <cell r="EK743">
            <v>395.14522882861291</v>
          </cell>
          <cell r="EL743">
            <v>86.98</v>
          </cell>
          <cell r="EM743">
            <v>168.68438485897951</v>
          </cell>
          <cell r="EN743">
            <v>306.80000000000007</v>
          </cell>
          <cell r="EO743">
            <v>905.76</v>
          </cell>
          <cell r="EQ743">
            <v>403537.82286241627</v>
          </cell>
        </row>
        <row r="744">
          <cell r="B744">
            <v>195.89999999999998</v>
          </cell>
          <cell r="C744">
            <v>1403</v>
          </cell>
          <cell r="D744">
            <v>32.6</v>
          </cell>
          <cell r="E744">
            <v>283.7</v>
          </cell>
          <cell r="F744">
            <v>16.299999999999997</v>
          </cell>
          <cell r="G744">
            <v>182.20999999999998</v>
          </cell>
          <cell r="H744">
            <v>1042.4000000000001</v>
          </cell>
          <cell r="I744">
            <v>260.7</v>
          </cell>
          <cell r="J744">
            <v>26.099999999999998</v>
          </cell>
          <cell r="K744">
            <v>17104.509999999998</v>
          </cell>
          <cell r="L744">
            <v>137.19999999999999</v>
          </cell>
          <cell r="M744">
            <v>148.07094138955117</v>
          </cell>
          <cell r="N744">
            <v>827.4</v>
          </cell>
          <cell r="O744">
            <v>73.099999999999994</v>
          </cell>
          <cell r="P744">
            <v>467.35399999999998</v>
          </cell>
          <cell r="Q744">
            <v>25</v>
          </cell>
          <cell r="R744">
            <v>11751.970000000001</v>
          </cell>
          <cell r="S744">
            <v>352.7</v>
          </cell>
          <cell r="T744">
            <v>2511</v>
          </cell>
          <cell r="U744">
            <v>28238.92</v>
          </cell>
          <cell r="V744">
            <v>123.81200000000001</v>
          </cell>
          <cell r="W744">
            <v>215.88</v>
          </cell>
          <cell r="X744">
            <v>1048.4000000000001</v>
          </cell>
          <cell r="Y744">
            <v>313</v>
          </cell>
          <cell r="Z744">
            <v>23.7</v>
          </cell>
          <cell r="AA744">
            <v>12326.699999999999</v>
          </cell>
          <cell r="AB744">
            <v>17.3</v>
          </cell>
          <cell r="AC744">
            <v>4403.0099999999993</v>
          </cell>
          <cell r="AD744">
            <v>2123.0486620583979</v>
          </cell>
          <cell r="AE744">
            <v>1919.42</v>
          </cell>
          <cell r="AF744">
            <v>288.21000000000004</v>
          </cell>
          <cell r="AG744">
            <v>1402.7999999999997</v>
          </cell>
          <cell r="AH744">
            <v>1621.17</v>
          </cell>
          <cell r="AI744">
            <v>68.800000000000011</v>
          </cell>
          <cell r="AJ744">
            <v>7497.68</v>
          </cell>
          <cell r="AK744">
            <v>0</v>
          </cell>
          <cell r="AL744">
            <v>0</v>
          </cell>
          <cell r="AM744">
            <v>55699.994999999995</v>
          </cell>
          <cell r="AN744">
            <v>309.69</v>
          </cell>
          <cell r="AO744">
            <v>4078</v>
          </cell>
          <cell r="AP744">
            <v>246.49999999999997</v>
          </cell>
          <cell r="AQ744">
            <v>0</v>
          </cell>
          <cell r="AR744">
            <v>0</v>
          </cell>
          <cell r="AS744">
            <v>-9105</v>
          </cell>
          <cell r="AT744">
            <v>2086.5</v>
          </cell>
          <cell r="AU744">
            <v>132.66</v>
          </cell>
          <cell r="AV744">
            <v>91.700000000000017</v>
          </cell>
          <cell r="AW744">
            <v>285.15999999999997</v>
          </cell>
          <cell r="AX744">
            <v>297.45000000000005</v>
          </cell>
          <cell r="AY744">
            <v>1995.8717550675478</v>
          </cell>
          <cell r="AZ744">
            <v>40.21</v>
          </cell>
          <cell r="BA744">
            <v>514.92575035200537</v>
          </cell>
          <cell r="BB744">
            <v>431.46000000000004</v>
          </cell>
          <cell r="BC744">
            <v>371.4</v>
          </cell>
          <cell r="BD744">
            <v>175.12</v>
          </cell>
          <cell r="BE744">
            <v>26.5</v>
          </cell>
          <cell r="BF744">
            <v>1229.4019193436347</v>
          </cell>
          <cell r="BG744">
            <v>260.16035552719256</v>
          </cell>
          <cell r="BH744">
            <v>108.57220617036695</v>
          </cell>
          <cell r="BI744">
            <v>135.96805064307941</v>
          </cell>
          <cell r="BJ744">
            <v>20.399999999999999</v>
          </cell>
          <cell r="BK744">
            <v>32.872</v>
          </cell>
          <cell r="BL744">
            <v>11337.226999999999</v>
          </cell>
          <cell r="BM744">
            <v>140.64562000000001</v>
          </cell>
          <cell r="BN744">
            <v>17.425000000000001</v>
          </cell>
          <cell r="BO744">
            <v>295.7</v>
          </cell>
          <cell r="BP744">
            <v>602.86260619632617</v>
          </cell>
          <cell r="BQ744">
            <v>955.87999999999988</v>
          </cell>
          <cell r="BR744">
            <v>5511.02</v>
          </cell>
          <cell r="BS744">
            <v>829.2</v>
          </cell>
          <cell r="BT744">
            <v>13057.34</v>
          </cell>
          <cell r="BU744">
            <v>293.88</v>
          </cell>
          <cell r="BV744">
            <v>1158.42</v>
          </cell>
          <cell r="BW744">
            <v>45.9</v>
          </cell>
          <cell r="BX744">
            <v>0</v>
          </cell>
          <cell r="BY744">
            <v>62.5</v>
          </cell>
          <cell r="BZ744">
            <v>105.4</v>
          </cell>
          <cell r="CA744">
            <v>65</v>
          </cell>
          <cell r="CB744">
            <v>205.62</v>
          </cell>
          <cell r="CC744">
            <v>2582.2000000000003</v>
          </cell>
          <cell r="CD744">
            <v>6252.5</v>
          </cell>
          <cell r="CE744">
            <v>114.872</v>
          </cell>
          <cell r="CF744">
            <v>227</v>
          </cell>
          <cell r="CG744">
            <v>346.93700000000001</v>
          </cell>
          <cell r="CH744">
            <v>1492</v>
          </cell>
          <cell r="CI744">
            <v>518.29999999999995</v>
          </cell>
          <cell r="CJ744">
            <v>262.80736499999995</v>
          </cell>
          <cell r="CK744">
            <v>168.2</v>
          </cell>
          <cell r="CL744">
            <v>851.69999999999993</v>
          </cell>
          <cell r="CM744">
            <v>331.4</v>
          </cell>
          <cell r="CN744">
            <v>4861.6000000000004</v>
          </cell>
          <cell r="CO744">
            <v>681.7</v>
          </cell>
          <cell r="CP744">
            <v>351.70000000000005</v>
          </cell>
          <cell r="CQ744">
            <v>140.93</v>
          </cell>
          <cell r="CR744">
            <v>381.8</v>
          </cell>
          <cell r="CS744">
            <v>3399.24</v>
          </cell>
          <cell r="CT744">
            <v>1628</v>
          </cell>
          <cell r="CU744">
            <v>1971.37</v>
          </cell>
          <cell r="CV744">
            <v>6223.7499999999991</v>
          </cell>
          <cell r="CW744">
            <v>1578.2599999999998</v>
          </cell>
          <cell r="CX744">
            <v>2105.94</v>
          </cell>
          <cell r="CY744">
            <v>1816.1000000000001</v>
          </cell>
          <cell r="CZ744">
            <v>10080.300000000001</v>
          </cell>
          <cell r="DA744">
            <v>860.73</v>
          </cell>
          <cell r="DB744">
            <v>21373.87</v>
          </cell>
          <cell r="DC744">
            <v>248.10999999999999</v>
          </cell>
          <cell r="DD744">
            <v>1534.46</v>
          </cell>
          <cell r="DE744">
            <v>1007.58</v>
          </cell>
          <cell r="DF744">
            <v>1172.5899999999999</v>
          </cell>
          <cell r="DG744">
            <v>6724.0700000000006</v>
          </cell>
          <cell r="DH744">
            <v>11242.619999999999</v>
          </cell>
          <cell r="DI744">
            <v>13562.09</v>
          </cell>
          <cell r="DJ744">
            <v>745.35</v>
          </cell>
          <cell r="DK744">
            <v>2742.8</v>
          </cell>
          <cell r="DL744">
            <v>1313.16</v>
          </cell>
          <cell r="DM744">
            <v>1764.1499999999999</v>
          </cell>
          <cell r="DN744">
            <v>1368.49</v>
          </cell>
          <cell r="DO744">
            <v>1832.06</v>
          </cell>
          <cell r="DP744">
            <v>1244.3400000000001</v>
          </cell>
          <cell r="DQ744">
            <v>19875.79</v>
          </cell>
          <cell r="DR744">
            <v>1534.46</v>
          </cell>
          <cell r="DS744">
            <v>7416.3200000000006</v>
          </cell>
          <cell r="DT744">
            <v>1133.8900000000001</v>
          </cell>
          <cell r="DU744">
            <v>34057.660000000003</v>
          </cell>
          <cell r="DV744">
            <v>1695.3000000000002</v>
          </cell>
          <cell r="DW744">
            <v>21892.91</v>
          </cell>
          <cell r="DX744">
            <v>1967.77</v>
          </cell>
          <cell r="DY744">
            <v>2340.96</v>
          </cell>
          <cell r="DZ744">
            <v>2266</v>
          </cell>
          <cell r="EA744">
            <v>364.32000000000005</v>
          </cell>
          <cell r="EB744">
            <v>72.989999999999995</v>
          </cell>
          <cell r="EC744">
            <v>429.66999999999996</v>
          </cell>
          <cell r="ED744">
            <v>2892.4180000000001</v>
          </cell>
          <cell r="EE744">
            <v>1674.29</v>
          </cell>
          <cell r="EF744">
            <v>56.41</v>
          </cell>
          <cell r="EG744">
            <v>288.8</v>
          </cell>
          <cell r="EH744">
            <v>0</v>
          </cell>
          <cell r="EI744">
            <v>33.099999999999994</v>
          </cell>
          <cell r="EJ744">
            <v>0</v>
          </cell>
          <cell r="EK744">
            <v>396.92756617661291</v>
          </cell>
          <cell r="EL744">
            <v>86.98</v>
          </cell>
          <cell r="EM744">
            <v>168.68438485897951</v>
          </cell>
          <cell r="EN744">
            <v>306.80000000000007</v>
          </cell>
          <cell r="EO744">
            <v>904.7700000000001</v>
          </cell>
          <cell r="EQ744">
            <v>411584.89918278373</v>
          </cell>
        </row>
        <row r="745">
          <cell r="B745">
            <v>193.30000000000004</v>
          </cell>
          <cell r="C745">
            <v>1403</v>
          </cell>
          <cell r="D745">
            <v>32.6</v>
          </cell>
          <cell r="E745">
            <v>752.7</v>
          </cell>
          <cell r="F745">
            <v>17.5</v>
          </cell>
          <cell r="G745">
            <v>189.3</v>
          </cell>
          <cell r="H745">
            <v>1076.9000000000001</v>
          </cell>
          <cell r="I745">
            <v>266.5</v>
          </cell>
          <cell r="J745">
            <v>26.099999999999998</v>
          </cell>
          <cell r="K745">
            <v>17104.509999999998</v>
          </cell>
          <cell r="L745">
            <v>146</v>
          </cell>
          <cell r="M745">
            <v>337.95</v>
          </cell>
          <cell r="N745">
            <v>2223.8999999999996</v>
          </cell>
          <cell r="O745">
            <v>271</v>
          </cell>
          <cell r="P745">
            <v>594.9</v>
          </cell>
          <cell r="Q745">
            <v>49891.200000000004</v>
          </cell>
          <cell r="R745">
            <v>11751.91</v>
          </cell>
          <cell r="S745">
            <v>352.7</v>
          </cell>
          <cell r="T745">
            <v>3860</v>
          </cell>
          <cell r="U745">
            <v>29992.92</v>
          </cell>
          <cell r="V745">
            <v>17215.780093582642</v>
          </cell>
          <cell r="W745">
            <v>215.88</v>
          </cell>
          <cell r="X745">
            <v>1048.4000000000001</v>
          </cell>
          <cell r="Y745">
            <v>318.42000000000007</v>
          </cell>
          <cell r="Z745">
            <v>4159.8</v>
          </cell>
          <cell r="AA745">
            <v>11347.5</v>
          </cell>
          <cell r="AB745">
            <v>15.29</v>
          </cell>
          <cell r="AC745">
            <v>4403.0099999999993</v>
          </cell>
          <cell r="AD745">
            <v>2153.036719222745</v>
          </cell>
          <cell r="AE745">
            <v>1920.7199999999998</v>
          </cell>
          <cell r="AF745">
            <v>285.45</v>
          </cell>
          <cell r="AG745">
            <v>1492.3</v>
          </cell>
          <cell r="AH745">
            <v>385.11</v>
          </cell>
          <cell r="AI745">
            <v>79</v>
          </cell>
          <cell r="AJ745">
            <v>14768.869999999999</v>
          </cell>
          <cell r="AK745">
            <v>1525.0070000000001</v>
          </cell>
          <cell r="AL745">
            <v>5507</v>
          </cell>
          <cell r="AM745">
            <v>55699.995000000003</v>
          </cell>
          <cell r="AN745">
            <v>6512.95</v>
          </cell>
          <cell r="AO745">
            <v>199.1</v>
          </cell>
          <cell r="AP745">
            <v>250</v>
          </cell>
          <cell r="AQ745">
            <v>2620</v>
          </cell>
          <cell r="AR745">
            <v>3879.7000000000007</v>
          </cell>
          <cell r="AS745">
            <v>-7169.2</v>
          </cell>
          <cell r="AT745">
            <v>2157.4</v>
          </cell>
          <cell r="AU745">
            <v>733.89999999999986</v>
          </cell>
          <cell r="AV745">
            <v>161.10000000000002</v>
          </cell>
          <cell r="AW745">
            <v>7287.7</v>
          </cell>
          <cell r="AX745">
            <v>318.81</v>
          </cell>
          <cell r="AY745">
            <v>2109.835821924376</v>
          </cell>
          <cell r="AZ745">
            <v>77.72999999999999</v>
          </cell>
          <cell r="BA745">
            <v>527.54000000000008</v>
          </cell>
          <cell r="BB745">
            <v>720.18</v>
          </cell>
          <cell r="BC745">
            <v>389.29999999999995</v>
          </cell>
          <cell r="BD745">
            <v>167.95999999999998</v>
          </cell>
          <cell r="BE745">
            <v>26.5</v>
          </cell>
          <cell r="BF745">
            <v>1247.2497593453058</v>
          </cell>
          <cell r="BG745">
            <v>267.010806401075</v>
          </cell>
          <cell r="BH745">
            <v>131.16999999999999</v>
          </cell>
          <cell r="BI745">
            <v>133.03</v>
          </cell>
          <cell r="BJ745">
            <v>20.399999999999999</v>
          </cell>
          <cell r="BK745">
            <v>2.9140000000000001</v>
          </cell>
          <cell r="BL745">
            <v>10997.760999999999</v>
          </cell>
          <cell r="BM745">
            <v>140.64562000000001</v>
          </cell>
          <cell r="BN745">
            <v>19.28</v>
          </cell>
          <cell r="BO745">
            <v>350</v>
          </cell>
          <cell r="BP745">
            <v>602.86260619632617</v>
          </cell>
          <cell r="BQ745">
            <v>995.4</v>
          </cell>
          <cell r="BR745">
            <v>5560.670000000001</v>
          </cell>
          <cell r="BS745">
            <v>821.9</v>
          </cell>
          <cell r="BT745">
            <v>13573.69</v>
          </cell>
          <cell r="BU745">
            <v>401</v>
          </cell>
          <cell r="BV745">
            <v>1187.6725506387907</v>
          </cell>
          <cell r="BW745">
            <v>46</v>
          </cell>
          <cell r="BX745">
            <v>0</v>
          </cell>
          <cell r="BY745">
            <v>62.5</v>
          </cell>
          <cell r="BZ745">
            <v>105.4</v>
          </cell>
          <cell r="CA745">
            <v>65</v>
          </cell>
          <cell r="CB745">
            <v>205.62</v>
          </cell>
          <cell r="CC745">
            <v>2099.3000000000002</v>
          </cell>
          <cell r="CD745">
            <v>6310</v>
          </cell>
          <cell r="CE745">
            <v>117.062</v>
          </cell>
          <cell r="CF745">
            <v>227</v>
          </cell>
          <cell r="CG745">
            <v>356.86100000000005</v>
          </cell>
          <cell r="CH745">
            <v>1522.3999999999999</v>
          </cell>
          <cell r="CI745">
            <v>518.29999999999995</v>
          </cell>
          <cell r="CJ745">
            <v>262.80736499999995</v>
          </cell>
          <cell r="CK745">
            <v>171.45999999999998</v>
          </cell>
          <cell r="CL745">
            <v>785.69999999999993</v>
          </cell>
          <cell r="CM745">
            <v>341.40000000000003</v>
          </cell>
          <cell r="CN745">
            <v>4861.7</v>
          </cell>
          <cell r="CO745">
            <v>584.40000000000009</v>
          </cell>
          <cell r="CP745">
            <v>208.8</v>
          </cell>
          <cell r="CQ745">
            <v>128.15</v>
          </cell>
          <cell r="CR745">
            <v>374.6</v>
          </cell>
          <cell r="CS745">
            <v>3614.9399999999996</v>
          </cell>
          <cell r="CT745">
            <v>1564.52</v>
          </cell>
          <cell r="CU745">
            <v>1798.7599999999998</v>
          </cell>
          <cell r="CV745">
            <v>6248.64</v>
          </cell>
          <cell r="CW745">
            <v>1612.72</v>
          </cell>
          <cell r="CX745">
            <v>2328.63</v>
          </cell>
          <cell r="CY745">
            <v>1856.75</v>
          </cell>
          <cell r="CZ745">
            <v>10032.890000000001</v>
          </cell>
          <cell r="DA745">
            <v>823.95</v>
          </cell>
          <cell r="DB745">
            <v>21355.09</v>
          </cell>
          <cell r="DC745">
            <v>287.64999999999998</v>
          </cell>
          <cell r="DD745">
            <v>929.33999999999992</v>
          </cell>
          <cell r="DE745">
            <v>929.36999999999989</v>
          </cell>
          <cell r="DF745">
            <v>576.26</v>
          </cell>
          <cell r="DG745">
            <v>6756.78</v>
          </cell>
          <cell r="DH745">
            <v>11148.48</v>
          </cell>
          <cell r="DI745">
            <v>13383.07</v>
          </cell>
          <cell r="DJ745">
            <v>777.56000000000006</v>
          </cell>
          <cell r="DK745">
            <v>2668.4800000000005</v>
          </cell>
          <cell r="DL745">
            <v>1338.5700000000002</v>
          </cell>
          <cell r="DM745">
            <v>1769.1399999999999</v>
          </cell>
          <cell r="DN745">
            <v>1332.3600000000001</v>
          </cell>
          <cell r="DO745">
            <v>1840.89</v>
          </cell>
          <cell r="DP745">
            <v>1195.1199999999999</v>
          </cell>
          <cell r="DQ745">
            <v>20310.57</v>
          </cell>
          <cell r="DR745">
            <v>929.33999999999992</v>
          </cell>
          <cell r="DS745">
            <v>7400.079999999999</v>
          </cell>
          <cell r="DT745">
            <v>1113.4000000000001</v>
          </cell>
          <cell r="DU745">
            <v>31614.29</v>
          </cell>
          <cell r="DV745">
            <v>1643.2400000000002</v>
          </cell>
          <cell r="DW745">
            <v>18251.62</v>
          </cell>
          <cell r="DX745">
            <v>1988.8100000000002</v>
          </cell>
          <cell r="DY745">
            <v>2373.31</v>
          </cell>
          <cell r="DZ745">
            <v>2252.6999999999998</v>
          </cell>
          <cell r="EA745">
            <v>380.89000000000004</v>
          </cell>
          <cell r="EB745">
            <v>84.85</v>
          </cell>
          <cell r="EC745">
            <v>380.59999999999997</v>
          </cell>
          <cell r="ED745">
            <v>2879.2489999999998</v>
          </cell>
          <cell r="EE745">
            <v>1638.48</v>
          </cell>
          <cell r="EF745">
            <v>35.31</v>
          </cell>
          <cell r="EG745">
            <v>288.8</v>
          </cell>
          <cell r="EH745">
            <v>0</v>
          </cell>
          <cell r="EI745">
            <v>40.799999999999997</v>
          </cell>
          <cell r="EJ745">
            <v>0</v>
          </cell>
          <cell r="EK745">
            <v>395.14522882861291</v>
          </cell>
          <cell r="EL745">
            <v>86.98</v>
          </cell>
          <cell r="EM745">
            <v>168.68438485897951</v>
          </cell>
          <cell r="EN745">
            <v>306.80000000000007</v>
          </cell>
          <cell r="EO745">
            <v>905.76</v>
          </cell>
          <cell r="EQ745">
            <v>511442.74995599914</v>
          </cell>
        </row>
        <row r="746">
          <cell r="B746">
            <v>195.89999999999998</v>
          </cell>
          <cell r="C746">
            <v>1403</v>
          </cell>
          <cell r="D746">
            <v>32.6</v>
          </cell>
          <cell r="E746">
            <v>752.7</v>
          </cell>
          <cell r="F746">
            <v>16.299999999999997</v>
          </cell>
          <cell r="G746">
            <v>182.20999999999998</v>
          </cell>
          <cell r="H746">
            <v>1042.4000000000001</v>
          </cell>
          <cell r="I746">
            <v>270.8</v>
          </cell>
          <cell r="J746">
            <v>26.099999999999998</v>
          </cell>
          <cell r="K746">
            <v>17104.509999999998</v>
          </cell>
          <cell r="L746">
            <v>137.19999999999999</v>
          </cell>
          <cell r="M746">
            <v>336.02094138955113</v>
          </cell>
          <cell r="N746">
            <v>2212.4</v>
          </cell>
          <cell r="O746">
            <v>269</v>
          </cell>
          <cell r="P746">
            <v>467.35399999999998</v>
          </cell>
          <cell r="Q746">
            <v>49890.400000000001</v>
          </cell>
          <cell r="R746">
            <v>11751.970000000001</v>
          </cell>
          <cell r="S746">
            <v>352.7</v>
          </cell>
          <cell r="T746">
            <v>2511</v>
          </cell>
          <cell r="U746">
            <v>28238.92</v>
          </cell>
          <cell r="V746">
            <v>17215.482093582643</v>
          </cell>
          <cell r="W746">
            <v>215.88</v>
          </cell>
          <cell r="X746">
            <v>1048.4000000000001</v>
          </cell>
          <cell r="Y746">
            <v>313</v>
          </cell>
          <cell r="Z746">
            <v>4160.7</v>
          </cell>
          <cell r="AA746">
            <v>12326.699999999999</v>
          </cell>
          <cell r="AB746">
            <v>17.3</v>
          </cell>
          <cell r="AC746">
            <v>4403.0099999999993</v>
          </cell>
          <cell r="AD746">
            <v>2123.0486620583979</v>
          </cell>
          <cell r="AE746">
            <v>1919.42</v>
          </cell>
          <cell r="AF746">
            <v>447.93000000000006</v>
          </cell>
          <cell r="AG746">
            <v>1402.7999999999997</v>
          </cell>
          <cell r="AH746">
            <v>1621.17</v>
          </cell>
          <cell r="AI746">
            <v>68.800000000000011</v>
          </cell>
          <cell r="AJ746">
            <v>14478.9</v>
          </cell>
          <cell r="AK746">
            <v>1488.9800000000002</v>
          </cell>
          <cell r="AL746">
            <v>5642</v>
          </cell>
          <cell r="AM746">
            <v>55699.994999999995</v>
          </cell>
          <cell r="AN746">
            <v>6585.69</v>
          </cell>
          <cell r="AO746">
            <v>4078</v>
          </cell>
          <cell r="AP746">
            <v>246.49999999999997</v>
          </cell>
          <cell r="AQ746">
            <v>2660.6</v>
          </cell>
          <cell r="AR746">
            <v>4772.0999999999995</v>
          </cell>
          <cell r="AS746">
            <v>-9105</v>
          </cell>
          <cell r="AT746">
            <v>2086.5</v>
          </cell>
          <cell r="AU746">
            <v>746.06</v>
          </cell>
          <cell r="AV746">
            <v>91.700000000000017</v>
          </cell>
          <cell r="AW746">
            <v>7235.16</v>
          </cell>
          <cell r="AX746">
            <v>297.45000000000005</v>
          </cell>
          <cell r="AY746">
            <v>1995.8717550675478</v>
          </cell>
          <cell r="AZ746">
            <v>40.21</v>
          </cell>
          <cell r="BA746">
            <v>514.92575035200537</v>
          </cell>
          <cell r="BB746">
            <v>431.46000000000004</v>
          </cell>
          <cell r="BC746">
            <v>371.4</v>
          </cell>
          <cell r="BD746">
            <v>175.12</v>
          </cell>
          <cell r="BE746">
            <v>26.5</v>
          </cell>
          <cell r="BF746">
            <v>1249.4019193436347</v>
          </cell>
          <cell r="BG746">
            <v>260.16035552719256</v>
          </cell>
          <cell r="BH746">
            <v>108.57220617036695</v>
          </cell>
          <cell r="BI746">
            <v>135.96805064307941</v>
          </cell>
          <cell r="BJ746">
            <v>20.399999999999999</v>
          </cell>
          <cell r="BK746">
            <v>32.872</v>
          </cell>
          <cell r="BL746">
            <v>11337.226999999999</v>
          </cell>
          <cell r="BM746">
            <v>140.64562000000001</v>
          </cell>
          <cell r="BN746">
            <v>17.425000000000001</v>
          </cell>
          <cell r="BO746">
            <v>295.7</v>
          </cell>
          <cell r="BP746">
            <v>602.86260619632617</v>
          </cell>
          <cell r="BQ746">
            <v>955.87999999999988</v>
          </cell>
          <cell r="BR746">
            <v>5511.02</v>
          </cell>
          <cell r="BS746">
            <v>829.2</v>
          </cell>
          <cell r="BT746">
            <v>13057.34</v>
          </cell>
          <cell r="BU746">
            <v>293.88</v>
          </cell>
          <cell r="BV746">
            <v>1158.42</v>
          </cell>
          <cell r="BW746">
            <v>45.9</v>
          </cell>
          <cell r="BX746">
            <v>0</v>
          </cell>
          <cell r="BY746">
            <v>62.5</v>
          </cell>
          <cell r="BZ746">
            <v>105.4</v>
          </cell>
          <cell r="CA746">
            <v>65</v>
          </cell>
          <cell r="CB746">
            <v>205.62</v>
          </cell>
          <cell r="CC746">
            <v>2582.2000000000003</v>
          </cell>
          <cell r="CD746">
            <v>6252.5</v>
          </cell>
          <cell r="CE746">
            <v>114.872</v>
          </cell>
          <cell r="CF746">
            <v>227</v>
          </cell>
          <cell r="CG746">
            <v>346.93700000000001</v>
          </cell>
          <cell r="CH746">
            <v>1492</v>
          </cell>
          <cell r="CI746">
            <v>518.29999999999995</v>
          </cell>
          <cell r="CJ746">
            <v>262.80736499999995</v>
          </cell>
          <cell r="CK746">
            <v>168.2</v>
          </cell>
          <cell r="CL746">
            <v>851.69999999999993</v>
          </cell>
          <cell r="CM746">
            <v>331.4</v>
          </cell>
          <cell r="CN746">
            <v>4861.6000000000004</v>
          </cell>
          <cell r="CO746">
            <v>681.7</v>
          </cell>
          <cell r="CP746">
            <v>351.70000000000005</v>
          </cell>
          <cell r="CQ746">
            <v>140.93</v>
          </cell>
          <cell r="CR746">
            <v>381.8</v>
          </cell>
          <cell r="CS746">
            <v>3399.24</v>
          </cell>
          <cell r="CT746">
            <v>1628</v>
          </cell>
          <cell r="CU746">
            <v>1971.37</v>
          </cell>
          <cell r="CV746">
            <v>6223.7499999999991</v>
          </cell>
          <cell r="CW746">
            <v>1578.2599999999998</v>
          </cell>
          <cell r="CX746">
            <v>2105.94</v>
          </cell>
          <cell r="CY746">
            <v>1816.1000000000001</v>
          </cell>
          <cell r="CZ746">
            <v>10080.300000000001</v>
          </cell>
          <cell r="DA746">
            <v>860.73</v>
          </cell>
          <cell r="DB746">
            <v>21373.87</v>
          </cell>
          <cell r="DC746">
            <v>248.10999999999999</v>
          </cell>
          <cell r="DD746">
            <v>1534.46</v>
          </cell>
          <cell r="DE746">
            <v>1007.58</v>
          </cell>
          <cell r="DF746">
            <v>1172.5899999999999</v>
          </cell>
          <cell r="DG746">
            <v>6724.0700000000006</v>
          </cell>
          <cell r="DH746">
            <v>11242.619999999999</v>
          </cell>
          <cell r="DI746">
            <v>13562.09</v>
          </cell>
          <cell r="DJ746">
            <v>745.35</v>
          </cell>
          <cell r="DK746">
            <v>2742.8</v>
          </cell>
          <cell r="DL746">
            <v>1313.16</v>
          </cell>
          <cell r="DM746">
            <v>1764.1499999999999</v>
          </cell>
          <cell r="DN746">
            <v>1368.49</v>
          </cell>
          <cell r="DO746">
            <v>1832.06</v>
          </cell>
          <cell r="DP746">
            <v>1244.3400000000001</v>
          </cell>
          <cell r="DQ746">
            <v>19875.79</v>
          </cell>
          <cell r="DR746">
            <v>1534.46</v>
          </cell>
          <cell r="DS746">
            <v>7416.3200000000006</v>
          </cell>
          <cell r="DT746">
            <v>1133.8900000000001</v>
          </cell>
          <cell r="DU746">
            <v>34057.660000000003</v>
          </cell>
          <cell r="DV746">
            <v>1695.3000000000002</v>
          </cell>
          <cell r="DW746">
            <v>21892.91</v>
          </cell>
          <cell r="DX746">
            <v>1967.77</v>
          </cell>
          <cell r="DY746">
            <v>2340.96</v>
          </cell>
          <cell r="DZ746">
            <v>2266</v>
          </cell>
          <cell r="EA746">
            <v>364.32000000000005</v>
          </cell>
          <cell r="EB746">
            <v>72.989999999999995</v>
          </cell>
          <cell r="EC746">
            <v>429.66999999999996</v>
          </cell>
          <cell r="ED746">
            <v>2892.4180000000001</v>
          </cell>
          <cell r="EE746">
            <v>1674.29</v>
          </cell>
          <cell r="EF746">
            <v>56.41</v>
          </cell>
          <cell r="EG746">
            <v>288.8</v>
          </cell>
          <cell r="EH746">
            <v>0</v>
          </cell>
          <cell r="EI746">
            <v>33.099999999999994</v>
          </cell>
          <cell r="EJ746">
            <v>0</v>
          </cell>
          <cell r="EK746">
            <v>396.92756617661291</v>
          </cell>
          <cell r="EL746">
            <v>86.98</v>
          </cell>
          <cell r="EM746">
            <v>168.68438485897951</v>
          </cell>
          <cell r="EN746">
            <v>306.80000000000007</v>
          </cell>
          <cell r="EO746">
            <v>904.7700000000001</v>
          </cell>
          <cell r="EQ746">
            <v>520490.93927636644</v>
          </cell>
        </row>
        <row r="748">
          <cell r="B748">
            <v>12.200000000000001</v>
          </cell>
          <cell r="C748">
            <v>63</v>
          </cell>
          <cell r="D748">
            <v>1.7</v>
          </cell>
          <cell r="E748">
            <v>8.6999999999999993</v>
          </cell>
          <cell r="F748">
            <v>6.2</v>
          </cell>
          <cell r="G748">
            <v>22.8</v>
          </cell>
          <cell r="H748">
            <v>55.6</v>
          </cell>
          <cell r="I748">
            <v>51.699999999999996</v>
          </cell>
          <cell r="J748">
            <v>5.7</v>
          </cell>
          <cell r="K748">
            <v>2086.6</v>
          </cell>
          <cell r="L748">
            <v>21.7</v>
          </cell>
          <cell r="M748">
            <v>29</v>
          </cell>
          <cell r="N748">
            <v>128.1</v>
          </cell>
          <cell r="O748">
            <v>0</v>
          </cell>
          <cell r="P748">
            <v>71.78</v>
          </cell>
          <cell r="Q748">
            <v>1.8</v>
          </cell>
          <cell r="R748">
            <v>28.47</v>
          </cell>
          <cell r="S748">
            <v>36.6</v>
          </cell>
          <cell r="T748">
            <v>692</v>
          </cell>
          <cell r="U748">
            <v>2302.5</v>
          </cell>
          <cell r="V748">
            <v>11.68</v>
          </cell>
          <cell r="W748">
            <v>13.14</v>
          </cell>
          <cell r="X748">
            <v>160.80000000000001</v>
          </cell>
          <cell r="Y748">
            <v>23.4</v>
          </cell>
          <cell r="Z748">
            <v>1.5</v>
          </cell>
          <cell r="AA748">
            <v>1919.4</v>
          </cell>
          <cell r="AB748">
            <v>0</v>
          </cell>
          <cell r="AC748">
            <v>745.06999999999994</v>
          </cell>
          <cell r="AD748">
            <v>329.89535533494467</v>
          </cell>
          <cell r="AE748">
            <v>80</v>
          </cell>
          <cell r="AF748">
            <v>7.1999999999999993</v>
          </cell>
          <cell r="AG748">
            <v>106.3</v>
          </cell>
          <cell r="AH748">
            <v>8.6</v>
          </cell>
          <cell r="AI748">
            <v>14</v>
          </cell>
          <cell r="AJ748">
            <v>221.84</v>
          </cell>
          <cell r="AK748">
            <v>0</v>
          </cell>
          <cell r="AL748">
            <v>0</v>
          </cell>
          <cell r="AM748">
            <v>928.61699999999996</v>
          </cell>
          <cell r="AN748">
            <v>2</v>
          </cell>
          <cell r="AO748">
            <v>35.6</v>
          </cell>
          <cell r="AP748">
            <v>230</v>
          </cell>
          <cell r="AQ748">
            <v>0</v>
          </cell>
          <cell r="AR748">
            <v>0</v>
          </cell>
          <cell r="AS748">
            <v>-74.900000000000006</v>
          </cell>
          <cell r="AT748">
            <v>207.6</v>
          </cell>
          <cell r="AU748">
            <v>11.36</v>
          </cell>
          <cell r="AV748">
            <v>20.2</v>
          </cell>
          <cell r="AW748">
            <v>20.740000000000002</v>
          </cell>
          <cell r="AX748">
            <v>78.900000000000006</v>
          </cell>
          <cell r="AY748">
            <v>100.8738057003696</v>
          </cell>
          <cell r="AZ748">
            <v>3.46</v>
          </cell>
          <cell r="BA748">
            <v>179.47</v>
          </cell>
          <cell r="BB748">
            <v>137.26</v>
          </cell>
          <cell r="BC748">
            <v>39.799999999999997</v>
          </cell>
          <cell r="BD748">
            <v>30.18</v>
          </cell>
          <cell r="BE748">
            <v>8.3000000000000007</v>
          </cell>
          <cell r="BF748">
            <v>87.366282027095849</v>
          </cell>
          <cell r="BG748">
            <v>44.874155163523504</v>
          </cell>
          <cell r="BH748">
            <v>27.86</v>
          </cell>
          <cell r="BI748">
            <v>17.190000000000001</v>
          </cell>
          <cell r="BJ748">
            <v>10.5</v>
          </cell>
          <cell r="BK748">
            <v>2.12</v>
          </cell>
          <cell r="BL748">
            <v>276.60000000000002</v>
          </cell>
          <cell r="BM748">
            <v>16.799999999999997</v>
          </cell>
          <cell r="BN748">
            <v>8.7799999999999994</v>
          </cell>
          <cell r="BO748">
            <v>50</v>
          </cell>
          <cell r="BP748">
            <v>168.62492192890846</v>
          </cell>
          <cell r="BQ748">
            <v>150.5</v>
          </cell>
          <cell r="BR748">
            <v>91.289999999999992</v>
          </cell>
          <cell r="BS748">
            <v>110.8</v>
          </cell>
          <cell r="BT748">
            <v>534.88</v>
          </cell>
          <cell r="BU748">
            <v>14</v>
          </cell>
          <cell r="BV748">
            <v>287.96607090566499</v>
          </cell>
          <cell r="BW748">
            <v>13.4</v>
          </cell>
          <cell r="BX748">
            <v>0</v>
          </cell>
          <cell r="BY748">
            <v>12.5</v>
          </cell>
          <cell r="BZ748">
            <v>38</v>
          </cell>
          <cell r="CA748">
            <v>0</v>
          </cell>
          <cell r="CB748">
            <v>51.5</v>
          </cell>
          <cell r="CC748">
            <v>310.20000000000005</v>
          </cell>
          <cell r="CD748">
            <v>894</v>
          </cell>
          <cell r="CE748">
            <v>36.510000000000005</v>
          </cell>
          <cell r="CF748">
            <v>48</v>
          </cell>
          <cell r="CG748">
            <v>65.641999999999996</v>
          </cell>
          <cell r="CH748">
            <v>114.5</v>
          </cell>
          <cell r="CI748">
            <v>54.7</v>
          </cell>
          <cell r="CJ748">
            <v>18.028562541666599</v>
          </cell>
          <cell r="CK748">
            <v>26.64</v>
          </cell>
          <cell r="CL748">
            <v>113.5</v>
          </cell>
          <cell r="CM748">
            <v>27</v>
          </cell>
          <cell r="CN748">
            <v>513</v>
          </cell>
          <cell r="CO748">
            <v>76.400000000000006</v>
          </cell>
          <cell r="CP748">
            <v>41.1</v>
          </cell>
          <cell r="CQ748">
            <v>41.4</v>
          </cell>
          <cell r="CR748">
            <v>47.4</v>
          </cell>
          <cell r="CS748">
            <v>274.39</v>
          </cell>
          <cell r="CT748">
            <v>91.41</v>
          </cell>
          <cell r="CU748">
            <v>50.66</v>
          </cell>
          <cell r="CV748">
            <v>317.43</v>
          </cell>
          <cell r="CW748">
            <v>87.84</v>
          </cell>
          <cell r="CX748">
            <v>306.85000000000002</v>
          </cell>
          <cell r="CY748">
            <v>197.57</v>
          </cell>
          <cell r="CZ748">
            <v>574.91000000000008</v>
          </cell>
          <cell r="DA748">
            <v>45.87</v>
          </cell>
          <cell r="DB748">
            <v>729.35</v>
          </cell>
          <cell r="DC748">
            <v>35.879999999999995</v>
          </cell>
          <cell r="DD748">
            <v>13.78</v>
          </cell>
          <cell r="DE748">
            <v>53.35</v>
          </cell>
          <cell r="DF748">
            <v>54.989999999999995</v>
          </cell>
          <cell r="DG748">
            <v>74.77</v>
          </cell>
          <cell r="DH748">
            <v>168.54000000000002</v>
          </cell>
          <cell r="DI748">
            <v>808.53000000000009</v>
          </cell>
          <cell r="DJ748">
            <v>92.62</v>
          </cell>
          <cell r="DK748">
            <v>7.37</v>
          </cell>
          <cell r="DL748">
            <v>126.83999999999999</v>
          </cell>
          <cell r="DM748">
            <v>124.78</v>
          </cell>
          <cell r="DN748">
            <v>139.44</v>
          </cell>
          <cell r="DO748">
            <v>364.75</v>
          </cell>
          <cell r="DP748">
            <v>59.26</v>
          </cell>
          <cell r="DQ748">
            <v>993.2</v>
          </cell>
          <cell r="DR748">
            <v>13.78</v>
          </cell>
          <cell r="DS748">
            <v>601.84</v>
          </cell>
          <cell r="DT748">
            <v>87.07</v>
          </cell>
          <cell r="DU748">
            <v>844.76</v>
          </cell>
          <cell r="DV748">
            <v>135.5</v>
          </cell>
          <cell r="DW748">
            <v>293.23</v>
          </cell>
          <cell r="DX748">
            <v>43.16</v>
          </cell>
          <cell r="DY748">
            <v>60.28</v>
          </cell>
          <cell r="DZ748">
            <v>104.4</v>
          </cell>
          <cell r="EA748">
            <v>92.740000000000009</v>
          </cell>
          <cell r="EB748">
            <v>7.33</v>
          </cell>
          <cell r="EC748">
            <v>62.5</v>
          </cell>
          <cell r="ED748">
            <v>375</v>
          </cell>
          <cell r="EE748">
            <v>147.19999999999999</v>
          </cell>
          <cell r="EF748">
            <v>0</v>
          </cell>
          <cell r="EG748">
            <v>1.6</v>
          </cell>
          <cell r="EH748">
            <v>0</v>
          </cell>
          <cell r="EI748">
            <v>13.4</v>
          </cell>
          <cell r="EJ748">
            <v>0</v>
          </cell>
          <cell r="EK748">
            <v>76.76400000000001</v>
          </cell>
          <cell r="EL748">
            <v>10.83</v>
          </cell>
          <cell r="EM748">
            <v>14</v>
          </cell>
          <cell r="EN748">
            <v>25.5</v>
          </cell>
          <cell r="EO748">
            <v>36.03</v>
          </cell>
          <cell r="EP748"/>
          <cell r="EQ748">
            <v>24513.302153602177</v>
          </cell>
        </row>
        <row r="749">
          <cell r="B749">
            <v>9.9</v>
          </cell>
          <cell r="C749">
            <v>71.5</v>
          </cell>
          <cell r="D749">
            <v>1.7</v>
          </cell>
          <cell r="E749">
            <v>5</v>
          </cell>
          <cell r="F749">
            <v>6.2</v>
          </cell>
          <cell r="G749">
            <v>22.8</v>
          </cell>
          <cell r="H749">
            <v>51.9</v>
          </cell>
          <cell r="I749">
            <v>46</v>
          </cell>
          <cell r="J749">
            <v>5.7</v>
          </cell>
          <cell r="K749">
            <v>2086.6</v>
          </cell>
          <cell r="L749">
            <v>22</v>
          </cell>
          <cell r="M749">
            <v>16.420009340833332</v>
          </cell>
          <cell r="N749">
            <v>109.8</v>
          </cell>
          <cell r="O749">
            <v>0</v>
          </cell>
          <cell r="P749">
            <v>34.119</v>
          </cell>
          <cell r="Q749">
            <v>1.7</v>
          </cell>
          <cell r="R749">
            <v>28.53</v>
          </cell>
          <cell r="S749">
            <v>36.6</v>
          </cell>
          <cell r="T749">
            <v>434</v>
          </cell>
          <cell r="U749">
            <v>2204.5</v>
          </cell>
          <cell r="V749">
            <v>11.382</v>
          </cell>
          <cell r="W749">
            <v>24.6</v>
          </cell>
          <cell r="X749">
            <v>160.80000000000001</v>
          </cell>
          <cell r="Y749">
            <v>20.3</v>
          </cell>
          <cell r="Z749">
            <v>1.5</v>
          </cell>
          <cell r="AA749">
            <v>1784.2</v>
          </cell>
          <cell r="AB749">
            <v>5.5</v>
          </cell>
          <cell r="AC749">
            <v>724.06999999999994</v>
          </cell>
          <cell r="AD749">
            <v>326.85562543708016</v>
          </cell>
          <cell r="AE749">
            <v>79.3</v>
          </cell>
          <cell r="AF749">
            <v>11.5</v>
          </cell>
          <cell r="AG749">
            <v>131.9</v>
          </cell>
          <cell r="AH749">
            <v>11.3</v>
          </cell>
          <cell r="AI749">
            <v>9</v>
          </cell>
          <cell r="AJ749">
            <v>516.80000000000007</v>
          </cell>
          <cell r="AK749">
            <v>0</v>
          </cell>
          <cell r="AL749">
            <v>0</v>
          </cell>
          <cell r="AM749">
            <v>928.61699999999996</v>
          </cell>
          <cell r="AN749">
            <v>50.34</v>
          </cell>
          <cell r="AO749">
            <v>26.62</v>
          </cell>
          <cell r="AP749">
            <v>86.5</v>
          </cell>
          <cell r="AQ749">
            <v>0</v>
          </cell>
          <cell r="AR749">
            <v>0</v>
          </cell>
          <cell r="AS749">
            <v>-53.2</v>
          </cell>
          <cell r="AT749">
            <v>193.5</v>
          </cell>
          <cell r="AU749">
            <v>11.36</v>
          </cell>
          <cell r="AV749">
            <v>9.9</v>
          </cell>
          <cell r="AW749">
            <v>11.99</v>
          </cell>
          <cell r="AX749">
            <v>78.900000000000006</v>
          </cell>
          <cell r="AY749">
            <v>74</v>
          </cell>
          <cell r="AZ749">
            <v>5.58</v>
          </cell>
          <cell r="BA749">
            <v>180.03763195833801</v>
          </cell>
          <cell r="BB749">
            <v>86.57</v>
          </cell>
          <cell r="BC749">
            <v>39.799999999999997</v>
          </cell>
          <cell r="BD749">
            <v>30.18</v>
          </cell>
          <cell r="BE749">
            <v>5.8</v>
          </cell>
          <cell r="BF749">
            <v>67.320384620197942</v>
          </cell>
          <cell r="BG749">
            <v>51.3156231867613</v>
          </cell>
          <cell r="BH749">
            <v>20.59859581361674</v>
          </cell>
          <cell r="BI749">
            <v>25.108050643079402</v>
          </cell>
          <cell r="BJ749">
            <v>10.5</v>
          </cell>
          <cell r="BK749">
            <v>8.1</v>
          </cell>
          <cell r="BL749">
            <v>152.69999999999999</v>
          </cell>
          <cell r="BM749">
            <v>16.799999999999997</v>
          </cell>
          <cell r="BN749">
            <v>7.2649999999999997</v>
          </cell>
          <cell r="BO749">
            <v>47.9</v>
          </cell>
          <cell r="BP749">
            <v>168.62492192890846</v>
          </cell>
          <cell r="BQ749">
            <v>67.84</v>
          </cell>
          <cell r="BR749">
            <v>45.93</v>
          </cell>
          <cell r="BS749">
            <v>83</v>
          </cell>
          <cell r="BT749">
            <v>496.65000000000003</v>
          </cell>
          <cell r="BU749">
            <v>3.88</v>
          </cell>
          <cell r="BV749">
            <v>241.39000000000001</v>
          </cell>
          <cell r="BW749">
            <v>13.700000000000001</v>
          </cell>
          <cell r="BX749">
            <v>0</v>
          </cell>
          <cell r="BY749">
            <v>12.5</v>
          </cell>
          <cell r="BZ749">
            <v>29.6</v>
          </cell>
          <cell r="CA749">
            <v>0.5</v>
          </cell>
          <cell r="CB749">
            <v>51.5</v>
          </cell>
          <cell r="CC749">
            <v>340.7</v>
          </cell>
          <cell r="CD749">
            <v>894</v>
          </cell>
          <cell r="CE749">
            <v>31.43</v>
          </cell>
          <cell r="CF749">
            <v>48</v>
          </cell>
          <cell r="CG749">
            <v>56.778999999999996</v>
          </cell>
          <cell r="CH749">
            <v>100</v>
          </cell>
          <cell r="CI749">
            <v>54.7</v>
          </cell>
          <cell r="CJ749">
            <v>18.028562541666599</v>
          </cell>
          <cell r="CK749">
            <v>26.68</v>
          </cell>
          <cell r="CL749">
            <v>154.29999999999998</v>
          </cell>
          <cell r="CM749">
            <v>26.2</v>
          </cell>
          <cell r="CN749">
            <v>513</v>
          </cell>
          <cell r="CO749">
            <v>108.30000000000001</v>
          </cell>
          <cell r="CP749">
            <v>80.5</v>
          </cell>
          <cell r="CQ749">
            <v>38</v>
          </cell>
          <cell r="CR749">
            <v>47.599999999999994</v>
          </cell>
          <cell r="CS749">
            <v>292.57</v>
          </cell>
          <cell r="CT749">
            <v>102.98</v>
          </cell>
          <cell r="CU749">
            <v>58.27</v>
          </cell>
          <cell r="CV749">
            <v>309.07</v>
          </cell>
          <cell r="CW749">
            <v>68.09</v>
          </cell>
          <cell r="CX749">
            <v>294.5</v>
          </cell>
          <cell r="CY749">
            <v>202.55</v>
          </cell>
          <cell r="CZ749">
            <v>529.82000000000005</v>
          </cell>
          <cell r="DA749">
            <v>54.03</v>
          </cell>
          <cell r="DB749">
            <v>719.57</v>
          </cell>
          <cell r="DC749">
            <v>30.93</v>
          </cell>
          <cell r="DD749">
            <v>15.28</v>
          </cell>
          <cell r="DE749">
            <v>53.36</v>
          </cell>
          <cell r="DF749">
            <v>60.28</v>
          </cell>
          <cell r="DG749">
            <v>60.25</v>
          </cell>
          <cell r="DH749">
            <v>169.38</v>
          </cell>
          <cell r="DI749">
            <v>888.45999999999992</v>
          </cell>
          <cell r="DJ749">
            <v>115.27000000000001</v>
          </cell>
          <cell r="DK749">
            <v>5.57</v>
          </cell>
          <cell r="DL749">
            <v>126.83999999999999</v>
          </cell>
          <cell r="DM749">
            <v>124.39</v>
          </cell>
          <cell r="DN749">
            <v>145.07</v>
          </cell>
          <cell r="DO749">
            <v>385.9</v>
          </cell>
          <cell r="DP749">
            <v>67.67</v>
          </cell>
          <cell r="DQ749">
            <v>1026.97</v>
          </cell>
          <cell r="DR749">
            <v>15.28</v>
          </cell>
          <cell r="DS749">
            <v>593.2700000000001</v>
          </cell>
          <cell r="DT749">
            <v>90.300000000000011</v>
          </cell>
          <cell r="DU749">
            <v>859.84</v>
          </cell>
          <cell r="DV749">
            <v>143.91</v>
          </cell>
          <cell r="DW749">
            <v>292.99</v>
          </cell>
          <cell r="DX749">
            <v>40.769999999999996</v>
          </cell>
          <cell r="DY749">
            <v>12.67</v>
          </cell>
          <cell r="DZ749">
            <v>122</v>
          </cell>
          <cell r="EA749">
            <v>73.11</v>
          </cell>
          <cell r="EB749">
            <v>9.07</v>
          </cell>
          <cell r="EC749">
            <v>88.3</v>
          </cell>
          <cell r="ED749">
            <v>388.12900000000002</v>
          </cell>
          <cell r="EE749">
            <v>139.19</v>
          </cell>
          <cell r="EF749">
            <v>0</v>
          </cell>
          <cell r="EG749">
            <v>1.6</v>
          </cell>
          <cell r="EH749">
            <v>0</v>
          </cell>
          <cell r="EI749">
            <v>12.08</v>
          </cell>
          <cell r="EJ749">
            <v>0</v>
          </cell>
          <cell r="EK749">
            <v>75.512</v>
          </cell>
          <cell r="EL749">
            <v>10.83</v>
          </cell>
          <cell r="EM749">
            <v>14</v>
          </cell>
          <cell r="EN749">
            <v>25.5</v>
          </cell>
          <cell r="EO749">
            <v>36.03</v>
          </cell>
          <cell r="EP749"/>
          <cell r="EQ749">
            <v>23892.862405470492</v>
          </cell>
        </row>
        <row r="750">
          <cell r="B750">
            <v>12.200000000000001</v>
          </cell>
          <cell r="C750">
            <v>63</v>
          </cell>
          <cell r="D750">
            <v>1.7</v>
          </cell>
          <cell r="E750">
            <v>27.7</v>
          </cell>
          <cell r="F750">
            <v>6.2</v>
          </cell>
          <cell r="G750">
            <v>22.8</v>
          </cell>
          <cell r="H750">
            <v>55.6</v>
          </cell>
          <cell r="I750">
            <v>51.699999999999996</v>
          </cell>
          <cell r="J750">
            <v>5.7</v>
          </cell>
          <cell r="K750">
            <v>2086.6</v>
          </cell>
          <cell r="L750">
            <v>21.7</v>
          </cell>
          <cell r="M750">
            <v>29</v>
          </cell>
          <cell r="N750">
            <v>456.1</v>
          </cell>
          <cell r="O750">
            <v>12.9</v>
          </cell>
          <cell r="P750">
            <v>71.78</v>
          </cell>
          <cell r="Q750">
            <v>1.8</v>
          </cell>
          <cell r="R750">
            <v>28.47</v>
          </cell>
          <cell r="S750">
            <v>36.6</v>
          </cell>
          <cell r="T750">
            <v>692</v>
          </cell>
          <cell r="U750">
            <v>2302.5</v>
          </cell>
          <cell r="V750">
            <v>524.26108142291594</v>
          </cell>
          <cell r="W750">
            <v>13.14</v>
          </cell>
          <cell r="X750">
            <v>160.80000000000001</v>
          </cell>
          <cell r="Y750">
            <v>23.4</v>
          </cell>
          <cell r="Z750">
            <v>1.5</v>
          </cell>
          <cell r="AA750">
            <v>1919.4</v>
          </cell>
          <cell r="AB750">
            <v>0</v>
          </cell>
          <cell r="AC750">
            <v>745.06999999999994</v>
          </cell>
          <cell r="AD750">
            <v>329.89535533494467</v>
          </cell>
          <cell r="AE750">
            <v>80</v>
          </cell>
          <cell r="AF750">
            <v>7.1999999999999993</v>
          </cell>
          <cell r="AG750">
            <v>106.3</v>
          </cell>
          <cell r="AH750">
            <v>8.6</v>
          </cell>
          <cell r="AI750">
            <v>14</v>
          </cell>
          <cell r="AJ750">
            <v>770.49</v>
          </cell>
          <cell r="AK750">
            <v>77.450999999999993</v>
          </cell>
          <cell r="AL750">
            <v>772.4</v>
          </cell>
          <cell r="AM750">
            <v>928.61699999999996</v>
          </cell>
          <cell r="AN750">
            <v>98</v>
          </cell>
          <cell r="AO750">
            <v>35.6</v>
          </cell>
          <cell r="AP750">
            <v>230</v>
          </cell>
          <cell r="AQ750">
            <v>263.2</v>
          </cell>
          <cell r="AR750">
            <v>195.9</v>
          </cell>
          <cell r="AS750">
            <v>-74.900000000000006</v>
          </cell>
          <cell r="AT750">
            <v>207.6</v>
          </cell>
          <cell r="AU750">
            <v>178.86</v>
          </cell>
          <cell r="AV750">
            <v>20.2</v>
          </cell>
          <cell r="AW750">
            <v>20.740000000000002</v>
          </cell>
          <cell r="AX750">
            <v>78.900000000000006</v>
          </cell>
          <cell r="AY750">
            <v>100.8738057003696</v>
          </cell>
          <cell r="AZ750">
            <v>3.46</v>
          </cell>
          <cell r="BA750">
            <v>179.47</v>
          </cell>
          <cell r="BB750">
            <v>137.26</v>
          </cell>
          <cell r="BC750">
            <v>39.799999999999997</v>
          </cell>
          <cell r="BD750">
            <v>30.18</v>
          </cell>
          <cell r="BE750">
            <v>8.3000000000000007</v>
          </cell>
          <cell r="BF750">
            <v>87.366282027095849</v>
          </cell>
          <cell r="BG750">
            <v>44.874155163523504</v>
          </cell>
          <cell r="BH750">
            <v>27.86</v>
          </cell>
          <cell r="BI750">
            <v>17.190000000000001</v>
          </cell>
          <cell r="BJ750">
            <v>10.5</v>
          </cell>
          <cell r="BK750">
            <v>2.12</v>
          </cell>
          <cell r="BL750">
            <v>276.60000000000002</v>
          </cell>
          <cell r="BM750">
            <v>16.799999999999997</v>
          </cell>
          <cell r="BN750">
            <v>8.7799999999999994</v>
          </cell>
          <cell r="BO750">
            <v>50</v>
          </cell>
          <cell r="BP750">
            <v>168.62492192890846</v>
          </cell>
          <cell r="BQ750">
            <v>150.5</v>
          </cell>
          <cell r="BR750">
            <v>91.289999999999992</v>
          </cell>
          <cell r="BS750">
            <v>110.8</v>
          </cell>
          <cell r="BT750">
            <v>534.88</v>
          </cell>
          <cell r="BU750">
            <v>14</v>
          </cell>
          <cell r="BV750">
            <v>287.96607090566499</v>
          </cell>
          <cell r="BW750">
            <v>13.4</v>
          </cell>
          <cell r="BX750">
            <v>0</v>
          </cell>
          <cell r="BY750">
            <v>12.5</v>
          </cell>
          <cell r="BZ750">
            <v>38</v>
          </cell>
          <cell r="CA750">
            <v>0</v>
          </cell>
          <cell r="CB750">
            <v>51.5</v>
          </cell>
          <cell r="CC750">
            <v>310.20000000000005</v>
          </cell>
          <cell r="CD750">
            <v>894</v>
          </cell>
          <cell r="CE750">
            <v>36.510000000000005</v>
          </cell>
          <cell r="CF750">
            <v>48</v>
          </cell>
          <cell r="CG750">
            <v>65.641999999999996</v>
          </cell>
          <cell r="CH750">
            <v>114.5</v>
          </cell>
          <cell r="CI750">
            <v>54.7</v>
          </cell>
          <cell r="CJ750">
            <v>18.028562541666599</v>
          </cell>
          <cell r="CK750">
            <v>26.64</v>
          </cell>
          <cell r="CL750">
            <v>113.5</v>
          </cell>
          <cell r="CM750">
            <v>27</v>
          </cell>
          <cell r="CN750">
            <v>513</v>
          </cell>
          <cell r="CO750">
            <v>76.400000000000006</v>
          </cell>
          <cell r="CP750">
            <v>41.1</v>
          </cell>
          <cell r="CQ750">
            <v>41.4</v>
          </cell>
          <cell r="CR750">
            <v>47.4</v>
          </cell>
          <cell r="CS750">
            <v>274.39</v>
          </cell>
          <cell r="CT750">
            <v>91.41</v>
          </cell>
          <cell r="CU750">
            <v>50.66</v>
          </cell>
          <cell r="CV750">
            <v>317.43</v>
          </cell>
          <cell r="CW750">
            <v>87.84</v>
          </cell>
          <cell r="CX750">
            <v>306.85000000000002</v>
          </cell>
          <cell r="CY750">
            <v>197.57</v>
          </cell>
          <cell r="CZ750">
            <v>574.91000000000008</v>
          </cell>
          <cell r="DA750">
            <v>45.87</v>
          </cell>
          <cell r="DB750">
            <v>729.35</v>
          </cell>
          <cell r="DC750">
            <v>35.879999999999995</v>
          </cell>
          <cell r="DD750">
            <v>13.78</v>
          </cell>
          <cell r="DE750">
            <v>53.35</v>
          </cell>
          <cell r="DF750">
            <v>54.989999999999995</v>
          </cell>
          <cell r="DG750">
            <v>74.77</v>
          </cell>
          <cell r="DH750">
            <v>168.54000000000002</v>
          </cell>
          <cell r="DI750">
            <v>808.53000000000009</v>
          </cell>
          <cell r="DJ750">
            <v>92.62</v>
          </cell>
          <cell r="DK750">
            <v>7.37</v>
          </cell>
          <cell r="DL750">
            <v>126.83999999999999</v>
          </cell>
          <cell r="DM750">
            <v>124.78</v>
          </cell>
          <cell r="DN750">
            <v>139.44</v>
          </cell>
          <cell r="DO750">
            <v>364.75</v>
          </cell>
          <cell r="DP750">
            <v>59.26</v>
          </cell>
          <cell r="DQ750">
            <v>993.2</v>
          </cell>
          <cell r="DR750">
            <v>13.78</v>
          </cell>
          <cell r="DS750">
            <v>601.84</v>
          </cell>
          <cell r="DT750">
            <v>87.07</v>
          </cell>
          <cell r="DU750">
            <v>844.76</v>
          </cell>
          <cell r="DV750">
            <v>135.5</v>
          </cell>
          <cell r="DW750">
            <v>293.23</v>
          </cell>
          <cell r="DX750">
            <v>43.16</v>
          </cell>
          <cell r="DY750">
            <v>60.28</v>
          </cell>
          <cell r="DZ750">
            <v>104.4</v>
          </cell>
          <cell r="EA750">
            <v>92.740000000000009</v>
          </cell>
          <cell r="EB750">
            <v>7.33</v>
          </cell>
          <cell r="EC750">
            <v>62.5</v>
          </cell>
          <cell r="ED750">
            <v>375</v>
          </cell>
          <cell r="EE750">
            <v>147.19999999999999</v>
          </cell>
          <cell r="EF750">
            <v>0</v>
          </cell>
          <cell r="EG750">
            <v>1.6</v>
          </cell>
          <cell r="EH750">
            <v>0</v>
          </cell>
          <cell r="EI750">
            <v>13.4</v>
          </cell>
          <cell r="EJ750">
            <v>0</v>
          </cell>
          <cell r="EK750">
            <v>76.76400000000001</v>
          </cell>
          <cell r="EL750">
            <v>10.83</v>
          </cell>
          <cell r="EM750">
            <v>14</v>
          </cell>
          <cell r="EN750">
            <v>25.5</v>
          </cell>
          <cell r="EO750">
            <v>36.03</v>
          </cell>
          <cell r="EP750"/>
          <cell r="EQ750">
            <v>27506.884235025092</v>
          </cell>
        </row>
        <row r="751">
          <cell r="B751">
            <v>9.9</v>
          </cell>
          <cell r="C751">
            <v>71.5</v>
          </cell>
          <cell r="D751">
            <v>1.7</v>
          </cell>
          <cell r="E751">
            <v>24</v>
          </cell>
          <cell r="F751">
            <v>6.2</v>
          </cell>
          <cell r="G751">
            <v>22.8</v>
          </cell>
          <cell r="H751">
            <v>51.9</v>
          </cell>
          <cell r="I751">
            <v>46</v>
          </cell>
          <cell r="J751">
            <v>5.7</v>
          </cell>
          <cell r="K751">
            <v>2086.6</v>
          </cell>
          <cell r="L751">
            <v>22</v>
          </cell>
          <cell r="M751">
            <v>16.420009340833332</v>
          </cell>
          <cell r="N751">
            <v>437.8</v>
          </cell>
          <cell r="O751">
            <v>10.9</v>
          </cell>
          <cell r="P751">
            <v>34.119</v>
          </cell>
          <cell r="Q751">
            <v>1.7</v>
          </cell>
          <cell r="R751">
            <v>28.53</v>
          </cell>
          <cell r="S751">
            <v>36.6</v>
          </cell>
          <cell r="T751">
            <v>434</v>
          </cell>
          <cell r="U751">
            <v>2204.5</v>
          </cell>
          <cell r="V751">
            <v>523.96308142291593</v>
          </cell>
          <cell r="W751">
            <v>24.6</v>
          </cell>
          <cell r="X751">
            <v>160.80000000000001</v>
          </cell>
          <cell r="Y751">
            <v>20.3</v>
          </cell>
          <cell r="Z751">
            <v>1.5</v>
          </cell>
          <cell r="AA751">
            <v>1784.2</v>
          </cell>
          <cell r="AB751">
            <v>5.5</v>
          </cell>
          <cell r="AC751">
            <v>724.06999999999994</v>
          </cell>
          <cell r="AD751">
            <v>326.85562543708016</v>
          </cell>
          <cell r="AE751">
            <v>79.3</v>
          </cell>
          <cell r="AF751">
            <v>11.5</v>
          </cell>
          <cell r="AG751">
            <v>131.9</v>
          </cell>
          <cell r="AH751">
            <v>11.3</v>
          </cell>
          <cell r="AI751">
            <v>9</v>
          </cell>
          <cell r="AJ751">
            <v>2167.2000000000003</v>
          </cell>
          <cell r="AK751">
            <v>65.02</v>
          </cell>
          <cell r="AL751">
            <v>740.1</v>
          </cell>
          <cell r="AM751">
            <v>928.61699999999996</v>
          </cell>
          <cell r="AN751">
            <v>146.34</v>
          </cell>
          <cell r="AO751">
            <v>26.62</v>
          </cell>
          <cell r="AP751">
            <v>86.5</v>
          </cell>
          <cell r="AQ751">
            <v>256.5</v>
          </cell>
          <cell r="AR751">
            <v>510.5</v>
          </cell>
          <cell r="AS751">
            <v>-53.2</v>
          </cell>
          <cell r="AT751">
            <v>193.5</v>
          </cell>
          <cell r="AU751">
            <v>180.95999999999998</v>
          </cell>
          <cell r="AV751">
            <v>9.9</v>
          </cell>
          <cell r="AW751">
            <v>11.99</v>
          </cell>
          <cell r="AX751">
            <v>78.900000000000006</v>
          </cell>
          <cell r="AY751">
            <v>74</v>
          </cell>
          <cell r="AZ751">
            <v>5.58</v>
          </cell>
          <cell r="BA751">
            <v>180.03763195833801</v>
          </cell>
          <cell r="BB751">
            <v>86.57</v>
          </cell>
          <cell r="BC751">
            <v>39.799999999999997</v>
          </cell>
          <cell r="BD751">
            <v>30.18</v>
          </cell>
          <cell r="BE751">
            <v>5.8</v>
          </cell>
          <cell r="BF751">
            <v>67.320384620197942</v>
          </cell>
          <cell r="BG751">
            <v>51.3156231867613</v>
          </cell>
          <cell r="BH751">
            <v>20.59859581361674</v>
          </cell>
          <cell r="BI751">
            <v>25.108050643079402</v>
          </cell>
          <cell r="BJ751">
            <v>10.5</v>
          </cell>
          <cell r="BK751">
            <v>8.1</v>
          </cell>
          <cell r="BL751">
            <v>152.69999999999999</v>
          </cell>
          <cell r="BM751">
            <v>16.799999999999997</v>
          </cell>
          <cell r="BN751">
            <v>7.2649999999999997</v>
          </cell>
          <cell r="BO751">
            <v>47.9</v>
          </cell>
          <cell r="BP751">
            <v>168.62492192890846</v>
          </cell>
          <cell r="BQ751">
            <v>67.84</v>
          </cell>
          <cell r="BR751">
            <v>45.93</v>
          </cell>
          <cell r="BS751">
            <v>83</v>
          </cell>
          <cell r="BT751">
            <v>496.65000000000003</v>
          </cell>
          <cell r="BU751">
            <v>3.88</v>
          </cell>
          <cell r="BV751">
            <v>241.39000000000001</v>
          </cell>
          <cell r="BW751">
            <v>13.700000000000001</v>
          </cell>
          <cell r="BX751">
            <v>0</v>
          </cell>
          <cell r="BY751">
            <v>12.5</v>
          </cell>
          <cell r="BZ751">
            <v>29.6</v>
          </cell>
          <cell r="CA751">
            <v>0.5</v>
          </cell>
          <cell r="CB751">
            <v>51.5</v>
          </cell>
          <cell r="CC751">
            <v>340.7</v>
          </cell>
          <cell r="CD751">
            <v>894</v>
          </cell>
          <cell r="CE751">
            <v>31.43</v>
          </cell>
          <cell r="CF751">
            <v>48</v>
          </cell>
          <cell r="CG751">
            <v>56.778999999999996</v>
          </cell>
          <cell r="CH751">
            <v>100</v>
          </cell>
          <cell r="CI751">
            <v>54.7</v>
          </cell>
          <cell r="CJ751">
            <v>18.028562541666599</v>
          </cell>
          <cell r="CK751">
            <v>26.68</v>
          </cell>
          <cell r="CL751">
            <v>154.29999999999998</v>
          </cell>
          <cell r="CM751">
            <v>26.2</v>
          </cell>
          <cell r="CN751">
            <v>513</v>
          </cell>
          <cell r="CO751">
            <v>108.30000000000001</v>
          </cell>
          <cell r="CP751">
            <v>80.5</v>
          </cell>
          <cell r="CQ751">
            <v>38</v>
          </cell>
          <cell r="CR751">
            <v>47.599999999999994</v>
          </cell>
          <cell r="CS751">
            <v>292.57</v>
          </cell>
          <cell r="CT751">
            <v>102.98</v>
          </cell>
          <cell r="CU751">
            <v>58.27</v>
          </cell>
          <cell r="CV751">
            <v>309.07</v>
          </cell>
          <cell r="CW751">
            <v>68.09</v>
          </cell>
          <cell r="CX751">
            <v>294.5</v>
          </cell>
          <cell r="CY751">
            <v>202.55</v>
          </cell>
          <cell r="CZ751">
            <v>529.82000000000005</v>
          </cell>
          <cell r="DA751">
            <v>54.03</v>
          </cell>
          <cell r="DB751">
            <v>719.57</v>
          </cell>
          <cell r="DC751">
            <v>30.93</v>
          </cell>
          <cell r="DD751">
            <v>15.28</v>
          </cell>
          <cell r="DE751">
            <v>53.36</v>
          </cell>
          <cell r="DF751">
            <v>60.28</v>
          </cell>
          <cell r="DG751">
            <v>60.25</v>
          </cell>
          <cell r="DH751">
            <v>169.38</v>
          </cell>
          <cell r="DI751">
            <v>888.45999999999992</v>
          </cell>
          <cell r="DJ751">
            <v>115.27000000000001</v>
          </cell>
          <cell r="DK751">
            <v>5.57</v>
          </cell>
          <cell r="DL751">
            <v>126.83999999999999</v>
          </cell>
          <cell r="DM751">
            <v>124.39</v>
          </cell>
          <cell r="DN751">
            <v>145.07</v>
          </cell>
          <cell r="DO751">
            <v>385.9</v>
          </cell>
          <cell r="DP751">
            <v>67.67</v>
          </cell>
          <cell r="DQ751">
            <v>1026.97</v>
          </cell>
          <cell r="DR751">
            <v>15.28</v>
          </cell>
          <cell r="DS751">
            <v>593.2700000000001</v>
          </cell>
          <cell r="DT751">
            <v>90.300000000000011</v>
          </cell>
          <cell r="DU751">
            <v>859.84</v>
          </cell>
          <cell r="DV751">
            <v>143.91</v>
          </cell>
          <cell r="DW751">
            <v>292.99</v>
          </cell>
          <cell r="DX751">
            <v>40.769999999999996</v>
          </cell>
          <cell r="DY751">
            <v>12.67</v>
          </cell>
          <cell r="DZ751">
            <v>122</v>
          </cell>
          <cell r="EA751">
            <v>73.11</v>
          </cell>
          <cell r="EB751">
            <v>9.07</v>
          </cell>
          <cell r="EC751">
            <v>88.3</v>
          </cell>
          <cell r="ED751">
            <v>388.12900000000002</v>
          </cell>
          <cell r="EE751">
            <v>139.19</v>
          </cell>
          <cell r="EF751">
            <v>0</v>
          </cell>
          <cell r="EG751">
            <v>1.6</v>
          </cell>
          <cell r="EH751">
            <v>0</v>
          </cell>
          <cell r="EI751">
            <v>12.08</v>
          </cell>
          <cell r="EJ751">
            <v>0</v>
          </cell>
          <cell r="EK751">
            <v>75.512</v>
          </cell>
          <cell r="EL751">
            <v>10.83</v>
          </cell>
          <cell r="EM751">
            <v>14</v>
          </cell>
          <cell r="EN751">
            <v>25.5</v>
          </cell>
          <cell r="EO751">
            <v>36.03</v>
          </cell>
          <cell r="EP751"/>
          <cell r="EQ751">
            <v>28251.463486893408</v>
          </cell>
        </row>
        <row r="754">
          <cell r="B754">
            <v>110.69999999999999</v>
          </cell>
          <cell r="C754">
            <v>410</v>
          </cell>
          <cell r="D754">
            <v>32.6</v>
          </cell>
          <cell r="E754">
            <v>283.7</v>
          </cell>
          <cell r="F754">
            <v>17.5</v>
          </cell>
          <cell r="G754">
            <v>113.2</v>
          </cell>
          <cell r="H754">
            <v>604</v>
          </cell>
          <cell r="I754">
            <v>266.50000000000006</v>
          </cell>
          <cell r="J754">
            <v>26.099999999999998</v>
          </cell>
          <cell r="K754">
            <v>9387.1</v>
          </cell>
          <cell r="L754">
            <v>127.6</v>
          </cell>
          <cell r="M754">
            <v>136</v>
          </cell>
          <cell r="N754">
            <v>835.4</v>
          </cell>
          <cell r="O754">
            <v>73.099999999999994</v>
          </cell>
          <cell r="P754">
            <v>505.28</v>
          </cell>
          <cell r="Q754">
            <v>25.8</v>
          </cell>
          <cell r="R754">
            <v>304.84999999999997</v>
          </cell>
          <cell r="S754">
            <v>276.7</v>
          </cell>
          <cell r="T754">
            <v>3372</v>
          </cell>
          <cell r="U754">
            <v>11501.92</v>
          </cell>
          <cell r="V754">
            <v>120.93</v>
          </cell>
          <cell r="W754">
            <v>193.49999999999997</v>
          </cell>
          <cell r="X754">
            <v>729.8</v>
          </cell>
          <cell r="Y754">
            <v>176.95000000000002</v>
          </cell>
          <cell r="Z754">
            <v>16.8</v>
          </cell>
          <cell r="AA754">
            <v>8672.2999999999993</v>
          </cell>
          <cell r="AB754">
            <v>15.29</v>
          </cell>
          <cell r="AC754">
            <v>3927.81</v>
          </cell>
          <cell r="AD754">
            <v>787.92009118547867</v>
          </cell>
          <cell r="AE754">
            <v>1920.7199999999998</v>
          </cell>
          <cell r="AF754">
            <v>247.6</v>
          </cell>
          <cell r="AG754">
            <v>1304.5</v>
          </cell>
          <cell r="AH754">
            <v>39.599999999999994</v>
          </cell>
          <cell r="AI754">
            <v>67.5</v>
          </cell>
          <cell r="AJ754">
            <v>7576.7699999999995</v>
          </cell>
          <cell r="AK754">
            <v>0</v>
          </cell>
          <cell r="AL754">
            <v>0</v>
          </cell>
          <cell r="AM754">
            <v>12470.556</v>
          </cell>
          <cell r="AN754">
            <v>122.05</v>
          </cell>
          <cell r="AO754">
            <v>199.1</v>
          </cell>
          <cell r="AP754">
            <v>250</v>
          </cell>
          <cell r="AQ754">
            <v>0</v>
          </cell>
          <cell r="AR754">
            <v>0</v>
          </cell>
          <cell r="AS754">
            <v>-1401.2</v>
          </cell>
          <cell r="AT754">
            <v>1142.4000000000001</v>
          </cell>
          <cell r="AU754">
            <v>132.69999999999999</v>
          </cell>
          <cell r="AV754">
            <v>161.10000000000002</v>
          </cell>
          <cell r="AW754">
            <v>332.5</v>
          </cell>
          <cell r="AX754">
            <v>318.81</v>
          </cell>
          <cell r="AY754">
            <v>2046.5648415280727</v>
          </cell>
          <cell r="AZ754">
            <v>77.72999999999999</v>
          </cell>
          <cell r="BA754">
            <v>527.54</v>
          </cell>
          <cell r="BB754">
            <v>572.67999999999995</v>
          </cell>
          <cell r="BC754">
            <v>323.3</v>
          </cell>
          <cell r="BD754">
            <v>167.96000000000004</v>
          </cell>
          <cell r="BE754">
            <v>26.5</v>
          </cell>
          <cell r="BF754">
            <v>305.26466024714659</v>
          </cell>
          <cell r="BG754">
            <v>195.86644838772963</v>
          </cell>
          <cell r="BH754">
            <v>131.16999999999999</v>
          </cell>
          <cell r="BI754">
            <v>127.65</v>
          </cell>
          <cell r="BJ754">
            <v>20.399999999999999</v>
          </cell>
          <cell r="BK754">
            <v>2.9140000000000001</v>
          </cell>
          <cell r="BL754">
            <v>1218.8699999999999</v>
          </cell>
          <cell r="BM754">
            <v>112.79562000000001</v>
          </cell>
          <cell r="BN754">
            <v>19.28</v>
          </cell>
          <cell r="BO754">
            <v>300</v>
          </cell>
          <cell r="BP754">
            <v>384.94364814336865</v>
          </cell>
          <cell r="BQ754">
            <v>995.40000000000009</v>
          </cell>
          <cell r="BR754">
            <v>1453.25</v>
          </cell>
          <cell r="BS754">
            <v>719.1</v>
          </cell>
          <cell r="BT754">
            <v>5431.119999999999</v>
          </cell>
          <cell r="BU754">
            <v>282</v>
          </cell>
          <cell r="BV754">
            <v>850.37255063879115</v>
          </cell>
          <cell r="BW754">
            <v>46</v>
          </cell>
          <cell r="BX754">
            <v>0</v>
          </cell>
          <cell r="BY754">
            <v>50</v>
          </cell>
          <cell r="BZ754">
            <v>105.4</v>
          </cell>
          <cell r="CA754">
            <v>65</v>
          </cell>
          <cell r="CB754">
            <v>184.3</v>
          </cell>
          <cell r="CC754">
            <v>1607.5999999999997</v>
          </cell>
          <cell r="CD754">
            <v>5044</v>
          </cell>
          <cell r="CE754">
            <v>102.206</v>
          </cell>
          <cell r="CF754">
            <v>203</v>
          </cell>
          <cell r="CG754">
            <v>279.32</v>
          </cell>
          <cell r="CH754">
            <v>1402.4</v>
          </cell>
          <cell r="CI754">
            <v>271</v>
          </cell>
          <cell r="CJ754">
            <v>122.4181649999999</v>
          </cell>
          <cell r="CK754">
            <v>137.08000000000001</v>
          </cell>
          <cell r="CL754">
            <v>785.69999999999993</v>
          </cell>
          <cell r="CM754">
            <v>169.7</v>
          </cell>
          <cell r="CN754">
            <v>2572.7999999999997</v>
          </cell>
          <cell r="CO754">
            <v>375.9</v>
          </cell>
          <cell r="CP754">
            <v>208.79999999999998</v>
          </cell>
          <cell r="CQ754">
            <v>128.15</v>
          </cell>
          <cell r="CR754">
            <v>255.99999999999997</v>
          </cell>
          <cell r="CS754">
            <v>3229.0299999999997</v>
          </cell>
          <cell r="CT754">
            <v>1178.6100000000001</v>
          </cell>
          <cell r="CU754">
            <v>843.28</v>
          </cell>
          <cell r="CV754">
            <v>3416.98</v>
          </cell>
          <cell r="CW754">
            <v>850.78</v>
          </cell>
          <cell r="CX754">
            <v>1942.63</v>
          </cell>
          <cell r="CY754">
            <v>1386.45</v>
          </cell>
          <cell r="CZ754">
            <v>9016.2300000000014</v>
          </cell>
          <cell r="DA754">
            <v>748.95</v>
          </cell>
          <cell r="DB754">
            <v>5594.1699999999992</v>
          </cell>
          <cell r="DC754">
            <v>184.45000000000002</v>
          </cell>
          <cell r="DD754">
            <v>530.98</v>
          </cell>
          <cell r="DE754">
            <v>827.02</v>
          </cell>
          <cell r="DF754">
            <v>405.70999999999992</v>
          </cell>
          <cell r="DG754">
            <v>955.15</v>
          </cell>
          <cell r="DH754">
            <v>1363.57</v>
          </cell>
          <cell r="DI754">
            <v>6010.11</v>
          </cell>
          <cell r="DJ754">
            <v>456.34999999999997</v>
          </cell>
          <cell r="DK754">
            <v>1168.02</v>
          </cell>
          <cell r="DL754">
            <v>952.6600000000002</v>
          </cell>
          <cell r="DM754">
            <v>649.32000000000005</v>
          </cell>
          <cell r="DN754">
            <v>946.45</v>
          </cell>
          <cell r="DO754">
            <v>1454.98</v>
          </cell>
          <cell r="DP754">
            <v>809.21</v>
          </cell>
          <cell r="DQ754">
            <v>15046.439999999999</v>
          </cell>
          <cell r="DR754">
            <v>530.98</v>
          </cell>
          <cell r="DS754">
            <v>6940.369999999999</v>
          </cell>
          <cell r="DT754">
            <v>671.75</v>
          </cell>
          <cell r="DU754">
            <v>7613.06</v>
          </cell>
          <cell r="DV754">
            <v>1257.3300000000002</v>
          </cell>
          <cell r="DW754">
            <v>2389.44</v>
          </cell>
          <cell r="DX754">
            <v>1602.9</v>
          </cell>
          <cell r="DY754">
            <v>1987.3999999999999</v>
          </cell>
          <cell r="DZ754">
            <v>343.7</v>
          </cell>
          <cell r="EA754">
            <v>301.74</v>
          </cell>
          <cell r="EB754">
            <v>74.55</v>
          </cell>
          <cell r="EC754">
            <v>336.5</v>
          </cell>
          <cell r="ED754">
            <v>2879.2489999999998</v>
          </cell>
          <cell r="EE754">
            <v>957.62</v>
          </cell>
          <cell r="EF754">
            <v>35.31</v>
          </cell>
          <cell r="EG754">
            <v>171.5</v>
          </cell>
          <cell r="EH754">
            <v>0</v>
          </cell>
          <cell r="EI754">
            <v>40.799999999999997</v>
          </cell>
          <cell r="EJ754">
            <v>0</v>
          </cell>
          <cell r="EK754">
            <v>331.89022055200002</v>
          </cell>
          <cell r="EL754">
            <v>49.190000000000005</v>
          </cell>
          <cell r="EM754">
            <v>139</v>
          </cell>
          <cell r="EN754">
            <v>218.8</v>
          </cell>
          <cell r="EO754">
            <v>307.66000000000003</v>
          </cell>
          <cell r="EP754"/>
          <cell r="EQ754">
            <v>187493.77124568252</v>
          </cell>
        </row>
        <row r="755">
          <cell r="B755">
            <v>104.50000000000001</v>
          </cell>
          <cell r="C755">
            <v>413</v>
          </cell>
          <cell r="D755">
            <v>32.6</v>
          </cell>
          <cell r="E755">
            <v>283.7</v>
          </cell>
          <cell r="F755">
            <v>16.299999999999997</v>
          </cell>
          <cell r="G755">
            <v>103.5</v>
          </cell>
          <cell r="H755">
            <v>569.4</v>
          </cell>
          <cell r="I755">
            <v>260.7</v>
          </cell>
          <cell r="J755">
            <v>26.099999999999998</v>
          </cell>
          <cell r="K755">
            <v>9387.1</v>
          </cell>
          <cell r="L755">
            <v>120.69999999999999</v>
          </cell>
          <cell r="M755">
            <v>144.54570084716747</v>
          </cell>
          <cell r="N755">
            <v>823.9</v>
          </cell>
          <cell r="O755">
            <v>73.099999999999994</v>
          </cell>
          <cell r="P755">
            <v>367.43</v>
          </cell>
          <cell r="Q755">
            <v>25</v>
          </cell>
          <cell r="R755">
            <v>299.20999999999998</v>
          </cell>
          <cell r="S755">
            <v>276.7</v>
          </cell>
          <cell r="T755">
            <v>2284</v>
          </cell>
          <cell r="U755">
            <v>11113.92</v>
          </cell>
          <cell r="V755">
            <v>120.63200000000001</v>
          </cell>
          <cell r="W755">
            <v>196.62</v>
          </cell>
          <cell r="X755">
            <v>729.8</v>
          </cell>
          <cell r="Y755">
            <v>134.30000000000001</v>
          </cell>
          <cell r="Z755">
            <v>17.7</v>
          </cell>
          <cell r="AA755">
            <v>9651.5</v>
          </cell>
          <cell r="AB755">
            <v>17.3</v>
          </cell>
          <cell r="AC755">
            <v>3903.81</v>
          </cell>
          <cell r="AD755">
            <v>779.76622627710367</v>
          </cell>
          <cell r="AE755">
            <v>1919.42</v>
          </cell>
          <cell r="AF755">
            <v>265.08</v>
          </cell>
          <cell r="AG755">
            <v>1383.1999999999998</v>
          </cell>
          <cell r="AH755">
            <v>67.759999999999991</v>
          </cell>
          <cell r="AI755">
            <v>57.300000000000004</v>
          </cell>
          <cell r="AJ755">
            <v>7497.68</v>
          </cell>
          <cell r="AK755">
            <v>0</v>
          </cell>
          <cell r="AL755">
            <v>0</v>
          </cell>
          <cell r="AM755">
            <v>12069.856</v>
          </cell>
          <cell r="AN755">
            <v>178.44</v>
          </cell>
          <cell r="AO755">
            <v>266.32</v>
          </cell>
          <cell r="AP755">
            <v>246.49999999999997</v>
          </cell>
          <cell r="AQ755">
            <v>0</v>
          </cell>
          <cell r="AR755">
            <v>0</v>
          </cell>
          <cell r="AS755">
            <v>-1453.7</v>
          </cell>
          <cell r="AT755">
            <v>1084.8</v>
          </cell>
          <cell r="AU755">
            <v>132.66</v>
          </cell>
          <cell r="AV755">
            <v>91.700000000000017</v>
          </cell>
          <cell r="AW755">
            <v>279.95999999999998</v>
          </cell>
          <cell r="AX755">
            <v>297.45000000000005</v>
          </cell>
          <cell r="AY755">
            <v>1978.5917550675479</v>
          </cell>
          <cell r="AZ755">
            <v>40.21</v>
          </cell>
          <cell r="BA755">
            <v>514.92575035200537</v>
          </cell>
          <cell r="BB755">
            <v>310.20999999999998</v>
          </cell>
          <cell r="BC755">
            <v>305.40000000000003</v>
          </cell>
          <cell r="BD755">
            <v>175.12000000000003</v>
          </cell>
          <cell r="BE755">
            <v>26.5</v>
          </cell>
          <cell r="BF755">
            <v>307.41682024547538</v>
          </cell>
          <cell r="BG755">
            <v>186.11776665626471</v>
          </cell>
          <cell r="BH755">
            <v>108.57220617036695</v>
          </cell>
          <cell r="BI755">
            <v>120.6680506430794</v>
          </cell>
          <cell r="BJ755">
            <v>20.399999999999999</v>
          </cell>
          <cell r="BK755">
            <v>27.872</v>
          </cell>
          <cell r="BL755">
            <v>916.40100000000007</v>
          </cell>
          <cell r="BM755">
            <v>112.79562000000001</v>
          </cell>
          <cell r="BN755">
            <v>17.425000000000001</v>
          </cell>
          <cell r="BO755">
            <v>245.7</v>
          </cell>
          <cell r="BP755">
            <v>384.94364814336865</v>
          </cell>
          <cell r="BQ755">
            <v>583.7399999999999</v>
          </cell>
          <cell r="BR755">
            <v>1403.8</v>
          </cell>
          <cell r="BS755">
            <v>723.30000000000007</v>
          </cell>
          <cell r="BT755">
            <v>5011.9599999999991</v>
          </cell>
          <cell r="BU755">
            <v>293.88</v>
          </cell>
          <cell r="BV755">
            <v>832.36</v>
          </cell>
          <cell r="BW755">
            <v>45.900000000000006</v>
          </cell>
          <cell r="BX755">
            <v>0</v>
          </cell>
          <cell r="BY755">
            <v>50</v>
          </cell>
          <cell r="BZ755">
            <v>105.39999999999999</v>
          </cell>
          <cell r="CA755">
            <v>65</v>
          </cell>
          <cell r="CB755">
            <v>184.3</v>
          </cell>
          <cell r="CC755">
            <v>1858.8999999999999</v>
          </cell>
          <cell r="CD755">
            <v>4986.5</v>
          </cell>
          <cell r="CE755">
            <v>100.01600000000001</v>
          </cell>
          <cell r="CF755">
            <v>203</v>
          </cell>
          <cell r="CG755">
            <v>269.39600000000002</v>
          </cell>
          <cell r="CH755">
            <v>1372</v>
          </cell>
          <cell r="CI755">
            <v>271</v>
          </cell>
          <cell r="CJ755">
            <v>122.4181649999999</v>
          </cell>
          <cell r="CK755">
            <v>133.82000000000002</v>
          </cell>
          <cell r="CL755">
            <v>851.7</v>
          </cell>
          <cell r="CM755">
            <v>159.70000000000002</v>
          </cell>
          <cell r="CN755">
            <v>2572.6999999999998</v>
          </cell>
          <cell r="CO755">
            <v>473.2</v>
          </cell>
          <cell r="CP755">
            <v>320.10000000000002</v>
          </cell>
          <cell r="CQ755">
            <v>140.93</v>
          </cell>
          <cell r="CR755">
            <v>261.2</v>
          </cell>
          <cell r="CS755">
            <v>3012.96</v>
          </cell>
          <cell r="CT755">
            <v>1241.4700000000003</v>
          </cell>
          <cell r="CU755">
            <v>935.06</v>
          </cell>
          <cell r="CV755">
            <v>3392.09</v>
          </cell>
          <cell r="CW755">
            <v>816.31999999999994</v>
          </cell>
          <cell r="CX755">
            <v>1876.2800000000002</v>
          </cell>
          <cell r="CY755">
            <v>1366.6200000000001</v>
          </cell>
          <cell r="CZ755">
            <v>9146.5800000000017</v>
          </cell>
          <cell r="DA755">
            <v>797.29</v>
          </cell>
          <cell r="DB755">
            <v>5678.41</v>
          </cell>
          <cell r="DC755">
            <v>156.47</v>
          </cell>
          <cell r="DD755">
            <v>1135.8999999999999</v>
          </cell>
          <cell r="DE755">
            <v>900.75</v>
          </cell>
          <cell r="DF755">
            <v>921.43</v>
          </cell>
          <cell r="DG755">
            <v>872.98</v>
          </cell>
          <cell r="DH755">
            <v>1457.72</v>
          </cell>
          <cell r="DI755">
            <v>6191.19</v>
          </cell>
          <cell r="DJ755">
            <v>434.88</v>
          </cell>
          <cell r="DK755">
            <v>1221.72</v>
          </cell>
          <cell r="DL755">
            <v>926.63</v>
          </cell>
          <cell r="DM755">
            <v>644.06000000000006</v>
          </cell>
          <cell r="DN755">
            <v>981.96</v>
          </cell>
          <cell r="DO755">
            <v>1445.53</v>
          </cell>
          <cell r="DP755">
            <v>857.81000000000006</v>
          </cell>
          <cell r="DQ755">
            <v>14205.519999999999</v>
          </cell>
          <cell r="DR755">
            <v>1135.8999999999999</v>
          </cell>
          <cell r="DS755">
            <v>6914.5000000000009</v>
          </cell>
          <cell r="DT755">
            <v>680.06000000000006</v>
          </cell>
          <cell r="DU755">
            <v>8021.9800000000005</v>
          </cell>
          <cell r="DV755">
            <v>1308.77</v>
          </cell>
          <cell r="DW755">
            <v>2362.34</v>
          </cell>
          <cell r="DX755">
            <v>1581.2400000000002</v>
          </cell>
          <cell r="DY755">
            <v>1954.43</v>
          </cell>
          <cell r="DZ755">
            <v>357</v>
          </cell>
          <cell r="EA755">
            <v>295.88</v>
          </cell>
          <cell r="EB755">
            <v>63.83</v>
          </cell>
          <cell r="EC755">
            <v>381.07</v>
          </cell>
          <cell r="ED755">
            <v>2892.4180000000001</v>
          </cell>
          <cell r="EE755">
            <v>893.94</v>
          </cell>
          <cell r="EF755">
            <v>56.41</v>
          </cell>
          <cell r="EG755">
            <v>171.5</v>
          </cell>
          <cell r="EH755">
            <v>0</v>
          </cell>
          <cell r="EI755">
            <v>33.099999999999994</v>
          </cell>
          <cell r="EJ755">
            <v>0</v>
          </cell>
          <cell r="EK755">
            <v>333.67255790000002</v>
          </cell>
          <cell r="EL755">
            <v>49.190000000000005</v>
          </cell>
          <cell r="EM755">
            <v>139</v>
          </cell>
          <cell r="EN755">
            <v>218.8</v>
          </cell>
          <cell r="EO755">
            <v>306.67</v>
          </cell>
          <cell r="EP755"/>
          <cell r="EQ755">
            <v>186626.08026730237</v>
          </cell>
        </row>
        <row r="756">
          <cell r="B756">
            <v>110.69999999999999</v>
          </cell>
          <cell r="C756">
            <v>410</v>
          </cell>
          <cell r="D756">
            <v>32.6</v>
          </cell>
          <cell r="E756">
            <v>752.7</v>
          </cell>
          <cell r="F756">
            <v>17.5</v>
          </cell>
          <cell r="G756">
            <v>113.2</v>
          </cell>
          <cell r="H756">
            <v>604</v>
          </cell>
          <cell r="I756">
            <v>266.50000000000006</v>
          </cell>
          <cell r="J756">
            <v>26.099999999999998</v>
          </cell>
          <cell r="K756">
            <v>9387.1</v>
          </cell>
          <cell r="L756">
            <v>127.6</v>
          </cell>
          <cell r="M756">
            <v>136</v>
          </cell>
          <cell r="N756">
            <v>2130.4</v>
          </cell>
          <cell r="O756">
            <v>271</v>
          </cell>
          <cell r="P756">
            <v>505.28</v>
          </cell>
          <cell r="Q756">
            <v>25.8</v>
          </cell>
          <cell r="R756">
            <v>304.84999999999997</v>
          </cell>
          <cell r="S756">
            <v>276.7</v>
          </cell>
          <cell r="T756">
            <v>3372</v>
          </cell>
          <cell r="U756">
            <v>11501.92</v>
          </cell>
          <cell r="V756">
            <v>4308.7598199941413</v>
          </cell>
          <cell r="W756">
            <v>193.49999999999997</v>
          </cell>
          <cell r="X756">
            <v>729.8</v>
          </cell>
          <cell r="Y756">
            <v>176.95000000000002</v>
          </cell>
          <cell r="Z756">
            <v>16.8</v>
          </cell>
          <cell r="AA756">
            <v>8672.2999999999993</v>
          </cell>
          <cell r="AB756">
            <v>15.29</v>
          </cell>
          <cell r="AC756">
            <v>3927.81</v>
          </cell>
          <cell r="AD756">
            <v>787.92009118547867</v>
          </cell>
          <cell r="AE756">
            <v>1920.7199999999998</v>
          </cell>
          <cell r="AF756">
            <v>247.6</v>
          </cell>
          <cell r="AG756">
            <v>1304.5</v>
          </cell>
          <cell r="AH756">
            <v>39.599999999999994</v>
          </cell>
          <cell r="AI756">
            <v>67.5</v>
          </cell>
          <cell r="AJ756">
            <v>14768.869999999999</v>
          </cell>
          <cell r="AK756">
            <v>507.45799999999997</v>
          </cell>
          <cell r="AL756">
            <v>4623.7</v>
          </cell>
          <cell r="AM756">
            <v>12470.556</v>
          </cell>
          <cell r="AN756">
            <v>698.05</v>
          </cell>
          <cell r="AO756">
            <v>199.1</v>
          </cell>
          <cell r="AP756">
            <v>250</v>
          </cell>
          <cell r="AQ756">
            <v>1623.6999999999998</v>
          </cell>
          <cell r="AR756">
            <v>2265.6000000000004</v>
          </cell>
          <cell r="AS756">
            <v>-1401.2</v>
          </cell>
          <cell r="AT756">
            <v>1142.4000000000001</v>
          </cell>
          <cell r="AU756">
            <v>675.5</v>
          </cell>
          <cell r="AV756">
            <v>161.10000000000002</v>
          </cell>
          <cell r="AW756">
            <v>332.5</v>
          </cell>
          <cell r="AX756">
            <v>318.81</v>
          </cell>
          <cell r="AY756">
            <v>2046.5648415280727</v>
          </cell>
          <cell r="AZ756">
            <v>77.72999999999999</v>
          </cell>
          <cell r="BA756">
            <v>527.54</v>
          </cell>
          <cell r="BB756">
            <v>572.67999999999995</v>
          </cell>
          <cell r="BC756">
            <v>323.3</v>
          </cell>
          <cell r="BD756">
            <v>167.96000000000004</v>
          </cell>
          <cell r="BE756">
            <v>26.5</v>
          </cell>
          <cell r="BF756">
            <v>317.06466024714655</v>
          </cell>
          <cell r="BG756">
            <v>195.86644838772963</v>
          </cell>
          <cell r="BH756">
            <v>131.16999999999999</v>
          </cell>
          <cell r="BI756">
            <v>127.65</v>
          </cell>
          <cell r="BJ756">
            <v>20.399999999999999</v>
          </cell>
          <cell r="BK756">
            <v>2.9140000000000001</v>
          </cell>
          <cell r="BL756">
            <v>1218.8699999999999</v>
          </cell>
          <cell r="BM756">
            <v>112.79562000000001</v>
          </cell>
          <cell r="BN756">
            <v>19.28</v>
          </cell>
          <cell r="BO756">
            <v>300</v>
          </cell>
          <cell r="BP756">
            <v>384.94364814336865</v>
          </cell>
          <cell r="BQ756">
            <v>995.40000000000009</v>
          </cell>
          <cell r="BR756">
            <v>1453.25</v>
          </cell>
          <cell r="BS756">
            <v>719.1</v>
          </cell>
          <cell r="BT756">
            <v>5431.119999999999</v>
          </cell>
          <cell r="BU756">
            <v>282</v>
          </cell>
          <cell r="BV756">
            <v>850.37255063879115</v>
          </cell>
          <cell r="BW756">
            <v>46</v>
          </cell>
          <cell r="BX756">
            <v>0</v>
          </cell>
          <cell r="BY756">
            <v>50</v>
          </cell>
          <cell r="BZ756">
            <v>105.4</v>
          </cell>
          <cell r="CA756">
            <v>65</v>
          </cell>
          <cell r="CB756">
            <v>184.3</v>
          </cell>
          <cell r="CC756">
            <v>1607.5999999999997</v>
          </cell>
          <cell r="CD756">
            <v>5044</v>
          </cell>
          <cell r="CE756">
            <v>102.206</v>
          </cell>
          <cell r="CF756">
            <v>203</v>
          </cell>
          <cell r="CG756">
            <v>279.32</v>
          </cell>
          <cell r="CH756">
            <v>1402.4</v>
          </cell>
          <cell r="CI756">
            <v>271</v>
          </cell>
          <cell r="CJ756">
            <v>122.4181649999999</v>
          </cell>
          <cell r="CK756">
            <v>137.08000000000001</v>
          </cell>
          <cell r="CL756">
            <v>785.69999999999993</v>
          </cell>
          <cell r="CM756">
            <v>169.7</v>
          </cell>
          <cell r="CN756">
            <v>2572.7999999999997</v>
          </cell>
          <cell r="CO756">
            <v>375.9</v>
          </cell>
          <cell r="CP756">
            <v>208.79999999999998</v>
          </cell>
          <cell r="CQ756">
            <v>128.15</v>
          </cell>
          <cell r="CR756">
            <v>255.99999999999997</v>
          </cell>
          <cell r="CS756">
            <v>3229.0299999999997</v>
          </cell>
          <cell r="CT756">
            <v>1178.6100000000001</v>
          </cell>
          <cell r="CU756">
            <v>843.28</v>
          </cell>
          <cell r="CV756">
            <v>3416.98</v>
          </cell>
          <cell r="CW756">
            <v>850.78</v>
          </cell>
          <cell r="CX756">
            <v>1942.63</v>
          </cell>
          <cell r="CY756">
            <v>1386.45</v>
          </cell>
          <cell r="CZ756">
            <v>9016.2300000000014</v>
          </cell>
          <cell r="DA756">
            <v>748.95</v>
          </cell>
          <cell r="DB756">
            <v>5594.1699999999992</v>
          </cell>
          <cell r="DC756">
            <v>184.45000000000002</v>
          </cell>
          <cell r="DD756">
            <v>530.98</v>
          </cell>
          <cell r="DE756">
            <v>827.02</v>
          </cell>
          <cell r="DF756">
            <v>405.70999999999992</v>
          </cell>
          <cell r="DG756">
            <v>955.15</v>
          </cell>
          <cell r="DH756">
            <v>1363.57</v>
          </cell>
          <cell r="DI756">
            <v>6010.11</v>
          </cell>
          <cell r="DJ756">
            <v>456.34999999999997</v>
          </cell>
          <cell r="DK756">
            <v>1168.02</v>
          </cell>
          <cell r="DL756">
            <v>952.6600000000002</v>
          </cell>
          <cell r="DM756">
            <v>649.32000000000005</v>
          </cell>
          <cell r="DN756">
            <v>946.45</v>
          </cell>
          <cell r="DO756">
            <v>1454.98</v>
          </cell>
          <cell r="DP756">
            <v>809.21</v>
          </cell>
          <cell r="DQ756">
            <v>15046.439999999999</v>
          </cell>
          <cell r="DR756">
            <v>530.98</v>
          </cell>
          <cell r="DS756">
            <v>6940.369999999999</v>
          </cell>
          <cell r="DT756">
            <v>671.75</v>
          </cell>
          <cell r="DU756">
            <v>7613.06</v>
          </cell>
          <cell r="DV756">
            <v>1257.3300000000002</v>
          </cell>
          <cell r="DW756">
            <v>2389.44</v>
          </cell>
          <cell r="DX756">
            <v>1602.9</v>
          </cell>
          <cell r="DY756">
            <v>1987.3999999999999</v>
          </cell>
          <cell r="DZ756">
            <v>343.7</v>
          </cell>
          <cell r="EA756">
            <v>301.74</v>
          </cell>
          <cell r="EB756">
            <v>74.55</v>
          </cell>
          <cell r="EC756">
            <v>336.5</v>
          </cell>
          <cell r="ED756">
            <v>2879.2489999999998</v>
          </cell>
          <cell r="EE756">
            <v>957.62</v>
          </cell>
          <cell r="EF756">
            <v>35.31</v>
          </cell>
          <cell r="EG756">
            <v>171.5</v>
          </cell>
          <cell r="EH756">
            <v>0</v>
          </cell>
          <cell r="EI756">
            <v>40.799999999999997</v>
          </cell>
          <cell r="EJ756">
            <v>0</v>
          </cell>
          <cell r="EK756">
            <v>331.89022055200002</v>
          </cell>
          <cell r="EL756">
            <v>49.190000000000005</v>
          </cell>
          <cell r="EM756">
            <v>139</v>
          </cell>
          <cell r="EN756">
            <v>218.8</v>
          </cell>
          <cell r="EO756">
            <v>307.66000000000003</v>
          </cell>
          <cell r="EP756"/>
          <cell r="EQ756">
            <v>210986.65906567668</v>
          </cell>
        </row>
        <row r="757">
          <cell r="B757">
            <v>104.50000000000001</v>
          </cell>
          <cell r="C757">
            <v>413</v>
          </cell>
          <cell r="D757">
            <v>32.6</v>
          </cell>
          <cell r="E757">
            <v>752.7</v>
          </cell>
          <cell r="F757">
            <v>16.299999999999997</v>
          </cell>
          <cell r="G757">
            <v>103.5</v>
          </cell>
          <cell r="H757">
            <v>569.4</v>
          </cell>
          <cell r="I757">
            <v>270.8</v>
          </cell>
          <cell r="J757">
            <v>26.099999999999998</v>
          </cell>
          <cell r="K757">
            <v>9387.1</v>
          </cell>
          <cell r="L757">
            <v>120.69999999999999</v>
          </cell>
          <cell r="M757">
            <v>144.54570084716747</v>
          </cell>
          <cell r="N757">
            <v>2118.9</v>
          </cell>
          <cell r="O757">
            <v>269</v>
          </cell>
          <cell r="P757">
            <v>367.43</v>
          </cell>
          <cell r="Q757">
            <v>25</v>
          </cell>
          <cell r="R757">
            <v>299.20999999999998</v>
          </cell>
          <cell r="S757">
            <v>276.7</v>
          </cell>
          <cell r="T757">
            <v>2284</v>
          </cell>
          <cell r="U757">
            <v>11113.92</v>
          </cell>
          <cell r="V757">
            <v>4308.4618199941406</v>
          </cell>
          <cell r="W757">
            <v>196.62</v>
          </cell>
          <cell r="X757">
            <v>729.8</v>
          </cell>
          <cell r="Y757">
            <v>134.30000000000001</v>
          </cell>
          <cell r="Z757">
            <v>17.7</v>
          </cell>
          <cell r="AA757">
            <v>9651.5</v>
          </cell>
          <cell r="AB757">
            <v>17.3</v>
          </cell>
          <cell r="AC757">
            <v>3903.81</v>
          </cell>
          <cell r="AD757">
            <v>779.76622627710367</v>
          </cell>
          <cell r="AE757">
            <v>1919.42</v>
          </cell>
          <cell r="AF757">
            <v>265.08</v>
          </cell>
          <cell r="AG757">
            <v>1383.1999999999998</v>
          </cell>
          <cell r="AH757">
            <v>67.759999999999991</v>
          </cell>
          <cell r="AI757">
            <v>57.300000000000004</v>
          </cell>
          <cell r="AJ757">
            <v>14451.999999999998</v>
          </cell>
          <cell r="AK757">
            <v>550.67000000000007</v>
          </cell>
          <cell r="AL757">
            <v>4674.3</v>
          </cell>
          <cell r="AM757">
            <v>12069.856</v>
          </cell>
          <cell r="AN757">
            <v>754.44</v>
          </cell>
          <cell r="AO757">
            <v>266.32</v>
          </cell>
          <cell r="AP757">
            <v>246.49999999999997</v>
          </cell>
          <cell r="AQ757">
            <v>1503.6</v>
          </cell>
          <cell r="AR757">
            <v>3228.7</v>
          </cell>
          <cell r="AS757">
            <v>-1453.7</v>
          </cell>
          <cell r="AT757">
            <v>1084.8</v>
          </cell>
          <cell r="AU757">
            <v>687.66</v>
          </cell>
          <cell r="AV757">
            <v>91.700000000000017</v>
          </cell>
          <cell r="AW757">
            <v>279.95999999999998</v>
          </cell>
          <cell r="AX757">
            <v>297.45000000000005</v>
          </cell>
          <cell r="AY757">
            <v>1978.5917550675479</v>
          </cell>
          <cell r="AZ757">
            <v>40.21</v>
          </cell>
          <cell r="BA757">
            <v>514.92575035200537</v>
          </cell>
          <cell r="BB757">
            <v>310.20999999999998</v>
          </cell>
          <cell r="BC757">
            <v>305.40000000000003</v>
          </cell>
          <cell r="BD757">
            <v>175.12000000000003</v>
          </cell>
          <cell r="BE757">
            <v>26.5</v>
          </cell>
          <cell r="BF757">
            <v>319.21682024547533</v>
          </cell>
          <cell r="BG757">
            <v>186.11776665626471</v>
          </cell>
          <cell r="BH757">
            <v>108.57220617036695</v>
          </cell>
          <cell r="BI757">
            <v>120.6680506430794</v>
          </cell>
          <cell r="BJ757">
            <v>20.399999999999999</v>
          </cell>
          <cell r="BK757">
            <v>27.872</v>
          </cell>
          <cell r="BL757">
            <v>916.40100000000007</v>
          </cell>
          <cell r="BM757">
            <v>112.79562000000001</v>
          </cell>
          <cell r="BN757">
            <v>17.425000000000001</v>
          </cell>
          <cell r="BO757">
            <v>245.7</v>
          </cell>
          <cell r="BP757">
            <v>384.94364814336865</v>
          </cell>
          <cell r="BQ757">
            <v>583.7399999999999</v>
          </cell>
          <cell r="BR757">
            <v>1403.8</v>
          </cell>
          <cell r="BS757">
            <v>723.30000000000007</v>
          </cell>
          <cell r="BT757">
            <v>5011.9599999999991</v>
          </cell>
          <cell r="BU757">
            <v>293.88</v>
          </cell>
          <cell r="BV757">
            <v>832.36</v>
          </cell>
          <cell r="BW757">
            <v>45.900000000000006</v>
          </cell>
          <cell r="BX757">
            <v>0</v>
          </cell>
          <cell r="BY757">
            <v>50</v>
          </cell>
          <cell r="BZ757">
            <v>105.39999999999999</v>
          </cell>
          <cell r="CA757">
            <v>65</v>
          </cell>
          <cell r="CB757">
            <v>184.3</v>
          </cell>
          <cell r="CC757">
            <v>1858.8999999999999</v>
          </cell>
          <cell r="CD757">
            <v>4986.5</v>
          </cell>
          <cell r="CE757">
            <v>100.01600000000001</v>
          </cell>
          <cell r="CF757">
            <v>203</v>
          </cell>
          <cell r="CG757">
            <v>269.39600000000002</v>
          </cell>
          <cell r="CH757">
            <v>1372</v>
          </cell>
          <cell r="CI757">
            <v>271</v>
          </cell>
          <cell r="CJ757">
            <v>122.4181649999999</v>
          </cell>
          <cell r="CK757">
            <v>133.82000000000002</v>
          </cell>
          <cell r="CL757">
            <v>851.7</v>
          </cell>
          <cell r="CM757">
            <v>159.70000000000002</v>
          </cell>
          <cell r="CN757">
            <v>2572.6999999999998</v>
          </cell>
          <cell r="CO757">
            <v>473.2</v>
          </cell>
          <cell r="CP757">
            <v>320.10000000000002</v>
          </cell>
          <cell r="CQ757">
            <v>140.93</v>
          </cell>
          <cell r="CR757">
            <v>261.2</v>
          </cell>
          <cell r="CS757">
            <v>3012.96</v>
          </cell>
          <cell r="CT757">
            <v>1241.4700000000003</v>
          </cell>
          <cell r="CU757">
            <v>935.06</v>
          </cell>
          <cell r="CV757">
            <v>3392.09</v>
          </cell>
          <cell r="CW757">
            <v>816.31999999999994</v>
          </cell>
          <cell r="CX757">
            <v>1876.2800000000002</v>
          </cell>
          <cell r="CY757">
            <v>1366.6200000000001</v>
          </cell>
          <cell r="CZ757">
            <v>9146.5800000000017</v>
          </cell>
          <cell r="DA757">
            <v>797.29</v>
          </cell>
          <cell r="DB757">
            <v>5678.41</v>
          </cell>
          <cell r="DC757">
            <v>156.47</v>
          </cell>
          <cell r="DD757">
            <v>1135.8999999999999</v>
          </cell>
          <cell r="DE757">
            <v>900.75</v>
          </cell>
          <cell r="DF757">
            <v>921.43</v>
          </cell>
          <cell r="DG757">
            <v>872.98</v>
          </cell>
          <cell r="DH757">
            <v>1457.72</v>
          </cell>
          <cell r="DI757">
            <v>6191.19</v>
          </cell>
          <cell r="DJ757">
            <v>434.88</v>
          </cell>
          <cell r="DK757">
            <v>1221.72</v>
          </cell>
          <cell r="DL757">
            <v>926.63</v>
          </cell>
          <cell r="DM757">
            <v>644.06000000000006</v>
          </cell>
          <cell r="DN757">
            <v>981.96</v>
          </cell>
          <cell r="DO757">
            <v>1445.53</v>
          </cell>
          <cell r="DP757">
            <v>857.81000000000006</v>
          </cell>
          <cell r="DQ757">
            <v>14205.519999999999</v>
          </cell>
          <cell r="DR757">
            <v>1135.8999999999999</v>
          </cell>
          <cell r="DS757">
            <v>6914.5000000000009</v>
          </cell>
          <cell r="DT757">
            <v>680.06000000000006</v>
          </cell>
          <cell r="DU757">
            <v>8021.9800000000005</v>
          </cell>
          <cell r="DV757">
            <v>1308.77</v>
          </cell>
          <cell r="DW757">
            <v>2362.34</v>
          </cell>
          <cell r="DX757">
            <v>1581.2400000000002</v>
          </cell>
          <cell r="DY757">
            <v>1954.43</v>
          </cell>
          <cell r="DZ757">
            <v>357</v>
          </cell>
          <cell r="EA757">
            <v>295.88</v>
          </cell>
          <cell r="EB757">
            <v>63.83</v>
          </cell>
          <cell r="EC757">
            <v>381.07</v>
          </cell>
          <cell r="ED757">
            <v>2892.4180000000001</v>
          </cell>
          <cell r="EE757">
            <v>893.94</v>
          </cell>
          <cell r="EF757">
            <v>56.41</v>
          </cell>
          <cell r="EG757">
            <v>171.5</v>
          </cell>
          <cell r="EH757">
            <v>0</v>
          </cell>
          <cell r="EI757">
            <v>33.099999999999994</v>
          </cell>
          <cell r="EJ757">
            <v>0</v>
          </cell>
          <cell r="EK757">
            <v>333.67255790000002</v>
          </cell>
          <cell r="EL757">
            <v>49.190000000000005</v>
          </cell>
          <cell r="EM757">
            <v>139</v>
          </cell>
          <cell r="EN757">
            <v>218.8</v>
          </cell>
          <cell r="EO757">
            <v>306.67</v>
          </cell>
          <cell r="EP757"/>
          <cell r="EQ757">
            <v>210838.30008729649</v>
          </cell>
        </row>
        <row r="758">
          <cell r="BW758"/>
          <cell r="BX758"/>
          <cell r="BY758"/>
        </row>
        <row r="759">
          <cell r="BW759"/>
          <cell r="BX759"/>
          <cell r="BY759"/>
        </row>
        <row r="760">
          <cell r="BW760"/>
          <cell r="BX760"/>
          <cell r="BY760"/>
        </row>
        <row r="761">
          <cell r="BW761"/>
          <cell r="BX761"/>
          <cell r="BY761"/>
        </row>
        <row r="762">
          <cell r="BW762"/>
          <cell r="BX762"/>
          <cell r="BY762"/>
        </row>
        <row r="763">
          <cell r="BW763"/>
          <cell r="BX763"/>
          <cell r="BY763"/>
        </row>
        <row r="764">
          <cell r="BW764"/>
          <cell r="BX764"/>
          <cell r="BY764"/>
        </row>
        <row r="765">
          <cell r="BW765"/>
          <cell r="BX765"/>
          <cell r="BY765"/>
        </row>
        <row r="766">
          <cell r="BW766"/>
          <cell r="BX766"/>
          <cell r="BY766"/>
        </row>
        <row r="767">
          <cell r="BW767"/>
          <cell r="BX767"/>
          <cell r="BY767"/>
        </row>
        <row r="768">
          <cell r="BW768"/>
          <cell r="BX768"/>
          <cell r="BY768"/>
        </row>
        <row r="769">
          <cell r="BW769"/>
          <cell r="BX769"/>
          <cell r="BY769"/>
        </row>
        <row r="770">
          <cell r="BW770"/>
          <cell r="BX770"/>
          <cell r="BY770"/>
        </row>
        <row r="771">
          <cell r="BW771"/>
          <cell r="BX771"/>
          <cell r="BY771"/>
        </row>
        <row r="772">
          <cell r="BW772"/>
          <cell r="BX772"/>
          <cell r="BY772"/>
        </row>
        <row r="773">
          <cell r="BW773"/>
          <cell r="BX773"/>
          <cell r="BY773"/>
        </row>
        <row r="774">
          <cell r="BW774"/>
          <cell r="BX774"/>
          <cell r="BY774"/>
        </row>
        <row r="775">
          <cell r="BW775"/>
          <cell r="BX775"/>
          <cell r="BY775"/>
        </row>
        <row r="776">
          <cell r="BW776"/>
          <cell r="BX776"/>
          <cell r="BY776"/>
        </row>
        <row r="777">
          <cell r="BW777"/>
          <cell r="BX777"/>
          <cell r="BY777"/>
        </row>
        <row r="778">
          <cell r="BW778"/>
          <cell r="BX778"/>
          <cell r="BY778"/>
        </row>
      </sheetData>
      <sheetData sheetId="21">
        <row r="1">
          <cell r="B1" t="str">
            <v>BIS_0008_1112-Q1</v>
          </cell>
          <cell r="C1" t="str">
            <v>BIS_0015_1516-Q1</v>
          </cell>
          <cell r="D1" t="str">
            <v>BIS_0014_1415-Q3</v>
          </cell>
          <cell r="E1" t="str">
            <v>BIS_0010_1112-Q4</v>
          </cell>
          <cell r="F1" t="str">
            <v>BIS_0009_1112-Q1</v>
          </cell>
          <cell r="G1" t="str">
            <v>CO_0012_1415-Q4</v>
          </cell>
          <cell r="H1" t="str">
            <v>CO_0013_1516-Q2</v>
          </cell>
          <cell r="I1" t="str">
            <v>CO_0015_1516-Q2</v>
          </cell>
          <cell r="J1" t="str">
            <v>CO_0014_1516-Q2</v>
          </cell>
          <cell r="K1" t="str">
            <v>CO_0010_1415-Q4</v>
          </cell>
          <cell r="L1" t="str">
            <v>CO_0011_1415-Q4</v>
          </cell>
          <cell r="M1" t="str">
            <v>CO_0016_1516-Q4</v>
          </cell>
          <cell r="N1" t="str">
            <v>CPS_0001_1314-Q4</v>
          </cell>
          <cell r="O1" t="str">
            <v>DCMS_0009_1516-Q4</v>
          </cell>
          <cell r="P1" t="str">
            <v>DCMS_0008_1516-Q4</v>
          </cell>
          <cell r="Q1" t="str">
            <v>DCMS_0001_1112-Q1</v>
          </cell>
          <cell r="R1" t="str">
            <v>DCMS_0006_1112-Q4</v>
          </cell>
          <cell r="S1" t="str">
            <v>DCMS_0004_1112-Q1</v>
          </cell>
          <cell r="T1" t="str">
            <v>DECC_0012_1213-Q1</v>
          </cell>
          <cell r="U1" t="str">
            <v>DECC_0005_1112-Q1</v>
          </cell>
          <cell r="V1" t="str">
            <v>DECC_0013_1213-Q1</v>
          </cell>
          <cell r="W1" t="str">
            <v>DECC_0017_1516-Q1</v>
          </cell>
          <cell r="X1" t="str">
            <v>DECC_0010_1112-Q1</v>
          </cell>
          <cell r="Y1" t="str">
            <v>DEFRA_0001_1112-Q1</v>
          </cell>
          <cell r="Z1" t="str">
            <v>DEFRA_0006_1516-Q1</v>
          </cell>
          <cell r="AA1" t="str">
            <v>DEFRA_0004_1112-Q1</v>
          </cell>
          <cell r="AB1" t="str">
            <v>DEFRA_0005_1213-Q3</v>
          </cell>
          <cell r="AC1" t="str">
            <v>DFE_0007_1617-Q1</v>
          </cell>
          <cell r="AD1" t="str">
            <v>DfE_0008_1617-Q1</v>
          </cell>
          <cell r="AE1" t="str">
            <v>DFE_0005_1415-Q2</v>
          </cell>
          <cell r="AF1" t="str">
            <v>DFID_0001_1112-Q1</v>
          </cell>
          <cell r="AG1" t="str">
            <v>DFT_0020_1314-Q2</v>
          </cell>
          <cell r="AH1" t="str">
            <v>DFT_0024_1516-Q4</v>
          </cell>
          <cell r="AI1" t="str">
            <v>DfT_0023_1516-Q3</v>
          </cell>
          <cell r="AJ1" t="str">
            <v>DFT_0001_1112-Q1</v>
          </cell>
          <cell r="AK1" t="str">
            <v>DFT_0025_1617-Q1</v>
          </cell>
          <cell r="AL1" t="str">
            <v>DFT_0026_1617-Q1</v>
          </cell>
          <cell r="AM1" t="str">
            <v>DFT_0004_1112-Q1</v>
          </cell>
          <cell r="AN1" t="str">
            <v>DFT_0005_1112-Q1</v>
          </cell>
          <cell r="AO1" t="str">
            <v>DfT_0022_1415-Q4</v>
          </cell>
          <cell r="AP1" t="str">
            <v>DFT_0027_1617-Q1</v>
          </cell>
          <cell r="AQ1" t="str">
            <v>DFT_0028_1617-Q1</v>
          </cell>
          <cell r="AR1" t="str">
            <v>DFT_0021_1314-Q3</v>
          </cell>
          <cell r="AS1" t="str">
            <v>DFT_0014_1112-Q1</v>
          </cell>
          <cell r="AT1" t="str">
            <v>DFT_0015_1112-Q1</v>
          </cell>
          <cell r="AU1" t="str">
            <v>DFT_0029_1617-Q1</v>
          </cell>
          <cell r="AV1" t="str">
            <v>DFT_0016_1112-Q1</v>
          </cell>
          <cell r="AW1" t="str">
            <v>DOH_0048_1415-Q1</v>
          </cell>
          <cell r="AX1" t="str">
            <v>DOH_0045_1415-Q1</v>
          </cell>
          <cell r="AY1" t="str">
            <v>DOH_0033_1314-Q1</v>
          </cell>
          <cell r="AZ1" t="str">
            <v>DOH_0015_1112-Q1</v>
          </cell>
          <cell r="BA1" t="str">
            <v>DOH_0056_1415-Q3</v>
          </cell>
          <cell r="BB1" t="str">
            <v>DOH_0008_1112-Q1</v>
          </cell>
          <cell r="BC1" t="str">
            <v>DOH_0028_1314-Q1</v>
          </cell>
          <cell r="BD1" t="str">
            <v>DOH_0041_1314-Q2</v>
          </cell>
          <cell r="BE1" t="str">
            <v>DOH_0029_1314-Q1</v>
          </cell>
          <cell r="BF1" t="str">
            <v>DOH_0058_1516-Q4</v>
          </cell>
          <cell r="BG1" t="str">
            <v>DOH_0030_1314-Q1</v>
          </cell>
          <cell r="BH1" t="str">
            <v>DOH_0031_1314-Q1</v>
          </cell>
          <cell r="BI1" t="str">
            <v>DOH_0042_1314-Q3</v>
          </cell>
          <cell r="BJ1" t="str">
            <v>DOH_0039_1314-Q2</v>
          </cell>
          <cell r="BK1" t="str">
            <v>DOH_0040_1314-Q2</v>
          </cell>
          <cell r="BL1" t="str">
            <v>DOH_0043_1314-Q3</v>
          </cell>
          <cell r="BM1" t="str">
            <v>DOH_0060_1617-Q1</v>
          </cell>
          <cell r="BN1" t="str">
            <v>DOH_0017_1112-Q1</v>
          </cell>
          <cell r="BO1" t="str">
            <v>DOH_0059_1617-Q1</v>
          </cell>
          <cell r="BP1" t="str">
            <v>DWP_0025_1516-Q4</v>
          </cell>
          <cell r="BQ1" t="str">
            <v>DWP_0005_1112-Q1</v>
          </cell>
          <cell r="BR1" t="str">
            <v>DWP_0003_1112-Q1</v>
          </cell>
          <cell r="BS1" t="str">
            <v>DWP_0024_1516-Q3</v>
          </cell>
          <cell r="BT1" t="str">
            <v>DWP_0016_1213-Q2</v>
          </cell>
          <cell r="BU1" t="str">
            <v>DWP_0026_1516-Q4</v>
          </cell>
          <cell r="BV1" t="str">
            <v>DWP_0023_1415-Q2</v>
          </cell>
          <cell r="BW1" t="str">
            <v>DWP_0011_1112-Q2</v>
          </cell>
          <cell r="BX1" t="str">
            <v>DWP_0009_1112-Q1</v>
          </cell>
          <cell r="BY1" t="str">
            <v>FCO_0001_1112-Q1</v>
          </cell>
          <cell r="BZ1" t="str">
            <v>FCO_0009_1516-Q2</v>
          </cell>
          <cell r="CA1" t="str">
            <v>FCO_0008_1415-Q4</v>
          </cell>
          <cell r="CB1" t="str">
            <v>FCO_0006_1213-Q2</v>
          </cell>
          <cell r="CC1" t="str">
            <v>HMRC_0015_1617-Q1</v>
          </cell>
          <cell r="CD1" t="str">
            <v>HMRC_0013_1415-Q4</v>
          </cell>
          <cell r="CE1" t="str">
            <v>HMRC_0014_1415-Q4</v>
          </cell>
          <cell r="CF1" t="str">
            <v>HMRC_0012_1415-Q1</v>
          </cell>
          <cell r="CG1" t="str">
            <v>HO_0012_1112-Q3</v>
          </cell>
          <cell r="CH1" t="str">
            <v>HO_0030_1415-Q1</v>
          </cell>
          <cell r="CI1" t="str">
            <v>HO_0034_1516-Q2</v>
          </cell>
          <cell r="CJ1" t="str">
            <v>HO_0031_1415-Q1</v>
          </cell>
          <cell r="CK1" t="str">
            <v>HO_0011_1112-Q2</v>
          </cell>
          <cell r="CL1" t="str">
            <v>HO_0016_1213-Q1</v>
          </cell>
          <cell r="CM1" t="str">
            <v>HO_0033_1415-Q3</v>
          </cell>
          <cell r="CN1" t="str">
            <v>HO_0029_1314-Q4</v>
          </cell>
          <cell r="CO1" t="str">
            <v>HO_0035_1617-Q1</v>
          </cell>
          <cell r="CP1" t="str">
            <v>HO_0032_1415-Q1</v>
          </cell>
          <cell r="CQ1" t="str">
            <v>MOD_0001_1112-Q1</v>
          </cell>
          <cell r="CR1" t="str">
            <v>MOD_0004_1112-Q1</v>
          </cell>
          <cell r="CS1" t="str">
            <v>MOD_0091_1415-Q3</v>
          </cell>
          <cell r="CT1" t="str">
            <v>MOD_0092_1415-Q3</v>
          </cell>
          <cell r="CU1" t="str">
            <v>MoD_0104_1617-Q1</v>
          </cell>
          <cell r="CV1" t="str">
            <v>MOD_0085_1314-Q2</v>
          </cell>
          <cell r="CW1" t="str">
            <v>MOD_0093_1415-Q3</v>
          </cell>
          <cell r="CX1" t="str">
            <v>MOD_0076_1213-Q1</v>
          </cell>
          <cell r="CY1" t="str">
            <v>MOD_0064_1112-Q2</v>
          </cell>
          <cell r="CZ1" t="str">
            <v>MOD_0077_1213-Q1</v>
          </cell>
          <cell r="DA1" t="str">
            <v>MOD_0094_1415-Q3</v>
          </cell>
          <cell r="DB1" t="str">
            <v>MOD_0078_1213-Q1</v>
          </cell>
          <cell r="DC1" t="str">
            <v>MOD_0017_1112-Q1</v>
          </cell>
          <cell r="DD1" t="str">
            <v>MOD_0095_1415-Q2</v>
          </cell>
          <cell r="DE1" t="str">
            <v>MOD_0100_1516-Q1</v>
          </cell>
          <cell r="DF1" t="str">
            <v>MoD_0105_1617-Q1</v>
          </cell>
          <cell r="DG1" t="str">
            <v>MOD_0079_1213-Q1</v>
          </cell>
          <cell r="DH1" t="str">
            <v>MOD_0069_1112-Q2</v>
          </cell>
          <cell r="DI1" t="str">
            <v>MOD_0036_1112-Q1</v>
          </cell>
          <cell r="DJ1" t="str">
            <v>MOD_0033_1112-Q1</v>
          </cell>
          <cell r="DK1" t="str">
            <v>MOD_0070_1112-Q2</v>
          </cell>
          <cell r="DL1" t="str">
            <v>MOD_0101_1516-Q1</v>
          </cell>
          <cell r="DM1" t="str">
            <v>MOD_0038_1112-Q1</v>
          </cell>
          <cell r="DN1" t="str">
            <v>MoD_0106_1617-Q1</v>
          </cell>
          <cell r="DO1" t="str">
            <v>MoD_0107_1617-Q1</v>
          </cell>
          <cell r="DP1" t="str">
            <v>MOD_0042_1112-Q1</v>
          </cell>
          <cell r="DQ1" t="str">
            <v>MOD_0047_1112-Q1</v>
          </cell>
          <cell r="DR1" t="str">
            <v>MOD_0080_1213-Q1</v>
          </cell>
          <cell r="DS1" t="str">
            <v>MOD_0087_1314-Q2</v>
          </cell>
          <cell r="DT1" t="str">
            <v>MOD_0055_1112-Q1</v>
          </cell>
          <cell r="DU1" t="str">
            <v>MOD_0061_1112-Q1</v>
          </cell>
          <cell r="DV1" t="str">
            <v>MOD_0062_1112-Q1</v>
          </cell>
          <cell r="DW1" t="str">
            <v>MOJ_0023_1314-Q1</v>
          </cell>
          <cell r="DX1" t="str">
            <v>MOJ_0021_1314-Q1</v>
          </cell>
          <cell r="DY1" t="str">
            <v>MOJ_0027_1314-Q2</v>
          </cell>
          <cell r="DZ1" t="str">
            <v>MOJ_0003_1112-Q1</v>
          </cell>
          <cell r="EA1" t="str">
            <v>MOJ_0004_1112-Q1</v>
          </cell>
          <cell r="EB1" t="str">
            <v>MOJ_0028_1314-Q2</v>
          </cell>
          <cell r="EC1" t="str">
            <v>MOJ_0006_1112-Q1</v>
          </cell>
          <cell r="ED1" t="str">
            <v>MOJ_0022_1314-Q1</v>
          </cell>
          <cell r="EE1" t="str">
            <v>MOJ_0015_1112-Q2</v>
          </cell>
          <cell r="EF1" t="str">
            <v>MOJ_0024_1314-Q1</v>
          </cell>
          <cell r="EG1" t="str">
            <v>MOJ_0030_1516-Q1</v>
          </cell>
          <cell r="EH1" t="str">
            <v>MOJ_0008_1112-Q1</v>
          </cell>
          <cell r="EI1" t="str">
            <v>NCA_0001_1415-Q2</v>
          </cell>
          <cell r="EJ1" t="str">
            <v>ONS_0002_1112-Q1</v>
          </cell>
          <cell r="EK1"/>
          <cell r="EL1">
            <v>15</v>
          </cell>
          <cell r="EM1"/>
          <cell r="EN1"/>
        </row>
        <row r="2">
          <cell r="B2" t="str">
            <v>Anthony Odgers</v>
          </cell>
          <cell r="C2" t="str">
            <v>Catherine Vaughan signed off on 07/07/2016</v>
          </cell>
          <cell r="D2">
            <v>42557</v>
          </cell>
          <cell r="E2" t="str">
            <v>Justin Manson</v>
          </cell>
          <cell r="F2" t="str">
            <v>Sandy Bulger</v>
          </cell>
          <cell r="G2" t="str">
            <v>Gareth Rhys Williams</v>
          </cell>
          <cell r="H2">
            <v>42580</v>
          </cell>
          <cell r="I2">
            <v>42578</v>
          </cell>
          <cell r="J2">
            <v>42597</v>
          </cell>
          <cell r="K2">
            <v>42605</v>
          </cell>
          <cell r="L2" t="str">
            <v>21/0716</v>
          </cell>
          <cell r="M2" t="str">
            <v>Bruce Mann</v>
          </cell>
          <cell r="N2" t="str">
            <v>Paul Staff</v>
          </cell>
          <cell r="O2" t="str">
            <v>Chris Townsend</v>
          </cell>
          <cell r="P2" t="str">
            <v>David Rossington</v>
          </cell>
          <cell r="Q2" t="str">
            <v>Chris Townsend</v>
          </cell>
          <cell r="R2" t="str">
            <v>Chris Townsend</v>
          </cell>
          <cell r="S2">
            <v>42583</v>
          </cell>
          <cell r="T2" t="str">
            <v>Hugo Robson</v>
          </cell>
          <cell r="U2" t="str">
            <v>Approved in SRO's absence by PD.</v>
          </cell>
          <cell r="V2" t="str">
            <v xml:space="preserve">Adrian Simper 28th July 2016 </v>
          </cell>
          <cell r="W2" t="str">
            <v>P Lutwyche  -  21 July 2016</v>
          </cell>
          <cell r="X2">
            <v>42580</v>
          </cell>
          <cell r="Y2">
            <v>42578</v>
          </cell>
          <cell r="Z2"/>
          <cell r="AA2" t="str">
            <v>Ken Allison</v>
          </cell>
          <cell r="AB2" t="str">
            <v xml:space="preserve">Sarah Hendry on [02/08/16] </v>
          </cell>
          <cell r="AC2">
            <v>42579</v>
          </cell>
          <cell r="AD2"/>
          <cell r="AE2" t="str">
            <v>Mike Green</v>
          </cell>
          <cell r="AF2">
            <v>42583</v>
          </cell>
          <cell r="AG2">
            <v>42572</v>
          </cell>
          <cell r="AH2">
            <v>42573</v>
          </cell>
          <cell r="AI2">
            <v>42566</v>
          </cell>
          <cell r="AJ2">
            <v>42569</v>
          </cell>
          <cell r="AK2">
            <v>42573</v>
          </cell>
          <cell r="AL2">
            <v>42573</v>
          </cell>
          <cell r="AM2">
            <v>42573</v>
          </cell>
          <cell r="AN2">
            <v>42573</v>
          </cell>
          <cell r="AO2">
            <v>42572</v>
          </cell>
          <cell r="AP2">
            <v>42573</v>
          </cell>
          <cell r="AQ2">
            <v>42573</v>
          </cell>
          <cell r="AR2">
            <v>42571</v>
          </cell>
          <cell r="AS2">
            <v>42573</v>
          </cell>
          <cell r="AT2">
            <v>42573</v>
          </cell>
          <cell r="AU2">
            <v>42573</v>
          </cell>
          <cell r="AV2"/>
          <cell r="AW2" t="str">
            <v>Nicole Mather</v>
          </cell>
          <cell r="AX2">
            <v>42557</v>
          </cell>
          <cell r="AY2">
            <v>42545</v>
          </cell>
          <cell r="AZ2">
            <v>42555</v>
          </cell>
          <cell r="BA2" t="str">
            <v>Charlie Massey 20/07/2016</v>
          </cell>
          <cell r="BB2" t="str">
            <v>Richard Jefferson</v>
          </cell>
          <cell r="BC2">
            <v>42556</v>
          </cell>
          <cell r="BD2">
            <v>42562</v>
          </cell>
          <cell r="BE2" t="str">
            <v>Rosamond Roughton</v>
          </cell>
          <cell r="BF2">
            <v>42542</v>
          </cell>
          <cell r="BG2" t="str">
            <v>Helen Shirley-Quirk</v>
          </cell>
          <cell r="BH2" t="str">
            <v>Karen Wheeler</v>
          </cell>
          <cell r="BI2" t="str">
            <v>Gavin Larner</v>
          </cell>
          <cell r="BJ2" t="str">
            <v xml:space="preserve">Stephen Firman </v>
          </cell>
          <cell r="BK2" t="str">
            <v>Simon Eccles</v>
          </cell>
          <cell r="BL2" t="str">
            <v>Giles Denham approved on 29/06/2016</v>
          </cell>
          <cell r="BM2" t="str">
            <v>Deborah El-Sayed</v>
          </cell>
          <cell r="BN2" t="str">
            <v>Richard Gleave 12/07/16</v>
          </cell>
          <cell r="BO2" t="str">
            <v>Jin Sahota</v>
          </cell>
          <cell r="BP2" t="str">
            <v>Ray Long on behalf of Simon McKinnon</v>
          </cell>
          <cell r="BQ2" t="str">
            <v>Charlotte Clark 26/07/2016</v>
          </cell>
          <cell r="BR2" t="str">
            <v xml:space="preserve">Susan Park 21/07/16 </v>
          </cell>
          <cell r="BS2" t="str">
            <v>Karen Gosden</v>
          </cell>
          <cell r="BT2">
            <v>42572</v>
          </cell>
          <cell r="BU2">
            <v>42580</v>
          </cell>
          <cell r="BV2" t="str">
            <v>Mary Pattison 22/07/2016</v>
          </cell>
          <cell r="BW2" t="str">
            <v>Sue Moore (SRO) 25/07</v>
          </cell>
          <cell r="BX2" t="str">
            <v>Neil Couling 22nd July 2016</v>
          </cell>
          <cell r="BY2">
            <v>42577</v>
          </cell>
          <cell r="BZ2" t="str">
            <v>Anne Sherriff</v>
          </cell>
          <cell r="CA2">
            <v>42576</v>
          </cell>
          <cell r="CB2">
            <v>42580</v>
          </cell>
          <cell r="CC2" t="str">
            <v>Nick Lodge 22/7/2016</v>
          </cell>
          <cell r="CD2" t="str">
            <v>Mark Dearnley 18/07/2016</v>
          </cell>
          <cell r="CE2" t="str">
            <v>19/07/2016.</v>
          </cell>
          <cell r="CF2" t="str">
            <v>Nick  Lodge  15/07/2016</v>
          </cell>
          <cell r="CG2" t="str">
            <v>Richard Alcock</v>
          </cell>
          <cell r="CH2">
            <v>42576</v>
          </cell>
          <cell r="CI2">
            <v>42572</v>
          </cell>
          <cell r="CJ2">
            <v>42592</v>
          </cell>
          <cell r="CK2">
            <v>42572</v>
          </cell>
          <cell r="CL2">
            <v>42542</v>
          </cell>
          <cell r="CM2">
            <v>42572</v>
          </cell>
          <cell r="CN2">
            <v>42572</v>
          </cell>
          <cell r="CO2" t="str">
            <v>Fiona Spencer</v>
          </cell>
          <cell r="CP2" t="str">
            <v>Sarah Wilkinson 21st July 2016</v>
          </cell>
          <cell r="CQ2">
            <v>42580</v>
          </cell>
          <cell r="CR2">
            <v>42580</v>
          </cell>
          <cell r="CS2">
            <v>42580</v>
          </cell>
          <cell r="CT2">
            <v>42580</v>
          </cell>
          <cell r="CU2">
            <v>42580</v>
          </cell>
          <cell r="CV2">
            <v>42580</v>
          </cell>
          <cell r="CW2">
            <v>42580</v>
          </cell>
          <cell r="CX2">
            <v>42580</v>
          </cell>
          <cell r="CY2">
            <v>42580</v>
          </cell>
          <cell r="CZ2">
            <v>42580</v>
          </cell>
          <cell r="DA2">
            <v>42580</v>
          </cell>
          <cell r="DB2">
            <v>42580</v>
          </cell>
          <cell r="DC2">
            <v>42580</v>
          </cell>
          <cell r="DD2">
            <v>42580</v>
          </cell>
          <cell r="DE2">
            <v>42580</v>
          </cell>
          <cell r="DF2">
            <v>42580</v>
          </cell>
          <cell r="DG2">
            <v>42580</v>
          </cell>
          <cell r="DH2">
            <v>42580</v>
          </cell>
          <cell r="DI2">
            <v>42580</v>
          </cell>
          <cell r="DJ2">
            <v>42580</v>
          </cell>
          <cell r="DK2">
            <v>42580</v>
          </cell>
          <cell r="DL2">
            <v>42580</v>
          </cell>
          <cell r="DM2">
            <v>42580</v>
          </cell>
          <cell r="DN2">
            <v>42580</v>
          </cell>
          <cell r="DO2">
            <v>42580</v>
          </cell>
          <cell r="DP2">
            <v>42580</v>
          </cell>
          <cell r="DQ2">
            <v>42580</v>
          </cell>
          <cell r="DR2">
            <v>42580</v>
          </cell>
          <cell r="DS2">
            <v>42580</v>
          </cell>
          <cell r="DT2">
            <v>42580</v>
          </cell>
          <cell r="DU2">
            <v>42580</v>
          </cell>
          <cell r="DV2">
            <v>42580</v>
          </cell>
          <cell r="DW2">
            <v>42566</v>
          </cell>
          <cell r="DX2">
            <v>42564</v>
          </cell>
          <cell r="DY2">
            <v>42572</v>
          </cell>
          <cell r="DZ2" t="str">
            <v>Yes</v>
          </cell>
          <cell r="EA2">
            <v>42550</v>
          </cell>
          <cell r="EB2" t="str">
            <v xml:space="preserve"> Kevin Sadler </v>
          </cell>
          <cell r="EC2" t="str">
            <v>James McEwen</v>
          </cell>
          <cell r="ED2" t="str">
            <v>Yes</v>
          </cell>
          <cell r="EE2" t="str">
            <v>Laura Morris (on behalf of SRO)</v>
          </cell>
          <cell r="EF2" t="str">
            <v xml:space="preserve"> 13/07/2016</v>
          </cell>
          <cell r="EG2">
            <v>42566</v>
          </cell>
          <cell r="EH2" t="str">
            <v>Mervyn Thomas</v>
          </cell>
          <cell r="EI2" t="str">
            <v>The BC end date cannot be after the project end date</v>
          </cell>
          <cell r="EJ2" t="str">
            <v>14th July 2016</v>
          </cell>
          <cell r="EK2"/>
          <cell r="EL2"/>
          <cell r="EM2"/>
          <cell r="EN2"/>
        </row>
        <row r="3">
          <cell r="B3"/>
          <cell r="C3" t="str">
            <v>Catherine Vaughan signed off on 07/07/2016</v>
          </cell>
          <cell r="D3">
            <v>42557</v>
          </cell>
          <cell r="E3" t="str">
            <v>Iain King</v>
          </cell>
          <cell r="F3"/>
          <cell r="G3"/>
          <cell r="H3"/>
          <cell r="I3"/>
          <cell r="J3"/>
          <cell r="K3"/>
          <cell r="L3"/>
          <cell r="M3" t="str">
            <v>Liz Gill</v>
          </cell>
          <cell r="N3"/>
          <cell r="O3" t="str">
            <v>Frances MacLeod</v>
          </cell>
          <cell r="P3" t="str">
            <v>Tim Sparrow</v>
          </cell>
          <cell r="Q3" t="str">
            <v>Frances MacLeod</v>
          </cell>
          <cell r="R3" t="str">
            <v>Frances MacLeod</v>
          </cell>
          <cell r="S3" t="str">
            <v>Stephen Wingfield 01-Aug</v>
          </cell>
          <cell r="T3"/>
          <cell r="U3" t="str">
            <v>Awaiting approval by Finance Team.</v>
          </cell>
          <cell r="V3" t="str">
            <v>David Batters 28th July 2016</v>
          </cell>
          <cell r="W3" t="str">
            <v>D Batters  -   21 July 2016</v>
          </cell>
          <cell r="X3"/>
          <cell r="Y3" t="str">
            <v>Simon Raper 2 Aug</v>
          </cell>
          <cell r="Z3"/>
          <cell r="AA3" t="str">
            <v>Steve Williams (TEAM2100 Service Manager)</v>
          </cell>
          <cell r="AB3" t="str">
            <v xml:space="preserve">Graham Campbell [13/07/16] </v>
          </cell>
          <cell r="AC3" t="str">
            <v>Not Applicable</v>
          </cell>
          <cell r="AD3"/>
          <cell r="AE3"/>
          <cell r="AF3"/>
          <cell r="AG3"/>
          <cell r="AH3"/>
          <cell r="AI3"/>
          <cell r="AJ3"/>
          <cell r="AK3"/>
          <cell r="AL3"/>
          <cell r="AM3"/>
          <cell r="AN3"/>
          <cell r="AO3"/>
          <cell r="AP3"/>
          <cell r="AQ3"/>
          <cell r="AR3"/>
          <cell r="AS3"/>
          <cell r="AT3"/>
          <cell r="AU3"/>
          <cell r="AV3"/>
          <cell r="AW3" t="str">
            <v>Heather Suckling</v>
          </cell>
          <cell r="AX3"/>
          <cell r="AY3" t="str">
            <v>Noorin Khan 22 June 2016</v>
          </cell>
          <cell r="AZ3" t="str">
            <v xml:space="preserve">Heather Suckling </v>
          </cell>
          <cell r="BA3" t="str">
            <v>Debbie Lill</v>
          </cell>
          <cell r="BB3" t="str">
            <v>Heather Suckling</v>
          </cell>
          <cell r="BC3"/>
          <cell r="BD3"/>
          <cell r="BE3" t="str">
            <v>Rosamond Roughton</v>
          </cell>
          <cell r="BF3" t="str">
            <v>Heather Suckling</v>
          </cell>
          <cell r="BG3" t="str">
            <v>John Reidy</v>
          </cell>
          <cell r="BH3" t="str">
            <v>Julie Hall</v>
          </cell>
          <cell r="BI3" t="str">
            <v>Debbie Lill</v>
          </cell>
          <cell r="BJ3" t="str">
            <v>Heahgter Suckling</v>
          </cell>
          <cell r="BK3" t="str">
            <v>Heather Suckling</v>
          </cell>
          <cell r="BL3" t="str">
            <v>Julie Robinson approved on  07/07/2016</v>
          </cell>
          <cell r="BM3"/>
          <cell r="BN3" t="str">
            <v xml:space="preserve">Kevin Ainge 08/07/16 </v>
          </cell>
          <cell r="BO3" t="str">
            <v>Julie Robinson (tbc)</v>
          </cell>
          <cell r="BP3" t="str">
            <v>Steve Buckingham</v>
          </cell>
          <cell r="BQ3" t="str">
            <v>Rachael Wood 22/07/2016</v>
          </cell>
          <cell r="BR3" t="str">
            <v>Paul Greening 19/07/16</v>
          </cell>
          <cell r="BS3" t="str">
            <v>Peter Schofield</v>
          </cell>
          <cell r="BT3" t="str">
            <v>Ken Rowe, 25.07.16</v>
          </cell>
          <cell r="BU3">
            <v>42583</v>
          </cell>
          <cell r="BV3" t="str">
            <v>Sheena Mathers 18/07/2016</v>
          </cell>
          <cell r="BW3" t="str">
            <v>Steve Buckingham</v>
          </cell>
          <cell r="BX3" t="str">
            <v>Ian Haworth 19th July 2016</v>
          </cell>
          <cell r="BY3">
            <v>42577</v>
          </cell>
          <cell r="BZ3"/>
          <cell r="CA3"/>
          <cell r="CB3">
            <v>42580</v>
          </cell>
          <cell r="CC3" t="str">
            <v>Sarah Davies 21/7/2016</v>
          </cell>
          <cell r="CD3" t="str">
            <v>Jane Taylor 18/07/2016</v>
          </cell>
          <cell r="CE3" t="str">
            <v>Sarah Davies (HMRC Transformation Finance and Benefits) 18/07/16</v>
          </cell>
          <cell r="CF3" t="str">
            <v>Sarah Davies 15/07/2016</v>
          </cell>
          <cell r="CG3"/>
          <cell r="CH3"/>
          <cell r="CI3"/>
          <cell r="CJ3"/>
          <cell r="CK3"/>
          <cell r="CL3"/>
          <cell r="CM3"/>
          <cell r="CN3"/>
          <cell r="CO3"/>
          <cell r="CP3"/>
          <cell r="CQ3"/>
          <cell r="CR3"/>
          <cell r="CS3"/>
          <cell r="CT3"/>
          <cell r="CU3"/>
          <cell r="CV3"/>
          <cell r="CW3"/>
          <cell r="CX3"/>
          <cell r="CY3"/>
          <cell r="CZ3"/>
          <cell r="DA3"/>
          <cell r="DB3"/>
          <cell r="DC3"/>
          <cell r="DD3"/>
          <cell r="DE3"/>
          <cell r="DF3"/>
          <cell r="DG3"/>
          <cell r="DH3"/>
          <cell r="DI3"/>
          <cell r="DJ3"/>
          <cell r="DK3"/>
          <cell r="DL3"/>
          <cell r="DM3"/>
          <cell r="DN3"/>
          <cell r="DO3"/>
          <cell r="DP3"/>
          <cell r="DQ3"/>
          <cell r="DR3"/>
          <cell r="DS3"/>
          <cell r="DT3"/>
          <cell r="DU3"/>
          <cell r="DV3"/>
          <cell r="DW3"/>
          <cell r="DX3"/>
          <cell r="DY3"/>
          <cell r="DZ3"/>
          <cell r="EA3" t="str">
            <v>Kay Wood</v>
          </cell>
          <cell r="EB3" t="str">
            <v xml:space="preserve">Lynn Hamilton </v>
          </cell>
          <cell r="EC3"/>
          <cell r="ED3"/>
          <cell r="EE3"/>
          <cell r="EF3"/>
          <cell r="EG3"/>
          <cell r="EH3"/>
          <cell r="EI3" t="str">
            <v>See above - Tim Symington is Director of Change and Finance</v>
          </cell>
          <cell r="EJ3" t="str">
            <v>18th July 2016</v>
          </cell>
          <cell r="EK3"/>
          <cell r="EL3"/>
          <cell r="EM3"/>
          <cell r="EN3"/>
        </row>
        <row r="4">
          <cell r="B4" t="str">
            <v>Laura Killion</v>
          </cell>
          <cell r="C4" t="str">
            <v>Richard Lamb</v>
          </cell>
          <cell r="D4" t="str">
            <v>Dani Durston</v>
          </cell>
          <cell r="E4" t="str">
            <v>Hamza Elahi</v>
          </cell>
          <cell r="F4" t="str">
            <v>Simon Johnson</v>
          </cell>
          <cell r="G4" t="str">
            <v>Rajan Khakhar</v>
          </cell>
          <cell r="H4" t="str">
            <v>Felix Clayton</v>
          </cell>
          <cell r="I4" t="str">
            <v>Richard Higson</v>
          </cell>
          <cell r="J4" t="str">
            <v>Sue Goldfinch</v>
          </cell>
          <cell r="K4" t="str">
            <v>Sarah Dabbaj</v>
          </cell>
          <cell r="L4" t="str">
            <v>Alex Irvine</v>
          </cell>
          <cell r="M4" t="str">
            <v>Sunil Patel</v>
          </cell>
          <cell r="N4" t="str">
            <v>James Vivyan</v>
          </cell>
          <cell r="O4" t="str">
            <v>Chris  Handley</v>
          </cell>
          <cell r="P4" t="str">
            <v>Steve Wightwick</v>
          </cell>
          <cell r="Q4" t="str">
            <v>Suzanne Morrison</v>
          </cell>
          <cell r="R4" t="str">
            <v>Suzanne Morrison</v>
          </cell>
          <cell r="S4" t="str">
            <v>Chris Garner</v>
          </cell>
          <cell r="T4" t="str">
            <v>Simon Roberts</v>
          </cell>
          <cell r="U4" t="str">
            <v>Pete Gorman</v>
          </cell>
          <cell r="V4" t="str">
            <v>Carl Heesom</v>
          </cell>
          <cell r="W4" t="str">
            <v>Mark Armitage</v>
          </cell>
          <cell r="X4" t="str">
            <v>Paul Newman</v>
          </cell>
          <cell r="Y4" t="str">
            <v>Guy Allen</v>
          </cell>
          <cell r="Z4" t="str">
            <v>Fin O'Neill</v>
          </cell>
          <cell r="AA4" t="str">
            <v>Raahil Javaheri, Environment Agency</v>
          </cell>
          <cell r="AB4" t="str">
            <v>Karl Hardy</v>
          </cell>
          <cell r="AC4" t="str">
            <v>Sarah Dobson</v>
          </cell>
          <cell r="AD4" t="str">
            <v>Nishant Pandit</v>
          </cell>
          <cell r="AE4" t="str">
            <v>Ewurasi Nnadozie</v>
          </cell>
          <cell r="AF4" t="str">
            <v>David Finan</v>
          </cell>
          <cell r="AG4" t="str">
            <v>Michelle Dawson</v>
          </cell>
          <cell r="AH4" t="str">
            <v>Michelle Dawson</v>
          </cell>
          <cell r="AI4" t="str">
            <v>Michelle Dawson</v>
          </cell>
          <cell r="AJ4" t="str">
            <v>Michelle Dawson</v>
          </cell>
          <cell r="AK4" t="str">
            <v>Michelle Dawson</v>
          </cell>
          <cell r="AL4" t="str">
            <v>Michelle Dawson</v>
          </cell>
          <cell r="AM4" t="str">
            <v>Michelle Dawson</v>
          </cell>
          <cell r="AN4" t="str">
            <v>Michelle Dawson</v>
          </cell>
          <cell r="AO4" t="str">
            <v>Michelle Dawson</v>
          </cell>
          <cell r="AP4" t="str">
            <v>Michelle Dawson</v>
          </cell>
          <cell r="AQ4" t="str">
            <v>Michelle Dawson</v>
          </cell>
          <cell r="AR4" t="str">
            <v>Michelle Dawson</v>
          </cell>
          <cell r="AS4" t="str">
            <v>Michelle Dawson</v>
          </cell>
          <cell r="AT4" t="str">
            <v>Michelle Dawson</v>
          </cell>
          <cell r="AU4" t="str">
            <v>Michelle Dawson</v>
          </cell>
          <cell r="AV4" t="str">
            <v>Michelle Dawson</v>
          </cell>
          <cell r="AW4" t="str">
            <v>Steven Johnson</v>
          </cell>
          <cell r="AX4" t="str">
            <v>Tracy Hardy</v>
          </cell>
          <cell r="AY4" t="str">
            <v>June Jackson</v>
          </cell>
          <cell r="AZ4" t="str">
            <v>Michelle Bates</v>
          </cell>
          <cell r="BA4" t="str">
            <v>Bally Jassal-Jones</v>
          </cell>
          <cell r="BB4" t="str">
            <v>Matt Baker</v>
          </cell>
          <cell r="BC4" t="str">
            <v>Dave Jackson</v>
          </cell>
          <cell r="BD4" t="str">
            <v>Timothy Ruff</v>
          </cell>
          <cell r="BE4" t="str">
            <v>Karen Ambrose</v>
          </cell>
          <cell r="BF4" t="str">
            <v>Liz Sullivan</v>
          </cell>
          <cell r="BG4" t="str">
            <v>Chris Stirling</v>
          </cell>
          <cell r="BH4" t="str">
            <v>Tarlochan Boparai</v>
          </cell>
          <cell r="BI4" t="str">
            <v>Brian Fitzpatrick</v>
          </cell>
          <cell r="BJ4" t="str">
            <v>Phil Nixon</v>
          </cell>
          <cell r="BK4" t="str">
            <v>Cleveland Henry</v>
          </cell>
          <cell r="BL4" t="str">
            <v>Marian Bunton</v>
          </cell>
          <cell r="BM4" t="str">
            <v>Alice Ainsworth</v>
          </cell>
          <cell r="BN4" t="str">
            <v xml:space="preserve">Tim Harry </v>
          </cell>
          <cell r="BO4" t="str">
            <v>Ed Enabulele</v>
          </cell>
          <cell r="BP4" t="str">
            <v>Simon Appleton</v>
          </cell>
          <cell r="BQ4" t="str">
            <v>Stephen Wilkinson</v>
          </cell>
          <cell r="BR4" t="str">
            <v>Stephen Wilkinson</v>
          </cell>
          <cell r="BS4" t="str">
            <v>Paul Harrison</v>
          </cell>
          <cell r="BT4" t="str">
            <v>Jill Bezler Pickup</v>
          </cell>
          <cell r="BU4" t="str">
            <v>Juan Villamil</v>
          </cell>
          <cell r="BV4" t="str">
            <v>Stephen Wilkinson</v>
          </cell>
          <cell r="BW4" t="str">
            <v>Michael McCarthy</v>
          </cell>
          <cell r="BX4" t="str">
            <v>Tabitha Christoe</v>
          </cell>
          <cell r="BY4" t="str">
            <v>Cathy Arnold</v>
          </cell>
          <cell r="BZ4" t="str">
            <v>Chandni Shingadia</v>
          </cell>
          <cell r="CA4" t="str">
            <v>Nigel Taylor</v>
          </cell>
          <cell r="CB4" t="str">
            <v>Cathy Arnold</v>
          </cell>
          <cell r="CC4" t="str">
            <v>Zoe Stokell</v>
          </cell>
          <cell r="CD4" t="str">
            <v>Janice Heath</v>
          </cell>
          <cell r="CE4" t="str">
            <v>Malcolm Kadkol</v>
          </cell>
          <cell r="CF4" t="str">
            <v xml:space="preserve">Paul Rylance </v>
          </cell>
          <cell r="CG4" t="str">
            <v>Danielle Hawkins</v>
          </cell>
          <cell r="CH4" t="str">
            <v>Jason Tagoe</v>
          </cell>
          <cell r="CI4" t="str">
            <v>Heidi WeaverJane Haylen (Job Share)</v>
          </cell>
          <cell r="CJ4" t="str">
            <v>Pete Prior</v>
          </cell>
          <cell r="CK4" t="str">
            <v>Sarah Barton</v>
          </cell>
          <cell r="CL4" t="str">
            <v>Sonia Adams</v>
          </cell>
          <cell r="CM4" t="str">
            <v>Usman Aslam</v>
          </cell>
          <cell r="CN4" t="str">
            <v>Sajna Talukdar</v>
          </cell>
          <cell r="CO4" t="str">
            <v>Sean Webb/Jonathan Barbour/ April Kinight</v>
          </cell>
          <cell r="CP4" t="str">
            <v>David Fielding</v>
          </cell>
          <cell r="CQ4" t="str">
            <v>Amanda PUGH</v>
          </cell>
          <cell r="CR4" t="str">
            <v>Michael Whelan</v>
          </cell>
          <cell r="CS4" t="str">
            <v>Stephen Walters</v>
          </cell>
          <cell r="CT4" t="str">
            <v>Alex Hutton</v>
          </cell>
          <cell r="CU4" t="str">
            <v>Matthew Wilkinson</v>
          </cell>
          <cell r="CV4" t="str">
            <v>Hollie Taylor</v>
          </cell>
          <cell r="CW4" t="str">
            <v>James Phipps</v>
          </cell>
          <cell r="CX4" t="str">
            <v>Piers Moore</v>
          </cell>
          <cell r="CY4" t="str">
            <v>Alan Hunt</v>
          </cell>
          <cell r="CZ4" t="str">
            <v>Elizabeth Hunter</v>
          </cell>
          <cell r="DA4" t="str">
            <v>Julie Doble</v>
          </cell>
          <cell r="DB4" t="str">
            <v>Kevin Drake</v>
          </cell>
          <cell r="DC4" t="str">
            <v>Melanie Sellars</v>
          </cell>
          <cell r="DD4" t="str">
            <v>Annabelle Freestone</v>
          </cell>
          <cell r="DE4" t="str">
            <v>Carole Hornby</v>
          </cell>
          <cell r="DF4" t="str">
            <v>Andy Cheney</v>
          </cell>
          <cell r="DG4" t="str">
            <v>Mark Sparrow</v>
          </cell>
          <cell r="DH4" t="str">
            <v>Steve Bawn</v>
          </cell>
          <cell r="DI4" t="str">
            <v>A Pope</v>
          </cell>
          <cell r="DJ4" t="str">
            <v>Mike Duffy</v>
          </cell>
          <cell r="DK4" t="str">
            <v>Mr David Walker</v>
          </cell>
          <cell r="DL4" t="str">
            <v>Cheryl Peters</v>
          </cell>
          <cell r="DM4" t="str">
            <v>Dr Robin Mukerji</v>
          </cell>
          <cell r="DN4" t="str">
            <v>Gordon Pell</v>
          </cell>
          <cell r="DO4" t="str">
            <v>James Richardson</v>
          </cell>
          <cell r="DP4" t="str">
            <v>Rich Roberts</v>
          </cell>
          <cell r="DQ4" t="str">
            <v>Gary Dunn</v>
          </cell>
          <cell r="DR4" t="str">
            <v>R Hywel Griffiths</v>
          </cell>
          <cell r="DS4" t="str">
            <v>Clive Winter</v>
          </cell>
          <cell r="DT4" t="str">
            <v>Timothy Cryar</v>
          </cell>
          <cell r="DU4" t="str">
            <v>Tony Neylan</v>
          </cell>
          <cell r="DV4" t="str">
            <v>Louise Cross</v>
          </cell>
          <cell r="DW4" t="str">
            <v>Ayse Ozbal</v>
          </cell>
          <cell r="DX4" t="str">
            <v>Paul Willman</v>
          </cell>
          <cell r="DY4" t="str">
            <v>Sandra Glenister</v>
          </cell>
          <cell r="DZ4" t="str">
            <v>Lizelle Johnson</v>
          </cell>
          <cell r="EA4" t="str">
            <v>Alice- Nancy Terry</v>
          </cell>
          <cell r="EB4" t="str">
            <v>Nkem Omisa</v>
          </cell>
          <cell r="EC4" t="str">
            <v>Amy McCaffery</v>
          </cell>
          <cell r="ED4" t="str">
            <v>Josh Phillips &amp; Bola Folayan</v>
          </cell>
          <cell r="EE4" t="str">
            <v>Daniel Sprange</v>
          </cell>
          <cell r="EF4" t="str">
            <v>Peter Wootton</v>
          </cell>
          <cell r="EG4" t="str">
            <v>VILOPA PATEL</v>
          </cell>
          <cell r="EH4" t="str">
            <v>Angela Wood</v>
          </cell>
          <cell r="EI4" t="str">
            <v>Bettina v. Hornhardt</v>
          </cell>
          <cell r="EJ4" t="str">
            <v>Dave Blythe</v>
          </cell>
          <cell r="EK4"/>
          <cell r="EL4"/>
          <cell r="EM4"/>
          <cell r="EN4"/>
        </row>
        <row r="5">
          <cell r="B5" t="str">
            <v>laura.killion@ukgi.gov.uk</v>
          </cell>
          <cell r="C5" t="str">
            <v>richard.lamb@landregistry.gov.uk</v>
          </cell>
          <cell r="D5" t="str">
            <v>ddu@nerc.ac.uk</v>
          </cell>
          <cell r="E5" t="str">
            <v>hamza.elahi@ukgi.gov.uk</v>
          </cell>
          <cell r="F5" t="str">
            <v>simon.johnson@headoffice.mrc.ac.uk</v>
          </cell>
          <cell r="G5" t="str">
            <v>rajan.khakhar@cabinetoffice.gov.uk</v>
          </cell>
          <cell r="H5" t="str">
            <v>felix.clayton@cabinetoffice.gov.uk</v>
          </cell>
          <cell r="I5" t="str">
            <v>richard.higson@digital.cabinet-office.gov.uk</v>
          </cell>
          <cell r="J5" t="str">
            <v>suzanne.goldfinch@cabinetoffice.gov.uk</v>
          </cell>
          <cell r="K5" t="str">
            <v>sarah.dabbaj@cabinetoffice.gov.uk</v>
          </cell>
          <cell r="L5" t="str">
            <v>Alexandra.irvine@cabinetoffice.gov.uk</v>
          </cell>
          <cell r="M5" t="str">
            <v>sunil.patel@cabinetoffice.gov.uk</v>
          </cell>
          <cell r="N5" t="str">
            <v>james.vivyan@cps.gsi.gov.uk</v>
          </cell>
          <cell r="O5" t="str">
            <v>chris.handley@culture.gov.uk</v>
          </cell>
          <cell r="P5" t="str">
            <v>steve.wightwick@culture.gov.uk</v>
          </cell>
          <cell r="Q5" t="str">
            <v>suzanne.morrison@cuture.gov.uk</v>
          </cell>
          <cell r="R5" t="str">
            <v>suzanne.morrison@culture.gov.uk</v>
          </cell>
          <cell r="S5" t="str">
            <v>chris.garner@tate.org.uk</v>
          </cell>
          <cell r="T5" t="str">
            <v>simon.roberts@decc.gsi.gov.uk</v>
          </cell>
          <cell r="U5" t="str">
            <v>pete.gorman@decc.gsi.gov.uk</v>
          </cell>
          <cell r="V5" t="str">
            <v>carl.heesom@nda.gov.uk</v>
          </cell>
          <cell r="W5" t="str">
            <v>mark.armitage@nda.gov.uk</v>
          </cell>
          <cell r="X5" t="str">
            <v>Paul.newman@decc.gsi.gov.uk</v>
          </cell>
          <cell r="Y5" t="str">
            <v>guy.allen@rpa.gsi.gov.uk</v>
          </cell>
          <cell r="Z5" t="str">
            <v>Fin.ONeill@environment-agency.gov.uk</v>
          </cell>
          <cell r="AA5" t="str">
            <v>raahil.javaheri@environment-agency.gov.uk</v>
          </cell>
          <cell r="AB5" t="str">
            <v>karl.hardy@defra.gsi.gov.uk</v>
          </cell>
          <cell r="AC5" t="str">
            <v>Sarah.Dobson@education.gsi.gov.uk</v>
          </cell>
          <cell r="AD5" t="str">
            <v>nishant.pandit@education.gsi.gov.uk</v>
          </cell>
          <cell r="AE5" t="str">
            <v>ewurasi.nnadozie@education.gsi.gov.uk</v>
          </cell>
          <cell r="AF5" t="str">
            <v>d-finan@dfid.gov.uk</v>
          </cell>
          <cell r="AG5" t="str">
            <v>michelle.dawson@dft.gsi.gov.uk</v>
          </cell>
          <cell r="AH5" t="str">
            <v>michelle.dawson@dft.gsi.gov.uk</v>
          </cell>
          <cell r="AI5" t="str">
            <v>michelle.dawson@dft.gsi.gov.uk</v>
          </cell>
          <cell r="AJ5" t="str">
            <v>michelle.dawson@dft.gsi.gov.uk</v>
          </cell>
          <cell r="AK5" t="str">
            <v>michelle.dawson@dft.gsi.gov.uk</v>
          </cell>
          <cell r="AL5" t="str">
            <v>michelle.dawson@dft.gsi.gov.uk</v>
          </cell>
          <cell r="AM5" t="str">
            <v>michelle.dawson@dft.gsi.gov.uk</v>
          </cell>
          <cell r="AN5" t="str">
            <v>michelle.dawson@dft.gsi.gov.uk</v>
          </cell>
          <cell r="AO5" t="str">
            <v>michelle.dawson@dft.gsi.gov.uk</v>
          </cell>
          <cell r="AP5" t="str">
            <v>michelle.dawson@dft.gsi.gov.uk</v>
          </cell>
          <cell r="AQ5" t="str">
            <v>michelle.dawson@dft.gsi.gov.uk</v>
          </cell>
          <cell r="AR5" t="str">
            <v>michelle.dawson@dft.gsi.gov.uk</v>
          </cell>
          <cell r="AS5" t="str">
            <v>michelle.dawson@dft.gsi.gov.uk</v>
          </cell>
          <cell r="AT5" t="str">
            <v>michelle.dawson@dft.gsi.gov.uk</v>
          </cell>
          <cell r="AU5" t="str">
            <v>michelle.dawson@dft.gsi.gov.uk</v>
          </cell>
          <cell r="AV5" t="str">
            <v>michelle.dawson@dft.gsi.gov.uk</v>
          </cell>
          <cell r="AW5" t="str">
            <v>steven.johnson@dh.gsi.gov.uk</v>
          </cell>
          <cell r="AX5" t="str">
            <v>tracy.hardy@hscic.gov.uk</v>
          </cell>
          <cell r="AY5" t="str">
            <v>June.Jackson@dh.gsi.gov.uk</v>
          </cell>
          <cell r="AZ5" t="str">
            <v>michelle.bates@hscic.gov.uk</v>
          </cell>
          <cell r="BA5" t="str">
            <v>Balvinder.Jassal-Jones@dh.gsi.gov.uk</v>
          </cell>
          <cell r="BB5" t="str">
            <v>matt.baker6@hscic.gov.uk</v>
          </cell>
          <cell r="BC5" t="str">
            <v>davidjackson@hscic.gov.uk</v>
          </cell>
          <cell r="BD5" t="str">
            <v>timothy.ruff@hscic.gov.uk</v>
          </cell>
          <cell r="BE5" t="str">
            <v>karenambrose@nhs.net</v>
          </cell>
          <cell r="BF5" t="str">
            <v>liz.sullivan1@hscic.gov.uk</v>
          </cell>
          <cell r="BG5" t="str">
            <v>chris.stirling@dh.gsi.gov.uk</v>
          </cell>
          <cell r="BH5" t="str">
            <v>tarlochan.boparai2@nhs.net</v>
          </cell>
          <cell r="BI5" t="str">
            <v>brian.fitzpatrick@nhs.net</v>
          </cell>
          <cell r="BJ5" t="str">
            <v>phil.nixon@hscic.gov.uk</v>
          </cell>
          <cell r="BK5" t="str">
            <v>Cleveland.Henry@nhs.net</v>
          </cell>
          <cell r="BL5" t="str">
            <v>marian.bunton@nhs.net</v>
          </cell>
          <cell r="BM5" t="str">
            <v>alice.ainsworth@dh.gsi.gov.uk</v>
          </cell>
          <cell r="BN5" t="str">
            <v>tim.harry@phe.gov.uk</v>
          </cell>
          <cell r="BO5" t="str">
            <v>ed.enabulele@dh.gsi.gov.uk</v>
          </cell>
          <cell r="BP5" t="str">
            <v>simon.appleton@dwp.gsi.gov.uk</v>
          </cell>
          <cell r="BQ5" t="str">
            <v>Stephen.Wilkinson@dwp.gsi.gov.uk</v>
          </cell>
          <cell r="BR5" t="str">
            <v>Stephen.wilkinson@dwp.gsi.gov.uk</v>
          </cell>
          <cell r="BS5" t="str">
            <v>Paul.Harrison2@DWP.GSI.GOV.UK</v>
          </cell>
          <cell r="BT5" t="str">
            <v>jill.bezler-pickup@dwp.gsi.gov.uk</v>
          </cell>
          <cell r="BU5" t="str">
            <v>juan.villamil@dwp.gsi.gov.uk</v>
          </cell>
          <cell r="BV5" t="str">
            <v>Stephen.Wilkinson@dwp.gsi.gov.uk</v>
          </cell>
          <cell r="BW5" t="str">
            <v>michael.mccarthy@dwp.gsi.gov.uk</v>
          </cell>
          <cell r="BX5" t="str">
            <v>tabitha.christoe@dwp.gsi.gov.uk</v>
          </cell>
          <cell r="BY5" t="str">
            <v>cathy.arnold@fco.gov.uk</v>
          </cell>
          <cell r="BZ5" t="str">
            <v>chandni.shingadia@fco.gov.uk</v>
          </cell>
          <cell r="CA5" t="str">
            <v>Nigel.Taylor@fco.gov.uk</v>
          </cell>
          <cell r="CB5" t="str">
            <v>cathy.arnold@fco.gov.uk</v>
          </cell>
          <cell r="CC5" t="str">
            <v>zoe.stokell@hmrc.gsi.gov.uk</v>
          </cell>
          <cell r="CD5" t="str">
            <v>janice.heath@hmrc.gsi.go.uk</v>
          </cell>
          <cell r="CE5" t="str">
            <v>malcolm.kadkol@hmrc.gsi.gov.uk</v>
          </cell>
          <cell r="CF5" t="str">
            <v>paul.rylance@hmrc.gsi.gov.uk</v>
          </cell>
          <cell r="CG5" t="str">
            <v>danielle.hawkins1@homeoffice.x.gsi.gov.uk</v>
          </cell>
          <cell r="CH5" t="str">
            <v>jason.tagoe2@homeoffice.gsi.gov.uk</v>
          </cell>
          <cell r="CI5" t="str">
            <v>heidi.weaver@homeoffice.gsi.gov.ukjane.haylen@homeoffice.gsi.gov.uk</v>
          </cell>
          <cell r="CJ5" t="str">
            <v>peter.prior@homeoffice.gsi.gov.uk</v>
          </cell>
          <cell r="CK5" t="str">
            <v>sarah.barton@dbs.gsi.gov.uk</v>
          </cell>
          <cell r="CL5" t="str">
            <v>Sonia.Adams@homeoffice.gsi.gov.uk</v>
          </cell>
          <cell r="CM5" t="str">
            <v>usman.aslam@homeoffice.gsi.gov.uk</v>
          </cell>
          <cell r="CN5" t="str">
            <v>sajna_talukdar@homeoffice.gsi.gov.uk</v>
          </cell>
          <cell r="CO5" t="str">
            <v>jonathan.barbour@homeoffice.gsi.gov.uk</v>
          </cell>
          <cell r="CP5" t="str">
            <v>david.fielding@homeoffice.gsi.gov.uk</v>
          </cell>
          <cell r="CQ5" t="str">
            <v>Air-Cap-Del-AM-A400M@mod.uk</v>
          </cell>
          <cell r="CR5" t="str">
            <v>Michael.Whelan239@mod.uk</v>
          </cell>
          <cell r="CS5" t="str">
            <v>ArmySpInteg-Cbt-ArmdCav-SO2@mod.uk</v>
          </cell>
          <cell r="CT5" t="str">
            <v>ArmySpInteg-ArmdInf-SO2@mod.uk</v>
          </cell>
          <cell r="CU5" t="str">
            <v>Army CapCbt-MCC-SO1A@mod.uk</v>
          </cell>
          <cell r="CV5" t="str">
            <v>DIOABP-PMO1a@mod.uk</v>
          </cell>
          <cell r="CW5" t="str">
            <v>ArmyReserves-Dir-MA@mod.uk</v>
          </cell>
          <cell r="CX5" t="str">
            <v>FMC-NucCap-FutureSM@mod.uk</v>
          </cell>
          <cell r="CY5" t="str">
            <v>alan.hunt213@mod.uk</v>
          </cell>
          <cell r="CZ5" t="str">
            <v>beth.hunter585@mod.uk</v>
          </cell>
          <cell r="DA5" t="str">
            <v>DGFinance-CPF-ProgMgr@mod.uk</v>
          </cell>
          <cell r="DB5" t="str">
            <v>DES SM NP-NRB2NNPPI@mod.uk</v>
          </cell>
          <cell r="DC5" t="str">
            <v>NAVY CSAV-MAVPSOMERLINPBM@mod.uk</v>
          </cell>
          <cell r="DD5" t="str">
            <v>ISSDev-SyInfra-BAPM02-PPM@mod.uk</v>
          </cell>
          <cell r="DE5" t="str">
            <v>ISS Dev-Net Ops-Perf</v>
          </cell>
          <cell r="DF5" t="str">
            <v>Army Info-Strategy-PSO-SO1@mod.uk</v>
          </cell>
          <cell r="DG5" t="str">
            <v>Air-Cap-Del-Attack-Lightning SO1@mod.uk</v>
          </cell>
          <cell r="DH5" t="str">
            <v>DESLDChgMgt-PMO@mod.uk</v>
          </cell>
          <cell r="DI5" t="str">
            <v>Navyafsup-progbusmgr@mod.uk</v>
          </cell>
          <cell r="DJ5" t="str">
            <v>Air-Cap-Del-AirC2SO1@mod.uk</v>
          </cell>
          <cell r="DK5" t="str">
            <v> People-Programme-PMO2a@mod.uk</v>
          </cell>
          <cell r="DL5" t="str">
            <v>ISS Dev-NSoIT-PjMO4a-PPM@mod.uk</v>
          </cell>
          <cell r="DM5" t="str">
            <v>DST-StratTechNWCSPA@mod.uk</v>
          </cell>
          <cell r="DN5" t="str">
            <v>JFC-CAP-C4ISR-CollectAir-SO1@mod.uk</v>
          </cell>
          <cell r="DO5" t="str">
            <v>Air-Cap-Del-ISTAR-SO2a@mod.uk</v>
          </cell>
          <cell r="DP5" t="str">
            <v>richard.roberts530@mod.uk</v>
          </cell>
          <cell r="DQ5" t="str">
            <v>DES WpnsTTH-ReqMan@mod.uk</v>
          </cell>
          <cell r="DR5" t="str">
            <v>hywel.griffiths465@mod.uk</v>
          </cell>
          <cell r="DS5" t="str">
            <v>DESCEO-MatStrat-DepHd@mod.uk</v>
          </cell>
          <cell r="DT5" t="str">
            <v>NAVYShips-T26PROGDIR@mod.uk</v>
          </cell>
          <cell r="DU5" t="str">
            <v>Army CapCS-LERPAS-SO1@mod.uk</v>
          </cell>
          <cell r="DV5" t="str">
            <v>NAVYCSAV-MAvPSOWCTFASGWPBM@MOD.UK</v>
          </cell>
          <cell r="DW5" t="str">
            <v>ayse.ozbal@noms.gsi.gov.uk</v>
          </cell>
          <cell r="DX5" t="str">
            <v>paul.willman@hmcts.gsi.gov.uk</v>
          </cell>
          <cell r="DY5" t="str">
            <v>sandra.glenister@hmcts.gsi.gov.uk</v>
          </cell>
          <cell r="DZ5" t="str">
            <v>lizelle.johnson@hmps.gsi.gov.uk</v>
          </cell>
          <cell r="EA5" t="str">
            <v>alice.nancy@justice.gsi.gov.uk</v>
          </cell>
          <cell r="EB5" t="str">
            <v>nkem.omisa1@hmcts.gsi.gov.uk</v>
          </cell>
          <cell r="EC5" t="str">
            <v>amy.mccaffery@legalaid.gsi.gov.uk</v>
          </cell>
          <cell r="ED5" t="str">
            <v>Josh.phillips@justice.gsi.gov.ukBola.folayan@legalaid.gsi.gov.uk</v>
          </cell>
          <cell r="EE5" t="str">
            <v>daniels.prange@justice.gsi.gov.uk</v>
          </cell>
          <cell r="EF5" t="str">
            <v>peter.wootton@noms.gsi.gov.uk</v>
          </cell>
          <cell r="EG5" t="str">
            <v>vilopa.patel@justice.gsi.gov.uk</v>
          </cell>
          <cell r="EH5" t="str">
            <v>angela.wood@justice.gsi.gov.uk</v>
          </cell>
          <cell r="EI5" t="str">
            <v>Bettina.von-hornhardt@nca.x.gsi.gov.uk</v>
          </cell>
          <cell r="EJ5" t="str">
            <v>dave.blythe@ons.gsi.gov.uk</v>
          </cell>
          <cell r="EK5"/>
          <cell r="EL5"/>
          <cell r="EM5"/>
          <cell r="EN5"/>
        </row>
        <row r="6">
          <cell r="B6" t="str">
            <v>Laura Killion</v>
          </cell>
          <cell r="C6" t="str">
            <v xml:space="preserve">Richard Lamb </v>
          </cell>
          <cell r="D6" t="str">
            <v>Andy Jeffries</v>
          </cell>
          <cell r="E6" t="str">
            <v>Chad Woodward</v>
          </cell>
          <cell r="F6" t="str">
            <v>Simon Johnson</v>
          </cell>
          <cell r="G6" t="str">
            <v>Craig Stevens</v>
          </cell>
          <cell r="H6" t="str">
            <v>Leslie Gilbert</v>
          </cell>
          <cell r="I6" t="str">
            <v>Craig Stevens</v>
          </cell>
          <cell r="J6" t="str">
            <v>Craig Stevens</v>
          </cell>
          <cell r="K6" t="str">
            <v>Craig Stevens</v>
          </cell>
          <cell r="L6" t="str">
            <v>Leslie Gilbert</v>
          </cell>
          <cell r="M6" t="str">
            <v>Craig.Stevens</v>
          </cell>
          <cell r="N6" t="str">
            <v>James Vivyan</v>
          </cell>
          <cell r="O6" t="str">
            <v>Suzanne Morrison</v>
          </cell>
          <cell r="P6" t="str">
            <v>Suzanne Morrison</v>
          </cell>
          <cell r="Q6" t="str">
            <v>Suzanne Morrison</v>
          </cell>
          <cell r="R6" t="str">
            <v>Suzanne Morrison</v>
          </cell>
          <cell r="S6" t="str">
            <v>Jo Dunnett</v>
          </cell>
          <cell r="T6" t="str">
            <v>Gavin Ansdell</v>
          </cell>
          <cell r="U6" t="str">
            <v>Pete Gorman</v>
          </cell>
          <cell r="V6" t="str">
            <v>Gavin Ansdell</v>
          </cell>
          <cell r="W6" t="str">
            <v>Gavin Ansdell</v>
          </cell>
          <cell r="X6" t="str">
            <v>Gavin Ansdell</v>
          </cell>
          <cell r="Y6" t="str">
            <v>Ralph Palmer</v>
          </cell>
          <cell r="Z6" t="str">
            <v>Fin O'Neill</v>
          </cell>
          <cell r="AA6" t="str">
            <v>Ralph Palmer, Defra</v>
          </cell>
          <cell r="AB6" t="str">
            <v>Karl Hardy</v>
          </cell>
          <cell r="AC6" t="str">
            <v>Adam Bray</v>
          </cell>
          <cell r="AD6" t="str">
            <v>Robbie Roberts</v>
          </cell>
          <cell r="AE6" t="str">
            <v>Adam Bray</v>
          </cell>
          <cell r="AF6" t="str">
            <v>David Finan</v>
          </cell>
          <cell r="AG6" t="str">
            <v>Michelle Dawson</v>
          </cell>
          <cell r="AH6" t="str">
            <v>Michelle Dawson</v>
          </cell>
          <cell r="AI6" t="str">
            <v>Michelle Dawson</v>
          </cell>
          <cell r="AJ6" t="str">
            <v>Michelle Dawson</v>
          </cell>
          <cell r="AK6" t="str">
            <v>Michelle Dawson</v>
          </cell>
          <cell r="AL6" t="str">
            <v>Michelle Dawson</v>
          </cell>
          <cell r="AM6" t="str">
            <v>Michelle Dawson</v>
          </cell>
          <cell r="AN6" t="str">
            <v>Michelle Dawson</v>
          </cell>
          <cell r="AO6" t="str">
            <v>Michelle Dawson</v>
          </cell>
          <cell r="AP6" t="str">
            <v>Michelle Dawson</v>
          </cell>
          <cell r="AQ6" t="str">
            <v>Michelle Dawson</v>
          </cell>
          <cell r="AR6" t="str">
            <v>Michelle Dawson</v>
          </cell>
          <cell r="AS6" t="str">
            <v>Michelle Dawson</v>
          </cell>
          <cell r="AT6" t="str">
            <v>Michelle Dawson</v>
          </cell>
          <cell r="AU6" t="str">
            <v>Michelle Dawson</v>
          </cell>
          <cell r="AV6" t="str">
            <v>Michelle Dawson</v>
          </cell>
          <cell r="AW6" t="str">
            <v>Ned Carty</v>
          </cell>
          <cell r="AX6" t="str">
            <v>Ned Carty</v>
          </cell>
          <cell r="AY6" t="str">
            <v>Ned Carty</v>
          </cell>
          <cell r="AZ6" t="str">
            <v>Ned Carty</v>
          </cell>
          <cell r="BA6" t="str">
            <v>Ned Carty</v>
          </cell>
          <cell r="BB6" t="str">
            <v>Ned Carty</v>
          </cell>
          <cell r="BC6" t="str">
            <v>Ned Carty</v>
          </cell>
          <cell r="BD6" t="str">
            <v>George Edwards</v>
          </cell>
          <cell r="BE6" t="str">
            <v>Ned Carty</v>
          </cell>
          <cell r="BF6" t="str">
            <v>Ned Carty</v>
          </cell>
          <cell r="BG6" t="str">
            <v>Ned Carty</v>
          </cell>
          <cell r="BH6" t="str">
            <v>Ned Carty</v>
          </cell>
          <cell r="BI6" t="str">
            <v>Ned Carty</v>
          </cell>
          <cell r="BJ6" t="str">
            <v>Ned Carty</v>
          </cell>
          <cell r="BK6" t="str">
            <v>Ned Carty</v>
          </cell>
          <cell r="BL6" t="str">
            <v>Ned Carty</v>
          </cell>
          <cell r="BM6" t="str">
            <v>Ned Carty</v>
          </cell>
          <cell r="BN6" t="str">
            <v>Ned Carty</v>
          </cell>
          <cell r="BO6" t="str">
            <v>Ned Carty</v>
          </cell>
          <cell r="BP6" t="str">
            <v>Bridget Rogers</v>
          </cell>
          <cell r="BQ6" t="str">
            <v>Bridget Rogers</v>
          </cell>
          <cell r="BR6" t="str">
            <v>Bridget Rogers</v>
          </cell>
          <cell r="BS6" t="str">
            <v>Bridget Rogers</v>
          </cell>
          <cell r="BT6" t="str">
            <v>Bridget Rogers</v>
          </cell>
          <cell r="BU6" t="str">
            <v>James Barton</v>
          </cell>
          <cell r="BV6" t="str">
            <v>Bridget Rogers</v>
          </cell>
          <cell r="BW6" t="str">
            <v>Bridget Rogers</v>
          </cell>
          <cell r="BX6" t="str">
            <v>Bridget Rogers</v>
          </cell>
          <cell r="BY6" t="str">
            <v>Cathy Arnold</v>
          </cell>
          <cell r="BZ6" t="str">
            <v>Cathy Arnold</v>
          </cell>
          <cell r="CA6" t="str">
            <v>Nigel Taylor</v>
          </cell>
          <cell r="CB6" t="str">
            <v>Cathy Arnold</v>
          </cell>
          <cell r="CC6" t="str">
            <v>David Gray</v>
          </cell>
          <cell r="CD6" t="str">
            <v>David Gray</v>
          </cell>
          <cell r="CE6" t="str">
            <v>David Gray</v>
          </cell>
          <cell r="CF6" t="str">
            <v>David Gray</v>
          </cell>
          <cell r="CG6" t="str">
            <v>George Dunne (HO SPOC)</v>
          </cell>
          <cell r="CH6" t="str">
            <v>George Dunne (HO SPOC)</v>
          </cell>
          <cell r="CI6" t="str">
            <v>George Dunne (HO SPOC)</v>
          </cell>
          <cell r="CJ6" t="str">
            <v>George Dunne (SPOC)</v>
          </cell>
          <cell r="CK6" t="str">
            <v>George Dunne</v>
          </cell>
          <cell r="CL6" t="str">
            <v>George Dunne (HO SPOC)</v>
          </cell>
          <cell r="CM6" t="str">
            <v>George Dunne (HO SPOC)</v>
          </cell>
          <cell r="CN6" t="str">
            <v>George Dunne (HO SPOC)</v>
          </cell>
          <cell r="CO6" t="str">
            <v>George Dunne (HO SPOC)</v>
          </cell>
          <cell r="CP6" t="str">
            <v>George Dunne (HO SPOC)</v>
          </cell>
          <cell r="CQ6" t="str">
            <v>Ben Hegarty</v>
          </cell>
          <cell r="CR6" t="str">
            <v>Ben Hegarty</v>
          </cell>
          <cell r="CS6" t="str">
            <v>Ben Hegarty</v>
          </cell>
          <cell r="CT6" t="str">
            <v>Ben Hegarty</v>
          </cell>
          <cell r="CU6" t="str">
            <v>Ben Hegarty</v>
          </cell>
          <cell r="CV6" t="str">
            <v>Ben Hegarty</v>
          </cell>
          <cell r="CW6" t="str">
            <v>Ben Hegarty</v>
          </cell>
          <cell r="CX6" t="str">
            <v>Ben Hegarty</v>
          </cell>
          <cell r="CY6" t="str">
            <v>Ben Hegarty</v>
          </cell>
          <cell r="CZ6" t="str">
            <v>Ben Hegarty</v>
          </cell>
          <cell r="DA6" t="str">
            <v>Ben Hegarty</v>
          </cell>
          <cell r="DB6" t="str">
            <v>Ben Hegarty</v>
          </cell>
          <cell r="DC6" t="str">
            <v>Ben Hegarty</v>
          </cell>
          <cell r="DD6" t="str">
            <v>Ben Hegarty</v>
          </cell>
          <cell r="DE6" t="str">
            <v>Ben Hegarty</v>
          </cell>
          <cell r="DF6" t="str">
            <v>Ben Hegarty</v>
          </cell>
          <cell r="DG6" t="str">
            <v>Ben Hegarty</v>
          </cell>
          <cell r="DH6" t="str">
            <v>Ben Hegarty</v>
          </cell>
          <cell r="DI6" t="str">
            <v>Ben Hegarty</v>
          </cell>
          <cell r="DJ6" t="str">
            <v>Ben Hegarty</v>
          </cell>
          <cell r="DK6" t="str">
            <v>Ben Hegarty</v>
          </cell>
          <cell r="DL6" t="str">
            <v>Ben Hegarty</v>
          </cell>
          <cell r="DM6" t="str">
            <v>Ben Hegarty</v>
          </cell>
          <cell r="DN6" t="str">
            <v>Ben Hegarty</v>
          </cell>
          <cell r="DO6" t="str">
            <v>Ben Hegarty</v>
          </cell>
          <cell r="DP6" t="str">
            <v>Ben Hegarty</v>
          </cell>
          <cell r="DQ6" t="str">
            <v>Ben Hegarty</v>
          </cell>
          <cell r="DR6" t="str">
            <v>Ben Hegarty</v>
          </cell>
          <cell r="DS6" t="str">
            <v>Ben Hegarty</v>
          </cell>
          <cell r="DT6" t="str">
            <v>Ben Hegarty</v>
          </cell>
          <cell r="DU6" t="str">
            <v>Ben Hegarty</v>
          </cell>
          <cell r="DV6" t="str">
            <v>Ben Hegarty</v>
          </cell>
          <cell r="DW6" t="str">
            <v>Cyrus Pocha</v>
          </cell>
          <cell r="DX6" t="str">
            <v>Cyrus Pocha</v>
          </cell>
          <cell r="DY6" t="str">
            <v>Cyrus Pocha</v>
          </cell>
          <cell r="DZ6" t="str">
            <v>Cyrus Pocha</v>
          </cell>
          <cell r="EA6" t="str">
            <v>Cyrus Pocha</v>
          </cell>
          <cell r="EB6" t="str">
            <v>Cyrus Pocha</v>
          </cell>
          <cell r="EC6" t="str">
            <v>Cyrus Pocha</v>
          </cell>
          <cell r="ED6" t="str">
            <v>Cyrus Pocha</v>
          </cell>
          <cell r="EE6" t="str">
            <v>Cyrus Pocha</v>
          </cell>
          <cell r="EF6" t="str">
            <v>Cyrus Pocha</v>
          </cell>
          <cell r="EG6" t="str">
            <v>Cyrus Pocha</v>
          </cell>
          <cell r="EH6" t="str">
            <v>Cyrus Pocha</v>
          </cell>
          <cell r="EI6" t="str">
            <v>Alexander Nagle</v>
          </cell>
          <cell r="EJ6" t="str">
            <v>Jacqueline Davy</v>
          </cell>
          <cell r="EK6"/>
          <cell r="EL6"/>
          <cell r="EM6"/>
          <cell r="EN6"/>
        </row>
        <row r="7">
          <cell r="B7" t="str">
            <v>laura.killion@ukgi.gov.uk</v>
          </cell>
          <cell r="C7" t="str">
            <v>richard.lamb@landregistry.gov.uk</v>
          </cell>
          <cell r="D7" t="str">
            <v>anff@bas.ac.uk</v>
          </cell>
          <cell r="E7" t="str">
            <v>chad.woodward@ukgi.gov.uk</v>
          </cell>
          <cell r="F7" t="str">
            <v>simon.johnson@headoffice.mrc.ac.uk</v>
          </cell>
          <cell r="G7" t="str">
            <v>craig.stevens@cabinetoffice.gov.uk</v>
          </cell>
          <cell r="H7" t="str">
            <v>leslie.gilbert@cabinetoffice.gov.uk</v>
          </cell>
          <cell r="I7" t="str">
            <v>craig.stevens@cabinetoffice.gov.uk</v>
          </cell>
          <cell r="J7" t="str">
            <v>craig.stevens@cabinetoffice.gov.uk</v>
          </cell>
          <cell r="K7" t="str">
            <v>craig.stevens@cabinetoffice.gov.uk</v>
          </cell>
          <cell r="L7" t="str">
            <v>leslie.gilbert@cabinet office.gov.uk</v>
          </cell>
          <cell r="M7" t="str">
            <v>craig.stevens@cabinetoffice.gov.uk</v>
          </cell>
          <cell r="N7" t="str">
            <v>james.vivyan@cps.gsi.gov.uk</v>
          </cell>
          <cell r="O7" t="str">
            <v>suzanne.morrison@culture.gov.uk</v>
          </cell>
          <cell r="P7" t="str">
            <v>suzanne.morrison@culture.gov.uk</v>
          </cell>
          <cell r="Q7" t="str">
            <v>suzanne.morrison@culture.gov.uk</v>
          </cell>
          <cell r="R7" t="str">
            <v>suzanne.morrison@culture.gov.uk</v>
          </cell>
          <cell r="S7" t="str">
            <v>jo.dunnett@tate.org.uk</v>
          </cell>
          <cell r="T7" t="str">
            <v>gavin.ansdell@decc.gsi.gov.uk</v>
          </cell>
          <cell r="U7" t="str">
            <v>pete.gorman@decc.gsi.gov.uk</v>
          </cell>
          <cell r="V7" t="str">
            <v>gavin.ansdell@decc.gsi.gov.uk</v>
          </cell>
          <cell r="W7" t="str">
            <v>gavin.ansdell@decc.gsi.gov.uk</v>
          </cell>
          <cell r="X7" t="str">
            <v>gavin.ansdell@decc.gsi.gov.uk</v>
          </cell>
          <cell r="Y7" t="str">
            <v>ralph.palmer@defra.gsi.gov.uk</v>
          </cell>
          <cell r="Z7" t="str">
            <v>Fin.ONeill@environment-agency.gov.uk</v>
          </cell>
          <cell r="AA7" t="str">
            <v>Ralph.Palmer@defra.gsi.gov.uk</v>
          </cell>
          <cell r="AB7" t="str">
            <v>karl.hardy@defra.gsi.gov.uk</v>
          </cell>
          <cell r="AC7" t="str">
            <v>Adam.Bray@education.gsi.gov.uk</v>
          </cell>
          <cell r="AD7" t="str">
            <v>robbie.roberts@education.gsi.gov.uk</v>
          </cell>
          <cell r="AE7" t="str">
            <v>adam.bray@education.gsi.gov.uk</v>
          </cell>
          <cell r="AF7" t="str">
            <v>d-finan@dfid.gov.uk</v>
          </cell>
          <cell r="AG7" t="str">
            <v>michelle.dawson@dft.gsi.gov.uk</v>
          </cell>
          <cell r="AH7" t="str">
            <v>michelle.dawson@dft.gsi.gov.uk</v>
          </cell>
          <cell r="AI7" t="str">
            <v>michelle.dawson@dft.gsi.gov.uk</v>
          </cell>
          <cell r="AJ7" t="str">
            <v>michelle.dawson@dft.gsi.gov.uk</v>
          </cell>
          <cell r="AK7" t="str">
            <v>michelle.dawson@dft.gsi.gov.uk</v>
          </cell>
          <cell r="AL7" t="str">
            <v>michelle.dawson@dft.gsi.gov.uk</v>
          </cell>
          <cell r="AM7" t="str">
            <v>michelle.dawson@dft.gsi.gov.uk</v>
          </cell>
          <cell r="AN7" t="str">
            <v>michelle.dawson@dft.gsi.gov.uk</v>
          </cell>
          <cell r="AO7" t="str">
            <v>michelle.dawson@dft.gsi.gov.uk</v>
          </cell>
          <cell r="AP7" t="str">
            <v>michelle.dawson@dft.gsi.gov.uk</v>
          </cell>
          <cell r="AQ7" t="str">
            <v>michelle.dawson@dft.gsi.gov.uk</v>
          </cell>
          <cell r="AR7" t="str">
            <v>michelle.dawson@dft.gsi.gov.uk</v>
          </cell>
          <cell r="AS7" t="str">
            <v>michelle.dawson@dft.gsi.gov.uk</v>
          </cell>
          <cell r="AT7" t="str">
            <v>michelle.dawson@dft.gsi.gov.uk</v>
          </cell>
          <cell r="AU7" t="str">
            <v>michelle.dawson@dft.gsi.gov.uk</v>
          </cell>
          <cell r="AV7" t="str">
            <v>michelle.dawson@dft.gsi.gov.uk</v>
          </cell>
          <cell r="AW7" t="str">
            <v>projectdeliverycentre@dh.gsi.gov.uk</v>
          </cell>
          <cell r="AX7" t="str">
            <v>projectdeliverycentre@dh.gsi.gov.uk</v>
          </cell>
          <cell r="AY7" t="str">
            <v>projectdeliverycentre@dh.gsi.gov.uk</v>
          </cell>
          <cell r="AZ7" t="str">
            <v>projectdeliverycentre@dh.gsi.gov.uk</v>
          </cell>
          <cell r="BA7" t="str">
            <v>projectdeliverycentre@dh.gsi.gov.uk</v>
          </cell>
          <cell r="BB7" t="str">
            <v>projectdeliverycentre@dh.gsi.gov.uk</v>
          </cell>
          <cell r="BC7" t="str">
            <v>projectdeliverycentre@dh.gsi.gov.uk</v>
          </cell>
          <cell r="BD7" t="str">
            <v xml:space="preserve">george.edwards@dh.gsi.gov.uk </v>
          </cell>
          <cell r="BE7" t="str">
            <v>projectdeliverycentre@dh.gsi.gov.uk</v>
          </cell>
          <cell r="BF7" t="str">
            <v>projectdeliverycentre@dh.gsi.gov.uk</v>
          </cell>
          <cell r="BG7" t="str">
            <v>projectdeliverycentre@dh.gsi.gov.uk</v>
          </cell>
          <cell r="BH7" t="str">
            <v>projectdeliverycentre@dh.gsi.gov.uk</v>
          </cell>
          <cell r="BI7" t="str">
            <v>projectdeliverycentre@dh.gsi.gov.uk</v>
          </cell>
          <cell r="BJ7" t="str">
            <v>projectdeliverycentre@dh.gsi.gov.uk</v>
          </cell>
          <cell r="BK7" t="str">
            <v>projectdeliverycentre@dh.gsi.gov.uk</v>
          </cell>
          <cell r="BL7" t="str">
            <v>projectdeliverycentre@dh.gsi.gov.uk</v>
          </cell>
          <cell r="BM7" t="str">
            <v>projectdeliverycentre@dh.gsi.gov.uk</v>
          </cell>
          <cell r="BN7" t="str">
            <v>projectdeliverycentre@dh.gsi.gov.uk</v>
          </cell>
          <cell r="BO7" t="str">
            <v>ned.carty@dh.gsi.gov.uk</v>
          </cell>
          <cell r="BP7" t="str">
            <v>Bridget.Rogers@dwp.gsi.gov.uk</v>
          </cell>
          <cell r="BQ7" t="str">
            <v>BRIDGET.ROGERS@DWP.GSI.GOV.UK</v>
          </cell>
          <cell r="BR7" t="str">
            <v>Bridget.Rogers@dwp.gsi.gov.uk</v>
          </cell>
          <cell r="BS7" t="str">
            <v>Bridget.Rogers@dwp.gsi.gov.uk</v>
          </cell>
          <cell r="BT7" t="str">
            <v>Bridget.Rogers@dwp.gsi.gov.uk</v>
          </cell>
          <cell r="BU7" t="str">
            <v>james.barton@dwp.gsi.gov.uk</v>
          </cell>
          <cell r="BV7" t="str">
            <v>BRIDGET.ROGERS@DWP.GSI.GOV.UK</v>
          </cell>
          <cell r="BW7" t="str">
            <v>BRIDGET.ROGERS@DWP.GSI.GOV.UK</v>
          </cell>
          <cell r="BX7" t="str">
            <v>bridget.rogers@dwp.gsi.gov.uk</v>
          </cell>
          <cell r="BY7" t="str">
            <v>cathy.arnold@fco.gov.uk</v>
          </cell>
          <cell r="BZ7" t="str">
            <v>cathy.arnold@fco.gov.uk</v>
          </cell>
          <cell r="CA7" t="str">
            <v>Nigel.Taylor@fco.gov.uk</v>
          </cell>
          <cell r="CB7" t="str">
            <v>cathy.arnold@fco.gov.uk</v>
          </cell>
          <cell r="CC7" t="str">
            <v>david.gray@hmrc.gsi.gov,uk</v>
          </cell>
          <cell r="CD7" t="str">
            <v>david.gray@hmrc.gsi.gov.uk</v>
          </cell>
          <cell r="CE7" t="str">
            <v>david.gray@hmrc.gsi.gov.uk</v>
          </cell>
          <cell r="CF7" t="str">
            <v>david.gray@hmrc.gsi.gov,uk</v>
          </cell>
          <cell r="CG7" t="str">
            <v>george.dunne@homeoffice.gsi.gov.uk</v>
          </cell>
          <cell r="CH7" t="str">
            <v>george.dunne@homeoffice.gsi.gov.uk</v>
          </cell>
          <cell r="CI7" t="str">
            <v>George.dunne@homeoffice.gsi.gov.uk</v>
          </cell>
          <cell r="CJ7" t="str">
            <v>george.dunne@homeoffice.gsi.gov.uk</v>
          </cell>
          <cell r="CK7" t="str">
            <v>George.dunne@homeoffice.gsi.gov.uk</v>
          </cell>
          <cell r="CL7" t="str">
            <v>George.dunne@homeoffice.gsi.gov.uk</v>
          </cell>
          <cell r="CM7" t="str">
            <v>george.dunne@homeoffice.gsi.gov.uk</v>
          </cell>
          <cell r="CN7" t="str">
            <v>george.dunne@homeoffice.gsi.gov.uk</v>
          </cell>
          <cell r="CO7" t="str">
            <v>george.dunne@homeoffice.gsi.gov.uk</v>
          </cell>
          <cell r="CP7" t="str">
            <v>george.dunne@homeoffice.gsi.govuk</v>
          </cell>
          <cell r="CQ7" t="str">
            <v>DPAS-DMPPDepHd@mod.uk</v>
          </cell>
          <cell r="CR7" t="str">
            <v>DPAS-DMPPDepHd@mod.uk</v>
          </cell>
          <cell r="CS7" t="str">
            <v>DPAS-DMPPDepHd@mod.uk</v>
          </cell>
          <cell r="CT7" t="str">
            <v>DPAS-DMPPDepHd@mod.uk</v>
          </cell>
          <cell r="CU7" t="str">
            <v>DPAS-DMPPDepHd@mod.uk</v>
          </cell>
          <cell r="CV7" t="str">
            <v>DPAS-DMPPDepHd@mod.uk</v>
          </cell>
          <cell r="CW7" t="str">
            <v>DPAS-DMPPDepHd@mod.uk</v>
          </cell>
          <cell r="CX7" t="str">
            <v>DPAS-DMPPDepHd@mod.uk</v>
          </cell>
          <cell r="CY7" t="str">
            <v>DPAS-DMPPDepHd@mod.uk</v>
          </cell>
          <cell r="CZ7" t="str">
            <v>DPAS-DMPPDepHd@mod.uk</v>
          </cell>
          <cell r="DA7" t="str">
            <v>DPAS-DMPPDepHd@mod.uk</v>
          </cell>
          <cell r="DB7" t="str">
            <v>DPAS-DMPPDepHd@mod.uk</v>
          </cell>
          <cell r="DC7" t="str">
            <v>DPAS-DMPPDepHd@mod.uk</v>
          </cell>
          <cell r="DD7" t="str">
            <v>DPAS-DMPPDepHd@mod.uk</v>
          </cell>
          <cell r="DE7" t="str">
            <v>DPAS-DMPPDepHd@mod.uk</v>
          </cell>
          <cell r="DF7" t="str">
            <v>DPAS-DMPPDepHd@mod.uk</v>
          </cell>
          <cell r="DG7" t="str">
            <v>DPAS-DMPPDepHd@mod.uk</v>
          </cell>
          <cell r="DH7" t="str">
            <v>DPAS-DMPPDepHd@mod.uk</v>
          </cell>
          <cell r="DI7" t="str">
            <v>DPAS-DMPPDepHd@mod.uk</v>
          </cell>
          <cell r="DJ7" t="str">
            <v>DPAS-DMPPDepHd@mod.uk</v>
          </cell>
          <cell r="DK7" t="str">
            <v>DPAS-DMPPDepHd@mod.uk</v>
          </cell>
          <cell r="DL7" t="str">
            <v>DPAS-DMPPDepHd@mod.uk</v>
          </cell>
          <cell r="DM7" t="str">
            <v>DPAS-DMPPDepHd@mod.uk</v>
          </cell>
          <cell r="DN7" t="str">
            <v>DPAS-DMPPDepHd@mod.uk</v>
          </cell>
          <cell r="DO7" t="str">
            <v>DPAS-DMPPDepHd@mod.uk</v>
          </cell>
          <cell r="DP7" t="str">
            <v>DPAS-DMPPDepHd@mod.uk</v>
          </cell>
          <cell r="DQ7" t="str">
            <v>DPAS-DMPPDepHd@mod.uk</v>
          </cell>
          <cell r="DR7" t="str">
            <v>DPAS-DMPPDepHd@mod.uk</v>
          </cell>
          <cell r="DS7" t="str">
            <v>DPAS-DMPPDepHd@mod.uk</v>
          </cell>
          <cell r="DT7" t="str">
            <v>DPAS-DMPPDepHd@mod.uk</v>
          </cell>
          <cell r="DU7" t="str">
            <v>DPAS-DMPPDepHd@mod.uk</v>
          </cell>
          <cell r="DV7" t="str">
            <v>DPAS-DMPPDepHd@mod.uk</v>
          </cell>
          <cell r="DW7" t="str">
            <v>cyrus.pocha@justice.gsi.gov.uk</v>
          </cell>
          <cell r="DX7" t="str">
            <v>cyrus.pocha@justice.gsi.gov.uk</v>
          </cell>
          <cell r="DY7" t="str">
            <v>cyrus.pocha@justice.gsi.gov.uk</v>
          </cell>
          <cell r="DZ7" t="str">
            <v>cyrus.pocha@justice.gsi.gov.uk</v>
          </cell>
          <cell r="EA7" t="str">
            <v>cyrus.pocha@justice.gsi.gov.uk</v>
          </cell>
          <cell r="EB7" t="str">
            <v>cyrus.pocha@justice.gsi.gov.uk</v>
          </cell>
          <cell r="EC7" t="str">
            <v>cyrus.pocha@justice.gsi.gov.uk</v>
          </cell>
          <cell r="ED7" t="str">
            <v>cyrus.pocha@justice.gsi.gov.uk</v>
          </cell>
          <cell r="EE7" t="str">
            <v>cyrus.pocha@justice.gsi.gov.uk</v>
          </cell>
          <cell r="EF7" t="str">
            <v>cyrus.pocha@justice.gsi.gov.uk</v>
          </cell>
          <cell r="EG7" t="str">
            <v>cyrus.pocha@justice.gsi.gov.uk</v>
          </cell>
          <cell r="EH7" t="str">
            <v>cyrus.pocha@justice.gsi.gov.uk</v>
          </cell>
          <cell r="EI7" t="str">
            <v>Alexander.Nagle@nca.x.gsi.gov.uk</v>
          </cell>
          <cell r="EJ7" t="str">
            <v>jacqueline.davy@ons.gsi.gov.uk</v>
          </cell>
          <cell r="EK7"/>
          <cell r="EL7"/>
          <cell r="EM7"/>
          <cell r="EN7"/>
        </row>
        <row r="8">
          <cell r="B8">
            <v>42551</v>
          </cell>
          <cell r="C8">
            <v>42551</v>
          </cell>
          <cell r="D8">
            <v>42551</v>
          </cell>
          <cell r="E8">
            <v>42551</v>
          </cell>
          <cell r="F8">
            <v>42551</v>
          </cell>
          <cell r="G8">
            <v>42551</v>
          </cell>
          <cell r="H8">
            <v>42551</v>
          </cell>
          <cell r="I8">
            <v>42551</v>
          </cell>
          <cell r="J8">
            <v>42551</v>
          </cell>
          <cell r="K8">
            <v>42551</v>
          </cell>
          <cell r="L8">
            <v>42551</v>
          </cell>
          <cell r="M8">
            <v>42551</v>
          </cell>
          <cell r="N8">
            <v>42551</v>
          </cell>
          <cell r="O8">
            <v>42551</v>
          </cell>
          <cell r="P8">
            <v>42551</v>
          </cell>
          <cell r="Q8">
            <v>42551</v>
          </cell>
          <cell r="R8">
            <v>42551</v>
          </cell>
          <cell r="S8">
            <v>42551</v>
          </cell>
          <cell r="T8">
            <v>42551</v>
          </cell>
          <cell r="U8">
            <v>42551</v>
          </cell>
          <cell r="V8">
            <v>42551</v>
          </cell>
          <cell r="W8">
            <v>42551</v>
          </cell>
          <cell r="X8">
            <v>42551</v>
          </cell>
          <cell r="Y8">
            <v>42551</v>
          </cell>
          <cell r="Z8">
            <v>42551</v>
          </cell>
          <cell r="AA8">
            <v>42551</v>
          </cell>
          <cell r="AB8">
            <v>42551</v>
          </cell>
          <cell r="AC8">
            <v>42551</v>
          </cell>
          <cell r="AD8">
            <v>42551</v>
          </cell>
          <cell r="AE8">
            <v>42551</v>
          </cell>
          <cell r="AF8">
            <v>42551</v>
          </cell>
          <cell r="AG8">
            <v>42551</v>
          </cell>
          <cell r="AH8">
            <v>42551</v>
          </cell>
          <cell r="AI8">
            <v>42551</v>
          </cell>
          <cell r="AJ8">
            <v>42551</v>
          </cell>
          <cell r="AK8">
            <v>42551</v>
          </cell>
          <cell r="AL8">
            <v>42551</v>
          </cell>
          <cell r="AM8">
            <v>42551</v>
          </cell>
          <cell r="AN8">
            <v>42551</v>
          </cell>
          <cell r="AO8">
            <v>42551</v>
          </cell>
          <cell r="AP8">
            <v>42551</v>
          </cell>
          <cell r="AQ8">
            <v>42551</v>
          </cell>
          <cell r="AR8">
            <v>42551</v>
          </cell>
          <cell r="AS8">
            <v>42551</v>
          </cell>
          <cell r="AT8">
            <v>42551</v>
          </cell>
          <cell r="AU8">
            <v>42551</v>
          </cell>
          <cell r="AV8">
            <v>42551</v>
          </cell>
          <cell r="AW8">
            <v>42551</v>
          </cell>
          <cell r="AX8">
            <v>42551</v>
          </cell>
          <cell r="AY8">
            <v>42551</v>
          </cell>
          <cell r="AZ8">
            <v>42551</v>
          </cell>
          <cell r="BA8">
            <v>42551</v>
          </cell>
          <cell r="BB8">
            <v>42551</v>
          </cell>
          <cell r="BC8">
            <v>42551</v>
          </cell>
          <cell r="BD8">
            <v>42551</v>
          </cell>
          <cell r="BE8">
            <v>42551</v>
          </cell>
          <cell r="BF8">
            <v>42551</v>
          </cell>
          <cell r="BG8">
            <v>42551</v>
          </cell>
          <cell r="BH8">
            <v>42551</v>
          </cell>
          <cell r="BI8">
            <v>42551</v>
          </cell>
          <cell r="BJ8">
            <v>42551</v>
          </cell>
          <cell r="BK8">
            <v>42551</v>
          </cell>
          <cell r="BL8">
            <v>42551</v>
          </cell>
          <cell r="BM8">
            <v>42551</v>
          </cell>
          <cell r="BN8">
            <v>42551</v>
          </cell>
          <cell r="BO8">
            <v>42551</v>
          </cell>
          <cell r="BP8">
            <v>42551</v>
          </cell>
          <cell r="BQ8">
            <v>42551</v>
          </cell>
          <cell r="BR8">
            <v>42551</v>
          </cell>
          <cell r="BS8">
            <v>42551</v>
          </cell>
          <cell r="BT8">
            <v>42551</v>
          </cell>
          <cell r="BU8">
            <v>42551</v>
          </cell>
          <cell r="BV8">
            <v>42551</v>
          </cell>
          <cell r="BW8">
            <v>42551</v>
          </cell>
          <cell r="BX8">
            <v>42551</v>
          </cell>
          <cell r="BY8">
            <v>42551</v>
          </cell>
          <cell r="BZ8">
            <v>42551</v>
          </cell>
          <cell r="CA8">
            <v>42551</v>
          </cell>
          <cell r="CB8">
            <v>42551</v>
          </cell>
          <cell r="CC8">
            <v>42551</v>
          </cell>
          <cell r="CD8">
            <v>42551</v>
          </cell>
          <cell r="CE8">
            <v>42551</v>
          </cell>
          <cell r="CF8">
            <v>42551</v>
          </cell>
          <cell r="CG8">
            <v>42551</v>
          </cell>
          <cell r="CH8">
            <v>42551</v>
          </cell>
          <cell r="CI8">
            <v>42551</v>
          </cell>
          <cell r="CJ8">
            <v>42551</v>
          </cell>
          <cell r="CK8">
            <v>42551</v>
          </cell>
          <cell r="CL8">
            <v>42551</v>
          </cell>
          <cell r="CM8">
            <v>42551</v>
          </cell>
          <cell r="CN8">
            <v>42551</v>
          </cell>
          <cell r="CO8">
            <v>42551</v>
          </cell>
          <cell r="CP8">
            <v>42551</v>
          </cell>
          <cell r="CQ8">
            <v>42551</v>
          </cell>
          <cell r="CR8">
            <v>42551</v>
          </cell>
          <cell r="CS8">
            <v>42551</v>
          </cell>
          <cell r="CT8">
            <v>42551</v>
          </cell>
          <cell r="CU8">
            <v>42551</v>
          </cell>
          <cell r="CV8">
            <v>42551</v>
          </cell>
          <cell r="CW8">
            <v>42551</v>
          </cell>
          <cell r="CX8">
            <v>42551</v>
          </cell>
          <cell r="CY8">
            <v>42551</v>
          </cell>
          <cell r="CZ8">
            <v>42551</v>
          </cell>
          <cell r="DA8">
            <v>42551</v>
          </cell>
          <cell r="DB8">
            <v>42551</v>
          </cell>
          <cell r="DC8">
            <v>42551</v>
          </cell>
          <cell r="DD8">
            <v>42551</v>
          </cell>
          <cell r="DE8">
            <v>42551</v>
          </cell>
          <cell r="DF8">
            <v>42551</v>
          </cell>
          <cell r="DG8">
            <v>42551</v>
          </cell>
          <cell r="DH8">
            <v>42551</v>
          </cell>
          <cell r="DI8">
            <v>42551</v>
          </cell>
          <cell r="DJ8">
            <v>42551</v>
          </cell>
          <cell r="DK8">
            <v>42551</v>
          </cell>
          <cell r="DL8">
            <v>42551</v>
          </cell>
          <cell r="DM8">
            <v>42551</v>
          </cell>
          <cell r="DN8">
            <v>42551</v>
          </cell>
          <cell r="DO8">
            <v>42551</v>
          </cell>
          <cell r="DP8">
            <v>42551</v>
          </cell>
          <cell r="DQ8">
            <v>42551</v>
          </cell>
          <cell r="DR8">
            <v>42551</v>
          </cell>
          <cell r="DS8">
            <v>42551</v>
          </cell>
          <cell r="DT8">
            <v>42551</v>
          </cell>
          <cell r="DU8">
            <v>42551</v>
          </cell>
          <cell r="DV8">
            <v>42551</v>
          </cell>
          <cell r="DW8">
            <v>42551</v>
          </cell>
          <cell r="DX8">
            <v>42551</v>
          </cell>
          <cell r="DY8">
            <v>42551</v>
          </cell>
          <cell r="DZ8">
            <v>42551</v>
          </cell>
          <cell r="EA8">
            <v>42551</v>
          </cell>
          <cell r="EB8">
            <v>42551</v>
          </cell>
          <cell r="EC8">
            <v>42551</v>
          </cell>
          <cell r="ED8">
            <v>42551</v>
          </cell>
          <cell r="EE8">
            <v>42551</v>
          </cell>
          <cell r="EF8">
            <v>42551</v>
          </cell>
          <cell r="EG8">
            <v>42551</v>
          </cell>
          <cell r="EH8">
            <v>42551</v>
          </cell>
          <cell r="EI8">
            <v>42551</v>
          </cell>
          <cell r="EJ8">
            <v>42551</v>
          </cell>
          <cell r="EK8"/>
          <cell r="EL8"/>
          <cell r="EM8"/>
          <cell r="EN8"/>
        </row>
        <row r="9">
          <cell r="B9" t="str">
            <v>ICR Student Loans Monetisation</v>
          </cell>
          <cell r="C9" t="str">
            <v>Local Land Charges (LLC) Programme</v>
          </cell>
          <cell r="D9" t="str">
            <v>New Polar Research Vessel</v>
          </cell>
          <cell r="E9" t="str">
            <v>Project Eagle (formerly Urenco Future Options)</v>
          </cell>
          <cell r="F9" t="str">
            <v>The Francis Crick Institute</v>
          </cell>
          <cell r="G9" t="str">
            <v>Commercial Capability Programme</v>
          </cell>
          <cell r="H9" t="str">
            <v>FOXHOUND Programme</v>
          </cell>
          <cell r="I9" t="str">
            <v>GOV UK Verify</v>
          </cell>
          <cell r="J9" t="str">
            <v xml:space="preserve">Government Hubs Programme </v>
          </cell>
          <cell r="K9" t="str">
            <v>ISSC1</v>
          </cell>
          <cell r="L9" t="str">
            <v>ISSC2</v>
          </cell>
          <cell r="M9" t="str">
            <v>New Property Model</v>
          </cell>
          <cell r="N9" t="str">
            <v>ICT Restructure Programme</v>
          </cell>
          <cell r="O9" t="str">
            <v>700 MHz Clearance Programme</v>
          </cell>
          <cell r="P9" t="str">
            <v>Blythe House Programme</v>
          </cell>
          <cell r="Q9" t="str">
            <v>Broadband Delivery Programme</v>
          </cell>
          <cell r="R9" t="str">
            <v>Mobile Infrastructure Project</v>
          </cell>
          <cell r="S9" t="str">
            <v>The Tate Modern Project</v>
          </cell>
          <cell r="T9" t="str">
            <v>FID Enabling for Hinkley Point C</v>
          </cell>
          <cell r="U9" t="str">
            <v>Geological Disposal Facility Programme (GDF)</v>
          </cell>
          <cell r="V9" t="str">
            <v>Magnox &amp; RSRL PBO Competition</v>
          </cell>
          <cell r="W9" t="str">
            <v>Sellafield Model Change  (SMC)</v>
          </cell>
          <cell r="X9" t="str">
            <v>Smart Metering Implementation Programme</v>
          </cell>
          <cell r="Y9" t="str">
            <v>CAP Delivery Programme</v>
          </cell>
          <cell r="Z9" t="str">
            <v>DEFRA UNITY PROGRAMME</v>
          </cell>
          <cell r="AA9" t="str">
            <v>Thames Estuary Asset Management Programme (TEAM2100)</v>
          </cell>
          <cell r="AB9" t="str">
            <v>Thames Tideway Tunnel</v>
          </cell>
          <cell r="AC9" t="str">
            <v>30 Hrs Free Childcare Project</v>
          </cell>
          <cell r="AD9" t="str">
            <v>Priority Schools Building Programme (PSBP) 1 &amp; 2 Capital - Joint Submission</v>
          </cell>
          <cell r="AE9" t="str">
            <v>PSBP Private Finance</v>
          </cell>
          <cell r="AF9" t="str">
            <v>St Helena Airport</v>
          </cell>
          <cell r="AG9" t="str">
            <v>A14 Cambridge to Huntingdon Improvement Scheme</v>
          </cell>
          <cell r="AH9" t="str">
            <v>A303 Amesbury to Berwick Down</v>
          </cell>
          <cell r="AI9" t="str">
            <v>Airport Capacity Programme</v>
          </cell>
          <cell r="AJ9" t="str">
            <v>Crossrail Programme</v>
          </cell>
          <cell r="AK9" t="str">
            <v>East West Rail Programme (Western Section)</v>
          </cell>
          <cell r="AL9" t="str">
            <v>Great Western Route Modernisation (GWRM) 
including electrification</v>
          </cell>
          <cell r="AM9" t="str">
            <v>High Speed Rail Programme (HS2) v2</v>
          </cell>
          <cell r="AN9" t="str">
            <v>InterCity Express Programme (IEP)</v>
          </cell>
          <cell r="AO9" t="str">
            <v>Lower Thames Crossing</v>
          </cell>
          <cell r="AP9" t="str">
            <v>Midland Main Line Programme</v>
          </cell>
          <cell r="AQ9" t="str">
            <v>North of England Programme</v>
          </cell>
          <cell r="AR9" t="str">
            <v>Rail Franchising Programme</v>
          </cell>
          <cell r="AS9" t="str">
            <v>Search and Rescue Helicopters</v>
          </cell>
          <cell r="AT9" t="str">
            <v>Shared Services Implementation Programme</v>
          </cell>
          <cell r="AU9" t="str">
            <v xml:space="preserve">South West Route Capacity </v>
          </cell>
          <cell r="AV9" t="str">
            <v>Thameslink Programme</v>
          </cell>
          <cell r="AW9" t="str">
            <v>100,000 Genomes Project</v>
          </cell>
          <cell r="AX9" t="str">
            <v>Care.data</v>
          </cell>
          <cell r="AY9" t="str">
            <v>Childhood Flu Immunisation Programme</v>
          </cell>
          <cell r="AZ9" t="str">
            <v>CSC Local Service Provider (LSP) Delivery Programme</v>
          </cell>
          <cell r="BA9" t="str">
            <v>Visitor and Migrant NHS Cost Recovery Programme</v>
          </cell>
          <cell r="BB9" t="str">
            <v>Electronic Prescription Service (EPS) Release 2</v>
          </cell>
          <cell r="BC9" t="str">
            <v>General Practice System of Choice (GPSoC) Replacement</v>
          </cell>
          <cell r="BD9" t="str">
            <v>Health &amp; Social Care Network</v>
          </cell>
          <cell r="BE9" t="str">
            <v>Liaison and Diversion Programme</v>
          </cell>
          <cell r="BF9" t="str">
            <v>National Data Services Development Programme</v>
          </cell>
          <cell r="BG9" t="str">
            <v>National Pandemic Flu Service</v>
          </cell>
          <cell r="BH9" t="str">
            <v>National Proton Beam Therapy (PBT) Service Development Programme</v>
          </cell>
          <cell r="BI9" t="str">
            <v>NHS Electronic Staff Record Reprocurement Project</v>
          </cell>
          <cell r="BJ9" t="str">
            <v>NHS e-Referral Service</v>
          </cell>
          <cell r="BK9" t="str">
            <v>NHSmail 2</v>
          </cell>
          <cell r="BL9" t="str">
            <v xml:space="preserve">NHS Pension Re-let </v>
          </cell>
          <cell r="BM9" t="str">
            <v>NHS.UK</v>
          </cell>
          <cell r="BN9" t="str">
            <v>PHE Science Hub</v>
          </cell>
          <cell r="BO9" t="str">
            <v>Procurement Transformation Programme</v>
          </cell>
          <cell r="BP9" t="str">
            <v>Application Development Maintenance and Support (ADMS)</v>
          </cell>
          <cell r="BQ9" t="str">
            <v>Automatic Enrolment Programme (originally called Enabling Retirement Savings Programme)</v>
          </cell>
          <cell r="BR9" t="str">
            <v>Child Maintenance Group</v>
          </cell>
          <cell r="BS9" t="str">
            <v>DWP People and Locations Programme</v>
          </cell>
          <cell r="BT9" t="str">
            <v>Fraud, Error and Debt Programme</v>
          </cell>
          <cell r="BU9" t="str">
            <v>Hosting</v>
          </cell>
          <cell r="BV9" t="str">
            <v>New State Pension Project</v>
          </cell>
          <cell r="BW9" t="str">
            <v xml:space="preserve">Personal Independence Payment </v>
          </cell>
          <cell r="BX9" t="str">
            <v>Universal Credit Programme</v>
          </cell>
          <cell r="BY9" t="str">
            <v>ABUJA New Office and Residence</v>
          </cell>
          <cell r="BZ9" t="str">
            <v>Movement of Personal Effects Contract</v>
          </cell>
          <cell r="CA9" t="str">
            <v>Technology Overhaul</v>
          </cell>
          <cell r="CB9" t="str">
            <v>UKERP</v>
          </cell>
          <cell r="CC9" t="str">
            <v xml:space="preserve">Building Our Future Locations Programme </v>
          </cell>
          <cell r="CD9" t="str">
            <v>Columbus (formerly Aspire Replacement Programme)</v>
          </cell>
          <cell r="CE9" t="str">
            <v>CUSTOMS DECLARATION SERVICES (CDS) Programme</v>
          </cell>
          <cell r="CF9" t="str">
            <v>Tax-Free Childcare</v>
          </cell>
          <cell r="CG9" t="str">
            <v>Communications Capabilities Development Programme</v>
          </cell>
          <cell r="CH9" t="str">
            <v>Adelphi Modernisation Programme</v>
          </cell>
          <cell r="CI9" t="str">
            <v>Cyclamen Project</v>
          </cell>
          <cell r="CJ9" t="str">
            <v>Digital Services at the Border</v>
          </cell>
          <cell r="CK9" t="str">
            <v>Disclosure and Barring  Service (DBS) Programme</v>
          </cell>
          <cell r="CL9" t="str">
            <v>Emergency Services Mobile Communications Programme (ESMCP)</v>
          </cell>
          <cell r="CM9" t="str">
            <v>Home Office Biometrics Programme</v>
          </cell>
          <cell r="CN9" t="str">
            <v>Immigration Platform Technologies (IPT)</v>
          </cell>
          <cell r="CO9" t="str">
            <v>Smarter Working Programme</v>
          </cell>
          <cell r="CP9" t="str">
            <v>Technology Platforms for Tomorrow</v>
          </cell>
          <cell r="CQ9" t="str">
            <v>A400M</v>
          </cell>
          <cell r="CR9" t="str">
            <v>Airseeker</v>
          </cell>
          <cell r="CS9" t="str">
            <v>Armoured Cavalry 2025</v>
          </cell>
          <cell r="CT9" t="str">
            <v>Armoured Infantry 2026</v>
          </cell>
          <cell r="CU9" t="str">
            <v>Armour MBT 2025</v>
          </cell>
          <cell r="CV9" t="str">
            <v>Army Basing Programme</v>
          </cell>
          <cell r="CW9" t="str">
            <v>Army Reserve Development Programme</v>
          </cell>
          <cell r="CX9" t="str">
            <v>Astute Boats 1-7</v>
          </cell>
          <cell r="CY9" t="str">
            <v>Carrier Enabled Power Projection</v>
          </cell>
          <cell r="CZ9" t="str">
            <v>Complex Weapons</v>
          </cell>
          <cell r="DA9" t="str">
            <v>Contracting, Purchasing and Finance</v>
          </cell>
          <cell r="DB9" t="str">
            <v>Core Production Capability</v>
          </cell>
          <cell r="DC9" t="str">
            <v>Crowsnest Programme</v>
          </cell>
          <cell r="DD9" t="str">
            <v>Cryptographic Enabling Services</v>
          </cell>
          <cell r="DE9" t="str">
            <v>Future Beyond Line Of Sight</v>
          </cell>
          <cell r="DF9" t="str">
            <v>Land Environment Tactical Communication  and  Information Systems</v>
          </cell>
          <cell r="DG9" t="str">
            <v>Lightning Programme</v>
          </cell>
          <cell r="DH9" t="str">
            <v>Logistics Commodities Services Transformation</v>
          </cell>
          <cell r="DI9" t="str">
            <v>Maritime Sustainment Programme</v>
          </cell>
          <cell r="DJ9" t="str">
            <v>MARSHALL</v>
          </cell>
          <cell r="DK9" t="str">
            <v>New Employment Model</v>
          </cell>
          <cell r="DL9" t="str">
            <v>New Style of Information Technology (Base)</v>
          </cell>
          <cell r="DM9" t="str">
            <v>Nuclear Warhead Capability Sustainment Programme</v>
          </cell>
          <cell r="DN9" t="str">
            <v xml:space="preserve">Poseidon Maritime Patrol Aircraft </v>
          </cell>
          <cell r="DO9" t="str">
            <v>PROTECTOR</v>
          </cell>
          <cell r="DP9" t="str">
            <v>Queen Elizabeth Programme</v>
          </cell>
          <cell r="DQ9" t="str">
            <v>Spearfish Upgrade Programme</v>
          </cell>
          <cell r="DR9" t="str">
            <v>Successor SSBN</v>
          </cell>
          <cell r="DS9" t="str">
            <v>The Materiel Strategy</v>
          </cell>
          <cell r="DT9" t="str">
            <v>Type 26 Global Combat Ship Programme</v>
          </cell>
          <cell r="DU9" t="str">
            <v>WATCHKEEPER</v>
          </cell>
          <cell r="DV9" t="str">
            <v>Wildcat Programme</v>
          </cell>
          <cell r="DW9" t="str">
            <v>Berwyn Programme</v>
          </cell>
          <cell r="DX9" t="str">
            <v>CJS Common Platform</v>
          </cell>
          <cell r="DY9" t="str">
            <v>CJS Efficiency Programme Phase 3</v>
          </cell>
          <cell r="DZ9" t="str">
            <v>Electronic Monitoring</v>
          </cell>
          <cell r="EA9" t="str">
            <v>Future IT Sourcing Programme (FITS)</v>
          </cell>
          <cell r="EB9" t="str">
            <v>HMCTS Reform</v>
          </cell>
          <cell r="EC9" t="str">
            <v>Integrated Delivery Programme</v>
          </cell>
          <cell r="ED9" t="str">
            <v>Legal Aid Transformation</v>
          </cell>
          <cell r="EE9" t="str">
            <v>NOMS ICTS Services (NIS) Programme (formally part of Quantum Re-compete Project)</v>
          </cell>
          <cell r="EF9" t="str">
            <v>Prison Unit Cost Programme</v>
          </cell>
          <cell r="EG9" t="str">
            <v>Secure Training Centre (STC) Retendering</v>
          </cell>
          <cell r="EH9" t="str">
            <v>Shared Services (ISSC2) Evolve</v>
          </cell>
          <cell r="EI9" t="str">
            <v>NCA Transformation Programme</v>
          </cell>
          <cell r="EJ9" t="str">
            <v>Census Transformation Programme</v>
          </cell>
          <cell r="EL9"/>
          <cell r="EM9"/>
        </row>
        <row r="10">
          <cell r="B10" t="str">
            <v>BIS_0008_1112-Q1</v>
          </cell>
          <cell r="C10" t="str">
            <v>BIS_0015_1516-Q1</v>
          </cell>
          <cell r="D10" t="str">
            <v>BIS_0014_1415-Q3</v>
          </cell>
          <cell r="E10" t="str">
            <v>BIS_0010_1112-Q4</v>
          </cell>
          <cell r="F10" t="str">
            <v>BIS_0009_1112-Q1</v>
          </cell>
          <cell r="G10" t="str">
            <v>CO_0012_1415-Q4</v>
          </cell>
          <cell r="H10" t="str">
            <v>CO_0013_1516-Q2</v>
          </cell>
          <cell r="I10" t="str">
            <v>CO_0015_1516-Q2</v>
          </cell>
          <cell r="J10" t="str">
            <v>CO_0014_1516-Q2</v>
          </cell>
          <cell r="K10" t="str">
            <v>CO_0010_1415-Q4</v>
          </cell>
          <cell r="L10" t="str">
            <v>CO_0011_1415-Q4</v>
          </cell>
          <cell r="M10" t="str">
            <v>CO_0016_1516-Q4</v>
          </cell>
          <cell r="N10" t="str">
            <v>CPS_0001_1314-Q4</v>
          </cell>
          <cell r="O10" t="str">
            <v>DCMS_0009_1516-Q4</v>
          </cell>
          <cell r="P10" t="str">
            <v>DCMS_0008_1516-Q4</v>
          </cell>
          <cell r="Q10" t="str">
            <v>DCMS_0001_1112-Q1</v>
          </cell>
          <cell r="R10" t="str">
            <v>DCMS_0006_1112-Q4</v>
          </cell>
          <cell r="S10" t="str">
            <v>DCMS_0004_1112-Q1</v>
          </cell>
          <cell r="T10" t="str">
            <v>DECC_0012_1213-Q1</v>
          </cell>
          <cell r="U10" t="str">
            <v>DECC_0005_1112-Q1</v>
          </cell>
          <cell r="V10" t="str">
            <v>DECC_0013_1213-Q1</v>
          </cell>
          <cell r="W10" t="str">
            <v>DECC_0017_1516-Q1</v>
          </cell>
          <cell r="X10" t="str">
            <v>DECC_0010_1112-Q1</v>
          </cell>
          <cell r="Y10" t="str">
            <v>DEFRA_0001_1112-Q1</v>
          </cell>
          <cell r="Z10" t="str">
            <v>DEFRA_0006_1516-Q1</v>
          </cell>
          <cell r="AA10" t="str">
            <v>DEFRA_0004_1112-Q1</v>
          </cell>
          <cell r="AB10" t="str">
            <v>DEFRA_0005_1213-Q3</v>
          </cell>
          <cell r="AC10" t="str">
            <v>DFE_0007_1617-Q1</v>
          </cell>
          <cell r="AD10" t="str">
            <v>DfE_0008_1617-Q1</v>
          </cell>
          <cell r="AE10" t="str">
            <v>DFE_0005_1415-Q2</v>
          </cell>
          <cell r="AF10" t="str">
            <v>DFID_0001_1112-Q1</v>
          </cell>
          <cell r="AG10" t="str">
            <v>DFT_0020_1314-Q2</v>
          </cell>
          <cell r="AH10" t="str">
            <v>DFT_0024_1516-Q4</v>
          </cell>
          <cell r="AI10" t="str">
            <v>DfT_0023_1516-Q3</v>
          </cell>
          <cell r="AJ10" t="str">
            <v>DFT_0001_1112-Q1</v>
          </cell>
          <cell r="AK10" t="str">
            <v>DFT_0025_1617-Q1</v>
          </cell>
          <cell r="AL10" t="str">
            <v>DFT_0026_1617-Q1</v>
          </cell>
          <cell r="AM10" t="str">
            <v>DFT_0004_1112-Q1</v>
          </cell>
          <cell r="AN10" t="str">
            <v>DFT_0005_1112-Q1</v>
          </cell>
          <cell r="AO10" t="str">
            <v>DfT_0022_1415-Q4</v>
          </cell>
          <cell r="AP10" t="str">
            <v>DFT_0027_1617-Q1</v>
          </cell>
          <cell r="AQ10" t="str">
            <v>DFT_0028_1617-Q1</v>
          </cell>
          <cell r="AR10" t="str">
            <v>DFT_0021_1314-Q3</v>
          </cell>
          <cell r="AS10" t="str">
            <v>DFT_0014_1112-Q1</v>
          </cell>
          <cell r="AT10" t="str">
            <v>DFT_0015_1112-Q1</v>
          </cell>
          <cell r="AU10" t="str">
            <v>DFT_0029_1617-Q1</v>
          </cell>
          <cell r="AV10" t="str">
            <v>DFT_0016_1112-Q1</v>
          </cell>
          <cell r="AW10" t="str">
            <v>DOH_0048_1415-Q1</v>
          </cell>
          <cell r="AX10" t="str">
            <v>DOH_0045_1415-Q1</v>
          </cell>
          <cell r="AY10" t="str">
            <v>DOH_0033_1314-Q1</v>
          </cell>
          <cell r="AZ10" t="str">
            <v>DOH_0015_1112-Q1</v>
          </cell>
          <cell r="BA10" t="str">
            <v>DOH_0056_1415-Q3</v>
          </cell>
          <cell r="BB10" t="str">
            <v>DOH_0008_1112-Q1</v>
          </cell>
          <cell r="BC10" t="str">
            <v>DOH_0028_1314-Q1</v>
          </cell>
          <cell r="BD10" t="str">
            <v>DOH_0041_1314-Q2</v>
          </cell>
          <cell r="BE10" t="str">
            <v>DOH_0029_1314-Q1</v>
          </cell>
          <cell r="BF10" t="str">
            <v>DOH_0058_1516-Q4</v>
          </cell>
          <cell r="BG10" t="str">
            <v>DOH_0030_1314-Q1</v>
          </cell>
          <cell r="BH10" t="str">
            <v>DOH_0031_1314-Q1</v>
          </cell>
          <cell r="BI10" t="str">
            <v>DOH_0042_1314-Q3</v>
          </cell>
          <cell r="BJ10" t="str">
            <v>DOH_0039_1314-Q2</v>
          </cell>
          <cell r="BK10" t="str">
            <v>DOH_0040_1314-Q2</v>
          </cell>
          <cell r="BL10" t="str">
            <v>DOH_0043_1314-Q3</v>
          </cell>
          <cell r="BM10" t="str">
            <v>DOH_0060_1617-Q1</v>
          </cell>
          <cell r="BN10" t="str">
            <v>DOH_0017_1112-Q1</v>
          </cell>
          <cell r="BO10" t="str">
            <v>DOH_0059_1617-Q1</v>
          </cell>
          <cell r="BP10" t="str">
            <v>DWP_0025_1516-Q4</v>
          </cell>
          <cell r="BQ10" t="str">
            <v>DWP_0005_1112-Q1</v>
          </cell>
          <cell r="BR10" t="str">
            <v>DWP_0003_1112-Q1</v>
          </cell>
          <cell r="BS10" t="str">
            <v>DWP_0024_1516-Q3</v>
          </cell>
          <cell r="BT10" t="str">
            <v>DWP_0016_1213-Q2</v>
          </cell>
          <cell r="BU10" t="str">
            <v>DWP_0026_1516-Q4</v>
          </cell>
          <cell r="BV10" t="str">
            <v>DWP_0023_1415-Q2</v>
          </cell>
          <cell r="BW10" t="str">
            <v>DWP_0011_1112-Q2</v>
          </cell>
          <cell r="BX10" t="str">
            <v>DWP_0009_1112-Q1</v>
          </cell>
          <cell r="BY10" t="str">
            <v>FCO_0001_1112-Q1</v>
          </cell>
          <cell r="BZ10" t="str">
            <v>FCO_0009_1516-Q2</v>
          </cell>
          <cell r="CA10" t="str">
            <v>FCO_0008_1415-Q4</v>
          </cell>
          <cell r="CB10" t="str">
            <v>FCO_0006_1213-Q2</v>
          </cell>
          <cell r="CC10" t="str">
            <v>HMRC_0015_1617-Q1</v>
          </cell>
          <cell r="CD10" t="str">
            <v>HMRC_0013_1415-Q4</v>
          </cell>
          <cell r="CE10" t="str">
            <v>HMRC_0014_1415-Q4</v>
          </cell>
          <cell r="CF10" t="str">
            <v>HMRC_0012_1415-Q1</v>
          </cell>
          <cell r="CG10" t="str">
            <v>HO_0012_1112-Q3</v>
          </cell>
          <cell r="CH10" t="str">
            <v>HO_0030_1415-Q1</v>
          </cell>
          <cell r="CI10" t="str">
            <v>HO_0034_1516-Q2</v>
          </cell>
          <cell r="CJ10" t="str">
            <v>HO_0031_1415-Q1</v>
          </cell>
          <cell r="CK10" t="str">
            <v>HO_0011_1112-Q2</v>
          </cell>
          <cell r="CL10" t="str">
            <v>HO_0016_1213-Q1</v>
          </cell>
          <cell r="CM10" t="str">
            <v>HO_0033_1415-Q3</v>
          </cell>
          <cell r="CN10" t="str">
            <v>HO_0029_1314-Q4</v>
          </cell>
          <cell r="CO10" t="str">
            <v>HO_0035_1617-Q1</v>
          </cell>
          <cell r="CP10" t="str">
            <v>HO_0032_1415-Q1</v>
          </cell>
          <cell r="CQ10" t="str">
            <v>MOD_0001_1112-Q1</v>
          </cell>
          <cell r="CR10" t="str">
            <v>MOD_0004_1112-Q1</v>
          </cell>
          <cell r="CS10" t="str">
            <v>MOD_0091_1415-Q3</v>
          </cell>
          <cell r="CT10" t="str">
            <v>MOD_0092_1415-Q3</v>
          </cell>
          <cell r="CU10" t="str">
            <v>MoD_0104_1617-Q1</v>
          </cell>
          <cell r="CV10" t="str">
            <v>MOD_0085_1314-Q2</v>
          </cell>
          <cell r="CW10" t="str">
            <v>MOD_0093_1415-Q3</v>
          </cell>
          <cell r="CX10" t="str">
            <v>MOD_0076_1213-Q1</v>
          </cell>
          <cell r="CY10" t="str">
            <v>MOD_0064_1112-Q2</v>
          </cell>
          <cell r="CZ10" t="str">
            <v>MOD_0077_1213-Q1</v>
          </cell>
          <cell r="DA10" t="str">
            <v>MOD_0094_1415-Q3</v>
          </cell>
          <cell r="DB10" t="str">
            <v>MOD_0078_1213-Q1</v>
          </cell>
          <cell r="DC10" t="str">
            <v>MOD_0017_1112-Q1</v>
          </cell>
          <cell r="DD10" t="str">
            <v>MOD_0095_1415-Q2</v>
          </cell>
          <cell r="DE10" t="str">
            <v>MOD_0100_1516-Q1</v>
          </cell>
          <cell r="DF10" t="str">
            <v>MoD_0105_1617-Q1</v>
          </cell>
          <cell r="DG10" t="str">
            <v>MOD_0079_1213-Q1</v>
          </cell>
          <cell r="DH10" t="str">
            <v>MOD_0069_1112-Q2</v>
          </cell>
          <cell r="DI10" t="str">
            <v>MOD_0036_1112-Q1</v>
          </cell>
          <cell r="DJ10" t="str">
            <v>MOD_0033_1112-Q1</v>
          </cell>
          <cell r="DK10" t="str">
            <v>MOD_0070_1112-Q2</v>
          </cell>
          <cell r="DL10" t="str">
            <v>MOD_0101_1516-Q1</v>
          </cell>
          <cell r="DM10" t="str">
            <v>MOD_0038_1112-Q1</v>
          </cell>
          <cell r="DN10" t="str">
            <v>MoD_0106_1617-Q1</v>
          </cell>
          <cell r="DO10" t="str">
            <v>MoD_0107_1617-Q1</v>
          </cell>
          <cell r="DP10" t="str">
            <v>MOD_0042_1112-Q1</v>
          </cell>
          <cell r="DQ10" t="str">
            <v>MOD_0047_1112-Q1</v>
          </cell>
          <cell r="DR10" t="str">
            <v>MOD_0080_1213-Q1</v>
          </cell>
          <cell r="DS10" t="str">
            <v>MOD_0087_1314-Q2</v>
          </cell>
          <cell r="DT10" t="str">
            <v>MOD_0055_1112-Q1</v>
          </cell>
          <cell r="DU10" t="str">
            <v>MOD_0061_1112-Q1</v>
          </cell>
          <cell r="DV10" t="str">
            <v>MOD_0062_1112-Q1</v>
          </cell>
          <cell r="DW10" t="str">
            <v>MOJ_0023_1314-Q1</v>
          </cell>
          <cell r="DX10" t="str">
            <v>MOJ_0021_1314-Q1</v>
          </cell>
          <cell r="DY10" t="str">
            <v>MOJ_0027_1314-Q2</v>
          </cell>
          <cell r="DZ10" t="str">
            <v>MOJ_0003_1112-Q1</v>
          </cell>
          <cell r="EA10" t="str">
            <v>MOJ_0004_1112-Q1</v>
          </cell>
          <cell r="EB10" t="str">
            <v>MOJ_0028_1314-Q2</v>
          </cell>
          <cell r="EC10" t="str">
            <v>MOJ_0006_1112-Q1</v>
          </cell>
          <cell r="ED10" t="str">
            <v>MOJ_0022_1314-Q1</v>
          </cell>
          <cell r="EE10" t="str">
            <v>MOJ_0015_1112-Q2</v>
          </cell>
          <cell r="EF10" t="str">
            <v>MOJ_0024_1314-Q1</v>
          </cell>
          <cell r="EG10" t="str">
            <v>MOJ_0030_1516-Q1</v>
          </cell>
          <cell r="EH10" t="str">
            <v>MOJ_0008_1112-Q1</v>
          </cell>
          <cell r="EI10" t="str">
            <v>NCA_0001_1415-Q2</v>
          </cell>
          <cell r="EJ10" t="str">
            <v>ONS_0002_1112-Q1</v>
          </cell>
          <cell r="EK10"/>
          <cell r="EL10"/>
          <cell r="EM10"/>
          <cell r="EN10"/>
        </row>
        <row r="11">
          <cell r="B11" t="str">
            <v>Q1 1617</v>
          </cell>
          <cell r="C11" t="str">
            <v>Q1 1617</v>
          </cell>
          <cell r="D11" t="str">
            <v>Q1 1617</v>
          </cell>
          <cell r="E11" t="str">
            <v>Q1 1617</v>
          </cell>
          <cell r="F11" t="str">
            <v>Q1 1617</v>
          </cell>
          <cell r="G11" t="str">
            <v>Q1 1617</v>
          </cell>
          <cell r="H11" t="str">
            <v>Q1 1617</v>
          </cell>
          <cell r="I11" t="str">
            <v>Q1 1617</v>
          </cell>
          <cell r="J11" t="str">
            <v>Q1 1617</v>
          </cell>
          <cell r="K11" t="str">
            <v>Q1 1617</v>
          </cell>
          <cell r="L11" t="str">
            <v>Q1 1617</v>
          </cell>
          <cell r="M11" t="str">
            <v>Q1 1617</v>
          </cell>
          <cell r="N11" t="str">
            <v>Q1 1617</v>
          </cell>
          <cell r="O11" t="str">
            <v>Q1 1617</v>
          </cell>
          <cell r="P11" t="str">
            <v>Q1 1617</v>
          </cell>
          <cell r="Q11" t="str">
            <v>Q1 1617</v>
          </cell>
          <cell r="R11" t="str">
            <v>Q1 1617</v>
          </cell>
          <cell r="S11" t="str">
            <v>Q1 1617</v>
          </cell>
          <cell r="T11" t="str">
            <v>Q1 1617</v>
          </cell>
          <cell r="U11" t="str">
            <v>Q1 1617</v>
          </cell>
          <cell r="V11" t="str">
            <v>Q1 1617</v>
          </cell>
          <cell r="W11" t="str">
            <v>Q1 1617</v>
          </cell>
          <cell r="X11" t="str">
            <v>Q1 1617</v>
          </cell>
          <cell r="Y11" t="str">
            <v>Q1 1617</v>
          </cell>
          <cell r="Z11" t="str">
            <v>Q1 1617</v>
          </cell>
          <cell r="AA11" t="str">
            <v>Q1 1617</v>
          </cell>
          <cell r="AB11" t="str">
            <v>Q1 1617</v>
          </cell>
          <cell r="AC11" t="str">
            <v>Q1 1617</v>
          </cell>
          <cell r="AD11" t="str">
            <v>Q1 1617</v>
          </cell>
          <cell r="AE11" t="str">
            <v>Q1 1617</v>
          </cell>
          <cell r="AF11" t="str">
            <v>Q1 1617</v>
          </cell>
          <cell r="AG11" t="str">
            <v>Q1 1617</v>
          </cell>
          <cell r="AH11" t="str">
            <v>Q1 1617</v>
          </cell>
          <cell r="AI11" t="str">
            <v>Q1 1617</v>
          </cell>
          <cell r="AJ11" t="str">
            <v>Q1 1617</v>
          </cell>
          <cell r="AK11" t="str">
            <v>Q1 1617</v>
          </cell>
          <cell r="AL11" t="str">
            <v>Q1 1617</v>
          </cell>
          <cell r="AM11" t="str">
            <v>Q1 1617</v>
          </cell>
          <cell r="AN11" t="str">
            <v>Q1 1617</v>
          </cell>
          <cell r="AO11" t="str">
            <v>Q1 1617</v>
          </cell>
          <cell r="AP11" t="str">
            <v>Q1 1617</v>
          </cell>
          <cell r="AQ11" t="str">
            <v>Q1 1617</v>
          </cell>
          <cell r="AR11" t="str">
            <v>Q1 1617</v>
          </cell>
          <cell r="AS11" t="str">
            <v>Q1 1617</v>
          </cell>
          <cell r="AT11" t="str">
            <v>Q1 1617</v>
          </cell>
          <cell r="AU11" t="str">
            <v>Q1 1617</v>
          </cell>
          <cell r="AV11" t="str">
            <v>Q1 1617</v>
          </cell>
          <cell r="AW11" t="str">
            <v>Q1 1617</v>
          </cell>
          <cell r="AX11" t="str">
            <v>Q1 1617</v>
          </cell>
          <cell r="AY11" t="str">
            <v>Q1 1617</v>
          </cell>
          <cell r="AZ11" t="str">
            <v>Q1 1617</v>
          </cell>
          <cell r="BA11" t="str">
            <v>Q1 1617</v>
          </cell>
          <cell r="BB11" t="str">
            <v>Q1 1617</v>
          </cell>
          <cell r="BC11" t="str">
            <v>Q1 1617</v>
          </cell>
          <cell r="BD11" t="str">
            <v>Q1 1617</v>
          </cell>
          <cell r="BE11" t="str">
            <v>Q1 1617</v>
          </cell>
          <cell r="BF11" t="str">
            <v>Q1 1617</v>
          </cell>
          <cell r="BG11" t="str">
            <v>Q1 1617</v>
          </cell>
          <cell r="BH11" t="str">
            <v>Q1 1617</v>
          </cell>
          <cell r="BI11" t="str">
            <v>Q1 1617</v>
          </cell>
          <cell r="BJ11" t="str">
            <v>Q1 1617</v>
          </cell>
          <cell r="BK11" t="str">
            <v>Q1 1617</v>
          </cell>
          <cell r="BL11" t="str">
            <v>Q1 1617</v>
          </cell>
          <cell r="BM11" t="str">
            <v>Q1 1617</v>
          </cell>
          <cell r="BN11" t="str">
            <v>Q1 1617</v>
          </cell>
          <cell r="BO11" t="str">
            <v>Q1 1617</v>
          </cell>
          <cell r="BP11" t="str">
            <v>Q1 1617</v>
          </cell>
          <cell r="BQ11" t="str">
            <v>Q1 1617</v>
          </cell>
          <cell r="BR11" t="str">
            <v>Q1 1617</v>
          </cell>
          <cell r="BS11" t="str">
            <v>Q1 1617</v>
          </cell>
          <cell r="BT11" t="str">
            <v>Q1 1617</v>
          </cell>
          <cell r="BU11" t="str">
            <v>Q1 1617</v>
          </cell>
          <cell r="BV11" t="str">
            <v>Q1 1617</v>
          </cell>
          <cell r="BW11" t="str">
            <v>Q1 1617</v>
          </cell>
          <cell r="BX11" t="str">
            <v>Q1 1617</v>
          </cell>
          <cell r="BY11" t="str">
            <v>Q1 1617</v>
          </cell>
          <cell r="BZ11" t="str">
            <v>Q1 1617</v>
          </cell>
          <cell r="CA11" t="str">
            <v>Q1 1617</v>
          </cell>
          <cell r="CB11" t="str">
            <v>Q1 1617</v>
          </cell>
          <cell r="CC11" t="str">
            <v>Q1 1617</v>
          </cell>
          <cell r="CD11" t="str">
            <v>Q1 1617</v>
          </cell>
          <cell r="CE11" t="str">
            <v>Q1 1617</v>
          </cell>
          <cell r="CF11" t="str">
            <v>Q1 1617</v>
          </cell>
          <cell r="CG11" t="str">
            <v>Q1 1617</v>
          </cell>
          <cell r="CH11" t="str">
            <v>Q1 1617</v>
          </cell>
          <cell r="CI11" t="str">
            <v>Q1 1617</v>
          </cell>
          <cell r="CJ11" t="str">
            <v>Q1 1617</v>
          </cell>
          <cell r="CK11" t="str">
            <v>Q1 1617</v>
          </cell>
          <cell r="CL11" t="str">
            <v>Q1 1617</v>
          </cell>
          <cell r="CM11" t="str">
            <v>Q1 1617</v>
          </cell>
          <cell r="CN11" t="str">
            <v>Q1 1617</v>
          </cell>
          <cell r="CO11" t="str">
            <v>Q1 1617</v>
          </cell>
          <cell r="CP11" t="str">
            <v>Q1 1617</v>
          </cell>
          <cell r="CQ11" t="str">
            <v>Q1 1617</v>
          </cell>
          <cell r="CR11" t="str">
            <v>Q1 1617</v>
          </cell>
          <cell r="CS11" t="str">
            <v>Q1 1617</v>
          </cell>
          <cell r="CT11" t="str">
            <v>Q1 1617</v>
          </cell>
          <cell r="CU11" t="str">
            <v>Q1 1617</v>
          </cell>
          <cell r="CV11" t="str">
            <v>Q1 1617</v>
          </cell>
          <cell r="CW11" t="str">
            <v>Q1 1617</v>
          </cell>
          <cell r="CX11" t="str">
            <v>Q1 1617</v>
          </cell>
          <cell r="CY11" t="str">
            <v>Q1 1617</v>
          </cell>
          <cell r="CZ11" t="str">
            <v>Q1 1617</v>
          </cell>
          <cell r="DA11" t="str">
            <v>Q1 1617</v>
          </cell>
          <cell r="DB11" t="str">
            <v>Q1 1617</v>
          </cell>
          <cell r="DC11" t="str">
            <v>Q1 1617</v>
          </cell>
          <cell r="DD11" t="str">
            <v>Q1 1617</v>
          </cell>
          <cell r="DE11" t="str">
            <v>Q1 1617</v>
          </cell>
          <cell r="DF11" t="str">
            <v>Q1 1617</v>
          </cell>
          <cell r="DG11" t="str">
            <v>Q1 1617</v>
          </cell>
          <cell r="DH11" t="str">
            <v>Q1 1617</v>
          </cell>
          <cell r="DI11" t="str">
            <v>Q1 1617</v>
          </cell>
          <cell r="DJ11" t="str">
            <v>Q1 1617</v>
          </cell>
          <cell r="DK11" t="str">
            <v>Q1 1617</v>
          </cell>
          <cell r="DL11" t="str">
            <v>Q1 1617</v>
          </cell>
          <cell r="DM11" t="str">
            <v>Q1 1617</v>
          </cell>
          <cell r="DN11" t="str">
            <v>Q1 1617</v>
          </cell>
          <cell r="DO11" t="str">
            <v>Q1 1617</v>
          </cell>
          <cell r="DP11" t="str">
            <v>Q1 1617</v>
          </cell>
          <cell r="DQ11" t="str">
            <v>Q1 1617</v>
          </cell>
          <cell r="DR11" t="str">
            <v>Q1 1617</v>
          </cell>
          <cell r="DS11" t="str">
            <v>Q1 1617</v>
          </cell>
          <cell r="DT11" t="str">
            <v>Q1 1617</v>
          </cell>
          <cell r="DU11" t="str">
            <v>Q1 1617</v>
          </cell>
          <cell r="DV11" t="str">
            <v>Q1 1617</v>
          </cell>
          <cell r="DW11" t="str">
            <v>Q1 1617</v>
          </cell>
          <cell r="DX11" t="str">
            <v>Q1 1617</v>
          </cell>
          <cell r="DY11" t="str">
            <v>Q1 1617</v>
          </cell>
          <cell r="DZ11" t="str">
            <v>Q1 1617</v>
          </cell>
          <cell r="EA11" t="str">
            <v>Q1 1617</v>
          </cell>
          <cell r="EB11" t="str">
            <v>Q1 1617</v>
          </cell>
          <cell r="EC11" t="str">
            <v>Q1 1617</v>
          </cell>
          <cell r="ED11" t="str">
            <v>Q1 1617</v>
          </cell>
          <cell r="EE11" t="str">
            <v>Q1 1617</v>
          </cell>
          <cell r="EF11" t="str">
            <v>Q1 1617</v>
          </cell>
          <cell r="EG11" t="str">
            <v>Q1 1617</v>
          </cell>
          <cell r="EH11" t="str">
            <v>Q1 1617</v>
          </cell>
          <cell r="EI11" t="str">
            <v>Q1 1617</v>
          </cell>
          <cell r="EJ11" t="str">
            <v>Q1 1617</v>
          </cell>
          <cell r="EK11"/>
          <cell r="EM11"/>
          <cell r="EN11"/>
        </row>
        <row r="12">
          <cell r="B12" t="str">
            <v>1112-Q1</v>
          </cell>
          <cell r="C12" t="str">
            <v>1516-Q1</v>
          </cell>
          <cell r="D12" t="str">
            <v>1415-Q3</v>
          </cell>
          <cell r="E12" t="str">
            <v>1112-Q4</v>
          </cell>
          <cell r="F12" t="str">
            <v>1112-Q1</v>
          </cell>
          <cell r="G12" t="str">
            <v>1415-Q4</v>
          </cell>
          <cell r="H12" t="str">
            <v>1516-Q2</v>
          </cell>
          <cell r="I12" t="str">
            <v>1516-Q2</v>
          </cell>
          <cell r="J12" t="str">
            <v>1516-Q2</v>
          </cell>
          <cell r="K12" t="str">
            <v>1415-Q4</v>
          </cell>
          <cell r="L12" t="str">
            <v>1415-Q4</v>
          </cell>
          <cell r="M12" t="str">
            <v>1516-Q4</v>
          </cell>
          <cell r="N12" t="str">
            <v>1314-Q4</v>
          </cell>
          <cell r="O12" t="str">
            <v>1516-Q4</v>
          </cell>
          <cell r="P12" t="str">
            <v>1516-Q4</v>
          </cell>
          <cell r="Q12" t="str">
            <v>1112-Q1</v>
          </cell>
          <cell r="R12" t="str">
            <v>1112-Q4</v>
          </cell>
          <cell r="S12" t="str">
            <v>1112-Q1</v>
          </cell>
          <cell r="T12" t="str">
            <v>1213-Q1</v>
          </cell>
          <cell r="U12" t="str">
            <v>1112-Q1</v>
          </cell>
          <cell r="V12" t="str">
            <v>1213-Q1</v>
          </cell>
          <cell r="W12" t="str">
            <v>1516-Q1</v>
          </cell>
          <cell r="X12" t="str">
            <v>1112-Q1</v>
          </cell>
          <cell r="Y12" t="str">
            <v>1112-Q1</v>
          </cell>
          <cell r="Z12" t="str">
            <v>1516-Q1</v>
          </cell>
          <cell r="AA12" t="str">
            <v>1112-Q1</v>
          </cell>
          <cell r="AB12" t="str">
            <v>1213-Q3</v>
          </cell>
          <cell r="AC12" t="str">
            <v>1617-Q1</v>
          </cell>
          <cell r="AD12" t="str">
            <v>1617-Q1</v>
          </cell>
          <cell r="AE12" t="str">
            <v>1415-Q2</v>
          </cell>
          <cell r="AF12" t="str">
            <v>1112-Q1</v>
          </cell>
          <cell r="AG12" t="str">
            <v>1314-Q2</v>
          </cell>
          <cell r="AH12" t="str">
            <v>1516-Q4</v>
          </cell>
          <cell r="AI12" t="str">
            <v>1516-Q3</v>
          </cell>
          <cell r="AJ12" t="str">
            <v>1112-Q1</v>
          </cell>
          <cell r="AK12" t="str">
            <v>1617 Q1</v>
          </cell>
          <cell r="AL12" t="str">
            <v>1617 Q1</v>
          </cell>
          <cell r="AM12" t="str">
            <v>1112-Q1</v>
          </cell>
          <cell r="AN12" t="str">
            <v>1112-Q1</v>
          </cell>
          <cell r="AO12" t="str">
            <v>1415-Q4</v>
          </cell>
          <cell r="AP12" t="str">
            <v>1617 Q1</v>
          </cell>
          <cell r="AQ12" t="str">
            <v>1617 Q1</v>
          </cell>
          <cell r="AR12" t="str">
            <v>1314-Q3</v>
          </cell>
          <cell r="AS12" t="str">
            <v>1112-Q1</v>
          </cell>
          <cell r="AT12" t="str">
            <v>1112-Q1</v>
          </cell>
          <cell r="AU12" t="str">
            <v>1617 Q1</v>
          </cell>
          <cell r="AV12" t="str">
            <v>1112-Q1</v>
          </cell>
          <cell r="AW12" t="str">
            <v>1415-Q1</v>
          </cell>
          <cell r="AX12" t="str">
            <v>1415-Q1</v>
          </cell>
          <cell r="AY12" t="str">
            <v>1314-Q1</v>
          </cell>
          <cell r="AZ12" t="str">
            <v>1112-Q1</v>
          </cell>
          <cell r="BA12" t="str">
            <v>1415-Q3</v>
          </cell>
          <cell r="BB12" t="str">
            <v>1112-Q1</v>
          </cell>
          <cell r="BC12" t="str">
            <v>1314-Q1</v>
          </cell>
          <cell r="BD12" t="str">
            <v>1314-Q2</v>
          </cell>
          <cell r="BE12" t="str">
            <v>1314-Q1</v>
          </cell>
          <cell r="BF12" t="str">
            <v>1516-Q4</v>
          </cell>
          <cell r="BG12" t="str">
            <v>1314-Q1</v>
          </cell>
          <cell r="BH12" t="str">
            <v>1314-Q1</v>
          </cell>
          <cell r="BI12" t="str">
            <v>1314-Q3</v>
          </cell>
          <cell r="BJ12" t="str">
            <v>1314-Q2</v>
          </cell>
          <cell r="BK12" t="str">
            <v>1314-Q2</v>
          </cell>
          <cell r="BL12" t="str">
            <v>1314-Q3</v>
          </cell>
          <cell r="BM12" t="str">
            <v>1617-Q1</v>
          </cell>
          <cell r="BN12" t="str">
            <v>1112-Q1</v>
          </cell>
          <cell r="BO12" t="str">
            <v>1617-Q1</v>
          </cell>
          <cell r="BP12" t="str">
            <v>1516-Q4</v>
          </cell>
          <cell r="BQ12" t="str">
            <v>1112-Q1</v>
          </cell>
          <cell r="BR12" t="str">
            <v>1112-Q1</v>
          </cell>
          <cell r="BS12" t="str">
            <v>1516-Q3</v>
          </cell>
          <cell r="BT12" t="str">
            <v>1213-Q2</v>
          </cell>
          <cell r="BU12" t="str">
            <v>1516-Q4</v>
          </cell>
          <cell r="BV12" t="str">
            <v>1415-Q2</v>
          </cell>
          <cell r="BW12" t="str">
            <v>1112-Q2</v>
          </cell>
          <cell r="BX12" t="str">
            <v>1112-Q1</v>
          </cell>
          <cell r="BY12" t="str">
            <v>1112-Q1</v>
          </cell>
          <cell r="BZ12" t="str">
            <v>1516-Q2</v>
          </cell>
          <cell r="CA12" t="str">
            <v>1415-Q4</v>
          </cell>
          <cell r="CB12" t="str">
            <v>1213-Q2</v>
          </cell>
          <cell r="CC12" t="str">
            <v>1617-Q1</v>
          </cell>
          <cell r="CD12" t="str">
            <v>1415-Q4</v>
          </cell>
          <cell r="CE12" t="str">
            <v>1415-Q4</v>
          </cell>
          <cell r="CF12" t="str">
            <v>1415-Q1</v>
          </cell>
          <cell r="CG12" t="str">
            <v>1112-Q3</v>
          </cell>
          <cell r="CH12" t="str">
            <v>1415-Q1</v>
          </cell>
          <cell r="CI12" t="str">
            <v>1516-Q2</v>
          </cell>
          <cell r="CJ12" t="str">
            <v>1415-Q1</v>
          </cell>
          <cell r="CK12" t="str">
            <v>1112-Q2</v>
          </cell>
          <cell r="CL12" t="str">
            <v>1213-Q1</v>
          </cell>
          <cell r="CM12" t="str">
            <v>1415-Q3</v>
          </cell>
          <cell r="CN12" t="str">
            <v>1314-Q4</v>
          </cell>
          <cell r="CO12" t="str">
            <v>1617-Q1</v>
          </cell>
          <cell r="CP12" t="str">
            <v>1415-Q1</v>
          </cell>
          <cell r="CQ12" t="str">
            <v>1112-Q1</v>
          </cell>
          <cell r="CR12" t="str">
            <v>1112-Q1</v>
          </cell>
          <cell r="CS12" t="str">
            <v>1415-Q3</v>
          </cell>
          <cell r="CT12" t="str">
            <v>1415-Q3</v>
          </cell>
          <cell r="CU12" t="str">
            <v>1617-Q1</v>
          </cell>
          <cell r="CV12" t="str">
            <v>1314-Q2</v>
          </cell>
          <cell r="CW12" t="str">
            <v>1415-Q3</v>
          </cell>
          <cell r="CX12" t="str">
            <v>1213-Q1</v>
          </cell>
          <cell r="CY12" t="str">
            <v>1112-Q2</v>
          </cell>
          <cell r="CZ12" t="str">
            <v>1213-Q1</v>
          </cell>
          <cell r="DA12" t="str">
            <v>1415-Q3</v>
          </cell>
          <cell r="DB12" t="str">
            <v>1213-Q1</v>
          </cell>
          <cell r="DC12" t="str">
            <v>1112-Q1</v>
          </cell>
          <cell r="DD12" t="str">
            <v>1415-Q2</v>
          </cell>
          <cell r="DE12" t="str">
            <v>1516-Q1</v>
          </cell>
          <cell r="DF12" t="str">
            <v>1617-Q1</v>
          </cell>
          <cell r="DG12" t="str">
            <v>1213-Q1</v>
          </cell>
          <cell r="DH12" t="str">
            <v>1112-Q2</v>
          </cell>
          <cell r="DI12" t="str">
            <v>1112-Q1</v>
          </cell>
          <cell r="DJ12" t="str">
            <v>1112-Q1</v>
          </cell>
          <cell r="DK12" t="str">
            <v>1112-Q2</v>
          </cell>
          <cell r="DL12" t="str">
            <v>1516-Q1</v>
          </cell>
          <cell r="DM12" t="str">
            <v>1112-Q1</v>
          </cell>
          <cell r="DN12" t="str">
            <v>1617-Q1</v>
          </cell>
          <cell r="DO12" t="str">
            <v>1617-Q1</v>
          </cell>
          <cell r="DP12" t="str">
            <v>1112-Q1</v>
          </cell>
          <cell r="DQ12" t="str">
            <v>1112-Q1</v>
          </cell>
          <cell r="DR12" t="str">
            <v>1213-Q1</v>
          </cell>
          <cell r="DS12" t="str">
            <v>1314-Q2</v>
          </cell>
          <cell r="DT12" t="str">
            <v>1112-Q1</v>
          </cell>
          <cell r="DU12" t="str">
            <v>1112-Q1</v>
          </cell>
          <cell r="DV12" t="str">
            <v>1112-Q1</v>
          </cell>
          <cell r="DW12" t="str">
            <v>1314-Q1</v>
          </cell>
          <cell r="DX12" t="str">
            <v>1314-Q1</v>
          </cell>
          <cell r="DY12" t="str">
            <v>1314-Q2</v>
          </cell>
          <cell r="DZ12" t="str">
            <v>1112-Q1</v>
          </cell>
          <cell r="EA12" t="str">
            <v>1112-Q1</v>
          </cell>
          <cell r="EB12" t="str">
            <v>1314-Q2</v>
          </cell>
          <cell r="EC12" t="str">
            <v>1112-Q1</v>
          </cell>
          <cell r="ED12" t="str">
            <v>1314-Q1</v>
          </cell>
          <cell r="EE12" t="str">
            <v>1112-Q2</v>
          </cell>
          <cell r="EF12" t="str">
            <v>1314-Q1</v>
          </cell>
          <cell r="EG12" t="str">
            <v>1516-Q1</v>
          </cell>
          <cell r="EH12" t="str">
            <v>1112-Q1</v>
          </cell>
          <cell r="EI12" t="str">
            <v>1415-Q2</v>
          </cell>
          <cell r="EJ12" t="str">
            <v>1112-Q1</v>
          </cell>
          <cell r="EK12"/>
          <cell r="EM12"/>
          <cell r="EN12"/>
        </row>
        <row r="13">
          <cell r="B13" t="str">
            <v>BIS</v>
          </cell>
          <cell r="C13" t="str">
            <v>BIS</v>
          </cell>
          <cell r="D13" t="str">
            <v>BIS</v>
          </cell>
          <cell r="E13" t="str">
            <v>BIS</v>
          </cell>
          <cell r="F13" t="str">
            <v>BIS</v>
          </cell>
          <cell r="G13" t="str">
            <v>CO</v>
          </cell>
          <cell r="H13" t="str">
            <v>CO</v>
          </cell>
          <cell r="I13" t="str">
            <v>CO</v>
          </cell>
          <cell r="J13" t="str">
            <v>CO</v>
          </cell>
          <cell r="K13" t="str">
            <v>CO</v>
          </cell>
          <cell r="L13" t="str">
            <v>CO</v>
          </cell>
          <cell r="M13" t="str">
            <v>CO</v>
          </cell>
          <cell r="N13" t="str">
            <v>CPS</v>
          </cell>
          <cell r="O13" t="str">
            <v>DCMS</v>
          </cell>
          <cell r="P13" t="str">
            <v>DCMS</v>
          </cell>
          <cell r="Q13" t="str">
            <v>DCMS</v>
          </cell>
          <cell r="R13" t="str">
            <v>DCMS</v>
          </cell>
          <cell r="S13" t="str">
            <v>DCMS</v>
          </cell>
          <cell r="T13" t="str">
            <v>DECC</v>
          </cell>
          <cell r="U13" t="str">
            <v>DECC</v>
          </cell>
          <cell r="V13" t="str">
            <v>DECC</v>
          </cell>
          <cell r="W13" t="str">
            <v>DECC</v>
          </cell>
          <cell r="X13" t="str">
            <v>DECC</v>
          </cell>
          <cell r="Y13" t="str">
            <v>DEFRA</v>
          </cell>
          <cell r="Z13" t="str">
            <v>DEFRA</v>
          </cell>
          <cell r="AA13" t="str">
            <v>DEFRA</v>
          </cell>
          <cell r="AB13" t="str">
            <v>Defra</v>
          </cell>
          <cell r="AC13" t="str">
            <v>DfE</v>
          </cell>
          <cell r="AD13" t="str">
            <v>DfE</v>
          </cell>
          <cell r="AE13" t="str">
            <v>DfE</v>
          </cell>
          <cell r="AF13" t="str">
            <v>DfID</v>
          </cell>
          <cell r="AG13" t="str">
            <v>DfT</v>
          </cell>
          <cell r="AH13" t="str">
            <v>DfT</v>
          </cell>
          <cell r="AI13" t="str">
            <v>DfT</v>
          </cell>
          <cell r="AJ13" t="str">
            <v>DfT</v>
          </cell>
          <cell r="AK13" t="str">
            <v>DfT</v>
          </cell>
          <cell r="AL13" t="str">
            <v>DfT</v>
          </cell>
          <cell r="AM13" t="str">
            <v>DfT</v>
          </cell>
          <cell r="AN13" t="str">
            <v>DfT</v>
          </cell>
          <cell r="AO13" t="str">
            <v>DfT</v>
          </cell>
          <cell r="AP13" t="str">
            <v>DfT</v>
          </cell>
          <cell r="AQ13" t="str">
            <v>DfT</v>
          </cell>
          <cell r="AR13" t="str">
            <v>DfT</v>
          </cell>
          <cell r="AS13" t="str">
            <v>DfT</v>
          </cell>
          <cell r="AT13" t="str">
            <v>DfT</v>
          </cell>
          <cell r="AU13" t="str">
            <v>DfT</v>
          </cell>
          <cell r="AV13" t="str">
            <v>DfT</v>
          </cell>
          <cell r="AW13" t="str">
            <v>DoH</v>
          </cell>
          <cell r="AX13" t="str">
            <v>DoH</v>
          </cell>
          <cell r="AY13" t="str">
            <v>DoH</v>
          </cell>
          <cell r="AZ13" t="str">
            <v>DoH</v>
          </cell>
          <cell r="BA13" t="str">
            <v>DoH</v>
          </cell>
          <cell r="BB13" t="str">
            <v>DoH</v>
          </cell>
          <cell r="BC13" t="str">
            <v>DoH</v>
          </cell>
          <cell r="BD13" t="str">
            <v>DoH</v>
          </cell>
          <cell r="BE13" t="str">
            <v>DoH</v>
          </cell>
          <cell r="BF13" t="str">
            <v>DoH</v>
          </cell>
          <cell r="BG13" t="str">
            <v>DoH</v>
          </cell>
          <cell r="BH13" t="str">
            <v>DoH</v>
          </cell>
          <cell r="BI13" t="str">
            <v>DoH</v>
          </cell>
          <cell r="BJ13" t="str">
            <v>DoH</v>
          </cell>
          <cell r="BK13" t="str">
            <v>DoH</v>
          </cell>
          <cell r="BL13" t="str">
            <v>DoH</v>
          </cell>
          <cell r="BM13" t="str">
            <v>DoH</v>
          </cell>
          <cell r="BN13" t="str">
            <v>DoH</v>
          </cell>
          <cell r="BO13" t="str">
            <v>DoH</v>
          </cell>
          <cell r="BP13" t="str">
            <v>DWP</v>
          </cell>
          <cell r="BQ13" t="str">
            <v>DWP</v>
          </cell>
          <cell r="BR13" t="str">
            <v>DWP</v>
          </cell>
          <cell r="BS13" t="str">
            <v>DWP</v>
          </cell>
          <cell r="BT13" t="str">
            <v>DWP</v>
          </cell>
          <cell r="BU13" t="str">
            <v>DWP</v>
          </cell>
          <cell r="BV13" t="str">
            <v>DWP</v>
          </cell>
          <cell r="BW13" t="str">
            <v>DWP</v>
          </cell>
          <cell r="BX13" t="str">
            <v>DWP</v>
          </cell>
          <cell r="BY13" t="str">
            <v>FCO</v>
          </cell>
          <cell r="BZ13" t="str">
            <v>FCO</v>
          </cell>
          <cell r="CA13" t="str">
            <v>FCO</v>
          </cell>
          <cell r="CB13" t="str">
            <v>FCO</v>
          </cell>
          <cell r="CC13" t="str">
            <v>HMRC</v>
          </cell>
          <cell r="CD13" t="str">
            <v>HMRC</v>
          </cell>
          <cell r="CE13" t="str">
            <v>HMRC</v>
          </cell>
          <cell r="CF13" t="str">
            <v>HMRC</v>
          </cell>
          <cell r="CG13" t="str">
            <v>HO</v>
          </cell>
          <cell r="CH13" t="str">
            <v>HO</v>
          </cell>
          <cell r="CI13" t="str">
            <v>HO</v>
          </cell>
          <cell r="CJ13" t="str">
            <v>HO</v>
          </cell>
          <cell r="CK13" t="str">
            <v>HO</v>
          </cell>
          <cell r="CL13" t="str">
            <v>HO</v>
          </cell>
          <cell r="CM13" t="str">
            <v>HO</v>
          </cell>
          <cell r="CN13" t="str">
            <v>HO</v>
          </cell>
          <cell r="CO13" t="str">
            <v>HO</v>
          </cell>
          <cell r="CP13" t="str">
            <v>HO</v>
          </cell>
          <cell r="CQ13" t="str">
            <v>MoD</v>
          </cell>
          <cell r="CR13" t="str">
            <v>MoD</v>
          </cell>
          <cell r="CS13" t="str">
            <v>MoD</v>
          </cell>
          <cell r="CT13" t="str">
            <v>MoD</v>
          </cell>
          <cell r="CU13" t="str">
            <v>MoD</v>
          </cell>
          <cell r="CV13" t="str">
            <v>MoD</v>
          </cell>
          <cell r="CW13" t="str">
            <v>MoD</v>
          </cell>
          <cell r="CX13" t="str">
            <v>MoD</v>
          </cell>
          <cell r="CY13" t="str">
            <v>MoD</v>
          </cell>
          <cell r="CZ13" t="str">
            <v>MoD</v>
          </cell>
          <cell r="DA13" t="str">
            <v>MoD</v>
          </cell>
          <cell r="DB13" t="str">
            <v>MoD</v>
          </cell>
          <cell r="DC13" t="str">
            <v>MoD</v>
          </cell>
          <cell r="DD13" t="str">
            <v>MoD</v>
          </cell>
          <cell r="DE13" t="str">
            <v>MoD</v>
          </cell>
          <cell r="DF13" t="str">
            <v>MoD</v>
          </cell>
          <cell r="DG13" t="str">
            <v>MoD</v>
          </cell>
          <cell r="DH13" t="str">
            <v>MoD</v>
          </cell>
          <cell r="DI13" t="str">
            <v>MoD</v>
          </cell>
          <cell r="DJ13" t="str">
            <v>MoD</v>
          </cell>
          <cell r="DK13" t="str">
            <v>MoD</v>
          </cell>
          <cell r="DL13" t="str">
            <v>MoD</v>
          </cell>
          <cell r="DM13" t="str">
            <v>MoD</v>
          </cell>
          <cell r="DN13" t="str">
            <v>MoD</v>
          </cell>
          <cell r="DO13" t="str">
            <v>MoD</v>
          </cell>
          <cell r="DP13" t="str">
            <v>MoD</v>
          </cell>
          <cell r="DQ13" t="str">
            <v>MoD</v>
          </cell>
          <cell r="DR13" t="str">
            <v>MoD</v>
          </cell>
          <cell r="DS13" t="str">
            <v>MoD</v>
          </cell>
          <cell r="DT13" t="str">
            <v>MoD</v>
          </cell>
          <cell r="DU13" t="str">
            <v>MoD</v>
          </cell>
          <cell r="DV13" t="str">
            <v>MoD</v>
          </cell>
          <cell r="DW13" t="str">
            <v>MoJ</v>
          </cell>
          <cell r="DX13" t="str">
            <v>MoJ</v>
          </cell>
          <cell r="DY13" t="str">
            <v>MoJ</v>
          </cell>
          <cell r="DZ13" t="str">
            <v>MoJ</v>
          </cell>
          <cell r="EA13" t="str">
            <v>MoJ</v>
          </cell>
          <cell r="EB13" t="str">
            <v>MoJ</v>
          </cell>
          <cell r="EC13" t="str">
            <v>MoJ</v>
          </cell>
          <cell r="ED13" t="str">
            <v>MoJ</v>
          </cell>
          <cell r="EE13" t="str">
            <v>MoJ</v>
          </cell>
          <cell r="EF13" t="str">
            <v>MoJ</v>
          </cell>
          <cell r="EG13" t="str">
            <v>MoJ</v>
          </cell>
          <cell r="EH13" t="str">
            <v>MoJ</v>
          </cell>
          <cell r="EI13" t="str">
            <v>NCA</v>
          </cell>
          <cell r="EJ13" t="str">
            <v>ONS</v>
          </cell>
          <cell r="EK13"/>
          <cell r="EM13"/>
          <cell r="EN13"/>
        </row>
        <row r="14">
          <cell r="B14" t="str">
            <v>Higher Education</v>
          </cell>
          <cell r="C14"/>
          <cell r="D14"/>
          <cell r="E14"/>
          <cell r="F14" t="str">
            <v>The Francis Crick Institute</v>
          </cell>
          <cell r="G14"/>
          <cell r="H14"/>
          <cell r="I14"/>
          <cell r="J14" t="str">
            <v>Government Property Unit</v>
          </cell>
          <cell r="K14"/>
          <cell r="L14"/>
          <cell r="M14"/>
          <cell r="N14"/>
          <cell r="O14" t="str">
            <v>BDUK</v>
          </cell>
          <cell r="P14"/>
          <cell r="Q14" t="str">
            <v>BDUK</v>
          </cell>
          <cell r="R14" t="str">
            <v>BDUK</v>
          </cell>
          <cell r="S14"/>
          <cell r="T14"/>
          <cell r="U14"/>
          <cell r="W14" t="str">
            <v>NDA</v>
          </cell>
          <cell r="X14"/>
          <cell r="Y14"/>
          <cell r="Z14"/>
          <cell r="AA14"/>
          <cell r="AB14"/>
          <cell r="AC14"/>
          <cell r="AD14"/>
          <cell r="AE14"/>
          <cell r="AF14"/>
          <cell r="AG14" t="str">
            <v>BICC</v>
          </cell>
          <cell r="AH14" t="str">
            <v>BICC</v>
          </cell>
          <cell r="AI14" t="str">
            <v>BICC</v>
          </cell>
          <cell r="AJ14" t="str">
            <v>BICC</v>
          </cell>
          <cell r="AK14" t="str">
            <v>BICC</v>
          </cell>
          <cell r="AL14" t="str">
            <v>BICC</v>
          </cell>
          <cell r="AM14" t="str">
            <v>BICC</v>
          </cell>
          <cell r="AN14" t="str">
            <v>BICC</v>
          </cell>
          <cell r="AO14" t="str">
            <v>BICC</v>
          </cell>
          <cell r="AP14" t="str">
            <v>BICC</v>
          </cell>
          <cell r="AQ14" t="str">
            <v>BICC</v>
          </cell>
          <cell r="AR14" t="str">
            <v>BICC</v>
          </cell>
          <cell r="AS14" t="str">
            <v>BICC</v>
          </cell>
          <cell r="AT14" t="str">
            <v>BICC</v>
          </cell>
          <cell r="AU14" t="str">
            <v>BICC</v>
          </cell>
          <cell r="AV14" t="str">
            <v>BICC</v>
          </cell>
          <cell r="AW14" t="str">
            <v>DoH General Portfolio</v>
          </cell>
          <cell r="AX14" t="str">
            <v>DoH Informatics</v>
          </cell>
          <cell r="AY14" t="str">
            <v>DoH General Portfolio</v>
          </cell>
          <cell r="AZ14" t="str">
            <v>DoH Informatics</v>
          </cell>
          <cell r="BA14" t="str">
            <v>DoH General Portfolio</v>
          </cell>
          <cell r="BB14" t="str">
            <v>DoH Informatics</v>
          </cell>
          <cell r="BC14" t="str">
            <v>DoH Informatics</v>
          </cell>
          <cell r="BD14" t="str">
            <v>DoH Informatics</v>
          </cell>
          <cell r="BE14" t="str">
            <v>DoH General Portfolio</v>
          </cell>
          <cell r="BF14" t="str">
            <v>DoH Informatics</v>
          </cell>
          <cell r="BG14" t="str">
            <v>DOH General Portfolio</v>
          </cell>
          <cell r="BH14" t="str">
            <v>DH General Portfolio</v>
          </cell>
          <cell r="BI14" t="str">
            <v>DoH General Portfolio</v>
          </cell>
          <cell r="BJ14" t="str">
            <v>DoH Informatics</v>
          </cell>
          <cell r="BK14" t="str">
            <v>DoH Informatics</v>
          </cell>
          <cell r="BL14" t="str">
            <v>DoH General Portfolio</v>
          </cell>
          <cell r="BM14" t="str">
            <v>DH Informatics</v>
          </cell>
          <cell r="BN14" t="str">
            <v>DoH General Portfolio</v>
          </cell>
          <cell r="BO14" t="str">
            <v>DoH General Portfolio</v>
          </cell>
          <cell r="BP14"/>
          <cell r="BQ14"/>
          <cell r="BR14"/>
          <cell r="BS14"/>
          <cell r="BT14"/>
          <cell r="BU14"/>
          <cell r="BV14"/>
          <cell r="BW14"/>
          <cell r="BX14"/>
          <cell r="BY14"/>
          <cell r="BZ14"/>
          <cell r="CA14" t="str">
            <v>FCO - Technology Overhaul</v>
          </cell>
          <cell r="CB14"/>
          <cell r="CC14" t="str">
            <v>HMRC Transformation Portfolio</v>
          </cell>
          <cell r="CD14"/>
          <cell r="CE14"/>
          <cell r="CF14" t="str">
            <v>HMRC Transformation Portfolio</v>
          </cell>
          <cell r="CG14"/>
          <cell r="CH14"/>
          <cell r="CI14" t="str">
            <v>Border Systems Portfolio</v>
          </cell>
          <cell r="CJ14" t="str">
            <v>Border Systems Portfolio</v>
          </cell>
          <cell r="CK14"/>
          <cell r="CL14"/>
          <cell r="CM14" t="str">
            <v>Home Office Technology</v>
          </cell>
          <cell r="CN14"/>
          <cell r="CO14" t="str">
            <v>Capabilities and Resources</v>
          </cell>
          <cell r="CP14"/>
          <cell r="CQ14"/>
          <cell r="CR14"/>
          <cell r="CS14"/>
          <cell r="CT14"/>
          <cell r="CU14"/>
          <cell r="CV14"/>
          <cell r="CW14"/>
          <cell r="CX14"/>
          <cell r="CY14"/>
          <cell r="CZ14"/>
          <cell r="DA14"/>
          <cell r="DB14"/>
          <cell r="DC14"/>
          <cell r="DD14"/>
          <cell r="DE14"/>
          <cell r="DF14"/>
          <cell r="DG14"/>
          <cell r="DH14"/>
          <cell r="DI14"/>
          <cell r="DJ14"/>
          <cell r="DK14"/>
          <cell r="DL14"/>
          <cell r="DM14"/>
          <cell r="DN14"/>
          <cell r="DO14"/>
          <cell r="DP14"/>
          <cell r="DQ14"/>
          <cell r="DR14"/>
          <cell r="DS14"/>
          <cell r="DT14"/>
          <cell r="DU14"/>
          <cell r="DV14"/>
          <cell r="DW14" t="str">
            <v>Transforming Justice</v>
          </cell>
          <cell r="DX14" t="str">
            <v>HMCTS Reform</v>
          </cell>
          <cell r="DY14"/>
          <cell r="DZ14"/>
          <cell r="EA14"/>
          <cell r="EB14"/>
          <cell r="EC14" t="str">
            <v>Finance and Digital</v>
          </cell>
          <cell r="ED14"/>
          <cell r="EE14"/>
          <cell r="EF14"/>
          <cell r="EH14" t="str">
            <v>ISSC2</v>
          </cell>
          <cell r="EI14"/>
          <cell r="EJ14"/>
          <cell r="EK14"/>
          <cell r="EM14"/>
          <cell r="EN14"/>
        </row>
        <row r="15">
          <cell r="B15" t="str">
            <v>UK Government Investments</v>
          </cell>
          <cell r="C15" t="str">
            <v>Land Registry</v>
          </cell>
          <cell r="D15" t="str">
            <v>Natural Environment Research Council</v>
          </cell>
          <cell r="E15" t="str">
            <v>United Kingdon Government Investments</v>
          </cell>
          <cell r="F15" t="str">
            <v>The Medical Research Council</v>
          </cell>
          <cell r="G15"/>
          <cell r="H15"/>
          <cell r="I15" t="str">
            <v>Government Digital Service</v>
          </cell>
          <cell r="K15"/>
          <cell r="L15"/>
          <cell r="M15"/>
          <cell r="N15"/>
          <cell r="O15"/>
          <cell r="P15"/>
          <cell r="Q15"/>
          <cell r="R15"/>
          <cell r="S15" t="str">
            <v>Tate</v>
          </cell>
          <cell r="T15" t="str">
            <v>EDF</v>
          </cell>
          <cell r="U15" t="str">
            <v xml:space="preserve">Radioactive Waste Management Ltd  (RWM) </v>
          </cell>
          <cell r="V15" t="str">
            <v>Nuclear Decommissioning Authority (NDA)</v>
          </cell>
          <cell r="W15" t="str">
            <v xml:space="preserve">Nuclear Decommissioning Authority </v>
          </cell>
          <cell r="X15" t="str">
            <v>DECC Smart Metering Implementation Programme Team</v>
          </cell>
          <cell r="Y15"/>
          <cell r="Z15"/>
          <cell r="AA15" t="str">
            <v>Environment Agency</v>
          </cell>
          <cell r="AB15" t="str">
            <v xml:space="preserve">Bazalgette Tunnel Limited, also known as 'Tideway' </v>
          </cell>
          <cell r="AC15"/>
          <cell r="AD15" t="str">
            <v>Education Funding Agency</v>
          </cell>
          <cell r="AE15" t="str">
            <v>Education Funding Agency</v>
          </cell>
          <cell r="AF15"/>
          <cell r="AG15" t="str">
            <v>Highways England</v>
          </cell>
          <cell r="AH15" t="str">
            <v>Highways England</v>
          </cell>
          <cell r="AI15" t="str">
            <v>DFT</v>
          </cell>
          <cell r="AJ15" t="str">
            <v>DfT</v>
          </cell>
          <cell r="AK15" t="str">
            <v>Network Rail</v>
          </cell>
          <cell r="AL15" t="str">
            <v>Network Rail</v>
          </cell>
          <cell r="AM15" t="str">
            <v>HS2 Ltd</v>
          </cell>
          <cell r="AN15" t="str">
            <v>DfT</v>
          </cell>
          <cell r="AO15" t="str">
            <v>Highways England</v>
          </cell>
          <cell r="AP15" t="str">
            <v>Network Rail</v>
          </cell>
          <cell r="AQ15" t="str">
            <v>Network Rail</v>
          </cell>
          <cell r="AR15" t="str">
            <v>DfT</v>
          </cell>
          <cell r="AS15" t="str">
            <v>Maritime and Coastguard Agency</v>
          </cell>
          <cell r="AT15" t="str">
            <v>CO</v>
          </cell>
          <cell r="AU15" t="str">
            <v>Network Rail</v>
          </cell>
          <cell r="AV15" t="str">
            <v>DfT</v>
          </cell>
          <cell r="AW15" t="str">
            <v xml:space="preserve">Genomics England </v>
          </cell>
          <cell r="AX15" t="str">
            <v>Health &amp; Social Care Information Centre</v>
          </cell>
          <cell r="AY15" t="str">
            <v>NHS England</v>
          </cell>
          <cell r="AZ15" t="str">
            <v>Health and Social Care Information Centre (HSCIC)</v>
          </cell>
          <cell r="BA15" t="str">
            <v>Department of Health</v>
          </cell>
          <cell r="BB15" t="str">
            <v>HSCIC</v>
          </cell>
          <cell r="BC15" t="str">
            <v>HSCIC</v>
          </cell>
          <cell r="BD15" t="str">
            <v>Health and Social Care Information Centre</v>
          </cell>
          <cell r="BE15" t="str">
            <v>NHS England</v>
          </cell>
          <cell r="BF15" t="str">
            <v>HSCIC</v>
          </cell>
          <cell r="BG15" t="str">
            <v>Public Health England</v>
          </cell>
          <cell r="BH15" t="str">
            <v>NHS England</v>
          </cell>
          <cell r="BI15" t="str">
            <v>Department of Health</v>
          </cell>
          <cell r="BJ15" t="str">
            <v>HSCIC</v>
          </cell>
          <cell r="BK15" t="str">
            <v>HSCIC</v>
          </cell>
          <cell r="BL15" t="str">
            <v>NHS Business Services Authority</v>
          </cell>
          <cell r="BM15" t="str">
            <v>HSCIC</v>
          </cell>
          <cell r="BN15" t="str">
            <v>Public Health England</v>
          </cell>
          <cell r="BO15" t="str">
            <v>NHS Business Services Authority</v>
          </cell>
          <cell r="BP15"/>
          <cell r="BQ15" t="str">
            <v xml:space="preserve">The Pensions Regulator </v>
          </cell>
          <cell r="BR15"/>
          <cell r="BS15"/>
          <cell r="BT15"/>
          <cell r="BU15"/>
          <cell r="BV15"/>
          <cell r="BW15"/>
          <cell r="BX15"/>
          <cell r="BY15"/>
          <cell r="BZ15"/>
          <cell r="CA15"/>
          <cell r="CB15"/>
          <cell r="CC15"/>
          <cell r="CD15"/>
          <cell r="CE15" t="str">
            <v>Customs Transformation</v>
          </cell>
          <cell r="CF15"/>
          <cell r="CG15"/>
          <cell r="CH15" t="str">
            <v xml:space="preserve">Home Office </v>
          </cell>
          <cell r="CI15"/>
          <cell r="CJ15"/>
          <cell r="CK15" t="str">
            <v>Disclosure and Barring  Service</v>
          </cell>
          <cell r="CL15"/>
          <cell r="CM15"/>
          <cell r="CN15"/>
          <cell r="CO15"/>
          <cell r="CP15"/>
          <cell r="CQ15"/>
          <cell r="CR15"/>
          <cell r="CS15"/>
          <cell r="CT15"/>
          <cell r="CU15"/>
          <cell r="CV15"/>
          <cell r="CW15"/>
          <cell r="CX15"/>
          <cell r="CY15"/>
          <cell r="CZ15"/>
          <cell r="DA15"/>
          <cell r="DB15"/>
          <cell r="DC15"/>
          <cell r="DD15"/>
          <cell r="DE15"/>
          <cell r="DF15"/>
          <cell r="DG15"/>
          <cell r="DH15"/>
          <cell r="DI15"/>
          <cell r="DJ15"/>
          <cell r="DK15"/>
          <cell r="DL15"/>
          <cell r="DM15"/>
          <cell r="DN15"/>
          <cell r="DO15"/>
          <cell r="DP15"/>
          <cell r="DQ15"/>
          <cell r="DR15"/>
          <cell r="DS15"/>
          <cell r="DT15"/>
          <cell r="DU15"/>
          <cell r="DV15"/>
          <cell r="DW15" t="str">
            <v>NOMS</v>
          </cell>
          <cell r="DX15" t="str">
            <v xml:space="preserve">HMCTS </v>
          </cell>
          <cell r="DY15" t="str">
            <v>HMCTS</v>
          </cell>
          <cell r="DZ15" t="str">
            <v>NOMS</v>
          </cell>
          <cell r="EA15" t="str">
            <v>MoJ Digital &amp; Technology</v>
          </cell>
          <cell r="EB15" t="str">
            <v>HMCTS</v>
          </cell>
          <cell r="EC15" t="str">
            <v>Legal Aid Agency</v>
          </cell>
          <cell r="ED15" t="str">
            <v>Legal Aid Agency</v>
          </cell>
          <cell r="EE15" t="str">
            <v>NOMS</v>
          </cell>
          <cell r="EF15" t="str">
            <v>NOMS</v>
          </cell>
          <cell r="EG15" t="str">
            <v>Youth Justice Board</v>
          </cell>
          <cell r="EH15" t="str">
            <v xml:space="preserve">MoJ Corporate </v>
          </cell>
          <cell r="EI15"/>
          <cell r="EJ15" t="str">
            <v>non ministerial department</v>
          </cell>
          <cell r="EK15"/>
          <cell r="EM15"/>
          <cell r="EN15"/>
        </row>
        <row r="16">
          <cell r="B16"/>
          <cell r="C16"/>
          <cell r="D16"/>
          <cell r="E16"/>
          <cell r="F16" t="str">
            <v>The Francis Crick Institute</v>
          </cell>
          <cell r="G16"/>
          <cell r="H16"/>
          <cell r="I16"/>
          <cell r="K16"/>
          <cell r="L16"/>
          <cell r="M16"/>
          <cell r="N16"/>
          <cell r="O16"/>
          <cell r="P16"/>
          <cell r="Q16"/>
          <cell r="R16"/>
          <cell r="S16"/>
          <cell r="T16" t="str">
            <v>NNBG</v>
          </cell>
          <cell r="U16"/>
          <cell r="W16" t="str">
            <v>Sellafield Limited</v>
          </cell>
          <cell r="X16" t="str">
            <v>Energy Industry</v>
          </cell>
          <cell r="Y16"/>
          <cell r="Z16"/>
          <cell r="AA16"/>
          <cell r="AB16" t="str">
            <v>Thames Water Utility Limited</v>
          </cell>
          <cell r="AC16" t="str">
            <v>Childcare Providers</v>
          </cell>
          <cell r="AD16"/>
          <cell r="AE16" t="str">
            <v>Department for Education</v>
          </cell>
          <cell r="AF16"/>
          <cell r="AG16"/>
          <cell r="AH16"/>
          <cell r="AI16"/>
          <cell r="AJ16"/>
          <cell r="AK16"/>
          <cell r="AL16"/>
          <cell r="AM16"/>
          <cell r="AN16"/>
          <cell r="AO16"/>
          <cell r="AP16"/>
          <cell r="AQ16"/>
          <cell r="AR16"/>
          <cell r="AS16"/>
          <cell r="AT16"/>
          <cell r="AU16"/>
          <cell r="AV16"/>
          <cell r="AW16" t="str">
            <v>NHS England</v>
          </cell>
          <cell r="AX16" t="str">
            <v>NHS England</v>
          </cell>
          <cell r="AY16" t="str">
            <v>Public Health England</v>
          </cell>
          <cell r="AZ16"/>
          <cell r="BA16" t="str">
            <v>NHS England</v>
          </cell>
          <cell r="BB16"/>
          <cell r="BC16"/>
          <cell r="BD16"/>
          <cell r="BE16"/>
          <cell r="BF16" t="str">
            <v>NHSE</v>
          </cell>
          <cell r="BG16" t="str">
            <v>PHE, South Central Ambulance Service &amp; HSCIC</v>
          </cell>
          <cell r="BH16" t="str">
            <v>The Christie NHS Foundation Trust (The Christie) &amp; University College London Hospitals (UCLH) NHS Foundation Trust</v>
          </cell>
          <cell r="BI16"/>
          <cell r="BJ16"/>
          <cell r="BK16"/>
          <cell r="BL16"/>
          <cell r="BM16"/>
          <cell r="BN16"/>
          <cell r="BO16"/>
          <cell r="BP16"/>
          <cell r="BQ16" t="str">
            <v>National Employment Savings Trust</v>
          </cell>
          <cell r="BR16"/>
          <cell r="BS16"/>
          <cell r="BT16"/>
          <cell r="BU16"/>
          <cell r="BV16"/>
          <cell r="BW16"/>
          <cell r="BX16"/>
          <cell r="BY16"/>
          <cell r="BZ16"/>
          <cell r="CA16"/>
          <cell r="CB16"/>
          <cell r="CC16"/>
          <cell r="CD16"/>
          <cell r="CE16"/>
          <cell r="CF16" t="str">
            <v>National Savings &amp; Investment (NS&amp;I)</v>
          </cell>
          <cell r="CG16"/>
          <cell r="CH16"/>
          <cell r="CI16"/>
          <cell r="CJ16"/>
          <cell r="CK16"/>
          <cell r="CL16"/>
          <cell r="CM16"/>
          <cell r="CN16"/>
          <cell r="CO16"/>
          <cell r="CP16"/>
          <cell r="CQ16"/>
          <cell r="CR16"/>
          <cell r="CS16"/>
          <cell r="CT16"/>
          <cell r="CU16"/>
          <cell r="CV16"/>
          <cell r="CW16"/>
          <cell r="CX16"/>
          <cell r="CY16"/>
          <cell r="CZ16"/>
          <cell r="DA16"/>
          <cell r="DB16"/>
          <cell r="DC16"/>
          <cell r="DD16"/>
          <cell r="DE16"/>
          <cell r="DF16"/>
          <cell r="DG16"/>
          <cell r="DH16"/>
          <cell r="DI16"/>
          <cell r="DJ16"/>
          <cell r="DK16"/>
          <cell r="DL16"/>
          <cell r="DM16"/>
          <cell r="DN16"/>
          <cell r="DO16"/>
          <cell r="DP16"/>
          <cell r="DQ16"/>
          <cell r="DR16"/>
          <cell r="DS16"/>
          <cell r="DT16"/>
          <cell r="DU16"/>
          <cell r="DV16"/>
          <cell r="DW16" t="str">
            <v xml:space="preserve">Berwyn Programme </v>
          </cell>
          <cell r="DX16" t="str">
            <v xml:space="preserve"> CPS</v>
          </cell>
          <cell r="DY16" t="str">
            <v>CPS and Police</v>
          </cell>
          <cell r="DZ16"/>
          <cell r="EA16"/>
          <cell r="EB16" t="str">
            <v>CPS</v>
          </cell>
          <cell r="EC16"/>
          <cell r="ED16"/>
          <cell r="EE16"/>
          <cell r="EF16"/>
          <cell r="EH16" t="str">
            <v>Infrastructure</v>
          </cell>
          <cell r="EI16"/>
          <cell r="EJ16"/>
          <cell r="EK16"/>
          <cell r="EM16"/>
          <cell r="EN16"/>
        </row>
        <row r="17">
          <cell r="B17" t="str">
            <v>Project</v>
          </cell>
          <cell r="C17" t="str">
            <v>Programme</v>
          </cell>
          <cell r="D17" t="str">
            <v>Programme</v>
          </cell>
          <cell r="E17" t="str">
            <v>Project</v>
          </cell>
          <cell r="F17" t="str">
            <v>Project</v>
          </cell>
          <cell r="G17" t="str">
            <v>Programme</v>
          </cell>
          <cell r="H17" t="str">
            <v>Programme</v>
          </cell>
          <cell r="I17" t="str">
            <v>Programme</v>
          </cell>
          <cell r="J17" t="str">
            <v>Programme</v>
          </cell>
          <cell r="K17" t="str">
            <v>Programme</v>
          </cell>
          <cell r="L17" t="str">
            <v>Programme</v>
          </cell>
          <cell r="M17" t="str">
            <v>Programme</v>
          </cell>
          <cell r="N17" t="str">
            <v>Programme</v>
          </cell>
          <cell r="O17" t="str">
            <v>Programme</v>
          </cell>
          <cell r="P17" t="str">
            <v>Programme</v>
          </cell>
          <cell r="Q17" t="str">
            <v>Programme</v>
          </cell>
          <cell r="R17" t="str">
            <v>Project</v>
          </cell>
          <cell r="S17" t="str">
            <v>Project</v>
          </cell>
          <cell r="T17" t="str">
            <v>Project</v>
          </cell>
          <cell r="U17" t="str">
            <v>Programme</v>
          </cell>
          <cell r="V17" t="str">
            <v>Programme</v>
          </cell>
          <cell r="W17" t="str">
            <v>Programme</v>
          </cell>
          <cell r="X17" t="str">
            <v>Programme</v>
          </cell>
          <cell r="Y17" t="str">
            <v>Programme</v>
          </cell>
          <cell r="Z17" t="str">
            <v>Programme</v>
          </cell>
          <cell r="AA17" t="str">
            <v>Programme</v>
          </cell>
          <cell r="AB17" t="str">
            <v>Project</v>
          </cell>
          <cell r="AC17" t="str">
            <v>Project</v>
          </cell>
          <cell r="AD17" t="str">
            <v>Programme</v>
          </cell>
          <cell r="AE17" t="str">
            <v>Programme</v>
          </cell>
          <cell r="AF17" t="str">
            <v>Programme</v>
          </cell>
          <cell r="AG17" t="str">
            <v>Project</v>
          </cell>
          <cell r="AH17" t="str">
            <v>Project</v>
          </cell>
          <cell r="AI17" t="str">
            <v>Programme</v>
          </cell>
          <cell r="AJ17" t="str">
            <v>Programme</v>
          </cell>
          <cell r="AK17" t="str">
            <v>Programme</v>
          </cell>
          <cell r="AL17" t="str">
            <v>Programme</v>
          </cell>
          <cell r="AM17" t="str">
            <v>Programme</v>
          </cell>
          <cell r="AN17" t="str">
            <v>Programme</v>
          </cell>
          <cell r="AO17" t="str">
            <v>Programme</v>
          </cell>
          <cell r="AP17" t="str">
            <v>Programme</v>
          </cell>
          <cell r="AQ17" t="str">
            <v>Programme</v>
          </cell>
          <cell r="AR17" t="str">
            <v>Other</v>
          </cell>
          <cell r="AS17" t="str">
            <v>Programme</v>
          </cell>
          <cell r="AT17" t="str">
            <v>Programme</v>
          </cell>
          <cell r="AU17" t="str">
            <v>Programme</v>
          </cell>
          <cell r="AV17" t="str">
            <v>Programme</v>
          </cell>
          <cell r="AW17" t="str">
            <v>Project</v>
          </cell>
          <cell r="AX17" t="str">
            <v>Programme</v>
          </cell>
          <cell r="AY17" t="str">
            <v>Programme</v>
          </cell>
          <cell r="AZ17" t="str">
            <v>Programme</v>
          </cell>
          <cell r="BA17" t="str">
            <v>Programme</v>
          </cell>
          <cell r="BB17" t="str">
            <v>Programme</v>
          </cell>
          <cell r="BC17" t="str">
            <v>Project</v>
          </cell>
          <cell r="BD17" t="str">
            <v>Programme</v>
          </cell>
          <cell r="BE17" t="str">
            <v>Programme</v>
          </cell>
          <cell r="BF17" t="str">
            <v>Programme</v>
          </cell>
          <cell r="BG17" t="str">
            <v>Project</v>
          </cell>
          <cell r="BH17" t="str">
            <v>Programme</v>
          </cell>
          <cell r="BI17" t="str">
            <v>Programme</v>
          </cell>
          <cell r="BJ17" t="str">
            <v>Programme</v>
          </cell>
          <cell r="BK17" t="str">
            <v>Project</v>
          </cell>
          <cell r="BL17" t="str">
            <v>Programme</v>
          </cell>
          <cell r="BM17" t="str">
            <v>Programme</v>
          </cell>
          <cell r="BN17" t="str">
            <v>Programme</v>
          </cell>
          <cell r="BO17" t="str">
            <v>Programme</v>
          </cell>
          <cell r="BP17" t="str">
            <v>Programme</v>
          </cell>
          <cell r="BQ17" t="str">
            <v>Programme</v>
          </cell>
          <cell r="BR17" t="str">
            <v>Project</v>
          </cell>
          <cell r="BS17" t="str">
            <v>Programme</v>
          </cell>
          <cell r="BT17" t="str">
            <v>Programme</v>
          </cell>
          <cell r="BU17" t="str">
            <v>Programme</v>
          </cell>
          <cell r="BV17" t="str">
            <v>Project</v>
          </cell>
          <cell r="BW17" t="str">
            <v>Programme</v>
          </cell>
          <cell r="BX17" t="str">
            <v>Programme</v>
          </cell>
          <cell r="BY17" t="str">
            <v>Project</v>
          </cell>
          <cell r="BZ17" t="str">
            <v>Project</v>
          </cell>
          <cell r="CA17" t="str">
            <v>Programme</v>
          </cell>
          <cell r="CB17" t="str">
            <v>Project</v>
          </cell>
          <cell r="CC17" t="str">
            <v>Programme</v>
          </cell>
          <cell r="CD17" t="str">
            <v>Programme</v>
          </cell>
          <cell r="CE17" t="str">
            <v>Programme</v>
          </cell>
          <cell r="CF17" t="str">
            <v>Programme</v>
          </cell>
          <cell r="CG17" t="str">
            <v>Programme</v>
          </cell>
          <cell r="CH17" t="str">
            <v>Programme</v>
          </cell>
          <cell r="CI17" t="str">
            <v>Programme</v>
          </cell>
          <cell r="CJ17" t="str">
            <v>Project</v>
          </cell>
          <cell r="CK17" t="str">
            <v>Programme</v>
          </cell>
          <cell r="CL17" t="str">
            <v>Programme</v>
          </cell>
          <cell r="CM17" t="str">
            <v>Programme</v>
          </cell>
          <cell r="CN17" t="str">
            <v>Programme</v>
          </cell>
          <cell r="CO17" t="str">
            <v>Programme</v>
          </cell>
          <cell r="CP17" t="str">
            <v>Programme</v>
          </cell>
          <cell r="CQ17" t="str">
            <v>Programme</v>
          </cell>
          <cell r="CR17" t="str">
            <v>Programme</v>
          </cell>
          <cell r="CS17" t="str">
            <v>Programme</v>
          </cell>
          <cell r="CT17" t="str">
            <v>Programme</v>
          </cell>
          <cell r="CU17" t="str">
            <v>Programme</v>
          </cell>
          <cell r="CV17" t="str">
            <v>Programme</v>
          </cell>
          <cell r="CW17" t="str">
            <v>Programme</v>
          </cell>
          <cell r="CX17" t="str">
            <v>Programme</v>
          </cell>
          <cell r="CY17" t="str">
            <v>Programme</v>
          </cell>
          <cell r="CZ17" t="str">
            <v>Programme</v>
          </cell>
          <cell r="DA17" t="str">
            <v>Programme</v>
          </cell>
          <cell r="DB17" t="str">
            <v>Programme</v>
          </cell>
          <cell r="DC17" t="str">
            <v>Programme</v>
          </cell>
          <cell r="DD17" t="str">
            <v>Programme</v>
          </cell>
          <cell r="DE17" t="str">
            <v>Programme</v>
          </cell>
          <cell r="DF17" t="str">
            <v>Programme</v>
          </cell>
          <cell r="DG17" t="str">
            <v>Programme</v>
          </cell>
          <cell r="DH17" t="str">
            <v>Programme</v>
          </cell>
          <cell r="DI17" t="str">
            <v>Programme</v>
          </cell>
          <cell r="DJ17" t="str">
            <v>Programme</v>
          </cell>
          <cell r="DK17" t="str">
            <v>Programme</v>
          </cell>
          <cell r="DL17" t="str">
            <v>Programme</v>
          </cell>
          <cell r="DM17" t="str">
            <v>Programme</v>
          </cell>
          <cell r="DN17" t="str">
            <v>Programme</v>
          </cell>
          <cell r="DO17" t="str">
            <v>Programme</v>
          </cell>
          <cell r="DP17" t="str">
            <v>Programme</v>
          </cell>
          <cell r="DQ17" t="str">
            <v>Programme</v>
          </cell>
          <cell r="DR17" t="str">
            <v>Programme</v>
          </cell>
          <cell r="DS17" t="str">
            <v>Programme</v>
          </cell>
          <cell r="DT17" t="str">
            <v>Programme</v>
          </cell>
          <cell r="DU17" t="str">
            <v>Programme</v>
          </cell>
          <cell r="DV17" t="str">
            <v>Programme</v>
          </cell>
          <cell r="DW17" t="str">
            <v>Programme</v>
          </cell>
          <cell r="DX17" t="str">
            <v>Programme</v>
          </cell>
          <cell r="DY17" t="str">
            <v>Programme</v>
          </cell>
          <cell r="DZ17" t="str">
            <v>Programme</v>
          </cell>
          <cell r="EA17" t="str">
            <v>Programme</v>
          </cell>
          <cell r="EB17" t="str">
            <v>Programme</v>
          </cell>
          <cell r="EC17" t="str">
            <v>Programme</v>
          </cell>
          <cell r="ED17" t="str">
            <v>Programme</v>
          </cell>
          <cell r="EE17" t="str">
            <v>Programme</v>
          </cell>
          <cell r="EF17" t="str">
            <v>Programme</v>
          </cell>
          <cell r="EG17" t="str">
            <v>Project</v>
          </cell>
          <cell r="EH17" t="str">
            <v>Programme</v>
          </cell>
          <cell r="EI17" t="str">
            <v>Programme</v>
          </cell>
          <cell r="EJ17" t="str">
            <v>Programme</v>
          </cell>
          <cell r="EK17"/>
          <cell r="EL17"/>
          <cell r="EM17"/>
          <cell r="EN17"/>
        </row>
        <row r="18">
          <cell r="B18"/>
          <cell r="C18"/>
          <cell r="D18"/>
          <cell r="E18"/>
          <cell r="F18"/>
          <cell r="G18"/>
          <cell r="H18"/>
          <cell r="I18"/>
          <cell r="K18"/>
          <cell r="L18"/>
          <cell r="M18"/>
          <cell r="N18"/>
          <cell r="O18"/>
          <cell r="P18"/>
          <cell r="Q18"/>
          <cell r="R18"/>
          <cell r="S18"/>
          <cell r="T18"/>
          <cell r="U18"/>
          <cell r="W18"/>
          <cell r="X18"/>
          <cell r="Y18"/>
          <cell r="Z18"/>
          <cell r="AA18"/>
          <cell r="AB18"/>
          <cell r="AC18"/>
          <cell r="AD18"/>
          <cell r="AE18"/>
          <cell r="AF18"/>
          <cell r="AG18"/>
          <cell r="AH18"/>
          <cell r="AI18"/>
          <cell r="AJ18"/>
          <cell r="AK18"/>
          <cell r="AL18"/>
          <cell r="AM18"/>
          <cell r="AN18"/>
          <cell r="AO18"/>
          <cell r="AP18"/>
          <cell r="AQ18"/>
          <cell r="AR18"/>
          <cell r="AS18"/>
          <cell r="AT18"/>
          <cell r="AU18"/>
          <cell r="AV18"/>
          <cell r="AW18"/>
          <cell r="AX18"/>
          <cell r="AY18"/>
          <cell r="AZ18"/>
          <cell r="BA18"/>
          <cell r="BB18"/>
          <cell r="BC18"/>
          <cell r="BD18"/>
          <cell r="BE18"/>
          <cell r="BF18"/>
          <cell r="BG18"/>
          <cell r="BH18"/>
          <cell r="BI18" t="str">
            <v>n/a</v>
          </cell>
          <cell r="BJ18"/>
          <cell r="BK18"/>
          <cell r="BL18"/>
          <cell r="BM18"/>
          <cell r="BN18"/>
          <cell r="BO18"/>
          <cell r="BP18"/>
          <cell r="BQ18"/>
          <cell r="BR18"/>
          <cell r="BS18"/>
          <cell r="BT18"/>
          <cell r="BU18"/>
          <cell r="BV18"/>
          <cell r="BW18"/>
          <cell r="BX18"/>
          <cell r="BY18"/>
          <cell r="BZ18"/>
          <cell r="CA18"/>
          <cell r="CB18"/>
          <cell r="CC18"/>
          <cell r="CD18"/>
          <cell r="CE18"/>
          <cell r="CF18"/>
          <cell r="CG18"/>
          <cell r="CH18"/>
          <cell r="CI18"/>
          <cell r="CJ18"/>
          <cell r="CK18"/>
          <cell r="CL18"/>
          <cell r="CM18"/>
          <cell r="CN18"/>
          <cell r="CO18"/>
          <cell r="CP18"/>
          <cell r="CQ18"/>
          <cell r="CR18"/>
          <cell r="CS18"/>
          <cell r="CT18"/>
          <cell r="CU18"/>
          <cell r="CV18"/>
          <cell r="CW18"/>
          <cell r="CX18"/>
          <cell r="CY18"/>
          <cell r="CZ18"/>
          <cell r="DA18"/>
          <cell r="DB18"/>
          <cell r="DC18"/>
          <cell r="DD18"/>
          <cell r="DE18"/>
          <cell r="DF18"/>
          <cell r="DG18"/>
          <cell r="DH18"/>
          <cell r="DI18"/>
          <cell r="DJ18"/>
          <cell r="DK18"/>
          <cell r="DL18"/>
          <cell r="DM18"/>
          <cell r="DN18"/>
          <cell r="DO18"/>
          <cell r="DP18"/>
          <cell r="DQ18"/>
          <cell r="DR18"/>
          <cell r="DS18"/>
          <cell r="DT18"/>
          <cell r="DU18"/>
          <cell r="DV18"/>
          <cell r="DW18"/>
          <cell r="DX18"/>
          <cell r="DY18"/>
          <cell r="DZ18"/>
          <cell r="EA18"/>
          <cell r="EB18"/>
          <cell r="EC18"/>
          <cell r="ED18"/>
          <cell r="EE18"/>
          <cell r="EF18"/>
          <cell r="EH18"/>
          <cell r="EI18"/>
          <cell r="EJ18"/>
          <cell r="EK18"/>
          <cell r="EL18"/>
          <cell r="EM18"/>
          <cell r="EN18"/>
        </row>
        <row r="19">
          <cell r="B19" t="str">
            <v>Waterfall</v>
          </cell>
          <cell r="C19" t="str">
            <v>Hybrid</v>
          </cell>
          <cell r="D19" t="str">
            <v>Waterfall</v>
          </cell>
          <cell r="E19" t="str">
            <v>Waterfall</v>
          </cell>
          <cell r="F19" t="str">
            <v>Waterfall</v>
          </cell>
          <cell r="G19" t="str">
            <v>Waterfall</v>
          </cell>
          <cell r="H19" t="str">
            <v>Hybrid</v>
          </cell>
          <cell r="I19" t="str">
            <v>Agile</v>
          </cell>
          <cell r="J19" t="str">
            <v>Hybrid</v>
          </cell>
          <cell r="K19" t="str">
            <v>Hybrid</v>
          </cell>
          <cell r="L19" t="str">
            <v>Hybrid</v>
          </cell>
          <cell r="M19" t="str">
            <v>Agile</v>
          </cell>
          <cell r="N19" t="str">
            <v>Agile</v>
          </cell>
          <cell r="O19" t="str">
            <v>Waterfall</v>
          </cell>
          <cell r="P19" t="str">
            <v>Hybrid</v>
          </cell>
          <cell r="Q19" t="str">
            <v>Waterfall</v>
          </cell>
          <cell r="R19" t="str">
            <v>Waterfall</v>
          </cell>
          <cell r="S19" t="str">
            <v>Construction</v>
          </cell>
          <cell r="T19" t="str">
            <v>Waterfall</v>
          </cell>
          <cell r="U19" t="str">
            <v>Waterfall</v>
          </cell>
          <cell r="V19" t="str">
            <v>Hybrid</v>
          </cell>
          <cell r="W19" t="str">
            <v>Hybrid</v>
          </cell>
          <cell r="X19" t="str">
            <v>Hybrid</v>
          </cell>
          <cell r="Y19" t="str">
            <v>Hybrid</v>
          </cell>
          <cell r="Z19" t="str">
            <v>Hybrid</v>
          </cell>
          <cell r="AA19" t="str">
            <v>Hybrid</v>
          </cell>
          <cell r="AB19" t="str">
            <v>Construction</v>
          </cell>
          <cell r="AC19" t="str">
            <v>Hybrid</v>
          </cell>
          <cell r="AD19" t="str">
            <v>Waterfall</v>
          </cell>
          <cell r="AE19" t="str">
            <v>Waterfall</v>
          </cell>
          <cell r="AF19" t="str">
            <v>Waterfall</v>
          </cell>
          <cell r="AG19" t="str">
            <v xml:space="preserve">Hybrid </v>
          </cell>
          <cell r="AH19" t="str">
            <v>Waterfall</v>
          </cell>
          <cell r="AI19" t="str">
            <v>Waterfall</v>
          </cell>
          <cell r="AJ19" t="str">
            <v xml:space="preserve">Hybrid </v>
          </cell>
          <cell r="AK19" t="str">
            <v>Waterfall</v>
          </cell>
          <cell r="AL19" t="str">
            <v>Waterfall</v>
          </cell>
          <cell r="AM19" t="str">
            <v>Waterfall</v>
          </cell>
          <cell r="AN19" t="str">
            <v>Waterfall</v>
          </cell>
          <cell r="AO19" t="str">
            <v>Waterfall</v>
          </cell>
          <cell r="AP19" t="str">
            <v>Waterfall</v>
          </cell>
          <cell r="AQ19" t="str">
            <v>Waterfall</v>
          </cell>
          <cell r="AR19" t="str">
            <v>Waterfall</v>
          </cell>
          <cell r="AS19" t="str">
            <v>Waterfall</v>
          </cell>
          <cell r="AT19" t="str">
            <v>Waterfall</v>
          </cell>
          <cell r="AU19" t="str">
            <v>Waterfall</v>
          </cell>
          <cell r="AV19" t="str">
            <v>Waterfall</v>
          </cell>
          <cell r="AW19" t="str">
            <v>Hybrid</v>
          </cell>
          <cell r="AX19" t="str">
            <v>Hybrid</v>
          </cell>
          <cell r="AY19" t="str">
            <v>Waterfall</v>
          </cell>
          <cell r="AZ19" t="str">
            <v>Waterfall</v>
          </cell>
          <cell r="BA19" t="str">
            <v>Hybrid</v>
          </cell>
          <cell r="BB19" t="str">
            <v>Hybrid</v>
          </cell>
          <cell r="BC19" t="str">
            <v>Hybrid</v>
          </cell>
          <cell r="BD19" t="str">
            <v>Hybrid</v>
          </cell>
          <cell r="BE19" t="str">
            <v>Waterfall</v>
          </cell>
          <cell r="BF19" t="str">
            <v>Hybrid</v>
          </cell>
          <cell r="BG19" t="str">
            <v>Agile</v>
          </cell>
          <cell r="BH19" t="str">
            <v>Waterfall</v>
          </cell>
          <cell r="BI19" t="str">
            <v>Hybrid</v>
          </cell>
          <cell r="BJ19" t="str">
            <v>Hybrid</v>
          </cell>
          <cell r="BK19" t="str">
            <v>Waterfall</v>
          </cell>
          <cell r="BL19" t="str">
            <v>Hybrid</v>
          </cell>
          <cell r="BM19" t="str">
            <v>Agile</v>
          </cell>
          <cell r="BN19" t="str">
            <v>Hybrid</v>
          </cell>
          <cell r="BO19" t="str">
            <v>Hybrid</v>
          </cell>
          <cell r="BP19" t="str">
            <v>Hybrid</v>
          </cell>
          <cell r="BQ19" t="str">
            <v>Waterfall</v>
          </cell>
          <cell r="BR19" t="str">
            <v>Hybrid</v>
          </cell>
          <cell r="BS19" t="str">
            <v>Waterfall</v>
          </cell>
          <cell r="BT19" t="str">
            <v>Hybrid</v>
          </cell>
          <cell r="BU19" t="str">
            <v>Hybrid</v>
          </cell>
          <cell r="BV19" t="str">
            <v>Waterfall</v>
          </cell>
          <cell r="BW19" t="str">
            <v>Hybrid</v>
          </cell>
          <cell r="BX19" t="str">
            <v>Hybrid</v>
          </cell>
          <cell r="BY19" t="str">
            <v>Waterfall</v>
          </cell>
          <cell r="BZ19" t="str">
            <v>Waterfall</v>
          </cell>
          <cell r="CA19" t="str">
            <v>Hybrid</v>
          </cell>
          <cell r="CB19" t="str">
            <v>Waterfall</v>
          </cell>
          <cell r="CC19" t="str">
            <v>Waterfall</v>
          </cell>
          <cell r="CD19" t="str">
            <v>Hybrid</v>
          </cell>
          <cell r="CE19" t="str">
            <v>Hybrid</v>
          </cell>
          <cell r="CF19" t="str">
            <v>Hybrid</v>
          </cell>
          <cell r="CG19" t="str">
            <v>Hybrid</v>
          </cell>
          <cell r="CH19" t="str">
            <v>Waterfall</v>
          </cell>
          <cell r="CI19" t="str">
            <v>Hybrid</v>
          </cell>
          <cell r="CJ19" t="str">
            <v>Agile</v>
          </cell>
          <cell r="CK19" t="str">
            <v>Hybrid</v>
          </cell>
          <cell r="CL19" t="str">
            <v>Waterfall</v>
          </cell>
          <cell r="CM19" t="str">
            <v>Hybrid</v>
          </cell>
          <cell r="CN19" t="str">
            <v>Agile</v>
          </cell>
          <cell r="CO19" t="str">
            <v>Waterfall</v>
          </cell>
          <cell r="CP19" t="str">
            <v>Hybrid</v>
          </cell>
          <cell r="CQ19" t="str">
            <v>Waterfall</v>
          </cell>
          <cell r="CR19" t="str">
            <v>Waterfall</v>
          </cell>
          <cell r="CS19" t="str">
            <v>Waterfall</v>
          </cell>
          <cell r="CT19" t="str">
            <v>Waterfall</v>
          </cell>
          <cell r="CU19" t="str">
            <v>Waterfall</v>
          </cell>
          <cell r="CV19" t="str">
            <v>Waterfall</v>
          </cell>
          <cell r="CW19" t="str">
            <v>Waterfall</v>
          </cell>
          <cell r="CX19" t="str">
            <v>Waterfall</v>
          </cell>
          <cell r="CY19" t="str">
            <v>Waterfall</v>
          </cell>
          <cell r="CZ19" t="str">
            <v>Waterfall</v>
          </cell>
          <cell r="DA19" t="str">
            <v>Waterfall</v>
          </cell>
          <cell r="DB19" t="str">
            <v>Waterfall</v>
          </cell>
          <cell r="DC19" t="str">
            <v>Waterfall</v>
          </cell>
          <cell r="DD19" t="str">
            <v>Waterfall</v>
          </cell>
          <cell r="DE19" t="str">
            <v>Waterfall</v>
          </cell>
          <cell r="DF19" t="str">
            <v>Waterfall</v>
          </cell>
          <cell r="DG19" t="str">
            <v>Waterfall</v>
          </cell>
          <cell r="DH19" t="str">
            <v>Waterfall</v>
          </cell>
          <cell r="DI19" t="str">
            <v>Waterfall</v>
          </cell>
          <cell r="DJ19" t="str">
            <v>Waterfall</v>
          </cell>
          <cell r="DK19" t="str">
            <v>Waterfall</v>
          </cell>
          <cell r="DL19" t="str">
            <v>Waterfall</v>
          </cell>
          <cell r="DM19" t="str">
            <v>Waterfall</v>
          </cell>
          <cell r="DN19" t="str">
            <v>Waterfall</v>
          </cell>
          <cell r="DO19" t="str">
            <v>Waterfall</v>
          </cell>
          <cell r="DP19" t="str">
            <v>Waterfall</v>
          </cell>
          <cell r="DQ19" t="str">
            <v>Waterfall</v>
          </cell>
          <cell r="DR19" t="str">
            <v>Waterfall</v>
          </cell>
          <cell r="DS19" t="str">
            <v>Waterfall</v>
          </cell>
          <cell r="DT19" t="str">
            <v>Waterfall</v>
          </cell>
          <cell r="DU19" t="str">
            <v>Waterfall</v>
          </cell>
          <cell r="DV19" t="str">
            <v>Waterfall</v>
          </cell>
          <cell r="DW19" t="str">
            <v>Waterfall</v>
          </cell>
          <cell r="DX19" t="str">
            <v>Agile</v>
          </cell>
          <cell r="DY19" t="str">
            <v>Hybrid</v>
          </cell>
          <cell r="DZ19" t="str">
            <v>Hybrid</v>
          </cell>
          <cell r="EA19" t="str">
            <v>Hybrid</v>
          </cell>
          <cell r="EB19" t="str">
            <v>Hybrid</v>
          </cell>
          <cell r="EC19" t="str">
            <v>Hybrid</v>
          </cell>
          <cell r="ED19" t="str">
            <v>Hybrid</v>
          </cell>
          <cell r="EE19" t="str">
            <v>Waterfall</v>
          </cell>
          <cell r="EF19" t="str">
            <v>Waterfall</v>
          </cell>
          <cell r="EG19" t="str">
            <v>Waterfall</v>
          </cell>
          <cell r="EH19" t="str">
            <v>Hybrid</v>
          </cell>
          <cell r="EI19" t="str">
            <v>Waterfall</v>
          </cell>
          <cell r="EJ19" t="str">
            <v>Hybrid</v>
          </cell>
          <cell r="EK19"/>
          <cell r="EL19"/>
          <cell r="EM19"/>
          <cell r="EN19"/>
        </row>
        <row r="20">
          <cell r="B20" t="str">
            <v xml:space="preserve">HM Government is  carrying out a programme of asset sales with the purpose of reducing public sector net debt (“PSND”). The Government has announced its intention to sell the pre-Browne Income Contingent Repayment (ICR) student loan book to contribute to this objective and to realise value to the taxpayer.  This loan book will be sold in a series of tranches over a number of years.  </v>
          </cell>
          <cell r="C20" t="str">
            <v>A Local Land Charge (LLC) is a restriction or prohibition on land which binds successive owners and occupiers. The LLC Programme will deliver a single LLC Register Service for England (the inclusion of the LLC Registers in Wales will be subject to a further business case), implementing the powers granted to Land Registry under the Infrastructure Act 2015. The scope of the Programme is to take the 326 English Local Authorities registers and replace them with a single digital register, resulting in Land Registry becoming the sole registering authority and official search provider for LLC.</v>
          </cell>
          <cell r="D20" t="str">
            <v>NERC/British Antarctic Survey has a business need to replace its two aging science/logistics support vessels with a new dual role purpose vessel.   The FBC calculated that the NPV of the option selected as best overall Value For Money, (design, build operate a new dual role science/logistics support vessel)  resulting in a  saving of £102m over a period of 25 years representing the anticipated lifetime of the new asset. The reduction in vessel capacity  and attendant running costs is predicted to deliver significant savings with only a minor impact of delivery of science days at sea. The Specification/Statement Of Requirements for the new vessel was developed in consultation with the key stakeholders including, but not limited to, the scientific user community; logistics support staff within the British Antarctic Survey and the Supply Side. Working with the selected shipyard, Cammell Laird  we are optimising the design and on track to deliver the vessel in Autumn 2018.   Following intensive commissioning and sea trials, the vessel will enter into service in Autumn 2019.NERC is not purchasing any steel. Steel purchased by the main contractor has due regard for the guidance and commercial best practice.</v>
          </cell>
          <cell r="E20" t="str">
            <v xml:space="preserve"> Urenco is a  company which provides enriched uranium to the civil nuclear industry.HMG's objective is to sell HMG's one- third shareholding in Urenco.UKGI is  currently looking at 1. the benefits of transforming the governance to a corporate board structure and  2. the commercial value of creating the optionality to sell. </v>
          </cell>
          <cell r="F20" t="str">
            <v>The Francis Crick Institute  is a joint venture between the UK's largest biomedical research and academic institutions: The Medical Research Council (MRC), Cancer Research UK (CRUK), the Wellcome Trust, University College London,  Kings College, London and Imperial College, London.  A new research Institution will be established involving the construction of a new facility located close to St Pancras station, London.  This facility will accommodate 1,268 scientists when fully operational.  The National Institute for Medical Research (NIMR) will be closed.  The funds from the sale of the former NIMR site at Mill Hill and the former National Temperance Hospital site will be used as part of this project.</v>
          </cell>
          <cell r="G20" t="str">
            <v>The Commercial Capability Programme will deliver a step change in commercial capability by putting in place the key enablers that will lead to a function which is smaller, aligned with the new functional model for Government, and staffed with professionals who are more capable and confident. To do this we will recruit, retain, develop and grow our own best commercial talent, helping to drive commercial common sense.</v>
          </cell>
          <cell r="H20" t="str">
            <v xml:space="preserve">Design, development, build and deployment of an IT Shared Service across Government that enables them to work effectively and securely. </v>
          </cell>
          <cell r="I20" t="str">
            <v>GOV.UK Verify is the new way to prove who you are online and for public service providers to be assured you are who you say you are. The programme is developing the service from beta to live by April 2016, and implementing it across central government services from April 2016 onwards.</v>
          </cell>
          <cell r="J20" t="str">
            <v xml:space="preserve">The Hubs programme will consolidate the office estate by creating a network of large, cross-government strategic hubs and supporting estate.       </v>
          </cell>
          <cell r="K20" t="str">
            <v>ISSC1 is based on the DfT SSC in Swansea which was divested to an independent shared service provider arvato, in March 2013. The framework contract was novated to the Cabinet Office in September 2013 and would include a low-cost ERP platform provision to enable an affordable service for the smaller department and its agencies which they can sign up to via a call off agreement. As the Framework Authority, Crown Oversight’s role is to assure this activity whilst at the same time monitoring the service customers receive to ensure that agreed standards and service levels continue to be met. (Scope change December 2015 - Scope changed as a result of further delay to the initial DfT migrations, a joint supplier/customer phase of re-evaluation and re-planning has began. Lead by DfT on behalf of the Framework Authority, this activity is now focused on sole delivery of DfT migrations and how soon these might be achieved, unconstrained by the need for consideration of Other Government Departments (OGDs).  As a result, the scope of planned deliveries is likely to change thus ensuring  OGDs  are able to maintain business critical services during the revised lead time for DfT to fully effect the migrations of its business units.)</v>
          </cell>
          <cell r="L20" t="str">
            <v>ISSC2 will transform back office operations by consolidating transactional services and by sharing HR, procurement, finance and payroll functions and processes, it will deliver more efficient and cost-effective services.The ethos behind this shared services model is to leverage skills and drive economic efficiency. The strategy is driven by the potential for financial savings in high volume, low risk and low complexity, less regulated work and streamlined systems and processes.The procurement phase of the ISSC2 project was completed on 31 October 2013, with 13 individual clients signing contracts with Shared Services Connected Limited (SSCL).SSCL is a joint venture between Steria (75%) and Government (25%) with a 7 year contract, and a 3 year option to extend. It has an ambitious strategy for growth, and signing contracts with the Ministry of Justice (MoJ) and Home Office (HO) represents a key milestone in its continued expansion to achieve its strategy. MoJ and HO joined as SSCL clients in November 2014.As well as delivering Business Process Services (BPS) to its clients, SSCL is also designing, building and implementing a Single Operating Platform (SOP) to further enable the drive towards standardising services offered by SSCL.</v>
          </cell>
          <cell r="M20" t="str">
            <v>The need to manage assets more commercially and strategically reducing costs by:*Incentivising the efficient use of land and property assets*Introducing market rent charges*Providing extra support to departments to help them implement agreed portfolio strategies</v>
          </cell>
          <cell r="N20" t="str">
            <v>Most major ICT contracts for the department expired at the end of November 2015.  This programme has provided for continuity of operations for ICT services for the CPS beyond Nov 2015. Major portions of the main PFI contract with CGI have been extended to end of Mar 2017. The contracts for Print Services and the Networks and Telephony Services have been removed from the PFI deal and procured through relevant frameworks and have commenced on 1 Dec 2015. This programme will manage the necessary procurements, contract agreements, service transitions and transformation.</v>
          </cell>
          <cell r="O20" t="str">
            <v>Up to £600m has been made available to make the 700 MHz band available for mobile broadband.  The programme consists of four projects:1) the infrastructure programme to clear the spectrum – developing and implementing a new transmission frequency plan for DTT broadcasting. Implementation includes building or altering over 80 transmitters. This is forecast to cost c£350m;2) DTT Viewer communications – informing viewers of the need to retune in affected areas.  This is the smallest element of the programme and is currently forecast to cost around £5m.3) DTT Viewer support – final decisions on the scope of the project are still to be taken, but is likely to include provision of practical and financial help to vulnerable viewers in affected areas. Current estimates suggest that this could cost around £52m though this will depend heavily on the type of help offered.4) PMSE Compensation - final decisions on the scope of the project are still to be taken, but it is likely to consist of proving compensation to owners of PMSE equipment that will no longer be useable for the cost of bringing forward their equipment replacement. This is currently forecast to cost around £37m.</v>
          </cell>
          <cell r="P20" t="str">
            <v>The Blythe House Programme seeks to unlock national collections that cannot readily be viewed by the public and to care for and preserve them for future generations. The Programme's 3 key objectives: 1) To ensure the Blythe House is put to its most efficientand effective use in order to deliver maximum value for money 2)To meet the governments obligation to ensure that the collections currently held at Blythe House are properly stored and cared for 3) To ensure that the Blythe House museums are able to care for their collections in the most efficient and effectiveway</v>
          </cell>
          <cell r="Q20" t="str">
            <v>Phase 1:  Delivering superfast broadband (24Mbs+) to 90% of UK premises by early 2016 and delivering universal standard broadband (2Mbps).  4.1million superfast premises to be covered under Phase 1, delivered through 44 projects, and a small number of joint Rural Community Broadband Projects with DEFRA.Phase 2:  Delivering superfast broadband (24Mbs+) to 95% of UK premises by December 2017, as a continuation of Phase 1 covering c1 million premises.   Combined investment of £1.7bn central and local Government plus supplier investment.</v>
          </cell>
          <cell r="R20" t="str">
            <v>The Government's Mobile Infrastructure Project aims to provide mobile voice coverage to areas of the UK that  have not been covered by the commercial sector by building new mobile masts.  The Mobile Infrastructure Project will bring voice and data services to some of the most remote parts of the UK for the first time.  The project was extended in 2014 by a further year and closed on March 2016.  The project is completing residual activity over the following months post March 2016.DCMS have partnered with Arqiva and 4 Mobile Network Operators (MNOs) to identify areas of no coverage and build mobile phone infrastructure.  The project is addressing complete "Not Spots" and not "Partial Not Spots" for state aid reasons.  Not Spots are defined as areas devoid of network coverage from all mobile providers.</v>
          </cell>
          <cell r="S20" t="str">
            <v xml:space="preserve">The New Tate Modern will provide London with a unique public space for a rich collection of international art, combined with educational initiatives for diverse audience groups.  The New Tate Modern will significantly enhance the UK's reputation as a major cultural force in the world. </v>
          </cell>
          <cell r="T20" t="str">
            <v>Primary objective is to agree a contract to enable the construction and operation of a new nuclear power plant that achieves a fair deal, represents good value for money, is affordable and is compatible with State aid rules. Secondary objective is to fully explore and understand the issues around a CfD for HPC and make a recommendation to ministers based on this.Procurement Policy on steel in major projects It doesn’t apply as DECC is not procuring HPC.</v>
          </cell>
          <cell r="U20" t="str">
            <v xml:space="preserve">The primary objective of the programme is to site and construct a permanent geological disposal facility (GDF) as the safe, secure and environmentally responsible solution to the long-term management of higher-activity radioactive waste in the UK, excluding Scotland.   The programme also supports the delivery of the UK's nuclear new build programme because before development consents for new nuclear power stations are granted, the Government needs to be satisfied that effective arrangements exist or will exist to manage and dispose of the wastes they will produce. The programme complies with all public procurement policy obligations including the guidance in Procurement Policy Note 16/15. The developer will be able to provide data once we are in the implementation phase of the programme ie we have a designated site and a site specific rather than a generic design.                                                                                                                                                                                                                                                                                               </v>
          </cell>
          <cell r="V20" t="str">
            <v xml:space="preserve">The objective of the procurement (the Magnox Competition) is the delivery of a series of outputs largely based on the extant baselines of Magnox and RSRL, currently defined as outcomes of the Magnox Optimised Decommissioning Plan (MODP) and Optimised RSRL Baseline (HOP and WOP) at 10% lower cost. The performance obligations associated with delivery of this objective are embodied within a Client Specification which forms the basis of the Site Licence Company Agreement (SLCA) and Parent Body Agreement (PBA). Following the application of competitive tension via the competition process and share transfer to a new PBO, a target cost incentivised contract arrangement is in place for delivery of the performance obligations in the contract. A contract period of 14 years is envisaged in two phases each of circa 7 years. The target cost as bid is £2.4bn for phase 1 and £1.4bn for phase 2. Currently the project is focussed on "Consolidation" of the successful bidders commitments into the SLC Lifetime Performance Plan (LTPP).The SLCA anticipates some change to the Target Cost during the Consolidation phase but the full extent of the change will only be known at the end of May 2016. A key enabler to achieving a lower cost for delivering the programme is the NDA's ability to put in place funding to match the programme established by the contractor in the updated LTPP. Should the updated LTPP prove to be unaffordable a further iteration may be required. </v>
          </cell>
          <cell r="W20" t="str">
            <v xml:space="preserve">Changing the model for engaging the private sector at the Sellafield Site from the current Parent Body Organisation model to a new Market Enhanced Site Licenced Company characterised by public sector retention of the uncertainties intrinsically associated with Sellafield.    </v>
          </cell>
          <cell r="X20" t="str">
            <v xml:space="preserve">The Government's vision is for every home in Great Britain to have smart electricity and gas meters by 2020. Smart Meters will give consumers up-to-date information about how much gas and/or electricity they have used in pounds and pence, as well as units of energy.  Smart meters will have benefits for consumers, suppliers and energy networks. Consumers will have near real-time information about their energy use, enabling them to monitor and manage their energy consumption, save money and reduce carbon emissions.  Switching between suppliers will also be made simpler and faster. Energy suppliers will have access to accurate data for billing and will be able to offer a wider range of services and tariffs.  Energy networks will have better information to manage and plan current activities and support the move towards the development of a smart grid. </v>
          </cell>
          <cell r="Y20" t="str">
            <v xml:space="preserve">The primary objective of the Common Agricultural Policy Delivery Programme is to procure a solution for the processing, payment and accounting of claims for funding from all schemes as part of CAP2013. </v>
          </cell>
          <cell r="Z20" t="str">
            <v>The Defra UnITy Programme has been established to exploit the opportunity presented from the expiry of its two largest ICT contracts. The programme will run until 06/2018 to develop a delivery mechanism leveraging good outcomes in a multi vendor environment.</v>
          </cell>
          <cell r="AA20" t="str">
            <v>TEAM2100 will further reduce tidal flood risk to the 1.25 million people and £200 billion property in London and the Thames estuary through capital maintenance and refurbishment of tidal flood risk assets. It is the first multi-year programme to be implemented from the government approved TE2100 Plan. TEAM2100 is being delivered through a long-term, collaborative contract between the Environment Agency and the delivery partner, CH2M.</v>
          </cell>
          <cell r="AB20" t="str">
            <v xml:space="preserve">The Thames Tideway Tunnel project will protect the River Thames in London from sewage discharges arising from an old and at-capacity  sewerage network.  Bazalgette Tunnel Limited (also known as Tideway) is the Infrastructure Provider appointed to deliver and finance the project, along with enabling and interface works that are being led by Thames Water Utilities Limited. The project is now entering the construction phase. Defra is the lead department that monitors the potential risks to the taxpayer that may arise from the project, including potential calls on the contingent financial support package provided by Government for the project to cover certain remote but high impact risks.Structural Steel declaration.  The project is delivered and financed by the private sector and therefore this falls out of the scope of PNN Action Note 16/15.  Defra has shared the Note with Tideway and explained the Government policy and rationale behind this. </v>
          </cell>
          <cell r="AC20" t="str">
            <v xml:space="preserve">The Government has legislated through the Childcare Act 2016 to introduce an entitlement to 30 hours of free childcare for working parents of 3 and 4 year olds (the extended entitlement).  The extended entitlement will be rolled-out nationally from September 2017 with early implementation in some areas from September 2016 in keeping with commitments made by the Prime Minister.  </v>
          </cell>
          <cell r="AD20" t="str">
            <v>The Priority School Building Programme (PSBP) is addressing the condition need of those school buildings in the worst condition across the county.  We are rebuilding and/or refurbishing buildings at 537 schools across the country: 491 using capital funding (the subject of this GMPP return); and 46 using private finance funding.  The PSBP Capital programme has 116 schools worth over £10m of which 68 have their contracts awarded.The future pipeline of early projects determining requirements on steel sourcing have been signalled to the market pre-procurement. This gives potential bidders sufficient time to prepare for competitive bidding under EFA frameworks or OJEU procurements.</v>
          </cell>
          <cell r="AE20" t="str">
            <v>Delivering 46 schools in the worst and most urgent need of repair using HMT's PF2 approach.</v>
          </cell>
          <cell r="AF20" t="str">
            <v>The project aims to establish sustainable air services to St Helena to promote economic development and increased financial self-sufficiency, leading eventually to graduation from UK Government support. This will be done through the construction of an airport and the introduction of scheduled air services.  The project also includes support to the operation of the airport for a period of ten years and the construction of a wharf.  The project will put in place the necessary legal, regulatory and monitoring framework, and includes a series of reforms to be implemented by the St Helena Government to open up the island to inward investment and increased tourism.</v>
          </cell>
          <cell r="AG20" t="str">
            <v>To improve the A14, which is a major national and inter-urban regional transport artery, between Cambridge and Huntingdon to relieve congestion and support both national and regional economic growth.</v>
          </cell>
          <cell r="AH20" t="str">
            <v>Options work is currently ongoing to assess the right solution; the RIS states "construction of twin-bored tunnel of at least 1.8 miles as the road passes Stonehenge, coupled with a dual carriageway bypass for Winterbourne Stoke to link the existing dual carriageway section around Amesbury with the dual carriageway at Berwick Down".</v>
          </cell>
          <cell r="AI20" t="str">
            <v xml:space="preserve">Airport Capacity Programme scope: DfT activities to enable a decision on preferred scheme for increased airport capacity, then DfT’s enabling activities that will be needed for delivery of increased capacity.  </v>
          </cell>
          <cell r="AJ20" t="str">
            <v>A new high-frequency rail service which will increase rail-based capacity in London by 10% and cut journey times across London and the South East.</v>
          </cell>
          <cell r="AK20" t="str">
            <v xml:space="preserve">The East West Rail Western Section project will re-construct and upgrade a partly disused railway, between Oxford / Princes Risborough and Milton Keynes / Bedford to meet transport and economic growth needs. </v>
          </cell>
          <cell r="AL20" t="str">
            <v>The Great Western Route Modernisation is an extensive programme undertaken by Network Rail and other key stakeholders to modernise existing infrastructure on the Great Western mainline - it will create faster, more reliable services, better stations and increased freight capacity. Modernising the route will improve the experience of everyone who uses it and stimulate economics growth in the south west and beyond.</v>
          </cell>
          <cell r="AM20" t="str">
            <v>A new, fully integrated, high speed North-South railway.</v>
          </cell>
          <cell r="AN20" t="str">
            <v>IEP will renew the UK's high speed train fleet on the Great Western and East Coast. Through franchise competitions, IEP is a key means to deliver the passenger benefits from the associated upgrades including more capacity, improved reliability, reduced journey times and better environmental performance. The order supports a new train factory at Newton Aycliffe which will create 730 new jobs with thousands more in the supply chain. IEP serves London to Bristol, Cardiff, Swansea, Cheltenham &amp; Worcester, and London to Leeds, Edinburgh &amp; Aberdeen offering through-trains from non-electrified lines without the need to change or attach a locomotive.</v>
          </cell>
          <cell r="AO20" t="str">
            <v>The project will identify feasible options for additional river crossing road capacity in the Lower Thames area and assess these against traffic, economic and environmental criteria.  The scope of this assessment includes consideration of the best location, route aligment, type of crossing structure (i.e. bridge versus tunnel) and financing (inc. charging and the potential for private sector involvement).</v>
          </cell>
          <cell r="AP20" t="str">
            <v>Modernisation of the Midland Main Line Route to provide more passenger capacity, reduced journey times into London and between major Midland cities and electrification of main line.</v>
          </cell>
          <cell r="AQ20" t="str">
            <v xml:space="preserve">The North of England Programme will improve the connectivity and capacity of the existing rail network across the north of England.  </v>
          </cell>
          <cell r="AR20" t="str">
            <v>To secure the provision of passenger rail services as set out under the Railways Act 1993 (as amended) by letting Rail Franchises.</v>
          </cell>
          <cell r="AS20" t="str">
            <v>To manage the delivery of a Search and Rescue Helicopter contract for the provision of search and rescue helicopter services for the UK.</v>
          </cell>
          <cell r="AT20" t="str">
            <v>To centralise transactional functions for Finance, Human Resources, Payroll and Procurement into a single Independent Shared Service Centre.</v>
          </cell>
          <cell r="AU20" t="str">
            <v xml:space="preserve">Programme of infrastructure upgrades and new rolling stock to increase peak time capacity. This programme is made up of the Wessex Capacity Programme (WCP), which includes the enhancements works at Waterloo station and the rolling stock procurement. Collectively the whole South West Route Capacity programme is referred to as the Wessex Capacity Improvement Programme  (WCIP) by Network Rail. </v>
          </cell>
          <cell r="AV20" t="str">
            <v>To provide faster and more reliable journeys for people and businesses and improved accessibility and capacity, from and through the heart of London.</v>
          </cell>
          <cell r="AW20" t="str">
            <v>The primary aim of this programme is to deliver the Prime Minister's commitment to sequence 100,000 whole human genome samples by December 2017. The Project has four specific aims: to bring benefit to patients and create a genomic medicine service for the NHS; to enable new scientific discovery and medical insights; to create an ethical and transparent programme based on consent; to kick start the development of a UK genomics industry.</v>
          </cell>
          <cell r="AX20" t="str">
            <v>Care.data is a programme of work which aims to increase the range and detail of information that is collected across Health and Social Care services, then to securely connect that information together and make it available to those who plan NHS services, as well as to researchers, clinicians, medical charities and businesses that support the NHS to make services better.</v>
          </cell>
          <cell r="AY20" t="str">
            <v>To extend the current flu programme to children aged two to less than 17 years as part of DH legal obligations, under the 2010 NHS Constitution.</v>
          </cell>
          <cell r="AZ20" t="str">
            <v xml:space="preserve">The Programme delivers the LSP contract for IT services across health and care organisations in the North, Midlands and East of England including delivery of the strategic electronic patient record system (Lorenzo) and the safe and secure exit of all non-Lorenzo deployed services by July 16. </v>
          </cell>
          <cell r="BA20" t="str">
            <v>To improve cost recovery from visitors and migrants (both EEA and non-EEA) in England to ensure that the NHS receives a fair contribution for the cost of the healthcare it provides.</v>
          </cell>
          <cell r="BB20" t="str">
            <v>The Electronic Prescription Service enables prescribers - such as GPs and practice nurses - to send prescriptions electronically to a dispenser (such as a pharmacy) of the patient's choice. This makes the prescribing and dispensing process more efficient and convenient for patients and staff.</v>
          </cell>
          <cell r="BC20" t="str">
            <v>GPSoC Replacement Project: Continued funding for the provision and development of the GP clinical IT systems used in all practices in England by appointing a range of suppliers to a procurement framework, offering GP practices a choice of systems from a diverse market</v>
          </cell>
          <cell r="BD20" t="str">
            <v>The Health and Social Care Network (HSCN) programme will provide the successor to the N3 network and will establish a reliable, safe and efficient way for health and social care organisations to exchange information from 2017 onwards.</v>
          </cell>
          <cell r="BE20" t="str">
            <v>Investing in Liaison and Diversion services to screen, assess and refer offenders at the earliest possible point of the criminal justice system into relevant treatment and support, with information from assessments subsequently fed into the criminal justice process to be used to inform decisions about justice outcomes, charging, prosecution and sentencing.</v>
          </cell>
          <cell r="BF20" t="str">
            <v>The aim of the Programme is to put in place effective services and activities to facilitate clinical professionals, commissioners and researchers’ legitimate need to use patient-level data to inform decision-making and provide insight into the health and care of England’s citizens.</v>
          </cell>
          <cell r="BG20" t="str">
            <v>“To re-procure the National Pandemic Flu Service to ensure that a complementary service to primary care remains ready to be mobilised to enable the rapid distribution of antivirals to symptomatic individuals in the event of a pandemic.</v>
          </cell>
          <cell r="BH20" t="str">
            <v>To develop a full Proton Beam Therapy service in England.</v>
          </cell>
          <cell r="BI20" t="str">
            <v>The NHS Electronic Staff Record (ESR) provides payroll and HR services to all NHS organisations in England and Wales, apart from two English NHS Trusts. The NHS ESR Re-procurement Project was previously established to replace the expiring McKesson UK contract to provide this service. A new contract was awarded to IBM in December 2014. Day-to-day management of the contract and service delivery is undertaken by an NHS Central team, reporting to the SRO.</v>
          </cell>
          <cell r="BJ20" t="str">
            <v>Deliver NHS e-Referral Service to support paperless referrals and a paperless NHS by 2018, as a centrepiece of NHS England’s response to the Government’s Digital First and transparency initiatives.</v>
          </cell>
          <cell r="BK20" t="str">
            <v>The NHSmail 2 project will identify a solution and deliver a replacement to the existing NHSmail service.</v>
          </cell>
          <cell r="BL20" t="str">
            <v>To replace the NHS pension contract that is to expire, ensuring there is no break in the Secretary of State’s ability to meet statutory requirements to offer the NHS Pension scheme.</v>
          </cell>
          <cell r="BM20" t="str">
            <v>The NHS.UK programme is transforming the website NHS Choices, and designing a digital service that better connects patients to the information and services that they need. The user is at the heart of everything that we do.</v>
          </cell>
          <cell r="BN20" t="str">
            <v xml:space="preserve">The Science Hub programme, previously called Chrysalis,  transferred to Public Health England on 31st March 2013. The vision under PHE has continued to develop and builds upon and strengthens the strategic case for an integrated public health service, as well as address the urgent re-provision of facilities currently at Porton. The business case is based on the delivery of a “hub and node” model for public health science through co-location of Porton research, Colindale and London HQ functions onto a site to be purchased from GSK. The requirement for steel for this programme has not yet been decided.  Following the Spending Review, an options analysis is being conducted to accomodate all the staff now in scope at various levels of risk.  This will determine the requirement for construction versus refurbishment and this will determine whether the steel usage will be significant                                                                                                                                                                                                                              </v>
          </cell>
          <cell r="BO20" t="str">
            <v>NHS Supply Chain - Future Operating Model1. To develop strategic approach to procure services to replace NHS Suply Chain contract2. To design the future operating model (FOM) for NHS Supply Chain services with a view to delviery significant savings to the NHS by acheiving the following  a) Increase compliance of NHS to purchase a standard range of clinically appropriate products  b) Increase uptake/volume of product purchased via NHS Supply Chain  c) Utilise increased buying power to affect purchasing behaviours  d) Lower the cost of product for the NHS 3. To plan and implement the chosen operating model for NHS Supply Chain to ensure delivery of service beyond October 2018</v>
          </cell>
          <cell r="BP20" t="str">
            <v>ADMS Transformation will transition the full Application Development, Maintenance and Support (ADMS) services currently provided by HPE to DWP Technology in a controlled manner along with establishing a new Resourcing Framework and establishing access to all the relevant development and test tooling, software and processes.  Underpinning this business change will be the insourcing of appropriate HPE staff into a new DWP GovCo organisation enabling a flexible and agile resource pool.  The changes will be delivered between October 2016 and March 2017.</v>
          </cell>
          <cell r="BQ20" t="str">
            <v xml:space="preserve">This programme was set up to implement the Government’s workplace pension reforms. The overarching aim of the reforms is to get more people saving more for their retirement. </v>
          </cell>
          <cell r="BR20" t="str">
            <v>Delivered a new statutory child maintenance scheme which included fundamental changes to policy and regulations that simplify the approach to child maintenance calculations and a new IT system on which to administer.  Including the closure of all relevant CSA cases, and the retirement of associated IT systems.</v>
          </cell>
          <cell r="BS20" t="str">
            <v xml:space="preserve">Designing and delivering a blueprint of our people; teams and locations in 2018 and beyond while optimising the space we use, as we exit the current estates PRIME contract and take on new contractual arrangements from April 2018.  </v>
          </cell>
          <cell r="BT20" t="str">
            <v>The programme is delivering projects that will transform DWP Operations to prevent fraud and error; detect and correct fraud and error; deliver tough punishments for those who defraud the system; and deter those who would try to abuse the system in future.  The programme will deliver new services that support our customers and improve efficiency.</v>
          </cell>
          <cell r="BU20" t="str">
            <v>To perform the on-going re-fresh of  DWP's ageing infrastructure assets and deliver a modern flexible cloud hosting environment; and to undertake the progressive migration of applications from the Standard Services Business Allocation (SSBA) Hosting Services contract to the new hosting arrangements.</v>
          </cell>
          <cell r="BV20" t="str">
            <v>This project, working with HMRC, will introduce the new single state pension, and end both Savings Credit and the contracting-out from defined benefit pension schemes.Changes include removing the complexities of the current system by moving to a single state pension set above the level of the basic means tested benefit. This together with abolition of the Savings Credit will provide today’s savers with greater clarity about what they will receive from the State.  It also reduces the number of people reliant on the basic means test. The Department is also abolishing contracting out from defined benefit pension schemes.   To ensure fairness the calculation of new State Pension will recognise pre 2016 National Insurance records.This DWP led Project will work closely with HMRC to deliver the necessary changes to systems and processes to deliver the new pension and the accompanying measures needed for ending of contracting out.The Project will ensure staff in both DWP and HMRC are equipped to deliver the reform and that the changes are communicated to current and future pensioners, employers, trustees and scheme providers at the appropriate time.</v>
          </cell>
          <cell r="BW20" t="str">
            <v>The Government is committed to supporting disabled people to live independently. The Government has therefore introduced PIP which is a more modern and dynamic benefit that assess disabilities objectively and equally, and focuses support on those in greatest need. It has also exempted PIP from the benefit freeze over the life of the Parliament, protecting the value of the benefit. Claimants receiving PIP are also exempt from the benefit cap.</v>
          </cell>
          <cell r="BX20" t="str">
            <v>Universal Credit replaces six separate benefits and tax credits for working age people, bringing together in and out of work systems into one, to make work pay. When fully rolled out it is expected that up to 7 million households will benefit from Universal Credit. Legislated for in 2012-13, it has now entered implementation phase.</v>
          </cell>
          <cell r="BY20" t="str">
            <v xml:space="preserve">To provide a secure modern fit for purpose HMG office compound for both BHC and DFID in Abuja, Nigeria.  </v>
          </cell>
          <cell r="BZ20" t="str">
            <v>Provide the continuation of the Movement of Personal Effects (heavy baggage, car freight, UAF) to HMG staff and their dependents posted overseas from 1 Sept 2016.</v>
          </cell>
          <cell r="CA20" t="str">
            <v>• Transformation: The FCO has committed through its corporate objectives to: “Transform the FCO’s ‘Official’ technology and deliver the flexible, reliable and modern tools our staff need to do their jobs” whilst “harnessing digital technology to transform the way that they work”. Tech Overhaul is the transformation programme engineered to meet these objectives by:  • Providing reliable, resilient and easy to use technology across our global network  • Enabling mobile and flexible working at ‘Official’ where possible, ‘Official-Sensitive’ where necessary  • Providing customer interaction and service provisions which are digital by default, delivering   information and knowledge management capabilities, encouraging innovation and collaboration</v>
          </cell>
          <cell r="CB20" t="str">
            <v>The FCO wants to maximise the efficiency of its London estate by consolidating its core activities into the Main Building on King Charles Street (KCS). This will support the wider Cabinet Office strategy of consolidating the HMG Estate in Central London. It will free up the Old Admiralty Building (OAB) freehold for other Government Department use. There are savings for the FCO on operating costs and for the wider Government on lease rentals. This UK Estates Reform (UKER) project is a catalyst to provide a more modern working environment for FCO staff, to help deliver Diplomatic Excellence, to embed flexible working, and to drive efficiency across the FCO. The FCO must also introduce a new High Classification IT system by 2014, which will involve making a significant part of the KCS building secure.</v>
          </cell>
          <cell r="CC20" t="str">
            <v>This Programme by 2020-21 will replace HMRCs current 170 offices with 13 new Regional Centres, 5 transitional sites, 4 Specialist Sites and a London Headquarters serving every part of the UK. This will enable HMRC to create modern, adaptable work spaces that will support the digital infrastructure, staff collaboration and development that HMRC requires to modernise.The Programme will support delivery of future efficiency savings through the extended roll out of the ten-year modernisation programme.This Programme also supports the wider Government agenda to transform the Civil Service estate;  all of our chosen locations for HMRC Regional Centres align with the siting of Government Hubs.</v>
          </cell>
          <cell r="CD20" t="str">
            <v xml:space="preserve">To manage the safe exit of HMRC's ASPIRE IT contract that ends in June 2017. The Programme's Aims and Objectives are: The Programme aim for the scope reflected in the Business Case is to:• achieve a safe transition from the ASPIRE contract to the new HMRC IT operating and sourcing model, enabling HMRC’s digital and data transformation and deliver the benefits of the new model thereafter.The Programme objectives for the scope reflected in the Business Case are to:• Ensure there is continuity of IT supply to the Department and its customers once the current contractual arrangements through the ASPIRE contracts end in June 2017;• Ensure that new sourcing arrangements provide better value for money, drive out savings compared to current baseline and are market aligned and consistent with Government standards for ICT contracts and IT delivery;• Ensure  IT in HMRC is transformed to enable HMRC’s digital and data transformation and to ensure that changes can be made more flexibly and at greater speed through a new target Operating and Commercial Model and re-engineered processes;• Ensure HMRC has the capacity and capability to operate its new IT Operating and Commercial Model on a sustainable basis;• Ensure the transition from ASPIRE contracts to the new Operating Model is as smooth as possible with minimal disruption to service (same or better SLAs) and project delivery (time, cost, quality as agreed for each project) during the transition period.  </v>
          </cell>
          <cell r="CE20" t="str">
            <v xml:space="preserve">HMRC is responsible for delivering an end to end declaration processing service for imports to and exports from the UK.  The current service delivery system is the Customs Handling of Import and Export Freight service (CHIEF).  Each year this business critical service handles c.42 million declarations and collects £34bn revenue, set in a context of an international trade supply chain that is worth £700bn p.a. to the UK economy. This is a business critical declaration processing system handling movements of 3rd country (non-EU) goods. CHIEF operates real time, 24 hours per day, 365 days of the year.The current CHIEF system is more than 23 years old and based on aging Virtual Machine Environment (VME) technology which is becoming difficult to maintain as support skills are difficult to find. The service has reached a point where any changes will be both expensive and technically difficult to implement.  HMRC are seeking to replace CHIEF with a robust, scalable set of import /export services, capable of delivering this critical function into the future.  </v>
          </cell>
          <cell r="CF20" t="str">
            <v xml:space="preserve">Under TFC the intention is to provide childcare accounts for all eligible children for which the first £8,000 deposited by parents or others is topped up by government by 20p for every 80p deposited, up to a maximum of £2,000 per child per year. The TFC programme will design and implement the TFC scheme. Accountability for TFC is divided between HMRC and HM Treasury (HMT). HMRC are responsible for TFC delivery and for outcomes on customer service such as correct payments and data security. HMT have responsibility for ensuring the scheme delivers its intended policy outcomes and for advising ministers on any further policy changes needed to ensure the outcomes continue to be achieved. HMRC will also deliver, for DfE who are the accountable Department, the functionality to support the enhanced 30 hours free childcare provision for 3 and 4 year olds. </v>
          </cell>
          <cell r="CG20" t="str">
            <v>In a world of internet enabled communication, ensure that the police, wider law enforcement, security and intelligence agencies can lawfully obtain, manage and use communications data and intercepted content to: detect, prevent and disrupt crime; protect the public and save lives.</v>
          </cell>
          <cell r="CH20" t="str">
            <v>It is proposed that the Home Office move to a supplier who can provide both an updated ERP i.e. Oracle Release 12, and a common shared service model to provide transactional human resource (HR), finance (including payroll) and procurement  services, in full alignment with the Cabinet Office Next Generation Shared Service strategic plan (NGSS) . THe NGSS plan looks to  operate a Crown Oversight Function that works with departments to deliver improvements in the quality of service and reduction in the operating costs of shared services</v>
          </cell>
          <cell r="CI20" t="str">
            <v xml:space="preserve">Cyclamen equipment provides the capability to detect and intercept, and thereby deter the illcit movement of radiological materials into the United Kingdom.  The Programme will deliver modernised Cyclamen capabilities that continue to safeguard the security of the UK. </v>
          </cell>
          <cell r="CJ20" t="str">
            <v>To deliver digital services that will provide systems capable of transforming the way that Border Force and its partners operate.</v>
          </cell>
          <cell r="CK20" t="str">
            <v>A new modernisation release for Barring and Disclosure that will unify operations, introduce electronic applications and referrals, and enable new services such as Basics and Barred List Checks.</v>
          </cell>
          <cell r="CL20" t="str">
            <v xml:space="preserve">The Programme aims to replace the mobile communications service used by the 3 Emergency Services and other public safety users with an Emergency Services Network (ESN) which is provided on a commercial mobile network enhanced to meet the public safety requirements for coverage, functionality, availability and security. The Programme also has no significant steel component within its projects.  </v>
          </cell>
          <cell r="CM20" t="str">
            <v>Home Office wide convergence programme for biometrics within Government, covering border security, law enforcement and intelligence.</v>
          </cell>
          <cell r="CN20" t="str">
            <v>The Immigration Platform Technologies (IPT) Programme is delivering the technology and information systems to support the immigration service now and in the future.</v>
          </cell>
          <cell r="CO20" t="str">
            <v>The Smarter Working Programme is enabling new ways of working across the Home Office  through transformation of people, technology and workplace whilst reducing cost to the taxpayer.</v>
          </cell>
          <cell r="CP20" t="str">
            <v>The main IT supply contracts for the Home Office expire in Jan 2017 and the programme is disaggregating the existing IT service provision for the core Home Office taking responsibility for Systems and Service Integration, as well as ownership of other key IT elements, back in house in line with Cabinet Office strategy</v>
          </cell>
          <cell r="CQ20" t="str">
            <v>The A400M Programme aim is to replace the current, and planned, Tactical AT C130J capability with a worldwide medium lift, Tac AT and Fixed Wing Special Forces capability in order to meet the expectations of Defence policy.  Its scope comprises the delivery of: 22 x A400M aircraft; the aircraft's In-Service Support (ISS) solution; and the training solution for aircrew and support personnel.</v>
          </cell>
          <cell r="CR20" t="str">
            <v>AIRSEEKER will sustain the UK's airborne electronic surveillance capability previously provided by the Nimrod R1 aircraft against an evolving and increasingly complex target set up to at least 2035. It will provide a rapidly deployable capability to support operations where it will be able to collect, analyse, fuse and disseminate a coherent and readily interpretable electronic surveillance picture in support of national, joint and coalition operations. This information will support targeting and combat identification. The period between retirement of the Nimord R1 and introduction of AIRSEEKER was covered through the UK/US Co-manning Memorandum of Understanding (MoU).</v>
          </cell>
          <cell r="CS20" t="str">
            <v>The aim of the Armd Cav 2025 Programme is to deliver an integrated multi-role capability that will include the delivery of AJAX and its training solution into service.</v>
          </cell>
          <cell r="CT20" t="str">
            <v>The intent of this programme is to deliver an upgraded Infantry Fighting Vehicle to enable an enhanced and integrated Armd Inf capability by 2026.</v>
          </cell>
          <cell r="CU20" t="str">
            <v>The intent of the programme is to deliver MBT capability out to 2035 and to inform the development of a FGCS beyond 2035.  This will be achieved through a series of projects to extend the life of the current CR2 platform .  These projects will fall under the governance of the overall Armour (MBT) Programme but only the CR2 LEP is currently funded (with the Simulated Training Systems and mobility projects partly funded).  _x000D_
_x000D_
The main project is the CR2 Life Extension Project (LEP) - an equipment project to manage the obsolescence of the CR2 platform itself.  CR2 LEP passed IG in Mar 16. _x000D_
_x000D_
Other projects within the overall Armr (MBT) 2025 Programme address: lethality, survivability, mobility, Human Factor Integration (HFI) aspects of the MBT capability and the extension of current simulated training solutions, as well as the development of FGCS._x000D_
_x000D_
Subordinate workstrands include projects to address: _x000D_
- Improved CR2 Survivability - protection solutions for CR2 - included Active Integrated Protection System (AIPS).  This was specifically tasked by IAC._x000D_
- Improved CR2 Lethality - focused on 120mm lethality, including secondary natures but could consider other solutions._x000D_
- Improved personal protective equipment for crews. (HFI)._x000D_
- Improved situational awareness through the provision of new LETacCIS equipment. _x000D_
- Improved CR2 mobility  - an initial study will examine the scope of work required to manage CR2 mobility to the extended OSD.  The project will then apply for funding to complete the required work. _x000D_
- CR2 simulated training equipment - extension of simulated training equipment in line with CR2 platform. Will include management of obsolescence and the any changes required as a result of CR2 LEP.  _x000D_
_x000D_
These projects are currently pre-concept.  The CR2 Survivability, CR2 Lethality, and CR2 mobility projects have some limited funding for R and E.  The simulated training project will be funded from within the LEP for work on PGTE. Other training aids will need to funded from the in-service equipment support budget or the Army Budgetary Cycle.</v>
          </cell>
          <cell r="CV20" t="str">
            <v>The aims and scope of the programme were set out in the Ministerial announcement of April 2013. The programme is to coordinate and deliver infrastructure and non-infrastructure requirements to realise the capability and financial benefits: enable the A2020 organisational structure and UK laydown to be achieved, withdrawing MOD Staff and Dependants from Germany and delivering reduced costs.</v>
          </cell>
          <cell r="CW20" t="str">
            <v>Stabilisation and betterment. Continuing roll-out of the few remaining White Paper deliverables, including a review of the Bounty (unlikely before FY 2016/17); support to RPP until it reaches FOC (and continuing where required afterwards); and provision of pensions, which is well underway but has not yet been realised. _x000D_
_x000D_
Revised roles. Continuing to support roles where Reservists can bring their KSE to the Army Reserve. _x000D_
_x000D_
Enablement. The Army will continued to encourage Reservists to accept the new terms of service outlined in the DRA, while delegating Employer Engagement down to the tactical level where the majority of effect can be achieved; this is balanced with support the MOD-led Defence Relationship Management organisation. _x000D_
_x000D_
Adjusting the Regular: Reserve Balance. Required growth rates for Reserves will be achieved by a combination of measures to improve inflow (recruitment), both new enlistments and ex-Regulars, and measures to reduce outflow from them (retention). _x000D_
_x000D_
Volunteer Estate. Reserves basing continues to be refined, with an ongoing refreshment based on enabling capability delivery and Reserves output. This is primarily delivered through the Army Basing Programme (ABP) into which the ARDP has influence both through the Defence Nexus of programmes and bilaterally. _x000D_
_x000D_
Force Generation. The ACM will continue to recognise Reservist units while subsequent iterations of the ARO will ensure that greater attention is paid to Reservist readiness requirements. The remaining elements of the enablement and governance recommendations will continue to be delivered by the FR20(C) Programme.</v>
          </cell>
          <cell r="CX20" t="str">
            <v>The original scope of the programme covered the design, development and manufacture of up to 9 Astute class submarines as detailed in the formal Staff Requirement of 1997. Over the course of the programme this was reduced to 7 platforms with the military requirement for 7.8 submarines taken at risk. The requirement for 7 platforms was re-endorsed in the SDSR 10 which required the submarines to perform a wide range of military tasks; demonstrate global reach, endurance, covertness, sustained high speed and the ability to conduct unsupported operations in hostile environments.  SDSR 15 reaffirmed the requirenent for a 7 Boat Programme.</v>
          </cell>
          <cell r="CY20" t="str">
            <v>The scope of the core CEPP Programme is the QEC Carriers, the F-35B Lightning II and the CROWSNEST capability for the Multi-role Merlin. The main focus is the successful delivery of a Carrier Strike capability which is assessed to be the most technically challenging and Force stressing requirement. The other elements of fighting power (amphibious capability and the support shipping) will be managed and delivered by the most appropriate FLC as key dependencies. The aim is to deliver a successful UK Carrier Strike capability by the end of 2020 followed by enabling the broader CEPP capabilities. The QEC, Lightning II and CROWSNEST projects provide separate DMPP returns with the associated financial data.</v>
          </cell>
          <cell r="CZ20" t="str">
            <v>The main aim is to realise an improved, affordable  and  dynamically adaptable military Complex Weapons capability which protects sovereignity and assures Operational Advantage. The pipeline provides a new way of working in terms of programmatic approach to acquisition which will enable reuse, commonality and a subsequent reduction in costs.</v>
          </cell>
          <cell r="DA20" t="str">
            <v>The programme will replace the current set of functionally based, disparate and complex business processes with easy, simple, end to end processes enabled by the use of an integrated set of business applications based on best practice throughout industry and public sector. This will enable the delivery of cash benefits from 'striking better deals' based on accurate and complete management information on contract and sourcing activities.</v>
          </cell>
          <cell r="DB20" t="str">
            <v>The phased regeneration of the current nuclear core production facilities on the Rolls-Royce (RR) Site at Raynesway in Derby, the sustainment of the Core Production Capability (CPC) and the production, development and manufacture of the nuclear reactor cores to meet PWR2 and Successor technical specifications.  _x000D_
_x000D_
The pre CHRAR project approval is until 31 March 2023._x000D_
_x000D_
CHRaR new scope:_x000D_
_x000D_
The 6th March 2014 decision by the SofS means that an additional Core H is required for HMS Vanguard, whilst maintaining the option to refuel HMS Victorious.  Consequently, the construction of MF2B is to be deferred by five years to allow for parallel working in the new and old ‘clean shops’ to provide the additional capacity required. This therefore defers the project end date until 2028.</v>
          </cell>
          <cell r="DC20" t="str">
            <v>CROWSNEST (CN) is a critical enabler for the strategic Carrier Enabled Power Projection  (CEPP) Programme.  It fulfils the Future Force 2020 (FF20) and Joint Force 2025 (JF25) Maritime Task Group (MTG) requirement for an organic Airborne Surveillance and Control (ASaC) capability to deliver concurrent Land, Sea and Air surveillance for Carrier Strike (CS), Littoral Manoeuvre (LitM) and Land.  Under a PR11 Option, the Department decided this capability should be delivered as role fit to the Merlin Mk2. A single source procurement with Lockheed Martin UK (LM), the Merlin Mk2 Design Organisation (DO), will be used to deliver CN.</v>
          </cell>
          <cell r="DD20" t="str">
            <v>CES was established following the closure of CCP project, which itself followed the closure of the earlier CIPHER project.  The purpose of CES is to sustain MOD cryptographic (crypto) capabilities that protect the most sensitive information at SECRET and Above, in accordance with the Defence Information Strategy.   Successful delivery of CES will ensure the UK’s ability to encrypt and decrypt information remains sustainable until a longer term programme, developed from the Joint MOD/GCHQ Crypt-Key Blueprint/Roadmap, is delivered.   The project includes work streams to replace crypto devices that must be withdrawn from service as determined by its Last Year of Use (LYOU) date; to ensure that the replacement devices can interoperate with crypto devices that are being upgraded by NATO and the US and to sustain crypto key management and distribution capabilities beyond the current OSD.</v>
          </cell>
          <cell r="DE20" t="str">
            <v>FBLOS is a CAT A Project which seeks to replace the IPLC and Core SATCOM services currently provided by the Skynet 5 PFI contract.</v>
          </cell>
          <cell r="DF20" t="str">
            <v>Aims. The Programme aims are divided into the following outcomes:_x000D_
_x000D_
1. A single, comprehensive tactical network capability that enables the delivery of appropriate information services and tools to deployed tactical users operating in the Land Environment allowing timely and effective information exploitation, within a coalition context. _x000D_
2. A scalable and flexible solution that is capable of supporting tactical users across a range of roles, deployments and redeployments from a Simple Intervention to an Enduring Stabilisation including the force driving concurrency set as defined in Defence Strategic Direction. _x000D_
3. A tactical network capability, operating in a Coalition Mission Secret Domain, based on an open architecture and open standards that enables wider use of ‘Commercial off the Shelf’ (COTS) and ‘Military off the Shelf’ (MOTS) technology from varied suppliers. _x000D_
4. A tactical network capability which, by applying a System of Systems Approach (SOSA), forms a seamless part of the Defence Single Information Architecture, allowing the tactical user to search, discover and where appropriate access information from across that single architecture. _x000D_
5. An enduring spiral acquisition system that delivers software, hardware and architecture upgrades to an appropriate planned and funded capability ‘drumbeat’, negating the requirement for ‘big bang’ procurements in the future _x000D_
6. A competitive and flexible supply chain that innovatively and efficiently undertakes through life delivery and support activities.</v>
          </cell>
          <cell r="DG20" t="str">
            <v>The intent of the Lightning II Programme is to deliver a deployable capability using the Lockheed Martin F-35 Joint Strike Fighter (JSF) - termed Lightning II (LII) by 31 Dec 2018 and to contribute to the UK’s Carrier Strike capability from 2020.  Lightning will contribute to the Responsive and Adaptive Force, providing approximately 20% of UK Combat Air FE@R from 2023.  As a result of SDSR15, the Lightning Programme will now deliver 2 FL Sqns of 12 ac each by 2023, with the second of these sqns becoming operational by Dec 2023.</v>
          </cell>
          <cell r="DH20" t="str">
            <v>The rationale for LCS(T) is built around the need for a future operating structure that adopts the core fundamentals;_x000D_
_x000D_
- A first principle of certainty of Military supply and;_x000D_
- A secondary principle of cost minimisation_x000D_
_x000D_
The scope includes all activity done by the previous LCS OC with the exception of BFPO, DSA, Bulk Fuels, Blood Products and Medical Counter Measures. The activity within scope falls into four broad areas -_x000D_
1. supply chain integration, 2. commodity procurement and inventory management, 3. storage of 'non-explosive' stock items and 4. distribution of all products (inc. munitions).</v>
          </cell>
          <cell r="DI20" t="str">
            <v>The Category A MARS Tanker project makes up the current acquisition element of the Maritime Sustainment Programme. The Military Afloat Reach and Sustainability (MARS) Tankers will replace the current single hulled tankers operated by the Royal Fleet Auxiliary, which are no longer fully compliant with international maritime legislation, with an efficient and cost effective solution providing support for the sustainment of Future Force 2020 (FF2020).  These ships will provide valuable bulk fuels capability in support of the Royal Navy and forces ashore, including the new QE Class Aircraft Carriers (Carrier Enabled Power Projection (CEPP)) and on operations as varied as Littoral Manoeuvre, constabulary and humanitarian relief, through to the 2040s. Four Tide Class ships (RFA TIDESPRING, RFA TIDERACE, RFA TIDESURGE, RFA TIDEFORCE) are under construction at DSME South Korea, to a UK BMT basic design. The ships will travel to the UK for customisation and final trials prior to entering service. A Heavy Replenishment At Sea (HRAS) capability aims to derisk 5 tonne solid transfer at sea for fitting to future solid support shipping. Technology Readiness Level 6 (TRL6) has been achieved and the infrastructure has now been converted to provide the facility for future seamanship training, including replenishment of solids and liquids at sea.</v>
          </cell>
          <cell r="DJ20" t="str">
            <v>MARSHALL aims to provide a Terminal Air Traffic Management capability for Defence.  The capability will be delivered by Aquila (the Service Provider) and will be provided at all agreed MOD aerodromes and Air Weapons Ranges.  An agreed level of deployable capability will also be provided and in order to provide efficiencies of scale the programme will supply and support secure Air Defence radios.</v>
          </cell>
          <cell r="DK20" t="str">
            <v>The overall NEM Objective - To design and deliver (FOC FY 20/21) a New Employment Model for Regular and Reserve Service Personnel that supports Operational Capability through a competitive offer which:_x000D_
• is sufficiently Attractive to recruit and retain personnel of the right quality to the point of Service need, _x000D_
• is Affordable within planned resources and better addresses the key drivers of net, long-term cost growth,  _x000D_
• enables Agility through improved organisational efficiency, flexibility and adaptability.  _x000D_
_x000D_
Key features of the NEM include tackling the demand for greater stability, particularly for Service families, the ability to exercise choice in the way that Service personnel and their families live their lives and the need for personnel to take greater responsibility in doing so. These people-focussed aspects are set against the need to support operational capability, whilst delivering from a finite resource pot._x000D_
_x000D_
The supporting projects have operated within four design workstreams, examining Terms of Service (including career management and structures, and flexible working practices), Value and Reward (including Pay  and  Allowances, taking into account AFPS15 (Armed Forces Pension Scheme 15) which was developed as a separate but closely related project), the future accommodation provision (including both publicly provided accommodation and supporting the aspiration amongst many SP for home purchase), and training and education. The NEM components apply predominantly to Regular personnel with most also applicable to Reservists; in particular the harmonisation of terms and conditions of service for Regular and Reserve personnel has been taken into the core programme.</v>
          </cell>
          <cell r="DL20" t="str">
            <v>NSoIT (Base) - NSOIT will effectively enable the ‘Defence as a Platform (DaaP)’ strategy, providing high availability, sufficient storage, applications management, realistic and adequate security and mobility that can be leveraged by all parts of MOD, including those that are not currently on DII. This platform approach will enable MOD to consolidate ICT, improve the user experience and lower cost. This is expected to deliver additional, significant financial benefits to the MOD, but the cost/benefit is yet to be fully dimensioned. Examples include:_x000D_
_x000D_
• Industry standard technologies rather than customised MOD solutions will improve reliability and performance, and lower the time and cost of delivery and support for services._x000D_
• Using modern connectivity solutions will enable greater use of mobile devices (laptops, smartphones and tablets, for example), and provide near-unfettered and reliable internet access at OFFICIAL._x000D_
• Moving to secure cloud based storage and applications will alleviate file storage user constraints, improve collaborative working and archiving capabilities, and simplify and accelerate release of new applications._x000D_
• Updating operating system and deploying Office 365 will improve messaging and collaboration within and outside of the MOD and allow one account/password across all services – improving productivity and security, and reducing helpdesk calls._x000D_
• Making self-service the core of our service management offering will empower users to make minor changes themselves (for example, password changes and directory information) and allow simple issues to be resolved faster._x000D_
_x000D_
• Drives commercial innovation via Market Base Pricing rather than bespoke pricing for Defence._x000D_
_x000D_
In addition, to this: _x000D_
_x000D_
• Users currently requiring second UADs to access applications not available through DII will be able to do so from a single UAD through the enhanced application management capabilities._x000D_
• ICT support for training could be provided through the NSOIT, as it will be much easier and cost effective to migrate applications onto the NSOIT and support them from a central location, rather than an on-premise server model._x000D_
• The Ministry of Defence Police could migrate onto NSOIT and away from their legacy system._x000D_
• TLBs’ current Mobility initiatives will be supported by the NSOIT platform, providing mobile access to core data and information, while also maintaining the appropriate security controls as well as the TLBs ability to drive innovation._x000D_
• NSOIT capabilities pioneered in the Base environment (especially overseas capabilities) could be leveraged as enhancements in the Deployed IT systems._x000D_
• Collaboration between the MOD environment and external parties, such as other HMG Departments, NATO allies and MOD affiliates, will be greatly enhanced._x000D_
• While not quantified, the Cloud-based delivery of NSOIT will vacate space in MOD’s existing and MOD owned Data Centres. This will allow for a rationalisation and consolidation of remaining systems into a smaller number and more cost effective Data Centres, and the potential for the sell-off of superfluous facilities.</v>
          </cell>
          <cell r="DM20" t="str">
            <v>1. To deliver and sustain the capability to underwrite the UK stockpile now and in the future including transition to Mk4A and to have the capability required for a future warhead if required. _x000D_
2. To develop and deliver essential science, technology and production capabilities and critical skills to enable AWE to operate, maintain and certify the safety and performance of the Trident Holbrook warhead._x000D_
3. To develop and deliver the UK stockpile to the Mk4A warhead (production, skills, science) approved design._x000D_
4. To deliver facilities, skills, production and science capabilities required to maintain the current warheads and support a possible future warhead. _x000D_
5. To deliver the new hydrodynamics facility – TEUTATES/EPURE</v>
          </cell>
          <cell r="DN20" t="str">
            <v>The User requires a Maritime Patrol Aircraft (MPA) to provide persistent, responsive, effective and adaptive Military Capabilities in the Under Water, Above Water, Littoral and Land environments.  Capabilities to be applied in Tactical to Strategic levels of operation, in the presence of defined threats, to deliver Intelligence, Surveillance, Target Acquisition, Reconnaissance and Attack effects against sub-surface and surface targets.  These will be delivered through sustained forward presence, assured interoperability and network enabled connectivity.  The MPA will contribute to the Defence of the UK and Overseas Territories, whilst providing wider utility in theatres of operation worldwide._x000D_
_x000D_
Introduction to Service (ITS).  Target date: 01 Oct 19 (or earlier).   Defined as:  The date at which the first UK Poseidon is accepted in to service by the RAF and available to conduct US-based training for UK aircrew, which will require:_x000D_
(1)	A minimum of 1 x Poseidon delivered to NAS Jacksonville and available to conduct UK training._x000D_
(2)	Sufficient mission planning facilities, ground support equipment, infrastructure, suitably qualified and trained UK personnel, a UK Release To Service (RTS)/Interim Release To Service (IRTS) to enable training in the ASW and ASuW roles._x000D_
_x000D_
Initial Operating Capability (IOC).  Target Date: 01 Jul 20.  Defined as: The ability to deliver ASW and ASuW effect in support of Military Task (MT) 2/3 from the UK Main Operating Base (MOB).  This is assumed to be:_x000D_
(1)	A minimum of 1 x Poseidon delivered to the MOB at RAF Lossiemouth._x000D_
(2)	A minimum of 2 trained front-line crews, as well as the necessary supervisory executives and standards and evaluation (STANEVAL) personnel available in the UK._x000D_
(3)	Sufficient trained ground personnel._x000D_
(4)	Appropriate mission planning facilities, analysis, engineering and logistics support, and stores (ie sonobuoys) to support 1 sortie per day, for 5 days in 7._x000D_
_x000D_
Interim Capability Milestone (ICM).  Target Date: 01 Sep 21.  Defined as: The ability to support a 24/7 task in support of MT2/3 from the UK MOB only for a minimum of 7 days.  This is assumed to be:_x000D_
(1)	A minimum of 5 x Poseidon aircraft at the UK MOB._x000D_
(2)	A minimum of 8 trained front-line crews with the appropriate Tactical Operations Centre (TOC), analysis, engineering and logistics support and stores (e.g. sonobuoys and torpedoes)._x000D_
(3) 	The ability to hold a formal Readiness State (RS) of 1 ac and 1 crew at RS12 hours  with the ability to maintain a higher RS through indicators and warnings (I and W)._x000D_
_x000D_
Full Operating Capability (FOC).  Target Date: 01 Apr 24.  Defined as:  The ability to deliver one aircraft on task 24/7 from the UK MOB for a period of up to 30 days, 3 times per annum; whilst contributing one aircraft to a concurrent single, non-enduring UK-based or deployed operation at best effort.  This is assumed to be a minimum of: _x000D_
(1)	Nine Poseidon aircraft delivered and accepted into service._x000D_
(2)	Eighteen trained front-line crews organised in 2 frontline squadrons and supported by a dedicated Poseidon Operational Conversion Unit._x000D_
(3)	Sufficient support personnel to sustain 24/7 operations from the MOB, whilst also contributing to a deployed operation._x000D_
(4)	The UK Force should be capable of holding an Extremely High Readiness (EHR) RS when required by I and W. _x000D_
_x000D_
Training:  Initial training of UK personnel is anticipated to commence in circa May 2018 at Naval Air Station Jacksonville in the USA.  The first 4 courses will delivering 4 frontline crews, additional instructional personnel, executives, standards and an operational  evaluation crew.  Training is expected to transition to the UK Main Operating Base (RAF Lossiemouth) from January 2021._x000D_
_x000D_
Equipment:  The P-8A Poseidon MPA will be procured under a Foreign Military Sales agreement with the US Government; this will include the delivery of the necessary training devices, mission support systems and an element of the logistics requirement.  9 Boeing P-8A aircraft to a USN standard configuration will be procured._x000D_
_x000D_
Personnel:  The programme will require circa 450 personnel at FOC, comprising 18 frontline crews and up to 7 crews worth of executives, standards, training and evaluation personnel. Ground crew and mission support personnel are anticipated to make up circa 250 of the 450 posts.  Detailed manpower estimates are contained within the relevant Air Cmd Manpower Plan._x000D_
_x000D_
Information:  The P-8A is a data hungry platform requiring some 300+ separate data feeds for mission preparation.  The data collected by the aircraft will also require a significant amount of post-flight analysis.  Dissemination of this data will require potential complex IT connectivity not all of which is currently understood.  Until the UK signs a contract with the US Government for the aircraft we are unlikely to be given access to the relevant information exchange requirement._x000D_
_x000D_
Organisation: 2 x frontline operational squadrons and a dedicated operational conversion unit, all based at the Main Operating Base (RAF Lossiemouth)._x000D_
_x000D_
Infrastructure:  Main Operating Base will be at RAF Lossiemouth.  New infrastructure will be required including a maritime tactical operations centre, new hangars for routine and possibly depth maintenance, squadron operational and technical accommodation as well as the necessary single living or families domestic accommodation._x000D_
_x000D_
Logistics:  Full detail of the logistics support is still under negotiation but will most likely include a mix of service and contractor personnel.</v>
          </cell>
          <cell r="DO20" t="str">
            <v>The PROTECTOR Programme will deliver a future UK capability for deep and persistent armed ISTAR collect out to 2035. The Initial Operating Capability (IOC) will deliver one Operational Task Line (TL) providing long range, long endurance, wide area or focussed surveillance, and precision strike capabilities, by July 2021. Full Operating Capability (FOC) will deliver 3 Operational TLs (at a maximum of 2 locations) by May 2023.  One TL is defined as 24 hours of continuous coverage over a defined location.  PROTECTOR will be armed with UK weapons (Paveway IV laser/GPS-guided bomb, and Dual Mode Seeker Brimstone (laser/internal radar-guided low-collateral missile)).  _x000D_
• Training: The initial training of the instructor cadre and the first 36 crews leading up to IOC will be conducted in the USA under commercial contract with GA-ASI.  Following IOC, the Operational Conversion Unit (OCU), staffed by RAF instructors, will provide aircrew training at the Main Operating Base (MOB) in the UK. _x000D_
• Equipment: The PROTECTOR systemwill be based on the GA-ASI Certifiable Predator B (CPB).  Sixteen Air Vehicles (AV) will be purchased and supported through a hybrid Direct Commercial Sale (DCS)/Foreign Military Sales (FMS) acquisition and logistics strategy._x000D_
• Personnel: The PROTECTOR Force will comprise 80 frontline and instructor crews along with sufficient maintainers to provide operations from 2 deployable locations while training continues at the MOB in the UK.  Support staff will be provided to support 2 squadrons and there will be 59 personnel to undertake Processing, Exploitation and Dissemination activity at 54SU._x000D_
• Information: The PROTECTOR system will be required to interoperate with US and NATO partners in terms of providing equivalent capability and products to end users._x000D_
• Organisation: The PROTECTOR Force will be formed of 2 front-line squadrons and the OCU._x000D_
• Infrastructure: The MOB will be RAF Waddington and will require the construction of new build hangars and office accommodation in order to provide the support solution, forward and depth facilities, a training centre, HQ, ops rooms, and a facility for the storage and maintenance of AVs.  Additional Single Living Accommodation and Service Families Accommodation will be required to support operations from RAF Waddington._x000D_
• Logistics: The logistics support solution will initially be a Contractor Logistics Support (CLS) set-up, providing initial provision of spares, ground support equipment, tooling and logistics support planning.</v>
          </cell>
          <cell r="DP20" t="str">
            <v>The Programme will deliver 2 x Queen Elizabeth Class aircraft carriers, initially capable of operating Lightning II and Merlin aircraft (Crowsnest), as key elements of the Carrier Enabled Power Projection Programme (CEPP).  HMS Queen Elizabeth (ISD Dec 17) and HMS Prince of Wales (ISD Aug 20 (P70)) will be delivered with the flexibility to operate a broader range of aircraft types in the widest range of roles in the future.</v>
          </cell>
          <cell r="DQ20" t="str">
            <v>SFU Project has 4 key outputs:_x000D_
1.  Single Fuel - Create a single fuel weapon to improve intrinsic safety._x000D_
2.  IM Warhead – Replacement of the current non-compliant warhead with an IM warhead before the existing warheads start to reach their end of life._x000D_
3.  Digital Weapon - Digitisation of the weapon to deliver the software integrity improvements necessary to comply with the modern standard (Def Stan 00-56) for systematic safety integrity._x000D_
4.  Fibre Optic Guide-fibre - The replacement guidance link will remove the long communication delays between the platform and the weapon, thereby enabling safety and capability improvements.  In addition, it will remove environmental concerns with the existing Copper/Cadmium (Cu/Cd) wire.</v>
          </cell>
          <cell r="DR20" t="str">
            <v>The scope of the programme covers the design, development and manufacture of 4 Successor SSBN Class submarines, in response to the requirement detailed in the Government White Paper 2006: The Future of the UK's Nuclear Deterrent. The requirement for a class of SSBNs (Successor) to replace the current Vanguard class was subsequently re-endorsed in SDSR 15, which required a force of SSBN submarines to support Continuous at Sea Deterrence (CASD) as delivered under the enduring operation: Op RELENTLESS.</v>
          </cell>
          <cell r="DS20" t="str">
            <v>1.	The Materiel Strategy Programme (“the programme”) seeks to design, orchestrate and implement transformational change within Defence Equipment  and  Support (DE and S), the organisation that equips and supports the Armed Forces for current and future operations, in order that it can operate more effectively and efficiently within a simplified and improved Acquisition System. This is being achieved through two parallel strands of activity: _x000D_
_x000D_
a.	Establishing DE and S as a bespoke, central government trading entity with the necessary freedoms, flexibilities and governance structures. This has been completed._x000D_
_x000D_
b.	Transforming DE and S under its new status by securing an injection of private sector skills whilst ensuring continuity of outputs to its customers. DE and S to be ‘match fit’ by Apr 17._x000D_
_x000D_
2.	A future competition for establishing a GOCO is out of scope of this programme but may be a separate programme in the future with significant dependencies with the Materiel Strategy.</v>
          </cell>
          <cell r="DT20" t="str">
            <v>T26 Single Statement of User Need is to deliver: An interoperable, survivable, available and adaptable capability that is operable globally within the maritime battle space to contribute to sea control for the Joint Force and contribute to maritime force protection with the flexibility to operate across and within the range and scale of operations._x000D_
The new planning assumption is that 8 ASW enabled T26 GCS will be procured in order to replace the 8 T23 ASW Frigates on a 1 for 1 basis from 2025 (deterministic) as soon as possible after the first T23 reaches its Out of Service Date (OSD)._x000D_
The extension to the Demonstration Phase will maintain momentum through 2016/17, at the minimum level of commitment, on 4 critical areas (ship design, long lead items, shore testing, shipbuild facilities) to achieve the earliest realistic ISD of ship 1 whilst we prepare a robust MGBC and contract for the Manufacture Phase and to demonstrate improving readiness through 2016/17 for efficient and effective manufacture.</v>
          </cell>
          <cell r="DU20" t="str">
            <v>P9001305, Watchkeeper will provide the tactical commander with a 24 hour, intelligence, surveillance, target acquisition and reconnaissance (ISTAR) capability.  It will provide accurate, timely and high quality imagery to support decision making and targeting.  The system consists of both ground and air elements containing unmanned air vehicles, sensors, data links, ground control stations, tactical parties and tactical ground vehicles.  The programme is driving to achieve FOC in April 2017 (50%) and planned to endure to an OSD in 2042, with a MLU planned for 2020-2025.  The programme is mandated to deliver an information collection capability but the further dissemination of this information across the tactical battle space is the responsibility of D Info led CIS programmes including LE TacCIS / FALCON /IEP and JCRVT.</v>
          </cell>
          <cell r="DV20" t="str">
            <v>Wildcat has been developed to meet the twin requirements for a dedicated small helicopter for deployment in the Maritime (Surface Combatant Maritime Rotorcraft), and the Littoral and Land environments (Battlefield Reconnaissance Helicopter).  DE and S is procuring the necessary aircraft to field and support the capability and the capital equipment to support the training service (primarily simulators, training facility and courseware). _x000D_
_x000D_
The remainder of the through life training and support services required are being provided through the related Wildcat Integrated Support and Training (WIST) contract which was let 26 Jan 12.  The infrastructure to support the move of Army Wildcat to RNAS Yeovilton from Germany and Dishforth is being delivered by the Wildcat Infrastructure Project (WINFRA).  FLCs are providing the non-Equipment related DLODs (trained people, tactics and procedures, etc...).</v>
          </cell>
          <cell r="DW20" t="str">
            <v>The Berwyn Programme aims to build a new prison in Wrexham (North Wales) that will be operational in 2017.Compliance with Steel Guidance: the programme is compliant with PPN Action Note 16/15 and associated guidance.</v>
          </cell>
          <cell r="DX20" t="str">
            <v>The Common Platform Programme aims to deliver a technology platform which supports business transformation across the Crown Prosecution Service and HMCTS</v>
          </cell>
          <cell r="DY20" t="str">
            <v xml:space="preserve">The CJS Efficiency Programme aims to introduce digital working throughout the Criminal Justice System, in particular to deliver the ‘digital courtroom’. </v>
          </cell>
          <cell r="DZ20" t="str">
            <v xml:space="preserve">The Electronic Monitoring Programme aims to procure an improved electronic tagging system that exploits the latest technology. </v>
          </cell>
          <cell r="EA20" t="str">
            <v>The FITS programme aims to deliver at least £95m per annum reduction in MoJ ICT operating costs through the design and implementation of a new ICT Operating Model.</v>
          </cell>
          <cell r="EB20" t="str">
            <v xml:space="preserve">The aim of the HMCTS Reform Programme is to: modernise the infrastructure and deliver a better and more flexible service to court users; modernise and transform courts and tribunal service to increase efficiency, improve service quality and reduce the cost to the tax payer. </v>
          </cell>
          <cell r="EC20" t="str">
            <v>The Integrated Delivery Programme aims to improve financial control and service for providers and clients by replacing an ageing case management system.</v>
          </cell>
          <cell r="ED20" t="str">
            <v>The Legal Aid Transformation Programme aims to reduce the cost of legal aid through providing a more efficient service, so as to improve public confidence in the system.</v>
          </cell>
          <cell r="EE20" t="str">
            <v>The NICTS Programme aims to address the provision of ICT Services under the Quantum contract which expired at the end of  2012. The new ICT Services contract will sustain the National Offender Management Service until the forthcoming Future IT Sourcing contracts are in place and are ready for applicable services to be transitioned.</v>
          </cell>
          <cell r="EF20" t="str">
            <v>The Prison Unit Cost Programme aims to maximise the delivery of savings from public sector prisons over the three years (to March 2016) by reducing operating costs and supporting the safety, security, and decency of public prisons within the agreed specifications</v>
          </cell>
          <cell r="EG20" t="str">
            <v xml:space="preserve">The project is retendering and mobilising a Secure Training Centre (STC) contract.  The project originally started with a retender of 3 contracts for Rainsbrook, Medway and Hassockfield STCs).  During the course of the project however, this was reduced to 1 contract due to a fall in demand resulting in Hassockfield STC being decommissioned and recent decisions made by the Secretary of State resulting in the National Offender Management Service (NOMS) being asked to take over the running of Medway STC.  The remaining STC at Rainsbrook is a site of about 80 places, which accommodates 12-17 year old boys, and girls (including mothers with babies) remanded or sentenced to custody who, because of their complex needs and risks to self and others, are unsuitable for placement in other parts of the youth secure estate. The project is at the stage of transformation of a new contract with a new provider. </v>
          </cell>
          <cell r="EH20" t="str">
            <v>The MoJ Shared Services Programme’s aim is to deliver transformation in the approach to the provision of back office services in MoJ.</v>
          </cell>
          <cell r="EI20" t="str">
            <v>The NCA’s Transformation Programme which will enable the NCA to become an intelligence-led and digitally- driven organisation. Our current capabilities and operating model limit our ability to relentlessly disrupt the changing threats – especially internet - and digitally related threats.The NCA's Transformation Programme will deliver the  culture, capability and capacity to enable the NCA to be a world-class law enforcement agency, leading  the work to cut serious and organise crime.</v>
          </cell>
          <cell r="EJ20" t="str">
            <v>The Census Transformation Programme will run from 2015 to 2025 and has been segmented into three clear objectives:- Delivery of the 2021 Census: research, development, implementation and operation of a 2021 online Census.- Integrated population statistics outputs: developing and implementing methods for enhancing 2021 outputs and producing new outputs before 2021.- Beyond 2021: Delivery of a recommendation to produce population, household and characteristic information currently provided by the online Census.The Programme will aim to maximise benefits by delivering benefits to ONS and the wider GSS through re-use of systems and services wherever it makes economic sense.</v>
          </cell>
          <cell r="EK20"/>
          <cell r="EL20"/>
          <cell r="EM20"/>
          <cell r="EN20"/>
        </row>
        <row r="21">
          <cell r="B21" t="str">
            <v xml:space="preserve">Whilst there is a policy reason for issuing ICR loans to borrowers (enabling access to higher education), there is no policy reason to retain ownership of such loans on the Government’s balance sheet, as long as value can be achieved and borrowers and wider education policy are not impacted negatively. </v>
          </cell>
          <cell r="C21" t="str">
            <v xml:space="preserve">Each of the 326 Local Authorities across England currently maintains a register of the existence of the LLCs that affect land and property within their jurisdiction. The Local Authorities have their own processes, service standards and set their own fees (which currently range from £3 to £76 per residential search and to £146 per commercial search). This gives rise to three key drivers for change; a national resilient service, provide consistency of customer experience and provide consistency of fees. </v>
          </cell>
          <cell r="D21" t="str">
            <v>Spend to Save</v>
          </cell>
          <cell r="E21" t="str">
            <v xml:space="preserve">The Government has adopted a policy of asset disposal where there is no longer a good case in public policy terms for continued public ownership. </v>
          </cell>
          <cell r="F21" t="str">
            <v>The project aims are:Sustain UK's position as leader in biomedical research: Engagement with the most challenging research questions; be on a scale to compete with major new overseas developments; Promote the health of the public and wider UK economy; address key concerns of 2006 Cooksey review on publicly-funded healthcare research; Excellent training environment for biomedical research.</v>
          </cell>
          <cell r="G21" t="str">
            <v xml:space="preserve">Ministers have agreed with our proposals to reform the commercial profession and improving commmercial capability is at the heart of Civil Service Reform. This programme is also aligned with the Functional Leadership agenda led by John Manzoni. </v>
          </cell>
          <cell r="H21" t="str">
            <v>To meet current business needs for secure working, fix vulnerabilities in existing systems, reduce the overall costs of Government IT and provide a modern, secure, effective and affordable service for secure working.</v>
          </cell>
          <cell r="I21" t="str">
            <v>Digital transformation is a fundamental part of government’s plans to improve services for people and reduce expense and waste in government. Without strong online identity assurance it wouldn’t be possible for departments to deliver their planned transformation programmes.</v>
          </cell>
          <cell r="J21" t="str">
            <v xml:space="preserve">  To deliver efficiency savings through a more modern, smaller and more intensively used office estate</v>
          </cell>
          <cell r="K21" t="str">
            <v>The policy intent supported by this project is to achieve quality and cost improvements in finance, payroll and human resources services. The Next Generation Shared Services Strategy published in December 2012 outlined the overall approach. Crown Oversight Function (COF) was established in Cabinet Office to ensure the original benefits case is achieved. This includes supporting the transfer of central departments’ HR and financial transactional services into two Independent Shared Service Centres (ISSCs) provided by arvato (ISSC1) and SSCL (ISSC2)</v>
          </cell>
          <cell r="L21" t="str">
            <v>The policy intent supported by this project is to achieve quality and cost improvements in finance, payroll and human resources services. The Next Generation Shared Services Strategy published in December 2012 outlined the overall approach. Crown Oversight Function (COF) was established in Cabinet Office to ensure the original benefits case is achieved. This includes supporting the transfer of central departments’ HR and financial transactional services into two Independent Shared Service Centres (ISSCs) provided by arvato (ISSC1) and SSCL (ISSC2)</v>
          </cell>
          <cell r="M21" t="str">
            <v>Continue to improve the management of the government estate, establishing a new central body to take ownership of all relevant government land and property, especially offices, and to identify and sell property that government does not need for more productive use</v>
          </cell>
          <cell r="N21" t="str">
            <v>Alignment with Government's Technology Code of PracticeThere is also a strategic aim to utilise/share services with other government departments in the Criminal Justice System.</v>
          </cell>
          <cell r="O21" t="str">
            <v>Supporting the DCMS Single Departmental Plan objective to "Create value from the release of radio spectrum" in particular through "Clearing the 700MHz band as soon as possible, and before January 2022 at the latest".</v>
          </cell>
          <cell r="P21" t="str">
            <v>DCMS Single Departmental Plan Corporate Efficency Objective 1 - Contribute to deficit reduction and implement efficiencies within DCMS and it's arms length bodies and support the government's wider cross-cutting priorities. Work Programme D, Delivery Project I, Blythe House - To dispose of Blythe House by 2023, enabling the building to be put to a more efficient use and securing maximum return on investment</v>
          </cell>
          <cell r="Q21" t="str">
            <v>Supports strategic objectives of connecting the UK and continually driving the UK's connectivity, telecommunications and digital sectors.</v>
          </cell>
          <cell r="R21" t="str">
            <v>Supports strategic objectives of connecting the UK and continually driving the UK's connectivity, telecommunications and digital sectors.</v>
          </cell>
          <cell r="S21" t="str">
            <v>N/A</v>
          </cell>
          <cell r="T21" t="str">
            <v>New Nuclear Programme and Electricity Market Reform</v>
          </cell>
          <cell r="U21" t="str">
            <v>Programme directly supports the Government's policy for managing higher activity radioactive waste in the long term through geological disposal.  Geological disposal is a vital part of the Government's policy to deliver its nuclear new build  programme. The Programme also directly supports DECC's (now BEIS) SDP objective of managing the UK's energy legacy safely and responsibly.</v>
          </cell>
          <cell r="V21" t="str">
            <v>Energy Act 2004 - Part 1 - The Civil Nuclear Industry.</v>
          </cell>
          <cell r="W21" t="str">
            <v>Minsterial approval for the programme given in January 2015 by the Secretary of State for Energy and Climate Change.</v>
          </cell>
          <cell r="X21" t="str">
            <v>Smart meters are an important part of the plan to achieve affordable, secure and sustainable energy. Smart meters will also provide a platform to Smart Energy Grids.</v>
          </cell>
          <cell r="Y21" t="str">
            <v>Common Agricultural Policy</v>
          </cell>
          <cell r="Z21" t="str">
            <v>Technology Code of Practice &amp; Digital by Default initiative</v>
          </cell>
          <cell r="AA21" t="str">
            <v>The Government has given the EA the Strategic Overview role to deliver, with others, the National Flood and Coastal Erosion Risk Management Strategy for England. Successful implementation of the Strategic Overview will ensure that the risk of flooding from all sources and coastal erosion is properly managed by using the full range of options in a co-ordinated way, and achieves the objective of reducing flood risk to over 300,000 homes over the 6 year capital programme to 2021.The TEAM2100 programme aims to fulfil the Government Construction strategy that aims to reduce the cost of Government construction projects by 15-20%.Funding for works within the TEAM2100 programme will use the Government's Flood and Coastal Resillience Partnership Funding policy.</v>
          </cell>
          <cell r="AB21" t="str">
            <v>To secure social, economic and environmental benefits arising from improved river environment. Achieving a sewerage collection system and standard of water quality in the Thames Tideway that is at least as good as that required by compliance with the Urban Waste Water Treatment Directive and Water Framework Directive objectives and as set out in the Thames Tideway Strategic Study 2005.</v>
          </cell>
          <cell r="AC21" t="str">
            <v xml:space="preserve">The key drivers for the project are reducing the cost of childcare for working families and incentivising/ enabling return to work for parents. The 30 hrs Childcare Project is also contributing to DfE' Single Departmental Plan Objective No 2 - Educational excellence everywhere.  </v>
          </cell>
          <cell r="AD21" t="str">
            <v xml:space="preserve"> - Every child should have a place in a safe and well maintained school. We are making changes to the way we invest and distribute capital funding (money for school buildings and equipment) to make sure that:  - There are enough school places where they are needed; - The maintenance and improvement of school buildings is effective and efficient. </v>
          </cell>
          <cell r="AE21" t="str">
            <v>To rebuild or refurbish the 260 schools in the worst condition across England. 46 schools are being funded through Private Finance and 214 schools through capital grant funding.</v>
          </cell>
          <cell r="AF21" t="str">
            <v>The Overseas Territories White Paper - Security, Success and Sustainability</v>
          </cell>
          <cell r="AG21" t="str">
            <v>The A14 Cambridge to Huntingdon Improvement is clearly aligned with the Departments strategic business objectives. It is expected that the scheme will tackle congestion on the roads and improve journey time reliability, improve road safety by reducing incident related delays and encourage sustainable local travel by promoting the ethos of the right traffic on the right road</v>
          </cell>
          <cell r="AH21" t="str">
            <v xml:space="preserve">The scheme supports: i) the Government's pledge to identify, present and protect World Heritage Sites for future generations after signing UN's Education, Scientific &amp; Cultural Organization (UNESCO) World Heritage Convention; ii) The DfT’s Command Paper Action for Roads, vision for the road network and transformational investment to support the economy and the environment; iii) the National Policy Statement for National Networks, which sets out Government’s vision and policy for the future development of nationally significant infrastructure projects including a vision for the strategic road network by 2040; iv) the Road Investment Strategy (2015-2020), period 1, where the scheme has committed funding status, with construction to begin within this period. </v>
          </cell>
          <cell r="AI21" t="str">
            <v xml:space="preserve">Response to the Airports Commission's Final Report.  Government decision to increase airport capacity in south-east England (December 2015).
</v>
          </cell>
          <cell r="AJ21" t="str">
            <v xml:space="preserve">The Crossrail programme supports the achievement of the Department for Transport's key objectives (as summarised in the Crossrail Business Case July 2011):    </v>
          </cell>
          <cell r="AK21" t="str">
            <v>Single Departmental Plan Milestone - Extension of rail services from London Marylebone to Oxford, via Oxford Parkway  -   December 2016  
The East West Rail programme supports the achievement of key objectives for DfT, DCLG and BIS.  The Department for Transport's key objectives are:    
- Support a transport system that is an engine for economic growth but one that is also greener and safer and improves quality of life in our communities.
- Improve the links that help to move goods and people around.
- Secure the sustainability of the railway and create capacity for improvement of services.</v>
          </cell>
          <cell r="AL21" t="str">
            <v xml:space="preserve">The project fulfils the Secretary of State's rail investment strategy (also known as HLOS) capacity requirement published in 2012 for this area of the network, as well as the Manifesto Commitment "between the years 2014 and 2019 over £38 billion will be invested in Britain’s rail network across operations, maintenance and renewals (OMR) and enhancements (infrastructure upgrades)".
The proposal addresses historic under-provision of capacity to meet current demand as well as forecast demand in CP5.  By 2018/19, it is estimated that almost 50% more seats would be needed in the peak morning period into Paddington to accommodate forecast demand (HLOS).
Single Departmental Plan 2015-2020 -  Boosting economics growth and opportunity and building a One Nation Briton by delivering rail enhancements and investing in the region to improve connections to the South West.
</v>
          </cell>
          <cell r="AM21" t="str">
            <v xml:space="preserve">The development of High Speed 2 features prominently in manifesto commitments and forms part of the DfT’s business plan. </v>
          </cell>
          <cell r="AN21" t="str">
            <v>and tackle congestion - IEP will deliver more trains with more seats and faster journeys improving connectivity to and from London and between cities.
Support regional economic developments - IEP creates 730 new skilled jobs at Newton Aycliffe in the North East and secures thousands more in the UK supply chain.
Make the most of our current infrastructure - IEP uses the electrified railway fully by minimising diesel operation under the wires. The bi-mode capability enables locations off the wires to enjoy the benefits of an electric railway as passengers won't need to change trains and journey times are reduced.</v>
          </cell>
          <cell r="AO21" t="str">
            <v>Following a DfT-led public consultation in 2013, the need for a new road crossing in the Lower Thames region was included in the National Infrastructure Plan in 2014.  In addition to addressing the problems caused by congestion and unreliable journeys, improvements in road crossing capacity are also required to support economic growth and improve environmental impacts.</v>
          </cell>
          <cell r="AP21" t="str">
            <v xml:space="preserve">The Midland Main Line programme is a Tier 1 programme that is part of the Government's manifesto commitment to deliver over £38 billion of investment in Britain’s rail network across operations, maintenance and renewals (OMR) and enhancements (infrastructure upgrades). </v>
          </cell>
          <cell r="AQ21" t="str">
            <v xml:space="preserve">Supports the manifesto commitment with respect to the Northern Powerhouse. Support the regional economic developments- improve efficiency, spread demand, increase standards  in customer services, railway performance and station facilities-improve social inclusion, accessibility and modern integration.  
</v>
          </cell>
          <cell r="AR21" t="str">
            <v xml:space="preserve">Improve the Rail Network and deliver better services to customers, by addressing the high running cost of the UK railway compared with other countries; making the most of our current infrastructure; continue to invest in infrastructure such as Crossrail, the Intercity Express Programme, electrification of the network, and tube upgrades, and securing improvements to passenger rail services through a programme of rail franchise replacements.  </v>
          </cell>
          <cell r="AS21" t="str">
            <v>The provision of this service is a commitment for the UK Government under the 1979 Chicago Convention on International Civil Aviation.  In order to meet this obligation and ensure service continuity, DfT has successfully put in place a new service, completing the military withdrawal in Jan 2016.</v>
          </cell>
          <cell r="AT21" t="str">
            <v>lementation Programme is a key plank in the Government's next generation shared service strategy and Civil Service Reform Plan. Divestment of the DfT Shared Service Centre to Arvato in 2013 was the first step in forming the first Independent Shared Service Centre (ISSC1) for providing back office service for DfT and other Government Departments. The Department is now working with the contractor for the migration of its Agencies to a new lower cost enterprise planning (ERP) solution (Agresso).</v>
          </cell>
          <cell r="AU21" t="str">
            <v xml:space="preserve">The programme is part of the manifesto commitment to "Improve connections to the South West with major investment in the M5, A358, A30, A303 and the electrification of the Great Western Main Line and bring in new fast trains on the route".
 The project, together with the related infrastructure works at Waterloo and along the South West Route, fulfils the Secretary of State's rail investment strategy (also known as HLOS) capacity requirement published in 2012 for this area of the network.
• If data is shown in a comparable way, these are the most overcrowded train services in Great Britain and are forecast to have continuing high levels of growth.
• The proposal addresses historic under-provision of capacity to meet current demand as well as forecast demand in CP5.  This is a key concern for SWT.
</v>
          </cell>
          <cell r="AV21" t="str">
            <v>The Thameslink Programme supports the achievement of the department's key objectives as summarised in the Full Business Case (May 2013):-Tackle capacity constraints, grow new markets and support wider housing and economic development plans. Improve efficiency, spread demand, reduce costs and increase the long term value of the railway - Increase standards in customer services, railway performance and station facilities - Improve safety and environmental outcomes - Improve social inclusion, accessibility and modal integration.</v>
          </cell>
          <cell r="AW21" t="str">
            <v>PM Priority</v>
          </cell>
          <cell r="AX21" t="str">
            <v>The care.data programme supports the National Information Board vision and also the NHS England Five Year Forward View</v>
          </cell>
          <cell r="AY21" t="str">
            <v>The programme is part of the national immunisation programme which covers childhood vaccines such as the MMR vaccine and shingles vaccine for adults.  This is an extention of the flu programme for children and adults.  The programme supports the 'Preventing ill health and supporting people to live healthier lives' objective of the Shared delivery plan: 2015-2020, which is the DH Single Departmental Plan.  The milestones match those in the DH operational objectives.</v>
          </cell>
          <cell r="AZ21" t="str">
            <v>The NHS Five Year Forward View (FYFV)[i], Personalised Health and Care 2020 [ii], The Health and Social Care (Safety and Quality) Act 2015 [iii][i] The NHS Five Year Forward View; http://www.england.nhs.uk/ourwork/futurenhs/[ii] Personalised Health and Care 2020; https://www.gov.uk/government/publications/personalised-health-and-care-2020[iii] Health and Social Care (Safety and Quality) Act 2015; http://www.legislation.gov.uk/ukpga/2015/28/contents/enacted/data.htm</v>
          </cell>
          <cell r="BA21" t="str">
            <v>This programme contributes to: *The NHS £22bn efficiency savings programme; *Stated Ministerial ambition to reduce the EEA Healthcare budget; and*As set out in the Shared Delivery Plan - seek to recover the cost of healthcare - up to £500m by the end of 2017/18 from overseas visitors and migrants who use its services</v>
          </cell>
          <cell r="BB21" t="str">
            <v>NIB Framework for Action, P2020</v>
          </cell>
          <cell r="BC21" t="str">
            <v>Secretary of State Patient Online delivery targets.Personalised Health and Care 2020 - Patient Access, Data Access and Interoperability.</v>
          </cell>
          <cell r="BD21" t="str">
            <v xml:space="preserve"> 1) The NHS Five Year Forward View (FYFV) published by NHS England highlights the need to break down the barriers in how health and social care is provided, improve the ability to undertake research and apply innovation, and sustain high quality services.2) Personalised Health and Care 2020 has proposed a 'framework for action' to support front-line staff and citizens exploit the use of information technology outlined in FYFV 3) Health and Social Care (Safety and Quality) Act 2015 includes statutory duties requiring health and social care provider organisation such as GP practices and Trusts to share data with other organisations providing a persons own direct care.4) NIB Framework seeks to deliver better use of data and technology to improve health, transform quality and reduce the cost of health and care services.5) Dept. of Health Improvement Plan (2014) includes the goals of integrating health and social care, improving the use of technology, working more efficiently and improving access.</v>
          </cell>
          <cell r="BE21" t="str">
            <v>This programme supports the Mental Health Taskforce, especially the desire to achieve parity of esteem between physical and mental health services; the programme also enables the Secretary of State for Health to achieve the overarching NHS goals of reducing health inequalities; the programme  supports the transforming rehabilitation agenda.</v>
          </cell>
          <cell r="BF21" t="str">
            <v>Personalised Health and Care 2020Secretary of State for Health give key priorities</v>
          </cell>
          <cell r="BG21" t="str">
            <v>The NPFS is an integral part of the UK Influenza Pandemic Preparedness Strategy; the NPFS it is designed to supplement the response provided by primary care for all those with symptoms in order to access antiviral medicines.</v>
          </cell>
          <cell r="BH21" t="str">
            <v xml:space="preserve">Inception for the programme came from the Prime Ministerial commitment to: "Establish two new PBT centres (first by 2018) and continue to fund all clinically appropriate patients for overseas treatment". </v>
          </cell>
          <cell r="BI21" t="str">
            <v>Department of Health Workforce Pay &amp; Pensions Policy</v>
          </cell>
          <cell r="BJ21" t="str">
            <v>There are a number of strategic policy drivers, which require or mandate the provision of the NHS e-Referral Service:• Putting Patients first NHS Business Plan 2014/15 – 2016/17• Securing Excellence in GP IT Services - GP IT Operating Model 2014-16• Department of Health – Choice Framework 2015-16• NHS Constitution &amp; Handbook to NHS Constitution• NHS Mandate• NHS Standard Contract 2014/15, 2015/16 and 2016/17• National Information Board (NIB) - Personalised Health and Care 2020• NHS England 5 year View• Use of NHS e-Referral Service in the GP ContractFurther to this, delivery of the NHS e-Referral Service supports the Cabinet Office and Government Digital Service – Digital by Default strategy and standards through increasing the number of digital transactions completed within Government and by citizens.</v>
          </cell>
          <cell r="BK21" t="str">
            <v>• The Department of Health’s information strategy, ‘The power of information’.• Meeting the requirements of the Health &amp; Social Care Act 2012.• Meeting the requirements of the Care Act 2014• Supporting the NHS to achieve efficiencies to meet current and future budget challenges.• Meeting the requirements of the NHS National Informatics Board (NIB) November 2014 Framework for Action – Personalised Health and Care 2020• Meeting the Government’s ICT Strategy.</v>
          </cell>
          <cell r="BL21" t="str">
            <v>Public Services Pensions Act 2013</v>
          </cell>
          <cell r="BM21" t="str">
            <v xml:space="preserve">Improving services through the use of digital technology, information and transparency; Enabling people and communities to make decisions about their own health and care; </v>
          </cell>
          <cell r="BN21" t="str">
            <v>Responding to the key threats to the public's health, including global health security, supporting SoS's stautory duties on the public's health, advances from technological advances and the ageing state PHE's facilities.</v>
          </cell>
          <cell r="BO21" t="str">
            <v>The following policy objectives and reports form the policy drivers for the Programme: a) The NHS Five Year Forward View;b) Getting it Right First Time;c) Review of Operational Productivity in NHS Providers- Interim Report;d) Operational productivity and performance in English NHS acute hospitals: Unwarranted variations;e) NHS eProcurement Strategy;f) Better Procurement, Better Value, Better Care; andg) Legislative Context for Mandationh) DH Shared Delivery Plan.</v>
          </cell>
          <cell r="BP21" t="str">
            <v xml:space="preserve">The key drivers of this programme are to not only manage the exit and transition from the existing contract but also return direct control and accountability for Technology services to DWP, increase it's capability for flexible and agile resources and reduce the costs of IT operations. </v>
          </cell>
          <cell r="BQ21" t="str">
            <v>Government’s workplace pension reforms.This is linked to Strategic Objective 2 in the Department's Single Departmental Plan</v>
          </cell>
          <cell r="BR21" t="str">
            <v>The government is reforming the child maintenance system so that it provides encouragement, incentives and support to parents to work together after separation.This is linked to Strategic Objective 3 of the Department's Single Departmental Plan</v>
          </cell>
          <cell r="BS21" t="str">
            <v xml:space="preserve">Delivering efficiently: transforming the way we deliver our services to reduce costs and increase efficiency.  To deliver savings of circa £200m per annum on the estates running costs from 1 April 2018; and deliver an estate that meets the Department’s needs for today and in the future, whilst respecting our people, maintaining and improving customer service and performance, protecting the implementation of welfare reforms and supporting transformation.  </v>
          </cell>
          <cell r="BT21" t="str">
            <v>FEDP's  key drivers are the DWP 2020 vision and the emerging FED Strategy which includes wider deliverables such as UC.   FEDP activity links to 2 strategic objectives within the Single Departmental Plan:Primarily Objective 5 – ‘Delivering efficiently: transforming the way we deliver our services to reduce costs and increase efficiency’ incorporating the DWP activity to reduce of fraud and error while maximizing debt recovery; and,  Secondly, via the work to improve to digital system activity,  Objective 4: ‘Deliver outstanding services to our customers and claimants’ which includes the requirement to ensure our digital technology and data services are easy to use, stable and secure</v>
          </cell>
          <cell r="BU21" t="str">
            <v>To refresh the Department's ageing infrastructure to modern flexible cloud hosting.Deliver the on-going refresh of assests now that they have come to the end of their useful economic life.The provision of stable Operational Services delivery and the enablement of the DWP 2020 Vision.Exit the SSBA Hosting Services contract by 23rd February 2018.Delivery of operational savings.</v>
          </cell>
          <cell r="BV21" t="str">
            <v xml:space="preserve">The Project will deliver the reforms to State Pension included in the Pensions Act 2014.These reforms are designed to give greater clarity about the State Pension someone can expect to receive from the Government, address some inequalities in the current system and provide a firm foundation for saving for retirement for people reaching State Pension age from 6 April 2016.Linked to Strategic Objective 2 in the Department's Single Departmental Plan </v>
          </cell>
          <cell r="BW21" t="str">
            <v>To be a welfare system based on the principles of fairness and responsibility, which protects the most vulnerable and is financially sustainable</v>
          </cell>
          <cell r="BX21" t="str">
            <v>Universal Credit lies at the heart of the Government’s commitment to reform the Welfare State, to make it fairer and more affordable, tackling poverty and welfare dependency whilst supporting the most vulnerable households, ensuring people secure and stay in work and that they are better off in work.</v>
          </cell>
          <cell r="BY21" t="str">
            <v xml:space="preserve">To provide a secure modern fit for purpose HMG office compound for both BHC and DFID in Abuja, Nigeria.  </v>
          </cell>
          <cell r="BZ21" t="str">
            <v>On going requirement for the service. Current contract due to expire 31 August 2016. Service cannot be delivered 'in house' therefore need to tender competitively in line with EU Procurement regulations to deliver the service.</v>
          </cell>
          <cell r="CA21" t="str">
            <v xml:space="preserve"> IT is high-performing and reliable, and meets the needs of 1HMG overseas, thereby enabling staff to do their jobs effectively.  IT allows people to collaborate and deliver shared objectives within the FCO, with PAGs in the UK and overseas, and with others.  The IT estate supports flexible and mobile working, for the majority at Tier 1 Official, but also at higher tiers and where there are more complex security requirements.  The FCO handles and provides information efficiently and transparently, meeting all legal obligations and protecting truly sensitive information.  </v>
          </cell>
          <cell r="CB21" t="str">
            <v>In accordance with GPU Central London accommodation policy providing FCO and wider HMG savings due to reduced rental and running costs</v>
          </cell>
          <cell r="CC21" t="str">
            <v>To support delivery of HMRC’s Transformation agendaTo end the STEPS PFI Contract in 2021To support the wider civil service strategy for Government Hubs</v>
          </cell>
          <cell r="CD21" t="str">
            <v>The current IT contract ends in 2017. The Programme supports HMRC and Government's strategic direction, reducing operating costs and enabling digital delivery.</v>
          </cell>
          <cell r="CE21" t="str">
            <v>CDS aligns with key objectives in the HMRC Business Plan and SR15.  • maximise revenues; • improve the service that we give our customers; • make efficiencies through innovation. By adopting an Agile approach to deliver the new service we are putting our customers at the heart of everything we do, helping them get things right first time, reducing cost and waste.  Our new service will be delivered in accordance with the Department’s new strategy for delivery.CDS aligns with HMRC’s digital agenda and will meet the ‘Digital by Default’ agenda.</v>
          </cell>
          <cell r="CF21" t="str">
            <v xml:space="preserve">TFC is a major part of the government's childcare strategy and upholds the priority to support working families and is part of HMRC'S newly formed Transformation Portfolio.  </v>
          </cell>
          <cell r="CG21" t="str">
            <v>Supports delivery of Strategic Defence Securuty Review (SDSR), CONTEST, the government's counter-terrorism strategy and the Serious Organised Crime Strategy</v>
          </cell>
          <cell r="CH21" t="str">
            <v>Alignment with NGSS strategyMigtation to a supported Oracle ERP version</v>
          </cell>
          <cell r="CI21" t="str">
            <v>Reduce the risk to the UK and its interest overseas from terrorism, so that people can go about their lives freely and with confidence.</v>
          </cell>
          <cell r="CJ21" t="str">
            <v>Securing the Border is fundamental to protecting the public from terrorism, crime, illegal immigration, trafficking and importation of illegal goods and DSAB supports this through the delivery of a modern ICT platform that delivers capability and aligns with Govt ICT and Procurement Strategies.</v>
          </cell>
          <cell r="CK21" t="str">
            <v>The Coalition’s programme for Government published in May 2010 included a commitment to scale back the disclosure and barring services then delivered by the CRB and the ISA to “common sense levels”. In fulfilling this commitment, the Government said they would deliver improvements to disclosure and barring services ensuring that they: are efficient and easy to use, removing unnecessary burdens for employers, employees and those who volunteer; are more proportionate and better protect the rights of the individual; and help to safeguard children and vulnerable adults from abuse by those who work with them.</v>
          </cell>
          <cell r="CL21" t="str">
            <v>HO, DCLG and DH published business case plans that included the following priorities:• Free up the police to fight crime more effectively and efficiently• Protect our citizens from terrorism• Decentralise power as far as possible• Promote better healthcare outcomes, including national health outcome measures, patient reported outcome measures and patient experience measures• Keep communities safe from fire and other emergencies through prevention, protection and response</v>
          </cell>
          <cell r="CM21" t="str">
            <v>• Immigration, terrorism and serious organised crime are major global issues;• Ongoing funding pressures across UK government sector;• Opportunity to reduce costs through convergence of biometrics capabilities;• Improve data sharing across UK and overseas organisations;• Meet legislation requirements for privacy and personal data management;• Maximise potential of new technologies and stimulate SME markets;• Disaggregate existing supply base where value for money is not achieved;• Achieve better value for money.• Re-use of existing IT components where possible.</v>
          </cell>
          <cell r="CN21" t="str">
            <v>The Programme primarily supports the Home Office strategic objectives to reduce immigration and promote growth, and is the primary vehicle to modernise immigration IT. The Programme also supports the GDS strategy of Digital by Default.</v>
          </cell>
          <cell r="CO21" t="str">
            <v>• People – helping people move to new, more flexible ways of working that suit both the individual and the business;• Technology – equipping people with modern IT and communications tools, supporting mobility and collaboration;• Workspace – modernising our workplaces to meet future business needs while reducing cost to the taxpayer.</v>
          </cell>
          <cell r="CP21" t="str">
            <v>Aligns with GDS disaggregation approach plus greater use of SME's</v>
          </cell>
          <cell r="CQ21" t="str">
            <v>SDP - Defence Task 8: Support The Efficient Running Of The Department, The Generation Of Military Forces And The Delivery Of Government Commitments</v>
          </cell>
          <cell r="CR21" t="str">
            <v>SDP - Defence Task 8: Support The Efficient Running Of The Department, The Generation Of Military Forces And The Delivery Of Government Commitments</v>
          </cell>
          <cell r="CS21" t="str">
            <v>SDP - Defence Task 8: Support The Efficient Running Of The Department, The Generation Of Military Forces And The Delivery Of Government Commitments</v>
          </cell>
          <cell r="CT21" t="str">
            <v>SDP - Defence Task 8: Support The Efficient Running Of The Department, The Generation Of Military Forces And The Delivery Of Government Commitments</v>
          </cell>
          <cell r="CU21" t="str">
            <v>SDP - Defence Task 8: Support The Efficient Running Of The Department, The Generation Of Military Forces And The Delivery Of Government Commitments</v>
          </cell>
          <cell r="CV21" t="str">
            <v>SDP - Defence Task 8: Support The Efficient Running Of The Department, The Generation Of Military Forces And The Delivery Of Government Commitments</v>
          </cell>
          <cell r="CW21" t="str">
            <v>SDP-Defence Tasks 7&amp;8: Direct The Department And Development And Employment Of The Armed Forces; Support The Efficient Running Of The Department, The Generation Of Military Forces And The Delivery Of Government Commitments</v>
          </cell>
          <cell r="CX21" t="str">
            <v>SDP - Defence Task 8: Support The Efficient Running Of The Department, The Generation Of Military Forces And The Delivery Of Government Commitments</v>
          </cell>
          <cell r="CY21" t="str">
            <v>SDP - Defence Task 8: Support The Efficient Running Of The Department, The Generation Of Military Forces And The Delivery Of Government Commitments</v>
          </cell>
          <cell r="CZ21" t="str">
            <v>SDP - Defence Task 8: Support The Efficient Running Of The Department, The Generation Of Military Forces And The Delivery Of Government Commitments</v>
          </cell>
          <cell r="DA21" t="str">
            <v>SDP - Defence Task 8: Support The Efficient Running Of The Department, The Generation Of Military Forces And The Delivery Of Government Commitments</v>
          </cell>
          <cell r="DB21" t="str">
            <v>SDP - Defence Task 8: Support The Efficient Running Of The Department, The Generation Of Military Forces And The Delivery Of Government Commitments</v>
          </cell>
          <cell r="DC21" t="str">
            <v>SDP - Defence Task 8: Support The Efficient Running Of The Department, The Generation Of Military Forces And The Delivery Of Government Commitments</v>
          </cell>
          <cell r="DD21" t="str">
            <v>SDP - Defence Task 1: Homeland defence, security and resilience</v>
          </cell>
          <cell r="DE21" t="str">
            <v>SDP - Defence Task 8: Support The Efficient Running Of The Department, The Generation Of Military Forces And The Delivery Of Government Commitments</v>
          </cell>
          <cell r="DF21" t="str">
            <v>SDP - Defence Task 8: Support The Efficient Running Of The Department, The Generation Of Military Forces And The Delivery Of Government Commitments</v>
          </cell>
          <cell r="DG21" t="str">
            <v>SDP - Defence Task 8: Support The Efficient Running Of The Department, The Generation Of Military Forces And The Delivery Of Government Commitments</v>
          </cell>
          <cell r="DH21" t="str">
            <v>SDP - Defence Task 8: Support The Efficient Running Of The Department, The Generation Of Military Forces And The Delivery Of Government Commitments</v>
          </cell>
          <cell r="DI21" t="str">
            <v>SDP - Defence Task 8: Support The Efficient Running Of The Department, The Generation Of Military Forces And The Delivery Of Government Commitments</v>
          </cell>
          <cell r="DJ21" t="str">
            <v>SDP - Defence Task 8: Support The Efficient Running Of The Department, The Generation Of Military Forces And The Delivery Of Government Commitments</v>
          </cell>
          <cell r="DK21" t="str">
            <v>SDP - Defence Task 8: Support The Efficient Running Of The Department, The Generation Of Military Forces And The Delivery Of Government Commitments</v>
          </cell>
          <cell r="DL21" t="str">
            <v>SDP - Defence Task 8: Support The Efficient Running Of The Department, The Generation Of Military Forces And The Delivery Of Government Commitments</v>
          </cell>
          <cell r="DM21" t="str">
            <v>SDP - Defence Task 8: Support The Efficient Running Of The Department, The Generation Of Military Forces And The Delivery Of Government Commitments</v>
          </cell>
          <cell r="DN21" t="str">
            <v>SDP - Defence Task 8: Support The Efficient Running Of The Department, The Generation Of Military Forces And The Delivery Of Government Commitments</v>
          </cell>
          <cell r="DO21" t="str">
            <v>SDP - Defence Task 8: Support The Efficient Running Of The Department, The Generation Of Military Forces And The Delivery Of Government Commitments</v>
          </cell>
          <cell r="DP21" t="str">
            <v>SDP - Defence Task 8: Support The Efficient Running Of The Department, The Generation Of Military Forces And The Delivery Of Government Commitments</v>
          </cell>
          <cell r="DQ21" t="str">
            <v>SDP - Defence Task 8: Support The Efficient Running Of The Department, The Generation Of Military Forces And The Delivery Of Government Commitments</v>
          </cell>
          <cell r="DR21" t="str">
            <v>SDP - Defence Task 8: Support The Efficient Running Of The Department, The Generation Of Military Forces And The Delivery Of Government Commitments</v>
          </cell>
          <cell r="DS21" t="str">
            <v>SDP - Defence Task 8: Support The Efficient Running Of The Department, The Generation Of Military Forces And The Delivery Of Government Commitments</v>
          </cell>
          <cell r="DT21" t="str">
            <v>SDP - Defence Task 8: Support The Efficient Running Of The Department, The Generation Of Military Forces And The Delivery Of Government Commitments</v>
          </cell>
          <cell r="DU21" t="str">
            <v>SDP - Defence Task 8: Support The Efficient Running Of The Department, The Generation Of Military Forces And The Delivery Of Government Commitments</v>
          </cell>
          <cell r="DV21" t="str">
            <v>SDP - Defence Task 8: Support The Efficient Running Of The Department, The Generation Of Military Forces And The Delivery Of Government Commitments</v>
          </cell>
          <cell r="DW21" t="str">
            <v>In January 2013, the (then) Secretary of State, Chris Grayling, announced, as one of five priorities for transforming the justice system, the intent to modernise the prison estate. https://www.gov.uk/government/news/changes-to-the-prison-estate</v>
          </cell>
          <cell r="DX21" t="str">
            <v xml:space="preserve">The Programme is a ministerial priority under the CJS Strategy and Action Plan. It supports the objective of a modern, efficient CJS and is a key workstream within the HMCTS Reform Programme. </v>
          </cell>
          <cell r="DY21" t="str">
            <v>"Swift and Sure Justice: the Government's Plans for Reform of Criminal Justice ” published in July 2012 June and Damian Green, Minister of State for Policing and Criminal Justice announcement in June 2013 that courtrooms will be fully digital by 2016. Programme objectives align with Court Reform and Freeing Up Police Time objectives.</v>
          </cell>
          <cell r="DZ21" t="str">
            <v>Use electronic monitoring to: support the completion of the work to revolutionalise the way we manage offenders in the community; harness the latest technology to reduce reoffending; deploy new technology to monitor offenders in the community; support the changes introduced through Transforming Rehabilitation, court reforms and PCCs</v>
          </cell>
          <cell r="EA21" t="str">
            <v>Cost savings and efficiency</v>
          </cell>
          <cell r="EB21" t="str">
            <v>Efficiency &amp; reform</v>
          </cell>
          <cell r="EC21" t="str">
            <v>LAA Strategic objective: Improve casework to reduce cost, enhance control and give better customer service. Redesign transactional services to meet a new Digital by Default Service Standard.</v>
          </cell>
          <cell r="ED21" t="str">
            <v xml:space="preserve">MoJ Structural Reform Plan </v>
          </cell>
          <cell r="EE21" t="str">
            <v xml:space="preserve">Enabling change and business continuity pending implentation of FITS. </v>
          </cell>
          <cell r="EF21" t="str">
            <v xml:space="preserve">Deficit reduction - The Written Ministerial Statement of November 2012 committed NOMS to £450m of additional net savings (in addition to the previously agreed efficiency savings) over the period to 2018/19. </v>
          </cell>
          <cell r="EG21" t="str">
            <v xml:space="preserve">STCs form part of the 'business as usual' provision of the youth custodial sector. </v>
          </cell>
          <cell r="EH21" t="str">
            <v>Cost savings and efficiency</v>
          </cell>
          <cell r="EI21" t="str">
            <v>Home Secretary priority for the NCA; National Security Strategy, Serious and Organised Crime Strategy</v>
          </cell>
          <cell r="EJ21" t="str">
            <v>The recommendation to deliver 3 objectives was endorsed by the Minister for the Cabinet Office in July 2014 in the Government's response to the National Statistician’s March 2014 recommendations on the future if the census.“The Government welcomes the recommendation for a predominantly online census in 2021 supplemented by further use of administrative and survey data. Government recognises the value of the census ... The census provides information on the population that is of fundamental importance to society. ... We welcome the increased use of administrative data in producing the census in 2021 and other population statistics, and to improve statistics between censuses, since this would make the best use of all available data and provide a sound basis for the greater use of administrative data and surveys in the future.” The Government has given a clear mandate for the Census Transformation Programme (CTP).</v>
          </cell>
          <cell r="EK21"/>
          <cell r="EL21"/>
          <cell r="EM21"/>
          <cell r="EN21"/>
        </row>
        <row r="22">
          <cell r="B22" t="str">
            <v>Asset Realisation</v>
          </cell>
          <cell r="C22" t="str">
            <v>Public Service Delivery Reform (Transformation)</v>
          </cell>
          <cell r="D22" t="str">
            <v>Procurement</v>
          </cell>
          <cell r="E22" t="str">
            <v>Asset Realisation</v>
          </cell>
          <cell r="F22" t="str">
            <v>Infrastructure</v>
          </cell>
          <cell r="G22" t="str">
            <v>Other</v>
          </cell>
          <cell r="H22" t="str">
            <v>Government Operations Reform (Transformation)</v>
          </cell>
          <cell r="I22" t="str">
            <v>Digital</v>
          </cell>
          <cell r="J22" t="str">
            <v>Government Operations Reform (Transformation)</v>
          </cell>
          <cell r="K22" t="str">
            <v>Government Operations Reform (Transformation)</v>
          </cell>
          <cell r="L22" t="str">
            <v>Government Operations Reform (Transformation)</v>
          </cell>
          <cell r="M22" t="str">
            <v>Asset Realisation</v>
          </cell>
          <cell r="N22" t="str">
            <v>Procurement</v>
          </cell>
          <cell r="O22" t="str">
            <v>Infrastructure</v>
          </cell>
          <cell r="P22" t="str">
            <v>Other</v>
          </cell>
          <cell r="Q22" t="str">
            <v>Infrastructure</v>
          </cell>
          <cell r="R22" t="str">
            <v>Infrastructure</v>
          </cell>
          <cell r="S22" t="str">
            <v>Infrastructure</v>
          </cell>
          <cell r="T22" t="str">
            <v>Infrastructure</v>
          </cell>
          <cell r="U22" t="str">
            <v>Infrastructure</v>
          </cell>
          <cell r="V22" t="str">
            <v>Procurement</v>
          </cell>
          <cell r="W22" t="str">
            <v>Government Operations Reform (Transformation)</v>
          </cell>
          <cell r="X22" t="str">
            <v>Infrastructure</v>
          </cell>
          <cell r="Y22" t="str">
            <v>Digital</v>
          </cell>
          <cell r="Z22" t="str">
            <v>ICT Development and Refresh</v>
          </cell>
          <cell r="AA22" t="str">
            <v>Infrastructure</v>
          </cell>
          <cell r="AB22" t="str">
            <v>Infrastructure</v>
          </cell>
          <cell r="AC22" t="str">
            <v>Public Service Delivery Reform (Transformation)</v>
          </cell>
          <cell r="AD22" t="str">
            <v>Infrastructure</v>
          </cell>
          <cell r="AE22" t="str">
            <v>Procurement</v>
          </cell>
          <cell r="AF22" t="str">
            <v>Infrastructure</v>
          </cell>
          <cell r="AG22" t="str">
            <v xml:space="preserve">Infrastructure </v>
          </cell>
          <cell r="AH22" t="str">
            <v xml:space="preserve">Infrastructure </v>
          </cell>
          <cell r="AI22" t="str">
            <v xml:space="preserve">Infrastructure </v>
          </cell>
          <cell r="AJ22" t="str">
            <v xml:space="preserve">Infrastructure </v>
          </cell>
          <cell r="AK22" t="str">
            <v xml:space="preserve">Infrastructure </v>
          </cell>
          <cell r="AL22" t="str">
            <v xml:space="preserve">Infrastructure </v>
          </cell>
          <cell r="AM22" t="str">
            <v xml:space="preserve">Infrastructure </v>
          </cell>
          <cell r="AN22" t="str">
            <v xml:space="preserve">Other </v>
          </cell>
          <cell r="AO22" t="str">
            <v xml:space="preserve">Infrastructure </v>
          </cell>
          <cell r="AP22" t="str">
            <v xml:space="preserve">Infrastructure </v>
          </cell>
          <cell r="AQ22" t="str">
            <v xml:space="preserve">Infrastructure </v>
          </cell>
          <cell r="AR22" t="str">
            <v>Procurement</v>
          </cell>
          <cell r="AS22" t="str">
            <v>Public Service Delivery Reform (Transformation)</v>
          </cell>
          <cell r="AT22" t="str">
            <v>Transformation Project</v>
          </cell>
          <cell r="AU22" t="str">
            <v xml:space="preserve">Infrastructure </v>
          </cell>
          <cell r="AV22" t="str">
            <v xml:space="preserve">Infrastructure </v>
          </cell>
          <cell r="AW22" t="str">
            <v>Public Service Delivery Reform (Transformation)</v>
          </cell>
          <cell r="AX22" t="str">
            <v>Other</v>
          </cell>
          <cell r="AY22" t="str">
            <v>Other</v>
          </cell>
          <cell r="AZ22" t="str">
            <v>Government Operations Reform (Transformation)</v>
          </cell>
          <cell r="BA22" t="str">
            <v>Public Service Delivery Reform (Transformation)</v>
          </cell>
          <cell r="BB22" t="str">
            <v>ICT Development and Refresh</v>
          </cell>
          <cell r="BC22" t="str">
            <v>ICT Development and Refresh</v>
          </cell>
          <cell r="BD22" t="str">
            <v>ICT Development and Refresh</v>
          </cell>
          <cell r="BE22" t="str">
            <v>Public Service Delivery Reform (Transformation)</v>
          </cell>
          <cell r="BF22" t="str">
            <v>ICT Development and Refresh</v>
          </cell>
          <cell r="BG22" t="str">
            <v>ICT Development and Refresh</v>
          </cell>
          <cell r="BH22" t="str">
            <v>Public Service Delivery Reform (Transformation)</v>
          </cell>
          <cell r="BI22" t="str">
            <v>ICT Development and Refresh</v>
          </cell>
          <cell r="BJ22" t="str">
            <v>Digital</v>
          </cell>
          <cell r="BK22" t="str">
            <v>ICT Development and Refresh</v>
          </cell>
          <cell r="BL22" t="str">
            <v>Procurement</v>
          </cell>
          <cell r="BM22" t="str">
            <v>Public Service Delivery Reform (Transformation)</v>
          </cell>
          <cell r="BN22" t="str">
            <v>Infrastructure</v>
          </cell>
          <cell r="BO22" t="str">
            <v>Procurement</v>
          </cell>
          <cell r="BP22" t="str">
            <v>ICT Development and Refresh</v>
          </cell>
          <cell r="BQ22" t="str">
            <v>Public Service Delivery Reform (Transformation)</v>
          </cell>
          <cell r="BR22" t="str">
            <v>Public Service Delivery Reform (Transformation)</v>
          </cell>
          <cell r="BS22" t="str">
            <v>Public Service Delivery Reform (Transformation)</v>
          </cell>
          <cell r="BT22" t="str">
            <v>Public Service Delivery Reform (Transformation)</v>
          </cell>
          <cell r="BU22" t="str">
            <v>ICT Development and Refresh</v>
          </cell>
          <cell r="BV22" t="str">
            <v>Public Service Delivery Reform (Transformation)</v>
          </cell>
          <cell r="BW22" t="str">
            <v>Public Service Delivery Reform (Transformation)</v>
          </cell>
          <cell r="BX22" t="str">
            <v>Public Service Delivery Reform (Transformation)</v>
          </cell>
          <cell r="BY22" t="str">
            <v>Other</v>
          </cell>
          <cell r="BZ22" t="str">
            <v>Procurement</v>
          </cell>
          <cell r="CA22" t="str">
            <v>ICT Development and Refresh</v>
          </cell>
          <cell r="CB22" t="str">
            <v>Other</v>
          </cell>
          <cell r="CC22" t="str">
            <v>Government Operations Reform (Transformation)</v>
          </cell>
          <cell r="CD22" t="str">
            <v>Government Operations Reform (Transformation)</v>
          </cell>
          <cell r="CE22" t="str">
            <v>ICT Development and Refresh</v>
          </cell>
          <cell r="CF22" t="str">
            <v>Digital</v>
          </cell>
          <cell r="CG22" t="str">
            <v>Other</v>
          </cell>
          <cell r="CH22" t="str">
            <v>ICT Development and Refresh</v>
          </cell>
          <cell r="CI22" t="str">
            <v>ICT Development and Refresh</v>
          </cell>
          <cell r="CJ22" t="str">
            <v>ICT Development and Refresh</v>
          </cell>
          <cell r="CK22" t="str">
            <v>Public Service Delivery Reform (Transformation)</v>
          </cell>
          <cell r="CL22" t="str">
            <v>Procurement</v>
          </cell>
          <cell r="CM22" t="str">
            <v>ICT Development and Refresh</v>
          </cell>
          <cell r="CN22" t="str">
            <v>ICT Development and Refresh</v>
          </cell>
          <cell r="CO22" t="str">
            <v>Government Operations Reform (Transformation)</v>
          </cell>
          <cell r="CP22" t="str">
            <v>ICT Development and Refresh</v>
          </cell>
          <cell r="CQ22" t="str">
            <v>Military Capability</v>
          </cell>
          <cell r="CR22" t="str">
            <v>Military Capability</v>
          </cell>
          <cell r="CS22" t="str">
            <v>Military Capability</v>
          </cell>
          <cell r="CT22" t="str">
            <v>Military Capability</v>
          </cell>
          <cell r="CU22" t="str">
            <v>Military Capability</v>
          </cell>
          <cell r="CV22" t="str">
            <v>Military Capability</v>
          </cell>
          <cell r="CW22" t="str">
            <v>Military Capability</v>
          </cell>
          <cell r="CX22" t="str">
            <v>Military Capability</v>
          </cell>
          <cell r="CY22" t="str">
            <v>Military Capability</v>
          </cell>
          <cell r="CZ22" t="str">
            <v>Military Capability</v>
          </cell>
          <cell r="DA22" t="str">
            <v>Government Operations Reform (Transformation)</v>
          </cell>
          <cell r="DB22" t="str">
            <v>Military Capability</v>
          </cell>
          <cell r="DC22" t="str">
            <v>Military Capability</v>
          </cell>
          <cell r="DD22" t="str">
            <v>ICT Development and Refresh</v>
          </cell>
          <cell r="DE22" t="str">
            <v>ICT Development and Refresh</v>
          </cell>
          <cell r="DF22" t="str">
            <v>Military Capability</v>
          </cell>
          <cell r="DG22" t="str">
            <v>Military Capability</v>
          </cell>
          <cell r="DH22" t="str">
            <v>Military Capability</v>
          </cell>
          <cell r="DI22" t="str">
            <v>Military Capability</v>
          </cell>
          <cell r="DJ22" t="str">
            <v>Military Capability</v>
          </cell>
          <cell r="DK22" t="str">
            <v>Govt ops reform</v>
          </cell>
          <cell r="DL22" t="str">
            <v>ICT Development and Refresh</v>
          </cell>
          <cell r="DM22" t="str">
            <v>Military Capability</v>
          </cell>
          <cell r="DN22" t="str">
            <v>Military Capability</v>
          </cell>
          <cell r="DO22" t="str">
            <v>Military Capability</v>
          </cell>
          <cell r="DP22" t="str">
            <v>Military Capability</v>
          </cell>
          <cell r="DQ22" t="str">
            <v>Military Capability</v>
          </cell>
          <cell r="DR22" t="str">
            <v>Military Capability</v>
          </cell>
          <cell r="DS22" t="str">
            <v>Military Capability</v>
          </cell>
          <cell r="DT22" t="str">
            <v>Military Capability</v>
          </cell>
          <cell r="DU22" t="str">
            <v>Military Capability</v>
          </cell>
          <cell r="DV22" t="str">
            <v>Military Capability</v>
          </cell>
          <cell r="DW22" t="str">
            <v>Infrastructure</v>
          </cell>
          <cell r="DX22" t="str">
            <v>Government Operations Reform (Transformation)</v>
          </cell>
          <cell r="DY22" t="str">
            <v>ICT Development and Refresh</v>
          </cell>
          <cell r="DZ22" t="str">
            <v>Procurement</v>
          </cell>
          <cell r="EA22" t="str">
            <v>ICT Development and Refresh</v>
          </cell>
          <cell r="EB22" t="str">
            <v>Public Service Delivery Reform (Transformation)</v>
          </cell>
          <cell r="EC22" t="str">
            <v>ICT Development and Refresh</v>
          </cell>
          <cell r="ED22" t="str">
            <v>Public Service Delivery Reform (Transformation)</v>
          </cell>
          <cell r="EE22" t="str">
            <v>ICT Development and Refresh</v>
          </cell>
          <cell r="EF22" t="str">
            <v>Government Operations Reform (Transformation)</v>
          </cell>
          <cell r="EG22" t="str">
            <v>Procurement</v>
          </cell>
          <cell r="EH22" t="str">
            <v>Government Operations Reform (Transformation)</v>
          </cell>
          <cell r="EI22" t="str">
            <v>ICT Development and Refresh</v>
          </cell>
          <cell r="EJ22" t="str">
            <v>Other</v>
          </cell>
          <cell r="EK22"/>
          <cell r="EM22"/>
          <cell r="EN22"/>
        </row>
        <row r="23">
          <cell r="B23"/>
          <cell r="C23" t="str">
            <v>Digital</v>
          </cell>
          <cell r="D23" t="str">
            <v>Infrastructure</v>
          </cell>
          <cell r="E23"/>
          <cell r="F23"/>
          <cell r="G23"/>
          <cell r="H23" t="str">
            <v>ICT Development and Refresh</v>
          </cell>
          <cell r="I23" t="str">
            <v>Public Service Delivery Reform (Transformation)</v>
          </cell>
          <cell r="K23" t="str">
            <v>ICT Development and Refresh</v>
          </cell>
          <cell r="L23" t="str">
            <v>ICT Development and Refresh</v>
          </cell>
          <cell r="M23" t="str">
            <v>Government Operations Reform (Transformation)</v>
          </cell>
          <cell r="N23" t="str">
            <v>ICT Development and Refresh</v>
          </cell>
          <cell r="O23" t="str">
            <v>Digital</v>
          </cell>
          <cell r="P23" t="str">
            <v>Asset Realisation</v>
          </cell>
          <cell r="Q23" t="str">
            <v>Digital</v>
          </cell>
          <cell r="R23" t="str">
            <v>Digital</v>
          </cell>
          <cell r="S23"/>
          <cell r="T23"/>
          <cell r="U23"/>
          <cell r="V23" t="str">
            <v>Decommissioning</v>
          </cell>
          <cell r="W23" t="str">
            <v>Decommissioning</v>
          </cell>
          <cell r="X23"/>
          <cell r="Y23" t="str">
            <v>ICT Development and Refresh</v>
          </cell>
          <cell r="Z23"/>
          <cell r="AA23"/>
          <cell r="AB23"/>
          <cell r="AC23" t="str">
            <v>Digital</v>
          </cell>
          <cell r="AD23" t="str">
            <v>Procurement</v>
          </cell>
          <cell r="AE23" t="str">
            <v>Infrastructure</v>
          </cell>
          <cell r="AF23"/>
          <cell r="AG23"/>
          <cell r="AH23"/>
          <cell r="AI23"/>
          <cell r="AJ23" t="str">
            <v>Public Service Delivery Reform (Transformation)</v>
          </cell>
          <cell r="AK23"/>
          <cell r="AL23"/>
          <cell r="AM23" t="str">
            <v>Transformation Project</v>
          </cell>
          <cell r="AN23" t="str">
            <v>Procurement</v>
          </cell>
          <cell r="AO23"/>
          <cell r="AP23"/>
          <cell r="AQ23"/>
          <cell r="AR23"/>
          <cell r="AS23" t="str">
            <v>Government Operations Reform (Transformation)</v>
          </cell>
          <cell r="AT23"/>
          <cell r="AU23"/>
          <cell r="AV23" t="str">
            <v>Procurement</v>
          </cell>
          <cell r="AW23"/>
          <cell r="AX23"/>
          <cell r="AY23" t="str">
            <v>Procurement</v>
          </cell>
          <cell r="AZ23" t="str">
            <v>ICT Development and Refresh</v>
          </cell>
          <cell r="BA23" t="str">
            <v>Government Operations Reform (Transformation)</v>
          </cell>
          <cell r="BB23" t="str">
            <v>Digital</v>
          </cell>
          <cell r="BC23" t="str">
            <v>Procurement</v>
          </cell>
          <cell r="BD23" t="str">
            <v>Procurement</v>
          </cell>
          <cell r="BE23"/>
          <cell r="BF23"/>
          <cell r="BG23" t="str">
            <v>Other</v>
          </cell>
          <cell r="BH23" t="str">
            <v>Infrastructure</v>
          </cell>
          <cell r="BI23" t="str">
            <v>Digital</v>
          </cell>
          <cell r="BJ23" t="str">
            <v>ICT Development and Refresh</v>
          </cell>
          <cell r="BK23" t="str">
            <v>Procurement</v>
          </cell>
          <cell r="BL23" t="str">
            <v>Public Service Delivery Reform (Transformation)</v>
          </cell>
          <cell r="BM23" t="str">
            <v>Digital</v>
          </cell>
          <cell r="BN23" t="str">
            <v>Other</v>
          </cell>
          <cell r="BO23" t="str">
            <v>Government Operations Reform (Transformation)</v>
          </cell>
          <cell r="BP23" t="str">
            <v>Digital</v>
          </cell>
          <cell r="BQ23" t="str">
            <v>Other</v>
          </cell>
          <cell r="BR23" t="str">
            <v>ICT Development and Refresh</v>
          </cell>
          <cell r="BS23" t="str">
            <v>Infrastructure</v>
          </cell>
          <cell r="BT23" t="str">
            <v>ICT Development and Refresh</v>
          </cell>
          <cell r="BU23" t="str">
            <v>Digital</v>
          </cell>
          <cell r="BV23" t="str">
            <v>Government Operations Reform (Transformation)</v>
          </cell>
          <cell r="BW23" t="str">
            <v>ICT Development and Refresh</v>
          </cell>
          <cell r="BX23" t="str">
            <v>ICT Development and Refresh</v>
          </cell>
          <cell r="BY23"/>
          <cell r="BZ23"/>
          <cell r="CA23" t="str">
            <v>Digital</v>
          </cell>
          <cell r="CB23"/>
          <cell r="CC23" t="str">
            <v>Infrastructure</v>
          </cell>
          <cell r="CD23" t="str">
            <v>Procurement</v>
          </cell>
          <cell r="CE23" t="str">
            <v>Public Service Delivery Reform (Transformation)</v>
          </cell>
          <cell r="CF23" t="str">
            <v>Public Service Delivery Reform (Transformation)</v>
          </cell>
          <cell r="CG23"/>
          <cell r="CH23" t="str">
            <v>Government Operations Reform (Transformation)</v>
          </cell>
          <cell r="CI23" t="str">
            <v>Infrastructure</v>
          </cell>
          <cell r="CJ23" t="str">
            <v>Digital</v>
          </cell>
          <cell r="CK23"/>
          <cell r="CL23" t="str">
            <v>Infrastructure</v>
          </cell>
          <cell r="CM23"/>
          <cell r="CN23" t="str">
            <v>Digital</v>
          </cell>
          <cell r="CO23" t="str">
            <v>Infrastructure</v>
          </cell>
          <cell r="CP23"/>
          <cell r="CQ23"/>
          <cell r="CR23"/>
          <cell r="CS23"/>
          <cell r="CT23"/>
          <cell r="CU23"/>
          <cell r="CV23" t="str">
            <v>Infrastructure</v>
          </cell>
          <cell r="CW23" t="str">
            <v>Govt ops reform</v>
          </cell>
          <cell r="DA23" t="str">
            <v>ICT Development and Refresh</v>
          </cell>
          <cell r="DD23" t="str">
            <v>Military Capability</v>
          </cell>
          <cell r="DE23" t="str">
            <v>Military Capability</v>
          </cell>
          <cell r="DF23"/>
          <cell r="DG23"/>
          <cell r="DH23"/>
          <cell r="DI23"/>
          <cell r="DJ23"/>
          <cell r="DK23" t="str">
            <v>Military Capability</v>
          </cell>
          <cell r="DL23" t="str">
            <v>Government Operations Reform (Transformation)</v>
          </cell>
          <cell r="DM23"/>
          <cell r="DN23"/>
          <cell r="DO23"/>
          <cell r="DP23"/>
          <cell r="DQ23"/>
          <cell r="DR23"/>
          <cell r="DS23"/>
          <cell r="DT23"/>
          <cell r="DU23"/>
          <cell r="DV23"/>
          <cell r="DW23" t="str">
            <v>Government Operations Reform (Transformation)</v>
          </cell>
          <cell r="DX23" t="str">
            <v>Digital</v>
          </cell>
          <cell r="DY23" t="str">
            <v>Government Operations Reform (Transformation)</v>
          </cell>
          <cell r="DZ23" t="str">
            <v>ICT Development and Refresh</v>
          </cell>
          <cell r="EA23" t="str">
            <v>Procurement</v>
          </cell>
          <cell r="EB23" t="str">
            <v>Digital</v>
          </cell>
          <cell r="EC23" t="str">
            <v>Digital</v>
          </cell>
          <cell r="ED23" t="str">
            <v>Procurement</v>
          </cell>
          <cell r="EE23"/>
          <cell r="EF23"/>
          <cell r="EH23" t="str">
            <v>Infrastructure</v>
          </cell>
          <cell r="EI23" t="str">
            <v>Government Operations Reform (Transformation)</v>
          </cell>
          <cell r="EJ23" t="str">
            <v>Digital</v>
          </cell>
          <cell r="EK23"/>
          <cell r="EM23"/>
          <cell r="EN23"/>
        </row>
        <row r="24">
          <cell r="B24"/>
          <cell r="C24"/>
          <cell r="D24"/>
          <cell r="E24"/>
          <cell r="F24"/>
          <cell r="G24"/>
          <cell r="H24"/>
          <cell r="I24"/>
          <cell r="K24" t="str">
            <v>Procurement</v>
          </cell>
          <cell r="L24" t="str">
            <v>Procurement</v>
          </cell>
          <cell r="M24" t="str">
            <v>Infrastructure</v>
          </cell>
          <cell r="N24" t="str">
            <v>Digital</v>
          </cell>
          <cell r="O24"/>
          <cell r="P24"/>
          <cell r="Q24"/>
          <cell r="R24"/>
          <cell r="S24"/>
          <cell r="T24"/>
          <cell r="U24"/>
          <cell r="V24" t="str">
            <v>Infrastructure</v>
          </cell>
          <cell r="W24"/>
          <cell r="X24"/>
          <cell r="Y24" t="str">
            <v>Public Service Delivery Reform (Transformation)</v>
          </cell>
          <cell r="Z24"/>
          <cell r="AA24"/>
          <cell r="AB24"/>
          <cell r="AC24"/>
          <cell r="AD24"/>
          <cell r="AE24"/>
          <cell r="AF24"/>
          <cell r="AG24"/>
          <cell r="AH24"/>
          <cell r="AI24"/>
          <cell r="AJ24" t="str">
            <v>Procurement</v>
          </cell>
          <cell r="AK24"/>
          <cell r="AL24"/>
          <cell r="AM24"/>
          <cell r="AN24" t="str">
            <v xml:space="preserve">Infrastructure </v>
          </cell>
          <cell r="AO24"/>
          <cell r="AP24"/>
          <cell r="AQ24"/>
          <cell r="AR24"/>
          <cell r="AS24"/>
          <cell r="AT24"/>
          <cell r="AU24"/>
          <cell r="AV24"/>
          <cell r="AW24"/>
          <cell r="AX24"/>
          <cell r="AY24"/>
          <cell r="AZ24" t="str">
            <v>Procurement</v>
          </cell>
          <cell r="BA24" t="str">
            <v>ICT Development and Refresh</v>
          </cell>
          <cell r="BB24" t="str">
            <v>Public Service Delivery Reform (Transformation)</v>
          </cell>
          <cell r="BC24" t="str">
            <v>Digital</v>
          </cell>
          <cell r="BD24"/>
          <cell r="BE24"/>
          <cell r="BF24"/>
          <cell r="BG24" t="str">
            <v>Decommissioning</v>
          </cell>
          <cell r="BH24" t="str">
            <v>Procurement</v>
          </cell>
          <cell r="BI24"/>
          <cell r="BJ24"/>
          <cell r="BK24" t="str">
            <v>Infrastructure</v>
          </cell>
          <cell r="BL24"/>
          <cell r="BM24"/>
          <cell r="BN24"/>
          <cell r="BO24" t="str">
            <v>ICT Development and Refresh</v>
          </cell>
          <cell r="BP24"/>
          <cell r="BQ24"/>
          <cell r="BR24" t="str">
            <v>Government Operations Reform (Transformation)</v>
          </cell>
          <cell r="BS24" t="str">
            <v>Procurement</v>
          </cell>
          <cell r="BT24" t="str">
            <v>Government Operations Reform (Transformation)</v>
          </cell>
          <cell r="BU24"/>
          <cell r="BV24"/>
          <cell r="BW24" t="str">
            <v>Digital</v>
          </cell>
          <cell r="BX24" t="str">
            <v>Government Operations Reform (Transformation)</v>
          </cell>
          <cell r="BY24"/>
          <cell r="BZ24"/>
          <cell r="CA24" t="str">
            <v>Procurement</v>
          </cell>
          <cell r="CB24"/>
          <cell r="CC24"/>
          <cell r="CD24"/>
          <cell r="CE24" t="str">
            <v>Procurement</v>
          </cell>
          <cell r="CF24" t="str">
            <v>Infrastructure</v>
          </cell>
          <cell r="CG24"/>
          <cell r="CH24"/>
          <cell r="CI24" t="str">
            <v>Procurement</v>
          </cell>
          <cell r="CJ24" t="str">
            <v>Government Operations Reform (Transformation)</v>
          </cell>
          <cell r="CK24"/>
          <cell r="CL24"/>
          <cell r="CM24"/>
          <cell r="CN24" t="str">
            <v>Public Service Delivery Reform (Transformation)</v>
          </cell>
          <cell r="CO24" t="str">
            <v>ICT Development and Refresh</v>
          </cell>
          <cell r="CP24"/>
          <cell r="CQ24"/>
          <cell r="CR24"/>
          <cell r="CS24"/>
          <cell r="CT24"/>
          <cell r="CU24"/>
          <cell r="DE24"/>
          <cell r="DF24"/>
          <cell r="DG24"/>
          <cell r="DH24"/>
          <cell r="DI24"/>
          <cell r="DJ24"/>
          <cell r="DK24"/>
          <cell r="DL24"/>
          <cell r="DM24"/>
          <cell r="DN24"/>
          <cell r="DO24"/>
          <cell r="DP24"/>
          <cell r="DQ24"/>
          <cell r="DR24"/>
          <cell r="DS24"/>
          <cell r="DT24"/>
          <cell r="DU24"/>
          <cell r="DV24"/>
          <cell r="DW24" t="str">
            <v>Public Service Delivery Reform (Transformation)</v>
          </cell>
          <cell r="DX24" t="str">
            <v>ICT Development and Refresh</v>
          </cell>
          <cell r="DY24" t="str">
            <v>Public Service Delivery Reform (Transformation)</v>
          </cell>
          <cell r="DZ24"/>
          <cell r="EA24" t="str">
            <v>Infrastructure</v>
          </cell>
          <cell r="EB24" t="str">
            <v>Infrastructure</v>
          </cell>
          <cell r="EC24"/>
          <cell r="ED24"/>
          <cell r="EE24"/>
          <cell r="EF24"/>
          <cell r="EH24"/>
          <cell r="EI24"/>
          <cell r="EJ24" t="str">
            <v>ICT Development and Refresh</v>
          </cell>
          <cell r="EM24"/>
        </row>
        <row r="25">
          <cell r="B25"/>
          <cell r="C25"/>
          <cell r="D25"/>
          <cell r="E25"/>
          <cell r="F25"/>
          <cell r="G25" t="str">
            <v>An enabling programme to transform the commercial capability of the commercial profession within the Civil Service</v>
          </cell>
          <cell r="H25" t="str">
            <v>Security; transformation</v>
          </cell>
          <cell r="I25"/>
          <cell r="K25"/>
          <cell r="L25"/>
          <cell r="M25"/>
          <cell r="N25"/>
          <cell r="O25"/>
          <cell r="P25" t="str">
            <v>Protection of public access to the national museum collections</v>
          </cell>
          <cell r="Q25"/>
          <cell r="R25"/>
          <cell r="S25"/>
          <cell r="T25"/>
          <cell r="U25"/>
          <cell r="V25" t="str">
            <v>Procurement of a contractor to manage a business &amp; complete a programme of work to decommission the Magnox and Research Sites and put them into C&amp;M.</v>
          </cell>
          <cell r="W25"/>
          <cell r="X25"/>
          <cell r="Y25"/>
          <cell r="Z25"/>
          <cell r="AA25"/>
          <cell r="AB25"/>
          <cell r="AC25"/>
          <cell r="AD25"/>
          <cell r="AE25"/>
          <cell r="AF25"/>
          <cell r="AG25"/>
          <cell r="AH25" t="str">
            <v xml:space="preserve"> </v>
          </cell>
          <cell r="AI25"/>
          <cell r="AJ25"/>
          <cell r="AK25"/>
          <cell r="AL25"/>
          <cell r="AM25"/>
          <cell r="AN25" t="str">
            <v>Nothing stated</v>
          </cell>
          <cell r="AO25"/>
          <cell r="AP25"/>
          <cell r="AQ25"/>
          <cell r="AR25"/>
          <cell r="AS25"/>
          <cell r="AT25"/>
          <cell r="AU25"/>
          <cell r="AV25"/>
          <cell r="AW25"/>
          <cell r="AX25" t="str">
            <v>Care.data is a programme of work which aims to increase the range and detail of information that is collected across Health and Social Care services, then to securely connect that information together and make it available to those who plan NHS services, as well as to researchers, clinicians, medical charities and businesses that support the NHS to make services better.</v>
          </cell>
          <cell r="AY25" t="str">
            <v>NHS delivery of a national public health intervention.</v>
          </cell>
          <cell r="AZ25"/>
          <cell r="BA25"/>
          <cell r="BB25"/>
          <cell r="BC25"/>
          <cell r="BD25"/>
          <cell r="BE25"/>
          <cell r="BF25"/>
          <cell r="BG25" t="str">
            <v>National Emergency Response Capability</v>
          </cell>
          <cell r="BH25" t="str">
            <v xml:space="preserve">The Programme will deliver a new national service for NHS patients which utilises proton beam technology from summer 2018. </v>
          </cell>
          <cell r="BI25"/>
          <cell r="BJ25"/>
          <cell r="BK25"/>
          <cell r="BL25"/>
          <cell r="BM25"/>
          <cell r="BN25" t="str">
            <v>This is a major change programme to create for the first time a national hub for public health science.</v>
          </cell>
          <cell r="BO25"/>
          <cell r="BP25"/>
          <cell r="BQ25" t="str">
            <v xml:space="preserve">The Programme is seeking to establish pension saving as a new social norm. </v>
          </cell>
          <cell r="BR25"/>
          <cell r="BS25" t="str">
            <v>PLP is not a cross department transformation programme. It is an enabler for transformation which, along with technology, Employee Deal and the 4 main change programmes will deliver transformation of DWP through to 2020 and beyond. This is the way the Permanent Secretary has decided to achieve transformation in this Department.</v>
          </cell>
          <cell r="BT25"/>
          <cell r="BU25"/>
          <cell r="BV25"/>
          <cell r="BW25"/>
          <cell r="BX25"/>
          <cell r="BY25" t="str">
            <v>Real estate</v>
          </cell>
          <cell r="BZ25"/>
          <cell r="CA25"/>
          <cell r="CB25" t="str">
            <v>Real estate</v>
          </cell>
          <cell r="CC25"/>
          <cell r="CD25"/>
          <cell r="CE25"/>
          <cell r="CF25"/>
          <cell r="CG25" t="str">
            <v xml:space="preserve">We are providing Operational Capability to Law Enforcement Community and SIA.  Law enforcement are operationally independent to government. </v>
          </cell>
          <cell r="CH25"/>
          <cell r="CI25" t="str">
            <v>Business Change</v>
          </cell>
          <cell r="CJ25"/>
          <cell r="CK25"/>
          <cell r="CL25"/>
          <cell r="CM25"/>
          <cell r="CN25"/>
          <cell r="CO25"/>
          <cell r="CP25"/>
          <cell r="CQ25"/>
          <cell r="CR25"/>
          <cell r="CS25"/>
          <cell r="CT25"/>
          <cell r="CU25"/>
          <cell r="CV25"/>
          <cell r="CW25"/>
          <cell r="CX25"/>
          <cell r="CY25"/>
          <cell r="CZ25"/>
          <cell r="DA25"/>
          <cell r="DB25"/>
          <cell r="DC25"/>
          <cell r="DD25"/>
          <cell r="DE25"/>
          <cell r="DF25"/>
          <cell r="DG25"/>
          <cell r="DH25"/>
          <cell r="DI25"/>
          <cell r="DJ25"/>
          <cell r="DK25"/>
          <cell r="DL25"/>
          <cell r="DM25"/>
          <cell r="DN25"/>
          <cell r="DO25"/>
          <cell r="DP25"/>
          <cell r="DQ25"/>
          <cell r="DR25"/>
          <cell r="DS25"/>
          <cell r="DT25"/>
          <cell r="DU25"/>
          <cell r="DV25"/>
          <cell r="DW25"/>
          <cell r="DX25"/>
          <cell r="DY25"/>
          <cell r="DZ25"/>
          <cell r="EA25"/>
          <cell r="EB25"/>
          <cell r="EC25"/>
          <cell r="ED25"/>
          <cell r="EE25"/>
          <cell r="EF25"/>
          <cell r="EH25"/>
          <cell r="EI25"/>
          <cell r="EJ25" t="str">
            <v xml:space="preserve">The category 'other' has been used, as the Programme does not fit into the other categories set out in Section 1.07 of the Guidance. The ten yearly Census is a large, complex programme involving every household in England &amp; Wales, that has elements of IT development, statistical research, digital and service procurement but is not 'public service delivery reform.'    </v>
          </cell>
        </row>
        <row r="26">
          <cell r="B26" t="str">
            <v>Above Dept delegated spend limit &amp;/or novel &amp; contentious</v>
          </cell>
          <cell r="C26" t="str">
            <v>Above Dept delegated spend limit &amp;/or novel &amp; contentious</v>
          </cell>
          <cell r="D26" t="str">
            <v>Above Dept delegated spend limit &amp;/or novel &amp; contentious</v>
          </cell>
          <cell r="E26" t="str">
            <v>Above Dept delegated spend limit &amp;/or novel &amp; contentious</v>
          </cell>
          <cell r="F26" t="str">
            <v>Above Dept delegated spend limit &amp;/or novel &amp; contentious</v>
          </cell>
          <cell r="G26" t="str">
            <v xml:space="preserve">A letter from GCCO to the Chairwoman of the PAC outlined that the delivery of the Commercial Capability Programme, given its status as the trailblazer in the delivery of the CEO CS functional agenda, would be a major project therefore part of the GMPP.   </v>
          </cell>
          <cell r="H26" t="str">
            <v>Recommendation of MPA PAR in July 2015</v>
          </cell>
          <cell r="I26" t="str">
            <v>Over delegated expenditure</v>
          </cell>
          <cell r="K26" t="str">
            <v>Spending over departmental expenditure limitsThe project is also novel and innovative</v>
          </cell>
          <cell r="L26"/>
          <cell r="M26" t="str">
            <v>High Profile programme to implement commitment in Budget 2015</v>
          </cell>
          <cell r="N26" t="str">
            <v>Spend above delegated limits, complex exit arrangements from existing contracts and links to wider CJS reforms</v>
          </cell>
          <cell r="O26"/>
          <cell r="P26"/>
          <cell r="Q26" t="str">
            <v>PM Priority and size/complexity</v>
          </cell>
          <cell r="R26" t="str">
            <v>PM Prioirty and size/value</v>
          </cell>
          <cell r="S26" t="str">
            <v>Complexity and requirement for intervention</v>
          </cell>
          <cell r="T26" t="str">
            <v>High ValueNovel and contentious</v>
          </cell>
          <cell r="U26" t="str">
            <v>High Value.Novel and Contentious.Reputational Risk.</v>
          </cell>
          <cell r="V26" t="str">
            <v>High ValueReputational Risk</v>
          </cell>
          <cell r="W26" t="str">
            <v>High ValueReputational Risk</v>
          </cell>
          <cell r="X26" t="str">
            <v>High ValueComplexNovel and ContentiousReputational Risk</v>
          </cell>
          <cell r="Y26" t="str">
            <v>Above Dept delegated spend limit &amp;/or novel &amp; contentious</v>
          </cell>
          <cell r="Z26" t="str">
            <v>Above Dept delegated spend limit &amp;/or novel &amp; contentious</v>
          </cell>
          <cell r="AA26" t="str">
            <v>Above Dept delegated spend limit &amp;/or novel &amp; contentious</v>
          </cell>
          <cell r="AB26" t="str">
            <v>Above Dept delegated spend limit &amp;/or novel &amp; contentious</v>
          </cell>
          <cell r="AC26"/>
          <cell r="AD26" t="str">
            <v>This is a high spend, high risk programme.  The programme is a ministerial priority.  Cabinet Office and HMT have agreed there will be an annual piece of assurance on the Priority School Building Programme overall.</v>
          </cell>
          <cell r="AE26"/>
          <cell r="AF26" t="str">
            <v>Was one of the original projects identified and selected for inclusion at the time the GMPP was initiated in 2011.</v>
          </cell>
          <cell r="AG26"/>
          <cell r="AH26"/>
          <cell r="AI26"/>
          <cell r="AJ26"/>
          <cell r="AK26"/>
          <cell r="AL26"/>
          <cell r="AM26"/>
          <cell r="AN26"/>
          <cell r="AO26"/>
          <cell r="AP26"/>
          <cell r="AQ26"/>
          <cell r="AR26"/>
          <cell r="AS26"/>
          <cell r="AT26"/>
          <cell r="AU26"/>
          <cell r="AV26"/>
          <cell r="AW26" t="str">
            <v>PM priority, size and complexity</v>
          </cell>
          <cell r="AX26" t="str">
            <v xml:space="preserve">Although not predicted to be a high spend programme, Care.data is a high profile and political programme which has attracted significant public attention.  Following a publicity crisis surrounding the programme the SRO responsibilities were transferred to a new SRO in March 2014. The programme was brought onto GMPP in 2013 and received a 'red' DCA in the first PVR due to conflicting understanding of spend, lack of clarity on scope and weak governance arrangements.  </v>
          </cell>
          <cell r="AY26" t="str">
            <v>High value over full lifecycle and novel method of delivery</v>
          </cell>
          <cell r="AZ26" t="str">
            <v>This is a high risk, high spend programme.  It is a successor to the National Programme for IT, which had a troubled delivery background.</v>
          </cell>
          <cell r="BA26" t="str">
            <v>Value of cashable benefit and complexity</v>
          </cell>
          <cell r="BB26" t="str">
            <v>This is a high risk, high spend project that has a key role in transforming customer journeys.</v>
          </cell>
          <cell r="BC26" t="str">
            <v xml:space="preserve">This is a high spend high risk project, which supports “the Power of Information”, the information strategy published by the DH in May 2012 which sets a ten-year framework for transforming information for the NHS, public health and social care.  </v>
          </cell>
          <cell r="BD26" t="str">
            <v>HSCN is the successor programme to the Public Services for Health Network (PSNH) and N3 programmes, both of which were GMPP programmes.  This is a high risk, high spend programme that has had a difficult delivery background.</v>
          </cell>
          <cell r="BE26" t="str">
            <v>joined the GMPP after it was disaggregated from the Health &amp; Justice Programme (a Coalition Agreement programme). A large and complex programme working across a number of departments and ALBs</v>
          </cell>
          <cell r="BF26" t="str">
            <v>The NDSD Programme is joining at at Q4 2015/16 after substantial work over the previous period with IPA.  The programme has undertaken two reviews, returning an Amber rating in December 2015 and Amber in April 2016.  This is a major, high risk, high spend programme with dependencies across the DH Portfolio.</v>
          </cell>
          <cell r="BG26" t="str">
            <v>The NPFS is of National Importance and forms a key part of the mitigation to address the number one risk on the National Risk Register</v>
          </cell>
          <cell r="BH26" t="str">
            <v>High value &amp; complexity.</v>
          </cell>
          <cell r="BI26" t="str">
            <v>Originally this was part of a larger programme, which then disaggregated. This remained on the GMPP as it is of high value and has a high impact if there is a break in the continuity of the service during the transition phase.</v>
          </cell>
          <cell r="BJ26" t="str">
            <v>Choose and Book (CAB) was a national electronic referral and booking service which gives patients, who are being referred for treatment, a choice of place, date and time for their appointment in a hospital or clinic. Patients could book their appointment either at the GP surgery, from home, work or other locations, either by telephone via a National Telephone Appointment Line or over the Internet. The driving force and vision for the Project was to create the new NHS e-Referral System, ensuring continuity of the CAB service, increase utilisation and provide a platform that allows for future development of CAB.eRS is a high risk, high spend ICT programme to replace existing ICT functionality, transform the future system and deliver wider benefits in the NHS.  The programme has been on GMPP since 2013.</v>
          </cell>
          <cell r="BK26" t="str">
            <v>Major project which was high cost and high risk</v>
          </cell>
          <cell r="BL26" t="str">
            <v>Originally this was part of a larger GMPP programme, which has now been disaggregated. It has remained on the GMPP as it part of the Secretary of State's statutory requirement, and will have high visibility and impact if there is a break in the pension service.</v>
          </cell>
          <cell r="BM26"/>
          <cell r="BN26" t="str">
            <v>High value &amp; complexity</v>
          </cell>
          <cell r="BO26"/>
          <cell r="BP26"/>
          <cell r="BQ26" t="str">
            <v>Programme on the GMPP because the Whole Life Cost is above the department’s delegated financial authority, and the risk/complexity in delivering this ministerial priority makes it of significant interest to HMT and Cabinet Office.</v>
          </cell>
          <cell r="BR26" t="str">
            <v>Above delegated limits - meets GMPP criteria</v>
          </cell>
          <cell r="BS26"/>
          <cell r="BT26" t="str">
            <v>Programme on the GMPP because the Whole Life Cost is above the department’s delegated financial authority, and the risk/complexity in delivering this ministerial priority makes it of significant interest to HMT and Cabinet Office.</v>
          </cell>
          <cell r="BU26"/>
          <cell r="BV26" t="str">
            <v>Programme on the GMPP because the Whole Life Cost is above the department’s delegated financial authority, and the risk/complexity in delivering this ministerial priority makes it of significant interest to HMT and Cabinet Office.</v>
          </cell>
          <cell r="BW26" t="str">
            <v>Programme on the GMPP because the Whole Life Cost is above the department’s delegated financial authority, and the risk/complexity in delivering this ministerial priority makes it of significant interest to HMT and Cabinet Office.</v>
          </cell>
          <cell r="BX26" t="str">
            <v>Programme on the GMPP because the Whole Life Cost is above the department’s delegated financial authority, and the risk/complexity in delivering this ministerial priority makes it of significant interest to HMT and Cabinet Office.</v>
          </cell>
          <cell r="BY26" t="str">
            <v>This was one of the original projects selected for inclusion on the first iteration of GMPP.</v>
          </cell>
          <cell r="BZ26" t="str">
            <v>Project was above Departmental delegated threshold</v>
          </cell>
          <cell r="CA26" t="str">
            <v>Programme is above the department's delegated threshold</v>
          </cell>
          <cell r="CB26" t="str">
            <v>Project was above FCO delegated threshold</v>
          </cell>
          <cell r="CC26" t="str">
            <v xml:space="preserve">Over delegated authority limits </v>
          </cell>
          <cell r="CD26" t="str">
            <v>Over delegated authority limits / Biggest IT contract in government</v>
          </cell>
          <cell r="CE26" t="str">
            <v>Over delegated authority limits</v>
          </cell>
          <cell r="CF26" t="str">
            <v>Over delegated authority limits</v>
          </cell>
          <cell r="CG26" t="str">
            <v>wlc over £100m</v>
          </cell>
          <cell r="CH26" t="str">
            <v>whole life cost greater than £100m</v>
          </cell>
          <cell r="CI26" t="str">
            <v>Over £100m WLC</v>
          </cell>
          <cell r="CJ26" t="str">
            <v>whole life cost greater than £100m</v>
          </cell>
          <cell r="CK26" t="str">
            <v>whole life cost greater than £100m</v>
          </cell>
          <cell r="CL26" t="str">
            <v>whole life cost greater than £100m</v>
          </cell>
          <cell r="CM26" t="str">
            <v>Whole life cost greater than £100m</v>
          </cell>
          <cell r="CN26" t="str">
            <v>whole life cost greater than £100m</v>
          </cell>
          <cell r="CO26"/>
          <cell r="CP26" t="str">
            <v>whole life cost greater than £100m</v>
          </cell>
          <cell r="CQ26"/>
          <cell r="CR26"/>
          <cell r="CS26"/>
          <cell r="CT26"/>
          <cell r="CU26"/>
          <cell r="CV26"/>
          <cell r="CW26"/>
          <cell r="CX26"/>
          <cell r="CY26"/>
          <cell r="CZ26"/>
          <cell r="DA26"/>
          <cell r="DB26"/>
          <cell r="DC26"/>
          <cell r="DD26"/>
          <cell r="DE26"/>
          <cell r="DF26"/>
          <cell r="DG26"/>
          <cell r="DH26"/>
          <cell r="DI26"/>
          <cell r="DJ26"/>
          <cell r="DK26"/>
          <cell r="DL26"/>
          <cell r="DM26"/>
          <cell r="DN26"/>
          <cell r="DO26"/>
          <cell r="DP26"/>
          <cell r="DQ26"/>
          <cell r="DR26"/>
          <cell r="DS26"/>
          <cell r="DT26"/>
          <cell r="DU26"/>
          <cell r="DV26"/>
          <cell r="DW26" t="str">
            <v xml:space="preserve">Spend over MOJ delegated limits. </v>
          </cell>
          <cell r="DX26" t="str">
            <v>Highly complex programme, major use of agile approach for a project of this magnitude in government, serious earlier problems, spend above delegated limits</v>
          </cell>
          <cell r="DY26" t="str">
            <v>Spend over MOJ delegated limits , key component of CJ reform, challenging and geographically diverse stakeholder community</v>
          </cell>
          <cell r="DZ26" t="str">
            <v>This 3rd generation of tagging and support services are being procured for the first time using 4 functional  (services, platform, tags and networks) contracts competitions as opposed to single sole provider contract that has been used previously. This added complexity together with the value of the contract exceeding MOJ delegated limits requires MPA assurance.</v>
          </cell>
          <cell r="EA26" t="str">
            <v>Complex Procurement and contractual transition; spend over delegated limits, giving significant savings to MOJ</v>
          </cell>
          <cell r="EB26" t="str">
            <v>Major change programme with significant savings envisaged, impacting on all aspects of courts operations. Spend above delegated limits, complex and diverse stakeholder community. Currently MOJ's No1 programme</v>
          </cell>
          <cell r="EC26" t="str">
            <v>Spend above delegated limit, requirement to meet NAO recommendations giving it a high profile for LAA.</v>
          </cell>
          <cell r="ED26" t="str">
            <v>One of MOJ's "Top 5" change projects, massive savings envisaged from a small spend, is a key part of MOJ savings plan. High level of interest from HMT. Complex and anti-change stakeholder community and a significant impact of access to justice by the public</v>
          </cell>
          <cell r="EE26" t="str">
            <v>Spend above delgated limits and high dependency of business on maintaining business continuity</v>
          </cell>
          <cell r="EF26" t="str">
            <v>Major business transformation programme which impacts significantly on driving out savings and has contract spend (CDS project) which is above MOJ delegated limits</v>
          </cell>
          <cell r="EG26" t="str">
            <v xml:space="preserve">Spend above delegated limits and sensitive business environment. </v>
          </cell>
          <cell r="EH26" t="str">
            <v xml:space="preserve">The spend for the programme is above MOJ delegated limits.In the early stage of the programme were serious issues so it remains under MPA oversight. It is also linked to the Cabinet office NGSS programme which is also subject to MPA /GMPP monitoring </v>
          </cell>
          <cell r="EI26" t="str">
            <v>Whole Life Cost greater than £100m.</v>
          </cell>
          <cell r="EJ26" t="str">
            <v xml:space="preserve">The census delivers major benefits across central and local government, as well as to businesses, ethnic minority and community groups, academics and the general public. There are significant challenges and major operational and operational risks for the department.     </v>
          </cell>
        </row>
        <row r="27">
          <cell r="B27" t="str">
            <v>No</v>
          </cell>
          <cell r="C27" t="str">
            <v>No</v>
          </cell>
          <cell r="D27" t="str">
            <v>No</v>
          </cell>
          <cell r="E27" t="str">
            <v>No</v>
          </cell>
          <cell r="F27" t="str">
            <v>No</v>
          </cell>
          <cell r="G27" t="str">
            <v>Increase</v>
          </cell>
          <cell r="H27" t="str">
            <v>No</v>
          </cell>
          <cell r="I27" t="str">
            <v>No</v>
          </cell>
          <cell r="J27" t="str">
            <v>No</v>
          </cell>
          <cell r="K27" t="str">
            <v>Decrease</v>
          </cell>
          <cell r="L27" t="str">
            <v>No</v>
          </cell>
          <cell r="M27" t="str">
            <v>No</v>
          </cell>
          <cell r="N27" t="str">
            <v>No</v>
          </cell>
          <cell r="O27" t="str">
            <v>No</v>
          </cell>
          <cell r="P27" t="str">
            <v>No</v>
          </cell>
          <cell r="Q27" t="str">
            <v>No</v>
          </cell>
          <cell r="R27" t="str">
            <v>No</v>
          </cell>
          <cell r="S27" t="str">
            <v>No</v>
          </cell>
          <cell r="T27" t="str">
            <v>No</v>
          </cell>
          <cell r="U27" t="str">
            <v>No</v>
          </cell>
          <cell r="V27" t="str">
            <v>No</v>
          </cell>
          <cell r="W27" t="str">
            <v>No</v>
          </cell>
          <cell r="X27" t="str">
            <v>No</v>
          </cell>
          <cell r="Y27" t="str">
            <v>No</v>
          </cell>
          <cell r="Z27" t="str">
            <v>No</v>
          </cell>
          <cell r="AA27" t="str">
            <v>No</v>
          </cell>
          <cell r="AB27" t="str">
            <v>No</v>
          </cell>
          <cell r="AC27" t="str">
            <v>No</v>
          </cell>
          <cell r="AD27" t="str">
            <v>Increase</v>
          </cell>
          <cell r="AE27" t="str">
            <v>No</v>
          </cell>
          <cell r="AF27" t="str">
            <v>No</v>
          </cell>
          <cell r="AG27" t="str">
            <v>No</v>
          </cell>
          <cell r="AH27" t="str">
            <v>No</v>
          </cell>
          <cell r="AI27" t="str">
            <v>No</v>
          </cell>
          <cell r="AJ27" t="str">
            <v>No</v>
          </cell>
          <cell r="AK27" t="str">
            <v>No</v>
          </cell>
          <cell r="AL27" t="str">
            <v>No</v>
          </cell>
          <cell r="AM27" t="str">
            <v>No</v>
          </cell>
          <cell r="AN27" t="str">
            <v>No</v>
          </cell>
          <cell r="AO27" t="str">
            <v>No</v>
          </cell>
          <cell r="AP27" t="str">
            <v>No</v>
          </cell>
          <cell r="AQ27" t="str">
            <v>No</v>
          </cell>
          <cell r="AR27" t="str">
            <v>No</v>
          </cell>
          <cell r="AS27" t="str">
            <v>No</v>
          </cell>
          <cell r="AT27" t="str">
            <v>Decrease</v>
          </cell>
          <cell r="AU27" t="str">
            <v>No</v>
          </cell>
          <cell r="AV27" t="str">
            <v>No</v>
          </cell>
          <cell r="AW27" t="str">
            <v>No</v>
          </cell>
          <cell r="AX27" t="str">
            <v>No</v>
          </cell>
          <cell r="AY27" t="str">
            <v>No</v>
          </cell>
          <cell r="AZ27" t="str">
            <v>No</v>
          </cell>
          <cell r="BA27" t="str">
            <v>Decrease</v>
          </cell>
          <cell r="BB27" t="str">
            <v>No</v>
          </cell>
          <cell r="BC27" t="str">
            <v>No</v>
          </cell>
          <cell r="BD27" t="str">
            <v>No</v>
          </cell>
          <cell r="BE27" t="str">
            <v>No</v>
          </cell>
          <cell r="BF27" t="str">
            <v>No</v>
          </cell>
          <cell r="BG27" t="str">
            <v>No</v>
          </cell>
          <cell r="BH27" t="str">
            <v>No</v>
          </cell>
          <cell r="BI27" t="str">
            <v>No</v>
          </cell>
          <cell r="BJ27" t="str">
            <v>No</v>
          </cell>
          <cell r="BK27" t="str">
            <v>No</v>
          </cell>
          <cell r="BL27" t="str">
            <v>Decrease</v>
          </cell>
          <cell r="BM27" t="str">
            <v>No</v>
          </cell>
          <cell r="BN27" t="str">
            <v>No</v>
          </cell>
          <cell r="BO27" t="str">
            <v>No</v>
          </cell>
          <cell r="BP27" t="str">
            <v>No</v>
          </cell>
          <cell r="BQ27" t="str">
            <v>No</v>
          </cell>
          <cell r="BR27" t="str">
            <v>No</v>
          </cell>
          <cell r="BS27" t="str">
            <v>No</v>
          </cell>
          <cell r="BT27" t="str">
            <v>Increase</v>
          </cell>
          <cell r="BU27" t="str">
            <v>No</v>
          </cell>
          <cell r="BV27" t="str">
            <v>No</v>
          </cell>
          <cell r="BW27" t="str">
            <v>No</v>
          </cell>
          <cell r="BX27" t="str">
            <v>No</v>
          </cell>
          <cell r="BY27" t="str">
            <v>No</v>
          </cell>
          <cell r="BZ27" t="str">
            <v>No</v>
          </cell>
          <cell r="CA27" t="str">
            <v>No</v>
          </cell>
          <cell r="CB27" t="str">
            <v>No</v>
          </cell>
          <cell r="CC27" t="str">
            <v>No</v>
          </cell>
          <cell r="CD27" t="str">
            <v>No</v>
          </cell>
          <cell r="CE27" t="str">
            <v>No</v>
          </cell>
          <cell r="CF27" t="str">
            <v>No</v>
          </cell>
          <cell r="CG27" t="str">
            <v>No</v>
          </cell>
          <cell r="CH27" t="str">
            <v>No</v>
          </cell>
          <cell r="CI27" t="str">
            <v>No</v>
          </cell>
          <cell r="CJ27" t="str">
            <v>No</v>
          </cell>
          <cell r="CK27" t="str">
            <v>No</v>
          </cell>
          <cell r="CL27" t="str">
            <v>No</v>
          </cell>
          <cell r="CM27" t="str">
            <v>No</v>
          </cell>
          <cell r="CN27" t="str">
            <v>No</v>
          </cell>
          <cell r="CO27" t="str">
            <v>No</v>
          </cell>
          <cell r="CP27" t="str">
            <v>No</v>
          </cell>
          <cell r="CQ27" t="str">
            <v>Decrease</v>
          </cell>
          <cell r="CR27" t="str">
            <v>No</v>
          </cell>
          <cell r="CS27" t="str">
            <v>No</v>
          </cell>
          <cell r="CT27" t="str">
            <v>N/A</v>
          </cell>
          <cell r="CU27" t="str">
            <v>No</v>
          </cell>
          <cell r="CV27" t="str">
            <v>Increase</v>
          </cell>
          <cell r="CW27" t="str">
            <v>No</v>
          </cell>
          <cell r="CX27"/>
          <cell r="CY27" t="str">
            <v>No</v>
          </cell>
          <cell r="CZ27" t="str">
            <v>No</v>
          </cell>
          <cell r="DA27" t="str">
            <v>No</v>
          </cell>
          <cell r="DB27" t="str">
            <v>No</v>
          </cell>
          <cell r="DC27" t="str">
            <v>No</v>
          </cell>
          <cell r="DD27" t="str">
            <v>No</v>
          </cell>
          <cell r="DE27" t="str">
            <v>No</v>
          </cell>
          <cell r="DF27" t="str">
            <v>No</v>
          </cell>
          <cell r="DG27" t="str">
            <v>Increase</v>
          </cell>
          <cell r="DH27" t="str">
            <v>No</v>
          </cell>
          <cell r="DI27" t="str">
            <v>No</v>
          </cell>
          <cell r="DJ27" t="str">
            <v>No</v>
          </cell>
          <cell r="DK27" t="str">
            <v>No</v>
          </cell>
          <cell r="DL27" t="str">
            <v>No</v>
          </cell>
          <cell r="DM27" t="str">
            <v>No</v>
          </cell>
          <cell r="DN27" t="str">
            <v>No</v>
          </cell>
          <cell r="DO27" t="str">
            <v>No</v>
          </cell>
          <cell r="DP27" t="str">
            <v>No</v>
          </cell>
          <cell r="DQ27" t="str">
            <v>No</v>
          </cell>
          <cell r="DR27" t="str">
            <v>No</v>
          </cell>
          <cell r="DS27" t="str">
            <v>No</v>
          </cell>
          <cell r="DT27" t="str">
            <v>No</v>
          </cell>
          <cell r="DU27" t="str">
            <v>No</v>
          </cell>
          <cell r="DV27" t="str">
            <v>No</v>
          </cell>
          <cell r="DW27" t="str">
            <v>No</v>
          </cell>
          <cell r="DX27" t="str">
            <v>No</v>
          </cell>
          <cell r="DY27" t="str">
            <v>No</v>
          </cell>
          <cell r="DZ27" t="str">
            <v>Decrease</v>
          </cell>
          <cell r="EA27" t="str">
            <v>No</v>
          </cell>
          <cell r="EB27" t="str">
            <v>No</v>
          </cell>
          <cell r="EC27" t="str">
            <v>No</v>
          </cell>
          <cell r="ED27" t="str">
            <v>Decrease</v>
          </cell>
          <cell r="EE27" t="str">
            <v>No</v>
          </cell>
          <cell r="EF27" t="str">
            <v>No</v>
          </cell>
          <cell r="EG27" t="str">
            <v>Decrease</v>
          </cell>
          <cell r="EH27" t="str">
            <v>No</v>
          </cell>
          <cell r="EI27" t="str">
            <v>No</v>
          </cell>
          <cell r="EJ27" t="str">
            <v>No</v>
          </cell>
        </row>
        <row r="28">
          <cell r="B28"/>
          <cell r="C28"/>
          <cell r="D28"/>
          <cell r="E28"/>
          <cell r="F28"/>
          <cell r="G28" t="str">
            <v>In December 2015 the Corporate Management Board (CMB) endorsed work to develop plans for a single central commercial specialist employer as an operating unit within CO. Civil Service Board (CSB) endorsement was received in January 2016 (and April 2016). The establishment of the new entity will be key to success and will be central to BAU operations across the commercial profession. The programme scope has increased significantly - the programme now includes setting up the new entity, supporting departments with their target opertaing models for commercial activity (with a suite of Blueprints) and transition plans for senior commercial staff.</v>
          </cell>
          <cell r="H28"/>
          <cell r="I28"/>
          <cell r="J28" t="str">
            <v>No change since previous quarter. The programme is being expanded to cover the devolved administrations in addition to England.</v>
          </cell>
          <cell r="K28" t="str">
            <v>The scope of ISSC1 has reduced to focus on DfT only and no longer includes OGDs.</v>
          </cell>
          <cell r="L28" t="str">
            <v>Met Police have joined the programme and are using services since 2015.</v>
          </cell>
          <cell r="M28"/>
          <cell r="N28"/>
          <cell r="O28"/>
          <cell r="P28"/>
          <cell r="Q28"/>
          <cell r="R28"/>
          <cell r="S28"/>
          <cell r="T28"/>
          <cell r="U28"/>
          <cell r="W28"/>
          <cell r="X28"/>
          <cell r="Y28"/>
          <cell r="Z28"/>
          <cell r="AA28"/>
          <cell r="AB28"/>
          <cell r="AC28"/>
          <cell r="AD28" t="str">
            <v>In May 2012, the Secretary of State confirmed that 261 schools had been prioritised for the PSBP.  One of these schools has been closed by the Local Authority due to a lack of demand in the local area for school places.A further phase of the programme has been confirmed and in February 2015, a buildings at a further 278 schools where prioirtised for rebuulding and/or refurbishment.This bring the total number of schools where buildings ate being revuiolt and/or refurbished to 537.</v>
          </cell>
          <cell r="AE28"/>
          <cell r="AF28" t="str">
            <v>Minor Variations Orders have been issued.</v>
          </cell>
          <cell r="AG28"/>
          <cell r="AH28"/>
          <cell r="AI28"/>
          <cell r="AJ28"/>
          <cell r="AK28"/>
          <cell r="AL28"/>
          <cell r="AM28"/>
          <cell r="AN28"/>
          <cell r="AO28"/>
          <cell r="AP28" t="str">
            <v>A revised business case (SOBC) is being developed as a result of the Hendy Review which is expected to be submitted for approval to BICC in October 16.</v>
          </cell>
          <cell r="AQ28"/>
          <cell r="AR28"/>
          <cell r="AS28"/>
          <cell r="AT28" t="str">
            <v xml:space="preserve">Following successful agreement to exit the OGDs from their commitment to ISSC1, agreement was reached with the supplier to maintain delivery of existing services but not to migrate further members of the DfT family onto a new platform. However, the supplier will migrate the whole of DVSA onto a SAP platform. This represents a decrease in scope. This is subject to contractualisation of the agreement with the contractor which is ongoing at present. </v>
          </cell>
          <cell r="AU28"/>
          <cell r="AV28"/>
          <cell r="AW28"/>
          <cell r="AX28"/>
          <cell r="AY28"/>
          <cell r="AZ28" t="str">
            <v xml:space="preserve">The overall scope is aligned with the approved Revised Project Agreement (RPA) Business Case, supplemented by the approved IPPMA (ePrescribing) business case.  No material scope change since business case approvals. </v>
          </cell>
          <cell r="BA28" t="str">
            <v>The Cost Recovery Bill due to be introduced on 6 July has been put on pause following the outcome of the EU Referendum.  The consultation response on extending charging into Primary Care (linked to the Bill measures) also has a Brexit dimension; as a result we are unable to publish the response (in full or in part) until we receive a ministerial steer.</v>
          </cell>
          <cell r="BB28"/>
          <cell r="BC28"/>
          <cell r="BD28" t="str">
            <v>N/A</v>
          </cell>
          <cell r="BE28"/>
          <cell r="BF28"/>
          <cell r="BG28" t="str">
            <v>The project scope has not changed but the approach to delivering it has not been adjusted and it will be delivered in two components:  Stage 1 - Public facing and Stage 2 - Back Office</v>
          </cell>
          <cell r="BH28"/>
          <cell r="BI28" t="str">
            <v>n/a</v>
          </cell>
          <cell r="BJ28"/>
          <cell r="BK28"/>
          <cell r="BL28" t="str">
            <v xml:space="preserve">Implementation planning has indicated that the original delivery approach is no longer viable.  This would provide a level of risk to the NHS Pensions Service that was not acceptable. By refining the Hybrid Model so that the NHSBSA undertake Pensioner and Payroll Administration services the transition from the EP Service Provider can be achieved within required timescales.  </v>
          </cell>
          <cell r="BM28"/>
          <cell r="BN28"/>
          <cell r="BO28"/>
          <cell r="BP28"/>
          <cell r="BQ28"/>
          <cell r="BR28"/>
          <cell r="BS28"/>
          <cell r="BT28" t="str">
            <v xml:space="preserve">Whilst the FED Programme was originally set up to help the Department implement the Fraud and Error Strategy, the Department’s proactive approach in tackling FED activity is reflected in an evolving Programme scope.  A detailed table is available showing original scope, position at OBC stage and current position. </v>
          </cell>
          <cell r="BU28"/>
          <cell r="BV28"/>
          <cell r="BW28"/>
          <cell r="BX28"/>
          <cell r="BY28"/>
          <cell r="BZ28"/>
          <cell r="CA28"/>
          <cell r="CB28"/>
          <cell r="CC28"/>
          <cell r="CD28"/>
          <cell r="CE28"/>
          <cell r="CF28"/>
          <cell r="CG28"/>
          <cell r="CH28"/>
          <cell r="CI28"/>
          <cell r="CJ28"/>
          <cell r="CK28"/>
          <cell r="CL28"/>
          <cell r="CM28"/>
          <cell r="CN28" t="str">
            <v>As a result of a delivery pace which is slower than originally predicted, a proportion of scope will move into 2018/19. IPT are prioritising achievement of the legacy system decommissioning dates - a strategy which was endorsed by the Programme board in May 2015.</v>
          </cell>
          <cell r="CO28"/>
          <cell r="CP28"/>
          <cell r="CQ28" t="str">
            <v>***** Milestone 3 was re-baselined from Jun 16 to Sep 16. (20160429-A400M CM3 Update to CAS-OS)  *****_x000D_
Milestones 5 and 6 were re-baselined from Sep 17 and 18 respectively to Nov 17 and 18 respectively due to late delivery of aircraft (Out Letter: DG Fin 6.3 (286.15) dated 10 December 2015 refers).  _x000D_
Contract Amendment 38 for the Equipment Main Gate Business Case (MGBC) - Apr 2011 - still valid._x000D_
Training Solution MGBC Training Service Support Contract - Mar 2013 - still valid._x000D_
In Service Support MGBC, approved by IAC - 20 Feb 14 - still valid.</v>
          </cell>
          <cell r="CR28" t="str">
            <v>N/A</v>
          </cell>
          <cell r="CS28"/>
          <cell r="CT28" t="str">
            <v>The initial draft mandate for the Armd Inf 2026 Programme was endorsed at the first Armd Inf 2026 2* PB on 5 Mar 15, but never issued.  The Programme Mandate is currently with the Army Portfolio Office for staffing to CGS for approval.</v>
          </cell>
          <cell r="CU28" t="str">
            <v>The CR2 LEP project passed Initial Gate in Mar 16.</v>
          </cell>
          <cell r="CV28" t="str">
            <v>In the last quarter, it has been agreed to include the project to deliver the Ashdown estate (formerly known as Area 19) of 322 Service Families Accommodation (SFA) homes within the scope of the ABP. The Ashdown Project is delivering properties that form part of the estate baseline over and above which the ABP will deliver. By including this project within the programme, it is possible to manage delivery of new build SFA on Salisbury Plain from within a single team and provide support in the financial profiling of delivery. This approach has been agreed by the Army, Defence Infrastructure Organisation (DIO) and DP and AS.</v>
          </cell>
          <cell r="CW28" t="str">
            <v>The Programme scope remains current however work to update the Programme mandate to reflect the recent changes to the Benefits is ongoing.</v>
          </cell>
          <cell r="CX28" t="str">
            <v>Full IAC/HMT Approval for the 7 Boat programme was obtained on 8 Jun 12 with the Boat 4 Main Build contract signed on 1 Nov 12. In accordance with the whole programme approval out letter caveat a Review Note was submitted and approved ahead of the Boat 4 Main Build contract, signed on 18 Nov 15. The HMT approval sought before contractual commitments to the Main Build for Boats 6-7 will now be a whole programme Review Note submission in Q4 2016, preceded by an Astute Information Note, submitted in Jun 16. The approvals work will provide an in-depth baselined view of current and forecast performance, in terms of risk, opportunities, cost and schedule. This will also be informed by the DES Project Controls transformation initiative, known as ‘Spiral 1’. An Information Note that outlines the strategy to address the issues to support this Review Note was submitted in 21 Dec 2015.</v>
          </cell>
          <cell r="CY28" t="str">
            <v>The CEPP programme scope is set-out in an Annex to the SRO Letter of Appointment from PUS, dated 25 January 2016. The Mandate is updated to reflect SofS’ endorsed Policy Statement of 28 March 2013. A Level 1 Programme Plan and a Programme Management Plan dated 5 February 2016 details the approved scope in more detail.</v>
          </cell>
          <cell r="CZ28" t="str">
            <v>Agreed</v>
          </cell>
          <cell r="DA28" t="str">
            <v>The scope of the Programme has not changed.</v>
          </cell>
          <cell r="DB28" t="str">
            <v>N/A</v>
          </cell>
          <cell r="DC28" t="str">
            <v>Scope and baseline of the D and M Phase was agreed by the IAC in May 2016.</v>
          </cell>
          <cell r="DD28" t="str">
            <v>N/A</v>
          </cell>
          <cell r="DE28" t="str">
            <v>Aligned to most recent IGBC submission.</v>
          </cell>
          <cell r="DF28" t="str">
            <v>The LE TacCIS Programme does not have a Programme level business case but is made up from its constituent, in-flight projects.  All of these Projects remain within their approved scope.</v>
          </cell>
          <cell r="DG28" t="str">
            <v>SDSR15 has changed the scope of the Lightning Programme and has provided an increse in funds to support the creation of a second Front Line Sqn by 2023, which will be operational by Dec 2023.  This change has been captured in a revised Mandate which is due to be forwarded to CAS for signature imminently.</v>
          </cell>
          <cell r="DH28" t="str">
            <v>There has been no change to the scope of the programme. The review of the IMS and FOE will be complete by the end of Jul 17 and, if endorsed, will confirm the completion of the transition period in Dec 18 _x000D_
_x000D_
Due to regulatory issues at the West Moors site the transfer of the jerry can filling operation, testing lab and storage of packed oils and lubricants (with associated training) will be delayed for a period of 12-18 months. During this period the Authority will continue to operate West Moors, address the regulatory issues and deliver efficiency in operating the site. In terms of staff, this delay means the 44 in-scope staff at West Moors did not transfer on 1 Aug 15. Staff at West Moors have been informed of this revised position._x000D_
_x000D_
There is significant interest across Defence on additional capabilities and services could be provided through the LCST contract, including a wider inventory that includes of common items and hand tools, many of which are currently provided through a plethora of overlapping contracts across DE and S project teams. LDOC is forming project teams to take this work forward on a coherent programme management basis so that implementation could take place soon after the end of the transition period. It is important the DP’s focus remains on delivering the transition phase based on the current scope of LCST but it is very encouraging to see the appetite across the MOD to exploit the full opportunities of LCST.  It reinforces the potential for the programme to delivery benefit beyond those in the MGBC._x000D_
_x000D_
There has been no change to the scope of the programme. The review of the IMS and FOE will be complete by the end of Jul 17 and, if endorsed, will confirm the completion of the transition period in Dec 18.</v>
          </cell>
          <cell r="DI28" t="str">
            <v>N/A</v>
          </cell>
          <cell r="DJ28" t="str">
            <v>N/A</v>
          </cell>
          <cell r="DK28" t="str">
            <v>N/A</v>
          </cell>
          <cell r="DL28" t="str">
            <v>No</v>
          </cell>
          <cell r="DM28" t="str">
            <v>NO - however, the URD was recently reviewed and agreed to be still valid. It has also been updated to provide more detailed guidance and direction. Specifically, two new high level characteristics have been broken out from the original six to ensure that benefits are being monitored in these areas. _x000D_
SRO has directed that the SRD be rewritten to reflect the URD changes and to ensure alignment with High Level Characteristics of the URD to allow benefit tracking and to provide the detail necessary to develop a programme that is well aligned with essential requirements. This work is on track to complete by Sept 2016.</v>
          </cell>
          <cell r="DN28"/>
          <cell r="DO28" t="str">
            <v>N/A</v>
          </cell>
          <cell r="DP28" t="str">
            <v>Funding for the SDSR Option &amp;quot;&amp;quot;Man and Operate the Second Carrier&amp;quot;&amp;quot; has been transferred to the TLB but not yet to the programme S9 line.  When transferred to the Programme following the formal costing, this will change the Programme scope to 2 Carriers, one at VHR one at HR.</v>
          </cell>
          <cell r="DQ28" t="str">
            <v>N/A</v>
          </cell>
          <cell r="DR28" t="str">
            <v>The Programme Scope hasn't changed, however work continues to understand the impact  of the Initial Look Request (ILR) work and ongoing affordability issues. Initial Gate IAC / HMT Approval for the Assessment Phase (AP) of the Successor programme was obtained on 14 Apr 11. More recently, additional funding via a Review Note was sought and subsequently agreed by the IAC and HMT in Feb 16 to de-risk the build phase and complete the AP. IAC approval for Delivery Phase 1 was sought on 28 Jun 16 to enable main production start in Sep 16.  The IAC has made a recommendation to Min DP prior to staffing across Whitehall, the outcome of which will be reported within the next quarter.</v>
          </cell>
          <cell r="DS28" t="str">
            <v>N/A</v>
          </cell>
          <cell r="DT28" t="str">
            <v>SDSR 15 has reduced the scope of the T26 Programme to deliver 8 ASW enabled T26 and included 2 additional OPVs as KIC infill (to be taken out of the T26 Programme and transferred into the B2OPV programme). SDSR also announced a concept phase for a new light GP frigate, this will fall within the scope of a new and separate programme replacing the last 5 T26s. The manufacture of 2 additional B2 OPVs is assumed to avoid an unsustainable industrial base.</v>
          </cell>
          <cell r="DU28" t="str">
            <v>Although the Programme Mandate exists and has been widely circulated it is yet to be signed and formally issued to the SRO.</v>
          </cell>
          <cell r="DV28" t="str">
            <v>The MGBC approved the procurement of 80 aircraft (35 SCMR and 45 BRH).  Subsequent Equipment Examination and Defence Reviews (SDSR) have reduced this number to 62 (28 SCMR and 34 BRH).  This has been reflected in the contract but has not generated a formal MG amendment or review note.  The SRO formal delegation and Programme Mandate remains valid.</v>
          </cell>
          <cell r="DW28" t="str">
            <v>There is no scope change. This comment (repeated from Q4 2015/16) refers to programme name and brief description (1.06). The prison name was announced by the SoS for Justice on 17 February 2016. The programme against this  programme ID should therefore be amended to  'Berwyn Programme'.</v>
          </cell>
          <cell r="DX28"/>
          <cell r="DY28"/>
          <cell r="DZ28" t="str">
            <v xml:space="preserve"> A Written Ministerial statement was tabled in the House of Commons on 25 Feb 2016 announcing that the Ministry of Justice will terminate the contract to develop a bespoke tagging product with Steatite Limited (Lot 3) and will shortly begin a new procurement process for a commercial off the shelf (COTS) technology already on the market providing geo-location and curfew capability. </v>
          </cell>
          <cell r="EA28"/>
          <cell r="EB28"/>
          <cell r="EC28"/>
          <cell r="ED28" t="str">
            <v>Crime tender abolished, Residence Test lost at Supreme Court and Fee Reversal for  minimum of 12 months; due to be reversed in April</v>
          </cell>
          <cell r="EE28"/>
          <cell r="EF28"/>
          <cell r="EG28" t="str">
            <v>The Project successfully awarded new contracts in September 2015 for both Medway (to the incumbent, G4S) and Rainsbrook (new provider, MTCnovo) STCs.  However, shortly before the new contract was due to commence at Medway STC on 1 April 2016, the Secretary of State announced a further short contract extension in light of developments (e.g. the Medway STC Improvement Board’s impending deliberations; and G4S’s announcement to sell its children’s services arm of its business).  The Secretary of State subsequently announced, on 12 May 2016, that the operation of Medway STC would be taken over by the National Offender Management Service (NOMS). This took place from 1 July 2016 and as a result, Medway STC has been removed from the scope of this Project.</v>
          </cell>
          <cell r="EH28"/>
          <cell r="EI28"/>
          <cell r="EJ28"/>
        </row>
        <row r="29">
          <cell r="B29" t="str">
            <v>The sale results in a reduction in Public Sector Net Debt.</v>
          </cell>
          <cell r="C29" t="str">
            <v xml:space="preserve">Implement Legislative changes to the Local Land Charges ACT 1975 to allow Land Registry to become the sole registering authority of Local Land Charge Services. </v>
          </cell>
          <cell r="D29" t="str">
            <v>Spend to Save: Cost avoidance over 25 year operating life of over £100M.</v>
          </cell>
          <cell r="E29" t="str">
            <v>Protect UK nuclear non-proliferation interests and avoid any increase in the risk of nuclear proliferation and protect national secruity interests</v>
          </cell>
          <cell r="F29" t="str">
            <v>Breadth of world class science in a multi-disciplinary institute</v>
          </cell>
          <cell r="G29" t="str">
            <v>Improved delivery confidence: Government has the necessary assured professional capability</v>
          </cell>
          <cell r="H29" t="str">
            <v>1. Secure government against disruptive threats, reducing the vulnerability of information, operations and people, as well protecting the integrity of the most sensitive government policies.</v>
          </cell>
          <cell r="I29" t="str">
            <v>All the central government services that need to adopt GOV.UK Verify are able to do so</v>
          </cell>
          <cell r="J29" t="str">
            <v>A smaller, better utilised estate by consolidating into a smaller number of Hub centres, drives material savings against the current cost baseline</v>
          </cell>
          <cell r="K29" t="str">
            <v>Delivery of the required services at a standard at least comparable to that provided by the DfT Shared Service Centre (SSC) at handover</v>
          </cell>
          <cell r="L29" t="str">
            <v>Cost Savings - Difference between what it would cost to provide the service for users in the "as is" model and the price charged by SSCL</v>
          </cell>
          <cell r="M29" t="str">
            <v>A fit-for-purpose estate. Supporting the delivery of departments' operational and business needs</v>
          </cell>
          <cell r="N29" t="str">
            <v>Savings as a result of renegotiation and extension of Compass Contract</v>
          </cell>
          <cell r="O29" t="str">
            <v>Improvement in mobile performance of between £430-£560.  Mobile users should benefit from performance improvements deep indoors.</v>
          </cell>
          <cell r="P29" t="str">
            <v>Increased access to the collections currently held at Blythe House will enhance the cultural offer the UK can make to visitiors from the UK and overseas</v>
          </cell>
          <cell r="Q29" t="str">
            <v>Reducing the digital divide for both households and businesses.</v>
          </cell>
          <cell r="R29" t="str">
            <v>Upgrade in capability of connecting businesses where they reside in not-spots.</v>
          </cell>
          <cell r="S29" t="str">
            <v xml:space="preserve">Benefits to visitors of the free display space: the value to visitors of engaging with art exhibitions and contemporary performances </v>
          </cell>
          <cell r="T29" t="str">
            <v>Low carbon baseload generation capacity</v>
          </cell>
          <cell r="U29" t="str">
            <v>Relieve future generations of the burden of responsibility for actively managing the costs and the safety and security risks associated with the UK’s legacy waste by providing a permanent disposal solution</v>
          </cell>
          <cell r="V29" t="str">
            <v>A saving of 10% on the extant plans - MODP and RSRL Optimised Plans. (Updated from 5% to 10% by HMT during Spending Review 2013).</v>
          </cell>
          <cell r="W29" t="str">
            <v>Faster progress in decommissioning reduces the time that older facilities present intolerable risks</v>
          </cell>
          <cell r="X29" t="str">
            <v>To promote cost-effective energy savings, enabling all consumers to better manage their energy consumption and expenditure and deliver carbon savings.</v>
          </cell>
          <cell r="Y29" t="str">
            <v xml:space="preserve">Reduce as far as possible the total cost of delivering CAP in the future </v>
          </cell>
          <cell r="Z29" t="str">
            <v xml:space="preserve">Replace 2 major ICT contracts that are due to expire in 2017 and 2018 and re-procure. </v>
          </cell>
          <cell r="AA29" t="str">
            <v xml:space="preserve">Management of the tidal flood risk in the Thames estuary from Teddington to Sheerness/Shoeburyness through asset refurbishment and replacement.  </v>
          </cell>
          <cell r="AB29" t="str">
            <v xml:space="preserve">To reduce discharges of untreated sewage into the tidal Thames from a frequency of 50 to 60 occurrences now to around 3-4 in a typical year; and overflow volume from around 18 million tonnes to 2.5 million tonnes in a typical year; in a way that secures value for money for customers and the taxpayer, in order to protect the ecology of the Thames, reduce aesthetic pollution, protect river users and to achieve compliance with the Urban Waster Water Directive (UWWTD). </v>
          </cell>
          <cell r="AC29" t="str">
            <v>Increase in parental employment</v>
          </cell>
          <cell r="AD29" t="str">
            <v>Preventing poor educational outcomes due to substandard building conditions</v>
          </cell>
          <cell r="AE29" t="str">
            <v xml:space="preserve">Preventing poor educational outcomes due to substandard building conditions. </v>
          </cell>
          <cell r="AF29" t="str">
            <v>Economic growth through tourism development and expected population increases and reverses the island’s long-term decline and improve the long-term economic and social development prospects.</v>
          </cell>
          <cell r="AG29" t="str">
            <v>Combat Congestion</v>
          </cell>
          <cell r="AH29" t="str">
            <v>Travel time (benefit) and vehicle operating costs (disbenefit)</v>
          </cell>
          <cell r="AI29" t="str">
            <v>For passengers, cheaper and more frequent access to flights</v>
          </cell>
          <cell r="AJ29" t="str">
            <v>Reduced cross-city journey times.</v>
          </cell>
          <cell r="AK29" t="str">
            <v>Expected housing &amp; employment growth will lead travel demand</v>
          </cell>
          <cell r="AL29" t="str">
            <v>Increased route capacity for passengers and freight</v>
          </cell>
          <cell r="AM29" t="str">
            <v>Increased capacity to meet long term demand, and to improve resilience and reliability across the network</v>
          </cell>
          <cell r="AN29" t="str">
            <v>Quality (Improved train quality - improved ride and refinement)</v>
          </cell>
          <cell r="AO29" t="str">
            <v>Supporting economic growth</v>
          </cell>
          <cell r="AP29" t="str">
            <v>Improved journey times between Midlands cities (Sheffield, Derby, Nottingham) and London</v>
          </cell>
          <cell r="AQ29" t="str">
            <v>Journey time benefits: faster service to northern hub destinations</v>
          </cell>
          <cell r="AR29" t="str">
            <v>Supporting the economy by offering competitive rail services between urban centres, providing sufficient passenger capacity and expanding rail’s mode share.</v>
          </cell>
          <cell r="AS29" t="str">
            <v>Modernising the service</v>
          </cell>
          <cell r="AT29" t="str">
            <v>Delivering the required services and maintaining acceptable minimum quality levels "delivers acceptable service")</v>
          </cell>
          <cell r="AU29" t="str">
            <v>Increased capacity on peak services into London Waterloo</v>
          </cell>
          <cell r="AV29" t="str">
            <v>Reduced journey times: Less need to interchange</v>
          </cell>
          <cell r="AW29" t="str">
            <v>Bring benefit to NHS patients and create a genomics medicine service for the NHS</v>
          </cell>
          <cell r="AX29" t="str">
            <v>To improve the health of the population through the collection, linkage and application of a wide range of health and care data</v>
          </cell>
          <cell r="AY29" t="str">
            <v>Reduced likelihood of flu for children, at risk groups and the population as a whole</v>
          </cell>
          <cell r="AZ29" t="str">
            <v>Deliver modern IT systems and services to the NHS to enable integrated care</v>
          </cell>
          <cell r="BA29" t="str">
            <v>Improve cost recovery in the NHS from visitors and migrants to ensure that it receives a fair contribution for the cost of healthcare it provides</v>
          </cell>
          <cell r="BB29" t="str">
            <v>Improve quality of prescribing and patient safety and clinical governance</v>
          </cell>
          <cell r="BC29" t="str">
            <v>Ensure on-going provision and evolution of GP clinical IT systems, with transition to new contractual arrangements in advance of the expiry of the GPSoC call offs in March 2014</v>
          </cell>
          <cell r="BD29" t="str">
            <v>Where possible to disaggregate the service to deliver smaller contracts</v>
          </cell>
          <cell r="BE29" t="str">
            <v>Improved access to healthcare and support services for vulnerable individuals through effective liaison with appropriate services and a reduction in health inequalities</v>
          </cell>
          <cell r="BF29" t="str">
            <v xml:space="preserve">To improve the responsiveness to customer needs and reliability of data services. </v>
          </cell>
          <cell r="BG29" t="str">
            <v>Minimise the potential impact of a future UK pandemic</v>
          </cell>
          <cell r="BH29" t="str">
            <v>Clinical &amp; Patients - Improved treatment outcomes by patient groups.</v>
          </cell>
          <cell r="BI29" t="str">
            <v>Transition - DH requires that the successful supplier transfers the service from the current service provider to their own management, in an approach that minimises risk to the on-going service.</v>
          </cell>
          <cell r="BJ29" t="str">
            <v>September 2015 – 52% GP to 1st Outpatient referrals through NHS e-RS</v>
          </cell>
          <cell r="BK29" t="str">
            <v>Centrally provided NHSmail implemented in Organisations as the only email service</v>
          </cell>
          <cell r="BL29" t="str">
            <v>Deliver a compliant NHS Pension Scheme Post-July 2017.</v>
          </cell>
          <cell r="BM29" t="str">
            <v>Channel shift to reduce cost per transaction</v>
          </cell>
          <cell r="BN29" t="str">
            <v>To maximise the contribution of PHE’s national public health science to the UK and globally.</v>
          </cell>
          <cell r="BO29" t="str">
            <v xml:space="preserve">To create a reliable, effective service to Trusts, ensuring continuity of core functions and making it easy for them to be efficient and organised. </v>
          </cell>
          <cell r="BP29" t="str">
            <v>Insource HPE AMS and AD servies into DWP providing a net saving over £69.5M (9.8%) over 7 years - Ref SIP objective 5 Efficiency portfolio: transforming the way we deliver our services to reduce costs and increase efficiency.</v>
          </cell>
          <cell r="BQ29" t="str">
            <v xml:space="preserve">Deliver Automatic enrolment - a new duty on employers to automatically enrol their eligible workers into a qualifying workplace pension scheme; to increase the incentive to remain saving in a pension scheme there is a mandatory employer contribution. </v>
          </cell>
          <cell r="BR29" t="str">
            <v>Phase 1 introduced the new IT system, changes to policy and regulations and the introduction of a mandatory gateway.</v>
          </cell>
          <cell r="BS29" t="str">
            <v>To govern estates demand management across the Department and optimise alignment between the strategic workforce plan (Human Resources), affordability (Financial Strategy, Planning and Analysis Directorate (FSPAD)and organisation design (Business Transformation Group) to enable a future workforce of the right size, in the right locations to better meet future business needs</v>
          </cell>
          <cell r="BT29" t="str">
            <v xml:space="preserve">To ensure the Programme is fully aligned to the Department's 2020 vision through the delivery of projects and initiatives that support realisation of the vision. </v>
          </cell>
          <cell r="BU29" t="str">
            <v>Net Benefits of exiting SSBA Hosting Services contract estimated at £46m over 7 years (operational costs) reference Objective 5 SIP transforming the way we deliver our services to reduce costs and increase efficiency.</v>
          </cell>
          <cell r="BV29" t="str">
            <v xml:space="preserve">In 2016 most people will receive the same amount of state pension as they would have done under the current system. Around 20% will have a higher outcome. By 2020 around 75% of people who reached state pension age under the new system will have a higher outcome.  This proportion gradually diminishes over time, falling to around two thirds by 2040 and 55% by 2050.  The overall impact will be broadly cost-neutral.  </v>
          </cell>
          <cell r="BW29" t="str">
            <v>To deliver a service that is financially sustainable- PIP will target resources at those who most need them.</v>
          </cell>
          <cell r="BX29" t="str">
            <v>Full Employment – Universal Credit will transform the Labour Market by ensuring claimants are always better off in work. A smooth taper, increased incentives and a simple easy to understand benefit will produce up to 250,000 additional entrants in to work</v>
          </cell>
          <cell r="BY29" t="str">
            <v>To provide a single secure vfm office environment for HMG personnel and assets</v>
          </cell>
          <cell r="BZ29" t="str">
            <v>To provide a single consolidated contract between One HMG partners.</v>
          </cell>
          <cell r="CA29" t="str">
            <v>Transform the FCO’s ‘Official’ technology and deliver the flexible, reliable and modern tools our staff need to do their jobs” whilst “harnessing digital technology to transform the way that they work"</v>
          </cell>
          <cell r="CB29" t="str">
            <v>To save the FCO £4.9m RDEL per year</v>
          </cell>
          <cell r="CC29" t="str">
            <v>Exit from the existing HMRC estate and contracts - accommodation savings</v>
          </cell>
          <cell r="CD29" t="str">
            <v>IT run costs reduction</v>
          </cell>
          <cell r="CE29" t="str">
            <v xml:space="preserve">Electronic processing of Postal declarations &amp; better risk targetting </v>
          </cell>
          <cell r="CF29" t="str">
            <v xml:space="preserve">Through TFC, the Government will provide 20 per cent of childcare costs for eligible working families, subject to an annual limit of £2,000 contribution from the Government for each child (£4,000 for disabled children).  This is equivalent to basic rate tax relief on childcare costs up to £10,000 (£20,000) a year.  </v>
          </cell>
          <cell r="CG29" t="str">
            <v>People &amp; Ways of Working: Improve the knowledge and skills of the operational community.</v>
          </cell>
          <cell r="CH29" t="str">
            <v>Shared cross govermnent platform achieving better value for money through consolidated IT and of back office support cost</v>
          </cell>
          <cell r="CI29" t="str">
            <v xml:space="preserve">More Stable IT system </v>
          </cell>
          <cell r="CJ29" t="str">
            <v xml:space="preserve">Deliver a system that is cheaper to operate (cashable savings and does not form part of economic benefits profile) </v>
          </cell>
          <cell r="CK29" t="str">
            <v>Savings to customer whilst maintaining existing quality of service</v>
          </cell>
          <cell r="CL29" t="str">
            <v>Direct cost savings: The net cash difference between ESN and continuing with Airwave.  This involves comparing the cost of ESN (including dual running, mobilisation costs and all core and non core running costs including devices) with the cost of continuing Airwave (core costs, traffic units and devices as well as the current purchase of 3G functionality from the High Street), highlighting the savings from device rationalisation.</v>
          </cell>
          <cell r="CM29" t="str">
            <v>1. Implement those aspects of the Biometrics Strategy which are in scope for delivery by the HOB programme.</v>
          </cell>
          <cell r="CN29" t="str">
            <v xml:space="preserve">Ability for the UK to continue to operate an immigration system into the 2020s - existing IT is incomplete, obsolete and approaching end of life. The economic dis-benefit of failure to replace is estimated at over £800m. Without this replacement the Home Office will be unable to deliver its transformation plans for 2020 which are predicated on digital by default; differentiation; management of immigration demand and improved use of data. </v>
          </cell>
          <cell r="CO29" t="str">
            <v>Substantially reduce HO property holding through intensive use of existing strategic propertiesReduced estates costs reduction and VFM relocation by 2020</v>
          </cell>
          <cell r="CP29" t="str">
            <v>further and faster digitisation of operational processes and greater leverage of data insights to shape policy and drive operational decisions</v>
          </cell>
          <cell r="CQ29" t="str">
            <v>Sustained provision of Tactical AT aircraft to fulfil DSD concurrency requirements.</v>
          </cell>
          <cell r="CR29" t="str">
            <v>Delivery of a rapidly deployable, airborne SIGINT capability across the spectrum of ops to 2035.</v>
          </cell>
          <cell r="CS29" t="str">
            <v>Increased likelihood of mission success.</v>
          </cell>
          <cell r="CT29" t="str">
            <v>Benefit 1.  Increased likelihood of mission success</v>
          </cell>
          <cell r="CU29" t="str">
            <v>Armoured Infantry Brigades, with enhanced armoured capability, able to warfight at divisional level</v>
          </cell>
          <cell r="CV29" t="str">
            <v>Reduced operating costs for the Army and DCYP - Locally Employed Civilians' pay, military allowances</v>
          </cell>
          <cell r="CW29" t="str">
            <v>Army Reserve integrated into Whole Army Business</v>
          </cell>
          <cell r="CX29" t="str">
            <v>Meet departmental plan of SSNs at Force Elements @ Readiness (FE@R) and maintenance of (CASD).</v>
          </cell>
          <cell r="CY29" t="str">
            <v>The re-generation of Carrier Strike capability with the ability to embark up to 24 F35B LTNG II airc</v>
          </cell>
          <cell r="CZ29" t="str">
            <v>Commonality, modularity and re-use of requirements, technologies, components, all up missiles and assurance evidence</v>
          </cell>
          <cell r="DA29" t="str">
            <v>Visibiltiy of MOD wide requirements to leverage better pricing.</v>
          </cell>
          <cell r="DB29" t="str">
            <v>The CPC Project will provide a modern industrial facility, and sustain the capability to manufacture</v>
          </cell>
          <cell r="DC29" t="str">
            <v>25% reduction in personnel liability in ASaC and ASW cadre</v>
          </cell>
          <cell r="DD29" t="str">
            <v>Benefits being refined.</v>
          </cell>
          <cell r="DE29" t="str">
            <v>1.The SK5 constellation life extension by Dec 19, extending the current Out of Service Date to 2025.</v>
          </cell>
          <cell r="DF29" t="str">
            <v>Reduced Capital Cost</v>
          </cell>
          <cell r="DG29" t="str">
            <v>Increased Op Advantage - Enhanced ability to deliver Combat Air effects within contested airspace.</v>
          </cell>
          <cell r="DH29" t="str">
            <v>Principal benefit: removal of current high level risk to delivery of support to Front Line Command.</v>
          </cell>
          <cell r="DI29" t="str">
            <v>Mitigation of the Defence Board Ops risk against ageing Single Hulled Tankers (SHTs)</v>
          </cell>
          <cell r="DJ29" t="str">
            <v>Achieve full compliance with the mandated CAA ATM regulations.</v>
          </cell>
          <cell r="DK29" t="str">
            <v>Improved Retention</v>
          </cell>
          <cell r="DL29" t="str">
            <v>Standardisation of technology and components to simplify integration of applications and lower the cost of delivery and support</v>
          </cell>
          <cell r="DM29" t="str">
            <v>Design – ensure the capability required for the UK to design and develop physics packages and crucial subsystems.</v>
          </cell>
          <cell r="DN29" t="str">
            <v>Able to conduct MPA missions worldwide, in all weathers and in both permissive and contested environ</v>
          </cell>
          <cell r="DO29" t="str">
            <v>The ability to conduct 3 Task Lines and operate from 2 deployed locations on a continuous basis.</v>
          </cell>
          <cell r="DP29" t="str">
            <v>Two QEC aircraft carriers to the force structure._x000D_
Two QEC aircraft carriers to the force structure</v>
          </cell>
          <cell r="DQ29" t="str">
            <v>Deliver the long-term plan for residual safety risk reduction to maintain the ALARP status of SF</v>
          </cell>
          <cell r="DR29" t="str">
            <v xml:space="preserve">To meet the Ministry of Defence's departmental plan to support the maintenance of Continuous At Sea </v>
          </cell>
          <cell r="DS29" t="str">
            <v>Reduced delay in approved projects - Financial (Non-Cashable)</v>
          </cell>
          <cell r="DT29" t="str">
            <v>The T26 provides enhanced capability by replacing the ageing T23 ASW Frigates</v>
          </cell>
          <cell r="DU29" t="str">
            <v>Increased timely, accurate and appropriate information and intelligence to requestor</v>
          </cell>
          <cell r="DV29" t="str">
            <v>Unbroken delivery of aviation capability to the Navy's Committed, Responsive and Augmentation Forces</v>
          </cell>
          <cell r="DW29" t="str">
            <v>Reconfigure the custodial estate and release savings through the provision of cheaper more efficient prisons</v>
          </cell>
          <cell r="DX29" t="str">
            <v>Reduced manual processing costs</v>
          </cell>
          <cell r="DY29" t="str">
            <v>Introduce into business as usual a streamlined digital file for Police and CPS</v>
          </cell>
          <cell r="DZ29" t="str">
            <v>Reducing cost</v>
          </cell>
          <cell r="EA29" t="str">
            <v>Annual cost reduction of at least £95m against the existing ICT baseline spend of £352m per annum</v>
          </cell>
          <cell r="EB29" t="str">
            <v>Civil, Family and Tribunals ICT  (people and process benefits)</v>
          </cell>
          <cell r="EC29" t="str">
            <v xml:space="preserve">Savings associated with assuring Fund spend as a result of the implementation of IDP. </v>
          </cell>
          <cell r="ED29" t="str">
            <v>Savings of £184.5m (originally £220m)</v>
          </cell>
          <cell r="EE29" t="str">
            <v xml:space="preserve">From 1st January 2013 the provision of key IT services to public sector prisons, privately managed prisons and HQ transitioned from the HP managed Quantum services to a new contract with HP (NICTS Contract). </v>
          </cell>
          <cell r="EF29" t="str">
            <v xml:space="preserve">To reduce unit cost in real terms by £2,200 [†] p.a. per place when compared to the 2012/13 baseline on a consistent basis.[†]    This is calculated on direct operating cost of public sector prisons only divided by the number of operational capacity places only.  For future years the planned savings and changes in capacity (closures, new houseblocks) is taken into account.  The future years inflation rates is based on HMT GDPs. </v>
          </cell>
          <cell r="EG29" t="str">
            <v>Achieve contract saving</v>
          </cell>
          <cell r="EH29" t="str">
            <v>To contribute savings towards the MoJ SR13 back office savings target</v>
          </cell>
          <cell r="EI29" t="str">
            <v>The NCA has a comprehensive understanding of the serious and organised crime threats affecting the UK and its interests, and by using our unique knowledge and expertise, we will successfully inform and drive our strategic and tactical response.</v>
          </cell>
          <cell r="EJ29" t="str">
            <v>Benefit to central government. Valued at £66m (£71m last Qtr return - figures updated, no change to methodology) annually. For example,  macro-economic policy benefit, allocation of health funds, use in assessing transport schemes plus numerous uses unquantified. For example, use as a denominator in other measures, addressing topical issues such as house prices.</v>
          </cell>
        </row>
        <row r="30">
          <cell r="B30" t="str">
            <v>Non-Monetised Benefit</v>
          </cell>
          <cell r="C30" t="str">
            <v>Non-Monetised Benefit</v>
          </cell>
          <cell r="D30" t="str">
            <v>Monetised Benefit</v>
          </cell>
          <cell r="E30" t="str">
            <v>Non-Monetised Benefit</v>
          </cell>
          <cell r="F30" t="str">
            <v>Non-Monetised Benefit</v>
          </cell>
          <cell r="G30" t="str">
            <v>Non-Monetised Benefit</v>
          </cell>
          <cell r="H30" t="str">
            <v>Non-Monetised Benefit</v>
          </cell>
          <cell r="I30" t="str">
            <v>N/A</v>
          </cell>
          <cell r="J30" t="str">
            <v>Monetised Benefit</v>
          </cell>
          <cell r="K30" t="str">
            <v>Non-Monetised Benefit</v>
          </cell>
          <cell r="L30" t="str">
            <v>Monetised Benefit</v>
          </cell>
          <cell r="M30" t="str">
            <v>Non-Monetised Benefit</v>
          </cell>
          <cell r="N30" t="str">
            <v>Monetised Benefit</v>
          </cell>
          <cell r="O30" t="str">
            <v>Monetised Benefit</v>
          </cell>
          <cell r="P30" t="str">
            <v>N/A</v>
          </cell>
          <cell r="Q30" t="str">
            <v>Non-Monetised Benefit</v>
          </cell>
          <cell r="R30" t="str">
            <v>Non-Monetised Benefit</v>
          </cell>
          <cell r="S30" t="str">
            <v>Monetised Benefit</v>
          </cell>
          <cell r="T30" t="str">
            <v>Non-Monetised Benefit</v>
          </cell>
          <cell r="U30" t="str">
            <v>Non-Monetised Benefit</v>
          </cell>
          <cell r="V30" t="str">
            <v>Monetised Benefit</v>
          </cell>
          <cell r="W30" t="str">
            <v>Non-Monetised Benefit</v>
          </cell>
          <cell r="X30" t="str">
            <v>Monetised Benefit</v>
          </cell>
          <cell r="Y30" t="str">
            <v>Monetised Benefit</v>
          </cell>
          <cell r="Z30" t="str">
            <v>Monetised Benefit</v>
          </cell>
          <cell r="AA30" t="str">
            <v>Monetised Benefit</v>
          </cell>
          <cell r="AB30" t="str">
            <v>Monetised Benefit</v>
          </cell>
          <cell r="AC30" t="str">
            <v>Monetised Benefit</v>
          </cell>
          <cell r="AD30" t="str">
            <v>Monetised Benefit</v>
          </cell>
          <cell r="AE30" t="str">
            <v>Non-Monetised Benefit</v>
          </cell>
          <cell r="AF30" t="str">
            <v>Non-Monetised Benefit</v>
          </cell>
          <cell r="AG30" t="str">
            <v>Monetised Benefit</v>
          </cell>
          <cell r="AH30" t="str">
            <v>Monetised Benefit</v>
          </cell>
          <cell r="AI30" t="str">
            <v>Monetised Benefit</v>
          </cell>
          <cell r="AJ30" t="str">
            <v>Monetised Benefit</v>
          </cell>
          <cell r="AK30" t="str">
            <v>Monetised Benefit</v>
          </cell>
          <cell r="AL30" t="str">
            <v>Monetised Benefit</v>
          </cell>
          <cell r="AM30" t="str">
            <v>Monetised Benefit</v>
          </cell>
          <cell r="AN30" t="str">
            <v>Monetised Benefit</v>
          </cell>
          <cell r="AO30" t="str">
            <v>Monetised Benefit</v>
          </cell>
          <cell r="AP30" t="str">
            <v>Monetised Benefit</v>
          </cell>
          <cell r="AQ30" t="str">
            <v>Monetised Benefit</v>
          </cell>
          <cell r="AR30" t="str">
            <v>N/A</v>
          </cell>
          <cell r="AS30" t="str">
            <v>Non-Monetised Benefit</v>
          </cell>
          <cell r="AT30" t="str">
            <v>Non-Monetised Benefit</v>
          </cell>
          <cell r="AU30" t="str">
            <v>Non-Monetised Benefit</v>
          </cell>
          <cell r="AV30" t="str">
            <v>Monetised Benefit</v>
          </cell>
          <cell r="AW30" t="str">
            <v>Non-Monetised Benefit</v>
          </cell>
          <cell r="AX30" t="str">
            <v>Non-Monetised Benefit</v>
          </cell>
          <cell r="AY30" t="str">
            <v>Non-Monetised Benefit</v>
          </cell>
          <cell r="AZ30" t="str">
            <v>Monetised Benefit</v>
          </cell>
          <cell r="BA30" t="str">
            <v>Monetised Benefit</v>
          </cell>
          <cell r="BB30" t="str">
            <v>Non-Monetised Benefit</v>
          </cell>
          <cell r="BC30" t="str">
            <v>Non-Monetised Benefit</v>
          </cell>
          <cell r="BD30" t="str">
            <v>Non-Monetised Benefit</v>
          </cell>
          <cell r="BE30" t="str">
            <v>Non-Monetised Benefit</v>
          </cell>
          <cell r="BF30" t="str">
            <v>Monetised Benefit</v>
          </cell>
          <cell r="BG30" t="str">
            <v>Non-Monetised Benefit</v>
          </cell>
          <cell r="BH30" t="str">
            <v>Non-Monetised Benefit</v>
          </cell>
          <cell r="BI30" t="str">
            <v>Non-Monetised Benefit</v>
          </cell>
          <cell r="BJ30" t="str">
            <v>Monetised Benefit</v>
          </cell>
          <cell r="BK30" t="str">
            <v>Monetised Benefit</v>
          </cell>
          <cell r="BL30" t="str">
            <v>Non-Monetised Benefit</v>
          </cell>
          <cell r="BM30" t="str">
            <v>Monetised Benefit</v>
          </cell>
          <cell r="BN30" t="str">
            <v>Monetised Benefit</v>
          </cell>
          <cell r="BO30" t="str">
            <v>Non-Monetised Benefit</v>
          </cell>
          <cell r="BP30" t="str">
            <v>Monetised Benefit</v>
          </cell>
          <cell r="BQ30" t="str">
            <v>Non-Monetised Benefit</v>
          </cell>
          <cell r="BR30" t="str">
            <v>N/A</v>
          </cell>
          <cell r="BS30" t="str">
            <v>Monetised Benefit</v>
          </cell>
          <cell r="BT30" t="str">
            <v>Non-Monetised Benefit</v>
          </cell>
          <cell r="BU30" t="str">
            <v>Monetised Benefit</v>
          </cell>
          <cell r="BV30" t="str">
            <v>Monetised Benefit</v>
          </cell>
          <cell r="BW30" t="str">
            <v>Non-Monetised Benefit</v>
          </cell>
          <cell r="BX30" t="str">
            <v>Non-Monetised Benefit</v>
          </cell>
          <cell r="BY30" t="str">
            <v>Non-Monetised Benefit</v>
          </cell>
          <cell r="BZ30" t="str">
            <v>Non-Monetised Benefit</v>
          </cell>
          <cell r="CA30" t="str">
            <v>Non-Monetised Benefit</v>
          </cell>
          <cell r="CB30" t="str">
            <v>Monetised Benefit</v>
          </cell>
          <cell r="CC30" t="str">
            <v>Monetised Benefit</v>
          </cell>
          <cell r="CD30" t="str">
            <v>Monetised Benefit</v>
          </cell>
          <cell r="CE30" t="str">
            <v>Monetised Benefit</v>
          </cell>
          <cell r="CF30" t="str">
            <v>Non-Monetised Benefit</v>
          </cell>
          <cell r="CG30" t="str">
            <v>Monetised Benefit</v>
          </cell>
          <cell r="CH30" t="str">
            <v>Non-Monetised Benefit</v>
          </cell>
          <cell r="CI30" t="str">
            <v>Non-Monetised Benefit</v>
          </cell>
          <cell r="CJ30" t="str">
            <v>Monetised Benefit</v>
          </cell>
          <cell r="CK30" t="str">
            <v>Monetised Benefit</v>
          </cell>
          <cell r="CL30" t="str">
            <v>Monetised Benefit</v>
          </cell>
          <cell r="CM30" t="str">
            <v>Monetised Benefit</v>
          </cell>
          <cell r="CN30" t="str">
            <v>Non-Monetised Benefit</v>
          </cell>
          <cell r="CO30" t="str">
            <v>Monetised Benefit</v>
          </cell>
          <cell r="CP30" t="str">
            <v>Non-Monetised Benefit</v>
          </cell>
          <cell r="CQ30" t="str">
            <v>Non-Monetised</v>
          </cell>
          <cell r="CR30" t="str">
            <v>Non-Monetised</v>
          </cell>
          <cell r="CS30" t="str">
            <v>Non-Monetised</v>
          </cell>
          <cell r="CT30" t="str">
            <v>Non-Monetised</v>
          </cell>
          <cell r="CU30" t="str">
            <v>Non-Monetised</v>
          </cell>
          <cell r="CV30" t="str">
            <v>Monetised</v>
          </cell>
          <cell r="CW30" t="str">
            <v>Non-Monetised</v>
          </cell>
          <cell r="CX30" t="str">
            <v>Non-Monetised</v>
          </cell>
          <cell r="CY30" t="str">
            <v>Non-Monetised</v>
          </cell>
          <cell r="CZ30" t="str">
            <v>Monetised</v>
          </cell>
          <cell r="DA30" t="str">
            <v>Monetised</v>
          </cell>
          <cell r="DB30" t="str">
            <v>Non-Monetised</v>
          </cell>
          <cell r="DC30" t="str">
            <v>Monetised</v>
          </cell>
          <cell r="DD30" t="str">
            <v>Non-Monetised</v>
          </cell>
          <cell r="DE30" t="str">
            <v>Non-Monetised</v>
          </cell>
          <cell r="DF30" t="str">
            <v>Monetised</v>
          </cell>
          <cell r="DG30" t="str">
            <v>Non-Monetised</v>
          </cell>
          <cell r="DH30" t="str">
            <v>Non-Monetised</v>
          </cell>
          <cell r="DI30" t="str">
            <v>Non-Monetised</v>
          </cell>
          <cell r="DJ30" t="str">
            <v>Non-Monetised</v>
          </cell>
          <cell r="DK30" t="str">
            <v>Non-Monetised</v>
          </cell>
          <cell r="DL30" t="str">
            <v>Monetised</v>
          </cell>
          <cell r="DM30" t="str">
            <v>Non-Monetised</v>
          </cell>
          <cell r="DN30" t="str">
            <v>Non-Monetised</v>
          </cell>
          <cell r="DO30" t="str">
            <v>Non-Monetised</v>
          </cell>
          <cell r="DP30" t="str">
            <v>Non-Monetised</v>
          </cell>
          <cell r="DQ30" t="str">
            <v>Non-Monetised</v>
          </cell>
          <cell r="DR30" t="str">
            <v>Non-Monetised</v>
          </cell>
          <cell r="DS30" t="str">
            <v>Non-Monetised</v>
          </cell>
          <cell r="DT30" t="str">
            <v>Non-Monetised</v>
          </cell>
          <cell r="DU30" t="str">
            <v>Non-Monetised</v>
          </cell>
          <cell r="DV30" t="str">
            <v>Non-Monetised</v>
          </cell>
          <cell r="DW30" t="str">
            <v>Monetised Benefit</v>
          </cell>
          <cell r="DX30" t="str">
            <v>Monetised Benefit</v>
          </cell>
          <cell r="DY30" t="str">
            <v>Non-Monetised Benefit</v>
          </cell>
          <cell r="DZ30" t="str">
            <v>Monetised Benefit</v>
          </cell>
          <cell r="EA30" t="str">
            <v>Monetised Benefit</v>
          </cell>
          <cell r="EB30" t="str">
            <v>Monetised Benefit</v>
          </cell>
          <cell r="EC30" t="str">
            <v>Monetised Benefit</v>
          </cell>
          <cell r="ED30" t="str">
            <v>Monetised Benefit</v>
          </cell>
          <cell r="EE30" t="str">
            <v>Monetised Benefit</v>
          </cell>
          <cell r="EF30" t="str">
            <v>Monetised Benefit</v>
          </cell>
          <cell r="EG30" t="str">
            <v>Monetised Benefit</v>
          </cell>
          <cell r="EH30" t="str">
            <v>Monetised Benefit</v>
          </cell>
          <cell r="EI30" t="str">
            <v>Non-Monetised Benefit</v>
          </cell>
          <cell r="EJ30" t="str">
            <v>Monetised Benefit</v>
          </cell>
        </row>
        <row r="31">
          <cell r="B31" t="str">
            <v>Sold elements of the loan portfolio are taken off HMG’s balance sheet, reducing the Government’s risk exposure.</v>
          </cell>
          <cell r="C31" t="str">
            <v>Digitisation of 70% of Local Land Charges data by April 2020, 80% by December 2020, and 100% by July 2023. Improved customer access, experience, service resilience and transformation</v>
          </cell>
          <cell r="D31" t="str">
            <v>Maintain UK presence in Antartica and the South Atlantic.</v>
          </cell>
          <cell r="E31" t="str">
            <v xml:space="preserve">Reduce public sector net debt </v>
          </cell>
          <cell r="F31" t="str">
            <v>development and training of critical mass of basic and clinical researchers</v>
          </cell>
          <cell r="G31" t="str">
            <v>The Function has gravitas, credibility and focuses on areas where greatest value is extracted</v>
          </cell>
          <cell r="H31" t="str">
            <v>2. Provide a modern, usable capability to work at SECRET, in particular providing technology that can create, exchange and store SECRET information securely in a range of environments.</v>
          </cell>
          <cell r="I31" t="str">
            <v>Demographic coverage: 90% for services using GOV.UK Verify (from est 60% in April 2015 / 78% in June 2015)</v>
          </cell>
          <cell r="J31" t="str">
            <v>Ownership of freehold properties - Government is building up a portfolio which trhoughout and by end of business case period will have a quantifiable asset value</v>
          </cell>
          <cell r="K31" t="str">
            <v>Achieving material and continued overall cost savings in the provision of the required services, for the Department for Transport and its executive agencies/trading funds, including through a mechanism to ensure that achieves cost efficiency.</v>
          </cell>
          <cell r="L31" t="str">
            <v>Shareholder Benefits - Dividends paid to HMG from profits made in the delivery model where HMG is a shareholder</v>
          </cell>
          <cell r="M31" t="str">
            <v>A more commercial approach - Incentivising the efficient use of departmental land and property assets through knowing and using alternative use values in decision making, and as the basis for economic charging</v>
          </cell>
          <cell r="N31" t="str">
            <v>Savings as a result of re-procurement of Networks and Telephony through CCS approved PSN frameworks</v>
          </cell>
          <cell r="O31" t="str">
            <v>Network Investment Saved of clearing spectrum between £560m-£940m.  Bringing forward clearance accelerates benefits.</v>
          </cell>
          <cell r="P31" t="str">
            <v>The collections are held in the correct environmental conditions, with the nations assets safeguarded for future generations</v>
          </cell>
          <cell r="Q31" t="str">
            <v>Availability and take-up of faster broadband speeds through publicly funded interventions  is estimated to be £6.3 bn p.a by 2024 which is equivalent to an uplift of 0.03 percentage points on the UK's real annual GVA growth.</v>
          </cell>
          <cell r="R31" t="str">
            <v>Ability to maintain social connection for those premises in not-spots.</v>
          </cell>
          <cell r="S31" t="str">
            <v>New investment in the UK: the economy will benefit from private investment attracted to the New Tate Modern from overseas donors.</v>
          </cell>
          <cell r="T31" t="str">
            <v>Reduced cost (inclusive of system cost) of new nuclear as opposed to offshore wind or CCS.</v>
          </cell>
          <cell r="U31" t="str">
            <v>Reduce long term risks associated with surface-level storage of radioactive waste, including vulnerability to environmental impacts, societal and climate change</v>
          </cell>
          <cell r="V31" t="str">
            <v>Achieve the Milestone dates for Sites into Care and Maintenance (Interim End State) consistent with MODP and RSRL Optimised Plans but at reduced cost.</v>
          </cell>
          <cell r="W31" t="str">
            <v>More efficient delivery of the Sellafield Lifetime Plan (LTP)</v>
          </cell>
          <cell r="X31" t="str">
            <v>To promote cost-effective smoother electricity demand, so as to facilitate anticipated changes in the electricity supply sector and reduce the costs of delivering (generating and distributing) energy</v>
          </cell>
          <cell r="Y31" t="str">
            <v>Mitigate risk and reduce cost of disallowance penalties that England may be subject to</v>
          </cell>
          <cell r="Z31" t="str">
            <v xml:space="preserve">Reduce running costs of ICT services for DEFRA by 20-25% by 2020 (On a like for like basis) </v>
          </cell>
          <cell r="AA31" t="str">
            <v>To plan and manage the works over the 10 years from 2015 to 2025 optimising the programme to achieve efficiencies of over 20%.</v>
          </cell>
          <cell r="AB31" t="str">
            <v xml:space="preserve">To ensure sufficient strategic sewer capacity and storage to accommodate, in combination with other approaches (e.g SuDS), current and future demand and to prevent lack of capacity being a constraint on London's growth for the next 100 years. The estimated environmental benefits range of outcome 1 and 2 is between £7.4 billion to £12.7 billion in 2014 prices. </v>
          </cell>
          <cell r="AC31" t="str">
            <v>Reduce the cost of child care (to parents)</v>
          </cell>
          <cell r="AD31" t="str">
            <v>Reduced pressures on the local schools system that would otherwise have been created due to uninhabitable premisses</v>
          </cell>
          <cell r="AE31" t="str">
            <v>Reduced pressures on the local school system that would otherwise have been created due to uninhabitable premises.</v>
          </cell>
          <cell r="AF31" t="str">
            <v xml:space="preserve">St Helena's increased financial self-sufficiency, leading eventually to graduation from UK budgetary support. </v>
          </cell>
          <cell r="AG31" t="str">
            <v>Unlock Growth</v>
          </cell>
          <cell r="AH31" t="str">
            <v>Landscape</v>
          </cell>
          <cell r="AI31" t="str">
            <v>Fall in flight delay times</v>
          </cell>
          <cell r="AJ31" t="str">
            <v>Increased rail network capacity into central London, relieving crowding and congestion and congestion.</v>
          </cell>
          <cell r="AK31" t="str">
            <v>Enables faster and more direct east-west services outside London</v>
          </cell>
          <cell r="AL31" t="str">
            <v>Improved journey times for passenger and freight</v>
          </cell>
          <cell r="AM31" t="str">
            <v>Improved connectivity by delivering better journey times and making travel easier</v>
          </cell>
          <cell r="AN31" t="str">
            <v>Noise (Reduced noise on roads as travellers choose rail)</v>
          </cell>
          <cell r="AO31" t="str">
            <v>More free-flowing network</v>
          </cell>
          <cell r="AP31" t="str">
            <v>Increased passenger capacity between Midlands cities and London</v>
          </cell>
          <cell r="AQ31" t="str">
            <v>Journey quality: improving railway performance and stations</v>
          </cell>
          <cell r="AR31" t="str">
            <v>Delivery of consistent excellent standards in customer service, including train and station presentation, passenger information and retail facilities</v>
          </cell>
          <cell r="AS31" t="str">
            <v>Protecting the service as the military steps down</v>
          </cell>
          <cell r="AT31" t="str">
            <v>Standardising processes and outcomes sought from shared services wherever realistically possibl, affordabeleand cost effective including through minimising and prioritising change requests ("standardised approach")</v>
          </cell>
          <cell r="AU31" t="str">
            <v>To increase passenger revenue on the South West Trains network</v>
          </cell>
          <cell r="AV31" t="str">
            <v>Reduced passenger wait times: Increasied service frequency</v>
          </cell>
          <cell r="AW31" t="str">
            <v>Create an ethical and transparent programme based on consent</v>
          </cell>
          <cell r="AX31" t="str">
            <v>To improve the satisfaction and empowerment of patients</v>
          </cell>
          <cell r="AY31" t="str">
            <v>Improved health awareness among children</v>
          </cell>
          <cell r="AZ31" t="str">
            <v>Transform the way information flows within the health service to improve productivity and efficiency</v>
          </cell>
          <cell r="BA31" t="str">
            <v>Support fairness of access to the NHS</v>
          </cell>
          <cell r="BB31" t="str">
            <v>Enhance the patient experience of the prescribing and dispensing process</v>
          </cell>
          <cell r="BC31" t="str">
            <v>Establish commercial and management arrangements for GP IT that facilitate an open and informed market over the life of this investment.</v>
          </cell>
          <cell r="BD31" t="str">
            <v>To start to deliver benefits as soon as possible</v>
          </cell>
          <cell r="BE31" t="str">
            <v>Diversion of individuals, where appropriate, out of the youth and criminal justice systems into health or other supportive services</v>
          </cell>
          <cell r="BF31" t="str">
            <v xml:space="preserve">To maximise the value of every pound spent on data management across the health and social care system. </v>
          </cell>
          <cell r="BG31" t="str">
            <v>Supporting international efforts to detect its emergence, and early assessment of the virus by sharing scientific information</v>
          </cell>
          <cell r="BH31" t="str">
            <v>Clinical &amp; Patients - Decrease in side effects and late secondary malignancy.</v>
          </cell>
          <cell r="BI31" t="str">
            <v xml:space="preserve">Operate - DH requires that, as a minimum, existing service levels are maintained by the supplier. </v>
          </cell>
          <cell r="BJ31" t="str">
            <v>September 2016 – 60% GP to 1st Outpatient referrals through NHS e-RS</v>
          </cell>
          <cell r="BK31" t="str">
            <v>Reduced paper correspondence in Health and Care through provision of a secure, hosted email service to approved standards.</v>
          </cell>
          <cell r="BL31" t="str">
            <v>Deliver customer experience,quality and efficiency transformation.</v>
          </cell>
          <cell r="BM31" t="str">
            <v>Reduction in fraud</v>
          </cell>
          <cell r="BN31" t="str">
            <v>To maintain the continuity of and to maximise PHE’s ability to deliver the control of infectious diseases and environmental hazards and to prepare and respond to emergencies.</v>
          </cell>
          <cell r="BO31" t="str">
            <v>To create economical, and continuously improving prices - providing cost efficiency for Trusts. (To deliver £2.4 billion in cashable savings by 2023.)</v>
          </cell>
          <cell r="BP31" t="str">
            <v>To execute DWPs 2020 vision by  regaining direct control and ownership of its application services, achieving greater flexibility and agility in Application design, maintenance and change  at a safe rate of change while reducing costs.  Ref Objective 5 SIP</v>
          </cell>
          <cell r="BQ31" t="str">
            <v xml:space="preserve">Deliver The National Employment Savings Trust - NEST has a public service obligation to accept any employer who wishes to use it to meet their employer duty. It provides a high-quality low-cost pension to individuals on low to moderate earnings. </v>
          </cell>
          <cell r="BR31" t="str">
            <v>Phase 2 introduced client charging and triggered the start of proactive CSA schemes case closure activity and successfully went live between 30 June 2014 and 11 August 2014</v>
          </cell>
          <cell r="BS31" t="str">
            <v>Agree and align workforce interventions between the strategic workforce plans (exits, recruitment and redeployment) and estates dates in a cost effective way, to continue to build a skilled, expert and confident workforce which understands its customers and delivers extraordinary business performance and customer service</v>
          </cell>
          <cell r="BT31" t="str">
            <v>To support the Department in the delivery of the Fraud, Error and Debt Strategy to reduce levels of fraud, error and debt across the benefit and tax credit systems up to 2020.</v>
          </cell>
          <cell r="BU31" t="str">
            <v>The SSBA Hosting Services contract is a non-strategic commercial offering which must be exited to align the Department with current Government strategic commerical offerings such as the Crown Hosting Service (CHS) and Public Services Network (PSN).</v>
          </cell>
          <cell r="BV31" t="str">
            <v>Clarifies for individuals what they will get from the State and supports individuals in their decision-making about plans for saving and/or making voluntary NI contributions in preparation for retirement.</v>
          </cell>
          <cell r="BW31" t="str">
            <v>To deliver a service that is cost effective- PIP will provide a cost effective, accurate and modern service to claimants.</v>
          </cell>
          <cell r="BX31" t="str">
            <v>Improving Efficiency – Universal Credit will remove layers of complexity, promote increased use of digital channels and reduce the cost in the current system</v>
          </cell>
          <cell r="BY31" t="str">
            <v>To provide a platform to further HMG interests in Nigeria including but not limited to increasing regional security, doubling UK exports and reducing illegal migration.</v>
          </cell>
          <cell r="BZ31" t="str">
            <v>To continue to provide staff and their dependents the services and facilities to move their personal effects between London and posts with minimal disruption.</v>
          </cell>
          <cell r="CA31" t="str">
            <v>A reduction in the cost of running FCO IT Estate of £13.9m p.a by FY 17/18</v>
          </cell>
          <cell r="CB31" t="str">
            <v>Consolidation of London FCO operations into one refurbished and modernised building with a new electrical and communication 'spine' throughout and completely rewired to modern standards on floors 2 and 3.</v>
          </cell>
          <cell r="CC31" t="str">
            <v>Migrate fewer staff into Regional Centre locations (which includes in the short term Transitional &amp; Stepping Stone sites)</v>
          </cell>
          <cell r="CD31" t="str">
            <v>Resource costs reduction</v>
          </cell>
          <cell r="CE31" t="str">
            <v xml:space="preserve">More efficient processes for customers (trade) </v>
          </cell>
          <cell r="CF31" t="str">
            <v xml:space="preserve">Delivery of the TFC scheme will provide access to more affordable childcare for up to 2 million working families when fully up and running. Around 1.3 million of these are likely to have qualifying childcare costs and around 1 million families are likely to be better off under the new scheme. </v>
          </cell>
          <cell r="CG31" t="str">
            <v>Covert Acquisition: Improve lawful intercept and sensitive communications data capabilities.</v>
          </cell>
          <cell r="CH31" t="str">
            <v>Coordinated approach to implementation of cross government polices affecting staff</v>
          </cell>
          <cell r="CI31" t="str">
            <v>Networked IT system enables remote repair and maintenance</v>
          </cell>
          <cell r="CJ31" t="str">
            <v>Deliver a system that is cheaper and quicker to make changes (cashable savings and does not form part of economic benefits profile)</v>
          </cell>
          <cell r="CK31" t="str">
            <v>Staff cost savings</v>
          </cell>
          <cell r="CL31" t="str">
            <v>Police productivity: The benefits in police time and corporate savings from access to mobile data, over and above assumed current plans.</v>
          </cell>
          <cell r="CM31" t="str">
            <v>2. Ensuring the continuity of current biometric search and match capability as existing contract service agreements come to an end.</v>
          </cell>
          <cell r="CN31" t="str">
            <v xml:space="preserve">IT Cost Avoidance - the IPT System will be cheaper to run.  </v>
          </cell>
          <cell r="CO31" t="str">
            <v xml:space="preserve">Modern workplaces  and technology that enable productivity and improved business outcomes to deliver productivity benefits from 17/18 </v>
          </cell>
          <cell r="CP31" t="str">
            <v>Improved efficiency of staff through better IT (benefit included in Smarter Working Programme business case)</v>
          </cell>
          <cell r="CQ31" t="str">
            <v>Increased Availability of Tactical Air Mobility FE@R in comparison to legacy C130J fleet.</v>
          </cell>
          <cell r="CR31" t="str">
            <v>Generate the ability to fuse/layer ISTAR capabilities across disparate operating environments.</v>
          </cell>
          <cell r="CS31" t="str">
            <v>Increased lethality enables Strike operations.</v>
          </cell>
          <cell r="CT31" t="str">
            <v>Benefit 2.  Increased lethality enables greater Armd Inf independence on operations</v>
          </cell>
          <cell r="CU31" t="str">
            <v>Reduction in friendly casualties.</v>
          </cell>
          <cell r="CV31" t="str">
            <v>Reduced operating costs for DMS</v>
          </cell>
          <cell r="CW31" t="str">
            <v>Army Reserve capable (enabled and supported) of delivering against specified outputs</v>
          </cell>
          <cell r="CX31" t="str">
            <v>Deliver the largest and most advanced attack submarines ever ordered by the Royal Navy.</v>
          </cell>
          <cell r="CY31" t="str">
            <v>The ability to project 5th Generation Combat Aircraft, capable of operating in contested airspace, f</v>
          </cell>
          <cell r="CZ31" t="str">
            <v>Stockpile savings through common holdings</v>
          </cell>
          <cell r="DA31" t="str">
            <v>Contributes to a 33% reduction in FAA airframe types and associated op and support costs</v>
          </cell>
          <cell r="DB31"/>
          <cell r="DC31" t="str">
            <v>Contributes to a 33% reduction in FAA airframe types and associated op and support costs</v>
          </cell>
          <cell r="DD31"/>
          <cell r="DE31" t="str">
            <v>2.Replacement of the SK5 PFI contract before 31 Aug 22 to ensure capability continuity.</v>
          </cell>
          <cell r="DF31" t="str">
            <v>Reduced system running costs</v>
          </cell>
          <cell r="DG31" t="str">
            <v>Increased LII Freedom of Action.</v>
          </cell>
          <cell r="DH31" t="str">
            <v>Greater visibility of supply chain costs (enabling improved decision making).</v>
          </cell>
          <cell r="DI31" t="str">
            <v>Provision of fuelling at sea support to the RN in support of FF2020 and out to the 2040's</v>
          </cell>
          <cell r="DJ31" t="str">
            <v>Sustained ATM capability meeting national regulatory standards with increased levels of availability</v>
          </cell>
          <cell r="DK31" t="str">
            <v>Improved recruitment</v>
          </cell>
          <cell r="DL31" t="str">
            <v>Mobility as a way of life to allow access to information where and when it is needed</v>
          </cell>
          <cell r="DM31" t="str">
            <v>Production – ensure the manufacturing capability required to make, support, dismantle and/or dispose of current and future UK warheads.</v>
          </cell>
          <cell r="DN31" t="str">
            <v>Protect the deterrent through the conduct of effective and persistent Anti-Submarine Warfare (ASW).</v>
          </cell>
          <cell r="DO31" t="str">
            <v>The ability to provide Persistent Wide Area Surveillance using on-board sensors.</v>
          </cell>
          <cell r="DP31" t="str">
            <v>The ability to operate a 5th Generation combat aircraft from the maritime environment.</v>
          </cell>
          <cell r="DQ31" t="str">
            <v>Deliver upgraded capability to meet enduring requirement to sustain a credible torpedo capability.</v>
          </cell>
          <cell r="DR31"/>
          <cell r="DS31" t="str">
            <v>Reduced cost increase on approved projects - Financial (Non-Cashable)</v>
          </cell>
          <cell r="DT31" t="str">
            <v>Procurement, D&amp;M of T26 contributes to UK economy, employment, export, sustaining build capability.</v>
          </cell>
          <cell r="DU31" t="str">
            <v>Increased agility in ISTAR collection</v>
          </cell>
          <cell r="DV31" t="str">
            <v>Unbroken delivery of JHC attribution, superceding Lynx Mk7/9A, until 2044.</v>
          </cell>
          <cell r="DW31" t="str">
            <v>Achieve a low cost per prisoner place</v>
          </cell>
          <cell r="DX31" t="str">
            <v>Enable wider business change by restructuring existing processes</v>
          </cell>
          <cell r="DY31" t="str">
            <v>Deliver full digital working in the magistrates’ courts and Crown Court</v>
          </cell>
          <cell r="DZ31" t="str">
            <v>Improvement in the enforcement of Orders</v>
          </cell>
          <cell r="EA31" t="str">
            <v>Reduction in spend on the retained internal ICT organisation</v>
          </cell>
          <cell r="EB31" t="str">
            <v>HQ savings  (people and process benefits)</v>
          </cell>
          <cell r="EC31" t="str">
            <v>Savings which legal aid providers will be able to make as a result of the implementation of IDP - agreed with MOJ these are included in the monetised benefits profile.</v>
          </cell>
          <cell r="ED31" t="str">
            <v>Improving Efficiency in Legal Aid provisions</v>
          </cell>
          <cell r="EE31" t="str">
            <v xml:space="preserve">Considerable usability improvements </v>
          </cell>
          <cell r="EF31" t="str">
            <v>To deliver an overall reduction in spend over the lifetime of the programme in public sector prisons by £550 million with ongoing annualised savings of £306 million (15%) against a 2012/13 baseline.</v>
          </cell>
          <cell r="EG31" t="str">
            <v>Increase % of Young People leaving an STC having made educational progress</v>
          </cell>
          <cell r="EH31" t="str">
            <v>To negotiate value for money third party supply contracts for future delivery of shared services to MoJ through exploiting established cross government framework contracts offering scale economies.</v>
          </cell>
          <cell r="EI31" t="str">
            <v>Our Operating Model will ensure our resource is in the right place, when and where we need it, working to consistent and interoperable standards.</v>
          </cell>
          <cell r="EJ31" t="str">
            <v>Benefit to local government. Valued at £174m (£166m last Qtr return - figures updated, no change to methodology) annually e.g. School planning, local capital schemes plus unquantified uses  e.g. emergency service planning</v>
          </cell>
        </row>
        <row r="32">
          <cell r="B32" t="str">
            <v>Non-Monetised Benefit</v>
          </cell>
          <cell r="C32" t="str">
            <v>Non-Monetised Benefit</v>
          </cell>
          <cell r="D32" t="str">
            <v>Non-Monetised Benefit</v>
          </cell>
          <cell r="E32" t="str">
            <v>Monetised Benefit</v>
          </cell>
          <cell r="F32" t="str">
            <v>Non-Monetised Benefit</v>
          </cell>
          <cell r="G32" t="str">
            <v>Non-Monetised Benefit</v>
          </cell>
          <cell r="H32" t="str">
            <v>Non-Monetised Benefit</v>
          </cell>
          <cell r="I32" t="str">
            <v>N/A</v>
          </cell>
          <cell r="J32" t="str">
            <v>Monetised Benefit</v>
          </cell>
          <cell r="K32" t="str">
            <v>Monetised Benefit</v>
          </cell>
          <cell r="L32" t="str">
            <v>Monetised Benefit</v>
          </cell>
          <cell r="M32" t="str">
            <v>Monetised Benefit</v>
          </cell>
          <cell r="N32" t="str">
            <v>Monetised Benefit</v>
          </cell>
          <cell r="O32" t="str">
            <v>Monetised Benefit</v>
          </cell>
          <cell r="P32" t="str">
            <v>N/A</v>
          </cell>
          <cell r="Q32" t="str">
            <v>Monetised Benefit</v>
          </cell>
          <cell r="R32" t="str">
            <v>Non-Monetised Benefit</v>
          </cell>
          <cell r="S32" t="str">
            <v>Monetised Benefit</v>
          </cell>
          <cell r="T32" t="str">
            <v>Non-Monetised Benefit</v>
          </cell>
          <cell r="U32" t="str">
            <v>Non-Monetised Benefit</v>
          </cell>
          <cell r="V32" t="str">
            <v>Non-Monetised Benefit</v>
          </cell>
          <cell r="W32" t="str">
            <v>Monetised Benefit</v>
          </cell>
          <cell r="X32" t="str">
            <v>Monetised Benefit</v>
          </cell>
          <cell r="Y32" t="str">
            <v>Monetised Benefit</v>
          </cell>
          <cell r="Z32" t="str">
            <v>Monetised Benefit</v>
          </cell>
          <cell r="AA32" t="str">
            <v>Monetised Benefit</v>
          </cell>
          <cell r="AB32" t="str">
            <v>Monetised Benefit</v>
          </cell>
          <cell r="AC32" t="str">
            <v>Monetised Benefit</v>
          </cell>
          <cell r="AD32" t="str">
            <v>Monetised Benefit</v>
          </cell>
          <cell r="AE32" t="str">
            <v>Monetised Benefit</v>
          </cell>
          <cell r="AF32" t="str">
            <v>Non-Monetised Benefit</v>
          </cell>
          <cell r="AG32" t="str">
            <v>Non-Monetised Benefit</v>
          </cell>
          <cell r="AH32" t="str">
            <v>Non-Monetised Benefit</v>
          </cell>
          <cell r="AI32" t="str">
            <v>Monetised Benefit</v>
          </cell>
          <cell r="AJ32" t="str">
            <v>Monetised Benefit</v>
          </cell>
          <cell r="AK32" t="str">
            <v>Monetised Benefit</v>
          </cell>
          <cell r="AL32" t="str">
            <v>Monetised Benefit</v>
          </cell>
          <cell r="AM32" t="str">
            <v>Monetised Benefit</v>
          </cell>
          <cell r="AN32" t="str">
            <v>Monetised Benefit</v>
          </cell>
          <cell r="AO32" t="str">
            <v>Monetised Benefit</v>
          </cell>
          <cell r="AP32" t="str">
            <v>Monetised Benefit</v>
          </cell>
          <cell r="AQ32" t="str">
            <v>Monetised Benefit</v>
          </cell>
          <cell r="AR32" t="str">
            <v>N/A</v>
          </cell>
          <cell r="AS32" t="str">
            <v>Non-Monetised Benefit</v>
          </cell>
          <cell r="AT32" t="str">
            <v>Non-Monetised Benefit</v>
          </cell>
          <cell r="AU32" t="str">
            <v>Monetised Benefit</v>
          </cell>
          <cell r="AV32" t="str">
            <v>Monetised Benefit</v>
          </cell>
          <cell r="AW32" t="str">
            <v>Non-Monetised Benefit</v>
          </cell>
          <cell r="AX32" t="str">
            <v>Non-Monetised Benefit</v>
          </cell>
          <cell r="AY32" t="str">
            <v>Non-Monetised Benefit</v>
          </cell>
          <cell r="AZ32" t="str">
            <v>Monetised Benefit</v>
          </cell>
          <cell r="BA32" t="str">
            <v>Non-Monetised Benefit</v>
          </cell>
          <cell r="BB32" t="str">
            <v>Monetised Benefit</v>
          </cell>
          <cell r="BC32" t="str">
            <v>Non-Monetised Benefit</v>
          </cell>
          <cell r="BD32" t="str">
            <v>Non-Monetised Benefit</v>
          </cell>
          <cell r="BE32" t="str">
            <v>Non-Monetised Benefit</v>
          </cell>
          <cell r="BF32" t="str">
            <v>Monetised Benefit</v>
          </cell>
          <cell r="BG32" t="str">
            <v>Non-Monetised Benefit</v>
          </cell>
          <cell r="BH32" t="str">
            <v>Non-Monetised Benefit</v>
          </cell>
          <cell r="BI32" t="str">
            <v>Non-Monetised Benefit</v>
          </cell>
          <cell r="BJ32" t="str">
            <v>Monetised Benefit</v>
          </cell>
          <cell r="BK32" t="str">
            <v>Monetised Benefit</v>
          </cell>
          <cell r="BL32" t="str">
            <v>Monetised Benefit</v>
          </cell>
          <cell r="BM32" t="str">
            <v>Monetised Benefit</v>
          </cell>
          <cell r="BN32" t="str">
            <v>Monetised Benefit</v>
          </cell>
          <cell r="BO32" t="str">
            <v>Monetised Benefit</v>
          </cell>
          <cell r="BP32" t="str">
            <v>Monetised Benefit</v>
          </cell>
          <cell r="BQ32" t="str">
            <v>Non-Monetised Benefit</v>
          </cell>
          <cell r="BR32" t="str">
            <v>Monetised Benefit</v>
          </cell>
          <cell r="BS32" t="str">
            <v>Non-Monetised Benefit</v>
          </cell>
          <cell r="BT32" t="str">
            <v>Non-Monetised Benefit</v>
          </cell>
          <cell r="BU32" t="str">
            <v>Non-Monetised Benefit</v>
          </cell>
          <cell r="BV32" t="str">
            <v>Non-Monetised Benefit</v>
          </cell>
          <cell r="BW32" t="str">
            <v>Non-Monetised Benefit</v>
          </cell>
          <cell r="BX32" t="str">
            <v>Monetised Benefit</v>
          </cell>
          <cell r="BY32" t="str">
            <v>Non-Monetised Benefit</v>
          </cell>
          <cell r="BZ32" t="str">
            <v>Non-Monetised Benefit</v>
          </cell>
          <cell r="CA32" t="str">
            <v>Monetised Benefit</v>
          </cell>
          <cell r="CB32" t="str">
            <v>Non-Monetised Benefit</v>
          </cell>
          <cell r="CC32" t="str">
            <v>Monetised Benefit</v>
          </cell>
          <cell r="CD32" t="str">
            <v>Monetised Benefit</v>
          </cell>
          <cell r="CE32" t="str">
            <v>Monetised Benefit</v>
          </cell>
          <cell r="CF32" t="str">
            <v>Non-Monetised Benefit</v>
          </cell>
          <cell r="CG32" t="str">
            <v>Monetised Benefit</v>
          </cell>
          <cell r="CH32" t="str">
            <v>Non-Monetised Benefit</v>
          </cell>
          <cell r="CI32" t="str">
            <v>Non-Monetised Benefit</v>
          </cell>
          <cell r="CJ32" t="str">
            <v>Monetised Benefit</v>
          </cell>
          <cell r="CK32" t="str">
            <v>Monetised Benefit</v>
          </cell>
          <cell r="CL32" t="str">
            <v>Monetised Benefit</v>
          </cell>
          <cell r="CM32" t="str">
            <v>Monetised Benefit</v>
          </cell>
          <cell r="CN32" t="str">
            <v>Non-Monetised Benefit</v>
          </cell>
          <cell r="CO32" t="str">
            <v>Non-Monetised Benefit</v>
          </cell>
          <cell r="CP32" t="str">
            <v>Monetised Benefit</v>
          </cell>
          <cell r="CQ32" t="str">
            <v>Non-Monetised</v>
          </cell>
          <cell r="CR32" t="str">
            <v>Non-Monetised</v>
          </cell>
          <cell r="CS32" t="str">
            <v>Non-Monetised</v>
          </cell>
          <cell r="CT32" t="str">
            <v>Non-Monetised</v>
          </cell>
          <cell r="CU32" t="str">
            <v>Non-Monetised</v>
          </cell>
          <cell r="CV32" t="str">
            <v>Monetised</v>
          </cell>
          <cell r="CW32" t="str">
            <v>Non-Monetised</v>
          </cell>
          <cell r="CX32" t="str">
            <v>Non-Monetised</v>
          </cell>
          <cell r="CY32" t="str">
            <v>Non-Monetised</v>
          </cell>
          <cell r="CZ32" t="str">
            <v>Monetised</v>
          </cell>
          <cell r="DA32" t="str">
            <v>Monetised</v>
          </cell>
          <cell r="DB32"/>
          <cell r="DC32" t="str">
            <v>Monetised</v>
          </cell>
          <cell r="DD32"/>
          <cell r="DE32" t="str">
            <v>Non-Monetised</v>
          </cell>
          <cell r="DF32" t="str">
            <v>Monetised</v>
          </cell>
          <cell r="DG32" t="str">
            <v>Non-Monetised</v>
          </cell>
          <cell r="DH32" t="str">
            <v>Non-Monetised</v>
          </cell>
          <cell r="DI32" t="str">
            <v>Non-Monetised</v>
          </cell>
          <cell r="DJ32" t="str">
            <v>Non-Monetised</v>
          </cell>
          <cell r="DK32" t="str">
            <v>Non-Monetised</v>
          </cell>
          <cell r="DL32" t="str">
            <v>non-Monetised</v>
          </cell>
          <cell r="DM32" t="str">
            <v>Non-Monetised</v>
          </cell>
          <cell r="DN32" t="str">
            <v>Non-Monetised</v>
          </cell>
          <cell r="DO32" t="str">
            <v>Non-Monetised</v>
          </cell>
          <cell r="DP32" t="str">
            <v>Non-Monetised</v>
          </cell>
          <cell r="DQ32" t="str">
            <v>Non-Monetised</v>
          </cell>
          <cell r="DR32"/>
          <cell r="DS32" t="str">
            <v>Non-Monetised</v>
          </cell>
          <cell r="DT32" t="str">
            <v>Monetised</v>
          </cell>
          <cell r="DU32" t="str">
            <v>Non-Monetised</v>
          </cell>
          <cell r="DV32" t="str">
            <v>Non-Monetised</v>
          </cell>
          <cell r="DW32" t="str">
            <v>Monetised Benefit</v>
          </cell>
          <cell r="DX32" t="str">
            <v>Monetised Benefit</v>
          </cell>
          <cell r="DY32" t="str">
            <v>Monetised Benefit</v>
          </cell>
          <cell r="DZ32" t="str">
            <v>Non-Monetised Benefit</v>
          </cell>
          <cell r="EA32" t="str">
            <v>Monetised Benefit</v>
          </cell>
          <cell r="EB32" t="str">
            <v>Monetised Benefit</v>
          </cell>
          <cell r="EC32" t="str">
            <v>Non-Monetised Benefit</v>
          </cell>
          <cell r="ED32" t="str">
            <v>Non-Monetised Benefit</v>
          </cell>
          <cell r="EE32" t="str">
            <v>Non-Monetised Benefit</v>
          </cell>
          <cell r="EF32" t="str">
            <v>Monetised Benefit</v>
          </cell>
          <cell r="EG32" t="str">
            <v>Non-Monetised Benefit</v>
          </cell>
          <cell r="EH32" t="str">
            <v>Monetised Benefit</v>
          </cell>
          <cell r="EI32" t="str">
            <v>Non-Monetised Benefit</v>
          </cell>
          <cell r="EJ32" t="str">
            <v>Monetised Benefit</v>
          </cell>
        </row>
        <row r="33">
          <cell r="B33" t="str">
            <v>It is necessary to ensure the proceeds represent VfM for the taxpayer.</v>
          </cell>
          <cell r="C33" t="str">
            <v>Consolidate the Local Land Charges Register into one central digital register and provide electronic searches</v>
          </cell>
          <cell r="D33" t="str">
            <v>Maintain UK 's leading position in Polar science.</v>
          </cell>
          <cell r="E33" t="str">
            <v>Value for Money to the UK taxpayer.  See benefits narrative section at 9.21</v>
          </cell>
          <cell r="F33" t="str">
            <v>Attraction and retention of talent</v>
          </cell>
          <cell r="G33" t="str">
            <v>Talent is deployed where need and value to be extracted is greatest</v>
          </cell>
          <cell r="H33" t="str">
            <v>3. Provide the ability to work collaboratively at SECRET across departmental boundaries.  This will improve the efficiency and the effectiveness of cross-Whitehall working.</v>
          </cell>
          <cell r="I33" t="str">
            <v>Success rate: 90% for services using GOV.UK Verify (from 50% in April 2015)</v>
          </cell>
          <cell r="J33" t="str">
            <v>Standardising the approaches to the provision of common technology, security and building services drives efficiency savings in estate operating costs</v>
          </cell>
          <cell r="K33" t="str">
            <v>Offering value for money and attractive services to other central Government users that delivers wider Government growth.</v>
          </cell>
          <cell r="L33" t="str">
            <v>Terminal Value - Assumed Terminal Value of the SSCL business to HMG on the sale of its shareholding at any point where it decided to exit the joint venture</v>
          </cell>
          <cell r="M33" t="str">
            <v>Cross Government Portfolio Management - Optimising asset utilisation across departments (and potentially the wider public sector) and across the different land and property portfolios</v>
          </cell>
          <cell r="N33" t="str">
            <v>Savings as a result of re-procurement of Print services through CCS approved Print frameworks</v>
          </cell>
          <cell r="O33" t="str">
            <v xml:space="preserve">Reduced Handset Costs to Consumers as it will be possible for manufacturers to sell a standard product that will work throughout the world. </v>
          </cell>
          <cell r="P33" t="str">
            <v>Blythe House is released for housing which will contribute to the government's housing targetsand drive to release public land for housing</v>
          </cell>
          <cell r="Q33" t="str">
            <v>Rise in employment of approximately 20,000 jobs attributable to the publicly funded intervention due to broadband availability and take-up.</v>
          </cell>
          <cell r="R33" t="str">
            <v>Access to Governement and Local Authority digital services which provide their services via mobile connectivity routes.</v>
          </cell>
          <cell r="S33" t="str">
            <v xml:space="preserve">Education and learning: Tate aims to inspire the public in new ways of learning through art.  </v>
          </cell>
          <cell r="T33" t="str">
            <v>Jobs created</v>
          </cell>
          <cell r="U33" t="str">
            <v>Support for the NDA’s mission to decommission existing civil nuclear facilities</v>
          </cell>
          <cell r="V33" t="str">
            <v>Outcome/output benefits as defined in the Client Specification.</v>
          </cell>
          <cell r="W33"/>
          <cell r="X33" t="str">
            <v>To promote effective competition in all relevant markets (energy supply, meter provision and energy services and home automation)</v>
          </cell>
          <cell r="Y33" t="str">
            <v>Enhance customer satisfaction on the CAP services provided by DEFRA and the delivery bodies</v>
          </cell>
          <cell r="Z33" t="str">
            <v xml:space="preserve">Align with Government digital and technology strategies and facilitate compliance with the Governments' "Digital by Default" initiative. </v>
          </cell>
          <cell r="AA33" t="str">
            <v>To obtain 3rd party contributions to the works wherever possible through negotiations with developers, landowners, riparian owners and Local Authorities.</v>
          </cell>
          <cell r="AB33"/>
          <cell r="AC33" t="str">
            <v>Increase the availability and flexibility of childcare</v>
          </cell>
          <cell r="AD33" t="str">
            <v>Reducing the maintainance and repair costs to the school estate</v>
          </cell>
          <cell r="AE33" t="str">
            <v>Reduced maintenance costs.</v>
          </cell>
          <cell r="AF33" t="str">
            <v>UK Government avoid the cost of replacing the Royal Mail Ship St Helena and the island's Bulk Fuel Installation</v>
          </cell>
          <cell r="AG33" t="str">
            <v>Connect People</v>
          </cell>
          <cell r="AH33" t="str">
            <v>Cultural Heritage</v>
          </cell>
          <cell r="AI33" t="str">
            <v>Wider economic impact: (i) agglomeration - formation of economic clusters/agglomerations around airports - knowledge spillovers, labour pooling and lower transport cos</v>
          </cell>
          <cell r="AJ33" t="str">
            <v>Enhancing accessibility for those with restricted mobility.</v>
          </cell>
          <cell r="AK33" t="str">
            <v>Providing more capacity for travelling into and out of London</v>
          </cell>
          <cell r="AL33" t="str">
            <v>Improve passenger experience</v>
          </cell>
          <cell r="AM33" t="str">
            <v>Economic growth: Be an engine for growth that will generate jobs, rebalance the economy and secure the country's future prosperity</v>
          </cell>
          <cell r="AN33" t="str">
            <v>Local air quality improved as travellers choose rail)</v>
          </cell>
          <cell r="AO33" t="str">
            <v>Accessible and integrated network</v>
          </cell>
          <cell r="AP33" t="str">
            <v>Reduced costs of operating passenger services</v>
          </cell>
          <cell r="AQ33" t="str">
            <v>Non-Rail user impacts</v>
          </cell>
          <cell r="AR33" t="str">
            <v>Increased capacity and improved demand planning, alongside the development of existing markets and the cultivation of new ones.</v>
          </cell>
          <cell r="AS33" t="str">
            <v>Improving average flying speeds</v>
          </cell>
          <cell r="AT33" t="str">
            <v>Reducing significantly the management time and attention devoted to, and the need for future up-front capital investment in shared services provision ("reduce demands on DfT")</v>
          </cell>
          <cell r="AU33" t="str">
            <v>To improve safety at key stations by reducing crowding</v>
          </cell>
          <cell r="AV33" t="str">
            <v>Better station environment at Blackfriars, London Bridge and Farringdon</v>
          </cell>
          <cell r="AW33" t="str">
            <v>Enable new scientific discovery and medical insights</v>
          </cell>
          <cell r="AX33" t="str">
            <v>To proactively support the collection and linkage of data with existing and new data collections</v>
          </cell>
          <cell r="AY33" t="str">
            <v>Reduced absence from work due to illness or to care for someone with flu</v>
          </cell>
          <cell r="AZ33" t="str">
            <v>Provide health professionals and patients with better access to information using secure and up-to-date healthcare records to improve quality and equity of access</v>
          </cell>
          <cell r="BA33"/>
          <cell r="BB33" t="str">
            <v>Improve efficiency and effectiveness of the prescribing and dispensing process</v>
          </cell>
          <cell r="BC33" t="str">
            <v>Support delivery of efficiency savings in General Practice by facilitating better use of existing GP IT and by adopting more mobile working technology and patient facing transactional services over the life of this investment</v>
          </cell>
          <cell r="BD33" t="str">
            <v>By the provision of smaller contracts to enable SME's to deliver some services</v>
          </cell>
          <cell r="BE33" t="str">
            <v>Delivery of efficiencies within the youth and criminal justice systems</v>
          </cell>
          <cell r="BF33" t="str">
            <v>To develop and deliver a service, by March 2017, whereby commissioners are no longer reliant on temporary arrangements and have the right legal basis and access to the level of data necessary to fulfil their statutory duties.</v>
          </cell>
          <cell r="BG33" t="str">
            <v>Ensuring the health and social care systems are ready to provide treatment and support for the large numbers suffering from influenza</v>
          </cell>
          <cell r="BH33" t="str">
            <v>Clinical &amp; Patients - Improved patients’ experience.</v>
          </cell>
          <cell r="BI33" t="str">
            <v>Operate - allowing and incentivising the supplier to make continuous improvement to the current system</v>
          </cell>
          <cell r="BJ33" t="str">
            <v>September 2017 – 80% GP to 1st Outpatient referrals through NHS e-RS</v>
          </cell>
          <cell r="BK33" t="str">
            <v>Reduction in staff time through provision of secure services for Instant Messaging, Presence, Document storage, Document and Desktop Sharing and Social Media functionality</v>
          </cell>
          <cell r="BL33" t="str">
            <v>Deliver agility, flexibility, and incentivisation through the optimum commercial model.</v>
          </cell>
          <cell r="BM33" t="str">
            <v>Reduction in unnecessary appointments</v>
          </cell>
          <cell r="BN33" t="str">
            <v>To facilitate the creation of a more cohesive and productive national public health science function, that adds more value and better supports PHE to deliver its mission.</v>
          </cell>
          <cell r="BO33" t="str">
            <v>To create efficient service operations to minimise costs.</v>
          </cell>
          <cell r="BP33" t="str">
            <v>DWP will have an independent common development platform to take control of applications lifecycle management</v>
          </cell>
          <cell r="BQ33" t="str">
            <v>Deliver a proportionate employer compliance regime - run by the Pension Regulator to support these measures.</v>
          </cell>
          <cell r="BR33" t="str">
            <v>On completion of case closure activity in early 2019, the supporting Legacy IT systems will be shut down and decommissioned.</v>
          </cell>
          <cell r="BS33" t="str">
            <v>Agree and implement DWP's location strategy, optimising alignment with the DWP organisation design; the cross Government hub strategy and synergy with the Government Procurement Strategy</v>
          </cell>
          <cell r="BT33" t="str">
            <v xml:space="preserve">To deliver systematic controls across the benefit and credit systems, adapting processes and implementing systems to reduce fraud, error and debt by the end of the Programme. </v>
          </cell>
          <cell r="BU33" t="str">
            <v>Building core infrastructure in CHS first and then refreshing the assets into the new CHS environment provides the safest way to migrate the Department's critical assets with minimal risk.</v>
          </cell>
          <cell r="BV33" t="str">
            <v xml:space="preserve">DEL WTE savings in HMRC due to no longer tracking Contracting Out memberships. </v>
          </cell>
          <cell r="BW33" t="str">
            <v>To deliver a service that is dynamic and transparent- PIP will deliver regular, objective and consistent assessments and decisions to ensure awards are made based on people's needs, enabling them to lead full and inclusive lives</v>
          </cell>
          <cell r="BX33" t="str">
            <v>Preventing Fraud and Error – Universal Credit represents a transformation in our ability to prevent, identify and correct fraud and error at the earliest opportunity</v>
          </cell>
          <cell r="BY33" t="str">
            <v>To provide an enhanced consular service</v>
          </cell>
          <cell r="BZ33" t="str">
            <v>To ensure each One HMG partner is directly responsible for its own movement costs and management fees</v>
          </cell>
          <cell r="CA33" t="str">
            <v>Greater speed, stability and reliability reducing time lost to IT issues and increasing productivity.</v>
          </cell>
          <cell r="CB33" t="str">
            <v>Creation of modern, robust flexibility better able to adapt to changing operational requirements including a level of open planning and 8:10 flexible working</v>
          </cell>
          <cell r="CC33" t="str">
            <v>Enable the delivery of a digital platform - IT savings</v>
          </cell>
          <cell r="CD33" t="str">
            <v>External CDEL Development costs reduction</v>
          </cell>
          <cell r="CE33" t="str">
            <v xml:space="preserve">FTE Saving (Efficiency saving) </v>
          </cell>
          <cell r="CF33" t="str">
            <v>The expected outcome for government is to make affordable childcare available to a greater percentage of the population, reducing the barrier of the high cost of childcare and supporting parents in the decision to go out to work or work more hours if they want to. Further work on detailed outcomes and success measures will be included in the full business case. Further information on critical success factors and measures is included in FBC V2.0.</v>
          </cell>
          <cell r="CG33" t="str">
            <v>Overt Acquisition: Improve automated CD acquisition capability.</v>
          </cell>
          <cell r="CH33" t="str">
            <v xml:space="preserve">Running cost savings  over the life of the contract through reduction in running costs </v>
          </cell>
          <cell r="CI33" t="str">
            <v>Scaleable, flexible IT system - future proof</v>
          </cell>
          <cell r="CJ33" t="str">
            <v>Ability to track individuals in and out of the UK, and thus reducing levels of benefit fraud and tax avoidance</v>
          </cell>
          <cell r="CK33" t="str">
            <v>Supplier cost savings</v>
          </cell>
          <cell r="CL33" t="str">
            <v>Other user savings: The benefit to other users outside the emergency services arising from the difference between what they would expect to pay for Airwave compared to ESN.</v>
          </cell>
          <cell r="CM33" t="str">
            <v>3. Reduce combined operating costs of IABS and IDENT1 like-for-like service. Ensure there is greater user efficiency and a reduction in costs for users</v>
          </cell>
          <cell r="CN33" t="str">
            <v xml:space="preserve">Reduction in paper handling with intent of digital by default. </v>
          </cell>
          <cell r="CO33" t="str">
            <v>Improved work life balance / staff wellbeing and increased staff satisfaction / reduced absenteeism</v>
          </cell>
          <cell r="CP33" t="str">
            <v>Key enabler for 'Smarter Working' programme which delivers benfits in excess of £100m</v>
          </cell>
          <cell r="CQ33" t="str">
            <v>Sustained capability to perform Primary Specialist Tactical AT tasks.</v>
          </cell>
          <cell r="CR33" t="str">
            <v>Improve Situational Awareness from the Strategic to Tactical operating environment.</v>
          </cell>
          <cell r="CS33" t="str">
            <v>Increased survivability enables Strike and Find operations.</v>
          </cell>
          <cell r="CT33" t="str">
            <v>Benefit 3.  Increased survivability enables full spectrum operations</v>
          </cell>
          <cell r="CU33" t="str">
            <v>Increase in enemy casualties.</v>
          </cell>
          <cell r="CV33" t="str">
            <v>Reduced operating costs for DIO - utilities, leases for Germany estate, Soft FM and Hard FM</v>
          </cell>
          <cell r="CW33" t="str">
            <v>Army Reserve grown and stabilised._x000D_
Army Reserve grown and stabilised._x000D_
Army Reserve grown and stabi</v>
          </cell>
          <cell r="CX33" t="str">
            <v>Improved capability for world-wide operations, greater firepower, better comms, higher standard acco</v>
          </cell>
          <cell r="CY33" t="str">
            <v>The preservation of an air component of LitM within the MTG</v>
          </cell>
          <cell r="CZ33" t="str">
            <v>Common support equipment</v>
          </cell>
          <cell r="DA33" t="str">
            <v>Faster Payments</v>
          </cell>
          <cell r="DB33"/>
          <cell r="DC33" t="str">
            <v>Approximate 7% overall mission system enhancement compared to SKASac due to technological advances</v>
          </cell>
          <cell r="DD33"/>
          <cell r="DE33" t="str">
            <v>3. A sustainment satellite operational by Jun 25 to sustain and extend current capability to 2028.</v>
          </cell>
          <cell r="DF33" t="str">
            <v>Reduced cost of training</v>
          </cell>
          <cell r="DG33" t="str">
            <v>Increased Op Advantage - Carrier Strike Capability Regenerated.</v>
          </cell>
          <cell r="DH33" t="str">
            <v>Improved performance across the supply chain.</v>
          </cell>
          <cell r="DI33" t="str">
            <v>Fuel efficiency, environmental protection and reduced operating costs of modern tonnage</v>
          </cell>
          <cell r="DJ33" t="str">
            <v>Realisation of planned (through life) ATM support cost reductions.</v>
          </cell>
          <cell r="DK33" t="str">
            <v>Greater Responsiveness to change</v>
          </cell>
          <cell r="DL33" t="str">
            <v>Secure cloud based applications to support storage of operational and corporate data</v>
          </cell>
          <cell r="DM33" t="str">
            <v>Systems Engineering – ensure the consideration of all wider nuclear deterrent requirements (i.e. threat reduction, operational analysis)</v>
          </cell>
          <cell r="DN33" t="str">
            <v>Protect the UK from sub-surface threats through the conduct of effective and persistent Anti-Submari</v>
          </cell>
          <cell r="DO33" t="str">
            <v>The ability to respond within the activation times directed by Defence Strategic Direction.</v>
          </cell>
          <cell r="DP33" t="str">
            <v>The ability to operate the air component of Littoral Manoeuvre.</v>
          </cell>
          <cell r="DQ33" t="str">
            <v>Contribute to the Astute Class Programme meeting KURs for Battlespace Dominance and Survivability.</v>
          </cell>
          <cell r="DR33"/>
          <cell r="DS33" t="str">
            <v>Reduced late stage cancellations - Financial (Non-Cashable)</v>
          </cell>
          <cell r="DT33"/>
          <cell r="DU33" t="str">
            <v>Improved management of accurate Joint Effects, both lethal and non-lethal</v>
          </cell>
          <cell r="DV33" t="str">
            <v>Reduced procurement and through life costs through Single Prime, Single Support and Training Solutio</v>
          </cell>
          <cell r="DW33" t="str">
            <v>Be operationally deliverable, providing a safe, secure, and decent prison within the agreed specifications</v>
          </cell>
          <cell r="DX33" t="str">
            <v>Businesses respond flexibly to future IT change without the cost of architecture constraints imposed by existing IT</v>
          </cell>
          <cell r="DY33" t="str">
            <v>Support the defence to work digitally in line with the new LAA contracts</v>
          </cell>
          <cell r="DZ33" t="str">
            <v>Reducing environmental impact of the contracts</v>
          </cell>
          <cell r="EA33" t="str">
            <v>A reduction in technology refresh expenditure of up to 80% compared with similar spend in the spending review period prior to SR10</v>
          </cell>
          <cell r="EB33" t="str">
            <v>Estates savings (people and operational cost benefits)</v>
          </cell>
          <cell r="EC33" t="str">
            <v>Cost avoidance associated with replacing the existing CIS IT system - agreed with MoJ these are excluded from the monetised benefits profile as they are non-recurring.</v>
          </cell>
          <cell r="ED33" t="str">
            <v>Improving public confidence in the provision of legal aid funds</v>
          </cell>
          <cell r="EE33" t="str">
            <v xml:space="preserve">Refreshed desktop and printer hardware </v>
          </cell>
          <cell r="EF33" t="str">
            <v>To ensure that these changes support the safety, security, and decency of public prisons within the agreed specifications.</v>
          </cell>
          <cell r="EG33" t="str">
            <v>Increase % of Young People in ETE on release from an STC</v>
          </cell>
          <cell r="EH33" t="str">
            <v xml:space="preserve"> To ensure MoJ client departments and existing external SSO clients continue to have reliable and access to the comprehensive range of supported HR, Finance, Payroll and Procurement transactional back office services that support the efficient running of their priority frontline operations;</v>
          </cell>
          <cell r="EI33" t="str">
            <v>Our Operating Model will ensure our resource is used to best effect by equipping our officers with the most appropriate skills, technology, tools and processes.</v>
          </cell>
          <cell r="EJ33" t="str">
            <v>Benefit to wider economy. Valued at £285m (£312m last Qtr return - figures updated, no change to methodology) annually e.g. Store location planning, market research, financial services plus unquantified e.g. mobile phone service planning.</v>
          </cell>
        </row>
        <row r="34">
          <cell r="B34" t="str">
            <v>Non-Monetised Benefit</v>
          </cell>
          <cell r="C34" t="str">
            <v>Non-Monetised Benefit</v>
          </cell>
          <cell r="D34" t="str">
            <v>Non-Monetised Benefit</v>
          </cell>
          <cell r="E34" t="str">
            <v>Monetised Benefit</v>
          </cell>
          <cell r="F34" t="str">
            <v>Non-Monetised Benefit</v>
          </cell>
          <cell r="G34" t="str">
            <v>Non-Monetised Benefit</v>
          </cell>
          <cell r="H34" t="str">
            <v>Non-Monetised Benefit</v>
          </cell>
          <cell r="I34" t="str">
            <v>N/A</v>
          </cell>
          <cell r="J34" t="str">
            <v>Monetised Benefit</v>
          </cell>
          <cell r="K34" t="str">
            <v>Monetised Benefit</v>
          </cell>
          <cell r="L34" t="str">
            <v>Monetised Benefit</v>
          </cell>
          <cell r="M34" t="str">
            <v>Monetised Benefit</v>
          </cell>
          <cell r="N34" t="str">
            <v>Monetised Benefit</v>
          </cell>
          <cell r="O34" t="str">
            <v>Monetised Benefit</v>
          </cell>
          <cell r="P34" t="str">
            <v>N/A</v>
          </cell>
          <cell r="Q34" t="str">
            <v>Non-Monetised Benefit</v>
          </cell>
          <cell r="R34" t="str">
            <v>Non-Monetised Benefit</v>
          </cell>
          <cell r="S34" t="str">
            <v>Non-Monetised Benefit</v>
          </cell>
          <cell r="T34" t="str">
            <v>N/A</v>
          </cell>
          <cell r="U34" t="str">
            <v>Non-Monetised Benefit</v>
          </cell>
          <cell r="V34" t="str">
            <v>Non-Monetised Benefit</v>
          </cell>
          <cell r="W34"/>
          <cell r="X34" t="str">
            <v>Non-Monetised Benefit</v>
          </cell>
          <cell r="Y34" t="str">
            <v>Non-Monetised Benefit</v>
          </cell>
          <cell r="Z34" t="str">
            <v>Non-Monetised Benefit</v>
          </cell>
          <cell r="AA34" t="str">
            <v>Monetised Benefit</v>
          </cell>
          <cell r="AB34"/>
          <cell r="AC34" t="str">
            <v>Non-Monetised Benefit</v>
          </cell>
          <cell r="AD34" t="str">
            <v>Monetised Benefit</v>
          </cell>
          <cell r="AE34" t="str">
            <v>Monetised Benefit</v>
          </cell>
          <cell r="AF34" t="str">
            <v>Monetised Benefit</v>
          </cell>
          <cell r="AG34" t="str">
            <v>Non-Monetised Benefit</v>
          </cell>
          <cell r="AH34" t="str">
            <v>Non-Monetised Benefit</v>
          </cell>
          <cell r="AI34" t="str">
            <v>Monetised Benefit</v>
          </cell>
          <cell r="AJ34" t="str">
            <v>Non-Monetised Benefit</v>
          </cell>
          <cell r="AK34" t="str">
            <v>Monetised Benefit</v>
          </cell>
          <cell r="AL34" t="str">
            <v>Monetised Benefit</v>
          </cell>
          <cell r="AM34" t="str">
            <v>Monetised Benefit</v>
          </cell>
          <cell r="AN34" t="str">
            <v>Monetised Benefit</v>
          </cell>
          <cell r="AO34" t="str">
            <v>Non-Monetised Benefit</v>
          </cell>
          <cell r="AP34" t="str">
            <v>Monetised Benefit</v>
          </cell>
          <cell r="AQ34" t="str">
            <v>Monetised Benefit</v>
          </cell>
          <cell r="AR34" t="str">
            <v>N/A</v>
          </cell>
          <cell r="AS34" t="str">
            <v>Non-Monetised Benefit</v>
          </cell>
          <cell r="AT34" t="str">
            <v>Monetised Benefit</v>
          </cell>
          <cell r="AU34" t="str">
            <v>Non-Monetised Benefit</v>
          </cell>
          <cell r="AV34" t="str">
            <v>Monetised Benefit</v>
          </cell>
          <cell r="AW34" t="str">
            <v>Non-Monetised Benefit</v>
          </cell>
          <cell r="AX34" t="str">
            <v>Monetised Benefit</v>
          </cell>
          <cell r="AY34" t="str">
            <v>Monetised Benefit</v>
          </cell>
          <cell r="AZ34" t="str">
            <v>Non-Monetised Benefit</v>
          </cell>
          <cell r="BA34" t="str">
            <v>N/A</v>
          </cell>
          <cell r="BB34" t="str">
            <v>Monetised Benefit</v>
          </cell>
          <cell r="BC34" t="str">
            <v>Non-Monetised Benefit</v>
          </cell>
          <cell r="BD34" t="str">
            <v>Non-Monetised Benefit</v>
          </cell>
          <cell r="BE34" t="str">
            <v>Non-Monetised Benefit</v>
          </cell>
          <cell r="BF34" t="str">
            <v>Monetised Benefit</v>
          </cell>
          <cell r="BG34" t="str">
            <v>Non-Monetised Benefit</v>
          </cell>
          <cell r="BH34" t="str">
            <v>Non-Monetised Benefit</v>
          </cell>
          <cell r="BI34" t="str">
            <v>Non-Monetised Benefit</v>
          </cell>
          <cell r="BJ34" t="str">
            <v>Monetised Benefit</v>
          </cell>
          <cell r="BK34" t="str">
            <v>Monetised Benefit</v>
          </cell>
          <cell r="BL34" t="str">
            <v>Monetised Benefit</v>
          </cell>
          <cell r="BM34" t="str">
            <v>N/A</v>
          </cell>
          <cell r="BN34" t="str">
            <v>Monetised Benefit</v>
          </cell>
          <cell r="BO34" t="str">
            <v>Monetised Benefit</v>
          </cell>
          <cell r="BP34" t="str">
            <v>Non-Monetised Benefit</v>
          </cell>
          <cell r="BQ34" t="str">
            <v>Non-Monetised Benefit</v>
          </cell>
          <cell r="BR34" t="str">
            <v>Monetised Benefit</v>
          </cell>
          <cell r="BS34" t="str">
            <v>Monetised Benefit</v>
          </cell>
          <cell r="BT34" t="str">
            <v>Non-Monetised Benefit</v>
          </cell>
          <cell r="BU34" t="str">
            <v>Non-Monetised Benefit</v>
          </cell>
          <cell r="BV34" t="str">
            <v>Monetised Benefit</v>
          </cell>
          <cell r="BW34" t="str">
            <v>Monetised Benefit</v>
          </cell>
          <cell r="BX34" t="str">
            <v>Monetised Benefit</v>
          </cell>
          <cell r="BY34" t="str">
            <v>Non-Monetised Benefit</v>
          </cell>
          <cell r="BZ34" t="str">
            <v>Non-Monetised Benefit</v>
          </cell>
          <cell r="CA34" t="str">
            <v>Non-Monetised Benefit</v>
          </cell>
          <cell r="CB34" t="str">
            <v>Non-Monetised Benefit</v>
          </cell>
          <cell r="CC34" t="str">
            <v>Monetised Benefit</v>
          </cell>
          <cell r="CD34" t="str">
            <v>Monetised Benefit</v>
          </cell>
          <cell r="CE34" t="str">
            <v>Monetised Benefit</v>
          </cell>
          <cell r="CF34" t="str">
            <v>Non-Monetised Benefit</v>
          </cell>
          <cell r="CG34" t="str">
            <v>Monetised Benefit</v>
          </cell>
          <cell r="CH34" t="str">
            <v>Monetised Benefit</v>
          </cell>
          <cell r="CI34" t="str">
            <v>Non-Monetised Benefit</v>
          </cell>
          <cell r="CJ34" t="str">
            <v>Monetised Benefit</v>
          </cell>
          <cell r="CK34" t="str">
            <v>Monetised Benefit</v>
          </cell>
          <cell r="CL34" t="str">
            <v>Monetised Benefit</v>
          </cell>
          <cell r="CM34" t="str">
            <v>Monetised Benefit</v>
          </cell>
          <cell r="CN34" t="str">
            <v>Non-Monetised Benefit</v>
          </cell>
          <cell r="CO34" t="str">
            <v>Non-Monetised Benefit</v>
          </cell>
          <cell r="CP34" t="str">
            <v>Non-Monetised Benefit</v>
          </cell>
          <cell r="CQ34" t="str">
            <v>Non-Monetised</v>
          </cell>
          <cell r="CR34" t="str">
            <v>Non-Monetised</v>
          </cell>
          <cell r="CS34" t="str">
            <v>Non-Monetised</v>
          </cell>
          <cell r="CT34" t="str">
            <v>Non-Monetised</v>
          </cell>
          <cell r="CU34" t="str">
            <v>Non-Monetised</v>
          </cell>
          <cell r="CV34" t="str">
            <v>Monetised</v>
          </cell>
          <cell r="CW34" t="str">
            <v>Non-Monetised</v>
          </cell>
          <cell r="CX34" t="str">
            <v>Non-Monetised</v>
          </cell>
          <cell r="CY34" t="str">
            <v>Non-Monetised</v>
          </cell>
          <cell r="CZ34" t="str">
            <v>Monetised</v>
          </cell>
          <cell r="DA34" t="str">
            <v>Monetised</v>
          </cell>
          <cell r="DB34"/>
          <cell r="DC34" t="str">
            <v>Non-Monetised</v>
          </cell>
          <cell r="DD34"/>
          <cell r="DE34" t="str">
            <v>Non-Monetised</v>
          </cell>
          <cell r="DF34" t="str">
            <v>Monetised</v>
          </cell>
          <cell r="DG34" t="str">
            <v>Non-Monetised</v>
          </cell>
          <cell r="DH34" t="str">
            <v>Non-Monetised</v>
          </cell>
          <cell r="DI34" t="str">
            <v>Monetised</v>
          </cell>
          <cell r="DJ34" t="str">
            <v>Non-Monetised</v>
          </cell>
          <cell r="DK34" t="str">
            <v>Non-Monetised</v>
          </cell>
          <cell r="DL34" t="str">
            <v>non-Monetised</v>
          </cell>
          <cell r="DM34" t="str">
            <v>Non-Monetised</v>
          </cell>
          <cell r="DN34" t="str">
            <v>Non-Monetised</v>
          </cell>
          <cell r="DO34" t="str">
            <v>Non-Monetised</v>
          </cell>
          <cell r="DP34" t="str">
            <v>Non-Monetised</v>
          </cell>
          <cell r="DQ34" t="str">
            <v>Non-Monetised</v>
          </cell>
          <cell r="DR34"/>
          <cell r="DS34" t="str">
            <v>Non-Monetised</v>
          </cell>
          <cell r="DT34"/>
          <cell r="DU34" t="str">
            <v>Non-Monetised</v>
          </cell>
          <cell r="DV34" t="str">
            <v>Non-Monetised</v>
          </cell>
          <cell r="DW34" t="str">
            <v>N/A</v>
          </cell>
          <cell r="DX34" t="str">
            <v>Monetised Benefit</v>
          </cell>
          <cell r="DY34" t="str">
            <v>Non-Monetised Benefit</v>
          </cell>
          <cell r="DZ34" t="str">
            <v>Non-Monetised Benefit</v>
          </cell>
          <cell r="EA34" t="str">
            <v>Monetised Benefit</v>
          </cell>
          <cell r="EB34" t="str">
            <v>Monetised Benefit</v>
          </cell>
          <cell r="EC34" t="str">
            <v>Non-Monetised Benefit</v>
          </cell>
          <cell r="ED34" t="str">
            <v>Non-Monetised Benefit</v>
          </cell>
          <cell r="EE34" t="str">
            <v>Non-Monetised Benefit</v>
          </cell>
          <cell r="EF34" t="str">
            <v>Non-Monetised Benefit</v>
          </cell>
          <cell r="EG34" t="str">
            <v>Non-Monetised Benefit</v>
          </cell>
          <cell r="EH34" t="str">
            <v>Non-Monetised Benefit</v>
          </cell>
          <cell r="EI34" t="str">
            <v>Non-Monetised Benefit</v>
          </cell>
          <cell r="EJ34" t="str">
            <v>Monetised Benefit</v>
          </cell>
        </row>
        <row r="35">
          <cell r="B35" t="str">
            <v>The monetisation does not significantly impact Public Sector Current Budget (PSCB)</v>
          </cell>
          <cell r="C35" t="str">
            <v>Creation and publication of a new national LLC dataset</v>
          </cell>
          <cell r="D35"/>
          <cell r="E35" t="str">
            <v>Ensure a transaction does not unacceptably impinge on the company's operations or future growth prospects, and if possible enhance them</v>
          </cell>
          <cell r="F35" t="str">
            <v>new opportunities for translational activities leading to new products and medical devices</v>
          </cell>
          <cell r="G35" t="str">
            <v>Departments operate within clear delegations framework</v>
          </cell>
          <cell r="H35" t="str">
            <v>4. Flexible working will be provided through deployment of a range of end user technologies.</v>
          </cell>
          <cell r="I35" t="str">
            <v>Everyone can use GOV.UK Verify to access services (even if they can’t verify at Level of Assurance 2 (LOA2))</v>
          </cell>
          <cell r="J35" t="str">
            <v>Surplus estates can be released and receipts generated</v>
          </cell>
          <cell r="K35" t="str">
            <v xml:space="preserve">Minimising the risk to ongoing service delivery and continuity for all Authorities under the Framework Agreement and Call-Off Agreements under it, including in transition and migration to the proposed solution (“offers acceptable risk”); </v>
          </cell>
          <cell r="L35" t="str">
            <v>Notional Growth Benefits - The assumed cost per user savings gained by HMG from the take on of additional public sector clients because SSCL pricing is presumed cheaper</v>
          </cell>
          <cell r="M35" t="str">
            <v>Pursue Asset Disposals - Generating capital receipts; supporting the delivery of policy on economic growth; and delivering land for housing</v>
          </cell>
          <cell r="N35" t="str">
            <v>Continuation of Business Critical Services</v>
          </cell>
          <cell r="O35" t="str">
            <v>Value of Central Gap Spectrum of between £10m-£100m.  25 MHz gap that will be left could be used as a Supplementary Download Link (SDL) therefore positive value attributed to it.  At lower end this could be used for PMSE and to minimise costs (estimated £10m) and at upper end previous sales have shown c£50m could be achieved.</v>
          </cell>
          <cell r="P35" t="str">
            <v>Removal of the maintenance obligation on Blythe House where government owns the freehold, with the museums responsible for the upkeep of new facilities, resulting in a more efficient use of public money</v>
          </cell>
          <cell r="Q35" t="str">
            <v>Increase in teleworking facilitated by faster broadband will save around 60 million hours of leisure time per annum in the UK by 2024 (of which 10 million hours are attributable to the publicly funded intervention).</v>
          </cell>
          <cell r="R35" t="str">
            <v>Potential where some masts in very remote areas are 4G enabled to act as a subsitute or complement where satellite services are offered.</v>
          </cell>
          <cell r="S35" t="str">
            <v xml:space="preserve">Local economic activity: the New Tate Modern has played a role in stimulating a secondary wave of regeneration in the local area. </v>
          </cell>
          <cell r="T35" t="str">
            <v>UK Supply chain opportunities</v>
          </cell>
          <cell r="U35" t="str">
            <v>Environmental restoration of existing nuclear sites and their release for other uses</v>
          </cell>
          <cell r="V35" t="str">
            <v>Other outcomes covering Information Governance, Socio Economics and Safety &amp; Environmental Compliance.</v>
          </cell>
          <cell r="W35"/>
          <cell r="X35" t="str">
            <v>To deliver improved customer service by energy suppliers, including easier switching and price transparency, accurate bills and new tariff and payment options</v>
          </cell>
          <cell r="Y35" t="str">
            <v>Create flexibility to implement policy changes more efficiently and effectively</v>
          </cell>
          <cell r="Z35" t="str">
            <v xml:space="preserve">Improve or standardise the quality of service, and expected availability and reliability  during and after the transition of ICT services. </v>
          </cell>
          <cell r="AA35" t="str">
            <v>To ensure environmental risk is well managed when works are undertaken on assets, environmental improvements are maximised across the programme and TEAM2100 programme is compliant with environmental legislation (e.g. the Water Framework Directive and Habitats Directive).</v>
          </cell>
          <cell r="AB35"/>
          <cell r="AC35" t="str">
            <v>Improve life chances for children and parents</v>
          </cell>
          <cell r="AD35" t="str">
            <v>Reduced carbon emissions</v>
          </cell>
          <cell r="AE35" t="str">
            <v>Reduced carbon emissions.</v>
          </cell>
          <cell r="AF35" t="str">
            <v>UK Government meets its requirement to maintain reasonable levels of access to St Helena (including obligations under UN Charter Article 73 to meet reasonable assistance need of the Overseas Territories).</v>
          </cell>
          <cell r="AG35" t="str">
            <v>Improve safety</v>
          </cell>
          <cell r="AH35" t="str">
            <v>Noise</v>
          </cell>
          <cell r="AI35" t="str">
            <v>Wider economic impact: (ii) Trade - greater access to wider markets lead to increase economies of scale.  Greater competition from importing firms improves efficiency and inputs to supply ch</v>
          </cell>
          <cell r="AJ35" t="str">
            <v>Bring an extra 1.5 million people within 45 minutes of central London.</v>
          </cell>
          <cell r="AK35" t="str">
            <v>Provides rail links between Oxford, Bicester, Aylesbury, Bletchley, MK and Bedford</v>
          </cell>
          <cell r="AL35" t="str">
            <v>Improved route performance</v>
          </cell>
          <cell r="AM35" t="str">
            <v>Regeneration: Reshape the country’s economic geography, connecting people and business, and stimulating development and regeneration</v>
          </cell>
          <cell r="AN35" t="str">
            <v>Greenhouse gases reduced - more efficient train/fewer road users</v>
          </cell>
          <cell r="AO35" t="str">
            <v xml:space="preserve">Improved environment </v>
          </cell>
          <cell r="AP35"/>
          <cell r="AQ35" t="str">
            <v>Other Socio- Economic Impacts</v>
          </cell>
          <cell r="AR35" t="str">
            <v>Increased long term value of the railways through investment, cost efficiency and improved managemen</v>
          </cell>
          <cell r="AS35" t="str">
            <v>Enhancing safety at sea, in the mountains and other areas</v>
          </cell>
          <cell r="AT35" t="str">
            <v>Achieving material and continued overall cost savings within the currentand subsequent spending periods ("achieves cost efficiency")</v>
          </cell>
          <cell r="AU35" t="str">
            <v>Support economic growth in London</v>
          </cell>
          <cell r="AV35" t="str">
            <v xml:space="preserve">Better connectivity: New direct journey opportunities </v>
          </cell>
          <cell r="AW35" t="str">
            <v>Kick-start the development of a UK genomics industry</v>
          </cell>
          <cell r="AX35" t="str">
            <v>To maximise the value of healthcare spend and improve health outcomes</v>
          </cell>
          <cell r="AY35" t="str">
            <v>Scientific reputation of the UK - first country to demonstrate successful implementation of a national programme to interupt the trasmission of flu</v>
          </cell>
          <cell r="AZ35" t="str">
            <v>Enhance the quality of clinical information so that decisions about patient care and treatment can be made quickly and efficiently in order to enable better clinical outcomes</v>
          </cell>
          <cell r="BA35"/>
          <cell r="BB35" t="str">
            <v>Reduce costs associated with prescribing and dispensing</v>
          </cell>
          <cell r="BC35" t="str">
            <v xml:space="preserve">Develop new IT functionality that responds to the evolving needs of patients, practices and commissioners and the wider NHS. In particular, develop interoperability to deliver information to point of care, provide data to support commissioning and improve care pathway management.   </v>
          </cell>
          <cell r="BD35" t="str">
            <v>Align to government policy objectives</v>
          </cell>
          <cell r="BE35" t="str">
            <v>The reduction of re-offending</v>
          </cell>
          <cell r="BF35" t="str">
            <v>To collect and link data across care pathways nationally … To make health and care decisions and plans at personal, local, national and policy level, based on a single national view of linked data across the care sectors.</v>
          </cell>
          <cell r="BG35" t="str">
            <v>Minimise the potential impact of a pandemic on society and the economy</v>
          </cell>
          <cell r="BH35" t="str">
            <v>Financial - Increased patient lifetime benefits (Quality of life – QALYs). QALY gains equate to approximately £758.5m over 20 years.</v>
          </cell>
          <cell r="BI35" t="str">
            <v xml:space="preserve">Operate - promotes innovations and efficiencies that the supplier believes can deliver core service improvements, as well as productivity improvement to user base. </v>
          </cell>
          <cell r="BJ35" t="str">
            <v>September 2018 – 100% GP to 1st Outpatient referrals through NHS e-RS</v>
          </cell>
          <cell r="BK35" t="str">
            <v>Reduction in bed days due to increased speed of communication between hospitals and community healthcare service through provision of a secure hosted email service to approved standards.</v>
          </cell>
          <cell r="BL35"/>
          <cell r="BM35" t="str">
            <v>Informed choice</v>
          </cell>
          <cell r="BN35" t="str">
            <v>To maximise the translation of public health research for the benefit of the public and UK economy, in partnership with academia and industry.</v>
          </cell>
          <cell r="BO35" t="str">
            <v>Commercial arrangements that align incentives and reward increased value to Trusts.</v>
          </cell>
          <cell r="BP35" t="str">
            <v xml:space="preserve"> Provide DWP with the option to place future packages of Applications work across a network of suppliers, covering a diverse range of technologies</v>
          </cell>
          <cell r="BQ35" t="str">
            <v>Once fully implemented the Department expects to see around 9 million people newly saving or saving more into a workplace pension</v>
          </cell>
          <cell r="BR35"/>
          <cell r="BS35" t="str">
            <v>To be an enabler for transformation by delivering people and locations requirements in line with the future DWP blueprint as baselined at SR15</v>
          </cell>
          <cell r="BT35" t="str">
            <v>To optimise the use of HMRC's earnings, employment and pensions data: - For DWP income related legacy benefits in advance of their migration to UC - For legacy benefits not currently within scope of UC and - By sharing details with the wider Department where there is a business need to obtain this data including LA HB initiatives.</v>
          </cell>
          <cell r="BU35"/>
          <cell r="BV35" t="str">
            <v>Increased NI contributions to the Exchequer resulting from the ending of contracting out for Defined Benefit schemes.</v>
          </cell>
          <cell r="BW35"/>
          <cell r="BX35" t="str">
            <v>Controlling Welfare Cost – Universal Credit controls the overall cost of welfare, increasing the numbers subject to conditionality by up to 1m, and targeting support to those who most respond to financial incentives</v>
          </cell>
          <cell r="BY35" t="str">
            <v>To increase flexibility and functionality by creating open plan working spaces</v>
          </cell>
          <cell r="BZ35"/>
          <cell r="CA35" t="str">
            <v>More flexibility and mobility for users, delivering better efficiency and responsiveness.</v>
          </cell>
          <cell r="CB35" t="str">
            <v>To support the diplomatic excellence objective of  'a strong global network with the right estate'</v>
          </cell>
          <cell r="CC35" t="str">
            <v>Environmental/Green savings</v>
          </cell>
          <cell r="CD35" t="str">
            <v>Removal of supplier margin on sub-contracted services following contract novation</v>
          </cell>
          <cell r="CE35"/>
          <cell r="CF35"/>
          <cell r="CG35" t="str">
            <v>CD Retention &amp; Disclosure: Deliver enhancements to communication service provider systems.</v>
          </cell>
          <cell r="CH35" t="str">
            <v>Integrated payroll with three separate payrolls (including FTE savings, time savings, avoidance of double keying, later payroll cut off date and reduction in standalone supplier costs)</v>
          </cell>
          <cell r="CI35" t="str">
            <v>More Secure IT system.</v>
          </cell>
          <cell r="CJ35" t="str">
            <v>Improved ability to identify threats to the border through better data quality</v>
          </cell>
          <cell r="CK35" t="str">
            <v>Improved Customer Experience</v>
          </cell>
          <cell r="CL35" t="str">
            <v>Ambulance productivity: Benefits from increased productivity from use of data systems.</v>
          </cell>
          <cell r="CM35" t="str">
            <v>4. Exploit opportunities for convergence across related data sets (e.g. LEDS, IABS, IDENT1, and PND FACEVACS) in order to align with Government and HO digital strategy.</v>
          </cell>
          <cell r="CN35" t="str">
            <v xml:space="preserve">Easier Customer Journey / Application with fewer errors. </v>
          </cell>
          <cell r="CO35" t="str">
            <v>Less travel time  / cost reduction for staff ]staff will be able to work more flexibly (e.g. through greater use of laptops, touch down space and flexible/home working, video conferencing)</v>
          </cell>
          <cell r="CP35" t="str">
            <v>Transition from existing contract to disaggregated approach giving greater flexibility to change and reduced costs</v>
          </cell>
          <cell r="CQ35" t="str">
            <v>Sustained capability to perform Standard AM Task roles with A400M.</v>
          </cell>
          <cell r="CR35" t="str">
            <v>Deliver an informed ability to identify people and areas of interest.</v>
          </cell>
          <cell r="CS35" t="str">
            <v>Increased operational and tactical reach for Armd Cav.</v>
          </cell>
          <cell r="CT35" t="str">
            <v>Benefit 4.  Improved sustainability enables greater endurance and autonomy</v>
          </cell>
          <cell r="CU35" t="str">
            <v>Increased likelihood of mission success.</v>
          </cell>
          <cell r="CV35" t="str">
            <v>Increased investment in the UK</v>
          </cell>
          <cell r="CW35"/>
          <cell r="CX35" t="str">
            <v>Deliver a submarine class with advanced stealth technology.</v>
          </cell>
          <cell r="CY35" t="str">
            <v>The preservation of the ability to support SF operation, conduct humanitarian support operations and</v>
          </cell>
          <cell r="CZ35" t="str">
            <v>Coherence of portfolio of programmes placed on industry, improving ability to manage and develop critical skill</v>
          </cell>
          <cell r="DA35" t="str">
            <v>Supplier Performance Management</v>
          </cell>
          <cell r="DB35"/>
          <cell r="DC35" t="str">
            <v>Maintenance of operational delivery post SKASaC OSD</v>
          </cell>
          <cell r="DD35"/>
          <cell r="DE35" t="str">
            <v>4. FBLOS enhancements operational by 2028+ designed to enable future technology insertion.</v>
          </cell>
          <cell r="DF35" t="str">
            <v>Increased operational tempo</v>
          </cell>
          <cell r="DG35" t="str">
            <v>Increased Op Advantage - Enhanced Interoperability Capabilities.</v>
          </cell>
          <cell r="DH35" t="str">
            <v>Greater flexibility/agility to respond to customer needs.</v>
          </cell>
          <cell r="DI35" t="str">
            <v>Requirement for the Department to comply with Interantional MARPOL legislation</v>
          </cell>
          <cell r="DJ35" t="str">
            <v>Reduction in MOD manpower required to support ATM capability.</v>
          </cell>
          <cell r="DK35" t="str">
            <v>Improved Internal Agility</v>
          </cell>
          <cell r="DL35" t="str">
            <v>Modern operating systems and Office 365 solution enabling single sign-on and improved message collaboration</v>
          </cell>
          <cell r="DM35" t="str">
            <v>Certification – ensure all necessary activities are undertaken to allow for underwriting the safety and performance of UK nuclear warheads</v>
          </cell>
          <cell r="DN35" t="str">
            <v>The solution shall be suitably equipped and able to conduct effective Anti-Surface Warfare (ASuW) su</v>
          </cell>
          <cell r="DO35" t="str">
            <v>The ability to interoperate with equivalent NATO capabilities.</v>
          </cell>
          <cell r="DP35" t="str">
            <v>The ability to deliver support to SF, humanitarian aid delivery and non-combat evacuation operations</v>
          </cell>
          <cell r="DQ35" t="str">
            <v>Contribute to V'guard  and  Successor Programmes ensuring the MoE for Wartime Vulnerability is below ToC</v>
          </cell>
          <cell r="DR35"/>
          <cell r="DS35" t="str">
            <v>Able to drive Industry harder for VfM - Financial (Cashable)</v>
          </cell>
          <cell r="DT35"/>
          <cell r="DU35" t="str">
            <v>Improved cueing of manoeuvre</v>
          </cell>
          <cell r="DV35" t="str">
            <v>Reduced departmental fleet of aircraft by improving aircraft availability.</v>
          </cell>
          <cell r="DW35" t="str">
            <v>Use new investment to contribute to a more geographically and demographically balanced estate with improved functionality to meet policy objectives</v>
          </cell>
          <cell r="DX35" t="str">
            <v>The  ability to respond quickly to external changes and avoid the need for interim workarounds</v>
          </cell>
          <cell r="DY35" t="str">
            <v>Increase the use of video technology and examine new opportunities for video use across the system</v>
          </cell>
          <cell r="DZ35" t="str">
            <v>Delivery of a system which meets proposed changes to the current electronic monitoring scope</v>
          </cell>
          <cell r="EA35" t="str">
            <v>To achieve improved and consistent service levels across the Service Towers</v>
          </cell>
          <cell r="EB35" t="str">
            <v>Criminal ICT (people and process benefits)</v>
          </cell>
          <cell r="EC35" t="str">
            <v>Support more efficient ways of working that will be crucial to enabling the LAA to meet challenging SR10 cost reduction targets.</v>
          </cell>
          <cell r="ED35"/>
          <cell r="EE35" t="str">
            <v xml:space="preserve">Implementation of new operating models bringing business benefit </v>
          </cell>
          <cell r="EF35"/>
          <cell r="EG35" t="str">
            <v>Improve number of Young People who are and feel safe</v>
          </cell>
          <cell r="EH35"/>
          <cell r="EI35" t="str">
            <v>Our officers and partners will have confidence and see the value in every aspect of the way we operate</v>
          </cell>
          <cell r="EJ35" t="str">
            <v>Benefit to charities and third sector - in profiling need and planning fundraising (largely unquantified).</v>
          </cell>
        </row>
        <row r="36">
          <cell r="B36" t="str">
            <v>Non-Monetised Benefit</v>
          </cell>
          <cell r="C36" t="str">
            <v>Non-Monetised Benefit</v>
          </cell>
          <cell r="D36"/>
          <cell r="E36" t="str">
            <v>Non-Monetised Benefit</v>
          </cell>
          <cell r="F36" t="str">
            <v>Non-Monetised Benefit</v>
          </cell>
          <cell r="G36" t="str">
            <v>Non-Monetised Benefit</v>
          </cell>
          <cell r="H36" t="str">
            <v>Non-Monetised Benefit</v>
          </cell>
          <cell r="I36" t="str">
            <v>N/A</v>
          </cell>
          <cell r="J36" t="str">
            <v>Monetised Benefit</v>
          </cell>
          <cell r="K36" t="str">
            <v>Non-Monetised Benefit</v>
          </cell>
          <cell r="L36" t="str">
            <v>Monetised Benefit</v>
          </cell>
          <cell r="M36" t="str">
            <v>Monetised Benefit</v>
          </cell>
          <cell r="N36" t="str">
            <v>Non-Monetised Benefit</v>
          </cell>
          <cell r="O36" t="str">
            <v>Monetised Benefit</v>
          </cell>
          <cell r="P36" t="str">
            <v>N/A</v>
          </cell>
          <cell r="Q36" t="str">
            <v>Non-Monetised Benefit</v>
          </cell>
          <cell r="R36" t="str">
            <v>Non-Monetised Benefit</v>
          </cell>
          <cell r="S36" t="str">
            <v>Non-Monetised Benefit</v>
          </cell>
          <cell r="T36" t="str">
            <v>N/A</v>
          </cell>
          <cell r="U36" t="str">
            <v>Non-Monetised Benefit</v>
          </cell>
          <cell r="V36" t="str">
            <v>Non-Monetised Benefit</v>
          </cell>
          <cell r="W36"/>
          <cell r="X36" t="str">
            <v>Non-Monetised Benefit</v>
          </cell>
          <cell r="Y36" t="str">
            <v>Non-Monetised Benefit</v>
          </cell>
          <cell r="Z36" t="str">
            <v>Non-Monetised Benefit</v>
          </cell>
          <cell r="AA36" t="str">
            <v>Non-Monetised Benefit</v>
          </cell>
          <cell r="AB36"/>
          <cell r="AC36" t="str">
            <v>Non-Monetised Benefit</v>
          </cell>
          <cell r="AD36" t="str">
            <v>Monetised Benefit</v>
          </cell>
          <cell r="AE36" t="str">
            <v>Monetised Benefit</v>
          </cell>
          <cell r="AF36" t="str">
            <v>Non-Monetised Benefit</v>
          </cell>
          <cell r="AG36" t="str">
            <v>Monetised Benefit</v>
          </cell>
          <cell r="AH36" t="str">
            <v>Non-Monetised Benefit</v>
          </cell>
          <cell r="AI36" t="str">
            <v>Monetised Benefit</v>
          </cell>
          <cell r="AJ36" t="str">
            <v>Non-Monetised Benefit</v>
          </cell>
          <cell r="AK36" t="str">
            <v>Monetised Benefit</v>
          </cell>
          <cell r="AL36" t="str">
            <v>Non-Monetised Benefit</v>
          </cell>
          <cell r="AM36" t="str">
            <v>Monetised Benefit</v>
          </cell>
          <cell r="AN36" t="str">
            <v>Monetised Benefit</v>
          </cell>
          <cell r="AO36" t="str">
            <v>Non-Monetised Benefit</v>
          </cell>
          <cell r="AP36"/>
          <cell r="AQ36" t="str">
            <v>Monetised Benefit</v>
          </cell>
          <cell r="AR36" t="str">
            <v>N/A</v>
          </cell>
          <cell r="AS36" t="str">
            <v>Non-Monetised Benefit</v>
          </cell>
          <cell r="AT36" t="str">
            <v>Monetised Benefit</v>
          </cell>
          <cell r="AU36" t="str">
            <v>Non-Monetised Benefit</v>
          </cell>
          <cell r="AV36" t="str">
            <v>Monetised Benefit</v>
          </cell>
          <cell r="AW36" t="str">
            <v>Monetised Benefit</v>
          </cell>
          <cell r="AX36" t="str">
            <v>Monetised Benefit</v>
          </cell>
          <cell r="AY36" t="str">
            <v>Non-Monetised Benefit</v>
          </cell>
          <cell r="AZ36" t="str">
            <v>Non-Monetised Benefit</v>
          </cell>
          <cell r="BA36"/>
          <cell r="BB36" t="str">
            <v>Monetised Benefit</v>
          </cell>
          <cell r="BC36" t="str">
            <v>Non-Monetised Benefit</v>
          </cell>
          <cell r="BD36" t="str">
            <v>Non-Monetised Benefit</v>
          </cell>
          <cell r="BE36" t="str">
            <v>Non-Monetised Benefit</v>
          </cell>
          <cell r="BF36" t="str">
            <v>Monetised Benefit</v>
          </cell>
          <cell r="BG36" t="str">
            <v>Monetised Benefit</v>
          </cell>
          <cell r="BH36" t="str">
            <v>Monetised Benefit</v>
          </cell>
          <cell r="BI36" t="str">
            <v>Monetised Benefit</v>
          </cell>
          <cell r="BJ36" t="str">
            <v>Monetised Benefit</v>
          </cell>
          <cell r="BK36" t="str">
            <v>Monetised Benefit</v>
          </cell>
          <cell r="BL36"/>
          <cell r="BM36" t="str">
            <v>Non-Monetised Benefit</v>
          </cell>
          <cell r="BN36" t="str">
            <v>Monetised Benefit</v>
          </cell>
          <cell r="BO36" t="str">
            <v>Non-Monetised Benefit</v>
          </cell>
          <cell r="BP36" t="str">
            <v>Non-Monetised Benefit</v>
          </cell>
          <cell r="BQ36" t="str">
            <v>Non-Monetised Benefit</v>
          </cell>
          <cell r="BR36"/>
          <cell r="BS36" t="str">
            <v>Non-Monetised Benefit</v>
          </cell>
          <cell r="BT36" t="str">
            <v>Non-Monetised Benefit</v>
          </cell>
          <cell r="BU36"/>
          <cell r="BV36" t="str">
            <v>Monetised Benefit</v>
          </cell>
          <cell r="BW36"/>
          <cell r="BX36" t="str">
            <v>Non-Monetised Benefit</v>
          </cell>
          <cell r="BY36" t="str">
            <v>Non-Monetised Benefit</v>
          </cell>
          <cell r="BZ36"/>
          <cell r="CA36" t="str">
            <v>Non-Monetised Benefit</v>
          </cell>
          <cell r="CB36" t="str">
            <v>Non-Monetised Benefit</v>
          </cell>
          <cell r="CC36" t="str">
            <v>Non-Monetised Benefit</v>
          </cell>
          <cell r="CD36" t="str">
            <v>Monetised Benefit</v>
          </cell>
          <cell r="CE36"/>
          <cell r="CF36"/>
          <cell r="CG36" t="str">
            <v>Monetised Benefit</v>
          </cell>
          <cell r="CH36" t="str">
            <v>Non-Monetised Benefit</v>
          </cell>
          <cell r="CI36" t="str">
            <v>Non-Monetised Benefit</v>
          </cell>
          <cell r="CJ36" t="str">
            <v>Non-Monetised Benefit</v>
          </cell>
          <cell r="CK36" t="str">
            <v>Non-Monetised Benefit</v>
          </cell>
          <cell r="CL36" t="str">
            <v>Monetised Benefit</v>
          </cell>
          <cell r="CM36" t="str">
            <v>Monetised Benefit</v>
          </cell>
          <cell r="CN36" t="str">
            <v>Non-Monetised Benefit</v>
          </cell>
          <cell r="CO36" t="str">
            <v>Monetised Benefit</v>
          </cell>
          <cell r="CP36" t="str">
            <v>Monetised Benefit</v>
          </cell>
          <cell r="CQ36" t="str">
            <v>Non-Monetised</v>
          </cell>
          <cell r="CR36" t="str">
            <v>Non-Monetised</v>
          </cell>
          <cell r="CS36" t="str">
            <v>Non-Monetised</v>
          </cell>
          <cell r="CT36" t="str">
            <v>Monetised</v>
          </cell>
          <cell r="CU36" t="str">
            <v>Non-Monetised</v>
          </cell>
          <cell r="CV36" t="str">
            <v>Monetised</v>
          </cell>
          <cell r="CW36"/>
          <cell r="CX36" t="str">
            <v>Non-Monetised</v>
          </cell>
          <cell r="CY36" t="str">
            <v>Non-Monetised</v>
          </cell>
          <cell r="CZ36" t="str">
            <v>Non-Monetised</v>
          </cell>
          <cell r="DA36" t="str">
            <v>Monetised</v>
          </cell>
          <cell r="DB36"/>
          <cell r="DC36" t="str">
            <v>Non-Monetised</v>
          </cell>
          <cell r="DD36"/>
          <cell r="DE36" t="str">
            <v>Non-Monetised</v>
          </cell>
          <cell r="DF36" t="str">
            <v>Non-Monetised</v>
          </cell>
          <cell r="DG36" t="str">
            <v>Non-Monetised</v>
          </cell>
          <cell r="DH36" t="str">
            <v>Non-Monetised</v>
          </cell>
          <cell r="DI36" t="str">
            <v>Non-Monetised</v>
          </cell>
          <cell r="DJ36" t="str">
            <v>Non-Monetised</v>
          </cell>
          <cell r="DK36" t="str">
            <v>Non-Monetised</v>
          </cell>
          <cell r="DL36" t="str">
            <v>non-Monetised</v>
          </cell>
          <cell r="DM36" t="str">
            <v>Non-Monetised</v>
          </cell>
          <cell r="DN36" t="str">
            <v>Non-Monetised</v>
          </cell>
          <cell r="DO36" t="str">
            <v>Non-Monetised</v>
          </cell>
          <cell r="DP36" t="str">
            <v>Non-Monetised</v>
          </cell>
          <cell r="DQ36" t="str">
            <v>Non-Monetised</v>
          </cell>
          <cell r="DR36"/>
          <cell r="DS36" t="str">
            <v>Monetised</v>
          </cell>
          <cell r="DT36"/>
          <cell r="DU36" t="str">
            <v>Non-Monetised</v>
          </cell>
          <cell r="DV36" t="str">
            <v>Non-Monetised</v>
          </cell>
          <cell r="DW36" t="str">
            <v>N/A</v>
          </cell>
          <cell r="DX36" t="str">
            <v>Non-Monetised Benefit</v>
          </cell>
          <cell r="DY36" t="str">
            <v>Non-Monetised Benefit</v>
          </cell>
          <cell r="DZ36" t="str">
            <v>Non-Monetised Benefit</v>
          </cell>
          <cell r="EA36" t="str">
            <v>Non-Monetised Benefit</v>
          </cell>
          <cell r="EB36" t="str">
            <v>Monetised Benefit</v>
          </cell>
          <cell r="EC36" t="str">
            <v>Non-Monetised Benefit</v>
          </cell>
          <cell r="ED36"/>
          <cell r="EE36" t="str">
            <v>Non-Monetised Benefit</v>
          </cell>
          <cell r="EF36"/>
          <cell r="EG36" t="str">
            <v>Non-Monetised Benefit</v>
          </cell>
          <cell r="EH36"/>
          <cell r="EI36" t="str">
            <v>Non-Monetised Benefit</v>
          </cell>
          <cell r="EJ36" t="str">
            <v>Non-Monetised Benefit</v>
          </cell>
        </row>
        <row r="37">
          <cell r="B37" t="str">
            <v>The terms of the loans sold are not altered to the borrower’s detriment.</v>
          </cell>
          <cell r="C37" t="str">
            <v>Material reduction in the cost of Local Land Charge searches. Price reduction to customers.</v>
          </cell>
          <cell r="D37"/>
          <cell r="E37"/>
          <cell r="F37" t="str">
            <v>Innovation and excellence in research</v>
          </cell>
          <cell r="G37"/>
          <cell r="H37" t="str">
            <v>5. Reduced cost of working above the OFFICIAL level.  Two elements of the programme will drive down cost.  First, developing a single platform will result in economies of scale; secondly the commercial approach will avoid the high costs associated with completely outsourced IT services.</v>
          </cell>
          <cell r="I37" t="str">
            <v>There is a range of high quality certified companies for people to choose from</v>
          </cell>
          <cell r="J37" t="str">
            <v>An energy efficient estate with sustainable buildings improving energy efficiency and environmental performance, saving in utility costs</v>
          </cell>
          <cell r="K37" t="str">
            <v>Ensuring that services can be transferred cost effectively and efficiently to a new provider at the end of the Framework Agreement and any Call-Off Agreements under it (“acceptable exit terms”).</v>
          </cell>
          <cell r="L37" t="str">
            <v>Tax &amp; Tax on Growth - New tax revenue streams (Corporation Tax only) that flow to HMG when business is transferred to a commercial entity</v>
          </cell>
          <cell r="M37" t="str">
            <v>Extraction of Enterprise Value - Creating the conditions to enable the extraction of taxpayer value at a later stage</v>
          </cell>
          <cell r="N37" t="str">
            <v>Service Improvements as a result of specialised suppliers directly invovled in the supply chain and renegotiation and extension of the compass contract.</v>
          </cell>
          <cell r="O37" t="str">
            <v>Wider Availability of Broadband - faster broadband has shown an average stimulus to GDP of roughly 0.3% per annum in developed countries.  UK GDP expected to materially improve if allocation of 700 MHz leads to wider availability; however this has already been counted in other benefits and so not monetised here.</v>
          </cell>
          <cell r="P37"/>
          <cell r="Q37" t="str">
            <v>Faster broadband will account for about 1.6 million tonnes of carbon dioxide equivalent (CO2) savings per annum by 2024.  Of these, publicly funded intervention will account for 0.4 million tonnes by 2024.</v>
          </cell>
          <cell r="R37"/>
          <cell r="S37" t="str">
            <v xml:space="preserve">Broader access to art: the New Tate Modern will display art in a range of media that reflects the breadth and diversity of contemporary practice. </v>
          </cell>
          <cell r="T37" t="str">
            <v>Expected Spend with UK suppliers</v>
          </cell>
          <cell r="U37" t="str">
            <v xml:space="preserve">A GDF will bring significant investment to the local area that ultimately hosts the facility including the provision of around 550 jobs over the 100-year lifetime of the facility (with approximately 1,000 jobs during periods of peak construction). </v>
          </cell>
          <cell r="W37"/>
          <cell r="X37" t="str">
            <v>To deliver customer support for the Programme based on recognition of the consumer benefits and fairness, and confidence in the arrangements for data protection, access and use</v>
          </cell>
          <cell r="Y37" t="str">
            <v>Drive higher environmental value through achieving CAP reform policy objectives</v>
          </cell>
          <cell r="Z37"/>
          <cell r="AA37" t="str">
            <v>Transferring knowledge and industry best practice from the delivery partner to the Environment Agency.</v>
          </cell>
          <cell r="AB37"/>
          <cell r="AC37"/>
          <cell r="AD37" t="str">
            <v>Improved pupils' health &amp; wellbeing</v>
          </cell>
          <cell r="AE37" t="str">
            <v>Improved pupils health and wellbeing</v>
          </cell>
          <cell r="AF37"/>
          <cell r="AG37" t="str">
            <v>Create a Positive Legacy</v>
          </cell>
          <cell r="AH37" t="str">
            <v>Air Quality</v>
          </cell>
          <cell r="AI37" t="str">
            <v>Wider economic impact: (iii) Increase in output - reduction in inputs costs for businesses - can produce greater output at no additional cost</v>
          </cell>
          <cell r="AJ37" t="str">
            <v>Facilitating employment growth</v>
          </cell>
          <cell r="AK37" t="str">
            <v>Support/enable planned economic growth across the 60-mile route</v>
          </cell>
          <cell r="AL37" t="str">
            <v>High safety standards</v>
          </cell>
          <cell r="AM37"/>
          <cell r="AN37" t="str">
            <v>Ambience (crowding reduced by increased seat capacity)</v>
          </cell>
          <cell r="AO37" t="str">
            <v>Safe and serviceable network</v>
          </cell>
          <cell r="AP37"/>
          <cell r="AQ37" t="str">
            <v>Wider economic impacts</v>
          </cell>
          <cell r="AR37" t="str">
            <v>Improved social and environmental sustainability.</v>
          </cell>
          <cell r="AS37" t="str">
            <v>Supporting maritime and leisure industries</v>
          </cell>
          <cell r="AT37" t="str">
            <v>Minimising the risk to ongoing service delivery ("other acceptance risks") and which is also</v>
          </cell>
          <cell r="AU37"/>
          <cell r="AV37" t="str">
            <v>Road decongestion benefits: Transfer to better public transport</v>
          </cell>
          <cell r="AW37"/>
          <cell r="AX37" t="str">
            <v>To pursue options that will help to reduce the costs of data collection and linkage and the processing of patient objection requests</v>
          </cell>
          <cell r="AY37" t="str">
            <v>Fewer GP attendance - eases pressure on primary care</v>
          </cell>
          <cell r="AZ37" t="str">
            <v>The safe and timely exit of organisations from the CSC LSP contract, and transition to their own, locally sourced arrangements</v>
          </cell>
          <cell r="BA37"/>
          <cell r="BB37"/>
          <cell r="BC37" t="str">
            <v xml:space="preserve">Improve security of patient data by providing practices with the option to migrate to centrally hosted services over the life of this investment. </v>
          </cell>
          <cell r="BD37" t="str">
            <v>To the maximum extent possible use the internet rather than a private NHS network by April 2020</v>
          </cell>
          <cell r="BE37"/>
          <cell r="BF37" t="str">
            <v xml:space="preserve">To maintain business continuity by addressing the requirements of the HSCIC Information &amp; Analytics directorate and ensuring that the Commissioning Data Set (CDS) continues to be collected during the transition from SUS to NTS by March 2018. </v>
          </cell>
          <cell r="BG37" t="str">
            <v>Supporting the continuity of essential services, including the supply of medicines, &amp; protecting critical national infrastructure as far as possible</v>
          </cell>
          <cell r="BH37" t="str">
            <v>Financial - Lower treatment costs per patient (Approximately £75K per patient overseas compared to £38.3K when treatment is delivered in England).</v>
          </cell>
          <cell r="BI37" t="str">
            <v>Enhance - DH requires that the supplier delivers step changes in usability and functionality.</v>
          </cell>
          <cell r="BJ37" t="str">
            <v>Improved patient confidence and certainty</v>
          </cell>
          <cell r="BK37" t="str">
            <v xml:space="preserve">Increased efficicency in identifying NHS staff contact details with the provision of an extended directory across the whole health and social care community thus providing functionality. </v>
          </cell>
          <cell r="BL37"/>
          <cell r="BM37"/>
          <cell r="BN37" t="str">
            <v>To provide facilities that are fit for purpose from which the critical national public health functions currently based at Porton, Colindale and other smaller sites can be sustained for a further 60 years.</v>
          </cell>
          <cell r="BO37" t="str">
            <v xml:space="preserve">Flexibility to respond to changing demands (including policy mandates), market environments and best practice. </v>
          </cell>
          <cell r="BP37" t="str">
            <v xml:space="preserve"> Establishing and developing DWP ADMS capabilities at a rate that best suits the Department</v>
          </cell>
          <cell r="BQ37" t="str">
            <v>Once fully implemented the Department expects to see workplace pensions savings increase by £15bn a year</v>
          </cell>
          <cell r="BR37"/>
          <cell r="BS37" t="str">
            <v>To meet the expiry requirements and achieve a clean exit from the current Telereal Trillium contract</v>
          </cell>
          <cell r="BT37" t="str">
            <v xml:space="preserve">To have a debt and deduction recovery solution in place enabling existing cases of DWP, HMRC, LA, debt and other additional third party deductions to be recovered on migration to UC. Ensure when customers move off  benefit debts are still collectable. </v>
          </cell>
          <cell r="BU37"/>
          <cell r="BV37" t="str">
            <v xml:space="preserve">DEL WTE savings in DWP, due to a reduction in the number of people qualifying for Pension Credit.  </v>
          </cell>
          <cell r="BW37"/>
          <cell r="BX37" t="str">
            <v>Providing a Safety Net – Universal Credit provides an effective safety net that recognises the different needs of claimants, reduces poverty and ensures fairness. Universal Support Delivered Locally will also ensure that vulnerable people receive the support they need</v>
          </cell>
          <cell r="BY37" t="str">
            <v>To develop a Campus style layout to ensure the FCO programme could continue if other parts of HMG amended their requirements (as happened previously)</v>
          </cell>
          <cell r="BZ37"/>
          <cell r="CA37" t="str">
            <v>More collaboration across teams and all of HMG delivering an IT system for all of One HMG Overseas</v>
          </cell>
          <cell r="CB37"/>
          <cell r="CC37" t="str">
            <v>Deliver a flexible and professional working environment - Improve staff engagement</v>
          </cell>
          <cell r="CD37" t="str">
            <v>Reduction in vendor / supplier software Licence charges</v>
          </cell>
          <cell r="CE37"/>
          <cell r="CF37"/>
          <cell r="CG37" t="str">
            <v>Cross-cutting projects: Ensure that there is continued identification through horizon scanning of future trends and innovations affecting CD and LI. In line with operational priorities, ensure that projects are commissioned appropriately ready for transition to delivery.</v>
          </cell>
          <cell r="CH37" t="str">
            <v>Galena (savings generated from reduction in licensing costs, FTE reductions). Potential for Galena decommissioning (savings generated from reduction in licensing costs, FTE reductions) – To be confirmed during detailed discussions with SSCL</v>
          </cell>
          <cell r="CI37" t="str">
            <v>Faster alarm retrieval and analysis</v>
          </cell>
          <cell r="CJ37" t="str">
            <v xml:space="preserve">Improved intelligence allowing better targetting of goods and individuals which may present a threat to the UK </v>
          </cell>
          <cell r="CK37" t="str">
            <v>Improved Safeguarding &amp; Public Protection</v>
          </cell>
          <cell r="CL37" t="str">
            <v xml:space="preserve">Emergency Roadside Telephones: Highways Agency savings through replacing current emergency roadside system with ESN. </v>
          </cell>
          <cell r="CM37" t="str">
            <v>5. Move towards common standards and services across biometric capabilities and provide growth capacity beyond 2016 across HO areas, with a view to providing an extensible and adaptive platform for future capability or as required by changes in policy.</v>
          </cell>
          <cell r="CN37" t="str">
            <v xml:space="preserve">Improved Decision Making </v>
          </cell>
          <cell r="CO37"/>
          <cell r="CP37"/>
          <cell r="CQ37" t="str">
            <v>Sustained capability to perform Secondary Specialist Tactical AT tasks.</v>
          </cell>
          <cell r="CR37" t="str">
            <v>Provide, via linkages to SSB  and  JESC, the ability to burden share with other FLC  and  OGD assets.</v>
          </cell>
          <cell r="CS37" t="str">
            <v>Increased strategic options for the Commander across a range of military tasks including Strike and</v>
          </cell>
          <cell r="CT37" t="str">
            <v>Benefit 5.  Increased shared situational awareness enables better informed decision making by comman</v>
          </cell>
          <cell r="CU37" t="str">
            <v>Maintain political reputation.</v>
          </cell>
          <cell r="CV37" t="str">
            <v>Increased stability and integration into UK society for personnel and families</v>
          </cell>
          <cell r="CW37"/>
          <cell r="CX37"/>
          <cell r="CY37" t="str">
            <v>The ability to interoperate with and embark USMC aircraft.</v>
          </cell>
          <cell r="CZ37" t="str">
            <v>Longer term view of UK requirements, enablling a more effective engagement with international partners and support to expor</v>
          </cell>
          <cell r="DA37" t="str">
            <v>Supplier Compliance</v>
          </cell>
          <cell r="DB37"/>
          <cell r="DC37"/>
          <cell r="DD37"/>
          <cell r="DE37"/>
          <cell r="DF37" t="str">
            <v>Improved Operational agility</v>
          </cell>
          <cell r="DG37" t="str">
            <v>Sustained concurrent Combat Air Operations.</v>
          </cell>
          <cell r="DH37" t="str">
            <v>Reduced commodity costs.</v>
          </cell>
          <cell r="DI37"/>
          <cell r="DJ37" t="str">
            <v>Increased ATM training availability and capability.</v>
          </cell>
          <cell r="DK37" t="str">
            <v>Improved Value for Money</v>
          </cell>
          <cell r="DL37" t="str">
            <v>Seld-service as a core part of the offering, allowingusers to make quick minor changes themselves</v>
          </cell>
          <cell r="DM37" t="str">
            <v>Underpinning Support – ensure satisfaction of support requirements necessary to deliver the UK nuclear warhead capability</v>
          </cell>
          <cell r="DN37" t="str">
            <v>Able to support Special Forces (SF) operations.</v>
          </cell>
          <cell r="DO37" t="str">
            <v>The ability to process, exploit and disseminate intelligence gathered from PROTECTOR sensors.</v>
          </cell>
          <cell r="DP37"/>
          <cell r="DQ37"/>
          <cell r="DR37"/>
          <cell r="DS37" t="str">
            <v>Cross project efficiencies through maximised scope of activity - Financial (Cashable)</v>
          </cell>
          <cell r="DT37"/>
          <cell r="DU37" t="str">
            <v>Reduced unintended effects in conflict</v>
          </cell>
          <cell r="DV37" t="str">
            <v>Improved maintainability and reliability reducing Maintenance Man Hours per Flying Hour.</v>
          </cell>
          <cell r="DW37" t="str">
            <v>Align with the wider strategy to deliver value for money prisons in more suitable operational locations</v>
          </cell>
          <cell r="DX37" t="str">
            <v>Fewer adjourned hearings and ineffective trials</v>
          </cell>
          <cell r="DY37"/>
          <cell r="DZ37" t="str">
            <v>Improved Service Delivery</v>
          </cell>
          <cell r="EA37" t="str">
            <v>To introduce a flexible charging model to cater for increases and decreases in levels of demand for the services</v>
          </cell>
          <cell r="EB37" t="str">
            <v>New commercial activities - net income (related to use of courts estate for rental commercial activities)</v>
          </cell>
          <cell r="EC37"/>
          <cell r="ED37"/>
          <cell r="EE37" t="str">
            <v xml:space="preserve">Reduction of hardware break/ fix times </v>
          </cell>
          <cell r="EF37"/>
          <cell r="EG37" t="str">
            <v>Improve family (carer) engagement for Young People in an STC</v>
          </cell>
          <cell r="EH37"/>
          <cell r="EI37"/>
          <cell r="EJ37" t="str">
            <v>Benefit to society - informing public debate e.g. On health of carers, changes in religious affiliation, migration. (unquantified).</v>
          </cell>
        </row>
        <row r="38">
          <cell r="B38" t="str">
            <v>Non-Monetised Benefit</v>
          </cell>
          <cell r="C38" t="str">
            <v>Monetised Benefit</v>
          </cell>
          <cell r="D38"/>
          <cell r="E38"/>
          <cell r="F38" t="str">
            <v>Non-Monetised Benefit</v>
          </cell>
          <cell r="G38"/>
          <cell r="H38" t="str">
            <v>Monetised Benefit</v>
          </cell>
          <cell r="I38" t="str">
            <v>N/A</v>
          </cell>
          <cell r="J38" t="str">
            <v>Monetised Benefit</v>
          </cell>
          <cell r="K38" t="str">
            <v>Monetised Benefit</v>
          </cell>
          <cell r="L38" t="str">
            <v>Monetised Benefit</v>
          </cell>
          <cell r="M38" t="str">
            <v>Monetised Benefit</v>
          </cell>
          <cell r="N38" t="str">
            <v>Non-Monetised Benefit</v>
          </cell>
          <cell r="O38" t="str">
            <v>Non-Monetised Benefit</v>
          </cell>
          <cell r="P38"/>
          <cell r="Q38" t="str">
            <v>Non-Monetised Benefit</v>
          </cell>
          <cell r="R38"/>
          <cell r="S38" t="str">
            <v>Non-Monetised Benefit</v>
          </cell>
          <cell r="T38" t="str">
            <v>N/A</v>
          </cell>
          <cell r="U38" t="str">
            <v>Non-Monetised Benefit</v>
          </cell>
          <cell r="W38"/>
          <cell r="X38" t="str">
            <v>Non-Monetised Benefit</v>
          </cell>
          <cell r="Y38" t="str">
            <v>Non-Monetised Benefit</v>
          </cell>
          <cell r="Z38"/>
          <cell r="AA38" t="str">
            <v>Non-Monetised Benefit</v>
          </cell>
          <cell r="AB38"/>
          <cell r="AC38"/>
          <cell r="AD38" t="str">
            <v>Non-Monetised Benefit</v>
          </cell>
          <cell r="AE38" t="str">
            <v>Non-Monetised Benefit</v>
          </cell>
          <cell r="AF38"/>
          <cell r="AG38" t="str">
            <v>Non-Monetised Benefit</v>
          </cell>
          <cell r="AH38" t="str">
            <v>Non-Monetised Benefit</v>
          </cell>
          <cell r="AI38" t="str">
            <v>Monetised Benefit</v>
          </cell>
          <cell r="AJ38" t="str">
            <v>Non-Monetised Benefit</v>
          </cell>
          <cell r="AK38" t="str">
            <v>Non-Monetised Benefit</v>
          </cell>
          <cell r="AL38" t="str">
            <v>Non-Monetised Benefit</v>
          </cell>
          <cell r="AM38"/>
          <cell r="AN38" t="str">
            <v>Monetised Benefit</v>
          </cell>
          <cell r="AO38" t="str">
            <v>Monetised Benefit</v>
          </cell>
          <cell r="AP38"/>
          <cell r="AQ38" t="str">
            <v>Non-Monetised benefit</v>
          </cell>
          <cell r="AR38" t="str">
            <v>N/A</v>
          </cell>
          <cell r="AS38" t="str">
            <v>Non-Monetised Benefit</v>
          </cell>
          <cell r="AT38" t="str">
            <v>Non-Monetised Benefit</v>
          </cell>
          <cell r="AU38"/>
          <cell r="AV38" t="str">
            <v>Monetised Benefit</v>
          </cell>
          <cell r="AW38"/>
          <cell r="AX38" t="str">
            <v>Monetised Benefit</v>
          </cell>
          <cell r="AY38" t="str">
            <v>Monetised Benefit</v>
          </cell>
          <cell r="AZ38" t="str">
            <v>Non-Monetised Benefit</v>
          </cell>
          <cell r="BA38"/>
          <cell r="BB38"/>
          <cell r="BC38" t="str">
            <v>Non-Monetised Benefit</v>
          </cell>
          <cell r="BD38" t="str">
            <v>Non-Monetised Benefit</v>
          </cell>
          <cell r="BE38"/>
          <cell r="BF38" t="str">
            <v>Monetised Benefit</v>
          </cell>
          <cell r="BG38" t="str">
            <v>Non-Monetised Benefit</v>
          </cell>
          <cell r="BH38" t="str">
            <v>Monetised Benefit</v>
          </cell>
          <cell r="BI38" t="str">
            <v>Non-Monetised Benefit</v>
          </cell>
          <cell r="BJ38" t="str">
            <v>Monetised Benefit</v>
          </cell>
          <cell r="BK38" t="str">
            <v>Monetised Benefit</v>
          </cell>
          <cell r="BL38"/>
          <cell r="BM38"/>
          <cell r="BN38" t="str">
            <v>N/A</v>
          </cell>
          <cell r="BO38" t="str">
            <v>Non-Monetised Benefit</v>
          </cell>
          <cell r="BP38" t="str">
            <v>Non-Monetised Benefit</v>
          </cell>
          <cell r="BQ38" t="str">
            <v>Monetised Benefit</v>
          </cell>
          <cell r="BR38"/>
          <cell r="BS38" t="str">
            <v>Monetised Benefit</v>
          </cell>
          <cell r="BT38" t="str">
            <v>Monetised Benefit</v>
          </cell>
          <cell r="BU38"/>
          <cell r="BV38" t="str">
            <v>Monetised Benefit</v>
          </cell>
          <cell r="BW38"/>
          <cell r="BX38" t="str">
            <v>Non-Monetised Benefit</v>
          </cell>
          <cell r="BY38" t="str">
            <v>Non-Monetised Benefit</v>
          </cell>
          <cell r="BZ38"/>
          <cell r="CA38" t="str">
            <v>Non-Monetised Benefit</v>
          </cell>
          <cell r="CB38"/>
          <cell r="CC38" t="str">
            <v>Non-Monetised Benefit</v>
          </cell>
          <cell r="CD38" t="str">
            <v>Monetised Benefit</v>
          </cell>
          <cell r="CE38"/>
          <cell r="CF38"/>
          <cell r="CG38" t="str">
            <v>Monetised Benefit</v>
          </cell>
          <cell r="CH38" t="str">
            <v>Non-Monetised Benefit</v>
          </cell>
          <cell r="CI38" t="str">
            <v>Non-Monetised Benefit</v>
          </cell>
          <cell r="CJ38" t="str">
            <v>Non-Monetised Benefit</v>
          </cell>
          <cell r="CK38" t="str">
            <v>Non-Monetised Benefit</v>
          </cell>
          <cell r="CL38" t="str">
            <v>Monetised Benefit</v>
          </cell>
          <cell r="CM38" t="str">
            <v>Monetised Benefit</v>
          </cell>
          <cell r="CN38" t="str">
            <v>Non-Monetised Benefit</v>
          </cell>
          <cell r="CO38"/>
          <cell r="CP38"/>
          <cell r="CQ38" t="str">
            <v>Non-Monetised</v>
          </cell>
          <cell r="CR38" t="str">
            <v>Non-Monetised</v>
          </cell>
          <cell r="CS38" t="str">
            <v>Non-Monetised</v>
          </cell>
          <cell r="CT38" t="str">
            <v>Non-Monetised</v>
          </cell>
          <cell r="CU38" t="str">
            <v>Non-Monetised</v>
          </cell>
          <cell r="CV38" t="str">
            <v>Non-Monetised</v>
          </cell>
          <cell r="CW38"/>
          <cell r="CX38"/>
          <cell r="CY38" t="str">
            <v>Non-Monetised</v>
          </cell>
          <cell r="CZ38" t="str">
            <v>Non-Monetised</v>
          </cell>
          <cell r="DA38" t="str">
            <v>Monetised</v>
          </cell>
          <cell r="DB38"/>
          <cell r="DC38"/>
          <cell r="DD38"/>
          <cell r="DE38"/>
          <cell r="DF38" t="str">
            <v>Non-Monetised</v>
          </cell>
          <cell r="DG38" t="str">
            <v>Non-Monetised</v>
          </cell>
          <cell r="DH38" t="str">
            <v>Monetised</v>
          </cell>
          <cell r="DI38"/>
          <cell r="DJ38" t="str">
            <v>Non-Monetised</v>
          </cell>
          <cell r="DK38" t="str">
            <v>Monetised</v>
          </cell>
          <cell r="DL38" t="str">
            <v>Non-Monetised</v>
          </cell>
          <cell r="DM38" t="str">
            <v>Non-Monetised</v>
          </cell>
          <cell r="DN38" t="str">
            <v>Non-Monetised</v>
          </cell>
          <cell r="DO38" t="str">
            <v>Non-Monetised</v>
          </cell>
          <cell r="DP38"/>
          <cell r="DQ38"/>
          <cell r="DR38"/>
          <cell r="DS38" t="str">
            <v>Monetised</v>
          </cell>
          <cell r="DT38"/>
          <cell r="DU38" t="str">
            <v>Non-Monetised</v>
          </cell>
          <cell r="DV38" t="str">
            <v>Non-Monetised</v>
          </cell>
          <cell r="DW38" t="str">
            <v>N/A</v>
          </cell>
          <cell r="DX38" t="str">
            <v>Non-Monetised Benefit</v>
          </cell>
          <cell r="DY38"/>
          <cell r="DZ38" t="str">
            <v>Non-Monetised Benefit</v>
          </cell>
          <cell r="EA38" t="str">
            <v>Non-Monetised Benefit</v>
          </cell>
          <cell r="EB38" t="str">
            <v>Monetised Benefit</v>
          </cell>
          <cell r="EC38"/>
          <cell r="ED38"/>
          <cell r="EE38" t="str">
            <v>Non-Monetised Benefit</v>
          </cell>
          <cell r="EF38"/>
          <cell r="EG38" t="str">
            <v>Non-Monetised Benefit</v>
          </cell>
          <cell r="EH38"/>
          <cell r="EI38"/>
          <cell r="EJ38" t="str">
            <v>Non-Monetised Benefit</v>
          </cell>
        </row>
        <row r="39">
          <cell r="B39" t="str">
            <v>There is no negative impact on Higher Education operational and policy objectives of providing access to education.</v>
          </cell>
          <cell r="C39" t="str">
            <v>National standardisation of service delivery including price, timescales and data format of all migrated authorities. Improved customer experience, consistent request processes and output formats and service resilience.</v>
          </cell>
          <cell r="D39"/>
          <cell r="E39"/>
          <cell r="F39" t="str">
            <v>Contribution to the national research programme</v>
          </cell>
          <cell r="G39"/>
          <cell r="H39" t="str">
            <v xml:space="preserve">6. More efficient working at SECRET through provision of a shared service to common standards. </v>
          </cell>
          <cell r="I39" t="str">
            <v>The product and service are scaled, resilient and operationally ready for operation as a live service</v>
          </cell>
          <cell r="J39" t="str">
            <v>Modern offices support new ways of working and drives increased productivity, boosting adaptability for future changes</v>
          </cell>
          <cell r="K39"/>
          <cell r="L39" t="str">
            <v>Delivery of Services - Direct improvements in service quality as defined in the Customer Call-Off contracts with defined performance measures and target performance levels</v>
          </cell>
          <cell r="M39"/>
          <cell r="N39" t="str">
            <v>Alignment with MoJ Technology and CPP resulting in a potential for sharing of services</v>
          </cell>
          <cell r="O39" t="str">
            <v>Positive benefits to amenities and environment.  Use of 700 MHz by mobile networks will reduce the number of new sites which have to be built to meet a given level of demand.  As a consequence, negative environmental and amenity impacts likely to be reduced.</v>
          </cell>
          <cell r="P39"/>
          <cell r="Q39" t="str">
            <v>Improved educational attainment and ICT skills can lead to enhanced earnings and more employment opportunities</v>
          </cell>
          <cell r="R39"/>
          <cell r="S39" t="str">
            <v>Tourism spend: the New Tate Modern will enable the UK to maintain and increase the level of incremental visitor spend.</v>
          </cell>
          <cell r="T39" t="str">
            <v>Security of Supply</v>
          </cell>
          <cell r="U39" t="str">
            <v xml:space="preserve">Provision of additional community investment which will positively contribute to the local economy(ies) of those communities who enter the siting process. </v>
          </cell>
          <cell r="W39"/>
          <cell r="X39" t="str">
            <v>To ensure that timely information and suitable functionality is provided through smart meters and the associated communications architecture where cost effective, to support development of smart grids</v>
          </cell>
          <cell r="Y39"/>
          <cell r="Z39"/>
          <cell r="AA39"/>
          <cell r="AB39"/>
          <cell r="AC39"/>
          <cell r="AD39" t="str">
            <v>Improved working conditions for teachers, leading to higher rates of satisfaction and staff retention</v>
          </cell>
          <cell r="AE39" t="str">
            <v xml:space="preserve">Improved working conditions for teachers, leading to higher rates of retention. </v>
          </cell>
          <cell r="AF39"/>
          <cell r="AG39"/>
          <cell r="AH39" t="str">
            <v>Safety</v>
          </cell>
          <cell r="AI39" t="str">
            <v>Wider economic impact: (iv) Increase in tax take</v>
          </cell>
          <cell r="AJ39" t="str">
            <v>Improved international connectivity</v>
          </cell>
          <cell r="AK39" t="str">
            <v>Improved intercity route connectivity</v>
          </cell>
          <cell r="AL39" t="str">
            <v>Improved environmental performance</v>
          </cell>
          <cell r="AM39"/>
          <cell r="AN39" t="str">
            <v>Accidents reduced by mode switch from cars to rail</v>
          </cell>
          <cell r="AO39"/>
          <cell r="AP39"/>
          <cell r="AQ39"/>
          <cell r="AR39" t="str">
            <v>Safer environment for passengers and all those who work on the railway, by maintaining and improving health and safety standards.</v>
          </cell>
          <cell r="AS39" t="str">
            <v>Creating UK jobs</v>
          </cell>
          <cell r="AT39" t="str">
            <v>Consistant with wider Government initiatives and so supported by the Efficiency and Reform Group ("consistent with wider objectives").</v>
          </cell>
          <cell r="AU39"/>
          <cell r="AV39" t="str">
            <v>Wider economic benefits inc. agglomeration and regeneration</v>
          </cell>
          <cell r="AW39"/>
          <cell r="AX39" t="str">
            <v>To maintain compliance with statutory obligations</v>
          </cell>
          <cell r="AY39" t="str">
            <v xml:space="preserve">Reduction in A&amp;E admissions </v>
          </cell>
          <cell r="AZ39"/>
          <cell r="BA39"/>
          <cell r="BB39"/>
          <cell r="BC39" t="str">
            <v>All GP clinical IT systems offer access to third party functionality allowing greater variety and number of IT products to support patient care</v>
          </cell>
          <cell r="BD39" t="str">
            <v>Ensure stability and continuity of business and clinical services during transition from the current N3 service, closing N3.</v>
          </cell>
          <cell r="BE39"/>
          <cell r="BF39" t="str">
            <v>To improve HSCIC’s ability to deliver its statutory responsibility to collect and publish data as the national repository for health, public health and social care data compliance.</v>
          </cell>
          <cell r="BG39" t="str">
            <v>Supporting the continuation of everyday activities as far as practicable</v>
          </cell>
          <cell r="BH39" t="str">
            <v>Research &amp; Development - Opportunity for UK to become world-class centre for PBT services.</v>
          </cell>
          <cell r="BI39" t="str">
            <v>Enhance - The supplier will be incentivised to identify and deliver additional opportunities for improvement.</v>
          </cell>
          <cell r="BJ39" t="str">
            <v>Improved patient choice</v>
          </cell>
          <cell r="BK39" t="str">
            <v>Reduction in CO2 emmissions by provision of cloud services.</v>
          </cell>
          <cell r="BL39"/>
          <cell r="BM39"/>
          <cell r="BN39" t="str">
            <v>To retain, attract, and further develop the excellence of public health science experts.</v>
          </cell>
          <cell r="BO39" t="str">
            <v xml:space="preserve">Supports strong collaborative and partnering relationships across both central and local NHS organisations. </v>
          </cell>
          <cell r="BP39"/>
          <cell r="BQ39"/>
          <cell r="BR39"/>
          <cell r="BS39" t="str">
            <v>To identify by January 2017 at the very latest, those buildings we want to retain or divest from 1 April 2018 or to acquire by 1 April 2018</v>
          </cell>
          <cell r="BT39" t="str">
            <v>To deliver the SFIS project to provide cross-government anti-fraud services that are sustainable in the long term and future-proofed.</v>
          </cell>
          <cell r="BU39"/>
          <cell r="BV39"/>
          <cell r="BW39"/>
          <cell r="BX39"/>
          <cell r="BY39"/>
          <cell r="BZ39"/>
          <cell r="CA39" t="str">
            <v>Knowledge &amp; information excellence enabling the FCO to meet its legal obligations and transforming its ability to exploit its knowledge.</v>
          </cell>
          <cell r="CB39"/>
          <cell r="CC39"/>
          <cell r="CD39" t="str">
            <v>Reduction in supplier hosting charges</v>
          </cell>
          <cell r="CE39"/>
          <cell r="CF39"/>
          <cell r="CG39" t="str">
            <v>Programme Operations: Incremental implementation of key strategies enabling a sustainable, responsive, agile and affordable organisation effectively aligned with wider digital investigations.</v>
          </cell>
          <cell r="CH39" t="str">
            <v>Reduction in the change budget allocated to service management of the transactional processing due to a change budget of £500,000 being allocated within SSCL bid.</v>
          </cell>
          <cell r="CI39" t="str">
            <v>National Operations resource saving.  Remote alarm collation removes need for manual reporting and collation</v>
          </cell>
          <cell r="CJ39" t="str">
            <v>More efficient front-line processes through the greater availability of data on a single system rather than multiple systems at present</v>
          </cell>
          <cell r="CK39" t="str">
            <v>Ability to adapt our services</v>
          </cell>
          <cell r="CL39" t="str">
            <v>Local business and communities: Benefit of coverage to general public in current not spot areas which will be covered by ESN (subject to State Aid).</v>
          </cell>
          <cell r="CM39" t="str">
            <v>6. Facilitate greater data sharing capability with foreign nations in order to speed up border management; improve the identification of persons of interest; interdict and disrupt serious organised crime capabilities and protect the public from the harm of terrorism. (Wider Economic Benefit)</v>
          </cell>
          <cell r="CN39" t="str">
            <v>Leveraging value from previous sunk expenditure</v>
          </cell>
          <cell r="CO39"/>
          <cell r="CP39"/>
          <cell r="CQ39" t="str">
            <v>Predictable sustained support costs for A400M.</v>
          </cell>
          <cell r="CR39"/>
          <cell r="CS39" t="str">
            <v>Reduced logistic need and footprint. (potentially monetised)</v>
          </cell>
          <cell r="CT39" t="str">
            <v>Benefit 6.  Enhanced UK warfighting credibility and status as a reference army</v>
          </cell>
          <cell r="CU39" t="str">
            <v>Improved soldier confidence in platform and armour capability.</v>
          </cell>
          <cell r="CV39" t="str">
            <v>Increased centralisation and rationalisation of similar functions</v>
          </cell>
          <cell r="CW39"/>
          <cell r="CX39"/>
          <cell r="CY39" t="str">
            <v>The preservation of organic Airborne Early Warning and Control to the MTG from rotary wing aircraft.</v>
          </cell>
          <cell r="CZ39" t="str">
            <v>Focus on the key platform-weapon interface drivers of cost (especially weapon-platform integration) and implementation of core enablers (such as common interfaces) to manage and reduce these costs</v>
          </cell>
          <cell r="DA39" t="str">
            <v>Business Expense Reduction</v>
          </cell>
          <cell r="DB39"/>
          <cell r="DC39"/>
          <cell r="DD39"/>
          <cell r="DE39"/>
          <cell r="DF39" t="str">
            <v>Improved Operational effectiveness</v>
          </cell>
          <cell r="DG39" t="str">
            <v>Enhanced UK Industrial Benefit through Participation in Production and Sustainment.</v>
          </cell>
          <cell r="DH39" t="str">
            <v>Reduced overall operating costs.</v>
          </cell>
          <cell r="DI39"/>
          <cell r="DJ39" t="str">
            <v>Improved Air Traffic Management Safety through enhanced Aircraft identification capability.</v>
          </cell>
          <cell r="DK39"/>
          <cell r="DL39"/>
          <cell r="DM39" t="str">
            <v>UK Skills Base - ensure the development/maintenance of key nuclear capability skills.</v>
          </cell>
          <cell r="DN39" t="str">
            <v>Able to support the recovery of personnel in the Maritime Environment.</v>
          </cell>
          <cell r="DO39"/>
          <cell r="DP39"/>
          <cell r="DQ39"/>
          <cell r="DR39"/>
          <cell r="DS39" t="str">
            <v>Increased organisational efficiency - Financial (Cashable)</v>
          </cell>
          <cell r="DT39"/>
          <cell r="DU39" t="str">
            <v>Increased access to UA outputs at tactical level</v>
          </cell>
          <cell r="DV39" t="str">
            <v>Delivery of Maritime Capability as defined in the SCMR URD (to a minimum of the Threshold level).</v>
          </cell>
          <cell r="DW39" t="str">
            <v>Align with the Transforming Rehabilitation reforms</v>
          </cell>
          <cell r="DX39" t="str">
            <v>Better business insight and policy making</v>
          </cell>
          <cell r="DY39"/>
          <cell r="DZ39" t="str">
            <v>Improved ICT secure handling of Resticted data</v>
          </cell>
          <cell r="EA39" t="str">
            <v>To align with and support the implementation of cross-Government ICT Strategy</v>
          </cell>
          <cell r="EB39" t="str">
            <v>Ease of transaction including out of hours customer and staff access to ICT systems</v>
          </cell>
          <cell r="EC39"/>
          <cell r="ED39"/>
          <cell r="EE39" t="str">
            <v xml:space="preserve">Savings through reduced energy consumption </v>
          </cell>
          <cell r="EF39"/>
          <cell r="EG39" t="str">
            <v>Improve access to healthcare services within an STC</v>
          </cell>
          <cell r="EH39"/>
          <cell r="EI39"/>
          <cell r="EJ39" t="str">
            <v>Improved efficiency across ONS/GSS through re-use of services developed for the Census.</v>
          </cell>
        </row>
        <row r="40">
          <cell r="B40" t="str">
            <v>Non-Monetised Benefit</v>
          </cell>
          <cell r="C40" t="str">
            <v>Non-Monetised Benefit</v>
          </cell>
          <cell r="D40"/>
          <cell r="E40"/>
          <cell r="F40" t="str">
            <v>Non-Monetised Benefit</v>
          </cell>
          <cell r="G40"/>
          <cell r="H40" t="str">
            <v>Non-Monetised Benefit</v>
          </cell>
          <cell r="I40" t="str">
            <v>N/A</v>
          </cell>
          <cell r="J40" t="str">
            <v>Non-Monetised Benefit</v>
          </cell>
          <cell r="K40"/>
          <cell r="L40" t="str">
            <v>Non-Monetised Benefit</v>
          </cell>
          <cell r="M40"/>
          <cell r="N40" t="str">
            <v>Non-Monetised Benefit</v>
          </cell>
          <cell r="O40" t="str">
            <v>Non-Monetised Benefit</v>
          </cell>
          <cell r="P40"/>
          <cell r="Q40" t="str">
            <v>Non-Monetised Benefit</v>
          </cell>
          <cell r="R40"/>
          <cell r="S40" t="str">
            <v>Non-Monetised Benefit</v>
          </cell>
          <cell r="T40" t="str">
            <v>N/A</v>
          </cell>
          <cell r="U40" t="str">
            <v>Non-Monetised Benefit</v>
          </cell>
          <cell r="W40"/>
          <cell r="X40" t="str">
            <v>Non-Monetised Benefit</v>
          </cell>
          <cell r="Y40"/>
          <cell r="Z40"/>
          <cell r="AA40"/>
          <cell r="AB40"/>
          <cell r="AC40"/>
          <cell r="AD40" t="str">
            <v>Monetised Benefit</v>
          </cell>
          <cell r="AE40" t="str">
            <v>Monetised Benefit</v>
          </cell>
          <cell r="AF40"/>
          <cell r="AG40"/>
          <cell r="AH40" t="str">
            <v>Monetised Benefit</v>
          </cell>
          <cell r="AI40" t="str">
            <v>Monetised Benefit</v>
          </cell>
          <cell r="AJ40" t="str">
            <v>Non-Monetised Benefit</v>
          </cell>
          <cell r="AK40" t="str">
            <v>Non-Monetised Benefit</v>
          </cell>
          <cell r="AL40" t="str">
            <v>Non-Monetised Benefit</v>
          </cell>
          <cell r="AM40"/>
          <cell r="AN40" t="str">
            <v>Monetised Benefit</v>
          </cell>
          <cell r="AO40"/>
          <cell r="AP40"/>
          <cell r="AQ40"/>
          <cell r="AR40" t="str">
            <v>N/A</v>
          </cell>
          <cell r="AS40" t="str">
            <v>Non-Monetised Benefit</v>
          </cell>
          <cell r="AT40" t="str">
            <v>Non-Monetised Benefit</v>
          </cell>
          <cell r="AU40"/>
          <cell r="AV40" t="str">
            <v>Monetised Benefit</v>
          </cell>
          <cell r="AW40"/>
          <cell r="AX40" t="str">
            <v>Non-Monetised Benefit</v>
          </cell>
          <cell r="AY40" t="str">
            <v>Monetised Benefit</v>
          </cell>
          <cell r="AZ40"/>
          <cell r="BA40"/>
          <cell r="BB40"/>
          <cell r="BC40" t="str">
            <v>Non-Monetised Benefit</v>
          </cell>
          <cell r="BD40" t="str">
            <v>Non-Monetised Benefit</v>
          </cell>
          <cell r="BE40"/>
          <cell r="BF40" t="str">
            <v>Monetised Benefit</v>
          </cell>
          <cell r="BG40" t="str">
            <v>Non-Monetised Benefit</v>
          </cell>
          <cell r="BH40" t="str">
            <v>Non-Monetised Benefit</v>
          </cell>
          <cell r="BI40" t="str">
            <v>Monetised Benefit</v>
          </cell>
          <cell r="BJ40" t="str">
            <v>Monetised Benefit</v>
          </cell>
          <cell r="BK40" t="str">
            <v>Monetised Benefit</v>
          </cell>
          <cell r="BL40"/>
          <cell r="BM40"/>
          <cell r="BN40" t="str">
            <v>Non-Monetised Benefit</v>
          </cell>
          <cell r="BO40" t="str">
            <v>Non-Monetised Benefit</v>
          </cell>
          <cell r="BP40"/>
          <cell r="BQ40"/>
          <cell r="BR40"/>
          <cell r="BS40" t="str">
            <v>Monetised Benefit</v>
          </cell>
          <cell r="BT40" t="str">
            <v>Non-Monetised Benefit</v>
          </cell>
          <cell r="BU40"/>
          <cell r="BV40"/>
          <cell r="BW40"/>
          <cell r="BX40"/>
          <cell r="BY40"/>
          <cell r="BZ40"/>
          <cell r="CA40" t="str">
            <v>Non-Monetised Benefit</v>
          </cell>
          <cell r="CB40"/>
          <cell r="CC40"/>
          <cell r="CD40" t="str">
            <v>Monetised Benefit</v>
          </cell>
          <cell r="CE40"/>
          <cell r="CF40"/>
          <cell r="CG40" t="str">
            <v>Monetised Benefit</v>
          </cell>
          <cell r="CH40" t="str">
            <v>Monetised Benefit</v>
          </cell>
          <cell r="CI40" t="str">
            <v>Monetised Benefit</v>
          </cell>
          <cell r="CJ40" t="str">
            <v>Non-Monetised Benefit</v>
          </cell>
          <cell r="CK40" t="str">
            <v>Non-Monetised Benefit</v>
          </cell>
          <cell r="CL40" t="str">
            <v>Monetised Benefit</v>
          </cell>
          <cell r="CM40" t="str">
            <v>Non-Monetised Benefit</v>
          </cell>
          <cell r="CN40" t="str">
            <v>Non-Monetised Benefit</v>
          </cell>
          <cell r="CO40"/>
          <cell r="CP40"/>
          <cell r="CQ40" t="str">
            <v>Monetised</v>
          </cell>
          <cell r="CR40"/>
          <cell r="CS40" t="str">
            <v>Monetised</v>
          </cell>
          <cell r="CT40" t="str">
            <v>Non-Monetised</v>
          </cell>
          <cell r="CU40" t="str">
            <v>Non-Monetised</v>
          </cell>
          <cell r="CV40" t="str">
            <v>Non-Monetised</v>
          </cell>
          <cell r="CW40"/>
          <cell r="CX40"/>
          <cell r="CY40" t="str">
            <v>Non-Monetised</v>
          </cell>
          <cell r="CZ40" t="str">
            <v>Non-Monetised</v>
          </cell>
          <cell r="DA40" t="str">
            <v>Monetised</v>
          </cell>
          <cell r="DB40"/>
          <cell r="DC40"/>
          <cell r="DD40"/>
          <cell r="DE40"/>
          <cell r="DF40" t="str">
            <v>Non-Monetised</v>
          </cell>
          <cell r="DG40" t="str">
            <v>Non-Monetised</v>
          </cell>
          <cell r="DH40" t="str">
            <v>Monetised</v>
          </cell>
          <cell r="DI40"/>
          <cell r="DJ40" t="str">
            <v>Non-Monetised</v>
          </cell>
          <cell r="DK40"/>
          <cell r="DL40"/>
          <cell r="DM40" t="str">
            <v>Non-Monetised</v>
          </cell>
          <cell r="DN40" t="str">
            <v>Non-Monetised</v>
          </cell>
          <cell r="DO40"/>
          <cell r="DP40"/>
          <cell r="DQ40"/>
          <cell r="DR40"/>
          <cell r="DS40" t="str">
            <v>Monetised</v>
          </cell>
          <cell r="DT40"/>
          <cell r="DU40" t="str">
            <v>Non-Monetised</v>
          </cell>
          <cell r="DV40" t="str">
            <v>Non-Monetised</v>
          </cell>
          <cell r="DW40" t="str">
            <v>N/A</v>
          </cell>
          <cell r="DX40" t="str">
            <v>Non-Monetised Benefit</v>
          </cell>
          <cell r="DY40"/>
          <cell r="DZ40" t="str">
            <v>Non-Monetised Benefit</v>
          </cell>
          <cell r="EA40" t="str">
            <v>Non-Monetised Benefit</v>
          </cell>
          <cell r="EB40" t="str">
            <v>Non-Monetised Benefit</v>
          </cell>
          <cell r="EC40"/>
          <cell r="ED40"/>
          <cell r="EE40" t="str">
            <v>Non-Monetised Benefit</v>
          </cell>
          <cell r="EF40"/>
          <cell r="EG40" t="str">
            <v>Non-Monetised Benefit</v>
          </cell>
          <cell r="EH40"/>
          <cell r="EI40"/>
          <cell r="EJ40" t="str">
            <v>N/A</v>
          </cell>
        </row>
        <row r="41">
          <cell r="B41" t="str">
            <v>There is a reasonable expectation that future sales of the loan portfolio can be made.</v>
          </cell>
          <cell r="C41" t="str">
            <v>A 2 day turnaround for Local Land Charge searches for all migrated Local Authorities. Improved and consistent customer experience.</v>
          </cell>
          <cell r="D41"/>
          <cell r="E41"/>
          <cell r="F41" t="str">
            <v>Scope for partnership with other Founders</v>
          </cell>
          <cell r="G41"/>
          <cell r="H41"/>
          <cell r="I41" t="str">
            <v>Reduce the costs of offline identity processes to government by £197m (5 year PV) and identity enabled fraud by £137m (PV). These cost reductions will be realised by departments. The business case also estimates departments will avoid costs of £624m (PV) and there will be wider economic benefits of £156m to users and the private sector (PV).</v>
          </cell>
          <cell r="J41" t="str">
            <v>Co-location of Departments remove barriers and enables greater collaboration and a One Civil Service culture</v>
          </cell>
          <cell r="K41"/>
          <cell r="L41" t="str">
            <v>Transformation of Services - Ability to de-risk and accelerate transformation by drawing on PSP capabilities and assets</v>
          </cell>
          <cell r="M41"/>
          <cell r="N41"/>
          <cell r="O41" t="str">
            <v>Emergency Services.  700 MHz provides an option for its use in providing a more data intensive service than is currently available for emergency services which will increrase its effectiveness.  Value of this has yet to be investigated therefore not monetised at this stage.</v>
          </cell>
          <cell r="P41"/>
          <cell r="Q41" t="str">
            <v>Improved home connectivity will help to expand the UK's labour capacity through increased participation of carers and disabled people.</v>
          </cell>
          <cell r="R41"/>
          <cell r="S41"/>
          <cell r="T41" t="str">
            <v xml:space="preserve">Project Pipeline with other New Nuclear Projects </v>
          </cell>
          <cell r="U41" t="str">
            <v xml:space="preserve">Enable new nuclear.  New stations cannot be consented without confidence that a disposal route will be available for the radioactive waste they produce. </v>
          </cell>
          <cell r="W41"/>
          <cell r="X41" t="str">
            <v>To enable simplification of industry processes and resulting cost savings and service improvements</v>
          </cell>
          <cell r="Y41"/>
          <cell r="Z41"/>
          <cell r="AA41"/>
          <cell r="AB41"/>
          <cell r="AC41"/>
          <cell r="AD41" t="str">
            <v>Wider social benefits that arise from preventing adverse educational outcomes, such as lower crime, truancy and exclusions</v>
          </cell>
          <cell r="AE41" t="str">
            <v>Wider social benefits that arise from preventing adverse educational outcomes, such as lower crime, truancy and exclusions.</v>
          </cell>
          <cell r="AF41"/>
          <cell r="AG41"/>
          <cell r="AH41"/>
          <cell r="AI41" t="str">
            <v>Quality of life</v>
          </cell>
          <cell r="AJ41" t="str">
            <v>Building more sustainable transport capacity in London</v>
          </cell>
          <cell r="AK41" t="str">
            <v>Provide rail freight capacity between Southampton, Midlands and North.</v>
          </cell>
          <cell r="AL41"/>
          <cell r="AM41"/>
          <cell r="AN41" t="str">
            <v>Consumers travel time reduced by faster train and timetable change</v>
          </cell>
          <cell r="AO41"/>
          <cell r="AP41"/>
          <cell r="AQ41"/>
          <cell r="AR41" t="str">
            <v>Better, simpler door-to-door journeys, including through greater interconnectivity between rail and other modes of transpor</v>
          </cell>
          <cell r="AS41"/>
          <cell r="AT41"/>
          <cell r="AU41"/>
          <cell r="AV41"/>
          <cell r="AW41"/>
          <cell r="AX41"/>
          <cell r="AY41" t="str">
            <v xml:space="preserve">Fewer flu outbreaks in care homes </v>
          </cell>
          <cell r="AZ41"/>
          <cell r="BA41"/>
          <cell r="BB41"/>
          <cell r="BC41" t="str">
            <v>Government non-cashable benefits  to end of Dec 2016</v>
          </cell>
          <cell r="BD41" t="str">
            <v>Provide gateways to enable wider health and care organisations to access national NHS IT services</v>
          </cell>
          <cell r="BE41"/>
          <cell r="BF41" t="str">
            <v>To improve the satisfaction and empowerment of citizens by ensuring that their personal data is protected and they understand how their data is being used for purposes other than direct care.</v>
          </cell>
          <cell r="BG41" t="str">
            <v>Upholding the rule of law and the democratic process</v>
          </cell>
          <cell r="BH41" t="str">
            <v>Socio-economic - Contribution to reputation of health sector (NHS) in England.</v>
          </cell>
          <cell r="BI41"/>
          <cell r="BJ41" t="str">
            <v>Reduced waiting time for first appointment, and a reduction in the overall treatment time</v>
          </cell>
          <cell r="BK41" t="str">
            <v>Ability to share patient identifiable data securely through use of an email service meeting the secure standard.</v>
          </cell>
          <cell r="BL41"/>
          <cell r="BM41"/>
          <cell r="BN41" t="str">
            <v>To provide facilities that meet or exceed government targets for sustainability, energy and the environment.</v>
          </cell>
          <cell r="BO41"/>
          <cell r="BP41"/>
          <cell r="BQ41"/>
          <cell r="BR41"/>
          <cell r="BS41" t="str">
            <v>To enable a managed transition to new commercial arrangements</v>
          </cell>
          <cell r="BT41" t="str">
            <v xml:space="preserve">To provide members of the public with a user–friendly and confidential service to report benefit fraud on-line; ensuring that only quality and useful information is requested and submitted. </v>
          </cell>
          <cell r="BU41"/>
          <cell r="BV41"/>
          <cell r="BW41"/>
          <cell r="BX41"/>
          <cell r="BY41"/>
          <cell r="BZ41"/>
          <cell r="CA41"/>
          <cell r="CB41"/>
          <cell r="CC41"/>
          <cell r="CD41" t="str">
            <v>Reduction in Application Support charges</v>
          </cell>
          <cell r="CE41"/>
          <cell r="CF41"/>
          <cell r="CG41"/>
          <cell r="CH41" t="str">
            <v>Reduction in on-boarding costs for Home Office family</v>
          </cell>
          <cell r="CI41" t="str">
            <v>Evidence for future deployment of enhanced detection technology</v>
          </cell>
          <cell r="CJ41" t="str">
            <v>Resource savings resulting from a reduction in the time taken to process transactions at the Primary Control Point (PCP) due to improved data matching and enhanced digital capability</v>
          </cell>
          <cell r="CK41" t="str">
            <v>More accurate products &amp; services</v>
          </cell>
          <cell r="CL41" t="str">
            <v xml:space="preserve">Emergency Spectrum: The release of the Airwave radio spectrum for alternative emergency services usage. </v>
          </cell>
          <cell r="CM41" t="str">
            <v>7. Enhance the biometric capability of the Home Office for the purposes of law enforcement, immigration, passports and asylum management and maintain the security continuum for the UK. (Wider Economic Benefit)</v>
          </cell>
          <cell r="CN41" t="str">
            <v xml:space="preserve">IT capabilities extensible and shared with OGDs. </v>
          </cell>
          <cell r="CO41"/>
          <cell r="CP41"/>
          <cell r="CQ41" t="str">
            <v>Reduction in Military Manpower required to operate and support Tactical AT FE@R.</v>
          </cell>
          <cell r="CR41"/>
          <cell r="CS41" t="str">
            <v>Increased shared situational awareness enables improved decision making by Commanders at all levels.</v>
          </cell>
          <cell r="CT41" t="str">
            <v>Benefit 7.  Increased flexibility to deliver future platform improvements</v>
          </cell>
          <cell r="CU41"/>
          <cell r="CV41" t="str">
            <v>Improved quality of infrastructure</v>
          </cell>
          <cell r="CW41"/>
          <cell r="CX41"/>
          <cell r="CY41" t="str">
            <v>A 15% industrial share of all F-35 Joint Strike-Fighter (JSF) aircraft built.  The JSF is the larges</v>
          </cell>
          <cell r="CZ41"/>
          <cell r="DA41" t="str">
            <v>Reduction in non-contract spend</v>
          </cell>
          <cell r="DB41"/>
          <cell r="DC41"/>
          <cell r="DD41"/>
          <cell r="DE41"/>
          <cell r="DF41" t="str">
            <v>Less Fractricide and/or collateral damage</v>
          </cell>
          <cell r="DG41" t="str">
            <v>Enhanced UK reputation in NATO through demonstrably advanced UK capabilities.</v>
          </cell>
          <cell r="DH41"/>
          <cell r="DI41"/>
          <cell r="DJ41"/>
          <cell r="DK41"/>
          <cell r="DL41"/>
          <cell r="DM41" t="str">
            <v xml:space="preserve">Nuclear Threat Reduction - To provide the necessary capabilities to support national nuclear threat reduction activities. </v>
          </cell>
          <cell r="DN41" t="str">
            <v>The capability to interoperate with organisations, platforms, systems and applications in a manner n</v>
          </cell>
          <cell r="DO41"/>
          <cell r="DP41"/>
          <cell r="DQ41"/>
          <cell r="DR41"/>
          <cell r="DS41" t="str">
            <v>Savings on support spend - Financial (Non Cashable)</v>
          </cell>
          <cell r="DT41"/>
          <cell r="DU41"/>
          <cell r="DV41" t="str">
            <v>Delivery of Land and Littoral Manoeuvre Capability as defined in the BRH URD (to a minimum of the Th</v>
          </cell>
          <cell r="DW41" t="str">
            <v>Secure economic growth through infrastructure investment</v>
          </cell>
          <cell r="DX41" t="str">
            <v>Improved operational management</v>
          </cell>
          <cell r="DY41"/>
          <cell r="DZ41"/>
          <cell r="EA41"/>
          <cell r="EB41" t="str">
            <v xml:space="preserve">Automation of processes and quicker processing times - including reduced waiting lists </v>
          </cell>
          <cell r="EC41"/>
          <cell r="ED41"/>
          <cell r="EE41" t="str">
            <v xml:space="preserve">Mitigation of risks posed by aging software/ operating systems no longer being supported </v>
          </cell>
          <cell r="EF41"/>
          <cell r="EG41" t="str">
            <v>Increase % of Young People completing tailored interventions</v>
          </cell>
          <cell r="EH41"/>
          <cell r="EI41"/>
          <cell r="EJ41"/>
        </row>
        <row r="42">
          <cell r="B42" t="str">
            <v>Non-Monetised Benefit</v>
          </cell>
          <cell r="C42" t="str">
            <v>Non-Monetised Benefit</v>
          </cell>
          <cell r="D42"/>
          <cell r="E42"/>
          <cell r="F42" t="str">
            <v>Non-Monetised Benefit</v>
          </cell>
          <cell r="G42"/>
          <cell r="H42"/>
          <cell r="I42" t="str">
            <v>Monetised Benefit</v>
          </cell>
          <cell r="J42" t="str">
            <v>Non-Monetised Benefit</v>
          </cell>
          <cell r="K42"/>
          <cell r="L42" t="str">
            <v>Non-Monetised Benefit</v>
          </cell>
          <cell r="M42"/>
          <cell r="N42"/>
          <cell r="O42" t="str">
            <v>Non-Monetised Benefit</v>
          </cell>
          <cell r="P42"/>
          <cell r="Q42" t="str">
            <v>Non-Monetised Benefit</v>
          </cell>
          <cell r="R42"/>
          <cell r="S42"/>
          <cell r="T42" t="str">
            <v>N/A</v>
          </cell>
          <cell r="U42" t="str">
            <v>Non-Monetised Benefit</v>
          </cell>
          <cell r="W42"/>
          <cell r="X42" t="str">
            <v>Monetised Benefit</v>
          </cell>
          <cell r="Y42"/>
          <cell r="Z42"/>
          <cell r="AA42"/>
          <cell r="AB42"/>
          <cell r="AC42"/>
          <cell r="AD42" t="str">
            <v>Non-Monetised Benefit</v>
          </cell>
          <cell r="AE42" t="str">
            <v>Non-Monetised Benefit</v>
          </cell>
          <cell r="AF42"/>
          <cell r="AG42"/>
          <cell r="AH42"/>
          <cell r="AI42" t="str">
            <v>Non-Monetised Benefit</v>
          </cell>
          <cell r="AJ42" t="str">
            <v>Non-Monetised Benefit</v>
          </cell>
          <cell r="AK42" t="str">
            <v>Non-Monetised Benefit</v>
          </cell>
          <cell r="AL42"/>
          <cell r="AM42"/>
          <cell r="AN42" t="str">
            <v>Monetised Benefit</v>
          </cell>
          <cell r="AO42"/>
          <cell r="AP42"/>
          <cell r="AQ42"/>
          <cell r="AR42" t="str">
            <v>N/A</v>
          </cell>
          <cell r="AS42"/>
          <cell r="AT42"/>
          <cell r="AU42"/>
          <cell r="AV42"/>
          <cell r="AW42"/>
          <cell r="AX42"/>
          <cell r="AY42" t="str">
            <v>Non-Monetised Benefit</v>
          </cell>
          <cell r="AZ42"/>
          <cell r="BA42"/>
          <cell r="BB42"/>
          <cell r="BC42" t="str">
            <v>Monetised Benefit</v>
          </cell>
          <cell r="BD42" t="str">
            <v>Non-Monetised Benefit</v>
          </cell>
          <cell r="BE42"/>
          <cell r="BF42" t="str">
            <v>Non-Monetised Benefit</v>
          </cell>
          <cell r="BG42" t="str">
            <v>Non-Monetised Benefit</v>
          </cell>
          <cell r="BH42" t="str">
            <v>Non-Monetised Benefit</v>
          </cell>
          <cell r="BI42"/>
          <cell r="BJ42" t="str">
            <v>Monetised Benefit</v>
          </cell>
          <cell r="BK42" t="str">
            <v>Monetised Benefit</v>
          </cell>
          <cell r="BL42"/>
          <cell r="BM42"/>
          <cell r="BN42" t="str">
            <v>Monetised Benefit</v>
          </cell>
          <cell r="BO42"/>
          <cell r="BP42"/>
          <cell r="BQ42"/>
          <cell r="BR42"/>
          <cell r="BS42" t="str">
            <v>Non-Monetised Benefit</v>
          </cell>
          <cell r="BT42" t="str">
            <v>Monetised Benefit</v>
          </cell>
          <cell r="BU42"/>
          <cell r="BV42"/>
          <cell r="BW42"/>
          <cell r="BX42"/>
          <cell r="BY42"/>
          <cell r="BZ42"/>
          <cell r="CA42"/>
          <cell r="CB42"/>
          <cell r="CC42"/>
          <cell r="CD42" t="str">
            <v>Monetised Benefit</v>
          </cell>
          <cell r="CE42"/>
          <cell r="CF42"/>
          <cell r="CG42"/>
          <cell r="CH42" t="str">
            <v>Non-Monetised Benefit</v>
          </cell>
          <cell r="CI42" t="str">
            <v>Non-Monetised Benefit</v>
          </cell>
          <cell r="CJ42" t="str">
            <v>Monetised Benefit</v>
          </cell>
          <cell r="CK42" t="str">
            <v>Non-Monetised Benefit</v>
          </cell>
          <cell r="CL42" t="str">
            <v>Monetised Benefit</v>
          </cell>
          <cell r="CM42" t="str">
            <v>Non-Monetised Benefit</v>
          </cell>
          <cell r="CN42" t="str">
            <v>Non-Monetised Benefit</v>
          </cell>
          <cell r="CO42"/>
          <cell r="CP42"/>
          <cell r="CQ42" t="str">
            <v>Non-Monetised</v>
          </cell>
          <cell r="CR42"/>
          <cell r="CS42" t="str">
            <v>Non-Monetised</v>
          </cell>
          <cell r="CT42" t="str">
            <v>Non-Monetised</v>
          </cell>
          <cell r="CU42"/>
          <cell r="CV42" t="str">
            <v>Non-Monetised</v>
          </cell>
          <cell r="CW42"/>
          <cell r="CX42"/>
          <cell r="CY42" t="str">
            <v>Monetised</v>
          </cell>
          <cell r="CZ42"/>
          <cell r="DA42" t="str">
            <v>Monetised</v>
          </cell>
          <cell r="DB42"/>
          <cell r="DC42"/>
          <cell r="DD42"/>
          <cell r="DE42"/>
          <cell r="DF42" t="str">
            <v>Non-Monetised</v>
          </cell>
          <cell r="DG42" t="str">
            <v>Non-Monetised</v>
          </cell>
          <cell r="DH42"/>
          <cell r="DI42"/>
          <cell r="DJ42"/>
          <cell r="DK42"/>
          <cell r="DL42"/>
          <cell r="DM42" t="str">
            <v>Non-Monetised</v>
          </cell>
          <cell r="DN42" t="str">
            <v>Non-Monetised</v>
          </cell>
          <cell r="DO42"/>
          <cell r="DP42"/>
          <cell r="DQ42"/>
          <cell r="DR42"/>
          <cell r="DS42" t="str">
            <v>Non-Monetised</v>
          </cell>
          <cell r="DT42"/>
          <cell r="DU42"/>
          <cell r="DV42" t="str">
            <v>Non-Monetised</v>
          </cell>
          <cell r="DW42" t="str">
            <v>Non-Monetised Benefit</v>
          </cell>
          <cell r="DX42" t="str">
            <v>Non-Monetised Benefit</v>
          </cell>
          <cell r="DY42"/>
          <cell r="DZ42"/>
          <cell r="EA42"/>
          <cell r="EB42" t="str">
            <v>Non-Monetised Benefit</v>
          </cell>
          <cell r="EC42"/>
          <cell r="ED42"/>
          <cell r="EE42" t="str">
            <v>Non-Monetised Benefit</v>
          </cell>
          <cell r="EF42"/>
          <cell r="EG42" t="str">
            <v>Non-Monetised Benefit</v>
          </cell>
          <cell r="EH42"/>
          <cell r="EI42"/>
          <cell r="EJ42"/>
        </row>
        <row r="43">
          <cell r="B43"/>
          <cell r="C43"/>
          <cell r="D43"/>
          <cell r="E43"/>
          <cell r="F43"/>
          <cell r="G43"/>
          <cell r="H43"/>
          <cell r="I43"/>
          <cell r="J43" t="str">
            <v>Increasing the presence of Government in major conurbations improves the ability of the Civil Service to attract and retain talent</v>
          </cell>
          <cell r="K43"/>
          <cell r="L43" t="str">
            <v>Growth of Services - Evolution of the service offering to better meet client requirements over a wider range of business needs than specified in the "Day 1" service catalogue</v>
          </cell>
          <cell r="M43"/>
          <cell r="N43"/>
          <cell r="O43" t="str">
            <v>Increased competition due to harmonisation of spectrum available to mobile operators - impact likely to be small.</v>
          </cell>
          <cell r="P43"/>
          <cell r="Q43"/>
          <cell r="R43"/>
          <cell r="S43"/>
          <cell r="T43"/>
          <cell r="U43" t="str">
            <v>Compliance with EU Directive 2011.70 Euratom.</v>
          </cell>
          <cell r="W43"/>
          <cell r="X43" t="str">
            <v>To ensure that the dependencies on smart metering of wider areas of potential public policy benefit are identified and included within the strategic business case for the Programme, where they are justified in cost-benefit terms and do not compromise or put at risk other Programme objectives</v>
          </cell>
          <cell r="Y43"/>
          <cell r="Z43"/>
          <cell r="AA43"/>
          <cell r="AB43"/>
          <cell r="AC43"/>
          <cell r="AD43"/>
          <cell r="AE43"/>
          <cell r="AF43"/>
          <cell r="AG43"/>
          <cell r="AH43"/>
          <cell r="AI43" t="str">
            <v>Local economy</v>
          </cell>
          <cell r="AJ43" t="str">
            <v>Support the regeneration of London and the South East</v>
          </cell>
          <cell r="AK43"/>
          <cell r="AL43"/>
          <cell r="AM43"/>
          <cell r="AN43" t="str">
            <v>Decongestion, Performance (Mode switch cars to rail)</v>
          </cell>
          <cell r="AO43"/>
          <cell r="AP43"/>
          <cell r="AQ43"/>
          <cell r="AR43" t="str">
            <v>Seamless travel for all, through improvements in accessibility.</v>
          </cell>
          <cell r="AS43"/>
          <cell r="AT43"/>
          <cell r="AU43"/>
          <cell r="AV43"/>
          <cell r="AW43"/>
          <cell r="AX43"/>
          <cell r="AY43" t="str">
            <v>Lower likelihood of staff contracting flu and being absent from work</v>
          </cell>
          <cell r="AZ43"/>
          <cell r="BA43"/>
          <cell r="BB43"/>
          <cell r="BC43" t="str">
            <v>UK Economic benefits to end of Dec 2016</v>
          </cell>
          <cell r="BD43" t="str">
            <v>Provide demonstrably excellent service which recognises the core healthcare needs of the patient</v>
          </cell>
          <cell r="BE43"/>
          <cell r="BF43" t="str">
            <v xml:space="preserve">To support improvements to data quality in the health and care system. </v>
          </cell>
          <cell r="BG43" t="str">
            <v>Preparing to cope with the possibility of significant numbers of additional deaths</v>
          </cell>
          <cell r="BH43"/>
          <cell r="BI43"/>
          <cell r="BJ43"/>
          <cell r="BK43" t="str">
            <v>More efficient clinical and business workflows through ability to share calendars, tasks and mailboxes.</v>
          </cell>
          <cell r="BL43"/>
          <cell r="BM43"/>
          <cell r="BN43" t="str">
            <v>To provide facilities that promote the wellbeing of staff and visitors.</v>
          </cell>
          <cell r="BO43"/>
          <cell r="BP43"/>
          <cell r="BQ43"/>
          <cell r="BR43"/>
          <cell r="BS43" t="str">
            <v>To identify appropriate opportunities presented through co-locations (inward and outward), to make most cost effective use of public estate and enhance service to customers</v>
          </cell>
          <cell r="BT43" t="str">
            <v xml:space="preserve">To increase emphasis on prevention and improved support for detection and investigative action by delivering a business rules-based routing and management system. </v>
          </cell>
          <cell r="BU43"/>
          <cell r="BV43"/>
          <cell r="BW43"/>
          <cell r="BX43"/>
          <cell r="BY43"/>
          <cell r="BZ43"/>
          <cell r="CA43"/>
          <cell r="CB43"/>
          <cell r="CC43"/>
          <cell r="CD43"/>
          <cell r="CE43"/>
          <cell r="CF43"/>
          <cell r="CG43"/>
          <cell r="CH43" t="str">
            <v xml:space="preserve">As a result of economies of scale through OGDs joining the ISSC2 framework further savings will be achieved for the Home Office. </v>
          </cell>
          <cell r="CI43" t="str">
            <v>Border Force resource saving, automated alarm reporting removes need for manual reporting</v>
          </cell>
          <cell r="CJ43" t="str">
            <v>Resource savings accruing to BF beneficiaries working away the front line</v>
          </cell>
          <cell r="CK43" t="str">
            <v>Improved access to Update Service for N.I. citizens</v>
          </cell>
          <cell r="CL43" t="str">
            <v xml:space="preserve">Life savings: Lives saved through casualties having the ability to call the emergency savings for help in current not spots.  </v>
          </cell>
          <cell r="CM43"/>
          <cell r="CN43" t="str">
            <v>Use of SMEs.  Procurement through G-Cloud or Digital Services Framework.  Use of multiple suppliers and SMEs means the Programme is avoiding reliance on a single larger supplier and promoting market competition.</v>
          </cell>
          <cell r="CO43"/>
          <cell r="CP43"/>
          <cell r="CQ43"/>
          <cell r="CR43"/>
          <cell r="CS43" t="str">
            <v>Increased interoperability with joint and coalition partners.</v>
          </cell>
          <cell r="CT43"/>
          <cell r="CU43"/>
          <cell r="CV43" t="str">
            <v>Increased sustainable development</v>
          </cell>
          <cell r="CW43"/>
          <cell r="CX43"/>
          <cell r="CY43"/>
          <cell r="CZ43"/>
          <cell r="DA43" t="str">
            <v>No manual transfer of data between systems</v>
          </cell>
          <cell r="DB43"/>
          <cell r="DC43"/>
          <cell r="DD43"/>
          <cell r="DE43"/>
          <cell r="DF43" t="str">
            <v>More efficient force application in a CJIIM context</v>
          </cell>
          <cell r="DG43"/>
          <cell r="DH43"/>
          <cell r="DI43"/>
          <cell r="DJ43"/>
          <cell r="DK43"/>
          <cell r="DL43"/>
          <cell r="DM43" t="str">
            <v>ternational relationships -To ensure the maintenance of our international relationships with the US and France to support the delivery of the UK nuclear warhead capability.</v>
          </cell>
          <cell r="DN43" t="str">
            <v>Able to process all data collected and received by the MPA.</v>
          </cell>
          <cell r="DO43"/>
          <cell r="DP43"/>
          <cell r="DQ43"/>
          <cell r="DR43"/>
          <cell r="DS43" t="str">
            <v>Increased stability for capability planning - Non Financial</v>
          </cell>
          <cell r="DT43"/>
          <cell r="DU43"/>
          <cell r="DV43"/>
          <cell r="DW43"/>
          <cell r="DX43" t="str">
            <v>Reduced business risk of running legacy IT</v>
          </cell>
          <cell r="DY43"/>
          <cell r="DZ43"/>
          <cell r="EA43"/>
          <cell r="EB43" t="str">
            <v>Improved customer experience including better facilities for witnesses and victims of crime</v>
          </cell>
          <cell r="EC43"/>
          <cell r="ED43"/>
          <cell r="EE43"/>
          <cell r="EF43"/>
          <cell r="EH43"/>
          <cell r="EI43"/>
          <cell r="EJ43"/>
        </row>
        <row r="44">
          <cell r="B44"/>
          <cell r="C44"/>
          <cell r="D44"/>
          <cell r="E44"/>
          <cell r="F44"/>
          <cell r="G44"/>
          <cell r="H44"/>
          <cell r="I44"/>
          <cell r="J44" t="str">
            <v>Non-Monetised Benefit</v>
          </cell>
          <cell r="K44"/>
          <cell r="L44" t="str">
            <v>Non-Monetised Benefit</v>
          </cell>
          <cell r="M44"/>
          <cell r="N44"/>
          <cell r="O44" t="str">
            <v>Non-Monetised Benefit</v>
          </cell>
          <cell r="P44"/>
          <cell r="Q44"/>
          <cell r="R44"/>
          <cell r="S44"/>
          <cell r="T44"/>
          <cell r="U44" t="str">
            <v>Non-Monetised Benefit</v>
          </cell>
          <cell r="W44"/>
          <cell r="X44" t="str">
            <v>Non-Monetised Benefit</v>
          </cell>
          <cell r="Y44"/>
          <cell r="Z44"/>
          <cell r="AA44"/>
          <cell r="AB44"/>
          <cell r="AC44"/>
          <cell r="AD44"/>
          <cell r="AE44"/>
          <cell r="AF44"/>
          <cell r="AG44"/>
          <cell r="AH44"/>
          <cell r="AI44" t="str">
            <v>Non-Monetised Benefit</v>
          </cell>
          <cell r="AJ44" t="str">
            <v>Non-Monetised Benefit</v>
          </cell>
          <cell r="AK44"/>
          <cell r="AL44"/>
          <cell r="AM44"/>
          <cell r="AN44" t="str">
            <v>Monetised Benefit</v>
          </cell>
          <cell r="AO44"/>
          <cell r="AP44"/>
          <cell r="AQ44"/>
          <cell r="AR44" t="str">
            <v>N/A</v>
          </cell>
          <cell r="AS44"/>
          <cell r="AT44"/>
          <cell r="AU44"/>
          <cell r="AV44"/>
          <cell r="AW44"/>
          <cell r="AX44"/>
          <cell r="AY44" t="str">
            <v>Monetised Benefit</v>
          </cell>
          <cell r="AZ44"/>
          <cell r="BA44"/>
          <cell r="BB44"/>
          <cell r="BC44" t="str">
            <v>Monetised Benefit</v>
          </cell>
          <cell r="BD44" t="str">
            <v>Non-Monetised Benefit</v>
          </cell>
          <cell r="BE44"/>
          <cell r="BF44" t="str">
            <v>Monetised Benefit</v>
          </cell>
          <cell r="BG44" t="str">
            <v>Non-Monetised Benefit</v>
          </cell>
          <cell r="BH44"/>
          <cell r="BI44"/>
          <cell r="BJ44"/>
          <cell r="BK44" t="str">
            <v>Monetised Benefit</v>
          </cell>
          <cell r="BL44"/>
          <cell r="BM44"/>
          <cell r="BN44" t="str">
            <v>Non-Monetised Benefit</v>
          </cell>
          <cell r="BO44"/>
          <cell r="BP44"/>
          <cell r="BQ44"/>
          <cell r="BR44"/>
          <cell r="BS44" t="str">
            <v>Monetised Benefit</v>
          </cell>
          <cell r="BT44" t="str">
            <v>Non-Monetised Benefit</v>
          </cell>
          <cell r="BU44"/>
          <cell r="BV44"/>
          <cell r="BW44"/>
          <cell r="BX44"/>
          <cell r="BY44"/>
          <cell r="BZ44"/>
          <cell r="CA44"/>
          <cell r="CB44"/>
          <cell r="CC44"/>
          <cell r="CD44"/>
          <cell r="CE44"/>
          <cell r="CF44"/>
          <cell r="CG44"/>
          <cell r="CH44" t="str">
            <v>Monetised Benefit</v>
          </cell>
          <cell r="CI44" t="str">
            <v>Monetised Benefit</v>
          </cell>
          <cell r="CJ44" t="str">
            <v>Monetised Benefit</v>
          </cell>
          <cell r="CK44" t="str">
            <v>Non-Monetised Benefit</v>
          </cell>
          <cell r="CL44" t="str">
            <v>Monetised Benefit</v>
          </cell>
          <cell r="CM44"/>
          <cell r="CN44" t="str">
            <v>Non-Monetised Benefit</v>
          </cell>
          <cell r="CO44"/>
          <cell r="CP44"/>
          <cell r="CQ44"/>
          <cell r="CR44"/>
          <cell r="CS44" t="str">
            <v>Non-Monetised</v>
          </cell>
          <cell r="CT44"/>
          <cell r="CU44"/>
          <cell r="CV44" t="str">
            <v>Non-Monetised</v>
          </cell>
          <cell r="CW44"/>
          <cell r="CX44"/>
          <cell r="CY44"/>
          <cell r="CZ44"/>
          <cell r="DA44" t="str">
            <v>Non-Monetised</v>
          </cell>
          <cell r="DB44"/>
          <cell r="DC44"/>
          <cell r="DD44"/>
          <cell r="DE44"/>
          <cell r="DF44" t="str">
            <v>Non-Monetised</v>
          </cell>
          <cell r="DG44"/>
          <cell r="DH44"/>
          <cell r="DI44"/>
          <cell r="DJ44"/>
          <cell r="DK44"/>
          <cell r="DL44"/>
          <cell r="DM44" t="str">
            <v>Non-Monetised</v>
          </cell>
          <cell r="DN44" t="str">
            <v>Non-Monetised</v>
          </cell>
          <cell r="DO44"/>
          <cell r="DP44"/>
          <cell r="DQ44"/>
          <cell r="DR44"/>
          <cell r="DS44" t="str">
            <v>Non-Monetised</v>
          </cell>
          <cell r="DT44"/>
          <cell r="DU44"/>
          <cell r="DV44"/>
          <cell r="DW44"/>
          <cell r="DX44" t="str">
            <v>Non-Monetised Benefit</v>
          </cell>
          <cell r="DY44"/>
          <cell r="DZ44"/>
          <cell r="EA44"/>
          <cell r="EB44" t="str">
            <v>Non-Monetised Benefit</v>
          </cell>
          <cell r="EC44"/>
          <cell r="ED44"/>
          <cell r="EE44"/>
          <cell r="EF44"/>
          <cell r="EH44"/>
          <cell r="EI44"/>
          <cell r="EJ44"/>
        </row>
        <row r="45">
          <cell r="B45"/>
          <cell r="C45"/>
          <cell r="D45"/>
          <cell r="E45"/>
          <cell r="F45"/>
          <cell r="G45"/>
          <cell r="H45"/>
          <cell r="I45"/>
          <cell r="K45"/>
          <cell r="L45" t="str">
            <v>Employee Incentivisation &amp; Engagement - The opportunity for SSCL to provide improved incentives for staff and driver higher levels of engagement</v>
          </cell>
          <cell r="M45"/>
          <cell r="N45"/>
          <cell r="O45"/>
          <cell r="P45"/>
          <cell r="Q45"/>
          <cell r="R45"/>
          <cell r="S45"/>
          <cell r="T45"/>
          <cell r="U45"/>
          <cell r="W45"/>
          <cell r="X45" t="str">
            <v>To deliver the necessary design requirements, commercial and regulatory framework and supporting activities so as to achieve the timely development and cost-effective implementation of smart metering and meeting Programme milestones</v>
          </cell>
          <cell r="Y45"/>
          <cell r="Z45"/>
          <cell r="AA45"/>
          <cell r="AB45"/>
          <cell r="AC45"/>
          <cell r="AD45"/>
          <cell r="AE45"/>
          <cell r="AF45"/>
          <cell r="AG45"/>
          <cell r="AH45"/>
          <cell r="AI45"/>
          <cell r="AJ45"/>
          <cell r="AK45"/>
          <cell r="AL45"/>
          <cell r="AM45"/>
          <cell r="AN45"/>
          <cell r="AO45"/>
          <cell r="AP45"/>
          <cell r="AQ45"/>
          <cell r="AR45"/>
          <cell r="AS45"/>
          <cell r="AT45"/>
          <cell r="AU45"/>
          <cell r="AV45"/>
          <cell r="AW45"/>
          <cell r="AX45"/>
          <cell r="AY45" t="str">
            <v>Reduced absence from schools for staff and children</v>
          </cell>
          <cell r="AZ45"/>
          <cell r="BA45"/>
          <cell r="BB45"/>
          <cell r="BC45"/>
          <cell r="BD45" t="str">
            <v>To align with the new National Information Framework</v>
          </cell>
          <cell r="BE45"/>
          <cell r="BF45" t="str">
            <v>To develop and deliver a service that supports current and future Natioanl Tariff policy for providers and  commissioners</v>
          </cell>
          <cell r="BG45" t="str">
            <v>Instil and maintain trust and confidence</v>
          </cell>
          <cell r="BH45"/>
          <cell r="BI45"/>
          <cell r="BJ45"/>
          <cell r="BK45"/>
          <cell r="BL45"/>
          <cell r="BM45"/>
          <cell r="BN45"/>
          <cell r="BO45"/>
          <cell r="BP45"/>
          <cell r="BQ45"/>
          <cell r="BR45"/>
          <cell r="BS45" t="str">
            <v>To reduce significantly the unit costs, per FTE and per square metre, of running the estate by taking advantage of commercial opportunities and increasing space utilisation through improved working environments</v>
          </cell>
          <cell r="BT45" t="str">
            <v>To develop business and technical solutions to manage debt activity by delivering an online service for the citizen to pro-actively engage with DWP, a solution that will assist in the automation of manual processes and to use advanced analytics to deliver efficiencies in the speed of process and to generate additional debt recoveries.</v>
          </cell>
          <cell r="BU45"/>
          <cell r="BV45"/>
          <cell r="BW45"/>
          <cell r="BX45"/>
          <cell r="BY45"/>
          <cell r="BZ45"/>
          <cell r="CA45"/>
          <cell r="CB45"/>
          <cell r="CC45"/>
          <cell r="CD45"/>
          <cell r="CE45"/>
          <cell r="CF45"/>
          <cell r="CG45"/>
          <cell r="CH45"/>
          <cell r="CI45" t="str">
            <v>Increased confidence that Cyclamen mitigates the RN risks</v>
          </cell>
          <cell r="CJ45" t="str">
            <v>Resource savings resulting from a reduction in the time taken to process further examinations due to more efficient back office processes</v>
          </cell>
          <cell r="CK45" t="str">
            <v>Deliver products more quickly</v>
          </cell>
          <cell r="CL45"/>
          <cell r="CM45"/>
          <cell r="CN45" t="str">
            <v xml:space="preserve">Greater process efficiency. </v>
          </cell>
          <cell r="CO45"/>
          <cell r="CP45"/>
          <cell r="CQ45"/>
          <cell r="CR45"/>
          <cell r="CS45" t="str">
            <v>Enhanced UK warfighting credibility and status as a reference army.</v>
          </cell>
          <cell r="CT45"/>
          <cell r="CU45"/>
          <cell r="CV45" t="str">
            <v>Optimised UK Defence estate</v>
          </cell>
          <cell r="CW45"/>
          <cell r="CX45"/>
          <cell r="CY45"/>
          <cell r="CZ45"/>
          <cell r="DA45" t="str">
            <v>No financial reconciliation between systems</v>
          </cell>
          <cell r="DB45"/>
          <cell r="DC45"/>
          <cell r="DD45"/>
          <cell r="DE45"/>
          <cell r="DF45"/>
          <cell r="DG45"/>
          <cell r="DH45"/>
          <cell r="DI45"/>
          <cell r="DJ45"/>
          <cell r="DK45"/>
          <cell r="DL45"/>
          <cell r="DM45"/>
          <cell r="DN45" t="str">
            <v>The means with which to receive and disseminate information and intelligence to military and civilia</v>
          </cell>
          <cell r="DO45"/>
          <cell r="DP45"/>
          <cell r="DQ45"/>
          <cell r="DR45"/>
          <cell r="DS45" t="str">
            <v>More reliable delivery of outputs - Non-Financial</v>
          </cell>
          <cell r="DT45"/>
          <cell r="DU45"/>
          <cell r="DV45"/>
          <cell r="DW45"/>
          <cell r="DX45" t="str">
            <v>Lower security risk and non-compliance of IT systems</v>
          </cell>
          <cell r="DY45"/>
          <cell r="DZ45"/>
          <cell r="EA45"/>
          <cell r="EB45" t="str">
            <v>Cross CJS/court user efficiencies (better opportunities for joint working</v>
          </cell>
          <cell r="EC45"/>
          <cell r="ED45"/>
          <cell r="EE45"/>
          <cell r="EF45"/>
          <cell r="EH45"/>
          <cell r="EI45"/>
          <cell r="EJ45"/>
        </row>
        <row r="46">
          <cell r="B46"/>
          <cell r="C46"/>
          <cell r="D46"/>
          <cell r="E46"/>
          <cell r="F46"/>
          <cell r="G46"/>
          <cell r="H46"/>
          <cell r="I46"/>
          <cell r="K46"/>
          <cell r="L46" t="str">
            <v>Non-Monetised Benefit</v>
          </cell>
          <cell r="M46"/>
          <cell r="N46"/>
          <cell r="O46"/>
          <cell r="P46"/>
          <cell r="Q46"/>
          <cell r="R46"/>
          <cell r="S46"/>
          <cell r="T46"/>
          <cell r="U46"/>
          <cell r="W46"/>
          <cell r="X46" t="str">
            <v>Non-Monetised Benefit</v>
          </cell>
          <cell r="Y46"/>
          <cell r="Z46"/>
          <cell r="AA46"/>
          <cell r="AB46"/>
          <cell r="AC46"/>
          <cell r="AD46"/>
          <cell r="AE46"/>
          <cell r="AF46"/>
          <cell r="AG46"/>
          <cell r="AH46"/>
          <cell r="AI46"/>
          <cell r="AJ46"/>
          <cell r="AK46"/>
          <cell r="AL46"/>
          <cell r="AM46"/>
          <cell r="AN46"/>
          <cell r="AO46"/>
          <cell r="AP46"/>
          <cell r="AQ46"/>
          <cell r="AR46"/>
          <cell r="AS46"/>
          <cell r="AT46"/>
          <cell r="AU46"/>
          <cell r="AV46"/>
          <cell r="AW46"/>
          <cell r="AX46"/>
          <cell r="AY46" t="str">
            <v>Monetised Benefit</v>
          </cell>
          <cell r="AZ46"/>
          <cell r="BA46"/>
          <cell r="BB46"/>
          <cell r="BC46"/>
          <cell r="BD46" t="str">
            <v>Non-Monetised Benefit</v>
          </cell>
          <cell r="BE46"/>
          <cell r="BF46" t="str">
            <v>Non-Monetised Benefit</v>
          </cell>
          <cell r="BG46" t="str">
            <v>Non-Monetised Benefit</v>
          </cell>
          <cell r="BH46"/>
          <cell r="BI46"/>
          <cell r="BJ46"/>
          <cell r="BK46"/>
          <cell r="BL46"/>
          <cell r="BM46"/>
          <cell r="BN46"/>
          <cell r="BO46"/>
          <cell r="BP46"/>
          <cell r="BQ46"/>
          <cell r="BR46"/>
          <cell r="BS46" t="str">
            <v>Monetised Benefit</v>
          </cell>
          <cell r="BT46" t="str">
            <v>Monetised Benefit</v>
          </cell>
          <cell r="BU46"/>
          <cell r="BV46"/>
          <cell r="BW46"/>
          <cell r="BX46"/>
          <cell r="BY46"/>
          <cell r="BZ46"/>
          <cell r="CA46"/>
          <cell r="CB46"/>
          <cell r="CC46"/>
          <cell r="CD46"/>
          <cell r="CE46"/>
          <cell r="CF46"/>
          <cell r="CG46"/>
          <cell r="CH46"/>
          <cell r="CI46" t="str">
            <v>Non-Monetised Benefit</v>
          </cell>
          <cell r="CJ46" t="str">
            <v>Monetised Benefit</v>
          </cell>
          <cell r="CK46" t="str">
            <v>Non-Monetised Benefit</v>
          </cell>
          <cell r="CL46"/>
          <cell r="CM46"/>
          <cell r="CN46" t="str">
            <v>Non-Monetised Benefit</v>
          </cell>
          <cell r="CO46"/>
          <cell r="CP46"/>
          <cell r="CQ46"/>
          <cell r="CR46"/>
          <cell r="CS46" t="str">
            <v>Non-Monetised</v>
          </cell>
          <cell r="CT46"/>
          <cell r="CU46"/>
          <cell r="CV46" t="str">
            <v>Non-Monetised</v>
          </cell>
          <cell r="CW46"/>
          <cell r="CX46"/>
          <cell r="CY46"/>
          <cell r="CZ46"/>
          <cell r="DA46" t="str">
            <v>Non-Monetised</v>
          </cell>
          <cell r="DB46"/>
          <cell r="DC46"/>
          <cell r="DD46"/>
          <cell r="DE46"/>
          <cell r="DF46"/>
          <cell r="DG46"/>
          <cell r="DH46"/>
          <cell r="DI46"/>
          <cell r="DJ46"/>
          <cell r="DK46"/>
          <cell r="DL46"/>
          <cell r="DM46"/>
          <cell r="DN46" t="str">
            <v>Non-Monetised</v>
          </cell>
          <cell r="DO46"/>
          <cell r="DP46"/>
          <cell r="DQ46"/>
          <cell r="DR46"/>
          <cell r="DS46" t="str">
            <v>Non-Monetised</v>
          </cell>
          <cell r="DT46"/>
          <cell r="DU46"/>
          <cell r="DV46"/>
          <cell r="DW46"/>
          <cell r="DX46" t="str">
            <v>Non-Monetised Benefit</v>
          </cell>
          <cell r="DY46"/>
          <cell r="DZ46"/>
          <cell r="EA46"/>
          <cell r="EB46" t="str">
            <v>Non-Monetised Benefit</v>
          </cell>
          <cell r="EC46"/>
          <cell r="ED46"/>
          <cell r="EE46"/>
          <cell r="EF46"/>
          <cell r="EH46"/>
          <cell r="EI46"/>
          <cell r="EJ46"/>
        </row>
        <row r="47">
          <cell r="B47"/>
          <cell r="C47"/>
          <cell r="D47"/>
          <cell r="E47"/>
          <cell r="F47"/>
          <cell r="G47"/>
          <cell r="H47"/>
          <cell r="I47"/>
          <cell r="K47"/>
          <cell r="L47" t="str">
            <v>Legal and Risk Allocation - The effective transfer of risk from HMG to SSCL as a supplier</v>
          </cell>
          <cell r="M47"/>
          <cell r="N47"/>
          <cell r="O47"/>
          <cell r="P47"/>
          <cell r="Q47"/>
          <cell r="R47"/>
          <cell r="S47"/>
          <cell r="T47"/>
          <cell r="U47"/>
          <cell r="W47"/>
          <cell r="X47" t="str">
            <v>To ensure that the communications infrastructure and the metering and data management arrangements meet national requirements for security and resilience and command the confidence of stakeholders</v>
          </cell>
          <cell r="Y47"/>
          <cell r="Z47"/>
          <cell r="AA47"/>
          <cell r="AB47"/>
          <cell r="AC47"/>
          <cell r="AD47"/>
          <cell r="AE47"/>
          <cell r="AF47"/>
          <cell r="AG47"/>
          <cell r="AH47"/>
          <cell r="AI47"/>
          <cell r="AJ47"/>
          <cell r="AK47"/>
          <cell r="AL47"/>
          <cell r="AM47"/>
          <cell r="AN47"/>
          <cell r="AO47"/>
          <cell r="AP47"/>
          <cell r="AQ47"/>
          <cell r="AR47"/>
          <cell r="AS47"/>
          <cell r="AT47"/>
          <cell r="AU47"/>
          <cell r="AV47"/>
          <cell r="AW47"/>
          <cell r="AX47"/>
          <cell r="AY47" t="str">
            <v>Fewer outbreaks of flu in the community - impact on employers and absence of staff</v>
          </cell>
          <cell r="AZ47"/>
          <cell r="BA47"/>
          <cell r="BB47"/>
          <cell r="BC47"/>
          <cell r="BD47" t="str">
            <v>To ensure that data security and integrity is considered as a high priority and key focus throughout the Programme</v>
          </cell>
          <cell r="BE47"/>
          <cell r="BF47"/>
          <cell r="BG47" t="str">
            <v>Ensuring that health and other professionals, the public &amp; the media are engaged &amp; well informed in advance &amp; throughout the pandemic period</v>
          </cell>
          <cell r="BH47"/>
          <cell r="BI47"/>
          <cell r="BJ47"/>
          <cell r="BK47"/>
          <cell r="BL47"/>
          <cell r="BM47"/>
          <cell r="BN47"/>
          <cell r="BO47"/>
          <cell r="BP47"/>
          <cell r="BQ47"/>
          <cell r="BR47"/>
          <cell r="BS47" t="str">
            <v>By working closely with operations, ensure customer service, performance and people engagement is protected, wherever possible, during implementation</v>
          </cell>
          <cell r="BT47"/>
          <cell r="BU47"/>
          <cell r="BV47"/>
          <cell r="BW47"/>
          <cell r="BX47"/>
          <cell r="BY47"/>
          <cell r="BZ47"/>
          <cell r="CA47"/>
          <cell r="CB47"/>
          <cell r="CC47"/>
          <cell r="CD47"/>
          <cell r="CE47"/>
          <cell r="CF47"/>
          <cell r="CG47"/>
          <cell r="CH47"/>
          <cell r="CI47"/>
          <cell r="CJ47" t="str">
            <v>Resource savings enabled as a result of the provision of mobile technology</v>
          </cell>
          <cell r="CK47" t="str">
            <v>Reduction in product charge saving for UK Government</v>
          </cell>
          <cell r="CL47"/>
          <cell r="CM47"/>
          <cell r="CN47"/>
          <cell r="CO47"/>
          <cell r="CP47"/>
          <cell r="CQ47"/>
          <cell r="CR47"/>
          <cell r="CS47" t="str">
            <v>Increased flexibility to deliver future platform improvements.</v>
          </cell>
          <cell r="CT47"/>
          <cell r="CU47"/>
          <cell r="CV47" t="str">
            <v>Improved future infrastructure solutions</v>
          </cell>
          <cell r="CW47"/>
          <cell r="CX47"/>
          <cell r="CY47"/>
          <cell r="CZ47"/>
          <cell r="DA47" t="str">
            <v>Timely and accurate management information.</v>
          </cell>
          <cell r="DB47"/>
          <cell r="DC47"/>
          <cell r="DD47"/>
          <cell r="DE47"/>
          <cell r="DF47"/>
          <cell r="DG47"/>
          <cell r="DH47"/>
          <cell r="DI47"/>
          <cell r="DJ47"/>
          <cell r="DK47"/>
          <cell r="DL47"/>
          <cell r="DM47"/>
          <cell r="DN47" t="str">
            <v>The MPA shall have clear potential to provide the ability to conduct overland Persistent Wide Area S</v>
          </cell>
          <cell r="DO47"/>
          <cell r="DP47"/>
          <cell r="DQ47"/>
          <cell r="DR47"/>
          <cell r="DS47" t="str">
            <v>Improved reputation inside and outside of Defence - Non-Financial</v>
          </cell>
          <cell r="DT47"/>
          <cell r="DU47"/>
          <cell r="DV47"/>
          <cell r="DW47"/>
          <cell r="DX47" t="str">
            <v>More positive experience for victims and witnesses</v>
          </cell>
          <cell r="DY47"/>
          <cell r="DZ47"/>
          <cell r="EA47"/>
          <cell r="EB47" t="str">
            <v>Supports HMG 'Digital by Default' approach</v>
          </cell>
          <cell r="EC47"/>
          <cell r="ED47"/>
          <cell r="EE47"/>
          <cell r="EF47"/>
          <cell r="EH47"/>
          <cell r="EI47"/>
          <cell r="EJ47"/>
        </row>
        <row r="48">
          <cell r="B48"/>
          <cell r="C48"/>
          <cell r="D48"/>
          <cell r="E48"/>
          <cell r="F48"/>
          <cell r="G48"/>
          <cell r="H48"/>
          <cell r="I48"/>
          <cell r="K48"/>
          <cell r="L48" t="str">
            <v>Non-Monetised Benefit</v>
          </cell>
          <cell r="M48"/>
          <cell r="N48"/>
          <cell r="O48"/>
          <cell r="P48"/>
          <cell r="Q48"/>
          <cell r="R48"/>
          <cell r="S48"/>
          <cell r="T48"/>
          <cell r="U48"/>
          <cell r="W48"/>
          <cell r="X48" t="str">
            <v>Non-Monetised Benefit</v>
          </cell>
          <cell r="Y48"/>
          <cell r="Z48"/>
          <cell r="AA48"/>
          <cell r="AB48"/>
          <cell r="AC48"/>
          <cell r="AD48"/>
          <cell r="AE48"/>
          <cell r="AF48"/>
          <cell r="AG48"/>
          <cell r="AH48"/>
          <cell r="AI48"/>
          <cell r="AJ48"/>
          <cell r="AK48"/>
          <cell r="AL48"/>
          <cell r="AM48"/>
          <cell r="AN48"/>
          <cell r="AO48"/>
          <cell r="AP48"/>
          <cell r="AQ48"/>
          <cell r="AR48"/>
          <cell r="AS48"/>
          <cell r="AT48"/>
          <cell r="AU48"/>
          <cell r="AV48"/>
          <cell r="AW48"/>
          <cell r="AX48"/>
          <cell r="AY48" t="str">
            <v>Monetised Benefit</v>
          </cell>
          <cell r="AZ48"/>
          <cell r="BA48"/>
          <cell r="BB48"/>
          <cell r="BC48"/>
          <cell r="BD48" t="str">
            <v>Non-Monetised Benefit</v>
          </cell>
          <cell r="BE48"/>
          <cell r="BF48"/>
          <cell r="BG48" t="str">
            <v>Non-Monetised Benefit</v>
          </cell>
          <cell r="BH48"/>
          <cell r="BI48"/>
          <cell r="BJ48"/>
          <cell r="BK48"/>
          <cell r="BL48"/>
          <cell r="BM48"/>
          <cell r="BN48"/>
          <cell r="BO48"/>
          <cell r="BP48"/>
          <cell r="BQ48"/>
          <cell r="BR48"/>
          <cell r="BS48" t="str">
            <v>Non-Monetised Benefit</v>
          </cell>
          <cell r="BT48"/>
          <cell r="BU48"/>
          <cell r="BV48"/>
          <cell r="BW48"/>
          <cell r="BX48"/>
          <cell r="BY48"/>
          <cell r="BZ48"/>
          <cell r="CA48"/>
          <cell r="CB48"/>
          <cell r="CC48"/>
          <cell r="CD48"/>
          <cell r="CE48"/>
          <cell r="CF48"/>
          <cell r="CG48"/>
          <cell r="CH48"/>
          <cell r="CI48"/>
          <cell r="CJ48" t="str">
            <v>Monetised Benefit</v>
          </cell>
          <cell r="CK48" t="str">
            <v>Monetised Benefit</v>
          </cell>
          <cell r="CL48"/>
          <cell r="CM48"/>
          <cell r="CN48"/>
          <cell r="CO48"/>
          <cell r="CP48"/>
          <cell r="CQ48"/>
          <cell r="CR48"/>
          <cell r="CS48" t="str">
            <v>Monetised</v>
          </cell>
          <cell r="CT48"/>
          <cell r="CU48"/>
          <cell r="CV48" t="str">
            <v>Non-Monetised</v>
          </cell>
          <cell r="CW48"/>
          <cell r="CX48"/>
          <cell r="CY48"/>
          <cell r="CZ48"/>
          <cell r="DA48" t="str">
            <v>Non-Monetised</v>
          </cell>
          <cell r="DB48"/>
          <cell r="DC48"/>
          <cell r="DD48"/>
          <cell r="DE48"/>
          <cell r="DF48"/>
          <cell r="DG48"/>
          <cell r="DH48"/>
          <cell r="DI48"/>
          <cell r="DJ48"/>
          <cell r="DK48"/>
          <cell r="DL48"/>
          <cell r="DM48"/>
          <cell r="DN48" t="str">
            <v>Non-Monetised</v>
          </cell>
          <cell r="DO48"/>
          <cell r="DP48"/>
          <cell r="DQ48"/>
          <cell r="DR48"/>
          <cell r="DS48" t="str">
            <v>Non-Monetised</v>
          </cell>
          <cell r="DT48"/>
          <cell r="DU48"/>
          <cell r="DV48"/>
          <cell r="DW48"/>
          <cell r="DX48" t="str">
            <v>Non-Monetised Benefit</v>
          </cell>
          <cell r="DY48"/>
          <cell r="DZ48"/>
          <cell r="EA48"/>
          <cell r="EB48" t="str">
            <v>Non-Monetised Benefit</v>
          </cell>
          <cell r="EC48"/>
          <cell r="ED48"/>
          <cell r="EE48"/>
          <cell r="EF48"/>
          <cell r="EH48"/>
          <cell r="EI48"/>
          <cell r="EJ48"/>
        </row>
        <row r="49">
          <cell r="B49" t="str">
            <v>High</v>
          </cell>
          <cell r="C49" t="str">
            <v>Medium</v>
          </cell>
          <cell r="D49" t="str">
            <v>Medium</v>
          </cell>
          <cell r="E49" t="str">
            <v>High</v>
          </cell>
          <cell r="F49" t="str">
            <v>High</v>
          </cell>
          <cell r="G49" t="str">
            <v>High</v>
          </cell>
          <cell r="H49" t="str">
            <v>High</v>
          </cell>
          <cell r="I49" t="str">
            <v>Medium</v>
          </cell>
          <cell r="J49" t="str">
            <v>Medium</v>
          </cell>
          <cell r="K49" t="str">
            <v>High</v>
          </cell>
          <cell r="L49" t="str">
            <v>High</v>
          </cell>
          <cell r="M49" t="str">
            <v>Medium</v>
          </cell>
          <cell r="N49" t="str">
            <v>Low</v>
          </cell>
          <cell r="O49" t="str">
            <v>Medium</v>
          </cell>
          <cell r="P49" t="str">
            <v>High</v>
          </cell>
          <cell r="Q49" t="str">
            <v>Medium</v>
          </cell>
          <cell r="R49" t="str">
            <v>Low</v>
          </cell>
          <cell r="S49" t="str">
            <v>High</v>
          </cell>
          <cell r="T49" t="str">
            <v>High</v>
          </cell>
          <cell r="U49" t="str">
            <v>High</v>
          </cell>
          <cell r="V49" t="str">
            <v>Medium</v>
          </cell>
          <cell r="W49" t="str">
            <v>High</v>
          </cell>
          <cell r="X49" t="str">
            <v>High</v>
          </cell>
          <cell r="Y49" t="str">
            <v>High</v>
          </cell>
          <cell r="Z49" t="str">
            <v>High</v>
          </cell>
          <cell r="AA49" t="str">
            <v>High</v>
          </cell>
          <cell r="AB49" t="str">
            <v>High</v>
          </cell>
          <cell r="AC49" t="str">
            <v>High</v>
          </cell>
          <cell r="AD49" t="str">
            <v>High</v>
          </cell>
          <cell r="AE49" t="str">
            <v>High</v>
          </cell>
          <cell r="AF49" t="str">
            <v>High</v>
          </cell>
          <cell r="AG49" t="str">
            <v>Medium</v>
          </cell>
          <cell r="AH49" t="str">
            <v xml:space="preserve">High </v>
          </cell>
          <cell r="AI49" t="str">
            <v xml:space="preserve">High </v>
          </cell>
          <cell r="AJ49" t="str">
            <v xml:space="preserve">High </v>
          </cell>
          <cell r="AK49"/>
          <cell r="AL49"/>
          <cell r="AM49" t="str">
            <v xml:space="preserve">High </v>
          </cell>
          <cell r="AN49" t="str">
            <v xml:space="preserve">High </v>
          </cell>
          <cell r="AO49" t="str">
            <v xml:space="preserve">High </v>
          </cell>
          <cell r="AP49" t="str">
            <v xml:space="preserve">High </v>
          </cell>
          <cell r="AQ49" t="str">
            <v xml:space="preserve">High </v>
          </cell>
          <cell r="AR49" t="str">
            <v xml:space="preserve">High </v>
          </cell>
          <cell r="AS49" t="str">
            <v>Medium</v>
          </cell>
          <cell r="AT49" t="str">
            <v xml:space="preserve">High </v>
          </cell>
          <cell r="AU49" t="str">
            <v xml:space="preserve">High </v>
          </cell>
          <cell r="AV49" t="str">
            <v xml:space="preserve">High </v>
          </cell>
          <cell r="AW49" t="str">
            <v>High</v>
          </cell>
          <cell r="AX49" t="str">
            <v>High</v>
          </cell>
          <cell r="AY49" t="str">
            <v>High</v>
          </cell>
          <cell r="AZ49" t="str">
            <v>High</v>
          </cell>
          <cell r="BA49" t="str">
            <v>High</v>
          </cell>
          <cell r="BB49" t="str">
            <v>High</v>
          </cell>
          <cell r="BC49" t="str">
            <v>High</v>
          </cell>
          <cell r="BD49" t="str">
            <v>High</v>
          </cell>
          <cell r="BE49" t="str">
            <v>Medium</v>
          </cell>
          <cell r="BF49" t="str">
            <v>High</v>
          </cell>
          <cell r="BG49" t="str">
            <v>High</v>
          </cell>
          <cell r="BH49" t="str">
            <v>High</v>
          </cell>
          <cell r="BI49" t="str">
            <v>Medium</v>
          </cell>
          <cell r="BJ49" t="str">
            <v>High</v>
          </cell>
          <cell r="BK49" t="str">
            <v>Medium</v>
          </cell>
          <cell r="BL49" t="str">
            <v>High</v>
          </cell>
          <cell r="BM49" t="str">
            <v>Low</v>
          </cell>
          <cell r="BN49" t="str">
            <v>High</v>
          </cell>
          <cell r="BO49" t="str">
            <v>High</v>
          </cell>
          <cell r="BP49" t="str">
            <v>High</v>
          </cell>
          <cell r="BQ49" t="str">
            <v>High</v>
          </cell>
          <cell r="BR49" t="str">
            <v>High</v>
          </cell>
          <cell r="BS49" t="str">
            <v>High</v>
          </cell>
          <cell r="BT49" t="str">
            <v>High</v>
          </cell>
          <cell r="BU49" t="str">
            <v>Low</v>
          </cell>
          <cell r="BV49" t="str">
            <v>High</v>
          </cell>
          <cell r="BW49" t="str">
            <v>High</v>
          </cell>
          <cell r="BX49" t="str">
            <v>High</v>
          </cell>
          <cell r="BY49" t="str">
            <v>Medium</v>
          </cell>
          <cell r="BZ49" t="str">
            <v>Medium</v>
          </cell>
          <cell r="CA49" t="str">
            <v>High</v>
          </cell>
          <cell r="CB49" t="str">
            <v>High</v>
          </cell>
          <cell r="CC49" t="str">
            <v>High</v>
          </cell>
          <cell r="CD49" t="str">
            <v>High</v>
          </cell>
          <cell r="CE49" t="str">
            <v>High</v>
          </cell>
          <cell r="CF49" t="str">
            <v>High</v>
          </cell>
          <cell r="CG49" t="str">
            <v>High</v>
          </cell>
          <cell r="CH49" t="str">
            <v>High</v>
          </cell>
          <cell r="CI49" t="str">
            <v>High</v>
          </cell>
          <cell r="CJ49" t="str">
            <v>High</v>
          </cell>
          <cell r="CK49" t="str">
            <v>High</v>
          </cell>
          <cell r="CL49" t="str">
            <v>High</v>
          </cell>
          <cell r="CM49" t="str">
            <v>High</v>
          </cell>
          <cell r="CN49" t="str">
            <v>High</v>
          </cell>
          <cell r="CO49" t="str">
            <v>Medium</v>
          </cell>
          <cell r="CP49" t="str">
            <v>High</v>
          </cell>
          <cell r="CQ49" t="str">
            <v>Medium</v>
          </cell>
          <cell r="CR49" t="str">
            <v>Medium</v>
          </cell>
          <cell r="CS49" t="str">
            <v>High</v>
          </cell>
          <cell r="CT49" t="str">
            <v>High</v>
          </cell>
          <cell r="CU49" t="str">
            <v>Medium</v>
          </cell>
          <cell r="CV49" t="str">
            <v>High</v>
          </cell>
          <cell r="CW49" t="str">
            <v>Medium</v>
          </cell>
          <cell r="CX49" t="str">
            <v>High</v>
          </cell>
          <cell r="CY49" t="str">
            <v>High</v>
          </cell>
          <cell r="CZ49" t="str">
            <v>High</v>
          </cell>
          <cell r="DA49"/>
          <cell r="DB49" t="str">
            <v>High</v>
          </cell>
          <cell r="DC49" t="str">
            <v>High</v>
          </cell>
          <cell r="DD49" t="str">
            <v>High</v>
          </cell>
          <cell r="DE49" t="str">
            <v>High</v>
          </cell>
          <cell r="DF49" t="str">
            <v>High</v>
          </cell>
          <cell r="DG49" t="str">
            <v>High</v>
          </cell>
          <cell r="DH49" t="str">
            <v>High</v>
          </cell>
          <cell r="DI49" t="str">
            <v>Low</v>
          </cell>
          <cell r="DJ49" t="str">
            <v>High</v>
          </cell>
          <cell r="DK49" t="str">
            <v>Medium</v>
          </cell>
          <cell r="DL49" t="str">
            <v>High</v>
          </cell>
          <cell r="DM49" t="str">
            <v>High</v>
          </cell>
          <cell r="DN49" t="str">
            <v>Medium</v>
          </cell>
          <cell r="DO49" t="str">
            <v>High</v>
          </cell>
          <cell r="DP49" t="str">
            <v>High</v>
          </cell>
          <cell r="DQ49" t="str">
            <v>Medium</v>
          </cell>
          <cell r="DR49" t="str">
            <v>High</v>
          </cell>
          <cell r="DS49" t="str">
            <v>High</v>
          </cell>
          <cell r="DT49" t="str">
            <v>High</v>
          </cell>
          <cell r="DU49" t="str">
            <v>High</v>
          </cell>
          <cell r="DV49" t="str">
            <v>High</v>
          </cell>
          <cell r="DW49" t="str">
            <v>Medium</v>
          </cell>
          <cell r="DX49" t="str">
            <v>High</v>
          </cell>
          <cell r="DY49" t="str">
            <v>High</v>
          </cell>
          <cell r="DZ49" t="str">
            <v>High</v>
          </cell>
          <cell r="EA49" t="str">
            <v>High</v>
          </cell>
          <cell r="EB49" t="str">
            <v>High</v>
          </cell>
          <cell r="EC49" t="str">
            <v>Medium</v>
          </cell>
          <cell r="ED49" t="str">
            <v>High</v>
          </cell>
          <cell r="EE49" t="str">
            <v>High</v>
          </cell>
          <cell r="EF49" t="str">
            <v>High</v>
          </cell>
          <cell r="EG49" t="str">
            <v>High</v>
          </cell>
          <cell r="EH49" t="str">
            <v>High</v>
          </cell>
          <cell r="EI49" t="str">
            <v>High</v>
          </cell>
          <cell r="EJ49" t="str">
            <v>High</v>
          </cell>
        </row>
        <row r="50">
          <cell r="B50" t="str">
            <v>Amber/Red</v>
          </cell>
          <cell r="C50" t="str">
            <v>Amber</v>
          </cell>
          <cell r="D50" t="str">
            <v>Amber/Green</v>
          </cell>
          <cell r="E50" t="str">
            <v>Amber/Red</v>
          </cell>
          <cell r="F50" t="str">
            <v>Amber</v>
          </cell>
          <cell r="G50" t="str">
            <v>Amber</v>
          </cell>
          <cell r="H50" t="str">
            <v>Amber</v>
          </cell>
          <cell r="I50" t="str">
            <v>Amber/Green</v>
          </cell>
          <cell r="J50" t="str">
            <v>Amber</v>
          </cell>
          <cell r="K50" t="str">
            <v>Amber</v>
          </cell>
          <cell r="L50" t="str">
            <v>Amber/Red</v>
          </cell>
          <cell r="M50" t="str">
            <v>Amber</v>
          </cell>
          <cell r="N50" t="str">
            <v>Amber/Green</v>
          </cell>
          <cell r="O50" t="str">
            <v>Amber</v>
          </cell>
          <cell r="P50" t="str">
            <v>Amber/Red</v>
          </cell>
          <cell r="Q50" t="str">
            <v>Amber/Green</v>
          </cell>
          <cell r="R50" t="str">
            <v>Green</v>
          </cell>
          <cell r="S50" t="str">
            <v>Amber/Green</v>
          </cell>
          <cell r="T50" t="str">
            <v>Amber</v>
          </cell>
          <cell r="U50" t="str">
            <v>Amber</v>
          </cell>
          <cell r="V50" t="str">
            <v>Amber</v>
          </cell>
          <cell r="W50" t="str">
            <v>Amber/Green</v>
          </cell>
          <cell r="X50" t="str">
            <v>Amber</v>
          </cell>
          <cell r="Y50" t="str">
            <v>Amber</v>
          </cell>
          <cell r="Z50" t="str">
            <v>Amber/Red</v>
          </cell>
          <cell r="AA50" t="str">
            <v>Green</v>
          </cell>
          <cell r="AB50" t="str">
            <v>Amber/Green</v>
          </cell>
          <cell r="AC50" t="str">
            <v>Red</v>
          </cell>
          <cell r="AD50" t="str">
            <v>Amber</v>
          </cell>
          <cell r="AE50" t="str">
            <v>Amber/Green</v>
          </cell>
          <cell r="AF50" t="str">
            <v>Amber/Red</v>
          </cell>
          <cell r="AG50" t="str">
            <v>Amber</v>
          </cell>
          <cell r="AH50" t="str">
            <v>Amber</v>
          </cell>
          <cell r="AI50" t="str">
            <v>Amber</v>
          </cell>
          <cell r="AJ50" t="str">
            <v>Amber/Green</v>
          </cell>
          <cell r="AK50" t="str">
            <v>Amber/Red</v>
          </cell>
          <cell r="AL50" t="str">
            <v>Amber/Red</v>
          </cell>
          <cell r="AM50" t="str">
            <v>Amber</v>
          </cell>
          <cell r="AN50" t="str">
            <v>Amber</v>
          </cell>
          <cell r="AO50" t="str">
            <v>Amber</v>
          </cell>
          <cell r="AP50" t="str">
            <v>Amber/Red</v>
          </cell>
          <cell r="AQ50" t="str">
            <v>Amber/Red</v>
          </cell>
          <cell r="AR50" t="str">
            <v>Amber/Red</v>
          </cell>
          <cell r="AS50" t="str">
            <v>Amber/Green</v>
          </cell>
          <cell r="AT50" t="str">
            <v>Red</v>
          </cell>
          <cell r="AU50" t="str">
            <v>Amber</v>
          </cell>
          <cell r="AV50" t="str">
            <v>Amber/Green</v>
          </cell>
          <cell r="AW50" t="str">
            <v>Red</v>
          </cell>
          <cell r="AX50" t="str">
            <v>Amber/Red</v>
          </cell>
          <cell r="AY50" t="str">
            <v>Amber/Green</v>
          </cell>
          <cell r="AZ50" t="str">
            <v>Amber</v>
          </cell>
          <cell r="BA50" t="str">
            <v>Amber/Red</v>
          </cell>
          <cell r="BB50" t="str">
            <v>Amber</v>
          </cell>
          <cell r="BC50" t="str">
            <v>Amber</v>
          </cell>
          <cell r="BD50" t="str">
            <v>Amber/Red</v>
          </cell>
          <cell r="BE50" t="str">
            <v>Amber</v>
          </cell>
          <cell r="BF50" t="str">
            <v>Amber</v>
          </cell>
          <cell r="BG50" t="str">
            <v>Amber</v>
          </cell>
          <cell r="BH50" t="str">
            <v>Amber/Green</v>
          </cell>
          <cell r="BI50" t="str">
            <v>Amber/Green</v>
          </cell>
          <cell r="BJ50" t="str">
            <v>Amber</v>
          </cell>
          <cell r="BK50" t="str">
            <v>Amber</v>
          </cell>
          <cell r="BL50" t="str">
            <v>Amber</v>
          </cell>
          <cell r="BM50" t="str">
            <v>Amber</v>
          </cell>
          <cell r="BN50" t="str">
            <v>Amber/Green</v>
          </cell>
          <cell r="BO50" t="str">
            <v>Amber/Red</v>
          </cell>
          <cell r="BP50" t="str">
            <v>Amber</v>
          </cell>
          <cell r="BQ50" t="str">
            <v>Amber</v>
          </cell>
          <cell r="BR50" t="str">
            <v>Amber/Green</v>
          </cell>
          <cell r="BS50" t="str">
            <v>Amber/Red</v>
          </cell>
          <cell r="BT50" t="str">
            <v>Amber/Green</v>
          </cell>
          <cell r="BU50" t="str">
            <v>Green</v>
          </cell>
          <cell r="BV50" t="str">
            <v>Green</v>
          </cell>
          <cell r="BW50" t="str">
            <v>Amber</v>
          </cell>
          <cell r="BX50" t="str">
            <v>Amber</v>
          </cell>
          <cell r="BY50" t="str">
            <v>Amber</v>
          </cell>
          <cell r="BZ50" t="str">
            <v>Amber</v>
          </cell>
          <cell r="CA50" t="str">
            <v>Amber</v>
          </cell>
          <cell r="CB50" t="str">
            <v>Amber</v>
          </cell>
          <cell r="CC50" t="str">
            <v>Amber/Red</v>
          </cell>
          <cell r="CD50" t="str">
            <v>Amber</v>
          </cell>
          <cell r="CE50" t="str">
            <v>Amber</v>
          </cell>
          <cell r="CF50" t="str">
            <v>Amber/Red</v>
          </cell>
          <cell r="CG50" t="str">
            <v>Amber</v>
          </cell>
          <cell r="CH50" t="str">
            <v>Reset</v>
          </cell>
          <cell r="CI50" t="str">
            <v>Amber/Red</v>
          </cell>
          <cell r="CJ50" t="str">
            <v>Amber/Red</v>
          </cell>
          <cell r="CK50" t="str">
            <v>Red</v>
          </cell>
          <cell r="CL50" t="str">
            <v>Amber</v>
          </cell>
          <cell r="CM50" t="str">
            <v>Amber/Green</v>
          </cell>
          <cell r="CN50" t="str">
            <v>Amber/Red</v>
          </cell>
          <cell r="CO50" t="str">
            <v>Amber</v>
          </cell>
          <cell r="CP50" t="str">
            <v>Amber</v>
          </cell>
          <cell r="CQ50" t="str">
            <v>Amber</v>
          </cell>
          <cell r="CR50" t="str">
            <v>Green</v>
          </cell>
          <cell r="CS50" t="str">
            <v>Amber</v>
          </cell>
          <cell r="CT50" t="str">
            <v>Amber/Red</v>
          </cell>
          <cell r="CU50" t="str">
            <v>Amber</v>
          </cell>
          <cell r="CV50" t="str">
            <v>Amber</v>
          </cell>
          <cell r="CW50" t="str">
            <v>Amber</v>
          </cell>
          <cell r="CX50" t="str">
            <v>Amber/Red</v>
          </cell>
          <cell r="CY50" t="str">
            <v>Amber</v>
          </cell>
          <cell r="CZ50" t="str">
            <v>Amber</v>
          </cell>
          <cell r="DA50" t="str">
            <v>Amber</v>
          </cell>
          <cell r="DB50" t="str">
            <v>Red</v>
          </cell>
          <cell r="DC50" t="str">
            <v>Amber/Green</v>
          </cell>
          <cell r="DD50" t="str">
            <v>Amber/Green</v>
          </cell>
          <cell r="DE50" t="str">
            <v>Amber</v>
          </cell>
          <cell r="DF50" t="str">
            <v>Amber</v>
          </cell>
          <cell r="DG50" t="str">
            <v>Amber</v>
          </cell>
          <cell r="DH50" t="str">
            <v>Amber/Green</v>
          </cell>
          <cell r="DI50" t="str">
            <v>Amber/Red</v>
          </cell>
          <cell r="DJ50" t="str">
            <v>Amber</v>
          </cell>
          <cell r="DK50" t="str">
            <v>Amber/Green</v>
          </cell>
          <cell r="DL50" t="str">
            <v>Amber</v>
          </cell>
          <cell r="DM50" t="str">
            <v>Amber/Red</v>
          </cell>
          <cell r="DN50" t="str">
            <v>Amber</v>
          </cell>
          <cell r="DO50" t="str">
            <v>Amber</v>
          </cell>
          <cell r="DP50" t="str">
            <v>Amber</v>
          </cell>
          <cell r="DQ50" t="str">
            <v>Amber/Green</v>
          </cell>
          <cell r="DR50" t="str">
            <v>Amber/Red</v>
          </cell>
          <cell r="DS50" t="str">
            <v>Amber</v>
          </cell>
          <cell r="DT50" t="str">
            <v>Red</v>
          </cell>
          <cell r="DU50" t="str">
            <v>Amber</v>
          </cell>
          <cell r="DV50" t="str">
            <v>Amber</v>
          </cell>
          <cell r="DW50" t="str">
            <v>Amber</v>
          </cell>
          <cell r="DX50" t="str">
            <v>Amber/Red</v>
          </cell>
          <cell r="DY50" t="str">
            <v>Green</v>
          </cell>
          <cell r="DZ50" t="str">
            <v>Amber/Red</v>
          </cell>
          <cell r="EA50" t="str">
            <v>Amber/Red</v>
          </cell>
          <cell r="EB50" t="str">
            <v>Amber/Red</v>
          </cell>
          <cell r="EC50" t="str">
            <v>Green</v>
          </cell>
          <cell r="ED50" t="str">
            <v>Green</v>
          </cell>
          <cell r="EE50" t="str">
            <v>Green</v>
          </cell>
          <cell r="EF50" t="str">
            <v>Amber/Green</v>
          </cell>
          <cell r="EG50" t="str">
            <v>Amber/Red</v>
          </cell>
          <cell r="EH50" t="str">
            <v>Amber/Red</v>
          </cell>
          <cell r="EI50" t="str">
            <v>Amber</v>
          </cell>
          <cell r="EJ50" t="str">
            <v>Amber/Green</v>
          </cell>
        </row>
        <row r="51">
          <cell r="B51" t="str">
            <v>The DCA remains at Amber/Red this quarter, reflecting progress against a timeline containing little contingency, and significant risks outside the project's control, including the EU Referendum result and effect on markets.A market testing exercise with a selected group of investors was scheduled to start mid-July. The aim of that exercise is to test appetite for the asset and obtain feedback on the sale structure, route to market and ideally potential pricing. In advance of this, Rating Agencies have been engaged to carry out an analysis of the asset and confirm possible target rating. The EU Referendum result and the resulting market uncertainty have led the project to push the launch of market testing until formal feedback is received from Rating Agencies and advisers confirm investors would be willing to engage in a market testing exercise and provide meaningful feedback. Formal advice will be submitted to Ministers mid-July as to whether it would be possible to start a market testing exercise at the end of July, and what the associated risks are. Other key project risks include volatile market conditions, ensuring stakeholders are able to support the sale process, demonstrating the robustness of the model, and that the Master Servicer processes are sufficiently robust to reassure investors that the servicing of the loans is working. The 16/17 timetable leaves very little contingency and the project remains subject to risks outside of its control, therefore the project is likely to remain at Amber or higher risk until the sale is complete.</v>
          </cell>
          <cell r="C51" t="str">
            <v>The Infrastructure and Projects Authority (IPA) undertook a Gateway 0 Review of the Local Land Charges (LLC) Programme in August 2015. The review resulted in an Amber/Red Delivery Confidence Assessment (DCA). A further IPA Assurance of Action Plan (AAP) review was held on the 7th and 8th January 2016. The review resulted in an Amber DCA.The IPA made a total of 15 recommendations. Progress against the resolution of each recommendation is managed by the LLC Programme Board on a monthly basis. Progress is detailed in the LLC Programme IPA Action Log.To date the LLC Programme Board has sign-off the completion of 8 recommendations. The remaining 7 recommendations are all progressing well and on schedule to be addressed on or before September 2016:• Accelerating the definition of the LLC Benefits Management Strategy;• Definition of the LLC Programme Training and Development Plan;• The design and build of the LLC Register Service;• Definition of New Burdens;• Additional external representation on the LLC Programme Board;• Establishment of the LLC Business Change Work Stream;• Address obligations under Environmental Information Regulations (EIR).</v>
          </cell>
          <cell r="D51" t="str">
            <v>Successful delivery remain probable: a) Ship construction remains on schedule with good working relationship sustained with main contractorb) Ship model tests, both computer model and wet tank test completed to quality standardc) Enabling infrastructure identified and procurment commenced</v>
          </cell>
          <cell r="E51" t="str">
            <v>The German Government have indicated that they have finally agreed to a structure which will enable us to protect security and non-proliferation rights (SANP) and enable each shareholder to sell their stakes.  This structure would only enable a trade sale but the Steering Group have agreed that, after 15 years work, despite the VfM implications HMG should take this option.We need to ensure alignment between the Dutch legislation and the UK and German special shares.Alignment will allow for German and UK Political sign-off to enable the Dutch to commence its Parliamentary process in Sept, and enact it ahead of the Dutch general election in March 2017.We also need to ensure that any structure is tax efficient; compatible with EU law; would not be classified on HMG’s balance sheet and would likely meet VfM hurdles.Following  political approval, we will need to negotiate a new shareholder agreement and work with the company to ready itself to implement the new structure as soon as the Act passes. Given the complexities of the project, we are in the process of developing a new business case just for the first phase of putting in place the new corporate structure. The case would be based around 1. the benefits of transforming the governance to a corporate board structure, 2. the commercial value of creating the optionality to sell.  NAO officials agree this is a sensible way forward.</v>
          </cell>
          <cell r="F51" t="str">
            <v>On 1st April 2015 the NIMR  transferred to the Francis Crick Institute.  This highly complex transfer included the transfer of 611 former NIMR  staff by TUPE, all NIMR assets and the leasing of the NIMR site.  Construction of the new Francis Crick Institute near  St. Pancras was completed as planned in November 2015.  However, Practical Completion of the building is delayed due to difficulties in completing the extensive commissioning activities.  It is intended that this delay will not impact on the planned overall end date of the project as staff and equipment occupation plans will be accelerated.  The project remains within the budget set in 2010. On 30th June 2015 contracts were exchanged with a Developer to sell the NIMR site at Mill Hill.  The funds from the sale of this site will be sufficient to complete MRC's funding obligations to the Francis Crick Institute.  The sale will be completed  when MRC is in a position to fully vacate the site.  A PAR in May 2016 made the following comments regarding the DCA:Looking at the Crick programme in isolation (including construction, transition and operational aspects), the review team would assign an AMBER / GREEN weighting. However, given the magnitude of the CR2 risk and the fact that as yet it is unclear if effective mitigations are possible or likely to succeed, the overall assessment is AMBER.Note:  CR2 refers to Crossrail 2 railway infrastructure project that is currently planned to be constructed close to the Francis Crick Institute.</v>
          </cell>
          <cell r="G51" t="str">
            <v>Q1 (April - June 2016) - The Civil Service Board endorsed our plans to deliver a single central employer for commercial specialists as an operating unit within CO in April 2016. This new entity is currently known as the Government Commercial Organisation (GCO). As a result the scope of the programme has increased significantly with new activities including the design and implementation of the GCO, supporting departments with their workforce planning via a suite of blueprints, and transition planning for commercial staff that will be part of the new entity. A major focus over Q1 has been around developing the proposals for new terms and conditions for staff moving into the GCO - with advice being prepared for the Chief Secretary to the Tresuary. Work to develop a suite of blueprints for commercial activity and teams within departments also kicked off with a dedicated team of internals and externals to accelerate delivery. A top risk is departmental resistance to our plans - which we are addressing through a greater focus on communications and engagement. We are working towards a soft launch for the GCO in the autumn, with full opertional go live expected next year.</v>
          </cell>
          <cell r="H51" t="str">
            <v>The programme status remains Amber and we are on target for key technology release and wave deployment milestones within the next 12 months (Release 1, Wave 0, 0ext and Wave 1). Work is underway to mitigate risks around uncertainty of new technologies the Programme will be delivering and we are working with CESG to assure these technologies in line with our Programme Plan timescales. The first quarter of FY16/17 has seen a large gains made in the delivery of the baselined Programme plan. Following an evaluation of potential HMG organisations, DfID was selected by the Programme Board as Service Partner for the FOXHOUND solution, a decision endorsed by DfID’s Executive Committee. Work is now underway to formalise the service offering and to jointly plan and start resourcing the new service organisation. The Release 1 technical build is progressing and the product selections have been made in a number of areas, including selection of secure data centre email and calendaring, data management and options for WAN provisioning. The Lab environment has been installed and build of the minimum viable product is underway. A number of procurements are needed to support delivery of Release 1, additional support has been brought into the programme team and will be sought from CCS to help mitigate against delays. For new capabilities to be deployed in Release 2 and beyond, work is continuing with industry partners; demonstrators have been developed for email gateways and trialled in the Lab environment. Suppliers have been selected to develop small-form factor cryptography, and discussions have continued with other government departments to exploit synergies around new technology initiatives. Projects to complete the rollout out of the SGDesk pilot solution to 23 sites and to prepare for the first wave of rollouts of the Release 1 solution are continuing to track to plan. Risks are principally around the long lead-in required to install WAN circuits at some sites; crown representatives are being leveraged to improve supplier performance and reduce timescales in this area. In the business change area, a key paper defining the work to be carried out at SECRET across HMG was approved by the Steering Group</v>
          </cell>
          <cell r="I51" t="str">
            <v>GOV.UK Verify sucessfully transitioned from beta to a live service in May 2016.  The top 3 ongoing risks at this point are: 1. Adoption risks - the risk that departments and services do not adopt the service, therefore demand does not grow, undermining the market-based approach which involves suppliers being paid only  for successful verifications (mitigation - work towards objectives for moving from beta to live by 2016, including objectives for demographic coverage and success rates, and weekly updates to stakeholders on progress from beta to live to provide transparency and assurance)  2 - demand risks - the risk that users do not choose to adopt the service and prefer offline channels instead (mitigation - intensive, ongoing user research, analysis of data and feedback, continuous iteration and improvement of the service to increase completion and success rates and remove barriers to successful adoption and completion); 3 - security and resilience risks (mitigation - active and constant management and mitigation, assured through the  pan-government accreditation process)</v>
          </cell>
          <cell r="J51" t="str">
            <v>1.  Recruitment was highlighted as an issue in the previous return, and continues to be a concern, though work on this is beginning to bear fruit, with capacity at 45% at 30 June with additional recruitment campaigns in train.  This is expected to yield capacity in excess of 70% by September.   The PAR review in May recognised the issue and recommended that the SRO seek dispensation to enhance the terms on offer, as Cabinet Office terms and pay are lower than other Departments.  Whilst pursuing this, we are also considering how we might better attract staff with the right property expertise to serve the programme.   The structure of the programme and delivery teams is under regular review and final resource bids to HR panel are expected in September.  Alongside this we are making effective use of interim resource, though conscious of the potential impact of this on programme budget, and we are taking a 'flexible pool' approach to using staff with the experience and expertise in drafting business cases and engaging commercially with the market.2.  Progress since the last report includes:  (a) Refreshed PBC approved through TAP in April and will be further rebaselined in the autum to reflect the inclusion of develved administrations and experience from the early project progress  (b)  A phased approach has been taken to delivery of Hubs that best reflects the delivery requirements of departments (principally HMRC and DWP), and agreement that departments will lead on phases wjere it makes sense for them to do so - HMRC are leading on phases in Nottingham, Liverpool, Belfast, Croydon, Bristol and Glasgow.  (c) The Programme Director sits on both DWP's People &amp; Locations Programme and HMRC's Building our Future Programme boards ensuring alignment between programmes   (d)  Established processes are now in place with professional external advisers and their resource is shared with departments to ensure consistency across the piece  (e)  Significant progress has been made in the development of policies and standards for strategic hubs, with departmental engagement at every step during development and National Programme Board (NPB) agreeing drafts at several stages.  Completed version 1 documents to be approved by NPB in July  (f) A more streamlined approvals process for business cases has been developed which shortens the approval timeline by around 11 weeks to enable a more commercially acceptable route to lease agreement and removes the Regional Programme Board (RPB) as an approval point.  At 30 June this was going through IAC and TAP for agreement before the programme plan is rebaselined to take this into account   (g)  Business case development mobilised for all Tranche 1 localities and expect to be able to announce the first strategic hubs from late July  (h)  We have redefined Mini Hubs to include the retained estate, and added referenced Touch Down space - this provides a clearer definition of the space types that will be available to staff  (i)  progress made on tracking of programme spend with expectation of a dedicated Finance Manager and FInance Officer joining the programme during the summer.3.  Key risk areas being actively managed include (a) Maintaining commercial confidentiality - mitigation through NDAs with all external professional advisers and interim consultant staff, a refresh of the media handling strategy as a result of an increase in media speculation including engagement of a property media expert, and control of documentation through the use of sensitivity markings and the e-PIMS document hub as a repository  (b)  Timing of decisions to enure the best commercial deals are achieved - mitgated by close co-operation with agents and a refined and streamlined approval process for business cases  (c)  Stakeholder buy-in - mitigated by the recruitment of three Regional Stakeholder Liaison Managers working closely with departments, revisiting the membership and Terms of Reference of the programme boards and establishing Locality Project Boards to steer the delivery of individual hubs.</v>
          </cell>
          <cell r="K51" t="str">
            <v>Originally scheduled to complete by the end of the 2014 calendar year, migration delays have meant a rightward shift of all planned deliveries. More recently, the deferment of tranche-2 (DfT &amp; DVLA - scheduled for Nov-2015), resulted in further tripartite discussions  between Cabinet Office (Framework Authority), DfT and arvato, on  delivery re-planning options incorporating provision  for OGDs to exit their contracts. Those commercial discussions, commenced in November 2015, have now completed and are in the process of being contractualised. Supplier proposals indicate that DVSA vehicle services migration to the SAP solution would not complete until the start of the 2017-18 financial year. Jump from Red to Amber due to the ISSC 1 project is now in commercial discussions for the new contract with responibility for shared services being handed back to DfT. My underrstanding is thet DfT will be looking to remove this as a GMPP project although this will need to be in agreement with IPA. THey are wondering if the recent NAO report on this could be used as the basis to remove reather than have another review. I have spoken with JOnathan about this to see if this is ok.</v>
          </cell>
          <cell r="L51" t="str">
            <v>Defra and its organisations achieved their forecast date of 23rd May ’16 to go-live and is currently in extended Post Go-Live Support.The Offshoring programme has gathered strong momentum since the last reporting period. The SOP platform achieved its first required level of conditional assurance on 20 May with the offshore processing agreement for the RM customers following on the 10th June. This activity resulted in the enablement of a further milestone with the first core phase of offshoring going live in India with 56 people processing HR and Payroll activities for the RM family. Subsequent phases are scheduled and on target to deliver throughout Aug to Dec that will result in the levels of offshoring that SSCL's bid envisaged.Service delivery issues post SOP go-live for EA have continued and SSCL introduced 'SWOT' teams in June to address this.  These SWOT teams are making progress although this is not yet fully reflected in KPI statistics which show 5 failures for June.CCC, DECC, Defra, FSA, JNCC, MMO, and NE all went live on SOP as planned on 23 May 2016.  Issues identified in live acceptance testing over the go-live weekend have been addressed.  Further issues that have been identified since go-live (some of which are significant) continue to be worked on.  SSCL report all KPI's and SLA's met from the period from go-live to the end of June although work is required to validate this with the customers (agreed waivers are in place for some measures).In March 2016 a new programme plan with a February 2017 P-SOP go-live date was agreed for Met Police. A review of the programme has been undertaken by SSCL and positive steps to improve programme management, governance and reporting have been taken. This includes restructuring SSCL Police senior leadership and programme teams with new Managing Director and Programme Director.</v>
          </cell>
          <cell r="M51" t="str">
            <v xml:space="preserve">PVR and TAP reviews both reasonabley positive with some concerns and actions suggested.  Agreement that timescales for delivery are tight but achievable.  Every confidence within the team and SRO that a go live date of 1 April 2017 is on track and remains achievable.  Amber rating given due to the early stages of the programme and reliance on high performing resources required </v>
          </cell>
          <cell r="N51" t="str">
            <v>Transformation of the service is progressing well under each of the new contracts with one service fully transformed. There have been some slight delays in the transformaiton of the services under the PSN Connectivity and PSN Services contracts however, plans are in place to complete the majority of this by August with remaining being handed into BAU transformation.</v>
          </cell>
          <cell r="O51" t="str">
            <v>Overall the programme remains on track to deliver clearance of the spectrum no later than the end of 2021; however, a number of imminent deadlines are approaching by the end of the year that the programme requires to meet. Consistent with the finding of the PAR report, the Programme is rated as Amber:- Programme Board agreed on 7th July 2016 to bring programme delivery forward to Q2 2020 from 1 Jan 2022 - subject to agreement from ministers;- Advice to Ministers and Treasury based on advice recived from Ofcom on PMSE by July 2016;- Development of strategy for viewer communications and support based on advice recieved from Ofcom on  Viewer Communciation and Help schemes and business case being worked up over summer 2016.An action plan to address the recommendations set out in the PAR report has been developed and will report to the SRO on progress against each recommendation.</v>
          </cell>
          <cell r="P51" t="str">
            <v xml:space="preserve">In June the Programme Business Case was approved and up to £5.4m of capital was released. This capital will allow the programme's four constiuent projects to progress to a more robust level of detail and analysis in readiness to be presented in January17. Each of the museum's and the Decant project OBC will provide further detailed in regards to key investment decisions around selection of alternative sites and will also detail robust contingeny plans for each optionA 2016/17 plan and detailed 12 week cycle milestone tracker has been generated to ensure the programme can get OBCs approved within 2016/17 financial year with FBC following in Q3 of 2017/18.DCMS in partnership with museum's will shortly appoint a decant and logistics advisor to ensure all the museum's decant plans have been integrated and coordinated to deliver vacant possession in line with the overarching programme. </v>
          </cell>
          <cell r="Q51" t="str">
            <v xml:space="preserve">The 90% Superfast Broadband coverage target (at 24 Mbps) has now been met with BDUK having delivered superfast broadband infrastructure to 3.84m homes and businesses up to the end of March 2016, as published by the Official Statistic on 19th May 2016.  Focus is now on achieving the 95% by end of 2017 superfast coverage target, with acknowledgement that some of this is dependent on commercial rollout.The European Commission issued a State aid Decision on 26 May 2016,  approving BDUK’s scheme and enabling procurements committing new public funding to go ahead.  This Decision will run until 2020 and provides cover for up to £500m of new public investment.  This now allows BDUK to continue procurement activities for extending coverage - Devon and Somerset’s is the first procurement to commence and has a value of  c£45m.A gateway PAR review is scheduled around November 2016 for the Superfast programme. </v>
          </cell>
          <cell r="R51" t="str">
            <v>Gateway 5 review conducted end of June 2016 and a Green rating was given to the project for delivery of re-baselined objectives.  As at mid July, all 75 masts are built and rigged with 73 of these on air with one Mobile Network Operator.  The remainder of masts are due to be on air with all MNOs by the end of the year.  All spend was accounted for at the budget end date of March 2016.</v>
          </cell>
          <cell r="S51" t="str">
            <v>At the end of November 2014, Government committed to an uplift in Grant in Aid to run the new Tate Modern.  Further to the last MPA Project Assessment Review (PAR) in October 2015, the amount of additional funding to run the new Tate Modern was confirmed in November 2015.   The business case for the new Tate Modern was presented to DCMS investment committee in February 2015 and following the provision of further information, the capital cost of the project was approved by the DCMS with the recommended further reporting under discussion with Tate.                                                                                                                                                                                                                                      Budget: £271m approved by DCMS in  February 2016.    Anticipated final cost c.£269m at 2016 prices.Fundraising Progress:  £231.1m raised in documented pledges to date and good progress being made on further commitments with reserves and legacy to cover the total cost of the project.The Major Projects Authority undertook a 3 day PAR in April 2015 resulting in RAG status of Amber and undertook a further PAR from 26th to 28th October 2015 resulting in RAG status of Amber Green.  The new Tate Modern opened to the public on 17 June 2016.A further PAR will take place at the end of September 2016.A full MPA Exit Review will take place in Spring 2017</v>
          </cell>
          <cell r="T51" t="str">
            <v xml:space="preserve">This is a high risk project with multiple interdependencies.   SoS has taken a minded to decision to issue the direction to LCCC subject to Final Investment Decision being taken by EDF.All sources remain positive that a Final Investment Decision will be taken but no confirmation on the timing.   EDF are in consultation with the Works Council which concludes on 2 July, with a meeting of the Works Council to follow on 4 July.  EdF are considering whether FID can be taken following the conclusion of the consultation process in July.  It remains for EdF to confirm a timetable.NAO are publishing a report titled 'Nuclear power in the UK', currently scheduled for the 13 July , through a media release.Further work is underway on Governance arrangments to be implemented following contract signature .  </v>
          </cell>
          <cell r="U51" t="str">
            <v xml:space="preserve">This is an expensive and long term programme, (WLC of £12-£14bn undiscounted out to the 2130s) which needs to meet the significant challenges which cover technical, geological, as well as public confidence and community acceptance to host a facility. Despite the long timescales, much has to be done and momentum maintained to support both NDA and MoD planning on legacy waste management and to underpin consents for new nuclear build. There are a number of significant risks to a successful outcome to the Programme including but not limited to the public perception of risks associated with the nuclear industry; the technological challenges of delivering proven solutions for safe disposal of radioactive waste underground; control of costs of large infrastructure projects especially in relation to the nuclear industry; political lobbying; and the willingness of a local community to agree to hosting a geological disposal facility.Governance of the delivery organisation (RWM Ltd) is complex. RWM are a wholly owned subsidiary of the NDA and it is the NDA that provides their corporate governance . The Programme SRO  can therefore only direct RWM on matters of policy. For success of the GDF programme it is crucial that RWM successfully transform into a 'world class developer' ready to successfully engage with communities by the time the siting process is re-launched in 2017. RWM’s transformation was raised as a concern by the Review Team at the PAR in Sept 2015.  SRO has put in place regular meetings with RWM and NDA Directors, and RWM are currently undergoing an ‘organisational readiness review’ provided by the IPA to assess their status, and then set out an ‘Enhancement Plan’ for any changes they need to make. Alongside this, work on the Initial Actions continues to ensure GDF policy is in place ahead of launch.BEIS will ask IPA to undertake an 'end phase' review (~Q1 2017) to ensure that the Programme is ready to successfully launch the revised siting process in 2017 and move into the formal engagement phase. </v>
          </cell>
          <cell r="V51" t="str">
            <v>The aim of this procurement is the delivery of the 10 Magnox Reactor Sites and 2 Research Sites into care and maintenance or in the case of Winfrith, its Interim End-state by 2028. The ownership of these sites has been the subject of a major public procurement which has recently been concluded and NDA has entered into a new contract with the Cavendish Fluor Partnership until 2028 which offers the opportunity to realise significant savings against the baseline estimate at the outset of the competition phase of the procurement. The savings target was originally set at 5% but this was subsequently revised to 10% following the 2013 Spending Review. The contract that has been put in place is a target cost incentivised fee arrangement. Following the transfer of shares from Energy Solutions to CFP on September 1st 2014, the procurement is now in the Consolidation (start of delivery) phase.  As part of the contractual arrangements there is a Consolidation phase to allow the contractor to revisit the target cost as bid to take into account that the situation at contract award on 1st September 2014 is different from the assumptions made at the start of the contracting process some 18 months previously. Update - All Consolidation change controls were received by 31st March 2016 and reviewed by 31st May 2016. A set of Consolidation close out principles have been agreed between the NDA and the contractor, which includes an agreed value of contract change. The objective of achieving a 10% saving against the original baseline is forecast to be achieved. The detailed underpinning that supports the revised contract baseline will be completed by the Autumn of 2016.    Departmental DCA assessed as amber as although the Business Case benefits will be achieved, completion of the Consolidation Phase will be in November 2016, 14 months later than indicated in the Original Business Case.</v>
          </cell>
          <cell r="W51" t="str">
            <v xml:space="preserve">The cardinal milestone of share transfer was successfully achieved on 1st April 2016 when Sellafield (SL) became a Subsidiary of the NDA.  This was an exemplary delivery of a model change programme.  The programme is now moving from the Sellafield Model Change to the Transition Programme, the main emphasis here being the change to a Sellafield focussed and run change programme which is supported by NDA.     The programme achieved full cooperation from the outgoing PBO, excellent value for money was achieved from the final year commercial deal, avoided distraction and achieved good business delivery progress during the transition year.   A strong SL Chair, CEO and Exec team were secured early and hit the ground running on 1st April.   In the new model the NDA / SL interface teams changed in order to realise value from the new relationship.  The new NDA/SL environment, characterised by simplicity, alignment, shared risk appetite and resolve is already delivering value and has set us up to achieve the required wider transformation.   On 30th June the NDA Board: noted progress on the transformation proposition and partner procurementsand endorsed the approach and timetable for future Board engagement and approvals.  In August the SL and NDA Boards will be asked to: note further progress on the transformation proposition and partner procurements and consider the Project Partner proposition, prior to issue of the ITTIn October 2016 the SL and NDA Boards and HMG will be asked to approve the Transformation proposition and associated procurements, prior to issue of the ITTs.Prior to award of contracts in 2017: The Project Partner procurement will be sanctioned by SL and NDA Boards.  The Transformation Partner procurement will be sanctioned by SL and NDA Boards and HMG.  Key Risks: - Not having Senior Management committment during the life cycle of the Programme.  This is being addressed by leadership and engagement from the very top of NDA and SL.  Loss of external stakeholder support impacts on Programme delivery.  Mitigations include establishing key communicaitons interfaces, including the Senior Officials Group to ensure alignment and support at each stage of the programme.    </v>
          </cell>
          <cell r="X51" t="str">
            <v>Most DECC commissioned enablers are in place, with good progress on the remainder: including, the Smart Energy Code and work to provide a platform for industry delivery of solutions for the small number of properties unlikely to be served by standard communications. Focus continues to be on ensuring readiness for the start of Data and Communications Company (DCC) live services and the period of early DCC operations - and on ensuring readiness among energy suppliers and networks (service users). The DCC is making progress with final (Release 1.2) System Integration Testing. The DCC system is in final testing but DCC Live is now expected to be declared in September rather than August. Energy supplier readiness for DCC Live continues to improve with all nine relevant large suppliers judged as well prepared or with feasible plans, and the energy networks are mobilised to support early installations. The Programme’s delivery confidence rating for 2020 delivery remains at AMBER recognising that some energy suppliers continue to raise concerns about the deliverability of a universal rollout by end 2020. The recent IPA review concurs with the Amber delivery confidence assessment.</v>
          </cell>
          <cell r="Y51" t="str">
            <v>By the end of June, €1,817M of EU funded payments for Pillar 1 Basic Payment Scheme 2015 claims had been made to 85,484 customers through the Rural Payments system.  This represents a payment made to over 98% of our customers and over 95% of the total estimated fund value. This meant we achieved the 30 June EU requirement.  As reported in the previous quarter, system functionality was deployed to allow BPS 2016 claims to be submitted on-line.  This resulted in the highest level of online applications ever recorded for the pillar 1 schemes at 69.7k claims ( just over 80%) when the claim window closed on schedule in mid-June, with the remainder being submitted on pre-populated paper forms generated by the system.   New system functionality also allowed customers to transfer their land and entitlements on-line for the first time, with over 5,000 land transfers (in excess of 600,000ha) and more than 6,000 entitlements transferred by the end of June.The remaining tail of Pillar 1 BPS 2015 claims requiring system payments are planned to be completed in July, although these customers may have already received a manual payment, with fewer than 250 claims forecast to be outstanding at that point.  This forecast represents the expected level of claims outstanding at this point in a normal processing year (&lt;0.5%).  Some of these will be complex cases awaiting additional information or minor system fixes.  At the end of June the RPA started writing to all customers whose payments are being reviewed as part of its annual planned payment reconciliation process.  This involves circa 13,000 cases that are being checked to see if the final payment value needs adjustment following updates to their control information in the system.  For these reasons, the delivery confidence in the Pillar 1 element of the programme is Amber/Green.For Pillar 2 Countryside Stewardship, all 2015 agreement offers had been issued at the end of June and claims received against those agreements accepted by customers.  The online options selection tool deployed in the previous quarter assisted customers in compiling their 2016 applications for agreements to run from 1 January 2017, which were made on pre-populated paper forms. The window for Higher-Tier applications closed in June with 1249 applications packs issued and 949 applications received in response.  For the 2016 Mid-Tier applications, 3961 application packs had been issued and 60 applications received at the end of June.  The Mid-Tier 2016 application window closes at the end of September.Some challenges still exist, particularly with the timing and content of Countryside Stewardship system functionality.  Many of the 2015 agreements had to be processed and issued off-system, causing resource pressures, and a few agreements are still waiting to be made live on the system due to system or mapping data issues.  Further system functionality is being delivered in Q2 and beyond which will allow 2016 claims to be processed to payment and provide the required on-system processing improvements and scheme changes for agreements starting in January 2017.  However, there is still a significant risk in delivering required functionality in a suitable timeframe to allow agreement processing to take place in time for the agreements start date.  Accordingly, the delivery confidence for the Pillar 2 element is rated as Amber.The Full Business Case Addendum submitted to HMT in September 2015 was approved in April 2016, and provides funding for the programme to the end of 2022/23.  Activities are well under way and on schedule to transition the programme into business as usual during the autumn.  This includes re-procurement for continued development and support of all elements of the Rural Payments system.  The tender exercise has been completed for the first two application support contracts and the other procurements are on track to complete as planned. One of the key challenges is to ensure the retained organisation has sufficient resource and skills to support the development activities that will continue beyond the end of the programme and good progress has been made in addressing this.The overall Delivery Confidence Assessment for the programme therefore remains at Amber, with key achievements having been made during the quarter set against challenges due to later than desired delivery of system functionality/fixes both for Pillar 1 and Pillar 2.</v>
          </cell>
          <cell r="Z51" t="str">
            <v>The Programme is making significant progress towards improving its delivery confidence. The Programme plan has been rebaselined and the Programme has undertaken the majority of recruitment required to enter the procurement phases. We are working closely with the IPA, GDS and Complex Transition Teams to ensure effective delivery. The Programme has also accepted and implemented the majority of reccomendations from the last IPA review. The Programme still has significant operational and financial challenges to overcome but does have a clear plan to manage them. Delivery confidence is definately improving but remains Amber-Red. The Programme Business Case has received HM Treasury and Cabinet Office sign off. A contract extension with Capgemini has been negotiated (with immediate savings) and the Service Management and Integration Consultancy Partner has been procured successfully.</v>
          </cell>
          <cell r="AA51" t="str">
            <v xml:space="preserve"> The baselines for this return are based on the approved final TEAM2100 full business case (formerly TEP1), approved by HM Treasury on 15 October 2014. Forecast spend and efficiencies are based on the TEAM2100 6 year plan, which outlines flood risk management works to be delivered by TEAM2100 over the next 6 years.Departmental delivery confidence for the TEAM2100 Programme remains at green. The IPA has also rated the programme as green, following their Gateway 4 review, conducted in November 2015. The final IPA report concluded that “successful delivery of the TEAM2100 Programme to time, cost and quality appears highly likely and there are no major issues that at this stage appear to threaten delivery significantly.” Nine recommendations were made by the IPA and an action plan has been developed to address these. The programme also underwent two further assurance reviews in 2015: a Predictive Project Analytics (PPA) review, conducted by Deloittes on behalf of the Cabinet Office, and an Environment Agency Internal Audit team review. The outcome of both reviews was favourable and positive.Delivery of the first TEAM2100 Annual Plan 15/16 has concluded. The TEAM2100 Integrated Delivery Team are building on the successes of the previous year, as they commence delivery of the 2nd Annual Plan for financial year 2016/2017.  The Annual Plan forms the basis of works for each financial year, and comprises works at the Thames Barrier and Associated Gates (TBAG), engineering investigations and appraisals for fixed and active assets and asset management projects.In addition, £5.5m of TEAM2100 efficiency savings were accepted by the Cabinet Office in 15/16.The programme is also seeking ISO55000 (Standards for Asset Management) accreditation.</v>
          </cell>
          <cell r="AB51" t="str">
            <v>The development, planning and procurement phase of the project was completed in August 2015 with the procurement of Tideway (the private sector organisation set up to finance, deliver and operate the Tunnel), the award of their licence as the Infrastructure Provider by Ofwat and the signing of the Government’s contingent financial support package (GSP). Site works have begun and the project is currently on track and on budget, with no indications of increased risk to Government. Tideway has recently reached agreement with project partners for a revised delivery target 18-24 months earlier than the original baseline.As this is a private sector project, Government’s interests in the project are to achieve the environmental outcomes, avoid a call on the GSP, achieve value for money for taxpayers and customers, avoid any reputational damage and for the project to remain off the public balance sheet. Defra’s governance and risk management of Government's interests in this project are in place.  The project was the subject of an IPA PAR Exit Review in the quarter, which concluded that the project could exit the GMPP and move into Defra’s assurance following the satisfactory implementation of their recommendations over the coming months. The project will therefore remain on the GMPP for the next quarter.</v>
          </cell>
          <cell r="AC51" t="str">
            <v xml:space="preserve">The Delivery Confidence RAG for the project is now considered to be Red given the significant uncertainty around the timetable for launching a consultation on the Early Years National Funding Formula (EYNFF).  The project was not given clearance by Treasury and No 10 to launch the consultation in May ahead of EU referendum purdah, and the consultation launch has been on hold during the subsequent weeks of Cabinet re-shuffle.  We are still targeting a July launch and have prioritised this as an area for urgent and early engagement with our new set of Ministers.  As there is a critical path dependency on confirmation and publication of the 2017/18 funding allocations, failure to go out to consultation in July will mean that comprehensive nationwide delivery of 30 hours childcare in Autumn 2017 is unachievable. We are developing a range of contingency options in parallel to continuing to push for a July consultation. A significant issue has also materialised this quarter (May), as York Local Authority and 3 other Early Implementer LAs raised formal concerns about the funding rate offered to them to deliver 30 hours in September 2016, threatening to withdraw from the early implementation exercise.  Although this issue has been resolved by offering early implementer LAs an uplift on funding for all 30 hours (not just the additional15hrs), this has put both the project team and LAs behind on their planning for early implementation and highlights the importance of the funding formula in successful delivery of the project.The project is currently under-resourced and this is also contributing to the overall red DCA.  The project is operating with a number of existing vacancies, as well as having secured approval to recruit an additional 24 posts to support delivery of the 30 Hrs project.  A recruitment campaign is underway and we expect this to be concluded over the summer, with new starters expected to take up post from August onwards. </v>
          </cell>
          <cell r="AD51" t="str">
            <v>PSBP Capital has two phases, PSBP1 and PSBP2. These two separate phases were recently brought together to form one programme which is being delivered by one team.  This GMPP return reflects that PSBP Capital is one programme being delivered by one team. As at 30 June 2016, PSBP Capital had 106 schools open, an increase of 26 from last quarter. A further 20 schools are planned to open in September 2016. Contracts have been signed for 186 schools, an increase of 14 from last quarter.A number of external factors continue to impact the programme, the most significant being the recovery of the construction market. Over the last 25 to 27 months we have experienced a lack of interest from contractors in the new batches of schools being released into procurement and experienced contractors seeking additional funding . This has resulted in delays against our internal delivery programmes, expenditure slipping backwards and an increase in the overall cost to deliver the programme.We expect to handover the vast majority of the new buildings for in the first phase of the programme by the end of December 2017, two years earlier than originally planned.   We continue to review and adapt our market strategy to identify further opportunities and solutions to drive value for money for the projects remaining in the programme pipeline. PSBP2 is at an early stage of development and the SRO is confident that good progress is being made.  There is growing evidence of cost pressures to deliver the programme to the agreed timeframe and capital budget.The last IPA AAP review of the programme in March 2016 rated the programme Amber on the basis that there was evidence that the market strategy was yielding the results that we were seeking.</v>
          </cell>
          <cell r="AE51" t="str">
            <v xml:space="preserve">Delivery confidence is Amber/Green. The Yorkshire batch was the last batch in the programme to reach financial close. The batch was severely delayed as as a result of a listing application, which was not upheld. The batch reached financial close (FC) in April. Now that all batches have reached financial close, the private sector becomes responsible for most delivery issues, reducing major risks in the programme.Eight new schools buildings have successfully been under PSBP PF, and the remaining 36 schools are on site. Fifteen schools are expected to be open by end of September in the Herts, Luton and Reading, Midlands, North East and North West batches. </v>
          </cell>
          <cell r="AF51" t="str">
            <v>During April, a number of test flights experienced severe turbulence and wind shear on the northern approach to the runway. Following a test flight by the contracted air service provider (Comair), they concluded they were unable to operate commercial flights until they had a greater understanding of the nature of the problem and means had been considered by which the impacts could be mitigated.  The project team is considering whether a short term air access solution can be found using the southern approach to the runway, which would require landing with a tailwind; the project team are gathering meteorological data to inform that judgement and discussing with potential air service providers prospects for using the southern approach. In parallel, detailed modelling work on the wind conditions on the northern approach has been commissioned, in order to enhance our understanding of the challenges faced from turbulence and wind shear and to inform our plans for mitigating those challenges.</v>
          </cell>
          <cell r="AG51" t="str">
            <v>The Development Consent Order was made by the SoS on 11 March 2016, with the judicial review period passing with no challenges received. Governance papers for full funding have been to, and approved by, Investment Decision Committee, Higways England Board and Board Investment and Commerical Committee. The Ministerial submission has been approved and notification from HMT that funds are available has been received.
The full SGAR 5 was held in on 28 June 2016 which achieved a GREEN rating. The I&amp;PA review, provisionally booked as a two day review, has been cancelled and will not be held; this has been agreed by all parties due to our response to the Feburary 16 review. An AAP review was scheduled but IPA were unable to source one of the reviewers from the previous review due to unavailability (a previous reviewer is required for continuity). Kate Walker, IPA Ops Lead, talked the requirement through with Chris Taylor and it was agreed that it would not need to be rescheduled (presumed due to confirmation that previous recommendations were being adequately actioned).
The project is currently working through a cost assurance exercise with the delivery partners prior to Notice to Proceed being issued. The project is well placed to start works before the December 2016 milestone.
The main risks to the overall scheme at present are:
• H&amp;S risk to workers during construction
• Excessive customer delays through road work
• County Archaeologist does not relax present requirements.
• Poor weather in key construction phases
• Overheating of construction market – lack of skills, materials, plant
• Client capability to lead and manage project
• Unknown impact of the UK referendum to leave the EU</v>
          </cell>
          <cell r="AH51" t="str">
            <v>This scheme is in the options phase (Jan 2016-July 2017) having completed PCF Stage 0 in Dec 2015.
The overall Amber assessment is based on the early stage of the project and the unique challenge of developing an acceptable economic case. To achieve a Start of Work within RIS 1 period, i.e. by end of 19/20, is a very challenging objective for a project of this scale and complexity, which can only be achieved if the scheme is the construction of the scheme is publically financed.</v>
          </cell>
          <cell r="AI51" t="str">
            <v xml:space="preserve">Government stated in December 2015 that there is a need to deliver airport expansion in the South East, and further work was requested to support Government in identifying a preferred scheme. This work was completed in June 2016, and the planning assumption of an announcement of preferred scheme by Summer 2016 has been put back to at least October 2016 in line with SoS's statement in the House of Commons on 30 June 2016.  However, given recent political activities the programme team are preparing to be ready as required by Ministers.
The planning route to enable increased airport capacity is expected to be through a National Policy Statement. During this period work has also been ongoing to draft a generic airports NPS, and consider how best to deliver a consultation on this NPS. This work was due to complete by Summer 2016, and was assured through a PAR completed in June specifically on the challenge of a large consultation on the NPS - Rating: Amber.
The scheme planning and construction activities will be delivered by the preferred scheme promoter, however DfT will work closely with the promoter to enable the programme and manage dependencies. It is currently presumed that the scheme promoter will fund the scheme and some elements of surface access. No public funding is currently available for direct investment in airports.
The key strategic risks are identified as: a) Government's strategic and policy priorities change, impacting on airport capacity; b) The impact of Air Quality on the programme and the ability to deliver expansion within legal air quality limits, which could result in delayed policy implementation and capacity delivery; c) Delivery and funding of planned or assumed surface access proposals, which could result in the full anticipated benefits and generation of additional airport capacity not being realised; and d) Economic regulation framework impacting on the deliverability of any Government decision on airport expansion, meaning a change in primary legislation is necessary.
The Airport Capacity Programme is novel and contentious, and will be subject to continual political, public, local, national and global media interest as well as ongoing opposition and legal challenge. </v>
          </cell>
          <cell r="AJ51" t="str">
            <v>Overall - Crossrail is scheduled to be completed to time and within budget.
Cost - The project is forecast to be completed within budget and cost no more than £14.5bn, excluding the rolling stock and depot contract. Within this there are concerns regarding escalating costs particularly on the Network Rail portion of the works. Increased scrutinity and measures to help control costs are being implemented.
Schedule - At the end of Period 2 in 2016, Crossrail (CRL) is reporting 75% complete against a plan of 76.6%, a variance of 1.6%. The Surface Works delivered by Network Rail are now 65% complete. The Master Operations Handover Schedule (MOHS) was launched during April 2015, and replaces the Master Control Schedule (MCS) as the primary schedule. This is expected to improve the strategic management and integration of activities necessary to deliver Crossrail as an end-to-end railway.
Tunnelling Progress -  Now complete. 
Stations and tunnels fit-out - The focus continues on the handover to system wide contractors and with this, work is underway on the tunnel and station fit out works.
Rolling Stock - A recovery plan is in place in response to falling behind the schedule for cab manufacture. Full recovery to schedule is forecast for 1 October 2016. Emerging issues arising with installation of signalling software for trains running on Heathrow Spur that could impact commencement of services to Heathrow in May 2018. This has been escalated between TfL and Bombardier senior management with regular reports being provided to DfT. Dates for unit testing at Derby, Old Dalby and On Network being held.
Key Risks - The cost escalation risk mentioned above can be broken down to the risk that engineering contracts are not in line with Crossrail Ltd forecasts and that escalation of Network Rail costs result in the need for DfT  to provide additional funding. Additional risks include pressures to change the existing scope of the project during the construction phase; suitable agreement is not reached with Heathrow Airport Limited (HAL) on issue of Heathrow Access Regulation; agreement over additional Crossrail services and the impact on other services.</v>
          </cell>
          <cell r="AK51" t="str">
            <v>Network Rail is the Government's delivery agent for the East West Rail Programme.
Overall - Phase 1 extension of services to Oxford from Oxford Parkway is expected to be completed to the agreed revised target of December 16. Phase 2 Bicester - Bletchley and Aylesbury - Claydon Junction is expected to complete GRIP 3 (single option selection) in December 16 and GRIP 4 (single option development) by December 19 (as per Hendy Review) with completion in CP6 (next funding period from April 2019). 
Cost - Phase 1 NR has confirmed a cost escalation of £48.3m (12/13) in excess of budget, as a result of delays in obtaining consent from Oxford City Council and additional scope required under planning conditions. NR identified £11.5m of cost savings by de-scoping elements of the EWR programme. Programme Board met on 22 June and approved the £11.5m of savings and recommended that the remaining gap is considered by Portfolio Board. Phase 2 no budget set beyond GRIP 4 (single option development) in CP5.
Key Risks - Phase 1: late handover to operator resulting in operator claims. Planning conditions imposed by Oxford City Council including noise mitigation and the number of trains that can operate could impact on programme delivery, if not resolved Phase 2: no budget being available for completion - stakeholder aspirations that Phase 2 will be delivered in CP5.  Integration of Depots and rolling stock. HS2 integration (HS2 Grip 3 [single option selection] due July 17). Planning processes, such as public inquiry, could face challenge and delay programme</v>
          </cell>
          <cell r="AL51" t="str">
            <v xml:space="preserve">Network Rail is the Government's delivery agent for the GWRM Programme. This is a high priority programme which was reviewed as part of the Hendy Review. Current progress for this quarter includes successful Late May Bank holiday works with key highlights such as the complete removal of West Ealing sidings, multiple bridges successfully replaced, OLE installations by Crossrail and The Greater West programmes and 1.1 miles of Up Main renewed on the Bristol Parkway to Gloucester line.  Additional Late Summer works in Hinksey blockades are planned for 30 July to 15 August, which will involve signalling, flood alleviation, track renewal and bridge replacement works. The next key infrastructure milestone (IEP Test track -RS3) between Reading to Didcot is expected to be met on September 2016. 
Through better management and improved governance processes, the team is making good progress in the programme. However, there are still significant overall concerns over the confirmation of required outputs, cost escalation and risks to timely delivery of the electrification programme, that the team are currently working to mitigate . A snapshot of key works include:
- IEP Test track deliverability – The Test Track is proceeding well, and the mains are currently treated as live.  Overhead Line Electrification is progressing but Network Rail will need more access to tracks and depots between August and September which they will be negotiating with operators.  This is critical for meeting the NR commitment to deliver depot electrification for 30 Sep 2016 and completion of the test track
- National SCADA programme (Supervisory control and data acquisition) – This should have been in place by now, however there are issues regarding user acceptance.  A mandraulic solution will be used for the short-term and mitigations are being investigated for the longer-term if acceptance cannot be obtained quickly.  This has the potential to significantly affect the delivery of the Programme and the rolling stock cascade.
- Steventon Bridge – Additional work has been commissioned in order to ensure a strong case is submitted to English Heritage, in order to gain approval for the removal of Steventon Bridge.  
- Severn Tunnel – The T-10 review has shown NR are on track for the successful delivery of works during the blockade, from 12th September – 21st October. During the period of distruption, rail users will be diverted via Gloucester or use replacement buses.
- Goring Gap - NR are working up 3-4 options for stakeholders to review, followed by a public consultation in September. A solution is anticipated by the end of the year, but it is unclear when possession and workforce will be able to retrofit. 
- Christmas 2016 works - There are not enough resources, equipment or access to complete the Xmas works fully. NR is considering fallback actions including considering alternative means of delivering the scope or bringing forward sections of the work. We are awaiting confirmation when and/or what works might be rescheduled.
</v>
          </cell>
          <cell r="AM51" t="str">
            <v>Whilst HS2 is a large and complex programme that is still at a relatively early stage, with the Phase 1 hybrid Bill now in the Lords following a positive outcome at Commons 3rd Reading, and the Major Works Civils Contracts (MWCC) ITTs issued in early June 2016, successful delivery of the programme appears feasible. As such, the current delivery confidence status is AMBER. 
PHASE 1:
 - The hybrid Bill remains on track for Royal Assent by Dec 2016. 2nd Reading in the Lords took place on 14 April, and the Lords Select Committee (appointed during May) heard locus cases from 7 June to 11 July. Petitioner hearings started on 5 July and are expected to continue until end Oct.
 - ITTs for the MWCC were issued on 8 June.
 - RP1 has been concluded, with a letter sent from David Prout to Simon Kirby on 1 June to formally complete the process and set out expectations and requirements for the period to RP2. 
The key challenge for Phase 1 is to increase the schedule delivery confidence from 60% to nearer 80%. HS2 Ltd have been commissioned to address this and will report back in Sept.
PHASE 2:
 - Work has started to plan and develop the material to support the Phase 2a hybrid Bill which we aim to lay in Parliament in summer 2017, and we continue to prepare advice for the Secretary of State to inform a decision on the Phase 2b route this autumn.
 - Sir David Higgins published his recommendations on the route through South Yorkshire in July.
 - The Secretary of State agreed to revise the remit to Network Rail for Crewe, and clarified the need to find an option that can be delivered for less than £500m.
The key challenge for Phase 2 is to ensure the scheme is affordable within the existing SR15 settlement. For Phase 1 and 2, there is also a key challenge around ensuring that Network Rail has the capacity to develop the On Network Works to support the programme and that they are delivered on time.
COMMERCIAL OPERATIONS:
 - Integrated Decisions Plan produced, bringing together all decisions relating to Rolling Stock &amp; Depots and Future Operations and Classic Rail Interface projects, over the next 18 months. 
WIDER PROGRAMME:
 - The IPA led a Periodic Update to assess HS2 Ltd's efficiency plans - circa £9bn worth of potential saving opportunities identified across the programme.
 - NAO report on the progress of HS2 published on 28 June described HS2 as a large, complex and ambitious programme that was facing cost and time pressures. However, the report also recognised the cost savings identified, that the strategic context and objectives were now more clearly demonstrated than since the previous report, and that HS2 was making good progress and was on course to gain the powers needed to start building the railway by the end of the year.</v>
          </cell>
          <cell r="AN51" t="str">
            <v xml:space="preserve">Overall: Train build on schedule. High risk of delayed entry into service due to late delivery of GW test site but mitigations eg early access to the GW test site can help reduce the delay risk. Series of meetings between DfT, NR and Agility to resolve.
Progress
Train Build: As planned. 37 of the 57 GWR sets under construction
Depots: North Pole complete, Stoke Gifford (largely complete subject to modificiations to accept an all bi-mode fleet), Swansea (complete subject to commissioning in September 16), Doncaster (Topping Out planned July 2016)
Testing: Certificate for electric testing on ECML received. Diesel tests continue.
Network Rail: Programme of gauge enhancements, platform works and power upgrades continue
Communications: Launch event for GWR fleet on 30th June 2016
Finance: On budget. Finance options for bi-mode variation will be put to Ministers this Autumn
Top Project Risks
1. GWR and then VTEC trains 100 days late as a result of NR's delayed completion of test track between Reading and Didcot with potential for Liquidated Damages of £200m. Mitigations to reduce delay under assessment during July 2016. GW Change Team kept informed as existing fleet needs to be kept longer.
2.  Industrial relations problems associated with changing work practices. Response lead by TOCs and dormant at present. Kept under review in context of GTR.
3. Train design does not meet specification. Managed through monthly Delivery Review with Agility Trains and Hitachi. DfT's speciliast technical advisors used for assurance that the train meets our requirements. 
4. Dependency on GWRM, particularly completion of NR test track by end September. Bi-mode variation helps reduce dependency on electrification although operating costs increase.
5. North Pole and Doncaster depot capacity - Hitachi may have committed additional trains as a result of other AT300 orders. Depot capacity being assessed by SDG.
</v>
          </cell>
          <cell r="AO51" t="str">
            <v xml:space="preserve">Work is continuing on the Options phase, with an approved scope and programme of work. Four front running options, one at A and three at C have been identified. In June 2015 these, and the rationale for their selection, were shared with Highways England Board, DfT (BICC &amp; Special Advisors) and with the Roads Minister. 
A proposed solution was approved by the Highways England Board in October 2015.  Approval to proceed with non-statutory public consultation was obtained from BICC on 18 Jan 2016 and consultation started on 26 Jan 2016.  The SGAR 1 was undertaken in Nov 2015 and the project was rated "amber" pending completion of non-critical deliverables at that time.  
Funding: £29.7m of options funding has been approved and is sufficient for the remainder of the Options Phase. BICC approved an initial tranche of development phase funding in Feb 2016. A Technical Partner was appointed for the remainder of the project on 6 May 2016.  The Project is in the process of analysing the response to consulation in order to develop a Preferred Route Recommendation.
Summary : The project is on track to deliver a preferred route recommendation to DfT during Q4 of 2016. 
Risks
1. Insufficient political support  with the result that the project is not considered to be a priority over other investments.  Mitigation - The Project is working with DfT officials to ensure that benefits are well articulated and understood in both DfT and HM Treasury and clearly described in the Outline Business Case.  
2. Objectors to the Project may seek a Judicial Review leading to dealys and additional costs.  Mitigation - The Project has consulted with stakeholders during the development and assessment of options and has strictly adhered to a consultation process which has been developed with legal advice and assured by the Consultation Institute (there is a clear audit trail of analysis and decision making). 
3. The Preferred Route Annoucement could be delayed pending DfT and HMT agreement regarding financing (public v private).  Mitigation - The Project is supporting DfT in its discussions with HM Treasury and ensuring that both parties are aware of the impact on the cost and delivery schedule.  </v>
          </cell>
          <cell r="AP51" t="str">
            <v>The MML programme does not have an approved business case although the draft economic case previously developed demonstrated a strong BCR. Following the pausing and unpausing of the programme and the Hendy review, the economic case and the assumptions on which it is founded now require refresh which will be accomplished in conjunction with external advisors . A draft integrated business case is expected to be available in September 2016 that clearly articulates the value of the benefits that will be realised by the programme.
Following the reset of the MML programme, a revised programme baseline was approved in June 2016.
Other current issues that are being resolved are listed below:
- MML infrastructure delivery shown as Red in Hendy report. Detailed replanning for electrification elements underway by Network Rail. 
- Works in Leicester area present delivery risk to electric services in 2023 as anticipated duration of track works lead to a late start of electrification works. 
- Line speed improvements at Market Harborough not fully funded. £9m shortfall in funding awaiting approval to fulfil shortfall from PJIF.
- No robust maintenance solution in place for the electric stock to provide 2019 services. Shared usage of Bedford Caudwell depot provisionally agreed.
- OLE speed improvement south of Bedford not planned for completion until CP6. Initial electric journey times will be longer than current diesel journey times.
- Other cost pressures still emerging such as increase in AFC for LDHS platform lengthening works in CP6.
Completion of the actions above and resolution of the issues cited are expected to return the programme to Amber-Green status.</v>
          </cell>
          <cell r="AQ51" t="str">
            <v>Network Rail is the Government's delivery agent for the North of England Programme. 
Evidence for RAG: Whilst there has been some good progress, delivery confidence is amber/red due to complexity of aligning Franchise Service proposals and cost escalation.  
Progress update/Key Risks and Issues: 
North of England
• The NoE Programme remains challenging.  
• Workshops have been held to align with NR programme with franchise proposals, with an improving position for electrification between Manchester and Blackpool.
• The next key infrastructure milestone in the North of England (Calder Valley West) is on target for delivery for December 2016. Construction is progressing on key elements of programme: including Ordsall Chord (on time for December 2017) and electrification (Manchester to Blackpool, in phases for December 2017/May 2018).  
• Some complex issues are outstanding(e.g. power supply); Cost escalation concerns emerging around power supply and new electrification standards.
• Waiting for a decision on Transport and Works Act Orders: - Manchester, Oxford Road, Piccadilly and Hope Valley.
• The delay to the electrification could further impact on the availability of cascaded diesel rolling stock to deliver franchise commitments.
Transpennine Route Upgrade
There has been good progress on the Transpennine Route Upgrade, as the Client Development Remit was signed on 8 July 2016.  It establishes the basis for Network Rail development work which should report in December 2017.  A full funding application, based on this development work, is due to be submitted in early spring 2018 to authorise funding beyond April 2019 to completion.
• Emerging concern regarding interaction between Clients ( DfT and Rail North) aspirations for delivery by December 2022 and NR proposed programme
Finance comment:
•  Some of these projects are well advanced in their delivery and some are in development. Taken as a whole, the wider programme is expected to be in the region of around £5bn.
•  No certainty on funding beyond March 2019
• We are reconciling our budgeted figures with NR , this process remains challenging.</v>
          </cell>
          <cell r="AR51" t="str">
            <v xml:space="preserve">TOP RISKS
Bidder appetite/confidence in market – challenging position has been exacerbated by Brexit
West Coast limited bidder pool and interdependencies with HS2
Current instability creates challenging environment for seeking timely decisions from HMT and Ministers
East Anglia – immediate risk over whether can contract with bidder given the changing economic position
KEY EVENTS
West Coast - ICWC to carry out feasibility study to look at the Baseline Max option. EOI date to be pushed back to mid September with the ITT potentially moving back to Jan 17. 
South Western - detailed planning required to identify opportunities to mitigate delay as timetable now very tight.
East Anglia - High immediate risk over ability to contract following referendum. </v>
          </cell>
          <cell r="AS51" t="str">
            <v xml:space="preserve">The UK SAR Programme is nearing conclusion of the transition phase. Seven new bases are now in operation. The next bases transitioning to the UK SAR-H contract are existing Coastguard bases at Lee-on-Solent and Sumburgh in April 2017 and the final base, Stornoway, will go live in July 2017. A decision has now been made confirming Lydd as our base in the S.E. A new transition plan has been agreed with BHC to introduce the 11 contractually committed AW189s to UK SAR over the next two years.
</v>
          </cell>
          <cell r="AT51" t="str">
            <v xml:space="preserve">The DfT Shared Services Implementation Programme comprises a series of planned (tranche) migrations  to the new ISSC-1 service provision.  Originally scheduled to complete by the end of the 2014 calendar year, migration delays have meant a rightward shift of all planned deliveries. The deferment of tranche-2 (DfT &amp; DVLA - scheduled for Nov-2015), resulted in further tripartite discussions  between Cabinet Office (Framework Authority), DfT and arvato, on  delivery re-planning options incorporating provision  for OGDs to exit their contracts. Those commercial discussions, commenced in November 2015, have resulted in a head of terms agreement with our supplier that is in the final stages of contractualisation. Subject to final agreement, DfT family migrations to an Agresso platform will cease whilst work will be undertaken to migrate the entirity of DVSA onto a shared SAP platform. </v>
          </cell>
          <cell r="AU51" t="str">
            <v>Network Rail is the Government's delivery agent for the Wessex Capacity Programme (the infrastructure element of the South West Route Capacity Programme).
The contract for rolling stock let and being reported as on time. Infrastructure works are underway, launch event was held for the start of works at Waterloo International in March 2016.  
Steps have been taken through the programme board and Enhancements Portfolio Board to manage and mitigate some cost escalation (c£90m) reported on this programme in early 2016.  As a result, the projected CP5 (2014-2019) cost for the programme has returned to the 2015 Hendy baseline (although the CP6 forecast cost has consequently increased by c.£30M).   
The South Western franchise ITT went out on the 30 June 2016, and working closely with the franchise colleagues in monitoring impacts that may rise relating to the infrastructure programme. 
We are collaboratively working with Network Rail, South West Trains and DfT’s Passengers Services with regards to the introduction of the Class 707 rolling stock and the gauging clearance. Site surveys to be completed, to determine what works are still required to run the new rolling stock.
We are also working closely with Network Rail, South West Trains (SWT) and the SWT Alliance on Waterloo station’s capacity works for next year August 2017 (including circa 23 day possession). This includes: a media campaign to be launched in August 2016; and the TDM work-stream, which provides DfT the assurance required in delivering the Waterloo station capacity works and managing the possession effectively.</v>
          </cell>
          <cell r="AV51" t="str">
            <v xml:space="preserve">The project is progressing to time with the trains manufactured (by Siemens), works by Network Rail (including rebuilding of London Bridge Station) and the construction of Hornsey depot all being delivered to the programme schedule. A key milestone was achieved in this period with the first Thameslink Class 700 train entering passenger service on 20 June 2016. The operator, Govia Thameslink Railway is running trains in a diagrammed service and by summer 2018 all 115 new trains will be introduced onto the expanded Thameslink network. Hornsey Depot is on schedule for completion and handover in July 2016. 
The Hendy Review identified a requirement to increase the Anticipated Final Cost (AFC) estimate for Network Rail's infrastructure works by £450m. The AFC increase has been approved by the DfT’s Board Investment and Commercial Committee in February 2016. A control agreement has now been arranged with DfT Thameslink Programme team and Network Rail, which includes a more robust reporting arrangement and sign-off of costs issues.The £450m will increase the capital value of Thameslink Infrastructure works to c. £5bn. The programme team is closely monitoring the risk to Network Rail Cost Control, this is especially important as we approach operational readiness. 
The main challenges/risks facing the programme are recovery of the rolling stock acceptance and introduction into operation programme, the passenger facing changes at London Bridge (Aug-16),  depot facilities in the Cambridge area, delivery of 20 trains per hour and 24 train per hour through the core, timetable development and train operator resources. These challenges should not prevent completion of the programme in December 2018. </v>
          </cell>
          <cell r="AW51" t="str">
            <v xml:space="preserve">Delivering the genomics commitment remains challenging due to the nature of the Project. We are trialling cutting-edge processes that haven't been implemented anywhere else in the world such as extracting cancer DNA for whole genome sequencing at scale, embedding genomics medicine into a national healthcare service and combining phenotypic and genotypic data at scale with the appropriate informatics architecture to support this. In terms of rare disease, after a slow start recruitment ramped up to 250-300 samples a week but has recently plateaued which could have a significant impact on the overall trajectory. In terms of cancer, fewer than 1,000 samples have been collected because NHS England and GeL had to first carry out an experimental phase to identify the optimum method for extracting enough high quality DNA from tumour samples that is scaleable in an NHS setting. There is a risk of financial penalties if GeL fail to provide the sequencing company Illumina with a minimum number of samples. Following meetings with PS(LS) and SofS, NHS England and Genomics England have been jointly commissioned to carry out a deep dive of the 100,000 Genomes Project to identify ways to increase sample flow. The deep dive will conclude at the end of June with the report to be presented in  July. The SRO  reviewed the Delivery Confidence in January taking into account assurance from delivery partners (e.g. from NHS England around sample delivery from GMCs)  and changed the overall RAG rating to Red. This is purely based on the 100,000 genomes target and the date - Ministers, CMO and the IPA are well aware of the good progress that has been made in terms of realising the wider benefits.The DCA  is reviewed on a regular basis and remains at Red for Q1. The actions implemented following the deep dive  may result in a change in the DCA but the outcomes are unlikely to be known until the autumn. </v>
          </cell>
          <cell r="AX51" t="str">
            <v>The financial settlement for FY16/17 has now been agreed at NHS England to support the realignment of the programme in FY16/17.On 2nd September 2015, SofS made an announcement regarding a National Data Guardian review of opt-out and consent. The findings from this review have not yet been published. The National Information Board (NIB) is also undertaking a review of the entire informatics portfolio in relation to data sharing for purposes beyond direct care. The care.data programme as currently scoped straddles three National Information Board (NIB) domains; Domain C, Transforming general practice,  Domain H, Data outcomes for research and oversight, and Domain J, Public trust and security. Consideration is being given as to how better alignment can be achieved with the NIB domains so that there is a clear strategic direction, a consistent message to stakeholders and a lack of duplication going forwards. The programme cannot proceed with the pathfinder stage until the NDG review is published and understood. Some programme team resources are working on other meaningful non-care.data related work during this time. An Informatics and Project Authority (IPA) review was held on 12-14th April 2016 which assessed the delivery confidence as Amber / Red. The broad aims of this Strategic Delivery Review were to provide recommendations and advice on how any proposed programme / organisational changes, following the conclusion of the NIB workshops and National Data Guardian’s review into opt out and consent, should be taken forwards. Ten recommendations were made and progress is being made against them. The previous IPA Project Assurance Review (PAR) (3-5 February 2015) assessed the delivery confidence as Amber / Red. Of the 9 recommendations made by the PAR Review report 8 have been completed and 1 is in progress. The remaining recommendation cannot be closed until the pathfinder stage has been completed. The RAG rating is also based on the latest IPA review delivery confidence assessment of the programme.</v>
          </cell>
          <cell r="AY51" t="str">
            <v xml:space="preserve">My confidence in the successful delivery of the programme for 2016/17 is high.  NHS England have provided assurance to the Seasonal Flu Programme Board and PHE have published updated information materials, the Annual Flu letter and Plan, and comms and stakeholder plans are in place.  The three organisations have agreed what management information will be provided for 2016/17 and actions from the tripartite (DH, PHE, NHS England) review in January (which looked at the vaccine supply issues in the 2015/16) are near completion.  This includes defining role and responsibilities, an escalation and de-escalation protocol, and agreement from Minister on a set of overarching principles which show how vaccine could be prioritised in the event of a vaccine shortage or delay.  There are currently no issues with vaccine production for the forthcoming season.  There has been some evidence from the US that the effectiveness of the vaccine for 15/16 was poor.  However DH and PHE are confident in the data PHE have produced which is comparable with all other data available including that from the manufacturer and Finland (who also use the vaccine).  There is a risk that this could damage the reputation of the whole flu programme if negative media coverage takes place.  DH and PHE colleagues are liaising with colleagues in the US to understand how they have different data and a media plan is being produced. I'm pleased that Ministerial agreement has been received on the roll-out plan for 2018/19 and 2019/20 allowing Treasury sign off of a new OBC this summer as planned.  As this was the last major policy decision required, tripartite discussions have been underway on moving the programme into business as usual.  It was unfortunate that the IPA review planned for May was cancelled as this would have provided a useful steer, however a replacement review is being organised for September and I welcome the views of the IPA on the transition of the SRO role and GMPP reporting out of DH.                                                                                                                                                                                                                                                                                                                                       This will be my last return as SRO for this programme.  Due to re-organisation within DH, Helen Shirley-Quirk will be taking over responsibility for this role from 01 July. </v>
          </cell>
          <cell r="AZ51" t="str">
            <v xml:space="preserve">A Major Projects Authority (MPA) -led Assurance of Action Plans (AAP) review was undertaken 19th November 2015.  The purpose of the AAP was to review progress following the Project Assessment Review (PAR) and to re-assess the delivery confidence. The report from the AAP review team provides a revised delivery confidence of Amber. The report noted that real progress had been made on all of the recommendations stating that “Successful delivery appears feasible”. The delivery confidence assessment was set against the required use of the transitional assistance period (up to March 2017) for individual organisations in exceptional circumstances. The report also noted that “significant issues exist requiring management attention; these are understood by the programme team and supplier”Key issues requiring management attention are:i) Finalisation of the exit delivery by 07 July 2016 andii) Conclusion of approvals of any new Trusts to take Lorenzo by 07 July 2016.A Gate 5 review is splanned for July 2016.  Delivery confidence will be re-assessed after this period. </v>
          </cell>
          <cell r="BA51" t="str">
            <v>The Cost Recovery Programme is awaiting steers from Ministers on how to proceed following the outcome of the EU Referendum.   This impacts the Bill and the consultation response (due to be introduced and published on 6 July) which have links to EEA legislation: we await Ministerial steers on how to proceed.Overall programme delivery confidence is rated as amber / red with major risks or issues apparent in a number of key areas which could impact the ability of the programme to deliver; these were reported in GMPP Q4 2015/16 return. The Programme Board will consider the overall risk status of the programme again when it meets on 19 July.In light of Brexit, the programme will need steers on the following in the coming weeks / months:  * whether to proceed with a Bill to extend charging into primary care or to commence drafting and clearance of Regulations under the existing powers and /or consideration of alternative options.* whether to pursue the financial investment in IT systems to allow GPs to read/write EHIC/S1/S2 details of patients. There will be a question as to whether this is a wise investment until the programme has clarity as to the intentions for the UK in terms of health cooperation with the EU/EEA become clear.* how to progress / communicate the government response to the consolation on extending charging into primary care.The above list is intrinsically linked to the EU referendum outcome and has an impact on the deliverability of the trajectory.  The programme however still has a Government manifesto, Immigration Task Force and Shared Delivery Plan  commitment to deliver in identifying up to £500m of recoverable income in the NHS during this Parliament and will seek to assure the NHS that we continue with 'business as usual' until a firm position is known.  As highlighted by the IPA and our ongoing analysis, the programme will only achieve the £500m trajectory with an increase to the health surcharge.The team will utilise this pause and work with the IPA to undertake some scenario planning over the summer.  The milestones for the programme therefore remain broadly in line with the last return (GMPP Q4 2015/16), many of which are now impacted on as a result of the EU Referendum outcome.  The programme  will revisit these during the summer with the support of the IPA and on receiving ministerial steers.</v>
          </cell>
          <cell r="BB51" t="str">
            <v>The MPA Gateway Review 5a held in December 2015 gave the Programme an overall RAG Rating of Amber. The Review Team acknowledged there had been significant improvements in the team following the April Gateway Review – however given the uncertainty of being able to implement Phase 4 by the end of the Business Case (Dec 2016), the RAG rating was Amber. A subsequent ‘spot check’ (one day) IPA review on 28 April 2016 expressed satisfaction with progress, though the programme retains the Amber status.There will be ongoing work on:• Closing Recommendations from Gateway Review 5a which was undertaken 7th – 9th December 2015 where an Amber RAG rating was achieved. One remains outstanding.• Increasing GP deployment and utilisation still continues increasing; with 88% of GP Practices currently live with EPSR2.  • Second Phase 4 Operational Project Board held to progress Phase 4.• TER approved 11 Jan 2016 &amp; DH CR approved 13 Jan 2016.  Work continues on refreshing the Addendum R2 Business Case in line with both recently approved TERs and plans are beginning to create a closure report• Initial GP Site live testing has commenced for Dispensing Doctors.• Over 697/745 pharmacy training events complete, the residual training is booked for September 2016• Final reports from the PricewaterhouseCoopers independent study to be communicated to community pharmacies to encourage greater EPS usage.• EPS received the accolade of ‘highly commended’ at the HSJ Value in Healthcare Awards on 24th May 2016.• Completed external patient consultation and outcomes report to be published on the EPS website in June.</v>
          </cell>
          <cell r="BC51" t="str">
            <v>The overall assessment of delivery confidence is AMBER due to the following main risks and issues:1. GPSoC Business Case / Extension of Framework – Microtest and INPS signed Head of Terms agreements in June.  Further discussions are ongoing with TPP following caveats they have raised.  Further discussions are taking place with EMIS with regard to issues regarding availablity of community data.2. PCS Contract Requirements – Delivery baseline CCNa-004 – 1. Baselined dates with CCNa-004 are no longer realistic and cannot be delivered to, resulting in financial uncertainty and lack of clarity over future roadmap. 2.  InPS: strategic plans for Vision impacting delivery timeline – proposal discussed with the impacted national programmes to identify a way forward.   3. General: availability of BA resource to support delivery remains a concern.  Team planning activities ongoing to help quantify the resource requirement.  BA allocation to be managed within the delivery team in line with project plans.3. CDA – Delivery baseline CCNa-004 – 1. Baselined dates within CCNa-004 no longer realistic for CDA generation and TMS and cannot be delivered to.  2. TPP challenging scope of remaining requirements.  3. TPP: Receiver: TPP do not want to roll out Web Services unless HSCIC provide a centralised certificate management service to support this capability.4. IM1 – Delivery – 1. First Bulk pairing with EMIS has been granted Full Rollout Approval (Apollo).  However there is a four month rollout period which could cause an NHS England GP Access Fund Target to be missed.  We are working through options to change the rollout process and/or deliver NHS England the data separately. 2. Capacity issues with EMIS and TPP, subsidiaries are all wanting to pair with these suppliers before any other hence it is causing a back log.  Slots are all blocked by other pairings; three out of five slots are being taken up with PFS suppliers and one is taken up with data extract suppliers.  3. The interface mechanism for PFS from TPP is now available however as this is later than planned it has meant that Subsidiaries were not be able to start development, and dates for an assured PFS Sub service are forecasted as August 2016.  4. Delays to the deployment of the interface mechanism and their PPFS requirements for EMIS has meant that Subsidiaries will not be able to provide a service until this is delivered and so dates for an assured PFS Sub service are forecasted as July 2016. 5. EMIS and TPP have been on many occasions extremely slow in responding to subsidiaries which has elongated assurance.5. Patient Online / Patient Facing Services – 1. EMIS and TPP have delivered an MVS and corresponding IM which has allowed heterogeneous subsidiaries to start development with DevMACs granted to both principals. PAERS are in the final stages of assurance with EMIS with a DevMAC due imminently.   2. INPS are only supplier still to complete DCR roll out and are on track for completion by mid July.  3. INPS current plans are for MVS in 2017. MT plans August 2016 (TBC)  6. eMED3 – Delivery –1. EMIS have now agreed to deliver by July 2016 under the conditions within the CCN, which has now been agreed with DWP. 7. GP Connect – Delivery – 1. Complete Initiation and work through interdependencies with NHS England and Suppliers.  2. Principals' willingness to engage/priorities - may lead to slow progress.  Misdirection by the Principals is largely shifting the focus which slows progress.  Work undertaken to resolve this with focus meetings and engagement activities taking place.  3. TPP accepts use of FHIR profile but continue to look at a minification approach.  This potentially could cause issues with latency and is being reviewed..  4. FHIR specification is dependent on NHSE participation in requirements setting and supplier engagement to verify the specification and ensure that the right things are being asked for. 5. TPP has returned the Heads of Terms with a number of points and exclusions included.  It is currently not in a position to be agreed and intensive dialogue will be required.  There is a risk that TPP will not be in a position to sign the Heads of Terms.</v>
          </cell>
          <cell r="BD51" t="str">
            <v>Delivery confidence of Amber/Red is currently being submitted due to a number of reasons which are currently being mitigated:1) The programme has undergone a Gateway 2 on the 21st to 23rd September and was assessed as having a RAG status of Amber/Red. Whilst the report recognised significant progress has been made over the preceding 6 months a number of areas of concern were highlighted. A total of eight recommendations were received by the programme, five of which were deemed critical. Critical recommendations within the report have been addressed by the programme team as a priority. As of the 30th June 2016, 1 recommendation remained to be completed, however completion is expected by the end of July 2016.The programme under goes an IPA PAR 28th June.2) The programme commissioned a Delivery Assurance Review by senior HSCIC Management supported by the IPA to assess the programmes status and plans. The review agreed with the programmes RAG status of Amber/Red and issued a total of twenty two recommendations for the programme to implement in order to improve the programmes RAG status around deliverability. Nine of these recommendations were deemed critical. Since the recommendations were issued the programme has completed and closed thirteen, including eight critical recommendations. Both the Gateway 2 and Delivery Assurance Review recommendations are updated with current progress and presented to the HSCN Programme Board on a monthly basis, which includes IPA representation.3) The programme's previous Senior Responsible Owner resigned from position at the end of January 2016. A replacement SRO was not appointed until the 01/06/16.4) Delays in approvals have the potential to impart significant delays to the programmes delivery timescales. Due to the programme's constrained timescales and lack of contingency this could result in a failure to exit the contract on time. Planning activities and engagements with approving bodies are ongoing to ensure an effective and realisable plan for approvals can be in place to support the programme's timescales.</v>
          </cell>
          <cell r="BE51" t="str">
            <v xml:space="preserve">As recommended during the August 2015 Gateway review, the Programme took into account new emerging factors around service integration and market development when finalising the FBC, including planning for a potential change in the scope of the programme to include integration of L&amp;D and Police Custody Healthcare servcies.  An action plan to address all recommendations was developed, approved by the Programme Board and has now been completed.  On 17 December, the Home Secretary announced that responsibility for commisioning police custody healthcare services after 1st April 2016 would remain with PCCs rather than being transferred to NHS England as anticipated since 2013.  Whilst not preventing the ability to achieve closer alignment between L&amp;D and police custody healthcare services, the realisation of this will be more challenging than would be the case if both were commissioned by NHS England.  Submission of the FBC was delayed due to the need for DH to consider spending in the light of the spending review settlement.  The FBC was formally submitted on 24th March 2016 resulting in the decision to approve the rollout of services for 2016/17, 2018/19 and thereafter, subject to certain conditions being met.   These conditions include a requirement to evidence the impact of L&amp;D services on the criminal justice system, including reoffending, levels of diversion from the Criminal Justice System into treatment, and further savings to the CJS; how the service can be designed to maximise benefits and facilitate integration between the CJS and the health system; and the level of sustained access to mental health treatment, and of recovery, for those referred by L&amp;D services.  Whilst the majority of this evidence will be provided by the longitudinal research to be carried out by RAND Europe, we are working with DH and HMT colleagues to determine the required timetable and format.  A detailed plan will then be drawn up to ensure that requirements are delivered within the agreed timescales.  The delay in submitting the FBC and consequent delayed decision have prevented the commissioning of the next tranche of services by 1st April 2016 as originally planned.  These services are on track to go live by September 2016.  </v>
          </cell>
          <cell r="BF51" t="str">
            <v>An interim ICT spend form was approved in April 2016 allowing the programme to begin early works to meet the October 2016 deadline to respect patient objections and the March 2017 deadline to make commissioning data flows compliant with the ICO code of anonymisation.  Delivery confidence is at Amber for the following reasons:• There is risk associated with achieving approval of the business case and ICT spend approval forms in July 2016 as required to support the delivery timetable. Agreement around funding flows created a delay in the approvals timetable. Early engagement has begun with HMT and GDS to try and achieve approvals before the summer 2016 recess.•Procurement needs to begin in September 2016 so that the Programme can start delivery activities in 16/17. This allows sufficient time to understand the infrastructure requirements that we need to procure and implement and will allow contracts to be signed in February 2017, meaning we can start delivering the processing and analytics function.• There is a risk around resource especially in the commercial and delivery areas. The team need to recruit release managers for each of the DSP releases and also address any resource gaps in solution delivery.Next steps to improve delivery confidence:1.     Establish and maintain engagement with all approving bodies.2.     Prepare all procurement documentation ready to start in September 2016.3.     Recruit staff to fill resource gaps and embed new staff efficiently.</v>
          </cell>
          <cell r="BG51" t="str">
            <v>Front Office: Delivery of the Minimum Viable Product (MVP) which would enable service in a pandemic from an offshore hosting platform has previously been achieved.  Issues were previously reported with the rate of HSCIC development progress.  Currently:  - the transition the onshore host has been subject to 3rd party intervention and has now slipped back to mid September (6 weeks) although progress against the latest rectification plan is good;  - a variety of interventions to accelerate UI development have taken place however the overall impact of these have not demonstratably accelerated delivery velocity - a 2 sprint 'pause' in new development activitiy is designed to clear the backlog of technical issues  - HSCIC has made significant changes to resource allocation with  view to accelerating delivery.HSCIC are currently engaged in a recovery plan to increase the delivery velocity.  It is too early to tell whether this recovery plan will be successful.   The commercial implications of the repeated delays still need to be worked through with HSCIC.  The issue has been escalated to Tim Donohoe who is due to have direct conversations with HSCIC on this.The scope of planned changes is now extremely well understood and includes branding (shift to NHS from .gov.uk) and incorporation of a new algorithm post nerve-tag review.Back Office: approval to extend the existing immForm service for 6 months has been secured ensuring service continuity to March 2017.  Tenders for back office discovery work have been received and have been evaluated with a preferred supplier selected.    Market engagement with potential replacement back office suppliers has taken place, but the level of market engagement remains disappointing and actions are underway to increase the level of interest where possible.  A revised business case and PID for these activities has been produced.Telephony:  no material issues to identifyProgramme general:  activity is progressing on working through issues identified by the MPA review, including clarifying programme materials and stakeholder roles.</v>
          </cell>
          <cell r="BH51" t="str">
            <v>My assessment of the delivery confidence, taking into consideration: time, costs, quality, risks/mitigation plans and assurance, remains as Amber/Green for the following reasons:1. Timings - As per Q4 of 2015/16, the new PBT service will treat its first patient at The Christie in Aug 2018 and patients at UCLH in Sept 2019. This satisfies the published Prime Ministerial Commitment.2. Costs - Costs remain within the approved capital limits. Based on current assumptions, existing contingencies are considered adequate, but down side risks remain until the excavation, shell and core are completed.3. Quality - The new service will deliver high quality care within a fully integrated clinical environment. Development continues on the "Statement of Readiness" tracker to ensure it is fully functional and effective as a quality assessment tool  to inform the "go live" decisions in 2018/19 and 2019/20. The Specialised Commissioning Oversight Group (SCOG) met on 09 Mar 2016 and agreed that accommodation, and the associated costs, should be included in the PBT Service Specification.4. Risks - The Risks and Issues register is actively managed by the PMO. The main risks to the start of the patient service in Aug 2018 are in respect of the timescales and costs of construction, which are being managed by the Trusts and assured by the PMO's subject matter expert.5. Assurance - Strong leadership and robust management arrangements are in place to manage the contracts, to ensure delivery and provide the  infrastructure assurances required. Good progress is being made in service development, with assurance from clinical, workforce and informatics subject matter experts. 2016/17 assurance requirements are under consideration with the SRO for confirmation within Q2.</v>
          </cell>
          <cell r="BI51" t="str">
            <v>AMBER/GREEN RAG overall reflecting RAG status changed from Amber to Amber/Green following the successful closure of the Transition Project within the reporting period. Operate Service to the NHS continues to be robust and resilient. Challenges with Enhance project remain1. Transition GREEN on delivery of recovery plans 2. Operate GREEN on service being successfully delivered, and IBM having assumed full responsibility for the ESR Service from 1 December 2015.3. Enhance RED subject to a replanning exercise with delivery confidence remaining incomplete and with issues requiring management intervention.                                                 Benefits &amp; CostThe ESR IBM Contract is a fixed price based upon the current set of NHS requirements.Costs are capped at the contracted price including 10% GMPTC and therefore remains in the total budgeted business case envelope of spend. Benefits associated with the early Enhance projects account for 9.3% of the total ESR BC and require reworking to take account of adjusted/delayed timescales.Risks and MitigationEnhance - IBM have formally confirmed their default in delayed delivery of the Enhance programme of work. Replanning activities are underway, in conjunction with the Authority. TimingIBM provided an outline proposal and plan at the end of June (as agreed). Further work is now underway to add detail to the plan to enable commercial consideration and discussion during Qtr3.</v>
          </cell>
          <cell r="BJ51" t="str">
            <v>Project Status is Amber for the following reasons:1. MPA Gate 4 review completed April-15 with Amber/Green rating.2. GDS Digital by Default Service Assessment completed 12 May 2015 resulting in a pass.  3. NHS e-RS go live sucessfully completed 12-15 June 2015.  4. Most NHS e-RS live service issues have now been resolved by a series of releases, up to 5.0 in March 2016.5. Amber status is driven by progress against utilisation targets. Initial performance issues with NHS e-RS following go live saw a drop in utilisation, which then recovered back to 53% in April 2016 (latest figures). As the service is now stabilised, the focus is now shifting to business change / digital take up activities to drive up usage in line with targets, this is supported by incentives published by NHS England in March 2016.6. Cabinet Office approved the Full Business Case for Support and Development in March 2016. This funds the programme until November 2016.</v>
          </cell>
          <cell r="BK51" t="str">
            <v>The programme has progressed significantly since the last submission, the technical challenges that were idetified in the AAP report we mitigated and actioned. The technical changes have been successfully implemented which led initially to the Pilot migration being completed sucessfully and mass migration of email mailboxes being migrated from the legacy NHSmail 1 service to the new NHSmail2 has commenced sucessfully.  The programme expects the mailbox migration to conclude earlier than previously expected in light of these sucesses to date.  The commercial risk of pending contract ending of the NHSmail service provision have also been mitigated with a successful contract extension provision in place to the 17th September 2016, allowing ample period for the migration to NHSmail2 to be completed.  Although remain at amber for the reporting period,the programme anticipates and imporvement to Amber green in the next period assuming the positive delivery trajectory continues.</v>
          </cell>
          <cell r="BL51" t="str">
            <v xml:space="preserve">Following agreement to the revised implementation approach at the previous Hutton Steering Committee (HSC) on 26 of May 2016 a period of re-planning has commenced. The previously reported 9 Service Components have been “drilled down” and more granular Work Streams have been identified to deliver this.The Programme Team has also changed to enable delivery of these identified workstreams. Some resources have moved on and some have joined the team, re-enforcing capability and capacity to deliver. Business Work Stream Leads have been allocated to each with a supporting Project Manager and Business Analyst. Several workshops have taken place within each identified Workstream and an overall High Level Plan has been agreed.  A “Show and Tell” session was held on 21st of June, at which all Work Stream Leads, Project Managers and Business Analysts walked through their respective Programme deliverables. Activities are underway within each Work Stream to produce Project Plans that will feed into the overall Programme Plan. The HL Plan was presented and approved  at the HSC on 28th June 2016. Low level planning activities are expected to complete to enable documentation such as an updated Plan, Programme Initiation Document (PID) and Risks, Assumptions, Decisions and Issues (RADIC) logs to be presented for approval.To enable the Programme to work towards a Green status;• an addendum to the recently approved OBC (March 2016) has been produced as a result of; transferring responsibility for replacing the IT Infrastructure service for the Pensions Service back into the Pensions Re-Procurement Programme (was being delivered by the NHSBSA ITIS Programme) and amending the split of internal and external service provision within the "Hybrid Model" preferred option. • Draft Addendum issued to DH Investment Team on 23/06/2016 for intital feedback.• Medical Services OJEU has been issued on 15/06/2016.• High Level Plan is now in place and approved by Hutton Steering Committe on 28/06/2016, further low level planning activities are underway. </v>
          </cell>
          <cell r="BM51" t="str">
            <v>The programme recently (May '16) went through its Project Validation Review held by the IPA and received an Amber rating, which is a fair assessment. This is an improvement on the Amber/Red that the previous NHS Choices transformation received. It identified that although there have been considerable movements and improvements since the last review in terms of governance structures, clarity of delivery responsibility, scope and priorities, there are still divergent views on what the vision for the service shoudl be among the interviewees. I have accepted the recommnedations and an action plan is in place and being progressed. During Q1 the programme transitioned into HSCIC and there have been inevitable set-up challenges, including delays in procurement and recruitment to key roles. This has impacted on the timeline for bringing in a programme director and on the production of the business case. But as we reached the end of June, we have made considerable progress - with commercial agreements in the final stages to both appoint an interim programme director, and procure additional business case expertise. We have also filled more than half the roles in the team, and during Q1 passed the GDS digital by default alpha servce assessment wth full marks, moving into Beta.</v>
          </cell>
          <cell r="BN51" t="str">
            <v>There were no risks that became issues in Q1. There are a number of key topics post the Spending review announcement  which PHE are currently discussing with DH. These include the GSK agreement, potential early enabling works, planning application/implementation, phased FBC approval by facility/ package or one early FBC approval and the flexibility around the spend profile.  Primarily impacting on the medium/long term timescales but with some elements needing agreement to inform constructor procurement which will commence in 2016. Significant progress has been made in this area and following a meeting on May 23rd (Felicity Harvey, Andrew Baigant and Tamara Finckelstein) DH Finance are doing a final review of a proposed spend profile to confirm the re-baselining of the OBC spend profile (further to a replanning exercise).    There has been agreement with DH Procurement on Construction Strategy.  The top 3 risks for the programme are 1)  engagement/availability of staff from the business to input in a timely manner due to pressures of BAU and other change programmes such as NIS. This may cause delays or incorrect assumptions. 2) . Changes to the scope/design, current assumptions, regulations  from PHE and the wider operating environment  impacting on time/costs. 3) not gaining Harlow community support for the programme which could impact on town planning approval.  Mitigating actions include; Risk 1) Programme board membership being amended to reflect total breadth of functions in scope to ensure top down accountability for engagement.  Revision of timelines to allow for re-design to accommodate the additional 600 staff will also help ease tension between the two programme timelines. Risk 2) .  There is the potential for change to come from both the NIS design programme and the National Functions/HQ/One PHE review. This is in addition to the known change of 600 additional staff which is being managed as part of the change control process and is still to be formally approved by the Programme Board. Further clarity is being gained on the scope and activities of the OnePHE review and careful alignment/integration between the review and programme is part of the next planning step. Risk 3) A highly detailed stakeholder management plan is in place for Harlow, covering individuals, key interest parties as well as the general public. This will involve extensive engagement and proactive communications.The strategy is about openness and transparency and highlighting the great work that PHE does. The first Public Exhibition event took place in  May. The general feedback to date has been very positive. Further meetings with key Harlow Community stakeholders have reaffirmed the positive support.  The overall balance meant that the RAG status last month remained at GREEN/ AMBER, There are a number of other uncertainties around timelines, spend profiles, the art of the possible, resourcing that mean the overall status should remain at  GREEN/ AMBER.</v>
          </cell>
          <cell r="BO51" t="str">
            <v>The programme is currently transitioning from design to delivery and is significantly ramping up resources to enable successful delivery. There are a significant number of activities that need to be undertaken, but there is also a protracted period (to Oct 2018) during which they need to be completed: the Programme is gearing up for a marathon rather than a sprint. GATEWAY REVIEWS 0 &amp; 2: The Review conducted by the Cabinet Office Infrastructure and Projects Authority (IPA) between 10 - 12 May 2016  assessed the Programme as Amber/Red. The Programme has commenced implementation of the recommendations to address the issues and concerns raised by the Review Teaam.    BUSINESS CASE: A Programme Business Case (PBC) has been completed and is currently in DH internal approvals. Early sight copies have been provided to Cabinet Office and HM Treasury in January 2016.MARKET ENGAGEMENT: Substantial market engagement has been undertaken and there is a high degree of confidence that there will be sufficient, quality, bidders to enable a robust competitive process to be undertaken.COMMUNICATIONS: Substantial NHS engagement (&gt;80 Trusts) has already been undertaken and a variety of review / challenge session held. The proposed model has been developed on the basis of feedback received and more recent stakeholder engagement sessions have yielded minimal change to the model.FINANCIALS: Benefits of around £600m per annum cashable are estimated. However, there are significant capital costs (~£90M) that need to be invested to achieve this as well as agreement to alter existing funding flows.INTELLIGENT CLIENT COORDINATOR (ICC): A procurement process to secure external professional services support to assist and accelerate the development of the ICC is planned. Market engagement has taken place and a business case being discussed within DH. This would provide for a substantial injection of quality resources incentivised to ensure the ICC is set up effectively and handed back to the public sector.CATEGORY TOWERS: Progress is being made on procurement documentation including contracts and specifications. Timescales remain challenging and critical deliveries need to be completed over the next quater to enable OJEU in Sept 2016.ICT SERVICES: Strong progress on procurement materials and contract evidenced.LOGISTICS AND SUPPORT SERVICES: Activities not yet commenced, in line with original plan.</v>
          </cell>
          <cell r="BP51" t="str">
            <v>There are some near term challenges on milestones relating to Gov Co external approvals,  spend approval items and procurement exercises which generate the Amber status however, as a programme we still remain on track to exit services from HPE by March 2017.</v>
          </cell>
          <cell r="BQ51" t="str">
            <v xml:space="preserve">The key driver for the Amber rating is the degree of uncertainty around employer behaviours. Much of our modelling to date has been based largely on research, but we are now at the point when we can analyse observed behaviours. The January-March employer cohorts (c:100k employers) will offer valuable insights and by late Summer the Programme Board will be able to draw on updated analysis and reassess the levels of risk this  uncertainty brings. Our early indicators are favourable, on-time compliance for our Pathfinder was 77% and comfortably exceeded our stretch target of 70%.  January and February stagers actually outperformed pathfinder with on-time compliance rates of 81%, and March stagers are tracking close to Pathfinder. </v>
          </cell>
          <cell r="BR51" t="str">
            <v>Phase 1 of the programme is complete.Phase 2 introduced client charging and triggered the start of proactive CSA schemes case closure activity; this successfully went live between 30 June 14 and 11 August 14 and we have now started closure activity on four out of our five segments. At the end of May 2016, around 560,000 CSA cases have been selected for proactive case closure, with around 2.5 million case closure letters issued to clients. Client contact rates remain stable, and well within forecast.  As at end May 2016, we have now fully closed around 183,000 CSA cases in total since 30 June 2014.  Programme activities remain on track to begin case closure for Segment 5 (enforced) cases via a controlled Pathfinder, on low volumes of cases, planned to start in autumn 2016. Case closure for Arrears Only cases is currently planned to start from mid 2017. The system archiving functionality required to enable the closure of our CSA 1993/2003 IT systems is progressing to plan.Infrastructure Projects Authority (IPA) recently confirmed our readiness to close, and assured our plans as complete and robust - no further IPA assurance is required.</v>
          </cell>
          <cell r="BS51" t="str">
            <v>Overall, the programme continues to be assessed as Amber/Red.Although there is a shortfall at present against the July profile of 326, this was against an  ambitious target to deliver 50% of Heads of Terms by the end of June and was linked to the exit of the PRIME contract. There are currently 208 HoTs in progress (104 of which are tranche 1 TT freehold deals). There are a further 149 at the offer stage We will therefore be just about on track with meeting our ambitious targets by the end of July.Missing the 50% Heads of Terms milestone triggered Programme Risk 51 which related to our confidence in the assumptions used to build volumes forecasts and resource profiles. A deliverability assessment provided a more granular understanding of the critical dates for different types of estate. Working back from this has identified how commercial activity needs to flow and what drop dead dates are. In addition, this has assessed the value each site/transaction offers the department. These were integrated with a site by site commercial status identifying where there was a risk that flows were insufficient to meet the deadlines. It also drove out some actions which improve the overall deliverability, including invoking some contingencies on certain properties and working at risk others (i.e. starting delivery prior to HoTs on low-risk sites).Negotiations began in May with Telereal Trillium (TT). The TT negotiation accounts for over a third of the properties DWP wishes to retain and is expected to now conclude in late August rather than July as originally planned.Complications have emerged on lease classification, but we have been clear with HMT that this cannot hold up the timetable given our need to deliver an operational business from 2018. We will, of course, have to work through the accounts treatment. The Estates Target Operating Model (ToM) was agreed in April. The first component to be procured is an integrator service around which the other providers (Facilities Management, Security, Projects and Landlord and Lease Management) will build their systems interfaces and business proposition.  Following the publication of a Prior Intention Notice (PIN – this is an essential step in the Public Contracts Regulations 2015) for the integrator, a successful Industry day was held on 28th June. The Invitation to Tender is expected to be published during August to allow the successful supplier to be in place in early 2017.Please note, the Programme has Zero tolerances for both time and scope.</v>
          </cell>
          <cell r="BT51" t="str">
            <v xml:space="preserve">The Fraud, Error and Debt Programme (FEDP) continues to deliver complex projects and initiatives. External endorsements and relationships continue to receive positive feedback and we continue to work across government.  The Programme's focus remains on supporting and enabling the delivery of the major components of the government welfare reform agenda. FEDP has made good progress with a number of projects now well into the final stages of implentation, these include the Single Fraud Investigation Service &amp; the Payment Deductions Project.  We have also made excellent progress on developing digital services to exploit HMRC RTI to reduce fraud &amp; error and generate significant savings for government.  We have also progressed projects that seek to deliver digital services to transform DWP Fraud &amp; Error and Debt operations.  Assurance reviews are held at both project and programme level and all have received very positive feedback.The Programme was forecast to deliver £2bn of savings by the end of the 2015/16 period and an estimated £5bn over the life of the business case ending 2021/2022.  </v>
          </cell>
          <cell r="BU51" t="str">
            <v>The Programme went through a major reset period at the end of the last quarter which resulted in enhanced confidence in delivering the defined objectives. Following the reset phase the Programme has achieved the following:- Fundamental change in the Programme delivery partner from an IBM led Programme to a split between IBM and Hewlett Packard Enterprise (HPE), with HPE (as the incumbent supplier) taking on key activities which include data centre build out, application migration and establisment of an operate function- Change in the Planning &amp; Control partner from IBM to PwC to provide an independent management, coordination and control of programme activities.- Establishment of clear Programme Governance, which was agreed with COO, PAAD and IPA and is currently in operation.- Progression of significant number of commercial milestones to facilitate delivery of the Programme activities:             - Ordered for 3 more rooms in CHS             - Safe orders placed for cabinets, cabling and data centre connectivity             - Hardware Value Add Reseller (VAR) has been selectedKey Programme risks and issues are included in the Programme Register. Below are two major Programme risks:- There is a risk that the North/South, East/West data centre geographical separation introduces an unacceptable level of Wide Area Network (WAN) latency, which could degrade application performance and impacting DWP end user experience and the ability of HPE to provide an effective operate service. Mitigating Action: Current work is underway testing performance between the North and South data centre locations.- There is a risk that the Programme end date (Feb 2018) is not achieved. Mitigating Action: Detailed Planning currently indicates completion in the timescales required. Work continues across the Programme to identify activities on the Critical Path and reduce delivery timelines.</v>
          </cell>
          <cell r="BV51" t="str">
            <v>NSP continues to perform well in live and there are no issues with the processing of claims and payments to customers. Over 120k claims have been received since January, which is in line with forecasts, with more than 80k awards which is in line with assumption. The Department responded to the WPSC report on nSP Communications. DWP plan to write to customers who may not satisfy the Minimum Qualifying Period (MQP), informing them of the change in rules and encouraging them to take action.The NAO value for money review of NSP continues with emerging findings to be discussed in August.Project closure is on target and handover meetings have continued to be held with the relevant stakeholders.The HMRC Scheme Reconciliation exercise is progressing well although more queries have been raised by schemes in 16/17 than forecast. The situation will be monitored.The GMP Checker service has been enhanced to include bulk enquiries.  This has been well received by customers.The Project's RAG status remains green.</v>
          </cell>
          <cell r="BW51" t="str">
            <v xml:space="preserve">A PIP Performance Improvement Plan has been developed, agreed with the Ministerial team which aims to safeguard any further AME deterioriation alongide improving customer service across the end to end system. </v>
          </cell>
          <cell r="BX51" t="str">
            <v>Overall status remains AMBER, in line with the Major Project Authority (MPA) delivery confidence assessment. We have approval of  the UC Outline Business Case and funding drawdown through to September 2017. Following high-level impacting work to take into account Welfare Reform scope changes we have now announced a reshaped roll-out plan enabling the programme to deliver the Summer Budget changes to the timetable.  To enable this the programme will continue its gradual, safe and secure delivery approach of rolling out 5 jobcentres per month through to June  2017, building upto 30 jobcentres in July 2017 then scaling up from October 2017 and completing rollout in September 2018. Following advice from the Public Accounts Committe for the first time contingency is being built into the plan, this means migration of claimants from legacy benefits will commence in July 2019 and complete in March 2022.National rollout of Universal Credit to single unemployed claimants completed  on 25 April with Universal Credit now available in every Jobcentre and Local Authority across Great Britain. We commenced Transition to the full Universal Credit service for all claimant types on 25 May to plan, 18 jobcentres are now live with this full service  and by the end of this calendar year 43 jobcentres will be live. The programme has now published details of all the sites which will roll-out in 2016/17 and later this year will publish thenext phases of the rollout schedule. T‬he transfer of two HMRC sites (St Austell and Blackpool) completed on 1 May and we remain on track to transform these into UC Service Centres from end of July.‬ All Critical Milestones continue to be delivered on time.‬</v>
          </cell>
          <cell r="BY51" t="str">
            <v>The Amber rating continues to reflect the general difficulty in working in Nigeria ranging from sourcing materials locally, importing via freight from Lagos or air, quality of labour available, localised fuel shortages, security concerns, weather cycles etc. The project progresses well even though the programme continues to slip as the contractor struggles to meet the contracted quality levels and we have 2 full time client Clerk of Works on site to protect our interests. We have now agreed with Bouygues Nigeria that additional ex-pat supervision and resources come to site to work on quality and delivery issues. This is being funded by Bouygues Nigeria.</v>
          </cell>
          <cell r="BZ51" t="str">
            <v>Tight timeframe. Recieved FCO Management Board approval on 29 April. Submitted to HMT within timeframe, however delay in getting clearance. Clearance received 7 June 2016. Issued intention to award letters and entered 10 day standtstill period, with no legal challenges from supplier. Held two debrief sessions. Currently finalising contract and implementing transition plan, contract to be signed week commencing 15 August. Timeframe still challenging but achievable.</v>
          </cell>
          <cell r="CA51" t="str">
            <v>Amber DCA is appropriate at this time, in line with the March I&amp;PA Gate Review. Part 1 of the Programme Full Business Case approved by HMT/CO.  Device deployment approach agreed with key suppliers, Computacenter and FCO Services.  Smartphone technical challenges have been overcome and a pilot is underway.  Business engagement strengthened via demonstration at FCO Leadership Conference of new Smartphone, Desktop and Laptop, and new Learning Management System tool, with very positive reaction from visiting heads of Post and wider staff.UK Wi-Fi installation now &gt;50 % complete, remainder in deployment although asbestos risk remains.  Overseas FCO Wi-Fi go-live at first overseas Post (São Paulo).  Room Booking screens installed and live for UKHQ meeting rooms. Digital Communication Screens live across UKHQ.  First 80 Vidyo (personal video-conferencing) licences deployed.  Windows 10 (Alpha) Desktop Pilots nearing successful completion.We are working to mitigate our top risks that relate to delivering the business need of enduring cultural and behavioural change, delays to Cloud deployment, potential postponement of software deployment caused by delays to required IT infrastructure changes, commercial risk and management, and  the delivery complexity of the Devices project and its effect on timelines.As the programme progresses into delivery mode some of the costed risk has been absorbed into the baseline spend profile; the programme is confident that the balance of risk funding (£12.5m) is sufficient to cover the remaining risks. Renewed focus on business transformation to ensure that the Programme delivers the business need of embedded and enduring cultural and behavioural change, including strengthened resources for Learning and Development, Engagement and Communications teams.</v>
          </cell>
          <cell r="CB51" t="str">
            <v>The project remains marginally under budget however a serious error by the contractor has meant that a large area of one floor required demolition and rebuilding which has severly impacted the programme. The programme timeline fell outside of that required for the FCO exit of OAB, so the FCO had to spend its own funds to facilitate handing over OAB on time.  The project team revereted to the pre-mitigation already in place, that being the Quad already placed in KCS. Strong governance already in place for the project and this is being reinforced as required due to the more litigous nature of the contractor. OAB was handed to GPU on programme and all staff are now in KCS, however, the contractor was a year late with one section of the construction works causing the overall construction works to be nine months late. The delay has cost the FCO over £2 million that cannot be recovered under the NEC3 form of contract. Damages have been deducted as contractually possible and the final payment has now been made to the contract, who does not agree that it has been paid eniough and is looking at its position. Final moves are being managed by the FCO summer/autumn 2016 and coordinated with work to accommodate the two new Ministerial Departments.</v>
          </cell>
          <cell r="CC51" t="str">
            <v>As at June 2016, the Programme has assessed its own delivery status as AMBER/RED. In the main this is based on the following factors;- The period and timeline for the Programme results in a really challenging delivery schedule.  - Work is ongoing to review and update the SOC following changes to the existing baselines in terms of costs, savings and schedule. The first project business cases have exceeded initial forecasts increasing the risk of overall programme cost overrun. Current plans are that the SOC will be rebaselined to reflect our reduced requirements and firmer delivery dates and we plan to share the revised SOC with Investment Committee and HMT in October.                                           - Post Brexit there is uncertainty in the property market which is affecting prices and the availability of potential developments.- This is a complex delivery, which involves the migration of 40,000 staff over 5 years. During the transition, we must mitigate any significant loss of skills or expertise and maintain customer service standards.”</v>
          </cell>
          <cell r="CD51" t="str">
            <v>The Programme is reporting an overall DCA of Amber for this quarter. This is based on the fact that ‎the Programme has successfully delivered this quarter the two key risks that determined the Red/ Amber DCA by the IPA PAR team in December 2015. The two risks were securing approval to the Business Case by the Chancellor and securing agreement to the exit deals with the main ASPIRE suppliers. The Chancellor approved the Programme's Business Case in early February 2016 and consequently the Programme was able to agree contractual Exit deals with the main ASPIRE suppliers in February and March. HMRC formally signed the contracts for the deals on 29th March 2016. The Programme therefore submits a DCA of Amber for the quarter. The revised DCA of Amber was recently endorsed by the Columbus Programme Board at its April Monthly meeting. The conditions of the Business Case approval in February were as expected and the Programme now has certainty to continue through to 2017 without the need for interim Treasury Approval decision points.Under the Capgemini and Fujitsu agreements, we will complete the phased exit from a single, overarching IT contract by breaking it into to a series of smaller, more flexible contracts with existing and new suppliers.We expect that these contracts will be of interest to smaller and medium-sized companies, as well as the larger providers. Starting from April 2016, we will be going to market for a number of IT services.HMRC is also bringing some existing IT services and staff in-house before the end of the contract in 2017, which will provide stability during the phased exit from ASPIRE Progress towards Columbus Phase 2 continues with detailed Programme design expected by mid-AprilOur Future Operating Model for IT is based on a multi-source approach, allowing us to take advantage of smaller, more flexible contracts with a range of partners and suppliers and we will work closely with them to assess and review the ASPIRE contract, so that we understand each individual element and how it fits into our new operating model. We know which elements we need to bring under our direct control and which ones are better suited to being delivered by suppliers offering value for money and supporting our transformation.There are four core IT capabilities that we think will be critical to effectively managing a multi-source IT model that will give us the control, security and flexibility we need to operate: •overall architecture and design;•operational service management;•effective change delivery; and•proactive vendor management.A Full Business Case (FBC) seeking approval on HMRC’s future-state options for IT Operating and Commercial will be submitted into Cabinet Office and HMT Controls in Autumn 2017.  The top risks to Programme delivery are that:• Columbus changes impact HMRC's operational stability and effectiveness with the main risk factors of:- possible failure of new suppliers to replicate current service quality; loss of key supplier staff due to TUPE transfer; failure to integrate TUPE staff into HMRC effectively; insufficient change and effective change delivery capability; and failure to deliver the agreed financial benefits. The risk impact is reduced following agreement and announcement of the Exit deals with Capgemini and Fujitsu. • Governance and decision making not at the appropriate level to support effective programme delivery. The risk impact is reduced by the introduction of a new Governance and Work Breakdown Structures defined for Phase 2 delivery, including accountable Sponsors and Owners and the implementation of a new gated approached across Columbus.</v>
          </cell>
          <cell r="CE51" t="str">
            <v xml:space="preserve">Customs Declaration Services programme (CDS) is on course for successful delivery subject to continued management of key risks. This RAG assessment of delivery confidence is supported by the Critical Friend Review that took place on 22 June 2016. The latest CDS Programme Board review and decision of DCA RAG was May 2016 when an Amber/Green RAG was agreed and recorded.  Programme Board agreed to suspend subsequent RAG status reviews pending clearer understanding of the impact of the UK decision to leave the EU on CDS in terms of delivery and planning.  The critical friend review, albeit not a full IPA gateway, is the most recent assessment of CDS DCA RAG closest to the snapshot date and whilst no formal decision has been logged at programme board, can stand for the purposes of this report. We have completed technical proving with the preferred supplier of the Declaration Processing component (CDP) and further due diligence is taking place.   We are using an agile methodology (Scaled Agile Framework) to develop system functionality incrementally and have completed delivery of the first tranche of requirements; the second increment completes at the end of July. We are currently assessing the impact on the referendum decision to leave the EU on the programme deliverables and timescales. </v>
          </cell>
          <cell r="CF51" t="str">
            <v xml:space="preserve">The SRO's delivery confidence is Amber/Red in line with the overall DCA from the Mini Project Assessment Review (PAR) which took place 23-24 February 2016.  Since the last quarter a 1 day Critical Friend review focussing on the 5 PAR recommendations has taken place. That review concluded that significant progress had been made since the mini PAR on each of the recommendations and agree with the gradual, incremental approach to delivery that the team has adopted. The Critical Friend review team endorsed the programme board's view that the five recommendations arising from the mini PAR in February 2016 are now complete,  the review team noted “suppliers were working together in a productive and collegiate way'', ''recognise the high quality of the contingency planning and testing'', that '' the minimum viable product has been baselined and there is a clear critical path set out between now and the November delivery phase'' and their guidance to the SRO is that subject to relatively minor recommendations that this programme should be recorded as Amber at the next programme board.  Although past the Q1 "snapshot" date we can confirm that the improvement  in the programmes delivery confidence to  Amber was  reported to ExCom T on the 5th July and ratified at the TFCC Programme Board on 27th July.The minor recommendations include:1. The programme engages with GDS at Director level to ensure that appropriate support is given by GDS.2. There is a clear need for DfE application programming interfaces to be built, integrated and tested prior to phase one.  To facilitate this, the Delivery Manager and Delivery Lead should agree necessary contingency plans with DfE and confirm the date on which action to decouple DfE delivery aspects from HMRC may be needed3. Management information reports from the Tax-Free Childcare service need to be finalised and communicated to delivery suppliers.4. The Integration View section of the Solution Design Document need to be completed, missing some wording.These recommendations are all being progressed, an action plan is being developed to clear the critical friend recommendations and Programme Board will be updated on progress. </v>
          </cell>
          <cell r="CG51" t="str">
            <v>The CD Operating Model project is making good progress and is on schedule.  Forward looking activity in Overt Acquisition includes – Optica has now been handed over to Live Service and project closure has been agreed for MPS and Kent and Essex.  Initial IPAR proof of concept activity in one CSP is complete and another has completed part 1. Work continues with four operators to agree the terms of reference for a trial in autumn 2016 in order to better understand IPAR disclosure requests and inform business change.  The project team continues to work closely with providers to progress and accelerate trial preparation activities.  The planning has identified that our procurement approach and CSPs dependencies are better understood but risk to delivery timeline remains high.Within Data Retention and Disclosure successful implementation of a major CSP's new system has been achieved, this new Data Retention and Disclosure system is both faster and more sustainable than the previous system. Activity with BAE to drive performance improvements in product delivery continues to progress and support the services provided to a number of services, there is a risk of some slippage. On Covert Acquisition, NTAC are on track to deliver the Central Processing Service in August, however, they are seeing some agencies slip with regard to changes needed on their Agency Recording Centres.In sustainment, Options arising from the draft NCA due diligence were presented to directors including the Deputy Director General on 29 June. A time line for the development of an incremental approach is now being developed and will be presented to the Director General and NCA board on 22 September. The risk to overall Sustainment delivery is minimal.</v>
          </cell>
          <cell r="CH51" t="str">
            <v xml:space="preserve">HO accepted SSCL's proposed legal and operational standstill on the 22nd March.  Work on implementing the Single Operating Platform(SOP) was stopped immediately and SSCL's latest proposed go-live date of September 2016, will not now go ahead. Shared Services Connected Limited (SSCL) will continue to provide business as usual transactional services. The HO remain committed to Shared Services across Government depts, and is working with the cross gov reset group to help define what the future technology roadmap and negotiate  a  commercial settlement .  This project group- led by Mike Driver, DG, DWP; was due to report findings to the NGSS board at the end of May however this has now been delayed. In the interim HO continues to lead on the technology roadmap and engage in commercial negotiations. </v>
          </cell>
          <cell r="CI51" t="str">
            <v xml:space="preserve">The Programme has successfully delivered against a number of the key Ministerial/National Security Council (Nuclear subcommittee) requirements to enhance the existing Cyclamen capability and prepare for the future. Headline achievements in this quarter include:-  Home Office Technology have accepted the ‘Corona networking solution (which enables remote alarm notification) into business as usual as a live service and will support it accordingly.  The solution used an interim networking tool which, having proved successful will remain in place at the test sites until the full future Cyclamen operating model is in place. A further roll-out of this interim solution to 11 additional sites is underway.- Enhance Fixed Detection Trials – Sodium Iodide equipment has now been deployed to 11 sets of Cyclamen detectors. This equipment is designed to provide additional information about the type of material causing the alarm (i.e. the isotope) and therefore ultimately significantly reduce the need for manual secondary examinations.- Installation of the Cyclamen Code on the new Cyclamen IT Platform has commenced.  This is a significant milestone as it will allow the Programme to assess the level of confidence that the code will work in this modern environment and a pre-cursor to allow formal functional testing to commence.-  The port feasibility study, to  inform the design of the new Intercept and Response capabilities for Cyclamen is now complete.-  The Border Force Change Board has approved the initation phase of a separate programme to deliver a Detection Service for Border Force.  Over the next three months a team will be formed,  ‘as is’ analysis will take place and indicative costs, benefits and risks will be established to inform a programme mandate.Delivery confidence has slipped to Amber Red  solely due to a commercial issue with the supplier on the IT Platform work which is adding a degree of risk to them providing sufficient commitment to achieving agreed outcomes within the budget.  This issue was brought to the attention of the Programme Board and a plan is now in place to move forward.  I am confident that the Programme is moving in the right direction to mitigate against this issue however, until  a stable contract is in place and progress is being made, the Programme will remain at this level. I have commissioned an independent review of the contract and tender process. Any lessons learned from this review will be incorporated into the new contract and influence the future work of the Programme.     </v>
          </cell>
          <cell r="CJ51" t="str">
            <v>Delivery confidence remains at Amber Red while DSAB awaits confirmation from HOT of the anticipated completion date for the Crown Hosting Official and Secret capability, which will confirm when the national rollout of Border Crossing can commence.  The initial port pilot solution is not affected and is on track to go live at the end of July.  AFTC’s next release, planned for end June will slip due to the re-assignment of DevOps resources to support the Border Crossing pilot.Border Crossing: Senior officials led by the DSAB Programme Director and the Regional Director, South briefed the Immigration Minister on the development of Border Crossing and the forthcoming pilot, including a demonstration of the emerging technology, which was received positively. The project team have scheduled several system rehearsals starting mid June which will exercise these processes and help to refine them prior to the start of live services.Advanced Freight Targeting Capability (AFTC): The AFTC Roadmap was presented to the May Programme Board, proposing releases in June and September, subject to securing DevOps resources to design and build the AFTC pre-production environment.  With all available DevOps resources assigned to support the Border Crossing pilot release in Southampton, AFTC’s June release is no longer possible. A proposal for an enhanced DevOps capability has been received from an external supplier and is being reviewed. Current estimates indicate a possible release in August or September.  Hosting: The recruitment of additional technical staff for the HOT team is underway and a high-level design is being produced for the Security and Intelligence Agencies to be implemented.Business case – the business case team formally presented the programme business case, which outlines our planned deliverables for 2016/17, to the PIC. The presentation was well receivedand we expect to receive written confirmation of approvalPAR - The next PAR review has been scheduled for four days starting 29th June.</v>
          </cell>
          <cell r="CK51" t="str">
            <v>The Programme DCA has changed from Amber (Q4) to Red due to the cumulative impact of a number of issues on the overall Programme Plan. The DCA is Red on the basis that the Programme is unlikely to deliver on the current dates. DBS expects to deliver the Programme this financial year and the associated benefits. Although it is disappointing the project is now a Red status, DBS is confident the solution can be delivered. R1 Project Board and the DBS project team are confident they have control and through proactive management are enabling the SRO to take appropriate preventative action, direction and intervention.The IPA review (17 February) rated the Programme Amber.DBS recommended a re-sequence of SIT/ UAT testing cycles, in part, to provide earlier assurance that build has met expectations, was stable and, if not, enable DBS to take correction action earlier. DBS suspended UAT (15 June) due to the profile, concentration and volume of defects identified.  The additional project controls and governance DBS implemented following the September 2015 Delay has enabled DBS to proactively identify potential issues and work with the supplier to direct timely remedial activity to contain and mitigate impact on the programme. TCS has fixed the majority of defects and we are working together to mitigate the impact of the associated delay to testing. DBS escalated a lack of Project Management with HP deliverables and dependencies. This has since improved with the addition of appropriate HP resource. DBS has recruited additional PM resource to provide further assurance and oversight in this area. A joint commercial position is yet to be agreed, without which approval of the R1 programme plan (26/11/15) will not be provided. However, the project is working to R1 programme plan (26/11/15) with the delivery milestones, resource profile and costs reflecting the known position and are provided for information and transparency.  All costs and dates are to be confirmed and finalised on conclusion of the commercials and approval of the R1 Programme Plan. The DBS business case is being revised and presented to PIC in July.</v>
          </cell>
          <cell r="CL51" t="str">
            <v xml:space="preserve">The Programme is included in GMPP as the whole life cost is c£5bn. The Programme is confident but significant challenges remain.  The RAG rating reflects: the pan-government complexity of ESMCP with a broad stakeholder and user community and the need to move to a new technology on a commercial network at a time of significant restructuring among the commercial providers. The Full Business Case (FBC) received cross government approval in November and the Programme successfully awarded contracts on the main procurements on 8 December 2015. The Programme has now moved into the mobilisation phase where the Detailed Design Key Milestone was due on 9 May (Effective Date + 5 months). KBR and EE have both met their deliverables and been issued with Milestone Achievement Certificates.  We have completed our review of the Motorola documentary deliverables and where appropriate have ‘Approved with Notations’. The Programme is now working towards its next key milestone Effective Date + 8 months, User Services Network Approval Testing Service.  </v>
          </cell>
          <cell r="CM51" t="str">
            <v>The HO Biometrics Strategy is being finalised to reflect comments from the Home Secretary and is due for re-submission soon. Publication not expected until Autumn at the earliest.The Programme business case was approved at PIC on 16 June and is now awaiting Cabinet Office and Treasury approval.Discussions about an IDENT1  (police fingerprint database) extension have started with the current supplier.Procurement activities for a delivery partner and application development support services are underway.The Programme  had a successful PAR recieving a rating of Amber/Green. An action plan against the recommendations from the review has been developed for progression.</v>
          </cell>
          <cell r="CN51" t="str">
            <v>The RAG status of Amber/Red reflects the overall delivery confidence in relation to time, cost &amp; quality.  The programme was due to have delivered core capability enabling the decommissioning of 5 legacy systems by end of March 17 (end of 16/17) however it is now apparent that completion by the original date is not achieveable.  Plans have been revised to include sufficient contingency and are underpinned by delivery experiences to date. The revised plan was considered by the PAR in May 2016 who commented on further work that should be done over the next 90 days to build assurance that the new plan is robust.  In response to one of those recommendations, an independent review by Ernst &amp; Young has taken place in July 2016 with a PAR team Assurance of Action Plan meeting scheduled for 8th August.Implementation of the PAR recommendations are either completed or on track and changes to stagger the move to Croydon as per PAR recommendations have been agreed. The aim of the revised plan is to produce a credible delivery schedule with adequate contingency. Once that has been endorsed and confirmed we should expect to see the DCA rating subside.   The programme informed PIC of the need to adjust the timeline and overall budget envelope on 3 March 2016 and will return with the revised business case and financial profile on 28th July. A Treasury Approval Panel has been scheduled for August.IPT closed on budget for 15/16. 16/17 budget is £54.9m (£16.1m RDEL and £38.8m CDEL) which is within agreed SR figures and the Programme is forecasting to budget.   All deliveries to date have been well received by the business and external customers. Despite the SRO meeting with Skyscape's CEO, the programme has continued to be impacted by a number of service outages from the hosting provider Skyscape, on 16/2 the IPT programme board agreed to prioritise transition to an alternate hosting provider for development/test environments. Until the transition is completed in autumn 2016 there remains a risk to live service which is impacting the Programme's ability to bring further services into live operation and subsequently the ability to decommission some systems within the original timeframe.In line with the agile method, releases are iteratively improved in light of business/customer feedback where it is VfM to do so. The Programme is reporting no material changes to overall scope.</v>
          </cell>
          <cell r="CO51" t="str">
            <v>In summary, while the programme continues to make strong progress, there remain significant challenges to be resolved, reflected in the overall amber rating for delivery confidence.  Key points are as follows:                                        (i) The programme remains on track to deliver critical delivery milestones in 2016/17 in relation to wave 1 and 2.  There have been some changes to exit plans under wave 1, and a delay in identifying a tenant for 2MS, which are impacting on early savings ambitions.                                                                                                                                                                                                                                         (ii) The delay in securing a new tenant for 2MS is the most pressing risk facing the programme, and the programme are working actively with GPU, who are leading work to address this. The HO Executive Management Board (EMB) reviewed proposals on 8 July and agreed to press ahead to ensure continuing momentum on plans to exit 2MS.    (iii) Additional requirements for building refurbishments in Croydon and Globe have been identified:  funding for these has been identified, and the business case for the wave 2 changes still remains positive overall.    (v) The programme is fully aligned with the TPT End User Compute project on delivery of Smarter Working requirements, with deployment of new technology targeted to support key estates moves in 2016/17. This is a key dependency which needs to be tightly managed.                                                                                                                                            (v) An extensive communications strategy has been agreed and is being implemented, with a strong focus on local change networks to support business engagement and embed new ways of working.                                                 (vi) Longer term SR savings targets are ambitious and exit timescales not yet clear enough to be confident that they can be met.  The SOBC recognised this uncertainty by maintaining two options, based on delivering against original SR assumptions and against a higher stretch target for savings. The recent Brexit decision, and the arrival of new ministers, has brought further uncertainty around future workforce numbers and estates requirements, and means that planning work for waves 3 and 4 will continue into the autumn.                                                                              Overall, this is a significant cultural and business change programme, and meeting business requirements and staff expectations within time and funding constraints will be challenging, particularly with recent changes.  However, EMB has confirmed that it continues to see the programme as a critical part of HO transformation, and that it will provide strong board sponsorship and local business leadership needed to enable it to deliver.</v>
          </cell>
          <cell r="CP51" t="str">
            <v>The programme has recently had a PAR (January 2016) and AAP (March 2016) as a result of which the delivery confidence has been rated Amber by those reviews (an improvement in the Red/Amber rating awarded at the last PAR). Key drivers of the improvement in DCA include an updated Business Case that shows greater clarity of the scope of the programme (and the interdependency with Smarter Working), along with improved plans, risks, issues and dependency management and a stronger emphasis on Programme Governance and Communications. It is, however, recognised that the Programme continues to face challenging delivery objectives.Networks, including WAN and LAN, have all now been transitioned and associated TUPE implications managed successfully. Other Fujitsu Service Lines (Warnings Index, Document Centre Services, Managed Voice and AD/Exchange) are on track to transition out of the IT2K contract during calendar Q2 2016, whilst the first of the Application Group decommissioning events under the Contain contract with Atos has also now completed. Service Integration is on track to have transitioned before January 2017 and the STrategic Service Desk award is currently with CO Commercial for approval.Decommissioning End User Device service lines will not deliver by January 2017 as the new device rollout will not now complete until late 2017, so a new commercial vehicle will have to be negotiated with Fujitsu to allow for them to supply the reduced services; this has moved some programme costs out in to 2017/18.  The new End User Devices delivery is being driven by 4 main procurements the first two of which are out with the market at present</v>
          </cell>
          <cell r="CQ51" t="str">
            <v>*****My overall delivery confidence in meeting the time, cost and quality parameters of the Programme has dropped to AMBER; I also assess that Business Readiness has reduced to AMBER from AMBER/GREEN.  This is primarily due to a combination of: the continuation of reduced aircraft availability as a result of the PGB issue reported in my last PMRS submission; delay of CM3 due to the slip of the bespoke UK retrofit programme that looks to modify 4 x aircraft to meet Theatre entry level standards; and deterioration of the risk regarding compression of Delta trials schedule due to provision of aircraft capable of AD and para.  I have also undertaken a full assessment of risk to the Programme due to the UK’s decision to exit the European Union.  Any potential impact is expected to be limited to FOREX and the consequence of any imposed restrictions on the movement of personnel across the Programmes various work locations (full details have been sent to DPAS separately and duplicated in ‘Additional Comments’ below).  I am still confident that A400M will achieve FOC on time and to the required performance standard  – I consider that it will deliver all the capabilities required, which include significant enhancements, particularly in speed, reach and carrying capacity, compared with C130J.  However there is now significant risk against the time parameters for CM5, which also has an associated knock-on impact to the provision of crew and aircraft capacity levels for CM6 at the current mandated levels. _x000D_
_x000D_
As notified in Apr (20160429-A400M CM3 Update to CAS-OS), CM3 was delayed as a result of the risk regarding availability of DASS (Defensive Aids Sub-System) modified aircraft materializing into an issue.  Although DASS embodiment is complete, the other retrofits to enable aircraft to be capable of entering contested airspace were delayed by an integration issue affecting the bespoke RAF retrofit project instigated to meet the requirements of CM3 (Strategic Air Transport Non-benign Operations).  Aircraft modification to achieve theatre entry standard was on schedule, however, this integration issue (only identified by Airbus Defence and Space (AD and S) late in the retrofit process) required the re-certification of the retrofit modification with a consequential delay to the delivery of the 4 aircraft in question from Jun 16 to Sep 16.  Despite the evident effort by ADS to deliver on time, I assess the risk of further delay to be significant, and with full operational use being dependent upon fitment of an interim PGB post-retrofit, my confidence in achieving CM3 is assessed as AMBER.  A performance and reliability question for LAIRCM has arisen following a vibration trial; I have authorised another trial which completed in Jun and I await the result._x000D_
_x000D_
The protracted period of retrofit has added to availability issues caused by the PGB pinion plug and a further UK PGB failure, inside the extant inspection restrictions, required further restrictive parameters on duration of aircraft use between inspections.  Activities to mitigate the impact of this continue with supply of repaired PGBs critical and under close management (monthly 1* level meetings that consider the balance between crew currency, training, trials work for capability development and Defence output).  This action has minimised the impact to crew build-up, but the resultant slip to training is expected to be in the order of 12 weeks by the time availability reaches acceptable levels again.  Work on the truncated PGB modification (interim fix), designed to deliver over 1,000 hours life, is progressing with Flight Test completed and certification at both engine and flight level achieved this month.  Plans are now being developed to embody these PGB onto both new production aircraft and in-service fleets.  The UK is likely to receive its first 3 x aircraft sets of modified units by the end of Sep 16.  This, in concert with planned deliveries of production aircraft, will see availability figures increase through Oct 16 and Nov 16 to levels required to sustain the Programme without restriction.  _x000D_
_x000D_
Delivery of MSN38, the first aircraft capable of being used in the Delta trials, has been delayed by a further 5 weeks; it is now scheduled for delivery mid-Jul 16.  Early reports indicate there may be limitations to some of the new batch capabilities, particularly with regard to opening the ramp and door in flight and with the Computer Aerial Release Point (CARP) software.  The Delta trials are now so compressed that training crews in time for CM5 may no longer be possible within the parameters of the CM5 timelines; this will be ratified once MSN38 is delivered, Ramp and CARP limitations are fully understood and Delta trials have commenced.  However, the capabilities required to support A400M operations in the Falklands are being prioritised; therefore any potential delay to A400M deployment will be minimal._x000D_
_x000D_
Contrasting against the issues sited above, there have been a number of positive developments within the wider the A400M programme during this Quarter.  Principal amongst these have been certification by EASA of the Interim PGB design outlined above.  Development work to deliver the contracted 30,000 hr PGB life is on-going, with the intention of embodying this across the fleets from late 2017. Separately, a UK aircraft has successfully completed the first TEMPEST trials (for electro-magnetic emissions), with no issues found – a first for a new aircraft.  Details of the recovery plan for EAC, (Environmental Assisted Cracking), is expected in Oct 16, following a study into technical assessments on preventative measures and options to replace affected frames._x000D_
_x000D_
A Capability Road Map (CRM) has been agreed between the 6 nations and ADS, and underlines the commitment by ADS to deliver the full level of contracted capability.  Of note in this respect, a trial using a French parachute successfully cleared the aircraft for 60 side door parachutists. The aircraft is already cleared for ramp free fall and static line parachuting, and UK trials for 116 parachutists are planned for Oct 16.  In addition, UK Night Vision Goggles (NVG) trials have also been completed this Quarter, with very positive assessments from RAF aircrew, and training of front line crews in this discipline has commenced.  Moreover, unpaved runway trials are due to take place in the UK in Aug 16, building upon the successful grass runway trials last Nov.  ADS also has plans for Helicopter Air-to-Air Refuelling later this year (although there is no UK requirement, this is a key capability requirement for the French).  ****</v>
          </cell>
          <cell r="CR51" t="str">
            <v>The AIRSEEKER programme provides a Signals Intelligence capability that is globally deployable and fully integrated and interoperable with the US and where appropriate, NATO.  It is provided via 3 RIVET JOINT (modified KC-135) aircraft and associated ground facilities.  The procurement is via an FMS arrangement with the US and the capability commenced delivery significantly ahead of schedule in Nov 13 and achieved IOC on schedule in Dec 14, following an operational deployment.  Following delivery of the third aircraft in mid-17, FOC will be reached once the Integrated Test Evaluation and Acceptance Plan activity is complete.  The programme is a candidate for GMPP graduation by the next report._x000D_
_x000D_
There is little remaining risk in this programme; infrastructure work is complete and undergoing acceptance and commissioning and the third aircraft is ahead of schedule.  Retention of crews due to heavy tasking and deployments is a key problem in the Business as Usual area and the timely provision of aircrew (particularly linguists) and maintenance staff remains troublesome.  The first UK-based Operational Conversion Course has begun and the offer of a free-to-us flight simulator to be based at RAF Waddington, represents significant progress. The shortfall in WSOp (Linguist) has been unhelpful - although we are still forecasting 4 crews' worth of Linguists by FOC. However, it should be noted that thiswill be at a level that will only support current operations and not a more demanding task.  This element is being managed by the Personnel DLOD owner (ISTAR Force Commander) and Business Change Manager (Deputy ISTAR Force Commander).</v>
          </cell>
          <cell r="CS51" t="str">
            <v>This Q1 16/17 return is the first submitted by the new team within my Integrate Department.  The routine management of the Armoured Cavalry (Armd Cav) 2025 Programme was handed over formally to Hd Integrate's team with effect from 18 Apr 16.  Colonel Kingsford has taken up post as the Programme Director; he should remain in post for the next three years.   Hd Combat (the former Programme Director) will continue as capability sponsor throughout the programme's lifecycle.  _x000D_
_x000D_
Changes to previous report: _x000D_
- Delivery Confidence at Amber from Amber/Green.  To reflect the Gateway Review assessment of delivery confidence.  I elaborate on this below._x000D_
- Progress on last review recommendations at Amber from Amber/Green.  We have produced an action plan to respond to the recommendations from the recent Gateway Review (10 - 13 May 16) but have not yet wholly implemented the plan. _x000D_
_x000D_
The Programme delivers a wide set of cross-DLoD outputs to deliver a coherent and comprehensive Armd Cav capability into service, It is not just delivering the AJAX equipment project.  It particularly focuses on the supporting Infrastructure, Doctrine, Training, and Information requirements.  Thus the Red Amber Green (RAG) gradings in this report relate to the overall programme and not specifically the AJAX Project._x000D_
_x000D_
The resourcing of programme staff in Army HQ is still not where I want it to be but I now have a dedicated Programme Director with agreed aditional liability.  People will now follow.  I will continue to monitor closely to ensure that the delivery of the programme is not put at risk through a lack of resource.  I am investigating different options to bolster the programme staff in the short term, including the recruitment of Civil Service fast track personnel from Sep 16.  _x000D_
_x000D_
As previously reported, CGS had decided to delay the issue of the programme mandate.  My staff have now updated the programme mandate to reflect: the SDSR 15 outcomes; the Army Command Review; the results of the Gateway Review; as well as the nascent STRIKE capability.  We are now waiting for the Army Portfolio Office to formally issue the finalised programme mandate.  _x000D_
_x000D_
The Project Assurance Review (PAR), took place over the period 10-13 May 16.  The Review Team (RT) interviewed a wide range of stakeholders including CGS, DLoD leads and key stakeholders from General Dynamics UK (GD UK) and Lockheed Martin (LM).  They concluded the delivery confidence should be set at Amber; I had previously reported it as Amber/Green.  The RT’s judgement was based mostly on contractual issues surrounding the integration of the 40mm cannon, governance, and resourcing the programme management office with SQEP; these are complex issues but they are being managed.  I have elaborated on this in Section 2.2.  Although I have changed the delivery confidence to Amber, this does not reflect a reduction in my confidence in achieving IOC or FOC; I expect to be able to raise the delivery confidence back to Amber/ Green in the next six months._x000D_
_x000D_
Financial resourcing of the programme has remained steady despite the pressures both in year and the future.  Key to this remains that the AJAX Equipment Project is through MG2 (and under contract for manufacture) and already conducting the concurrent Demonstration and Manufacture phases.  _x000D_
_x000D_
Army 2020 Refine.  SDSR 15 confirmed the creation of two new Strike Brigades for the Army, of which the AJAX platform will be a key component.  This necessitates a broadening of its role from a reconnaissance-focused vehicle to having additional utility as a direct fire 'medium armour' platform - providing intimate support to mechanised infantry troops.  Army 2020 Refine will establish the future shape and structure of the Army to fit the SDSR 15 proposition.  While the outputs are becoming clearer, they are not yet published.   With my programme staff, I will conduct a thorough review of the published Army 2020 Refine outputs in order to understand the impact on the programme._x000D_
_x000D_
Risks:_x000D_
_x000D_
#1  Alignment with LETacCIS.  We have reported for several quarters the critical dependency with the LETacCIS programme in order to exploit fully the capability of the AJAX platform.  The Army's D Info (SRO LETacCIS) and I have been in high level discussions with DE and S on how we can optimise this key interface - potentially by seeking AJAX to be delivered with BCIP 5.6 rather than 5.5.  We co-chaired a meeting at GD UK on 20 May 16 to initiate analysis of the cost and feasibility of this work, which could be a genuine game changer in terms of the capability of the early batches of AJAX delivered to the Field Army.  We are awaiting GD UK’s assessment of the impact on their delivery of AJAX. _x000D_
_x000D_
#2.  Schedule Risk.  While GD UK continues to act as a good delivery partner, there is continuing concern that there could be a schedule delay to the AJAX equipment project within the programme particularly due to cannon integration. IOC will not currently be affected and remains 2020.  Start dates for elements of the trials are delayed and GD UK are not where they should be in the trials schedule.  Part of this is as a result of running a concurrent Demonstration and Manufacture Phase - which was always likely to be challenging.  Schedule Delay continues to be tracked as the second most important risk at programme level.  COM(L) held a 3* review with the senior management of GD UK (and Lockheed Martin UK) on 12 Apr 16 and will consider a potential recast of the contract in Jul 16 (reflecting a new build standard of cannon) to ensure that the contract and delivery schedule remain aligned.  It is being managed actively with engagement at the highest levels.  My 2* PB will continue to monitor very closely._x000D_
_x000D_
#5.  Funding for 40mm Ammunition.  There is a significant risk associated with the costs of building a contingent stock of 40mm ammunition.  Training stocks are funded but not contingent stocks.  This is a newly identified risk and the risk response plan is being worked up within Army HQ.  This risk is common to the Armd Inf 2026 programme.</v>
          </cell>
          <cell r="CT51" t="str">
            <v>This Q1 16/17 return is my second as SRO and the first submitted by the new team within my Integrate Department.  Since my last report, I have downgraded my overall assessment of Delivery Confidence from Amber to Amber/Red._x000D_
_x000D_
The routine management of the Armoured Infantry (Armd Inf) 2026 Programme was handed over formally to them with effect from 18 Apr 16.  Colonel White has taken up post as the Programme Director and should remain in post for the next two years.  Hd Combat (the former Programme Director) will continue as the Capability Sponsor throughout the programme's lifecycle.   The resourcing of programme staff still gives me some cause for concern: while I now have a dedicated Programme Director with the liability for others I do not yet have a robust Programme Management Team.  We are making it work through the hard labour of individuals and I am investigating different options to bolster the programme staff in the short term, including, with the Cabinet Office’s help, the exploitation of Civil Service fast track personnel from Sep 16.  _x000D_
_x000D_
It should be noted that the Armd Inf 2026 Programme does not equate solely to the Warrior Capability Sustainment Programme (WCSP) and its subordinated equipment projects.  The Programme delivers a wider set of cross-DLoD outputs to deliver a coherent and comprehensive Armd Inf capability, with particular focus on the supporting Information, Doctrine, Training and Infrastructure requirements.  Thus the gradings in this report relate to the overall programme and not specifically the WCSP Project.  As previously reported, CGS had decided to delay the issue of the programme mandate.  My staff have now updated the programme mandate to reflect the SDSR 15 outcomes and the Army Command Review and we are now waiting for the Army Portfolio Office to formally issue it.  _x000D_
_x000D_
The key equipment project (WCSP) is currently facing a number of complex inter-related challenges.  In Q4 16/17  I reported the project’s instability due to a complex combination of In-Year Savings, lack of confidence in the Prime Contractor’s ability to deliver against the agreed schedule, the risk to the provision of Government Furnished Equipment (primarily the Warrior hulls and the CT40 cannon) and changing requirements.  The dominant issue is the integration of a new build standard of the cannon.  The Cost Assurance and Analysis Service (CAAS) have now concluded their Project Status Review (formerly reported as an Integrated Baseline Review).  Their report has helpfully exposed a number of the issues (more detail is at section 2.3).  This has informed the Information Note (IN) that has now been released to Head Office indicating an expected breach of cost and schedule approvals.  Critically, the DE and S is about to enter deep negotiations with Lockheed Martin to re-baseline the project and return to an agreed delivery position.  CEO DE and S and Chief of Materiel (Land) (COM(L)) are both actively involved in the negotiations with the prime contractor and are supported by the Cabinet Office Complex Transactions Team.  CGS is also personally engaging in overseeing progress.  A project re-set, coupled with potential plans for moving to a Manufacture Contract, will form the basis of the Review Note (RN) due in Q1 17._x000D_
_x000D_
A Programme Assurance Review is due to be conducted 26 – 29 Jul 16.  The Review Team (RT) will interview a wide range of stakeholders including CGS, DLoD leads and LM(UK), BAeS and CTAi.  The review is intended to assure me that our approach to these issues is coherent._x000D_
  _x000D_
Army 2020 Refine.  SDSR 15 confirmed the continued requirement of two Armoured Infantry Brigades for the Army, for which the modernised Warrior platform will be a key component.  Army 2020 Refine will establish the future shape and structure of the Army to fit the SDSR 15 proposition.  While the outputs are becoming clearer, they are not yet published.  With my programme staff, I will conduct a thorough review of the published Army 2020 Refine outputs in order to understand the impact on the programme._x000D_
My primary concern remains returning the WCSP equipment project to an agreed baseline with the appropriate contractual foundations for successful delivery of this critical change programme, closely followed by the alignment of the LETacCIS change programme (primarily BCIP 5.6 and MORPHEUS (including DSA)) with both Armd Inf 2026 (and Armd Cav 2025).</v>
          </cell>
          <cell r="CU51" t="str">
            <v>BLUF.  Delivery Confidence in the Armour (Main Battle Tank) 2025 (Armr (MBT) 2025) Programme is graded Amber._x000D_
_x000D_
This is the second Armr (MBT) 2025 Programme PMRS return, and the first on the GMPP.  Having passed Initial Gate (IG) in Mar 16, the Challenger 2 Life Extension Project (CR2 LEP) is now making good progress through the early stages of the assessment phase.  Although an extension of four weeks has been granted for the return of industry tenders it is unlikely to affect the overall timeline to Main Gate (MG).  It is worth re-enforcing that the Armr (MBT) 2025 Programme does not equate solely to the CR2 LEP Equipment Project.  The Programme delivers a wider set of cross-DLOD outputs to deliver a coherent and comprehensive Armr capability into service.  Thus, the Red Amber Green (RAG) gradings in this report relate to the overall programme and not specifically the CR2 LEP Project.  _x000D_
_x000D_
The headline for Q1 is the initial meeting between the Army HQ team and HMT.  This meeting enabled greater understanding of the IAC outletter and generated an open discussion on the level of ambition for the programme.  From this, a plan for a series of meetings over the coming quarter has been established.  These meetings will seek to enable HMT's understanding of the Armr (MBT) 2025 Programme, CR2 LEP and the solutions offered by industry.  This will culminate in Oct 16 when a down-select will take place to two Assessment Phase contractors, post engagement with HMT.  _x000D_
_x000D_
Under the new operating model, the Armr (MBT) 2025 Programme has been successfully transferred to D Sp, as the new SRO, in the delivery space.  The delivery of CR2 LEP, the mobility project and the simulated training equipment project have also transitioned to D Sp's area.  In parallel projects examining survivability, lethality, human factor integration, and the Future Ground Combat System (FGCS - post 2035 MBT replacement) will be retained within the Capability Directorate.  All projects will be accountable to the Armr (MBT) 2025 Programme Director through the CIWG and SRO through the PgB.  _x000D_
_x000D_
The programme artefacts were endorsed at the 1* PgB on 10 May 16.  They are currently being staffed through the chain of command to CGS and Head Office.  Both the SRO letter and mandate have been refined to reflect the requirements of the IAC outletter.  The Risks, Assumptions, Issues, Dependencies and Opportunities (RAIDO) continue to be refined and are mature._x000D_
 _x000D_
In establishing a baseline for the Delivery Confidence RAG gradings above, I have sought to reflect the relatively early stage in the broader programme’s lifecycle.  I also account for the additional workstreams that will need to be developed within the programme but sit outside the CR2 LEP Equipment Project.  These will be a key focus over the next six months.  Specific commentary is provided against each factor in Section 2.</v>
          </cell>
          <cell r="CV51" t="str">
            <v>The recent Cabinet Office Programme Assurance Review (PAR) of the Programme rated delivery confidence as Amber, which I agree to be a fair reflection of where the programme was at that point. The review noted the progress the Programme is making, but also that there remains significant challenges to infrastructure delivery before success can be assured. _x000D_
_x000D_
The 2016 unit moves are proceeding as planned with four units returning from Germany over the summer and one UK to UK move already completed. The Chief Secretary to the Treasury (CST) has recently approved our request to let a £941M contract amendment with Aspire Defence Limited (ADL) to meet the revised In Service Date (ISD) of 2019 for the construction and running of technical accommodation and single living accommodation within the Project Allenby Connaught (PAC) footprint. ADL’s internal due diligence processes mean that they will not be ready to sign the contract amendment until the autumn, but we have secured approval from Richard Jones, Dir Financial Planning and Scrutiny, for £54M by issuing a forward commitment as a package of work in July to enable delivery to commence. This approach has been discussed with Head Office and no delays will result from this action. CST’s approval, together with the earlier MOD approval to go to the market to seek tenders from industry to build 917 SFA on MOD land on SPTA leaves us well placed to deliver the infrastructure that Service personnel and their families relocating to Wiltshire in 2019 will require, although timelines remain tight and there are real risks in taking forward this novel commercial approach and the large build programme. In the meantime, the Army Basing Programme (ABP) has also taken on responsibility for ensuring the delivery of 322 Service Family Accommodation (SFA) at Area 19, the Ashdown Estate in Tidworth. This project is a key enabler for Army basing on Salisbury Plain and work is progressing well with the first few houses already built. We are gradually moving more projects into delivery with recent Main Gate approvals for Thorney Island and Bulford Tracked Vehicle Access and good progress on the SLA project builds at South Cerney, Thorney Island, Dishforth and Keogh all due to complete by September 2016._x000D_
  _x000D_
Unsurprisingly the areas of greatest concern centre on issues external to the programme and therefore over which I have less ability to manage and mitigate.  Army elements of FS2 and the A2020 programme are both being planned by me in concert with ABP; I am confident that we are balancing spend against impact on people and capability.  We are working hard with scrutiny staff to secure a balanced and consistent approach to the unusual circumstances presented by new programmes imposing on a programme that has already moved service personnel into temporary accommodation awaiting early infrastructure delivery.  Additionally the recent reduction in approvals  thresholds in both the DIO and DIGA will cause time pressures which if not mitigated may impact on our ability to deliver the programme in full.  I retin the view that scrutiny and approvals for the ABP should become the responsibility of HQ Army D Res – David Stevens now.  This alleviates pressure on DIGA and DIO approvals authorities and ABP planning staffs.</v>
          </cell>
          <cell r="CW51" t="str">
            <v>1.  The programme is well established and maintains positive progress which was formally recognised by the recent independent review by the Infrastructure and Projects Authority. The focus remains on programme delivery and maturity; benefit realisation, the transition of initiatives and projects in to business as usual, and creating the conditions for continuation of wider Reserves development beyond the lifespan of the programme. Overall the programme continues to make significant progress to meet the delivery of capability to meet the A2020 requirement and is supporting the development of A2020 Refine, through well established programmatic processes and driving programme delivery. _x000D_
_x000D_
2.  In May the programme was subject to an independent Project Assessment Review by the Infrastructure and Projects Authority (IPA). The review covered on-going programme deliverability and management; Benefits realisation and planning for programme closure. The overall delivery confidence of how well placed the ARDP is to deliver its objectives has now been upgraded to AMBER; this is encouraging and I am personally pleased as SRO that the universal commitment and investment made across the Army has been formally recognised. The IPA were positive about the proposed changes to the Trained Strength definition and the appointment of Director Reserves, who, in addition to his other responsibilities, has taken on the role of Programme Director for ARDP. The Review Team also pressed heavily on the importance of maintaining and building on the progress made through initiatives such as the Autumn Stocktake and Op FORTIFY and made some useful recommendations about the conditions that need to be met to enable programme closure. The report has been carefully analysed. The programme team are developing a comprehensive action plan to address each recommendation with substantial progress made in Q1. The key lines of operation being:_x000D_
_x000D_
•  A properly staffed and empowered Reserves directorate._x000D_
•  Continuing to develop and maintain the close collaborative relationship between Reserves Directorate and Field Army._x000D_
•  To provide detailed analysis and planning against future capability and useability benefits as A2020 Refine develops._x000D_
•  A comprehensive transition maturity plan to ensure enduring benefit realisation post programme closure._x000D_
_x000D_
3.  The maturity of the Programme and its sustained progress underpins my continued AMBER delivery confidence assessment._x000D_
_x000D_
4.  Manning (Suppliers). As at 1 Jun 16 the Army Reserve trained strength population is 23,300, 2875 above the WMS target of 20,425. Under performance in new entrant inflow and training success rate targets leads to a continued AMBER rating, although this is mitigated by over performance in trained entrants joining (ex regulars) and retention (lower than planned voluntary outflow). The change to Trained Strength definition, announced on the 29 June, is expected to improve the overall Trained Strength figure and reporting focus will shift from new/trained entrant recruitment performance to entrants to the Trained Strength. There is no anticipation of a slackening in pace or priority applied to Army Reserve recruiting with the Recruitment Partnering Project (RPP) having been set challenging, but realistic targets for new entrant recruitment this year.</v>
          </cell>
          <cell r="CX51" t="str">
            <v>HMS Artful has continued to progress well towards her Ready for Ops date of 31 Mar 17._x000D_
_x000D_
There has been schedule adherency in Q1, with Boats 4 and 5 remaining on track. Boats 6 and 7 continue to progress, whilst BAES continue to develop the rebaselined build schedules.   These schedules, and indeed programme costs are part of the ongoing negotiations for Whole Boat contracts for Boats 6  and  7 which are progressing.  _x000D_
_x000D_
Rolls Royce deliveries continue to cause concern, and BAES are working to incorporate current delivery forecasts. A final view ahead of approvals activity will be generated once the implications of the June RR PCO position is understood and the Boats 6 and  7 negotiations are complete.  This process will include agreement (with the SSRA) over whether or not there is a need to refer the proposed contracts to the Single Source Regulation Authority (SSRA). _x000D_
_x000D_
To date, my concerns regarding a possible loss of focus on the Astute Programme due to the various initiatives running across the submarine build programme have not been realised; I will watch this closely over the coming months, and it will be one of the subjects for discussion when I conduct an SRO visit to Barrow in late July._x000D_
_x000D_
There has been further progress in DES resourcing with the recruitment of 5 personnel reducing  manpower gaps within the SMP team to 25 (of 119) and commercial posts (now 7 of 23 vacant) but pressure on the team remains considerable noting their ongoing need to support the initiatives which I have already mentioned. _x000D_
_x000D_
Notwithstanding the recent schedule adherency, the latest cost assessments from DE and S show some growth.  The extent of this cost growth and any schedule movement, and the level of risk the Prime Contractors are prepared to take on the Programme should become clear through the negotiations of the Boats 6 and 7 Whole Boat contracts.  They are expected to continue to challenge the management of this Programme.</v>
          </cell>
          <cell r="CY51" t="str">
            <v>The next eighteen month period will arguably be the most challenging for CEPP, with QEC, LII and Crowsnest all in different phases of delivery into service.  This stage of a complex programme is always a challenge, but for CEPP the compound effect of the transition from ‘Delivery’ to ‘Operation’ of 3 Core Programmes and associated enablers will be particularly complex.  In particular, the performance of QNLZ during contractor sea trials in early 2017 should give a good indication of progress._x000D_
CEPP Programme delivery remains Amber and I have no anticipation of an improvement in our confidence until the middle of next year.  The Department will need to be wary of increasing delivery risk by adding in activity to an already tight schedule or by imposing short term savings measures that affect the programme. The current top 4 CEPP risks are: Insufficient trained People; key Unfunded Dependencies; 2017-20 Schedule Achievability and Early Demand.  In addition, delivering the required infrastructure and establishing robust support solutions will require strong leadership and management action._x000D_
_x000D_
There are cost pressures within the programme which are being managed closely under the delegated model.  The QEC Estimate of Outturn sits at c£71M over budget, of which the Department would be liable for 50%.  SRO QEC has presented an IN to the IAC to explain the overall cost pressure, the plan to manage it and changes to the schedule (an outletter from the IAC is expected in Jul 16).  The QEC build programme remains subject to cost pressures in the Core Contract Costs, Customer Funded Changes and MoD-owned risks.  Assessing these key cost pressures collectively (c£85M, of which some is Risk Outside Costing) and when considered alongside the potential for the ‘bottom up’ review to raise a range of factors which may affect the outturn cost by +/-£30M, SRO QEC judges that a contingency of circa £100M would be sensible.  Such contingency is not assigned within extant QEC control totals but I am engaged over the issue._x000D_
_x000D_
Beyond my core SRO responsibility of delivering the CEPP change programme, I am now looking ahead to how the capability will be employed in service and adjusting my stakeholder engagement accordingly.  It is clear that Defence will have to make some difficult prioritisation decisions in order to balance political and military ambition for CEPP with the available resource.  To inform this, I have commissioned three strands of work:_x000D_
_x000D_
CEPP Routine Operating Model (ROM):  I am leading on collaborative analysis to recommend a departmental planning assumption for how CEPP will be employed outside of contingent operations.  This work recognises the need to balance routine output with readiness for contingent operations and Force Generation requirements of all CEPP Force Elements._x000D_
_x000D_
QNLZ First Deployment:  I have tasked Navy Command with leading a multi-stakeholder collaborative analysis of what the first operational deployment of QNLZ could look like in 2021, under the title of a National Command Estimate.  In parallel, in response to SofS’ invitation to the US Sec Def for USMC F-35B participation in the first deployment, we are conducting analysis and planning under the governance of the UK/US Statement of Intent, to capture the interoperability issues associated with a combined deployment._x000D_
_x000D_
PM’s Office question:  We have advised on the Prime Minister’s Office question about accelerating the CEPP Programme, explaining that it would not be possible without disruption to the already taut programme.  However, we have identified opportunities to demonstrate limited CEPP output earlier than planned, conditional upon successful delivery progress, which has been well received by No.10.</v>
          </cell>
          <cell r="CZ51" t="str">
            <v>The significant change in the Portfolio that SDSR mandated continues to be implemented.  However, some significant changes in cost forecasts continue to be identified, including in some of the larger Programmes.  Some of these adjustments are attributable to the resource pressure in DE and S, which has the effect of protracting the time taken to establish accurate costs with industry; others are linked to platform programmes and increases in the forecast cost of platform integration.  In the case of Lightning 2,  where BCs are maturing for the integration of both ASRAAM and Meteor, these integration costs are largely set by the US Programme Office so UK MOD has little ability to control them._x000D_
_x000D_
Financial pressure is a significant risk to Delivery.  The savings predicted from adopting the Portfolio Management Agreement with MBDA were taken at the pipelines inception and work in SDSR tailored the pipeline to the resulting 10-year profile.  However, Departmental efficiency targets arising from ABC16 have exerted more pressure on the pipeline, especially in the early years.  Given many efficiency measures potentially double-count those already assumed in the pipeline, I assess that there is very little scope indeed to absorb these pressures and consequently options against one or more major Programme may be necessary to achieve the savings required._x000D_
_x000D_
The Portfolio’s critical dependence on DE and S Weapons OC Project Resource to support BC preparation and Project Delivery, and Front Line Commands (FLCs) to support requirements development continues.  Delivery of BCs and other work this quarter is evidence that the significant rolling staff and SQEP shortages continues despite efforts to improve manpower resource and relieve potential future resource pressures. My feeling is that the effects of work to increase SQEP, particularly in DE and S, are unlikely to have a substantive effect until late FY 17/18 at the earliest and so manpower resource remains a significant risk to Portfolio delivery._x000D_
_x000D_
Financial reporting in section 4 has been re-cast to cover the whole pipeline, rather than just the post 'Main Gate' component.  This gives a far more accurate view of the pipeline, but presents a significant, but artificial, delta at this reporting point._x000D_
_x000D_
In sum, as before, there remain risks to delivery – predominantly resourcing – but overall I judge Programmes to be deliverable.</v>
          </cell>
          <cell r="DA51" t="str">
            <v>The programme is progressing towards delivery of Initial Operating Capability (IOC) (Release 2) in September 2016.  System Integration Testing is nearing completion and User Aceptence Testing has recently started. A data migration dry run is planned within the next couple of weeks. Business change activities in support of IOC are underway although there has been some slippage in the training course delivery. Overall activities that support IOC delivery are under pressure as technical issues have taken longer to resolve than anticipated and issues with contractor resources have arisen. There is the likelihood of a couple of weeks delay to IOC go live. _x000D_
Full Operating Capability (FOC) (Release 3) is also likely to slip to the right. This is because of the knock on effect of delay to IOC but also there are significant technical challenges in delivering the existing system design that is likely to require more time and cost to resolve. The design issue relates to system connectivity challenges resulting from MOD's security requirements.  The programme team are currently considering what options exist to deliver the full capability, balancing cost, time and performance, including benefits delivery. This work will be concluded by mid August.     _x000D_
_x000D_
 This recognises both the progress made and the challenges that remain in both the in the techical and business change workstreams.</v>
          </cell>
          <cell r="DB51" t="str">
            <v>The primary benefit of the Core Production Capability project is to deliver reactor cores to the submarine programme to meet defence outputs. The secondary key benefit is the delivery of a modern manufacturing capability, which will be scheduled to meet the primary benefit. _x000D_
_x000D_
Summary of Project status:_x000D_
_x000D_
1.	The Secretary of State (SofS) announced on 6th March 2014 the intent to refuel HMS Vanguard, and to maintain options to refuel HMS Victorious, following a Fuel Element Breach (FEB) in the prototype core at NRTE Vulcan.  The decision impacted upon nine projects including CPC, which has the largest impact of these projects, given the requirement to manufacture one additional Core H, and preparation to make a second additional Core H. This has consequently extended the scope approved at Main Gate in 2011. The time and cost impact was included in the Core H Refuel and Resilience (CHRAR) Review Note which was approved by the IAC in March 2015, and is reflected in this report._x000D_
_x000D_
The CHRAR impact is summarised below:  _x000D_
_x000D_
CPC (Pre 6th March 2014)_x000D_
•	Delivery Confidence: Green_x000D_
•	Broadly on track to deliver to time and cost, following initial delay to the start of construction, following extended contract negotiations (contract placement in 2012).  _x000D_
•	Graham Construction makes positive progress to the start of phase 1 construction (new Clean Shop, Reception  and  Energy Centres)._x000D_
•	CH2MHILL (Regeneration Project Management) provide valuable experience to deliver regeneration to time and cost._x000D_
_x000D_
CPC (Post 6th March 2014)_x000D_
•	Delivery Confidence: Amber (more recently Red) – to reflect the additional challenges the project faces following the change to the approved scope._x000D_
•	5 year deferment to the demolition of the current (old) clean shop and subsequent start of phase 2 of regeneration in order to provide the additional capacity required operate two clean shops (new and old) in parallel to manufacture the additional core and to maintain the option to refuel HMS Victorious. _x000D_
•	Cost impact of £195M (inc risk, profit  and  VAT) forecast at the time of CHRAR Review Note submission to cover parallel running of two Clean Shops, additional equipment, resources and core materials._x000D_
•	MoD working with R-R and CH2MHILL to reduce impact and realise opportunities._x000D_
•	Current planning assumption is that there is no impact to Astute or Successor in terms of reactor core delivery._x000D_
•	Current Commercial arrangement does not impact on Graham Construction, for their currently contracted scope of work._x000D_
_x000D_
2.	FOC: Completion of all the new facilities is forecasted to be December 2025, against the new approved date of June 2026. This new date is due to the deferment of the second phase of construction by five years in order to manufacture the additional Cores H. This date is five years and one month later than the date of May 2021 approved at Main Gate in 2011. This does not impact the Astute and Successor core delivery programmes._x000D_
	_x000D_
3. 	Project Progress: Regeneration – Construction and fitting-out of buildings, and purchase and trials of equipment, is proceeding slightly behind schedule.  The cost of work performed to date is less than expected.  However, there has been a significant increase in the cost of equipment, now that estimates are maturing into the value of orders placed. This will increase costs above that expected, which will adversely effect future CPI measurements.  Sustainment – Production of core sub-assemblies is still proving challenging for R-R.  Good progress continues on resolving the technical manufacturing issues associated with Core H, but this is increasing costs due to enhancements that ensure product quality is maximised._x000D_
_x000D_
4. 	Assurance: The project is well established with joint MoD/Industry governance, clear objectives and project functions._x000D_
_x000D_
5. 	During September 2015 a 'third party' review of the J core development and manufacturing plan took place. The review report concluded that the current schedule is potentially optimistic. Therefore there is now limited confidence in the ability to deliver against the required timescales. Work is being conducted to fully assess and quantify the impacts on the whole programme._x000D_
_x000D_
6. 	In accordance with MPA requirements, an OGC Gateway Level 0 review took place during late November 2015.  Recognising the emerging conclusions of paragraph 5 above, and the consequences of a mid-year cost and programme review, the CPC project has been assessed as Delivery Confidence 'Red' (successful delivery of the project/programme appears to be unachievable), with several critical (immediate) recommendations made, including:_x000D_
_x000D_
a.	Rebaselining the programme aligned to any revised 'Required In-Yard Dates' (RIYD) for Successor, following the SDSR;_x000D_
b.	Refreshing the costs and management reserves, associated with any revised RIYDs;_x000D_
c.	Clarifying the role of the CPC Project Team, and boosting resources accordingly;_x000D_
d.	Putting the contract back on a firm footing with a Contract Amendment properly reflecting the new scope, schedule, and cost growth effects._x000D_
_x000D_
7. 	The ABC16 QPRC3 submission and review process declared a significant rise in the forecast costs. A further £214.490M over the next 10 years was added to the forecast within the last DMPP return (15/16 Q4). The project is currently submitting a RN that will commit to a full rebaselining of the project over the coming 12 months. This will culminate in a further RN being submitted mid 2017._x000D_
_x000D_
8. 	The ABC17 QPRC1 submission and review process has declared a forecast for the current approved CPC Scope of Work that is £222.374M above the combined Main Gate and CHRaR approval; a further increase since last quarter of £7.884M. The forecast includes CDEL  and  RDEL, and includes essential 'in scope' CDEL requirements identified by the MoD project team, which are not yet in the Rolls-Royce forecast. Special Nuclear Materiel is included in the figures, and is now shown as CDEL.</v>
          </cell>
          <cell r="DC51" t="str">
            <v>The CROWSNEST Main Gate Business Case was submitted to the Investment Approvals Committee (IAC) in Apr 16 and approved on 6 May 16.  DE and S Commercial issued an Instruction to Proceed (ITP) to Lockheed Martin on 9 May 16 taking the full Design and Manufacture (D and M) contract award off the critical path.  The ITP also sustains programme momentum, maintains industry Suitably Qualified and Experienced Personnel and ensures time critical supply chains.  The requirement for industry to adapt to new Single Source Contract Regulation (SSCR) and alterations to the D and M proposal necessary to resolve baseline shortcomings has delayed full D and M contract award which is now scheduled for Sep 16.  I remain vigilant and continue a close working relationship with DE and S to ensure a smooth transition through contract award.  HMRC will rule on VAT liability post contract award; however based on expert advice I expect the programme will be zero rated.  However, some provision has been included within programme RiC, covering the equipment supply portion of the programme should this not be the case.  The P50 delivery confidence dates of Jul 19 for ISD and Apr 20 for IOC approved  by the IAC are beyond the previous target dates of Sep 18 and Sep 19 respectively.  This places IOC CN before IOC CS, but leaves little time for integration training and work-up before the inaugural QNLZ CS deployment, and increases the MTG ASaC gap following SK7 OSD in 2018.  Within the bounds of SSCR, industry will be financially incentivised to accelerate, where possible, the delivery of capability milestones.  Additionally, scoping of a further SK7 extension is has been undertaken to mitigate the ASaC capability gap. This option and the incentivisation of industry potentially reduces the capability gap to less than a year.</v>
          </cell>
          <cell r="DD51" t="str">
            <v>Following IAC approval of the CES IGBC on the 31 Mar 16 and subsequent Ministerial and HMT endorsement, the project is in Assessment Phase. The IGBC outletter included a requirement to provide the IAC with an update in Oct 16 on Assessment Phase progress. To date, activity is on schedule and a series of technical demonstrations have taken place for high technical readiness options for sustaining key and key distribution (SKKD). These demonstrations are helping to inform the viability of the requirements ahead of the competition for SKKD that will launch in Sep 16. A baseline has been established for the needs and numbers for additional End Crypto Units required and this baseline is now being validated with DE and S platform delivery teams and Front Line Commands. A concept demonstration has been completed for a solution to improve asset and configuration management for cryptographic equipment. The associated business change that is required to deliver those improvements is now being assessed._x000D_
At QRPC 1/17 a revised profile has been forecast for the demonstration and manufacture phase. This revised profile reflects realism in the ramp up of expenditure post-MG approval (Jun 17). This has not changed overall programme costs; however, activity will continue to reduce uncertainty and mature costs in preparation for MG submission. The most significant area of uncertainty pertains to the integration and installation of new End Crypto Units onto (primarily Air) platforms. The Assessment Phase includes activities to capture these costs._x000D_
An Information Note will be issued to the IAC this month (Jul 16) that proposes the initiation of a new Defence Crypt Key programme to deliver the outcomes defined in a joint MOD/GCHQ Blueprint for cryptographic capability required by 2025. CES will deliver or contribute to a number of the Blueprint outcomes and the intention is that governance for the new Crypto Key programme will include the CES project. There is a need to consider whether, or not, the Crypt Key programme will be governed as part of the DMPP and hence subsume reporting of the CES project.</v>
          </cell>
          <cell r="DE51" t="str">
            <v>FBLOS successfully submitted an Initial Gate Business Case (IGBC) to the MoD Investment Approvals Committee (IAC) on 16 Jun 16 and awaits final HMT approval and an IAC outletter prior to committing further funds.  Should approval be forthcoming, two of the three work streams will move into Assessment Phase (first satellite procurement (Skynet 6A) and Service Delivery Wrap).  The third and longer term work stream (Skynet Enduring Capability), which is scheduled to deliver capability beyond 2028, will remain in Concept Phase until 2019._x000D_
_x000D_
The Delivery Team resource, in terms of size and SQEP, remains a critical risk and is being driven through ISS PMO as a priority (12 posts already submitted for recruitment action) with a resource plan to recruit additional staff on an incremental basis through to Jun 17.  Additionally, the Delivery Team will be contracting for Acquisition Partner Support and Technical Support as well as implementing the Skynet 5 Life Extension work.  However, the pace of recruitment dictates that increased engagement with industry and potential international partners is proving problematic and the diversion of staff to support these key activities is potentially placing the first decision point (Service Delivery Wrap Main Gate) at increased risk.  (For example, the US DoD is keen to engage the UK on an Analysis of Alternatives (AoA) for their future Wideband satellite communications programme; this AoA will assess a combination of architecture options including purpose-built platforms, commercial SATCOM services, hosted payloads, and contributions from international partners.)  Parallel action is also being taken to address the technical risk associated with the early procurement of a Secure Telemetry, Tracking and Control system which is a long lead requirement for the delivery of the first satellite.  _x000D_
_x000D_
Assuming successful approval to proceed beyond IG, an overall rating of Amber applies - DT resource is the key risk going forward.</v>
          </cell>
          <cell r="DF51" t="str">
            <v>The overall delivery confidence has not changed and reflects the continual Amber/Red assessment from the Gateway 0 AAP conducted in Apr 16. The reason for this centres on governance with the Review concluding that the SRO has accountability but only partial authority for the programme. More positively, progress has been made in a number of the projects; Notably, Legacy Systems Update (now BCIP 5.6) is on contract with GD (UK); the Joint Common Remote Viewing Terminal (JCRVT) is approaching Main Gate approval within affordability and on time; the Land Deployable Gateway (LDG) has recently been declared at IOC; and Falcon Early Entry Capability is in the hands of the User with IOC approaching. Much work is underway on the MORPHEUS Project to bring Evolve to Open (EvO) into a more agile approach on delivery with Review Notes being brought to the IAC in Sep and Nov 16.  The most significant risk to delivery remains with the ability of the MOD to take on design and delivery responsibilities as the “prime” for LE TacCIS.</v>
          </cell>
          <cell r="DG51" t="str">
            <v>My assessment is that delivery of the LII Programme remains at AMBER; however, due to a series of failed ABC16 Options, there is a very significant risk against IOC (details are at higher classification).  This includes the manpower issues as previously reported in addition to the lack of funding for Countermeasures for the platform.  Additionally, I consider the delivery of IOC to be at significant risk due to a shortfall in the recruitment of SQEP at the LPT.  If the LPT are unable to recruit and the re-submitted ABC options are unsuccessful once again, I anticipate a reduction in my overall delivery confidence._x000D_
_x000D_
The F-35's operational effectiveness is heavily reliant on a National reprogramming capability.  The AUS CAN UK Reprogramming Laboratory (ACURL) will not be operational in time to train personnel to produce Mission Data Files; mitigations to this late delivery are being put in place, one of which is the early provision of personnel to the ACURL, to conduct pre-training and toolset familiarity so that once the equipment arrives, work can begin quickly. The latest Manpower bid to establish these posts was unsuccessful, and was re-submitted as part of ABC 16; it was again unsuccessful, but Air has now agreed to fill those posts for which it has a liability from within hide.  However, the 45 posts which fall within the RN liability are still the subject of discussion at 3-star level to resolve funding issues.  Without trained reprogramming pers in place, in time, the declaration of IOC will be at significant risk.   _x000D_
_x000D_
The risk management process within the Programme has improved further and the programme level risks, as contained in this report, are the outcome of increasingly thorough risk scrubs. I have, where appropriate, consolidated a variety of risks into a single risk report for PMRS in order to provide a more comprehensive view of the risk profile._x000D_
_x000D_
Finally, I have relegated the risk of the Automated Logistics Information System due to assurances that the system is likely to be supported on Dii. I have however, introduced a new risk - that of DE and S Resource Shortfall due to the ongoing uncertainty over the ability to recruit sufficient SQEP personnel to the LPT.  A lack of personnel in the LPT is affecting DE and S' ability to provide the necessary output to the Programme and is a major threat to delivery of IOC.</v>
          </cell>
          <cell r="DH51" t="str">
            <v>Good progress continues to be made in regard to programme delivery. The Front Line Commands remain satisfied with the level of service provided by Leidos and understand the scale and complexity of the transition period. They are working with the Commissioning and Management Organisation (CMO) and Leidos to deliver continuous improvement and they accept that the full potential and benefit of LCS(T) will be exploited post transition._x000D_
_x000D_
Recruitment to the CMO is complete against the original structure.  However a new post of Risk Manager has been approved and recruitment action is about to start._x000D_
_x000D_
Following the MPA review in Feb 16 to assure programme delivery, an update was given to the IPA (formerly MPA) review team in Apr 16 to brief them on progress against their observations. They were satisfied good progress was being made and will conduct another review from 6-8 Jul 16.  Construction of the Defence Fulfilment Centre (DFC) remains on track for completion in Nov 16 despite the challenge of long periods of wet weather over the winter period.  Leidos will then be in a position to fit the systems which will lead to the DFC being fully operational by Jul 17._x000D_
_x000D_
The third LCS(T) Strategic Board took place in May 16 with the next one scheduled for 20 Jul 16. I chair the Board, with the CEO of Leidos, Mr Roger Krone._x000D_
_x000D_
In addition to the savings identified in the MGBC, further benefits have been identified by rolling out the capability available under LCS(T) to other parts of the MOD. Both the MOD and Leidos are investing further resources to explore these additional benefits. This work will be managed by LDOC Hd Strat, reporting directly to DLD, who will produce a plan with timelines for the Strategic Board in Sep 16.  _x000D_
_x000D_
Given the continued progress, I remain confident that the programme will deliver the benefits identified in the Main Gate Business Case (MGBC).  It should be noted that the period of transition is expected to complete at the end of Dec 18, not Jul 18.  Although yet to be formally accepted through the contract amendment mechanism, this was noted by the Feb 16 Strategic Board.  This revised date is not expected to affect the benefit delivery profile; it takes into account the delays over securing the land for the DFC and the necessity to phase the roll out of the IS tools over 3 phases until Feb 17, rather than a single phase in Jul 16 which was agreed as unrealistic and undeliverable.  The revised date of Dec 18 will be included within the Strategic Board’s endorsement of the revised Integrated Master Schedule (IMS) which is being scrutinized now by the CMO.  Due to the continued complexity of the transition required, I maintain the Amber/Green assessment made in the Q3 submission._x000D_
_x000D_
Development of a benefits tracking tool, by Ernst  and  Young, has been completed and the CMO are currently testing with a Full Operating Capablity planned for Sep 16.</v>
          </cell>
          <cell r="DI51" t="str">
            <v>All four of the MARS Tankers, constituting the primary project within this programme, are now in production with DSME in South Korea. Ship 1 (TIDESPRING) successfully completed the majority of Contractor Sea Trials during April - June 16, Ship 2 (TIDERACE) was launched in Nov 15, Ship 3 (TIDESURGE) was launched in Jun 16 and the Steel Cut for Ship 4 (TIDEFORCE) was achieved in Dec 15 and is now undergoing block construction. Planning for delivery, customisation and operations phases continues. The ship builder has had delays in production due to late design completion and additional systems complexities, in particular electrical, radar and platform management systems. The Integrated Logistic Support (ILS) solution is maturing but continues to require attention.  _x000D_
_x000D_
The latest programme schedule from DSME confirms delayed ship delivery for all four vessels, hence the project is seeking a revised ISD (via a RN), as the orignal ISD of Ship 1 (Oct 16) cannot be achieved. Work remains ongoing to optimise the UK Customisation and Trials element. CSS are working with DSME to provide solutions to mitigate delays.  While Ships 3  and  4 will have progessively smaller delays, there remains risk that passive fire protection for cable transists will not be accepted for Ships 1  and  2 which have a different system to 3  and  4. Therefore the project confidence has changed to AMBER/RED. The likelihood of Full Operating Capability - when Ship 4 enters service - will remain in Q2 2018.   _x000D_
_x000D_
The Training Needs Analysis (TNA) was essential to deliver the overall capability and has now been completed. This has allowed a full analysis of the training gap and associated risk. A number of training solutions have been recommended but many of these are currently unfunded requiring a phased approach to the implementation of the steady state solution. _x000D_
_x000D_
The delivery of the Heavy Replenishment at Sea (HRAS) trials have completed, achieving TRL6, and the project has proven the 5 tonne replenishment at sea capability can be delivered. The facility has now been converted to provide the future RAS training system (which is not part of the Maritime Sustainment Programme) with formal handover to FOST and the opening took place 24 Sep 14 prior to the existing trainer retired, in Oct 14.  This facility is now at Full Operating capability._x000D_
_x000D_
Delivery Confidence now at Amber/Red to reflect ongoing issues with supplier.</v>
          </cell>
          <cell r="DJ51" t="str">
            <v>MARSHALL provides military terminal Air Traffic Control facilities in the UK and abroad.  This is achieved through a service provision contract with Aquila, which also involves a significant update of obsolete equipment at a large number of sites._x000D_
MARSHALL combines some 70+ previous equipment and support contracts into a single service delivery arrangement for the provision of military terminal air traffic management worldwide.  It is delivered through 15 technical services and replaces previous arrangements with a regionalised support model, supporting hub and spoke geographically clustered services.  It provides cost and manpower savings, significant equipment upgrades and complies with the latest civil and military aviation regulation requirements.  Technical Services transferred successfully to Aquila in Apr 15(and are performing above target; IOC is due in Feb 17 and FOC in Mar 21._x000D_
_x000D_
My last report reduced the delivery confidence to Amber due to a prolonged inability to secure a credible schedule and other emerging issues.  In mid-June The Delivery Team published a revised 50% schedule that shows IOC to be achievable with no float.  This is a considerable revision from the previous position and has triggered actions in addition to the regular MARSHALL principles meeting I outlined last return.  A weekly mtg, chaired by the  2* Director ISTAR, with HQ Air (SRO) and Aquila CEO present, is actively driving progress in acceptance activity and co-ordination of effort.  Facing a potential contract breach if IOC is missed, Aquila has mobilised additional resources and I am assured that the first of the 20-strong 'hit squad' of specialist personnel that I directed to be recruited from within risk provision are due to be in post from Jul.  Initial progress, monitored day-by-day, has been cautiously encouraging, with a large number of documents cleared and site access gained at various facilities.  The next few months will be characterised by extensive simultaneous building and connection activity at a large number of sites.  The programme will require continued close management through this period as there is no float to use.  There are 2 main opportunities to build float; they are in the acceptance processes and in reducing the time to install at RAF Marham, which is simultaneously preparing infrastructure for Lightning II and so represents a more challenging environment.</v>
          </cell>
          <cell r="DK51" t="str">
            <v>The SRO for the NEM programme (Chief of Defence People (CDP)) retired in Apr 16 this year, and a new SRO has yet to be formally appointed by Defence.  However as the new CDP I will act as the interim SRO until my formal appointment is confirmed, or a new SRO is appointed._x000D_
_x000D_
There has been considerable activity over the last three months with the successful  go-live and implementation of: a simpler and more efficient pay model (Pay 16); a new Combined Accommodation Assessment System (CAAS) for UK Service Families Accommodation (SFA); and a reform of Enhanced Learning Credits (ELC) and Further  and  Higher Education Commitment (FHEC). Policy development continues for Officers’ Talent Management (OTM); Flexible Duties and Manpower Control Measures (MCM’s),  and  the Jun NEM PSB considered the way ahead for CAAS for Single Living Accommodation (SLA) and the plan for programme closure.  _x000D_
_x000D_
An IPA GMPP Exit Review was held in Apr 16 to consider the exit of NEM from the GMPP, which recognised that the programme was successfully delivering change and was now moving towards closure, though there were a number of areas which required attention, particularly around the approach to benefits realisation.  They assessed the programme as Amber and recommended that the programme should remain within the GMPP, however subsequent IPA  and  DP and AS advice is that the programme should aim to exit from the DMPP/GMPP in Q2 and the focus should be on completion of the Graduation Report._x000D_
_x000D_
Work will now focus on: responding to the Exit Review actions and completion of the Graduation report; developing plans for closure and closure communications for agreement with the Programme Steering Board in Nov 16; ensuring components are successfully implemented, benefits are being secured and lessons are identified from policy development and delivery; the development of CAAS SLA policy; and the delivery of Officers Talent Management and Manpower Control Measures.  Additionally, following the identification of issues with the survey data relating to CAAS SFA at two Overseas locations (Cyprus and Falkland Islands), DIO have prepared a Recovery Plan to assure all Overseas locations by Dec 16. The programme has closed the following components; Engagement Structures, Reserves White Paper Deliverables, Reserves Wider Financial COS/TACOS, Allowances Consolidation, Phase 0 Training, Phase 3 Training, Continuing Professional Development, CM Principles, Return of Service/Return on Investment (RoS/RoI), Flexible Working.  The Pay 16, CAAS SFA UK and Forces Help to Buy (FHtB) components are scheduled to close in Jul 16, following Post-Implementation Reviews. _x000D_
_x000D_
Given that the majority of key programme milestones have been achieved and there is DP and AS and IPA agreement that the programme should exit the GMPP/DMPP, my own assessment of delivery confidence, as SRO, is that the programme is Green/Amber overall.</v>
          </cell>
          <cell r="DL51" t="str">
            <v>Pre-Beta testing continues and precedes the move to Beta on 18 Jul next week.  Beta will test a worldwide first – a private instance of Office 365 using sovereign data centres – on a population of 5,000 users.  Following a successful Beta pilot, First User Live will start in early Oct 16 at which point user migration will begin ramping up to 20,000 users per month.  I am maintaining my Amber for delivery confidence until we understand more from pre-Beta and Beta and to note that we still have to overcome the challenge of providing new SharePoint services.  Dependencies between Base and other projects, notably IUS, are being managed strategically at my weekly Advisory Call.</v>
          </cell>
          <cell r="DM51" t="str">
            <v>Delivery confidence remains at Amber/Red with plans in place to increase our confidence going forward. The IPA are conducting a PAR during July 2016 which will inform me if the following plans will help to improve programme delivery confidence. If my plan is followed through to complete NP1.0 and other activities to address the challenges, delivery confidence could be improved to Amber by Summer 2017:_x000D_
_x000D_
•	In March 2016, a revised contract was signed with AWE ML under Single Source Regulation Office (SSRO) regulations. The AWE ML shareholding has changed (Lockheed Martin now holding a 51% stake against 24.5% for Jacobs and SERCO respectively) and an independent chair of AWE ML (Ian Tyler) appointed. The new arrangements and performance of AWE will be subject to regular review by Tom McKane, to ensure delivery of commitments made by AWE ML to improve performance and culture/behaviour. _x000D_
_x000D_
SRO Comment: AWE appear committed to change and culturally deferring to the MOD for decisions: MOD needs to step-up to our side of the changes with SQEP personnel (see below) and formation of DG Nuclear;_x000D_
_x000D_
•	Programmatically AWE has aligned their business around five pillars (warhead, nuclear threat reduction, capital, site and leadership  and  integration) and has introduced around 25 Control Accounts and Earned Value Management. Improved reporting and transparency of management information has been set in place. Decision making has moved away from AWE to MOD and  changes to the incentivisation structure will enable the SRO to direct the programme of work and priorities, following completion of NP1.0. _x000D_
_x000D_
SRO Comment: These changes have allowed in-year savings to be delivered with ILRs developed with better understanding of both short- and long-term capability impacts;_x000D_
_x000D_
_x000D_
•	The MOD working with AWE is introducing Acquisition System Authority policy to the warhead programme.  A capability management plan (CMP) to 2060, SRD, Third Order Assumptions and Strategic Risk Management process  will be introduced from autumn 2016. This will allow the SRO to put in place a programme of work that is aligned to our capability needs. Specific areas that will be covered include:_x000D_
1.	MENSA and Enriched Uranium options: Development of costed options to deliver the warhead assembly/disassembly capability and options for the provision of enriched uranium capability going forwards;_x000D_
2.	Warhead production that is aligned to operational needs and clear requirements for  the AWE capability;_x000D_
3.	Costed programme of work delivering the SRO’s mid-term review findings of increased working with the US (Joint Technology Demonstrator) and innovations including running the site more efficiently and delivering work outside of AWE;_x000D_
4.	 TEUTATES, the joint UK-FR hydrodynamic facility, a revised programme that should deliver the critical trials by the end of 2019 meeting our technical needs and Cabinet Office direction. _x000D_
_x000D_
SRO Comment: It is planned to take the CMP and Programme of work to the JROC and IAC respectively and place the revised programme on contract in April 2017 as part of Rolling Wave 2 under the new contract. In mid-2017   capability will be assessed against the CMP and NWCSP business case to assess if we have the right capabilities in place to:_x000D_
_x000D_
1.	 delivery against the NWCSP high-level characteristics. _x000D_
2.	support in-service warhead and production/transition to Mk4A until the OSD,  _x000D_
3.	provide the evidence to support a future warhead decision and capabilities to align to any US future warhead decisions _x000D_
_x000D_
_x000D_
•	Overall affordability remains a challenge. The CMP coupled against a costed programme of work will enable the SRO to baseline the funding profile going forwards. I remain concerned over affordability over FY 17/18 and 18/19 due to completion of work on MENSA, delivery of TEUTATES and continued production and transition to Mk 4a including addressing potential issues over RNAD Coulport resilience;_x000D_
_x000D_
•	Establishment of DG Nuc and my full time appointment as Director Warhead will strengthen the MOD customer function and strengthen programme governance. _x000D_
_x000D_
SRO Comment. Changes in governance and organisational design introduce short-term risk especially if commercial/consultant support cannot be secured;_x000D_
_x000D_
•	Nuclear and programme SQEP remains an on-going issue. Key changes within MOD over the next year will weaken our ability to be an intelligent customer in the short-term and private sector programme support is being brought in to strengthen the programme management team.  The SRO, Programme Director and Programme Manager have or are completing MPLA and NSQEP status and other key staff are being put through PLP/MSP and NSQEP as appropriate. _x000D_
_x000D_
SRO Comment: Skills remain a key weakness particularly in MOD, it is important we have the correct skills in place to act as the intelligent customer, to respond to the changes we have implemented in AWE. Having the skills within MOD to inform future warhead decisions remains challenging and options for ensuring these skills are being considered.</v>
          </cell>
          <cell r="DN51" t="str">
            <v>The Poseidon Maritime Patrol Aircraft (formerly Multi Mission Aircraft) programme will deliver a new long-range maritime patrol capability for Defence in very short timescales.  The programme's aim remains the delivery of the first UK aircraft (to be based in the US) in April 2019 and to provide a UK-based Initial Operating Capability (IOC) of a single aircraft in April 2020 (50%).  Subsequent growth to a Full Operating Capability will rely on a number of dependencies, not least personnel and training, for a target date of 01 April 2024 (the total fleet size of 9 aircraft should be delivered to the RAF by Apr 22)._x000D_
_x000D_
During this reporting period, we have received the formal response from the US to our Letter of Request which, based on our revised delivery profile accelerates capability delivery (00234 with the first aircraft delivered in FY19/20 against the previous 00126 profile) and resulted in a reduction in unit price cost (UPC) of the aircraft in comparison to our earlier assessment.  The revised delivery profile will now meet the Prime Minister's SDSR 15 statement of having 'at least 3 aircraft in place by the end of this parliament'.  As the cost of the simulation equipment has grown from that assessed in the previous Report, offsetting much of the saving generated by the lower UPC, there remains an issue with programme affordability, with a mismatch between the profile of the Joint Forces Command's allocated CT upon ABC 16 Implementation and that required to deliver the programme.  Assuming the financial issues are resolved by the MoD, I am confident that Boeing will deliver to time and cost, assuming the Delivery Team meet the required deadlines for placing contracts through the FMS process._x000D_
_x000D_
Significant risk to delivery remains in a number of non-equipment related aspects of the programme, including: the timelines associated with construction of the necessary infrastructure at RAF Lossiemouth from which to operate the aircraft; the recruitment, training and retention of sufficient personnel to meet the demands of the MPA Programme at a time of competing resource from other Air programmes (eg Protector, Lightning 2, Atlas).  The UK Military Flying Training System programme is a critical dependency for successful attainment of FOC but prior to this, we will depend heavily upon a foreign military service (the US Navy in this case) for the delivery of the conversion training for our aircrew and ground crews; this requirement might place a significant burden on the training system of our main Ally as well as on the UK aircrew and ground crew training pipelines.  The programme is also reliant upon gaining access to and/or funding a UK weapons stockpile to meet the demands of contingent operations or periods of increased tension; this will be the subject of additional work as the Programme moves forward to the Manufacture stage.  Additionally and although our level of access and understanding has increased markedly since Initial Gate, uncertainty still remains about our sovereign ability to provide the necessary data streams to ensure UK Poseidon aircraft will be able to operate overseas in potentially hostile environments; this issue should be better understood once we secure more detailed information following contract signature.  Notwithstanding these pockets of uncertainty, this quarter has been one of significant progress and with the first hurdle of Main Gate almost achieved, IOC in 2020 remains feasible._x000D_
_x000D_
SRO duties will transfer from HQ JFC to HQ Air in the next quarter.  In anticipation of this transition, the last two Programme Boards have been chaired by both the current and future SROs to ensure continuity of understanding and effort.  The current SRO assesses delivery confidence to be AMBER.</v>
          </cell>
          <cell r="DO51" t="str">
            <v>PROTECTOR, the replacement for REAPER, will provide a certified, armed ISTAR capability with an IOC of Jul 2021 and FOC of May 2023.  The Main Gate approved acquisition of 16 Air Vehicles, supporting equipment, infrastructure and personnel to enable the delivery of 3 x Operational and 1 x Training Task Lines in 2023 (one Task Line is defined as 24 hours of continuous coverage over a defined location).  Further increases in capability articulated in the National Security Strategy and SDSR 2015 (delivering 'more than 20 Air Vehicles') will be sought through a separate Joint Forces Command (JFC) Approval in 2017.  Following transfer from JFC in June 16, this is my first return as SRO._x000D_
_x000D_
I assess the delivery confidence as Amber as many issues still contain unknown elements.  One such example was encountered during a visit by Hd UAS and me to the System Programme Office and Pentagon last month.  The US has blocked the proposal to acquire the first 2 test Air Vehicles (AV) due to a perceived breach of the Missile Technology Control Regime.  This has the potential to inject a 6-9 month delay but is being actively challenged.  A very fruitful 2-day session with General Atomics senior leadership team in early Jul is just one of a great number of engagement activities that are driving out uncertainty and deepening stakeholder relationships as we close towards LoA signature and contract award in the autumn._x000D_
_x000D_
I assess the greatest risk to the PROTECTOR capability as that of manpower and training and judge that additional mechanisms will be required if published dates are to be maintained.  The programme is critically dependent on REAPER crew growth; this is not proceeding as intended and only adds to an already high risk area.  If a levelled manpower delivery cannot be obtained, it is likely that the training pipeline will become the capacity limit with a detrimental effect on schedule.  I intend to transfer the elements of the manpower and training risks that neither I nor the DLOD owners control through the HQ Air Portfolio Progress Group to the Air Force Capability Group in the next period.</v>
          </cell>
          <cell r="DP51" t="str">
            <v>My delivery confidence remains Amber and I provide updates on: manpower, build costs, support and the schedule. Furthermore I provide additional comments on Information and Infrastructure Line of Development (LoD) progress and work to develop Landing Platform Helicopter (LPH) capability and inform the Routine Operating Model (ROM).  I am keeping the QNLZ build quality and schedule in sharp focus as we approach the formal move on board of RN personnel; Ships Staff Move on Board (SSMOB) marks a very significant milestone in our preparations to sail.  However, as we move into the next stage of delivery my Programme team and other stakeholders will increasingly focus on the post vessel acceptance period that aims to assure Vessel Acceptance Date (VAD) delivery in Oct 17 and Operating Capability (Carrier Strike) (IOC(CS). _x000D_
Manning.  QNLZ is fully manned for the trials phase and recent work within Navy Manning has largely resolved the issue of providing RN manpower for test and commissioning of PWLS.  With careful management, full manning will be available albeit with little resilience, and we will need to continue this close oversight to provide sufficient personnel for contractor sea trials and a full PWLS ship’s company at VAD.  We  plan to review PWLS manning no later than March 17, when we will be in a better position to confirm whether or not we need to contract some of the posts for sea trials and to fill the Unit Establishment List (UEL) post VAD.  In the longer term, the QEC UELs may need to grow to sustain carrier operations and we will analyse rigorously any emergent requirement.  _x000D_
Build Costs._x000D_
We continue to predict a requirement for a build contingency of around £100m.  This includes MOD risks (the RIC funding for which was removed in the 2013 re-baselining) and PWLS Thermal Metal Spray (TMS), for which work is now underway to scope and agree the requirement.  The ACA Estimate at Completion (EAC) 1/16 estimates a build cost growth of  £71m, which has been a stable figure for 4 quarters.  An alternative method of bottom up estimating will be conducted through the year, concentrating on scope to go.  The ACA plans to report this estimate at EAC3 in the Autumn.  The consensus view is that EAC3 could increase or reduce the estimate by up to £30M._x000D_
In year, DE and S CFO agrees there is sufficient evidence and certainty within the ACA’s £71m EAC figure to recognise the recovery of MoD’s element of the share-line £33M (Debtor) in AP03.  This will go some way towards easing in year build cost pressures but may need to be balanced against any costs associated with the March Ready for Sea Date (RFSD) created by QNLZ staying longer in Rosyth.  TLB cost pressures include unfunded policy compliant or other essential capability requirements, which are being managed through the ABC process.  The ABC17 ROM figure is £17M._x000D_
An Information Note describing the build and other programme costs has been submitted to the IAC. I plan to submit a Review Note once the bottom up estimate is complete following EAC3.  However, in order to maintain pressure on the ACA to achieve the approved programme cost targets, I intend to wait until we are approaching the current build cost approval levels before formally recognising any cost growth._x000D_
Support.  _x000D_
DE and S is aiming for approval of the Common Support Model (CSM) IAC Main Gate Business Case (MGBC) in Feb 17, to include definition of the QEC Support approach and the scale of support required from QNLZ Vessel Acceptance.  Existing support contracts will be extended to cover the period between  Phase 1 of the Support Development Phase which finishes in Dec 16 and CSM going on contract in May 17.  Arrangements are maturing for MOD to assume responsibility for QEC support at VAD, with DE and S focused on deliverability and affordability, and supporting IOC(CS) in Dec 20.  However, current support costs reflect the pre SDSR assumption of one carrier at High Readiness / one at Extended Readiness.  NCHQ has submitted a Financial Change Request and is agreeing the assumptions for DE and S to estimate second carrier support costs.  _x000D_
Sir Peter Gershon, Chairman of the AMB, raised with SofS a risk of availability of Initial Provisioning Spares (IPS).  While we are dependant for delivery dates on contracts being let, DE and S ShipsAcq is aiming for 88% of the Initial Provisioning Lists (IPL) of spares to be on contract by the end of this year. Currently, spares Range Managers estimate c. 60% of IPS will be delivered by LSD (now Mar 17 from Dec 16 to match the new RFSD) and 80% by VAD.  NCHQ is investigating the associated risk on QEC capability against the outstanding IPS at VAD. _x000D_
Schedule.  The P70 Vessel Acceptance Date (VAD) for QNLZ remains stable at Oct 17, which supports an In Service Date (ISD) of Feb 18 (at P50). PWLS build continues apace, with the VAD forecast to be May 19, some 4 months ahead of the baseline target (Aug 19).  We identified the risk of QNLZ programme compression between SSMOB and RFSD over a year ago and have been managing it by maintaining a minimum (4 months) protected period between SSMOB and RFSD milestones.  Despite re-setting the RFSD to March 17 and phasing the move on board, the current rate of compartment completion, numerous competing near critical paths and the volume of tractable yet delaying technical issues risk eroding the 4 months, reducing staff training time and their experience levels when they sail from Rosyth.  It is clear that a CCI Improvement Plan is needed and the ACA will  present one at the end of July.  This should de-risk the path to RFSD and notwithstanding the need for close and careful management of the schedule, pan-DLoD planning beyond RFSD is gathering pace.</v>
          </cell>
          <cell r="DQ51" t="str">
            <v>The SFU D and M contract was signed on 10 Dec 14._x000D_
_x000D_
The major gates towards IOC and FOC are:_x000D_
1.  First Fibre dispensing de-risking trial (SET1) completed in Feb 16._x000D_
2.  Second Fibre dispensing de-risking trial planned for Q4 16_x000D_
3.  First Mod 1 submarine-launch trial (TS2) in Nov 16._x000D_
4.  Deep water trial (AUTEC) TS5 in Q2/Q3 18_x000D_
5.  Contract acceptance trial (CAT) in Q2/Q3 19._x000D_
6.  Contract acceptance simulations and effectiveness assessment in Q2/Q3 19._x000D_
_x000D_
The most significant dependency for this project, the Combat System ‘Weapon Thread’ (WT) work-stream, continues to be my highest concern.  Following the conduct of the Joint Safety Study (JSS), which placed additional data integrity requirements on the submarine Combat System, the WT Project Manager has highlighted a number of resource constraints that are being addressed but, nonetheless, have the potential to impact the immediate programme.  The specific detail of how the Weapon Thread project will support both SFU trials and introduction of the Spearfish Mod 1 capability into service still remains at a very high level, which makes it difficult to have the degree of confidence in the delivery of this dependency that I would wish to have at this stage.  This has led to in an increased risk assessment to the dependency that is managed through close and regular contact with the Project Team by my Business Change Manager, NAVY SM DACOS, who is seeking to exploit the benefits of the SFU project into increased Submarine warfighting effectiveness._x000D_
_x000D_
The second Short Endurance Trial (SET2) has been postponed until Quarter 4 2016 as the redesign work on the Rear Door Cable (RDC) connector that was required following SET1 failed to meet the deadline for the original SET 2 platform allocation.  Pressure has been brought to bear on the contractor to expedite a solution, which has resulted in the identification of a credible root cause. Limited short-notice availability of a replacement platform means that the SET will be close to TS2; however, this also gives maximum time to produce a robust RDC solution.  There is potential to affect the TS2 date but there is no direct impact to IOC.</v>
          </cell>
          <cell r="DR51" t="str">
            <v>My previous assessment stands. In addition, on Successor, an IAC recommendation has been made to Min DP prior to staffing across Whitehall, the outcome of which will be communicated in the next quarterly report._x000D_
_x000D_
1. My overall assessment of delivery confidence of the entire programme continues at Amber/Red based on:_x000D_
a. My lack of confidence that my key suppliers, BAES and Rolls-Royce, will make a successful transition to the Manufacture Phase._x000D_
b. My concern that the internal capacity to control the programme remains fragile;_x000D_
and:_x000D_
c. The SDSR outcome and cost growth in facilities and Primary work may not provide the early years funding required to proceed at the quickest achievable rate, injecting long term risk into CASD._x000D_
_x000D_
2. Project ADVANCE, designed to treat the issues of supplier performance and programme capacity, is receiving significant senior Whitehall support, and is likely to generate a step change in supplier corporate behaviours. Improved corporate performance risk acceptance and focus is a prerequisite to successful transition to Successor SSBN manufacture, and stabilisation of the Astute programme. _x000D_
_x000D_
3. Continuing to work closely with my Customer, DStrat Progs, I intend to balance the programme to the available budget, minimising the impact on schedules. Access to the Nuclear Contingency will be required, and I will seek annularity relief in this year’s initial manufacture and demonstration phase appraisal. Previously budgeted and forecast cost growth in the assessment phase was the subject of a Review Note (RN), which included initiatives to bring forward commitment to protect Main Production Start (MPS), procure Long Lead Items (LLI) to secure build schedule and to address delinquency in areas of the LLI supply chain (secondary systems and missile tubes)._x000D_
_x000D_
4. My assessment of delivery confidence of the Assessment Phase (AP) remains AMBER. The Successor SSBN programme AP is progressing well in managing technical risk through maturing functional design with Detailed System Design Review (DSDR) which began in September 2015. The Design Schedule is challenged by late engagement and response from the supply chain and it is likely that design maturity will be slightly lower than planned at MPS; a risk-based incremental approach to commencing construction is being adopted. Significant work to fully characterise the realistic schedule and cost of this programme is now in hand to inform the main investment decision (the submission for which is planned in spring 2016). _x000D_
_x000D_
5. I remain concerned about skills and capabilities resource in the DE and S project team, hence my continued Amber/Red score against this metric. Manpower liability has been increased in the team, and I expect the situation to improve with the on going aggressive recruitment campaign; however, at present the team remains gapped and the customer function significantly degraded; work to redefine the delivery model for the Submarine Enterprise is in hand (see below)._x000D_
_x000D_
6. It is intended to make the next major investment submission in spring 2016, to seek approval for Main Production Start (MPS) in September 2016 and commence a 3-year Demonstration and Manufacture Phase for a 4 boat programme. The most realistic build schedule is captured in Integrated Master Schedule release 7 (IMS 7) delivered in Dec 2015; the current best estimate (and updated costings) are for a 140 month schedule from MPS to Exit Barrow. Project ADVANCE continues, with progress being made on achieving a delivery model design following Main Gate which draws on best practice in other successful pan-government major programmes (e.g. Crossrail, HS2). The commercial model for Submarine Acquisition is undergoing significant review as a result of Project ADVANCE (as announced in SDSR); resultant organisational changes are expected to be ready for approval in June 2016. Programme governance initiatives have started a series of workstreams to understand/review main supplier/shipbuilder ability to deliver across the submarine enterprise, aimed at delivering a more efficient and coherent Submarine Enterprise._x000D_
_x000D_
7. Manpower remains a critical issue and is receiving focused attention by Navy Command. The recent decision by Navy Command to identify CASD as the top priority brings additional impetus to manpower recovery, but the situation is predicted to deteriorate further before recovery, as the range of initiatives in place deliver improvement._x000D_
_x000D_
8. The programme to deliver operational infrastructure on the Clyde, to be delivered by DIO in response to the Navy Command requirement, remains under my close oversight; the recent appointment of a capable programme head by the DIO has accelerated the delivery of realistic, resourced plans, which are notably late.</v>
          </cell>
          <cell r="DS51" t="str">
            <v>The Materiel Strategy Programme aims to address deep-rooted problems within DE and S and across its interfaces with the wider MOD acquisition system.  Following the statement from the Defence Secretary on 10 Dec 13, cancelling the competition for a GOCO organisation, the programme was re-aligned to deliver the transition of DE and S to Bespoke Central Government Trading Entity status and accompanying transformation activities that will enable DE and S to be 'match fit' in 2017._x000D_
_x000D_
The first phase of the re-aligned programme has been successfully delivered with the launch of DE and S as a Bespoke Central Government Trading Entity in Apr 14 and the completion of the transition activities in Apr 15._x000D_
_x000D_
The second phase of the programme is the design and implementation of Transformation supported by Managed Service Providers (MSPs) from the Private Sector.  The MSPs responsible for Project Delivery (Work Package 1) and HR (Work Package 3) were onboarded in November 2014 and, between January and July 2015, delivered a sequence of milestones baselining DE and S’s current capabilities and setting out the high level design and implementation plans for Transformation.  The Transformation Implementation Plan was approved by the DE and S Executive in Sep 15. The programme comprises 43 inter-related projects which are now being progressed and are subject to agreed governance arrangements. The new ways of working arising from the Transformation Plan are being embeddeded across DE and S delivery areas through a phased approach called Spirals. Three Spirals are planned, each with increasing scope and maturity. Spiral 2 has now commenced following successful completion of Spiral 1 on 29 Apr 16. In parallel the 11 DE and S Functions are also being established in three phases: Basic, Developed and Advanced. The second phase - Developed Operating Capability commenced on 3 May 16 and will further develop the (Basic) people management capability and establish the Functional processes under a unified function management team. The Transformation is underpinned by a new People Model which will allow DE and S to manage the workforce in ways better suited to the needs of the organisation. The Transformation Programme remains on plan.</v>
          </cell>
          <cell r="DT51" t="str">
            <v>The Type 26 (T26) Global Combat Ship (GCS) Programme consists of P9 line P900005700 T26 GCS which contains equipment funding for the Maritime Indirect Fires System (MIFS) which provides the Medium Calibre Gun. An earlier P9 line P900275700 specifically for MIFS is now archived. The T26 GCS S9 line S900005700 includes forecast current costs up to the end of the Manufacture Phase (2033/34)._x000D_
_x000D_
The implementation of SDSR 15 decisions affecting T26 has continued throughout Q1 16/17.  The Type 26 Global Combat Ship (T26 GCS) will be a single class of 8 Anti-Submarine Warfare optimised ships, planned to consist of two batches; the first being of 3 vessels.  The T26 GCS will be an Anti-Submarine Warfare capable warship designed for joint and multinational operations across the full spectrum of warfare, including complex combat operations, counter piracy, humanitarian and disaster relief work.  It will be capable of operating independently for significant periods, or as part of a task group. The Planned Assumption Service Entry (PASE) date is being reassessed as part of the post 2015 SDSR changes._x000D_
_x000D_
The work to rebaseline and stabilise the programme continues with the first view of an 8 ship procurement cost model emerging.  This is now being further analysed for schedule risk and forms the basis of the pan-DLOD analysis of schedule milestones, cost and risk.  I and the Project Team leader share some concerns at the diversion of some key resource to support National Shipbuilding Strategy and Cross Whitehall Working Group activities.  However, although there is risk I assess that the planned manufacturing Main Gate submission in Mar 17 remains tenable.  I continue to work to secure resource for the Type 26 PMO with sufficient key skills and experience, particularly risk and schedule specialists.  Navy Command is reviewing its approach to the provision of P3M resource and this may bear fruit in the mid-term.  In the interim I will continue to use the ASP arrangement to up skill my staff and increase their capacity; this remains sub-optimal and I will consider other innovative approaches to manage this issue.  In the project team the decision to delay the novation of MIFS to BAES and manage that element of the procurement internally has created an immediate demand for additional resource set alongside pinch points in commercial and support areas.  These will be managed through contract support, pending the results of ongoing recruitment._x000D_
_x000D_
An agreement has been reached with the IPA and HMT to conduct a single comprehensive assurance process which will meet the requirements of both the IAC and MPRG.  This Independent Readiness Review will be chaired by Sir Robert Walmsley and commence in the autumn.  Progress will be monitored by a steering committee comprising SRO, DE and S, IPA and HMT._x000D_
_x000D_
Elements of the National Shipbuilding Strategy remain key to the future of the Type 26 programme, in particular work on the strategic organisation and approach to the provision and management of risk and contingency and the position of the General Purpose Light Frigate announced in SDSR 15.  Both have potential to impact the proposition put forward for approval._x000D_
_x000D_
Some work on the National Shipbuilding Strategy will relate to the T26 Programme.  In particular setting the industrial context should serve to cement the T26 Programme as a central plank of the strategy.  In addition, the National Shipbuilding Strategy will seek to benchmark the optimum approach for the provision and management of risk and contingency and will provide much needed direction and context for the development of the two additional OPVs and the General Purpose Light Frigate which has key dependencies with T26.  _x000D_
_x000D_
I continue to assess Delivery Confidence as RED pending completion of the rebaselining exercise by the 2016/17 Q3 report, but as agreed with IPA the revised/re-baselined programme will be assessed against revised milestones and updated delivery confidence going forward post Dec 16._x000D_
_x000D_
Next Steps:_x000D_
_x000D_
Jul 16	IAC verify Mk41 VLS assumption._x000D_
Jul 16	Information Note submitted to IAC _x000D_
Q3 16       Manufacturing Phase programme delivery and commercial proposition to be developed._x000D_
Q4 16       Independent Readiness Review_x000D_
Mar 17      Manufacturing Phase IAC submission / Main Gate_x000D_
Apr 17      MPRG_x000D_
Jul 17       Commence Manufacturing Phase_x000D_
Dec 17     Cut Steel T26 hull 1</v>
          </cell>
          <cell r="DU51" t="str">
            <v>I am pleased with progress across the last period and it has gone a significant way to restoring programme momentum after a stalled period at the end of last year early this year.  The decision to deploy to Ascension Island (ASI) quickly proved its value when the initial frictions were overcome and 3 months flying on island delivered as much flying as was achieved across 2015 in the UK.  This is good news and has ensured that we now have the instructor baseline requirement to generate the courses that will significantly accelerate the growth of additional pilot capacity._x000D_
_x000D_
The programme team has now been able to turn its attention to the future challenges of platform Release to Service and System acceptance that need to happen by Apr 17 to allow FOC 1 to be achieved @50%.  A capability acceptance plan was agreed at the most recent Programme Board which requires a rigorous pan-DLOD process with deep stakeholder engagement leading to a predicted sign off by CFA (User) and JFC (as Cap Sponsor) at FOC 1.     In outline, each DLOD, supported by the Programme Team,  will develop capability performance statements against their own areas of responsibility.  They will then be required to provide evidence of sufficient system maturity to DLOD Assurance Boards to enable FOC1 capability acceptance to be considered.  It is likely that Eqpt, Trg, Pers and Org DLODs will require some balanced and appropriate concessions to be carried that will need to be addressed._x000D_
_x000D_
In summary I am content that progress towards FOC 1 is good, but I do acknowledge the observations from the recent PAR team that 'there is a lack of float in the remaining schedule'.</v>
          </cell>
          <cell r="DV51" t="str">
            <v>In general, the Wildcat Programme has continued to progress positively with the continued growth of both Army and Navy capabilities.  The last 4 aircraft remain on schedule for delivery by end Aug 16 and progress continues with the Retrofit after Delivery (RAD) programme.  The aircraft continues to perform well and has been delivering a good rate of availability on deployments.  _x000D_
Rectification of the engine undemanded rundown issue remains on track for Q3 16/17.  The engine ice ingestion trial is now underway and with other supporting trials and testing activity.  Initial feedback is positive.  I am forecasting that the aircraft’s full environmental clearance will be delivered in Nov 16.  The cracking tail rotor blade problem continues to be progressed with a repair scheme in place and revised manufacturing processes in place for new blades.  This issue has not affected programme delivery.  However, there is an emerging issue with the delivery of the full aircraft Defensive Aid Suite (DAS) capability in the Radio Frequency (RF) environment, this will potentially be a shortfall at AH FOC._x000D_
The delivery of the synthetic Aircrew Training Equipment (ATE) capability continues to be a key challenge to the programme.  Emulation of the Tactical Processor remains challenging with two software drops missed that were due to deliver important simulator capabilities upgrades (particularly for HMA CTR) which would have further reduced transfer of training to the live aircraft.  I have returned this aspect of the programme to special measures, written to the company and this issue was specifically raised by Min DP at a recent strategic partnership meeting.  I have reviewed the schedule and delivery of the benefits and following discussions with DE and S, the plan is for delivery of incremental capability enhancements through to Full Training Capability.  DE and S now forecast (90%) at May 17 for AH and Dec 17 for HMA.  My confidence will be determined through the monthly special measures reviews._x000D_
Separately, I have conducted the inaugural Light Assault Helicopter (LAH) Programme Board in preparation for it being transferred to my responsibility from JFC following Main Gate approval.  I envisage this approval placing LAH within the Wildcat programme in order to be able to best mitigate the inevitable impacts on the wider programme.  Early indications are that the priority placed on LAH manning will inevitably displace AH crews from the training pipeline from Nov 16 with a concomitant delay to the mandated AH crew ratio manning and thus potentially AH FOC. _x000D_
As a result of the on going ATE challenge, the emergent DAS issue and the impact of LAH, my delivery confidence has slipped across the boundary to Amber.</v>
          </cell>
          <cell r="DW51" t="str">
            <v>The programme delivery confidence has improved from Amber-Red to Amber to reflect that the permanent power supply to the prison site is now in place and the building handover schedule is now agreed.OJEU notices for Learning &amp; Skills (L&amp;S) and the operation of the large prison industrial workshops  were  launched on 21  March 2016. In both competitions, the selection of bidders remaining after PQQ and the first round of dialogue is encouraging - there are some strong ideas and innovations that give good confidence that bids will meet the quality criteria.The Assurane Action Plan (AAP) review in May, rated the programme as Amber. The review team checked the progress of the recommendations from the Gate 0/2 review (Amber-Red) that took place in January. The report closed 7 of 9 recommendations completely and made positive note of the progress on the other 2 recommendations to make sure that there is continued focus on the robustness of the critical path  and to continue to drive up the project delivery capability (within a largely operational team).</v>
          </cell>
          <cell r="DX51" t="str">
            <v>Key achievements this quarter include: • Magistrates’ Court Rota: the completion of national rollout of the Magistrates’ Rota application. • Digital Mark-Up (DMU): the commencement of the roll-out to Early Adopter Areas starting in Essex.• Online Plea: now live in 39 sites – the application has been rolled out to all sites where police systems are able to accommodate the change.The hosting re-procurement is also now complete and a contract has been let with Azure. Detailed planning to migrate services to Azure is well underway.The updated business case was completed in May and the HMCTS Board approved the Programme to continue in 2016/17, subject to affordability in future years being addressed with the wider Reform Programme.Development is well underway on the work towards a pilot of the first release of the common platform in the Crown Court from charge to issue of the Initial Details of the Prosecution Case (IDPC). There is frequent engagement with the stakeholder community from all agencies at the pilot site.The Automated Track Case Management (ATCM) product, which will begin with Transport for London cases as a proof of concept before moving on to other prosecutors, has completed its alpha phase and has been approved to move into beta development.External stakeholder show &amp; tells now take place on a monthly basis and there is good attendance at these from across the Criminal Justice System. The sessions are turned into video products and issued for wider dissemination.The new SRO for the CPS has quickly familiarised himself with the aims and objectives of the Programme and shown considerable enthusiasm for the work being done and the progress made. The HMCTS SRO has also changed since the last quarter but the interim SRO was previously a Programme Board member, so is familiar with the Programme.There was a “Gateway 0” Strategic Assessment during this quarter which rated the Programme as Amber / Red. This rating would have been Amber had it not been for the focus on affordability and speed of development to ensure that scope can be delivered within the funding envelope. There is an action plan in place to work through the recommendations identified at the review. Challenges to be managed in the next period include:• Supporting the live applications• The national roll-out of DMU• Release 1 of ATCM• Development and delivery of the first Crown Court release in the Liverpool pilot• Filling developer resource gaps• Increasing the velocity of the ProgrammeThe risks and issues associated with these challenges are being actively managed.</v>
          </cell>
          <cell r="DY51" t="str">
            <v>The Programme is now closed with all solutions rolled out and no resource supporting it.</v>
          </cell>
          <cell r="DZ51" t="str">
            <v>The Programme is now amber/red. Successful delivery of the programme is challenging, but the decision from the Departmental Board provides a clear direction for the programme to move forward; A Written Ministerial Statement (WMS) was tabled in the House on 25 February 2016 giving a clear direction to re-shape the Programme, it announced that the Ministry of Justice will terminate the contract to develop a bespoke tagging product with Steatite Limited (Lot 3) and will begin a new procurement process for off the shelf  technology, already on the market, providing geo-location and curfew capability. There is on-going Ministerial engagement on the deliverability, shape and purpose of the Programme. On 7th July 2016 we released a procurement notice in the Official Journal of the European Union as part of the first stage of the competition for a new tag provider. We are confident that our procurement approach is the best route to deliver an enhanced national electronic monitoring service which delivers the capabilities we require. Over the last few months, in preparation for the procurement process, we have engaged with over a dozen providers and believe the market will respond positively. Since the last quarter, the programme has been assured by the IPA, CCS, HMT and the Implementation Unit culminating in a stocktake by John Manzoni on 13th June 2016. The purpose of the stocktake was to seek assurance that the EM Programme was ready to proceed to market for the re-procurement of tags under Lot 3 of the overall procurement exercise. Discussions were informed by the findings of a Project Assurance review that took place throughout April and May that concluded a programme rating of Amber. The programme has undertaken a review of governance including consultation with suppliers. An interim governance structure has been put in place whilst the procurement of new tag provision is progressed.We are in the process of agreeing suspension terms with the remaining exisiting Lots pending the commencement of the Lot 3 procurement. The CFO at the MoJ signed the Electronic Monitoring Settlement Agreement on Tuesday 28th June and the settlement payment from the MoJ to Capita reached Capita’s account the following day, ahead of the critical deadline of end June 2016.  To summarise the key elements: - The settlement involves payments in both directions and is net neutral for all outstanding items.- We have secured a 15% reduction in on-going monthly costs for the existing service- We have agreed to remove the SSI role from Capita and will not pay them any further fees for this service. The feedback we have received directly and via the Crown Representative indicates that Capita are content with the settlement and very grateful for the prompt and professional manner in which it was achieved.The top risk in the EM programme is as follows:There is a risk that G4S or Capita will not continue to provide services, or will require substantially different terms, for the subcontract given its expiration (with no extension options) in September. (However, we have reached agreement in principle with G4S and Capita, and expect the risk to be removed soon)This risk is mitigated by:-Capita extended G4S Subcontract until September 2016.  -G4S have agreed in principle to extend subcontract for 2 years with a 6 month option to extend further.-Commercial discussions around costs of extension are ongoing with the aim to complete negotiations. -Remove any lack of clarity whether Bridge Contract is linked to events (i.e. when Serco/G4S integrate with the ITP) or whether to a fixed date (given events, intent of the parties) -Progress Bridge Contract negotiations taking into account tag rationalisation and timescales for any extensions to Bridge Contracts  The most significant issue for the programme currently is as follows:The Programme has insufficient resources and capability in key areas including PMO, Commercial, Legal and Systems and Service Integration.This issue is mitigated by:-Consultancy ONE PMO tender in progress-Initial resource plan completed by end of July 2016- Full resource plan, and resources in place by November 2016</v>
          </cell>
          <cell r="EA51" t="str">
            <v>The FITS Programme continues to report an Amber/Red rating this period. The FITS Senior Management Team and Commercial Director are continuing to negotiate supplier contracts in line with the NICTS and CRC volume reductions approved by ExCo in November 2015. The negotiations will result in a new baseline and revised EUCS solution. The outcome of the supplier negotiations has been incorporated in the Full Business Case (FBC). It is now expected that the updated FBC will be presented to the Investment Committee on the 14th July.Due to the continued extension of timelines on the Hosting transition, the programme has formally put CGI in remediation as of 7th April. On 5th May the programme received CGI's remediation plan and on 1st June the programme responded to this plan to initiate the escalation process. Discussions are ongoing.OMNI NPS Print Pilot completed deploying to 10 sites, the rationalising of these sites resulted in the decommissioning of 65 legacy printers and the installation of 23 devices. Lessons learned from the pilots have proved highly beneficial, with only a few residual actions remaining to be closed off prior to the commencement of national rollout on 14th July. The team have been working with Vodafone to prioritise the WAN changes for the DISC domain taking account of the court closures announced by the Minister, under HMCTS reform. Discussions with HMCTS and Vodafone re pilots and site surveys are underway (18% completed) in order to plan towards transition.The final EUCS proposal was received from Atos at the end of April as expected. The solution and plans have been reviewed by the programme team, the revised costs have been included in the FBC. Delivery of the capability continues in parallel with the negotiations.</v>
          </cell>
          <cell r="EB51" t="str">
            <v xml:space="preserve">The overall status of the programme remains amber/red. MPRG held a follow-up review on 12th May and the Panel recognised that considerable work had been progressed in particular in streamlining governance processes and developing a strategic approach to resourcing. The Panel concluded that the programme timescales were not realistic and so we should do further work on planning and phasing based on a contingency option presented by the Programme.  A further MPRG review will be held in October. Work is currently underway across the Programme to refresh both the programme business case and the transition plan. HMCTS, MoJ, HMT and IPA will meet in August to take stock of progress as agreed with MPRG. Programme delivery is progressing according to the new programme timescales.Although capacity and capability continues to be a significant issue within the programme, we believe that the MPRG-approved approach – that is, to continue to recruit permanent and contingent staff, and to obtain the services of external providers – will increase our capacity over the coming months. As re-planning activities conclude we will know the impact and requirements of an updated resource profile which will be met using this approach. The current issues with resourcing had led to delays in the commencement of some projects against the original plan. This has been mitigated by MPRG’s decision about timescales and the activity to update plans, but it is possible that if we do not manage to successfully address it against new plans in the coming months the issue will reoccur. . Additionally, some core workstream activity has been slowed down while waiting for key external services to be on boarded through procurement activities or by a lack of available resource. For example, the current tight technology market leads to ‘just in time’ resource plans. This has been managed so as not to affect project deliveryApprovals for spend on external suppliers to take forward work on project delivery, commissioning support and business architecture, are currently being sought from the Cabinet Office. We are looking to award contracts in September. The Reform Programme is now in week ten of its second twelve week delivery cycle (Cycle 2), which commenced on 25 April 2016.  Good progress on individual projects has been made during this Cycle, for example, the Centralisation of Attachment of Earnings and Charging Orders project Closure Report will be considered by the RPB on 30/6.  The Tribunals Delegation project is undertaking its final Tribunal Caseworkers recruitment campaign and the successful candidates are expected to be trained and working with the judiciary in due course and the project is forecast to close in August.  The Help with Fees project successfully passed BETA assessment and the online form for fee remission application is due to go live to the public week commencing 27 June. Three projects have been initiated during the cycle as follows: Single Justice Tier, Virtual Hearings and Online Court.  Pre initiation activities on these projects have included initial start-up workshops and inception activities to define the services the projects will need to deliver.   </v>
          </cell>
          <cell r="EC51" t="str">
            <v xml:space="preserve">The programme has delivered.  100% of civil certificated legal aid is now processed on CCMS with all providers and case workers using the system to manage legal aid and pay provider bills for the entire legal aid fund.  This was achieved in Q1 of this financial year 2016/17. There have been no issues.  Programme is Green.Special Children's Act applications on CCMS become mandatory to use from 1  February 2016 and all other types of civil applications became mandatory on 1 April 2016 with no concerns thus far.   Crime providers undertaking Associated Civil Work are now mandatory users from July 4th.  At this point the transition arrangements are being closed down.Programme Closure is due on the 8th July 2016 and is on track. Closing gate for IDP will take place in the Autumn (date TBC).A record 2450 applications were received the week commencing 20th June 2016. Civil Case Management are receiving 100% of new applications on the Client Cost Management System (CCMS) for the first time. The benefits and associated profiles are currently being revalidated and the figures are therefore subject to change. </v>
          </cell>
          <cell r="ED51" t="str">
            <v>In light of the decision made by Ministers to abandon the competitive tender on 28 January, and Supreme Court ruling on 18 April that Residence Test may not be implemented under Secondary legislation, the Programme was brought to a close on 31 May. Responsibility for leading the Crime Tender will fall to the LAA. Responsibility for taking forward development  of the Residence Test falls to MoJ Justice Policy Group.Crime Tender - current contracts have been extended until April 2017 to ensure continuity of service whilst a non-competitive tender process was designed and delivered. Ministers have agreed and the new tender launches on 21st June.Residence Test -  The Supreme Court judgment means that the Government cannot continue to pursue implementation of the test this summer via secondary legislation. The alternative is to introduce the test via primary legislation but a vehicle has not yet been identified.Fee Cut for Litigators - this was reversed on the 1 April '16 for 12 months. Ministers are due to make a final decision late this year whether to make it permanent or reverse this reversal.</v>
          </cell>
          <cell r="EE51" t="str">
            <v>NICTS has improved from amber to green, as all staff have received new IT hardware, enabling timely closure of the programme.                                                                                                                                                                                          The Programme Board has now formally accepted the Programme as closed. A Gate 5 review is due in   August 16.</v>
          </cell>
          <cell r="EF51" t="str">
            <v>The delivery confidence is ‘Amber/Green’ because the actual savings delivered are £271m (89%) compared to the planned savings of £306m. This is a is £17m less than the forecast savings of £288m reported at the last quarter.  This still represents a significant achievement, especially in view of the challenging prison environment in which the programme has been delivered. The Final Programme Gate 0 and Gate 5 for the Competing the Delivery of Services (CDS) took place between 13 and 16 June 2016.  The review team commended the programme on the savings that had been achieved; the review made no recommendation but flagged a number of points that NOMS may want to consider going forward.  These are outside the remit of the programme but as part of formally closing the programme they will be transfer to name individuals with NOMS to action.  Likewise, remaining risks will also be reviewed and where appropriate transferred.The programme closure report will now be finalised and cleared by correspondence to allow closure and exit from the GMPP.</v>
          </cell>
          <cell r="EG51" t="str">
            <v>Shortly before service commencement at Medway STC, the contract was halted and replaced with a short contract extension.  The Secretary of State announced on 12 May 2016 that on expiry of that contract extension, NOMS would take over the operation of Medway STC.  Therefore, Medway STC is now out of scope of this project. This project now relates to Rainsbrook STC only.  The new contract at Rainsbrook STC was safely mobilised and MTCnovo took over the centre from G4S on 5 May 2016.  The project is currently in the transformation phase.  The Amber-Red rating is because it has been two months since the contract commenced, however transformation plans have not yet been re-baselined.  Although the contractor took over the site safely, they have encountered difficulties in bring staffing up to full levels, following a lengthy mobilisation period when the outgoing contractor ceased to recruit and before the incoming contractor could fully establish their recruitment strategy. This has hampered the new provider's ability to quickly progress their transformation plans, including their ability to release staff for training and on the number of beds available (commercial agreement has been reached on this).  The Secretary of State delined to approve the contractor's preferred candidate for Director, temporary arrangements have been made and there will now be a further delay whilst recruitment of a permanent Director takes place. We have also agreed with the contractor that they should revise their transformation plans to address legacy cultural issues on site that emerged after the end of the competition. The path to green includes  - the contractor continuing to implement the recruitment and retention strategy so that the centre builds up to the required staffing levels; putting in place clear and detailed transformation plans; working with MTCnovo to review and revise plans for delivering and tracking benefits in light of the transformation plans; bringing stability to the centre through the appointment of a permanent Director with the approval of the SoS.  A Gateway 4 review was undertaken in May 2016.  The project team is developing an action plan to address the recommendations of the Gateway Report.</v>
          </cell>
          <cell r="EH51" t="str">
            <v xml:space="preserve">  The supplier has  finished work to provide the department with a plan with major programme milestones - this plan has now been broadly approved by CoF and MoJ, and is under formal change control. The significant commercial issues with the relevant suppliers has meant that the schedule for timetabled delivery remains high risk. </v>
          </cell>
          <cell r="EI51" t="str">
            <v xml:space="preserve">A new internal approach is embedding, which will streamline delivery through dedicated theme delivery leads, supported by theme design leads and theme change leads.  A medium term financial plan has been agreed and undepins investment decisions.  Work is ongoing to embed a project delivery framework and supporting processes and documentation.  Recruitment for some key roles is still ongoing.  </v>
          </cell>
          <cell r="EJ51" t="str">
            <v>Since the last quarter the Delivery Confidence Assessement has improved form AMBER to AMBER/GREEN due to:1. An agreed technology delivery plan (critical path) and improved SRO confidence in delivering the 2017 Census Test    2. 3 of the 9 Gateway Review recommendations have been fully actioned. The remaining 6 are partially actioned with plans in place to complete most actions by end September 2016 and all actions by the end of the year3. Successful recruitment of critical programme staff - 1 Programme / 5 Project Managers and 4 members of Commercial team 4. Programme Business Case (v1.0). The Treasury Approval Point (TAP) panel was held on 21st June 2016. A verbal approval was given to the Programme Business Case and 16/17 funding. Awaiting formal response from HMT.2017 Test Tranche 1: Delivery Confidence Assessment status to GREEN RAG will be achieved when: 1. A Benefits Realisation plan, including internal ONS benefits, is developed. A G7 Benefits Manager is being recruited to take this forward. 2. Research and Analysis  recruitment issues are resolved. 3. Confidence on successful delivery of technology road map increases. This is reviewed on a monthly basis by the Delivery Board &amp; the Programme Board to monitor and decide on overall ststusRecent successes:                                                                                                                                                                                                                 1. 2016 Test. 'Go' decision made and will go live on 1st July. The objectives of the test are to: Assess the impact of the Field Work Management Tool (FWMT), and using ‘Bring your own devices’, on field staff and field procedures and feed into the 2017 Test2. Admin Data Census Annual Assessment. Published on 16th May. The aim of this assessment is to work towards determining whether, in ONS’s view, the Government’s ambition (that censuses beyond 2021 will be conducted using other sources of data) can be realised and to make a recommendation in 2023 about ONS’s ability to switch to an Administrative Data Census3. Topic  Consultation Response. Published on 23rd May. Provides the response to the public consultation on topics for possible inclusion in the 2021 Census 4.Programme Management Resources. 5 Project Managers in post. Final Project Manager to start on 1st August. G6 Head of PMO in post. 2 of the 4 G7s posts for PMO filled and the other 2 posts have been re-advertised: Benefits Management and Planning &amp; Dependencies</v>
          </cell>
        </row>
        <row r="52">
          <cell r="B52" t="str">
            <v>Amber/Red</v>
          </cell>
          <cell r="C52" t="str">
            <v>Amber</v>
          </cell>
          <cell r="D52" t="str">
            <v>Amber/Green</v>
          </cell>
          <cell r="E52" t="str">
            <v>Amber/Red</v>
          </cell>
          <cell r="F52" t="str">
            <v>Amber</v>
          </cell>
          <cell r="G52" t="str">
            <v>Amber</v>
          </cell>
          <cell r="H52" t="str">
            <v>Amber</v>
          </cell>
          <cell r="I52" t="str">
            <v>Amber/Green</v>
          </cell>
          <cell r="J52" t="str">
            <v>Amber</v>
          </cell>
          <cell r="K52" t="str">
            <v>Amber</v>
          </cell>
          <cell r="L52" t="str">
            <v>Amber/Red</v>
          </cell>
          <cell r="M52" t="str">
            <v>Amber</v>
          </cell>
          <cell r="N52" t="str">
            <v>Amber</v>
          </cell>
          <cell r="O52" t="str">
            <v>Amber</v>
          </cell>
          <cell r="P52" t="str">
            <v>Amber/Red</v>
          </cell>
          <cell r="Q52" t="str">
            <v>Amber/Green</v>
          </cell>
          <cell r="R52" t="str">
            <v>Green</v>
          </cell>
          <cell r="S52" t="str">
            <v>Amber/Green</v>
          </cell>
          <cell r="T52" t="str">
            <v>Amber</v>
          </cell>
          <cell r="U52" t="str">
            <v>Amber</v>
          </cell>
          <cell r="V52" t="str">
            <v>Amber</v>
          </cell>
          <cell r="W52" t="str">
            <v>Amber/Green</v>
          </cell>
          <cell r="X52" t="str">
            <v>Amber</v>
          </cell>
          <cell r="Y52" t="str">
            <v>Amber</v>
          </cell>
          <cell r="Z52" t="str">
            <v>Amber/Red</v>
          </cell>
          <cell r="AA52" t="str">
            <v>Green</v>
          </cell>
          <cell r="AB52" t="str">
            <v>Amber/Green</v>
          </cell>
          <cell r="AC52" t="str">
            <v>Red</v>
          </cell>
          <cell r="AD52" t="str">
            <v>Amber</v>
          </cell>
          <cell r="AE52" t="str">
            <v>Amber/Green</v>
          </cell>
          <cell r="AF52" t="str">
            <v>Amber/Red</v>
          </cell>
          <cell r="AG52" t="str">
            <v>Amber</v>
          </cell>
          <cell r="AH52" t="str">
            <v>Red</v>
          </cell>
          <cell r="AI52" t="str">
            <v>Amber</v>
          </cell>
          <cell r="AJ52" t="str">
            <v>Amber/Green</v>
          </cell>
          <cell r="AK52" t="str">
            <v>Amber/Red</v>
          </cell>
          <cell r="AL52" t="str">
            <v>Amber/Red</v>
          </cell>
          <cell r="AM52" t="str">
            <v>Amber/Red</v>
          </cell>
          <cell r="AN52" t="str">
            <v>Amber</v>
          </cell>
          <cell r="AO52" t="str">
            <v>Amber</v>
          </cell>
          <cell r="AP52" t="str">
            <v>Amber/Red</v>
          </cell>
          <cell r="AQ52" t="str">
            <v>Amber/Red</v>
          </cell>
          <cell r="AR52" t="str">
            <v>Amber</v>
          </cell>
          <cell r="AS52" t="str">
            <v>Amber/Green</v>
          </cell>
          <cell r="AT52" t="str">
            <v>Red</v>
          </cell>
          <cell r="AU52" t="str">
            <v>Amber</v>
          </cell>
          <cell r="AV52" t="str">
            <v>Amber/Green</v>
          </cell>
          <cell r="AW52" t="str">
            <v>Amber/Red</v>
          </cell>
          <cell r="AX52" t="str">
            <v>Amber</v>
          </cell>
          <cell r="AY52" t="str">
            <v>Amber/Green</v>
          </cell>
          <cell r="AZ52" t="str">
            <v>Amber</v>
          </cell>
          <cell r="BA52" t="str">
            <v>Amber/Red</v>
          </cell>
          <cell r="BB52" t="str">
            <v>Amber</v>
          </cell>
          <cell r="BC52" t="str">
            <v>Amber</v>
          </cell>
          <cell r="BD52" t="str">
            <v>Amber/Red</v>
          </cell>
          <cell r="BE52" t="str">
            <v>Amber</v>
          </cell>
          <cell r="BF52" t="str">
            <v>Amber</v>
          </cell>
          <cell r="BG52" t="str">
            <v>Amber</v>
          </cell>
          <cell r="BH52" t="str">
            <v>Amber/Green</v>
          </cell>
          <cell r="BI52" t="str">
            <v>Amber/Green</v>
          </cell>
          <cell r="BJ52" t="str">
            <v>Amber</v>
          </cell>
          <cell r="BK52" t="str">
            <v>Amber/red</v>
          </cell>
          <cell r="BL52" t="str">
            <v>Amber</v>
          </cell>
          <cell r="BM52" t="str">
            <v>Amber</v>
          </cell>
          <cell r="BN52" t="str">
            <v>Amber/Green</v>
          </cell>
          <cell r="BO52" t="str">
            <v>Amber/Red</v>
          </cell>
          <cell r="BP52" t="str">
            <v>Amber</v>
          </cell>
          <cell r="BQ52" t="str">
            <v>Amber</v>
          </cell>
          <cell r="BR52" t="str">
            <v>Amber/Green</v>
          </cell>
          <cell r="BS52" t="str">
            <v>Amber/Red</v>
          </cell>
          <cell r="BT52" t="str">
            <v>Amber/Green</v>
          </cell>
          <cell r="BU52" t="str">
            <v>Amber/Green</v>
          </cell>
          <cell r="BV52" t="str">
            <v>Green</v>
          </cell>
          <cell r="BW52" t="str">
            <v>Amber</v>
          </cell>
          <cell r="BX52" t="str">
            <v>Amber</v>
          </cell>
          <cell r="BY52" t="str">
            <v>Amber</v>
          </cell>
          <cell r="BZ52" t="str">
            <v>Amber</v>
          </cell>
          <cell r="CA52" t="str">
            <v>Amber</v>
          </cell>
          <cell r="CB52" t="str">
            <v>Amber</v>
          </cell>
          <cell r="CC52" t="str">
            <v>Amber/Red</v>
          </cell>
          <cell r="CD52" t="str">
            <v>Amber</v>
          </cell>
          <cell r="CE52" t="str">
            <v>Amber</v>
          </cell>
          <cell r="CF52" t="str">
            <v>Amber/Red</v>
          </cell>
          <cell r="CG52" t="str">
            <v>Amber</v>
          </cell>
          <cell r="CH52" t="str">
            <v>Reset</v>
          </cell>
          <cell r="CI52" t="str">
            <v>Amber/Red</v>
          </cell>
          <cell r="CJ52" t="str">
            <v>Amber/Red</v>
          </cell>
          <cell r="CK52" t="str">
            <v>Amber/Red</v>
          </cell>
          <cell r="CL52" t="str">
            <v>Amber</v>
          </cell>
          <cell r="CM52" t="str">
            <v>Amber/Green</v>
          </cell>
          <cell r="CN52" t="str">
            <v>Amber</v>
          </cell>
          <cell r="CO52" t="str">
            <v>Amber</v>
          </cell>
          <cell r="CP52" t="str">
            <v>Amber</v>
          </cell>
          <cell r="CQ52" t="str">
            <v>Amber</v>
          </cell>
          <cell r="CR52" t="str">
            <v>Green</v>
          </cell>
          <cell r="CS52" t="str">
            <v>Amber</v>
          </cell>
          <cell r="CT52" t="str">
            <v>Amber/Red</v>
          </cell>
          <cell r="CU52" t="str">
            <v>Amber</v>
          </cell>
          <cell r="CV52" t="str">
            <v>Amber</v>
          </cell>
          <cell r="CW52" t="str">
            <v>Amber</v>
          </cell>
          <cell r="CX52" t="str">
            <v>Amber/Red</v>
          </cell>
          <cell r="CY52" t="str">
            <v>Amber</v>
          </cell>
          <cell r="CZ52" t="str">
            <v>Amber</v>
          </cell>
          <cell r="DA52" t="str">
            <v>Amber</v>
          </cell>
          <cell r="DB52" t="str">
            <v>RED</v>
          </cell>
          <cell r="DC52" t="str">
            <v>Amber/Green</v>
          </cell>
          <cell r="DD52" t="str">
            <v>Amber/Green</v>
          </cell>
          <cell r="DE52" t="str">
            <v>AMBER/RED</v>
          </cell>
          <cell r="DF52" t="str">
            <v>Amber/Red</v>
          </cell>
          <cell r="DG52" t="str">
            <v>Amber</v>
          </cell>
          <cell r="DH52" t="str">
            <v>Amber</v>
          </cell>
          <cell r="DI52" t="str">
            <v>AMBER/RED</v>
          </cell>
          <cell r="DJ52" t="str">
            <v>Amber</v>
          </cell>
          <cell r="DK52" t="str">
            <v>Amber/Green</v>
          </cell>
          <cell r="DL52" t="str">
            <v>Amber</v>
          </cell>
          <cell r="DM52" t="str">
            <v>Amber/Red</v>
          </cell>
          <cell r="DN52" t="str">
            <v>Amber</v>
          </cell>
          <cell r="DO52" t="str">
            <v>Amber</v>
          </cell>
          <cell r="DP52" t="str">
            <v>Amber</v>
          </cell>
          <cell r="DQ52" t="str">
            <v>Amber/Green</v>
          </cell>
          <cell r="DR52" t="str">
            <v>Amber/Red</v>
          </cell>
          <cell r="DS52" t="str">
            <v>Amber</v>
          </cell>
          <cell r="DT52" t="str">
            <v>RED</v>
          </cell>
          <cell r="DU52" t="str">
            <v>Amber</v>
          </cell>
          <cell r="DV52" t="str">
            <v>Amber</v>
          </cell>
          <cell r="DW52" t="str">
            <v>Amber</v>
          </cell>
          <cell r="DX52" t="str">
            <v>Amber/Red</v>
          </cell>
          <cell r="DY52" t="str">
            <v>Green</v>
          </cell>
          <cell r="DZ52" t="str">
            <v>Amber/Red</v>
          </cell>
          <cell r="EA52" t="str">
            <v>Amber/Red</v>
          </cell>
          <cell r="EB52" t="str">
            <v>Amber/Red</v>
          </cell>
          <cell r="EC52" t="str">
            <v>Green</v>
          </cell>
          <cell r="ED52" t="str">
            <v>Amber/Green</v>
          </cell>
          <cell r="EE52" t="str">
            <v>Green</v>
          </cell>
          <cell r="EF52" t="str">
            <v>Green</v>
          </cell>
          <cell r="EG52" t="str">
            <v>Amber/Red</v>
          </cell>
          <cell r="EH52" t="str">
            <v>Amber/Red</v>
          </cell>
          <cell r="EI52" t="str">
            <v>Amber</v>
          </cell>
          <cell r="EJ52" t="str">
            <v>Amber/Green</v>
          </cell>
          <cell r="EK52">
            <v>24</v>
          </cell>
        </row>
        <row r="53">
          <cell r="B53" t="str">
            <v>As per Dept above. Rating agency feedback and market test on critical path timeline.</v>
          </cell>
          <cell r="C53" t="str">
            <v>As per Dept. above.</v>
          </cell>
          <cell r="D53" t="str">
            <v>As per Dept above.</v>
          </cell>
          <cell r="E53" t="str">
            <v>As per dept narrative above. Reflects continuing high dependency on external factors.</v>
          </cell>
          <cell r="F53" t="str">
            <v>As above per Dept. Until resolved the Crossrail 2 risk justifies a the RAG (in line with the PAR report 12/5/16).</v>
          </cell>
          <cell r="G53" t="str">
            <v>Civil Service Board endorsed the plan for a single central employer for commercial specialists; increasing the scope of activities and delaying delivery. However, key risk is departmental resistance to the new operating model</v>
          </cell>
          <cell r="H53" t="str">
            <v>On plan to deliver its first solution release into a new Shared Service Operation in Q1 2017. Partner collaboration continues across HMG in readiness for changes in 'SECRET working’</v>
          </cell>
          <cell r="I53" t="str">
            <v>Verify achieved live running last quarter. Next phase is to focus on growing user transactions by becoming the default/more prominent user option. HMRC adoption is slower than anticipated</v>
          </cell>
          <cell r="J53" t="str">
            <v>Delivering to schedule and budget, with a positive IPA assurance review undertaken in May (DCA now Amber). Scope changed with a new business case being submitted in Autumn 2016 covering DAs</v>
          </cell>
          <cell r="K53" t="str">
            <v xml:space="preserve">This programme is no longer considered a viable solution for departments other than DfT and its agencies, because Arvato do not have the capability to deliver a transformational, shared service offering. Negotiations to terminate the contract have now concluded; HMT, DCLG, DCMS and CNC are terminating their call-off agreements and exiting ISSC1 framework. DfT will continue as the sole customer through to 2020. 
ISSC1 is transitioning to DfT to manage the Arvato contract and departments utilising this service.
Key challenges are to ensure governance arrangements are effective going forward and the transition arrangements and negotiations following contract renewal are robust.
As a result, ISSC1 DCA is now improving towards Amber.  </v>
          </cell>
          <cell r="L53" t="str">
            <v>The January 2016 IPA review on ISSC2 and its constituent projects returned a Red DCA. Areas of concern included limited programmatic progress; a confused commercial arrangement that promotes negative behaviours; unrealistic planning; and supplier capability and capacity to deliver a transformational shared service offering.
Only the Environment Agency are utilising the SOP platform. Defra and ‘family’ transitions further slipped to May 2016.  DWP transition date is not yet contracted.  HO and MOJ (both on Oracle platforms which are unsupported at the end of the year) will potentially transition in Sept 2016 and April 2017 respectively.
Numerous departments have now transitioned, although SSC still experiencing KPI failures (5 in June).
New plan developed for agreement (September 2016) reconfiguring delivery timescales for the Single Operating Platform (Feb 2017) and transition dates for the last remaining departments (end 2018).
As a result ISSC2 DCA is now improving towards Amber-Red.</v>
          </cell>
          <cell r="M53" t="str">
            <v>On track (Amber) to deliver for 1st April 2017. Key constraint is ability to recruit high performing property skills to support selection and implementation of the management and finance systems</v>
          </cell>
          <cell r="N53" t="str">
            <v>The Programme was recently made subject of G4 Review and was awarded an Amber/Green DCA - The main concern at this stage is the fact that it originally extended the CGI contract  on the basis that Common Platform would at this stage have delivered a case management system.  CCP is delayed so the Programme will now being looking to extend the contract further an approach which could lead  to legal challenge. It is also looking in the near future to move the Programme into BAU. As consequence IPA feel that a Amber DCA is more appropriate. Once the contract extension issue is addressed, the means of effective transition to BAU identified and a clear CPP delivery date identified; then a move to Amber/Green or Green will be appropriate.</v>
          </cell>
          <cell r="O53" t="str">
            <v>The recent Review found that the Programme DCA is Amber.Successful delivery of this Programme appears eminently feasible given the skills and experience within the delivery partnership.  There are however a number of urgent recommendations that need to be addressed in order to set the basis for successful delivery. Many of these relate to forming this Programme as a truly collaborative programme in which a common set of objectives is shared. The Review considered that the issues raised in this report are all capable of being resolved if addressed promptly and in the spirit of collaboration.</v>
          </cell>
          <cell r="P53" t="str">
            <v>A Gateway 0 review was held 25 to 28 April which returned a DCA of Amber/Red. Subsequent to that review the report waw examined by the Programme Board and accepted by them. This is no surprise for a project of this comlexity and sthe stage it is at within the project lifecycle.</v>
          </cell>
          <cell r="Q53" t="str">
            <v>We agree with the Department's DCA and note that the programme will be subject to a PAR in the November 2016.</v>
          </cell>
          <cell r="R53" t="str">
            <v xml:space="preserve">We agree with the Department's DCA. The target number of masts was re-baselined and the programme has met the revised target. The programme had a Gateway 5 exit review on 27 to 30 June 2016 and received a DCA of Green. This programme will now exit the GMPP. This will be its last return. </v>
          </cell>
          <cell r="S53" t="str">
            <v>We agree with the Tate's DCA. The buildingOPened on schedule and well within its contingency. A PAR will be held 27 to 29 September.</v>
          </cell>
          <cell r="T53" t="str">
            <v xml:space="preserve">At snapshot date EDF had not taken FID but have done subsequently on 28th July.  Judicial challenge by EDF trade union has been made.UK Government subsequently announced the intention to review and re-examine the deal. Work behind the scenes continues but there is very little that the project can now do to accelerate a decision being taken. It is highly likely that these delays make a 2025 commencement date very difficult to achieve but the project and DECC have been looking at contingency plans.    </v>
          </cell>
          <cell r="U53" t="str">
            <v xml:space="preserve">"The latest PAR (Sept 15) gave an amber DCA against delivery of the Initial Actions phase. The programme is moving toward closing the current phase of the programme (known as initial actions - reflecting the replanning needed after the last potential community withdrew) and entering a more delivery focused phase (community engagement and site evaluation phase) in 2017.From an IPA perspective the next key critical tasks are to look at how GDF governance and assurance fits into the wider new nuclear landscape and to help the programme transition to the next stage.  </v>
          </cell>
          <cell r="V53" t="str">
            <v xml:space="preserve">Completion of consolidation has taken longer than was planned or intended.  At the snap shot date the impact on the final costs and business case benefits is not yet known in terms of an updated and approved Business Case.
A recent (August 16) PAR gave the programme an Amber.
This was in part based on the fact that a revised Business Case did not exist at the time of the review and the risk that unknown unforeseen costs could reduce benefits below the planned 10% cost reduction figure agreed with HMT.  There was also some concern about stakeholder management and staff resourcing post BAU to maintain robust contract management. Low morale within the site licence company was also noted. </v>
          </cell>
          <cell r="W53" t="str">
            <v xml:space="preserve">The above assessment is supported.Whilst the timetable with respect to the planned strategic partner procurements is somewhat fluid at the moment, IPA are working with the programme, HMT and UKGI to agree the way forward and associated assurance. </v>
          </cell>
          <cell r="X53" t="str">
            <v>The Departmental assessment is supported. Following the recent assurance review a further short 1 day assurance review is planned for November to ensure that testing and go-live were successful.</v>
          </cell>
          <cell r="Y53" t="str">
            <v>As per Dept. above.</v>
          </cell>
          <cell r="Z53" t="str">
            <v>Programme Business Case was lodged with HMT on 10 May'16. Approval was received on 02 Aug 16. CO Strategic Support Team Pilot to assist the work up to the multi-channel procurements in place for Summer 2016.</v>
          </cell>
          <cell r="AA53" t="str">
            <v>As per Dept. above.</v>
          </cell>
          <cell r="AB53" t="str">
            <v>As per Dept. above.</v>
          </cell>
          <cell r="AC53" t="str">
            <v>A complex programme requiring effective management across a large number of key stakeholders (HMRC, Local Authorities, childcare providers). The programme has close links to HMRC’s Tax Free Childcare programme, which is building a joint online eligibility checker. The programme is rated red mainly because of the delay in publishing consultation documents on the new funding  model which was ready to go in May but was held up because it did not receive No. 10 go ahead to publish during the run up to the EU referendum or immediately afterwards. This consultation was finally published on 11 August and the Programme team now need to work through the implications of this delay and whether the implementation date of September 2017 is still achievable or what the contingency option might be. As well as revisiting the delivery plan, the focus of the programme in the next period will be on engagement with local authorities and childcare providers to encourage sufficient supply of high quality childcare places by September 2016.</v>
          </cell>
          <cell r="AD53" t="str">
            <v>PSBP1 - The programme is well underway. The programme continues to focus delivery planning and risk mitigation on projects at risk of not being completed by the December 2017 target. In the light of the ministerial steer that, although the target date remains focal, value for money should come first, the programme is able to plan more proportionately to manage delivery within budget. PSBP2 - An IPA assurance review in April 2016 found that the Programme had made reasonable progress since its amber/red rating in October 2016 and that successful delivery seemed feasible. There is inherent risk in terms of cost and schedule as the programme is still at an early stage and the refurbishment of blocks is less attractive to the market as compared to PSBP1, which is dealing with whole schools. But reasonable progress has been made on contractual frameworks, costs profiling, refurbishment and batching.</v>
          </cell>
          <cell r="AE53" t="str">
            <v>An IPA Assurance review in October 2015 found that delivery of the private finance element was highly likely to achieve the December 2017 delivery target. All five private finance batches have now reached financial close, which means that the private sector becomes responsible for most delivery issues. Eight schools are now open and construction is on site in a further 36.</v>
          </cell>
          <cell r="AF53" t="str">
            <v xml:space="preserve">Although an Amber/Green DCA was given by the Gate 4 review team earlier this year, the review took place before the windshear issues became apparent. The challenges facing the project team and the St Helena Government in finding a workable solution to this problem should not be underestimated. Work to collect appropriate meteorlogical data is almost complete following which a series of options will be presented to Ministers in November. The detail of those options is not yet known but there is likley to be a cost implication. In the meantime, the airport has not yet been formally handed over for operation.It is important to note that the airport is not closed to aircraft, indeed the airport has been used for 2 medevacs during the summer and can handle smaller 'business' jets without problem. The windshear issues do however, prevent commercial flights using B737s from landing safely given that there is no nearby diversionary airfield. </v>
          </cell>
          <cell r="AG53" t="str">
            <v xml:space="preserve">(IPA rating was Amber Red based on a stretch target that wasn't agreed and was prior to DCO approval, which was granted in May 2016). Construction works have begun and scheme is progressing. </v>
          </cell>
          <cell r="AH53" t="str">
            <v xml:space="preserve">The IPA review risk rating reflected challenges due to the tight programme timescales and further work required on the SOBC, including identifying and agreeing the benefits for the scheme and the wider corridor and robust analysis of options in order to down-select. The timescales currently stand. Work is progressing on the options and business case analysis. </v>
          </cell>
          <cell r="AI53" t="str">
            <v xml:space="preserve">No change to RAG since last quarter given the deferred Government announcement. The project has been rated Amber since joining the GMPP, given the challenges ahead and the timescale available to deliver (which is now under further pressure). The most recent assurance highlighted the schedule to deliver the DCO/NPS as extremely challenging, skills and capabilities gaps, legal challenges and promoters’ contribution to DCO/NPS as areas that need further attention. These require continued management attention in order to ensure successful delivery, hence the Amber rating. </v>
          </cell>
          <cell r="AJ53" t="str">
            <v>The project remains in Amber/Green territory with continued good progress being made on installation and fit-out work. However the programme has external cost pressures and has entered a critical phase with system wide integration work, including signalling installation and Network Rail upgrade works, which will require careful management and attention.</v>
          </cell>
          <cell r="AK53" t="str">
            <v xml:space="preserve">Portfolio Review across the 6 Enhancement Programmes was Amber-Red. Programme Reviews to follow. This is the first quarter NR programmes have joined GMPP. </v>
          </cell>
          <cell r="AL53" t="str">
            <v xml:space="preserve">Portfolio Review across the 6 Enhancement Programmes was Amber-Red. Programme Reviews to follow. This is the first quarter NR programmes have joined GMPP. </v>
          </cell>
          <cell r="AM53" t="str">
            <v xml:space="preserve">The HS2 programme has consistently been rated as Amber/Red since joining GMPP given significant issues with projects basics like schedule, cost and funding. The specific issues on Phase 1 are around affordability, lower than expected contingency and lower than expected delivery confidence for a December 2026 Delivery-In-Service start. On Phase 2 the big issue is a £7bn funding gap. 
Further concerns relates to assurance processes, Management Information, HSRG sponsor role, maturity of integration with wider stakeholders, on-going risk of NR delivery and benefits realisation with a need for greater focus on customer experience.
Given these significant funding and delivery concerns the IPA rating remains firmly Amber/Red, which means that overall successful delivery of the programme to agreed cost and schedule is in doubt.
</v>
          </cell>
          <cell r="AN53" t="str">
            <v xml:space="preserve">There is no change to the RAG since last quarter with the project remaining on track to deliver. However significant issues pertains as a result of the delay to Network Rail’s electrification enhancement programme. This is impacting on the testing of trains on the Great Western line (East Coast line testing in running to schedule) also the train conversation to bi-modal operation has further cost implications.  These issues require continued attention or successful delivery is in jeopardy hence the Amber rating. </v>
          </cell>
          <cell r="AO53" t="str">
            <v xml:space="preserve">IPA Review is due to take place in September. The scheme is currently in the options phase with the preferred route announcement planned for autumn 2016 to be aligned with consideration of the OBC. This will be followed by commencement of the development phase and then the DCO process. </v>
          </cell>
          <cell r="AP53" t="str">
            <v xml:space="preserve">Portfolio Review across the 6 Enhancement Programmes was Amber-Red. Programme Reviews to follow. This is the first quarter NR programmes have joined GMPP. </v>
          </cell>
          <cell r="AQ53" t="str">
            <v xml:space="preserve">Portfolio Review across the 6 Enhancement Programmes was Amber-Red. Programme Reviews to follow. This is the first quarter NR programmes have joined GMPP. </v>
          </cell>
          <cell r="AR53"/>
          <cell r="AS53" t="str">
            <v>The project remains on track to deliver to time and within budget with seven of its ten bases successfully migrated on time and with the remaining three bases on track to be delivered in April 2017 and July 2017. The project has been consistently rated Amber/Green on the GMPP in the last couple of years.</v>
          </cell>
          <cell r="AT53" t="str">
            <v>Little change from last quarter with the date for completion of the commercial re-negotiations extended once again. With no firm plans and the programme for tranche-2 and tranche-3 migration activities further delayed, the programme remains in Red delivery territory.</v>
          </cell>
          <cell r="AU53" t="str">
            <v xml:space="preserve">Portfolio Review across the 6 Enhancement Programmes was Amber-Red. Programme Reviews to follow. This is the first quarter NR programmes have joined GMPP. </v>
          </cell>
          <cell r="AV53" t="str">
            <v xml:space="preserve">There is no change to the RAG since last quarter with the project remaining on track to deliver with good progress noted on train delivery, London Bridge Station and deport construction works. However issues remain around Network Rail dependencies, commencement of train testing and as the challenging overall timetable that could bring successful delivery in doubt. A 450K cost increase to final estimate is now anticipated so continued attention is required to ensure that the programme remains on track.
</v>
          </cell>
          <cell r="AW53" t="str">
            <v>We disagree with the programme. Following an AAP Review in February it was clear that the programme was making some progress and some interim benefits were being delivered. We agreed that the pace of the trajectoy was slow and unlikely to meet the deadkline of the end of 2017. However, ther AAP ssaw some evidence that the deadline would be extended and additional funding provided (CSR 15) and therefore whilst the programme may be late it could deliver. Further assurance will be provided  October 2016. We await the outcome of that assurance and the results of discussion with ministers in September before re-considering the DCA.</v>
          </cell>
          <cell r="AX53" t="str">
            <v xml:space="preserve">The intention to close care.data was discussed at the Programme Bard on 24/5/16. IPA, attending that bard, recognised the sounbd bass for programme close and was able to discuss draft cosure documents. With the scheduling of the closure and transfer review for 25/26 July, and the expectation of final closure accounts in early July, IPA is content to record a Amber rating. </v>
          </cell>
          <cell r="AY53" t="str">
            <v>The IPA agrees with the Amber DCA. The next Assurance Review will be a Gateway 4 and be held on 5 to 5 October, The key issue to be assessed is the transition plan to BAU, hereby the service will move across to PHE from DH.</v>
          </cell>
          <cell r="AZ53" t="str">
            <v>Delivery confidence remained Amber at 30 June.    Successful exit required sustained effort  but the team had established  a good picture of the exit plans of all organisations and provided CSC with an exit slot plan.  Contingency arrangements had been put in place for those organisations which will not exit by July and HSCIC had engaged with them to provide additional assistance and to arrange transition period service requests where appropriate.  A Gate 5 review was scheduled for July (and delivery confidence increased to amber/green at  that point)</v>
          </cell>
          <cell r="BA53" t="str">
            <v>We agree with the Department's assessment. The EU Exit vote has meant that the programme milestones are pauseed until Ministerial decisions are made at the end of Q2. Additionally, there are significant risks to the delivery of the £500m pa sustainable cost recovery. We are working with the Porogramme and IU to determine what can be done to reduce risk and improve chances of success. This has included the extension of the programme to March 2018.</v>
          </cell>
          <cell r="BB53" t="str">
            <v>Delivery confidence remained Amber at the end of Q1.  In response to the Gate 5 review in December 2015, the team put together a detailed plan for phase 4 and now have a very clear view of what needs to be done.  Agreement has now been reached with  the Pharmaceutical Services Negotiating Committee on piloting Phase 4 .</v>
          </cell>
          <cell r="BC53" t="str">
            <v>The programme was rated 'amber/green' in the last Gate 5 review in April 2015, and is currently awaiting the next Gate 5 in July 2016, at which point the progress and benefits realisation can be reassessed, and a path to GMPP exit confirmed. Programme resources are looking in a better position, although it will take some time to bring new staff up to speed.</v>
          </cell>
          <cell r="BD53" t="str">
            <v xml:space="preserve">The Programme recognises, and is managing, the challenges it faces in terms of amount of activity and limited time to conclude negotiations and transition away form the current contract. This includes completing and obtaining approval for the Full Business Case. The amount of work, and limited time, lead to the AR rating however.   </v>
          </cell>
          <cell r="BE53" t="str">
            <v>Delivery confidence remains Amber.  HMT have  now approved the  Full Business Case subject to conditions being met principally around evidence of the impact on the criminal justice system.  DH are organising an assessment meeting at which we will agree the data and scope of the next assurance.  NHS would like to close the programme after the next assurance so the terms of reference for the next review will need to address whether successful delivery of  the programme's aims is achievable through closure of the programme and delivery though business as usual.</v>
          </cell>
          <cell r="BF53" t="str">
            <v xml:space="preserve">Following a recent Gate 2 review (returning an amber rating), this programme is considered amber.  This portfolio of programmes has complex governance arrangements and is operating with many dependencies throughout the Health Portfolio, not least to care.data and the Data Guardian Review (undertaken end of 2015 but still to be publicised).  </v>
          </cell>
          <cell r="BG53" t="str">
            <v>We agree with the Department's DCA. We will be conducting a review in the autumn to ascertain whether the programme is back on track and will meet it objectives to time, money and outcomes.</v>
          </cell>
          <cell r="BH53" t="str">
            <v>Delivery confidence remains Amber/Green.  IPA will be meeting DH and the programme team in August to discuss scope and timing of next assurance which should take place by the end of the year.</v>
          </cell>
          <cell r="BI53" t="str">
            <v xml:space="preserve">Delivery confidence remains Amber/Green and the programme is expected to exit GMPP in Q3, subject to a satisfactory Gate 5 review. This review had been put on hold whilst IBM was reviewing the scope of the second phase of the contract and a new assessment meeting to agree timing and scope of review will take place in November. </v>
          </cell>
          <cell r="BJ53" t="str">
            <v>Cabinet Office approvals have caused delays in recent months, resulting in several short term extensions to the contract, in turn restricting the capacity of the Programme to forward plan for beyond the end of the year.  The link to the wider NIB strategy work streams, and transition from eRS to ‘Digital Referrals’ under Domain F (Elective Care) is not yet clear</v>
          </cell>
          <cell r="BK53" t="str">
            <v>The recent February NHSmail 2 AAP returned an Amber/Red DCA.  There were risks to the assurance of the technical design, which given the current timescales the programme has not had time to address, risk to the plan and challenging resources.  There is a challenging path to delivery, however MPA is working regularly with the programme and is up to speed on project activities.  Key milestones will be met over the coming month(s) which will confirm a reduction in DCA to Amber, and eventually Amber/Green.</v>
          </cell>
          <cell r="BL53" t="str">
            <v xml:space="preserve">Notwithstanding changes to the delivery approach as outlined in the OBS addition, the IPA is concerned that the new solution may not be operational before the expiry of the current contact in July 17. Moving the technology components to ITIS makes sense and reduces risk to this programme but the dependency needs to be managed as well as delivering the hybrid sense model. </v>
          </cell>
          <cell r="BM53" t="str">
            <v>The April PVR rated the programme at Amber - proceed with recommendations.  The programme is now taking the recommendations forward although progress has been slow due to the length of time needed to on-board a new Programme Director (who started in July).  Programme team are now working on a business case and IPA working with them on an integrated assurance and approvals plan.</v>
          </cell>
          <cell r="BN53" t="str">
            <v>Delivery confidence remains Amber/Green.  The programme team are now working up a detailed Integrated Assurance and Approvals Plan following a programme workshop attended by IPA, HMT, GDS, DH, Govt Property Unit.</v>
          </cell>
          <cell r="BO53" t="str">
            <v>We agree with the Department's narrative and an AAP will be held in October to re0assess the DCA and progress made against the recommendations from the last review in May 2016.</v>
          </cell>
          <cell r="BP53" t="str">
            <v>Gov Co ready for incorporation and tooling migration in progress, but challenging to secure 680 staff transfers prior to exiting HP contract in March 2017</v>
          </cell>
          <cell r="BQ53" t="str">
            <v>About to tackle the (1 million plus) small and micro employers, that will have different compliance challenges to larger employers, through to 2018</v>
          </cell>
          <cell r="BR53" t="str">
            <v>Close to closure: programme has been operational since June 2014 and now operates as Business as Usual – now closing cases on the legacy schemes</v>
          </cell>
          <cell r="BS53" t="str">
            <v xml:space="preserve">Programme making good progress, but operating model and OBC yet to be approved (expected via MPRG early autumn). Incoming PD has commissioned a deliverability assessment to test current planning assumptions to ensure the programme can deliver against its objectives. Initial findings will be shared with the Programme Board in July. </v>
          </cell>
          <cell r="BT53" t="str">
            <v>Good progress being made, but this programme does not deliver the entirety of DWP’s fraud and error reductions target</v>
          </cell>
          <cell r="BU53" t="str">
            <v>Programme making good progress on crown hosting and cloud delivery - 1st service being setup, but only just started operating formal governance structures</v>
          </cell>
          <cell r="BV53" t="str">
            <v>Close to closure, as the programme has been operational since April 2016 and now operates as Business as Usual – HMRC reconciliation is the only outstanding issue</v>
          </cell>
          <cell r="BW53" t="str">
            <v>Having considered the business case for continuing with Full PIP Rollout (to the three year plan proposed by IPA), provider capacity to deliver, and the value for money of contracts, the Chancellor recently agreed that DWP could sign contracts with the Assessment Providers. Approval was conditional on DWP agreement to rigorously manage PIP spending as roll out continues and to develop an Operational Improvement Plan, to ensure that costs do not rise any further, establishing robust processes for monitoring AME risks, and developing options to counter any forecast increases. Moving to Business as Usual operational delivery, but progress is monitored via regular senior officials meeting to track and discuss performance data.
Only minor programmatic delivery remaining (implementation of the Operational improvement Plan and introduction of the Assessment Tool PIPAT), as a result IPA will reduce focus on this programme and leave centre monitoring to the Implementation Group and HMT.</v>
          </cell>
          <cell r="BX53" t="str">
            <v>Chancellor recently agreed to a package of slightly revised summer Budget 15 welfare commitments and UC delivery timetable.  As a result, in terms of delivery this will mean that transition (national rollout of UC digital service) will end in October 2018 (3 months later than originally planned), and the migration schedule for closing legacy benefits (previously June 2018 through to March 2021) will be delayed by 12 months, from June 2019 through to March 2022. Overall, these changes would cost over £2bn AME over the forecast period (16/17-20/21) and about £250m DEL.
Digital service started national rollout as expected in May 2016, and early indications are that the service is being well received by claimants and staff alike, although telephony volumes are still higher than expected, success rate of proving identity via Verify is lower than expected, as is the level of ‘straight through’ automation of payment.
CEO CS attended the DWP ExCo on 25th July to discuss a range of topics, including UC.
The IPA Health Check will focus on the revised delivery plan to (a) assess progress and performance of the digital service so far (around 25 sites by then), and (b) assure the realism of the revised delivery plan for both the remainder of the digital rollout and DWP’s early planning for migrating claimants from legacy benefits onto UC.</v>
          </cell>
          <cell r="BY53" t="str">
            <v>The continuing delays caused by the contractor failing to meet the required quality levels remains a concern but the SRO continues to invest additional specialist resource on the ground in Abuja in order to maintain pressure on the contractor. The SRO herself has made additional visits to Nigeria to both check on progress and maintain pressure on the contractor to deliver a quality build.  While the date for the occupation of the building has slipped, the  project still remains on target to finish on time. The postponed Gate 4 review is being scheduled for Nov 16. Amber DCA is appropriate at this time.</v>
          </cell>
          <cell r="BZ53" t="str">
            <v xml:space="preserve">The decline in the DCA to AMBER for this project is appropriate and reflects the aditional challenges facing the team as they get ready to sign contract on 17 Aug. A good relationshipwith the supplier has seen the necessary transition work undewray ahead of the formal contract signature. This remains a well run project which, despite a few approval hurdles, will see the new service ready to go live on 1 Sep 16.The prject will exit GMPP at the end of 2016/17, but will be subject to a benefits realisation review in autumn 2017. </v>
          </cell>
          <cell r="CA53" t="str">
            <v xml:space="preserve">IPA considers AMBER an approporiate DCA for this challenging programme. It remains well run and despite delays to some of the sub projects, remains on target to complete on time. This programme has benefitted from following a disciplined approach backed up with strong engagement with the centre. This has ensured that the route to achieiving the various approvals has been largely troublefree. This approach continues despite the FBC stage having been reached. The AMBER DCA is approporiate given the cultural change that this programme is bringing to FCO and the challenge tht the team face in changing that culture. It also reflects the risks posed by the delays exerienced to early delivery milestones. </v>
          </cell>
          <cell r="CB53" t="str">
            <v xml:space="preserve">The serious error by the contractor could not have been foreseen by the department,  however the recovery action put in place by FCO  has  mitigated the effects as far as was possible. Although the issue has cost FCO approx £2m, the project will still come in marginally under budget thanks to the careful planning by the previous SRO who had provided for just this sort of occurence. While the has a formal close date of Apr 16, it will remain on GMPP until the litigation issue is concluded.  Planning is underay to schedule both the Exit and Gate 5 reviews. </v>
          </cell>
          <cell r="CC53" t="str">
            <v>IPA agrees with the programme's assessment of delivery confidence and the reasoning behind this.</v>
          </cell>
          <cell r="CD53" t="str">
            <v>IPA agrees with the projects assesment</v>
          </cell>
          <cell r="CE53" t="str">
            <v>IPA agrees with the projects assesment</v>
          </cell>
          <cell r="CF53" t="str">
            <v xml:space="preserve">IPA agrees with the projects assesment </v>
          </cell>
          <cell r="CG53" t="str">
            <v>The programme continues to report good progress and a competition is planned to set up new commercial arrangements for programme and technical support.  A PAR review in September will look at planning and progress towards the sustainment function as well as the deliverability of outstanding projects.</v>
          </cell>
          <cell r="CH53" t="str">
            <v>Adelphi was part of the ISSC2 Shared Services Centre.  However, slippages in the central programme have led to a commercial renegotiation and Home Office seeking a separate Oracle upgrade to Oracle Fusion.  Whilst a new plan is being formulated, the programme is at Reset status.</v>
          </cell>
          <cell r="CI53" t="str">
            <v>Delivery confidence has slipped to Amber Red because of a commercial issue with the supplier on the IT Platform work, the programme are confident that this can be fixed with a new, better arrangement.  The new programme to look at all Detection services at the Border must not be allowed to suck key resources to the detriment of the Cyclamen programme.</v>
          </cell>
          <cell r="CJ53" t="str">
            <v xml:space="preserve">The timescale for completion of the Crown Hosting (Official and Secret) remains uncertain.Advanced Freight Targeting Capability (AFTC)’s next release, planned for end June has slipped due to the re-assignment of DevOps resources to support the Border Crossing pilot. We anticipate a successful Border Crossing pilot at Southampton Airport commencing 28th July that should provide lots of lessons for the national rollout. </v>
          </cell>
          <cell r="CK53" t="str">
            <v>DBS remain confident the solution can be delivered despite the setback with the June User Assurance Testing.  The programme has stated that Tata Consulting Services (TCS) has fixed the majority of defects and they are working with TCS to mitigate the impact of the associated delay to testing. Revised commercials have yet to be agreed with the supplier to take account of the cost of delays. The revised DBS business case is being revised and presented to the Home Office Portfolio Investment Committee in July.The next PAR of the programme has been postponed until the end of October at the request of the programme.The programme must be ready to implement a new Basics service from 1 January as the service provided by Disclosure Scotland is due to end this year.</v>
          </cell>
          <cell r="CL53" t="str">
            <v>A recent PAR review of two of the key additional procurements gave an Amber rating.  Activities and deliverables are being fine tuned by the programme particularly for Motorola and EE.  Whilst the programme remains broadly on track, there remain lots of challenges ahead during testing and transition.</v>
          </cell>
          <cell r="CM53" t="str">
            <v>A recent Gate PAR awarded the Programme an Amber/Green rating citing, a good shared understanding of the scope, mature delivery approach and very good Programme management team.</v>
          </cell>
          <cell r="CN53" t="str">
            <v>An Assurance of Action Plan (AAP) review in August found the programme to have improved to an Amber Delivery Confidence Assessment rating following the programme reset.  The revised plan has suitable contingency and is now much more realistic than the original plan.  However, further revisions may be required to accommodate any changes required associated with Brexit.</v>
          </cell>
          <cell r="CO53" t="str">
            <v>The Programme was awarded an Amber delivery confidence rating in a recent Gateway review. It was described as a well-run programme that was currently managing delivery and risks in an effective fashion.</v>
          </cell>
          <cell r="CP53" t="str">
            <v>An updated Business Case shows greater clarity of the scope of the programme (and the interdependency with Smarter Working), along with improved plans, risks, issues and dependency management and a stronger emphasis on Programme Governance and Communications. Networks, including WAN and LAN, have all now been transitioned. Decommissioning events under the Contain contract with Atos have now started. Service Integration is on track to have transitioned before January 2017.  Decommissioning End User Device service lines will not deliver by January 2017 as the new device rollout will not now complete until late 2017, so negotiations with Fujitsu are needed to allow for them to supply reduced services; this has moved some programme costs out in to 2017/18.  There is an interim Programme Director in place and good succession planning is needed for this key role.  Capacity and Capability issues remain for the future and the Home Office needs to be wary of having too much reliance on contractors for programme roles.</v>
          </cell>
          <cell r="CQ53" t="str">
            <v xml:space="preserve">IPA agrees with the SRO’s assessment. A number of identified issues have emerged, requiring management attention. The delay to CM3 should be  mitigated as far as possible to prevent any knock on effects on subsequent aircrafts. </v>
          </cell>
          <cell r="CR53" t="str">
            <v>IPA agrees with the SRO’s assessment. Airseeker has been managed well by the SRO and programme team. The programme is on a positive trajectory to FOC in 2017. The IPA will be undertaking a review of the programme in early July to assess the programmes readiness for closure and EXIT of the GMPP.</v>
          </cell>
          <cell r="CS53" t="str">
            <v>The programme continues to make good progress with IPA support. The commercial issues identified in the June 16 PAR remain a concern but the IPA are satisfied the SRO has these in hand.</v>
          </cell>
          <cell r="CT53" t="str">
            <v>The gateway review completed on 29th July confirmed the programme continues to have a significant contractual challenge with LM and Babcock’s, CO Complex transactions team is engaged in DE&amp;S with the intention of resolving the issues around demonstration in Autumn 16 and move to manufacture in 2017. There will be cost and schedule delay so it will be essential to reassess VFM before making a main gate decision. IPA and HMT remain in close contact.</v>
          </cell>
          <cell r="CU53" t="str">
            <v>This early engagement programme is progressing toward a contact down select for its assessment phase in Oct 2016, HMT and IPA are fully engaged and will continue to support the army team until a contract for the assessment phase is placed.</v>
          </cell>
          <cell r="CV53" t="str">
            <v xml:space="preserve">The programme remains deliverable, with strong leadership and sound engagement with relevant senior MoD stakeholders.  There are a number of areas that require continued management attention. In particular, as a consequence of required efficiency savings measures, the programme is now left with no opportunity for further slippage to the current schedule or to absorb further MoD savings measures without risking 2019 delivery. </v>
          </cell>
          <cell r="CW53" t="str">
            <v>As supported by IPA's May review of the programme, our delivery confidence assessment for ARDP has been uplifted to Amber.  
With clear direction and vision from the Chief of General Staff, and appointment of a new military Director of Reserves as Programme Director, the IPA now considers this to be a
unified and well-led programme.  The IPA believes recent revisions to in-year targets and the trained strength definition are challenging but feasible.  It is important that the programme doesn't lose momentum now that these changes have been approved by Ministers, and there is no indication that this is the case currently.</v>
          </cell>
          <cell r="CX53" t="str">
            <v>The programme remains a serious concern, current work is focused on the options for submarine delivery organisation and the contractual arrangements needed to incentivise the monopoly suppliers.  I have agreed with the SRO we need to conduct a PAR in 2017 to assess progress made and prepare for the next decision concerning boats 5-7.</v>
          </cell>
          <cell r="CY53" t="str">
            <v>IPA and NAO are co-ordinating assurance activity focused on assuring the critical path to IOC Carrier Strike. Once the QEC, F35B and Crowsnest report in Q4 16 the SRO has agreed that we carry out a piece of cross portfolio assurance, likely to be based on a PVR workshop.</v>
          </cell>
          <cell r="CZ53" t="str">
            <v>The SRO and IPA have reviewed the action plan following the last gateway review and agreed the Complex weapons portfolio is on track and starting to see the benefits of the refined governance model agreed with DG Fin.</v>
          </cell>
          <cell r="DA53" t="str">
            <v xml:space="preserve">The IPA agrees with the assessment of the SRO. The programme has faced a lot of challenge in the last few quarters. It comes as no surprise there is some slippage to the right. However the implications should be planned for and managed with stakeholders. </v>
          </cell>
          <cell r="DB53" t="str">
            <v>Core Production Capability has recently submitted a review note showing a breach of approval within its funding envelope and against its delivery schedule. The programme is being re-baselined and IPA are working to engage the programme team to ascertain what support they require. An AAP will be conducted in Q4 16, and a PAR before future funding decisions. IPA will also need to ensure governance of CPC is aligned within the wider DG Nuc review.</v>
          </cell>
          <cell r="DC53" t="str">
            <v xml:space="preserve">The IPA commends the programme on successfully achieving MGBC.  The focus is now on securing D&amp;M contract and working with the supplier to obtain HMRC's final ruling on VAT liability. The programme sought expert advice and made mitigations within RIC to cover the equipment part of VAT. There is a capability gap and the programme must work closely with partners to ensure this does not increase. </v>
          </cell>
          <cell r="DD53" t="str">
            <v>The CES project continues to make good progress with a successful IGBC achieved in Spring 16. Because of this stable performance and because of resource issues within IPA the expected assurance review has not yet taken place. However, following the issue of the Information Note in Jul/Aug 16 IPA will re-engage with the SRO and DPAS in order to schedule forward looking assurance. This is all the more important with the proposal to establish a potentially wider Crypto Key programme. The A/G DCA is appropriate at this time.</v>
          </cell>
          <cell r="DE53" t="str">
            <v>Following the IGBC submission the MOD IAC gave approval to proceed, subject to specific conditions. This focus by IAC on the SQEP and capability building issues is encouraging given that this is a recurring theme currently in several MOD projects and programmes. While there has clearly been good progress made the SRO following the RED rated PVR in Spring 16, IPA considers the project to be Amber/Red at present pending the scheduled AAP review in Sep 16, which will hopefully confirm the progress and the SRO’s own DCA assessment.</v>
          </cell>
          <cell r="DF53" t="str">
            <v>This programme remains Amber/Red while the MOD resolve the governance issues between Army HQ (SRO) and JFC (main budget holder). IPA have involved DG in  and MILCAP to resolve these issues and are awaiting a response from MOD.</v>
          </cell>
          <cell r="DG53" t="str">
            <v>The programme remains on track, the full impact of the shift in exchange rates is still to be quantified but is likely to be significant given the dollar value of each aircraft. The next assurance activity is a PAR in Oct 16 which will test the critical path to IOC Carrier Strike.</v>
          </cell>
          <cell r="DH53" t="str">
            <v>At the snapshot date for this return (30 Jun) the IPA review had not been completed and the therefore the IPA assessment for this review reflects that time period. While the SRO’s assessment of progress made is recognised by IPA, concern remains that the underpinning ICT solution would not be fully effective on time, hence the Amber DCA. This was to be tested at the IPA review at the end of July 16.  While the LCST programme was expected to exit GMPP during 16/17, this position will be reviewed once the review report has been produced.</v>
          </cell>
          <cell r="DI53" t="str">
            <v xml:space="preserve">The IPA agrees with the assessment of the SRO. There are issues requiring management attention and collaboration between the programme and partners in the MoD. However, the overall programme remains deliverable. The IPA will be undertaking a review of the programme in early July to assess the impact of the delay on the programme and available capability to deliver. </v>
          </cell>
          <cell r="DJ53" t="str">
            <v xml:space="preserve">The continuing challenges faced by the project team and outlined by the SRO in his assessment have resulted in MARSHALL being elevated to IPA Tier 2 status. While the mitigation work is underway and has identified a way forward to achieve IOC, IPA will, in concert with DPAS, look to bring forward the planned assurance. The risk level currently faced means that an Amber DCA is appropriate at this time. </v>
          </cell>
          <cell r="DK53" t="str">
            <v xml:space="preserve">The IPA supports the interim appointment of the new CDP as SRO. In response to the recommendations made by the Review Team, the IPA agreed with the programme, an action plan. The programme aspires to have respond to the recommendations in Q2. Once the IPA is satisfied the programme has sufficiently responded to the recommendations, GMPP EXIT planning will resume. </v>
          </cell>
          <cell r="DL53" t="str">
            <v>The PAR for this project was originally planned to take place in Jun 16. Following discussions with the SRO a 3 month delay was agreed in order for the project to conduct the critical Beta phase testing. In delaying the review, IPA will have a better understanding from the independent review team as to the overall deliverability of this challenging project. The SRO and his team are working hard to ensure the ATLAS consortium delivers its obligations under the agreed contract. The PAR in Aug 16 will validate the IPA DCA assessment of Amber.</v>
          </cell>
          <cell r="DM53" t="str">
            <v>The programme remains a serious concern, the latest gateway review highlighting issues with information flows and disclosure within the programme and the behaviour of individuals and organisations across the enterprise. IPA will be meeting the SRO in the next month to review the action plan to improve DCA.</v>
          </cell>
          <cell r="DN53" t="str">
            <v>This the first quarter that Poseidon has appeared on the GMPP. It coincides with the transfer of responsibility for the project to Air Command from JFC. IPA will be engaging with the new SRO and his/her team and will schedule forward looking assurance as appropriate. The IPA DCA assessment of Amber reflects the SRO’s initial GMPP assessment, pending a greater IPA understanding of the project.</v>
          </cell>
          <cell r="DO53" t="str">
            <v>This the first quarter that Protector has appeared on the GMPP. It coincides with the transfer of responsibility for the project to Air Command from JFC. IPA will be engaging with the new SRO and his team and will schedule forward looking assurance as appropriate. The IPA DCA assessment of Amber reflects the SRO’s initial GMPP assessment, pending a greater IPA understanding of the project.</v>
          </cell>
          <cell r="DP53" t="str">
            <v>The programme remains on track with an expectation that Queen Elizabeth will leave Rosyth for sea trials in March 17. Prince of Wales remains around 9 months ahead of schedule. Current financial analysis suggests a financial risk of up to £100m, which is being managed closely. The next assurance activity is a PAR in Sept 16 which will test the critical path to IOC Carrier Strike.</v>
          </cell>
          <cell r="DQ53" t="str">
            <v xml:space="preserve">IPA agrees with the SRO’s assessment. There is ongoing are concerns of availability of platforms but the project team and contractor continue to monitor the situation well. The programme should work closely with the 'Weapon Thread' (WT) team to ascertain how WT will support the capability. To ensure there is no delay to the programme and exploitation of SFU capability. </v>
          </cell>
          <cell r="DR53" t="str">
            <v>The programme remains a serious concern, current work is focused on the options for submarine delivery organisation and the contractual arrangements needed to incentivise the monopoly suppliers.  I will be meeting the SRO this week to discuss the support IPA, HMT and UKGI can offer.</v>
          </cell>
          <cell r="DS53" t="str">
            <v>The IPA agrees with the assessment of the SRO. Achieving significant performance improvement for an enterprise on this scale remains a significant challenge.</v>
          </cell>
          <cell r="DT53" t="str">
            <v>The T26 programme remains RED while it is re-scoped to the 8 ship programme following SDSR15. We have with Navy Command initiated an Independent Readiness review, chaired by Sir Robert Walmsley which should report in Jan 17, HMT, IPA and the SRO will steer the review and the output will inform an MPRG in April 17.</v>
          </cell>
          <cell r="DU53" t="str">
            <v>The project is on track to deliver FOC 1 in March 17, the key challenge is the final deployment model following Army 2020 refine which is due to report in Sept 16.</v>
          </cell>
          <cell r="DV53" t="str">
            <v xml:space="preserve">IPA agrees with the SRO’s assessment. The programme has responded to the cracking tail rotor blade issue. At the same time other issues have developed, the DAS capability and LAH manning, thus reducing confidence to Amber. The programme is on track to deliver it's fina' aircraft in the next quarter. Management attention on the identified issues will be needed in the following quarters. </v>
          </cell>
          <cell r="DW53" t="str">
            <v xml:space="preserve">The project remains on track to open for its first inmates in early 2017. However changing requirements from the new Justice Secretary around Prison Reform potentially could raise new issues. A new SRO will be taking up post during the next quarter. </v>
          </cell>
          <cell r="DX53" t="str">
            <v xml:space="preserve">Programme was recently subject to G0 Review that awarded an Amber/Red DCA based on evidence that at the current rate of delivery the Programme will by August 18 have run out of funding and only delivered 65% of its scope. An AAP is planned for </v>
          </cell>
          <cell r="DY53" t="str">
            <v>Programme has closed and a Gate 5 is planned for October 16</v>
          </cell>
          <cell r="DZ53" t="str">
            <v>With HMT and Manzoni/CO approval to go back to the market for Lot 3 the DCA has improved. Contractual changes for the other three existing contracts have been also agreed. However, there still remains considerable risk until the Lot3 proposals are assessed, particularly around meeting evidential requirements and tag integration with Lot 2 (software). Project resourcing particularly the PMO is being addressed through buying in resources but  remains a concern until those posts are effective.</v>
          </cell>
          <cell r="EA53" t="str">
            <v xml:space="preserve">A PAR review in May again highlighted a number of strategic issues and risks to the sucessful outcome of the programme. Although transition is still progressing unless the delivery of the resultant changes is managed the programme will not achieve what it. An AAP is scheduled for October </v>
          </cell>
          <cell r="EB53" t="str">
            <v>The Programme is in the Process of rebaseling in line with direction from the March MPRG - A recent stocktake meeting chair by Tony Meggs identified that appropriate progress was being made. However, the  Programme complexity and a lack of clear progress in some areas means that DCA will remain Amber/Red - A MPRG PAR is planned for week of 26th Sept - an MPRG is planned for the week of 7th November.</v>
          </cell>
          <cell r="EC53" t="str">
            <v>IPA Agree with the Departments position - G5 to be managed by MoJ and is currently planned for the week of the 17th October 16</v>
          </cell>
          <cell r="ED53" t="str">
            <v>IPA Agree with the Departments position - G5 to be managed by MoJ and is currently planned for the week of the 7th November 16</v>
          </cell>
          <cell r="EE53" t="str">
            <v>Rollout is now progressing sucessfuly and no major concerns exist. A Gate 5 is planned for the Autumn, managed by MOJ,  after which this project will close down</v>
          </cell>
          <cell r="EF53" t="str">
            <v>This programme is now effectively closed and has gone live. The financial benefits have been delivered and the recent Gate 0/5 made no recommendations. This will be its last GMPP report</v>
          </cell>
          <cell r="EG53" t="str">
            <v>The recent Gate 4 identified a number of key issues that would, if not addressed, impact on the sucessful deleivery of the Rainsbrook STC transition to the new contracts and operating regeime and benefits that are envisaged. Ongoing challenges at Medway STC following a BBC exposure of inappropraite behavoiur by the current supplier and the urgent need to address these have further added (unplanned) workload on the small project team, at a time when a review of the future of YJB is awaited. A unplanned and unforessen need to change the SRO during this period has again added a level risk.</v>
          </cell>
          <cell r="EH53" t="str">
            <v>The project remains at risk with a level of uncertainty over its future whilst strategic matters are being resolved with the ISS2 programme managed by the Cabinet Office</v>
          </cell>
          <cell r="EI53" t="str">
            <v>Delivery is to be streamlined by dedicated theme delivery leads, supported by theme design leads and theme change leads. Work is ongoing to embed a project delivery framework and supporting processes and documentation.  NCA need to ensure that the changes delivered by the programme are transformational rather than tactical and that the programme will be able to point to clear deliverables from the 16/17 expenditure that make a measurable positive impact to NCA operations</v>
          </cell>
          <cell r="EJ53" t="str">
            <v>IPA agrees with the SRO's assessment. The project has developed plans and progressed well in its response to the Review Teams findings. The programme should maintain this momentum in order to steer the programme fully back on track</v>
          </cell>
        </row>
        <row r="54">
          <cell r="B54"/>
          <cell r="C54"/>
          <cell r="D54"/>
          <cell r="E54"/>
          <cell r="F54"/>
          <cell r="G54"/>
          <cell r="H54"/>
          <cell r="I54"/>
          <cell r="K54"/>
          <cell r="L54"/>
          <cell r="M54"/>
          <cell r="N54"/>
          <cell r="O54"/>
          <cell r="P54"/>
          <cell r="Q54"/>
          <cell r="R54"/>
          <cell r="S54"/>
          <cell r="T54"/>
          <cell r="U54"/>
          <cell r="W54"/>
          <cell r="X54"/>
          <cell r="Y54"/>
          <cell r="Z54"/>
          <cell r="AA54"/>
          <cell r="AB54"/>
          <cell r="AC54"/>
          <cell r="AD54"/>
          <cell r="AE54"/>
          <cell r="AF54"/>
          <cell r="AG54"/>
          <cell r="AH54"/>
          <cell r="AI54"/>
          <cell r="AJ54"/>
          <cell r="AK54"/>
          <cell r="AL54"/>
          <cell r="AM54"/>
          <cell r="AN54"/>
          <cell r="AO54"/>
          <cell r="AP54"/>
          <cell r="AQ54"/>
          <cell r="AR54"/>
          <cell r="AS54"/>
          <cell r="AT54"/>
          <cell r="AU54"/>
          <cell r="AV54"/>
          <cell r="AW54"/>
          <cell r="AX54"/>
          <cell r="AY54"/>
          <cell r="AZ54"/>
          <cell r="BA54"/>
          <cell r="BB54"/>
          <cell r="BC54"/>
          <cell r="BD54" t="str">
            <v>New HSCN SRO appointed June 2016 as part of Paperless 2020 Programme</v>
          </cell>
          <cell r="BE54"/>
          <cell r="BF54"/>
          <cell r="BG54"/>
          <cell r="BH54"/>
          <cell r="BI54"/>
          <cell r="BJ54"/>
          <cell r="BK54"/>
          <cell r="BL54"/>
          <cell r="BM54"/>
          <cell r="BN54"/>
          <cell r="BO54"/>
          <cell r="BP54"/>
          <cell r="BQ54"/>
          <cell r="BR54"/>
          <cell r="BS54"/>
          <cell r="BT54"/>
          <cell r="BU54"/>
          <cell r="BV54"/>
          <cell r="BW54"/>
          <cell r="BX54"/>
          <cell r="BY54"/>
          <cell r="BZ54"/>
          <cell r="CA54"/>
          <cell r="CB54"/>
          <cell r="CC54"/>
          <cell r="CD54"/>
          <cell r="CE54"/>
          <cell r="CF54"/>
          <cell r="CG54" t="str">
            <v>to be completed by the MPA</v>
          </cell>
          <cell r="CH54" t="str">
            <v>to be completed by the MPA</v>
          </cell>
          <cell r="CI54"/>
          <cell r="CJ54"/>
          <cell r="CK54" t="str">
            <v>to be completed by the MPA</v>
          </cell>
          <cell r="CL54" t="str">
            <v>to be completed by the MPA</v>
          </cell>
          <cell r="CM54" t="str">
            <v>to be completed by the MPA</v>
          </cell>
          <cell r="CN54" t="str">
            <v>to be completed by the MPA</v>
          </cell>
          <cell r="CO54"/>
          <cell r="CP54" t="str">
            <v>to be completed by the MPA</v>
          </cell>
          <cell r="CQ54"/>
          <cell r="CR54"/>
          <cell r="CS54"/>
          <cell r="CT54"/>
          <cell r="CU54"/>
          <cell r="CV54"/>
          <cell r="CW54"/>
          <cell r="CX54"/>
          <cell r="CY54"/>
          <cell r="CZ54"/>
          <cell r="DA54"/>
          <cell r="DB54"/>
          <cell r="DC54"/>
          <cell r="DD54"/>
          <cell r="DE54"/>
          <cell r="DF54"/>
          <cell r="DG54"/>
          <cell r="DH54"/>
          <cell r="DI54"/>
          <cell r="DJ54"/>
          <cell r="DK54"/>
          <cell r="DL54"/>
          <cell r="DM54"/>
          <cell r="DN54"/>
          <cell r="DO54"/>
          <cell r="DP54"/>
          <cell r="DQ54"/>
          <cell r="DR54"/>
          <cell r="DS54"/>
          <cell r="DT54"/>
          <cell r="DU54"/>
          <cell r="DV54"/>
          <cell r="DW54"/>
          <cell r="DX54"/>
          <cell r="DY54"/>
          <cell r="DZ54"/>
          <cell r="EA54"/>
          <cell r="EB54"/>
          <cell r="EC54"/>
          <cell r="ED54"/>
          <cell r="EE54"/>
          <cell r="EF54"/>
          <cell r="EH54"/>
          <cell r="EI54"/>
          <cell r="EJ54"/>
        </row>
        <row r="55">
          <cell r="B55" t="str">
            <v xml:space="preserve"> Odgers</v>
          </cell>
          <cell r="C55" t="str">
            <v>Vaughan</v>
          </cell>
          <cell r="D55" t="str">
            <v>Fox</v>
          </cell>
          <cell r="E55" t="str">
            <v>Manson</v>
          </cell>
          <cell r="F55" t="str">
            <v>Bulger</v>
          </cell>
          <cell r="G55" t="str">
            <v>Rhys Williams</v>
          </cell>
          <cell r="H55" t="str">
            <v>Jaspert</v>
          </cell>
          <cell r="I55" t="str">
            <v>Ferguson</v>
          </cell>
          <cell r="J55" t="str">
            <v>Mann</v>
          </cell>
          <cell r="K55" t="str">
            <v>Chinn</v>
          </cell>
          <cell r="L55" t="str">
            <v>Smith</v>
          </cell>
          <cell r="M55" t="str">
            <v>Mann</v>
          </cell>
          <cell r="N55" t="str">
            <v>Staff</v>
          </cell>
          <cell r="O55" t="str">
            <v>Townsend</v>
          </cell>
          <cell r="P55" t="str">
            <v>Rossington</v>
          </cell>
          <cell r="Q55" t="str">
            <v>Townsend</v>
          </cell>
          <cell r="R55" t="str">
            <v>Townsend</v>
          </cell>
          <cell r="S55" t="str">
            <v>Serota</v>
          </cell>
          <cell r="T55" t="str">
            <v>Robson</v>
          </cell>
          <cell r="U55" t="str">
            <v>McDonough</v>
          </cell>
          <cell r="V55" t="str">
            <v>Simper</v>
          </cell>
          <cell r="W55" t="str">
            <v>Lutwyche</v>
          </cell>
          <cell r="X55" t="str">
            <v>Walker</v>
          </cell>
          <cell r="Y55" t="str">
            <v>Grimshaw</v>
          </cell>
          <cell r="Z55" t="str">
            <v>HOWES</v>
          </cell>
          <cell r="AA55" t="str">
            <v>Allison</v>
          </cell>
          <cell r="AB55" t="str">
            <v>Hendry</v>
          </cell>
          <cell r="AC55" t="str">
            <v>Stephenson</v>
          </cell>
          <cell r="AD55" t="str">
            <v xml:space="preserve">Green   </v>
          </cell>
          <cell r="AE55" t="str">
            <v>Green</v>
          </cell>
          <cell r="AF55" t="str">
            <v>Gordon</v>
          </cell>
          <cell r="AG55"/>
          <cell r="AH55"/>
          <cell r="AI55"/>
          <cell r="AJ55"/>
          <cell r="AK55"/>
          <cell r="AL55"/>
          <cell r="AM55"/>
          <cell r="AN55"/>
          <cell r="AO55"/>
          <cell r="AP55"/>
          <cell r="AQ55"/>
          <cell r="AR55"/>
          <cell r="AS55"/>
          <cell r="AT55"/>
          <cell r="AU55"/>
          <cell r="AV55"/>
          <cell r="AW55" t="str">
            <v>Mather</v>
          </cell>
          <cell r="AX55" t="str">
            <v>O'Connor</v>
          </cell>
          <cell r="AY55" t="str">
            <v>Macnaught</v>
          </cell>
          <cell r="AZ55" t="str">
            <v>Denwood</v>
          </cell>
          <cell r="BA55" t="str">
            <v>Massey</v>
          </cell>
          <cell r="BB55" t="str">
            <v>Jefferson</v>
          </cell>
          <cell r="BC55" t="str">
            <v>Watson</v>
          </cell>
          <cell r="BD55" t="str">
            <v>Denwood</v>
          </cell>
          <cell r="BE55" t="str">
            <v>Roughton</v>
          </cell>
          <cell r="BF55" t="str">
            <v>Wheeler</v>
          </cell>
          <cell r="BG55" t="str">
            <v>Shirley-Quirk</v>
          </cell>
          <cell r="BH55" t="str">
            <v>Wheeler</v>
          </cell>
          <cell r="BI55" t="str">
            <v>Larner</v>
          </cell>
          <cell r="BJ55" t="str">
            <v>Firman</v>
          </cell>
          <cell r="BK55" t="str">
            <v>Eccles</v>
          </cell>
          <cell r="BL55" t="str">
            <v>Denham</v>
          </cell>
          <cell r="BM55" t="str">
            <v>El-Sayed</v>
          </cell>
          <cell r="BN55" t="str">
            <v>Gleave</v>
          </cell>
          <cell r="BO55" t="str">
            <v>Sahota</v>
          </cell>
          <cell r="BP55" t="str">
            <v>Mckinnon</v>
          </cell>
          <cell r="BQ55" t="str">
            <v>Clark</v>
          </cell>
          <cell r="BR55" t="str">
            <v>Park</v>
          </cell>
          <cell r="BS55" t="str">
            <v>Gosden</v>
          </cell>
          <cell r="BT55" t="str">
            <v>Fundrey</v>
          </cell>
          <cell r="BU55" t="str">
            <v>Villamil</v>
          </cell>
          <cell r="BV55" t="str">
            <v>Pattison</v>
          </cell>
          <cell r="BW55" t="str">
            <v>Moore</v>
          </cell>
          <cell r="BX55" t="str">
            <v>Couling</v>
          </cell>
          <cell r="BY55" t="str">
            <v>Arnold</v>
          </cell>
          <cell r="BZ55" t="str">
            <v>Sherriff</v>
          </cell>
          <cell r="CA55" t="str">
            <v>Martin-Reynolds</v>
          </cell>
          <cell r="CB55" t="str">
            <v>Arnold</v>
          </cell>
          <cell r="CC55" t="str">
            <v>Lodge</v>
          </cell>
          <cell r="CD55" t="str">
            <v>Dearnley</v>
          </cell>
          <cell r="CE55" t="str">
            <v>Lodge</v>
          </cell>
          <cell r="CF55" t="str">
            <v>Lodge</v>
          </cell>
          <cell r="CG55" t="str">
            <v>Alcock</v>
          </cell>
          <cell r="CH55" t="str">
            <v>Witty</v>
          </cell>
          <cell r="CI55" t="str">
            <v>Luxford</v>
          </cell>
          <cell r="CJ55" t="str">
            <v>Duffy</v>
          </cell>
          <cell r="CK55" t="str">
            <v>Downey</v>
          </cell>
          <cell r="CL55" t="str">
            <v>Webb</v>
          </cell>
          <cell r="CM55" t="str">
            <v>Webb</v>
          </cell>
          <cell r="CN55" t="str">
            <v>Wells</v>
          </cell>
          <cell r="CO55" t="str">
            <v>Spencer</v>
          </cell>
          <cell r="CP55" t="str">
            <v>Wilkinson</v>
          </cell>
          <cell r="CQ55" t="str">
            <v>LEE</v>
          </cell>
          <cell r="CR55" t="str">
            <v>Gale</v>
          </cell>
          <cell r="CS55" t="str">
            <v>Gaunt</v>
          </cell>
          <cell r="CT55" t="str">
            <v>Gaunt</v>
          </cell>
          <cell r="CU55" t="str">
            <v>Gaunt</v>
          </cell>
          <cell r="CV55" t="str">
            <v>Dickinson</v>
          </cell>
          <cell r="CW55" t="str">
            <v>Nicholas Patrick Carter</v>
          </cell>
          <cell r="CX55" t="str">
            <v>Hodgson</v>
          </cell>
          <cell r="CY55" t="str">
            <v>Poffley</v>
          </cell>
          <cell r="CZ55" t="str">
            <v>Morris</v>
          </cell>
          <cell r="DA55" t="str">
            <v>Tulett</v>
          </cell>
          <cell r="DB55" t="str">
            <v>Adams</v>
          </cell>
          <cell r="DC55" t="str">
            <v>Briers</v>
          </cell>
          <cell r="DD55" t="str">
            <v>Lynam</v>
          </cell>
          <cell r="DE55" t="str">
            <v>Hay</v>
          </cell>
          <cell r="DF55" t="str">
            <v>J Semple</v>
          </cell>
          <cell r="DG55" t="str">
            <v>Taylor</v>
          </cell>
          <cell r="DH55" t="str">
            <v>Gen Paul Jaques CBE</v>
          </cell>
          <cell r="DI55" t="str">
            <v>Lamb</v>
          </cell>
          <cell r="DJ55" t="str">
            <v>Gale</v>
          </cell>
          <cell r="DK55" t="str">
            <v>Nugee (Acting SRO until a formal appointment is made)</v>
          </cell>
          <cell r="DL55" t="str">
            <v>Stone</v>
          </cell>
          <cell r="DM55" t="str">
            <v>Paul Hollinshead</v>
          </cell>
          <cell r="DN55" t="str">
            <v>Hay</v>
          </cell>
          <cell r="DO55" t="str">
            <v>Gale</v>
          </cell>
          <cell r="DP55" t="str">
            <v>E Blount OBE</v>
          </cell>
          <cell r="DQ55" t="str">
            <v>Weale  OBE</v>
          </cell>
          <cell r="DR55" t="str">
            <v>Lister</v>
          </cell>
          <cell r="DS55" t="str">
            <v>Douglas</v>
          </cell>
          <cell r="DT55" t="str">
            <v>Gardner</v>
          </cell>
          <cell r="DU55" t="str">
            <v>Humphrey</v>
          </cell>
          <cell r="DV55" t="str">
            <v>Briers</v>
          </cell>
          <cell r="DW55" t="str">
            <v>Payne</v>
          </cell>
          <cell r="DX55" t="str">
            <v>Sadler</v>
          </cell>
          <cell r="DY55" t="str">
            <v>Lewis</v>
          </cell>
          <cell r="DZ55" t="str">
            <v>Scott</v>
          </cell>
          <cell r="EA55" t="str">
            <v xml:space="preserve">Kennedy </v>
          </cell>
          <cell r="EB55" t="str">
            <v>Sadler</v>
          </cell>
          <cell r="EC55" t="str">
            <v>Coats</v>
          </cell>
          <cell r="ED55" t="str">
            <v>Barrett</v>
          </cell>
          <cell r="EE55" t="str">
            <v>Clark</v>
          </cell>
          <cell r="EF55" t="str">
            <v>Blakeman</v>
          </cell>
          <cell r="EG55" t="str">
            <v>Hinnigan</v>
          </cell>
          <cell r="EH55" t="str">
            <v>Thomas</v>
          </cell>
          <cell r="EI55" t="str">
            <v>Symington</v>
          </cell>
          <cell r="EJ55" t="str">
            <v>Cope</v>
          </cell>
        </row>
        <row r="56">
          <cell r="B56" t="str">
            <v>Anthony</v>
          </cell>
          <cell r="C56" t="str">
            <v>Catherine</v>
          </cell>
          <cell r="D56" t="str">
            <v>Paul</v>
          </cell>
          <cell r="E56" t="str">
            <v>Justin</v>
          </cell>
          <cell r="F56" t="str">
            <v>Sandy</v>
          </cell>
          <cell r="G56" t="str">
            <v>Gareth</v>
          </cell>
          <cell r="H56" t="str">
            <v>Gus</v>
          </cell>
          <cell r="I56" t="str">
            <v>Chris</v>
          </cell>
          <cell r="J56" t="str">
            <v>Bruce</v>
          </cell>
          <cell r="K56" t="str">
            <v>Paul</v>
          </cell>
          <cell r="L56" t="str">
            <v>Andrew</v>
          </cell>
          <cell r="M56" t="str">
            <v>Bruce</v>
          </cell>
          <cell r="N56" t="str">
            <v>Paul</v>
          </cell>
          <cell r="O56" t="str">
            <v>Chris</v>
          </cell>
          <cell r="P56" t="str">
            <v>David</v>
          </cell>
          <cell r="Q56" t="str">
            <v>Chris</v>
          </cell>
          <cell r="R56" t="str">
            <v>Chris</v>
          </cell>
          <cell r="S56" t="str">
            <v>Nicholas</v>
          </cell>
          <cell r="T56" t="str">
            <v>Hugo</v>
          </cell>
          <cell r="U56" t="str">
            <v>Lee</v>
          </cell>
          <cell r="V56" t="str">
            <v>Adrian</v>
          </cell>
          <cell r="W56" t="str">
            <v>Peter</v>
          </cell>
          <cell r="X56" t="str">
            <v>Daron</v>
          </cell>
          <cell r="Y56" t="str">
            <v>Mark</v>
          </cell>
          <cell r="Z56" t="str">
            <v xml:space="preserve">CHRIS </v>
          </cell>
          <cell r="AA56" t="str">
            <v>Ken</v>
          </cell>
          <cell r="AB56" t="str">
            <v>Sarah</v>
          </cell>
          <cell r="AC56" t="str">
            <v>Helen</v>
          </cell>
          <cell r="AD56" t="str">
            <v>Mike</v>
          </cell>
          <cell r="AE56" t="str">
            <v>Mike</v>
          </cell>
          <cell r="AF56" t="str">
            <v>John</v>
          </cell>
          <cell r="AG56"/>
          <cell r="AH56"/>
          <cell r="AI56"/>
          <cell r="AJ56"/>
          <cell r="AK56"/>
          <cell r="AL56"/>
          <cell r="AM56"/>
          <cell r="AN56"/>
          <cell r="AO56"/>
          <cell r="AP56"/>
          <cell r="AQ56"/>
          <cell r="AR56"/>
          <cell r="AS56"/>
          <cell r="AT56"/>
          <cell r="AU56"/>
          <cell r="AV56"/>
          <cell r="AW56" t="str">
            <v>Nicole</v>
          </cell>
          <cell r="AX56" t="str">
            <v>Ronan</v>
          </cell>
          <cell r="AY56" t="str">
            <v>Paul</v>
          </cell>
          <cell r="AZ56" t="str">
            <v>Tom</v>
          </cell>
          <cell r="BA56" t="str">
            <v>Charlie</v>
          </cell>
          <cell r="BB56" t="str">
            <v>Richard</v>
          </cell>
          <cell r="BC56" t="str">
            <v>Tracey</v>
          </cell>
          <cell r="BD56" t="str">
            <v>Tom</v>
          </cell>
          <cell r="BE56" t="str">
            <v>Rosamond</v>
          </cell>
          <cell r="BF56" t="str">
            <v>Karen</v>
          </cell>
          <cell r="BG56" t="str">
            <v>Helen</v>
          </cell>
          <cell r="BH56" t="str">
            <v>Karen</v>
          </cell>
          <cell r="BI56" t="str">
            <v>Gavin</v>
          </cell>
          <cell r="BJ56" t="str">
            <v>Stephen</v>
          </cell>
          <cell r="BK56" t="str">
            <v>Simon</v>
          </cell>
          <cell r="BL56" t="str">
            <v>Giles</v>
          </cell>
          <cell r="BM56" t="str">
            <v xml:space="preserve">Deborah </v>
          </cell>
          <cell r="BN56" t="str">
            <v>Richard</v>
          </cell>
          <cell r="BO56" t="str">
            <v>Jin</v>
          </cell>
          <cell r="BP56" t="str">
            <v>Simon</v>
          </cell>
          <cell r="BQ56" t="str">
            <v>Charlotte</v>
          </cell>
          <cell r="BR56" t="str">
            <v>Susan</v>
          </cell>
          <cell r="BS56" t="str">
            <v>Karen</v>
          </cell>
          <cell r="BT56" t="str">
            <v>Jon</v>
          </cell>
          <cell r="BU56" t="str">
            <v>Juan</v>
          </cell>
          <cell r="BV56" t="str">
            <v>Mary</v>
          </cell>
          <cell r="BW56" t="str">
            <v>Sue</v>
          </cell>
          <cell r="BX56" t="str">
            <v>Neil</v>
          </cell>
          <cell r="BY56" t="str">
            <v>Cathy</v>
          </cell>
          <cell r="BZ56" t="str">
            <v>Anne</v>
          </cell>
          <cell r="CA56" t="str">
            <v>Colin</v>
          </cell>
          <cell r="CB56" t="str">
            <v>Cathy</v>
          </cell>
          <cell r="CC56" t="str">
            <v>Nick</v>
          </cell>
          <cell r="CD56" t="str">
            <v>Mark</v>
          </cell>
          <cell r="CE56" t="str">
            <v>Nick</v>
          </cell>
          <cell r="CF56" t="str">
            <v>Nick</v>
          </cell>
          <cell r="CG56" t="str">
            <v>Richard</v>
          </cell>
          <cell r="CH56" t="str">
            <v>Hannah</v>
          </cell>
          <cell r="CI56" t="str">
            <v>Phil</v>
          </cell>
          <cell r="CJ56" t="str">
            <v>Philip</v>
          </cell>
          <cell r="CK56" t="str">
            <v>Adele</v>
          </cell>
          <cell r="CL56" t="str">
            <v>Stephen</v>
          </cell>
          <cell r="CM56" t="str">
            <v>Stephen</v>
          </cell>
          <cell r="CN56" t="str">
            <v>Mike</v>
          </cell>
          <cell r="CO56" t="str">
            <v>Fiona</v>
          </cell>
          <cell r="CP56" t="str">
            <v>Sarah</v>
          </cell>
          <cell r="CQ56" t="str">
            <v>David</v>
          </cell>
          <cell r="CR56" t="str">
            <v>Ian</v>
          </cell>
          <cell r="CS56" t="str">
            <v>Mark</v>
          </cell>
          <cell r="CT56" t="str">
            <v>Mark</v>
          </cell>
          <cell r="CU56" t="str">
            <v>Mark</v>
          </cell>
          <cell r="CV56" t="str">
            <v>Alastair</v>
          </cell>
          <cell r="CW56" t="str">
            <v>Sir</v>
          </cell>
          <cell r="CX56" t="str">
            <v>Tim</v>
          </cell>
          <cell r="CY56" t="str">
            <v>Mark</v>
          </cell>
          <cell r="CZ56" t="str">
            <v>Dai</v>
          </cell>
          <cell r="DA56" t="str">
            <v>Louise</v>
          </cell>
          <cell r="DB56" t="str">
            <v>Mark</v>
          </cell>
          <cell r="DC56" t="str">
            <v>Matt</v>
          </cell>
          <cell r="DD56" t="str">
            <v>David</v>
          </cell>
          <cell r="DE56" t="str">
            <v>Nicholas</v>
          </cell>
          <cell r="DF56" t="str">
            <v>Richard</v>
          </cell>
          <cell r="DG56" t="str">
            <v>Lincoln</v>
          </cell>
          <cell r="DH56" t="str">
            <v>Lt</v>
          </cell>
          <cell r="DI56" t="str">
            <v>D</v>
          </cell>
          <cell r="DJ56" t="str">
            <v>Ian</v>
          </cell>
          <cell r="DK56" t="str">
            <v>Richard</v>
          </cell>
          <cell r="DL56" t="str">
            <v>Mike</v>
          </cell>
          <cell r="DM56" t="str">
            <v>Dr</v>
          </cell>
          <cell r="DN56" t="str">
            <v>Nicholas</v>
          </cell>
          <cell r="DO56" t="str">
            <v>Ian</v>
          </cell>
          <cell r="DP56" t="str">
            <v>K</v>
          </cell>
          <cell r="DQ56" t="str">
            <v>John</v>
          </cell>
          <cell r="DR56" t="str">
            <v>Simon</v>
          </cell>
          <cell r="DS56" t="str">
            <v>Antony</v>
          </cell>
          <cell r="DT56" t="str">
            <v>Christopher</v>
          </cell>
          <cell r="DU56" t="str">
            <v>Simon</v>
          </cell>
          <cell r="DV56" t="str">
            <v>Matt</v>
          </cell>
          <cell r="DW56" t="str">
            <v>Sarah</v>
          </cell>
          <cell r="DX56" t="str">
            <v>Kevin</v>
          </cell>
          <cell r="DY56" t="str">
            <v>Peter</v>
          </cell>
          <cell r="DZ56" t="str">
            <v>Adrian</v>
          </cell>
          <cell r="EA56" t="str">
            <v xml:space="preserve">David </v>
          </cell>
          <cell r="EB56" t="str">
            <v>Kevin</v>
          </cell>
          <cell r="EC56" t="str">
            <v>Matthew</v>
          </cell>
          <cell r="ED56" t="str">
            <v>Hugh</v>
          </cell>
          <cell r="EE56" t="str">
            <v>Bryan</v>
          </cell>
          <cell r="EF56" t="str">
            <v>Ian</v>
          </cell>
          <cell r="EG56" t="str">
            <v>Lin</v>
          </cell>
          <cell r="EH56" t="str">
            <v>Mervyn</v>
          </cell>
          <cell r="EI56" t="str">
            <v>Tim</v>
          </cell>
          <cell r="EJ56" t="str">
            <v>Ian Selby</v>
          </cell>
        </row>
        <row r="57">
          <cell r="B57" t="str">
            <v>Anthony  Odgers</v>
          </cell>
          <cell r="C57" t="str">
            <v>Catherine Vaughan</v>
          </cell>
          <cell r="D57" t="str">
            <v>Paul Fox</v>
          </cell>
          <cell r="E57" t="str">
            <v>Justin Manson</v>
          </cell>
          <cell r="F57" t="str">
            <v>Sandy Bulger</v>
          </cell>
          <cell r="G57" t="str">
            <v>Gareth Rhys Williams</v>
          </cell>
          <cell r="H57" t="str">
            <v>Gus Jaspert</v>
          </cell>
          <cell r="I57" t="str">
            <v>Chris Ferguson</v>
          </cell>
          <cell r="J57" t="str">
            <v>Bruce Mann</v>
          </cell>
          <cell r="K57" t="str">
            <v>Paul Chinn</v>
          </cell>
          <cell r="L57" t="str">
            <v>Andrew Smith</v>
          </cell>
          <cell r="M57" t="str">
            <v>Bruce Mann</v>
          </cell>
          <cell r="N57" t="str">
            <v>Paul Staff</v>
          </cell>
          <cell r="O57" t="str">
            <v>Chris Townsend</v>
          </cell>
          <cell r="P57" t="str">
            <v>David Rossington</v>
          </cell>
          <cell r="Q57" t="str">
            <v>Chris Townsend</v>
          </cell>
          <cell r="R57" t="str">
            <v>Chris Townsend</v>
          </cell>
          <cell r="S57" t="str">
            <v>Nicholas Serota</v>
          </cell>
          <cell r="T57" t="str">
            <v>Hugo Robson</v>
          </cell>
          <cell r="U57" t="str">
            <v>Lee McDonough</v>
          </cell>
          <cell r="V57" t="str">
            <v>Adrian Simper</v>
          </cell>
          <cell r="W57" t="str">
            <v>Peter Lutwyche</v>
          </cell>
          <cell r="X57" t="str">
            <v>Daron Walker</v>
          </cell>
          <cell r="Y57" t="str">
            <v>Mark Grimshaw</v>
          </cell>
          <cell r="Z57" t="str">
            <v>CHRIS  HOWES</v>
          </cell>
          <cell r="AA57" t="str">
            <v>Ken Allison</v>
          </cell>
          <cell r="AB57" t="str">
            <v>Sarah Hendry</v>
          </cell>
          <cell r="AC57" t="str">
            <v>Helen Stephenson</v>
          </cell>
          <cell r="AD57" t="str">
            <v xml:space="preserve">Mike Green   </v>
          </cell>
          <cell r="AE57" t="str">
            <v>Mike Green</v>
          </cell>
          <cell r="AF57" t="str">
            <v>John Gordon</v>
          </cell>
          <cell r="AG57" t="str">
            <v>Chris Taylor</v>
          </cell>
          <cell r="AH57" t="str">
            <v>Chris Taylor</v>
          </cell>
          <cell r="AI57" t="str">
            <v>Caroline Low</v>
          </cell>
          <cell r="AJ57" t="str">
            <v>Matthew Lodge</v>
          </cell>
          <cell r="AK57" t="str">
            <v>Brian Etheridge</v>
          </cell>
          <cell r="AL57" t="str">
            <v>Brian Etheridge</v>
          </cell>
          <cell r="AM57" t="str">
            <v>David Prout</v>
          </cell>
          <cell r="AN57" t="str">
            <v>Matthew Lodge</v>
          </cell>
          <cell r="AO57" t="str">
            <v>Chris Taylor</v>
          </cell>
          <cell r="AP57" t="str">
            <v>Brian Etheridge</v>
          </cell>
          <cell r="AQ57" t="str">
            <v>Brian Etheridge</v>
          </cell>
          <cell r="AR57" t="str">
            <v>Peter Wilkinson</v>
          </cell>
          <cell r="AS57" t="str">
            <v>Richard Parkes</v>
          </cell>
          <cell r="AT57" t="str">
            <v>Ilona Blue</v>
          </cell>
          <cell r="AU57" t="str">
            <v xml:space="preserve">Brian Etheridge </v>
          </cell>
          <cell r="AV57" t="str">
            <v>Matthew Lodge</v>
          </cell>
          <cell r="AW57" t="str">
            <v>Nicole Mather</v>
          </cell>
          <cell r="AX57" t="str">
            <v>Ronan O'Connor</v>
          </cell>
          <cell r="AY57" t="str">
            <v>Paul Macnaught</v>
          </cell>
          <cell r="AZ57" t="str">
            <v>Tom Denwood</v>
          </cell>
          <cell r="BA57" t="str">
            <v>Charlie Massey</v>
          </cell>
          <cell r="BB57" t="str">
            <v>Richard Jefferson</v>
          </cell>
          <cell r="BC57" t="str">
            <v>Tracey Watson</v>
          </cell>
          <cell r="BD57" t="str">
            <v>Tom Denwood</v>
          </cell>
          <cell r="BE57" t="str">
            <v>Rosamond Roughton</v>
          </cell>
          <cell r="BF57" t="str">
            <v>Karen Wheeler</v>
          </cell>
          <cell r="BG57" t="str">
            <v>Helen Shirley-Quirk</v>
          </cell>
          <cell r="BH57" t="str">
            <v>Karen Wheeler</v>
          </cell>
          <cell r="BI57" t="str">
            <v>Gavin Larner</v>
          </cell>
          <cell r="BJ57" t="str">
            <v>Stephen Firman</v>
          </cell>
          <cell r="BK57" t="str">
            <v>Simon Eccles</v>
          </cell>
          <cell r="BL57" t="str">
            <v>Giles Denham</v>
          </cell>
          <cell r="BM57" t="str">
            <v>Deborah  El-Sayed</v>
          </cell>
          <cell r="BN57" t="str">
            <v>Richard Gleave</v>
          </cell>
          <cell r="BO57" t="str">
            <v>Jin Sahota</v>
          </cell>
          <cell r="BP57" t="str">
            <v>Simon Mckinnon</v>
          </cell>
          <cell r="BQ57" t="str">
            <v>Charlotte Clark</v>
          </cell>
          <cell r="BR57" t="str">
            <v>Susan Park</v>
          </cell>
          <cell r="BS57" t="str">
            <v>Karen Gosden</v>
          </cell>
          <cell r="BT57" t="str">
            <v>Jon Fundrey</v>
          </cell>
          <cell r="BU57" t="str">
            <v>Juan Villamil</v>
          </cell>
          <cell r="BV57" t="str">
            <v>Mary Pattison</v>
          </cell>
          <cell r="BW57" t="str">
            <v>Sue Moore</v>
          </cell>
          <cell r="BX57" t="str">
            <v>Neil Couling</v>
          </cell>
          <cell r="BY57" t="str">
            <v>Cathy Arnold</v>
          </cell>
          <cell r="BZ57" t="str">
            <v>Anne Sherriff</v>
          </cell>
          <cell r="CA57" t="str">
            <v>Colin Martin-Reynolds</v>
          </cell>
          <cell r="CB57" t="str">
            <v>Cathy Arnold</v>
          </cell>
          <cell r="CC57" t="str">
            <v>Nick Lodge</v>
          </cell>
          <cell r="CD57" t="str">
            <v>Mark Dearnley</v>
          </cell>
          <cell r="CE57" t="str">
            <v>Nick Lodge</v>
          </cell>
          <cell r="CF57" t="str">
            <v>Nick Lodge</v>
          </cell>
          <cell r="CG57" t="str">
            <v>Richard Alcock</v>
          </cell>
          <cell r="CH57" t="str">
            <v>Hannah Witty</v>
          </cell>
          <cell r="CI57" t="str">
            <v>Phil Luxford</v>
          </cell>
          <cell r="CJ57" t="str">
            <v>Philip Duffy</v>
          </cell>
          <cell r="CK57" t="str">
            <v>Adele Downey</v>
          </cell>
          <cell r="CL57" t="str">
            <v>Stephen Webb</v>
          </cell>
          <cell r="CM57" t="str">
            <v>Stephen Webb</v>
          </cell>
          <cell r="CN57" t="str">
            <v>Mike Wells</v>
          </cell>
          <cell r="CO57" t="str">
            <v>Fiona Spencer</v>
          </cell>
          <cell r="CP57" t="str">
            <v>Sarah Wilkinson</v>
          </cell>
          <cell r="CQ57" t="str">
            <v>David LEE</v>
          </cell>
          <cell r="CR57" t="str">
            <v>Ian Gale</v>
          </cell>
          <cell r="CS57" t="str">
            <v>Mark Gaunt</v>
          </cell>
          <cell r="CT57" t="str">
            <v>Mark Gaunt</v>
          </cell>
          <cell r="CU57" t="str">
            <v>Mark Gaunt</v>
          </cell>
          <cell r="CV57" t="str">
            <v>Alastair Dickinson</v>
          </cell>
          <cell r="CW57" t="str">
            <v>Sir Nicholas Patrick Carter</v>
          </cell>
          <cell r="CX57" t="str">
            <v>Tim Hodgson</v>
          </cell>
          <cell r="CY57" t="str">
            <v>Mark Poffley</v>
          </cell>
          <cell r="CZ57" t="str">
            <v>Dai Morris</v>
          </cell>
          <cell r="DA57" t="str">
            <v>Louise Tulett</v>
          </cell>
          <cell r="DB57" t="str">
            <v>Mark Adams</v>
          </cell>
          <cell r="DC57" t="str">
            <v>Matt Briers</v>
          </cell>
          <cell r="DD57" t="str">
            <v>David Lynam</v>
          </cell>
          <cell r="DE57" t="str">
            <v>Nicholas Hay</v>
          </cell>
          <cell r="DF57" t="str">
            <v>Richard J Semple</v>
          </cell>
          <cell r="DG57" t="str">
            <v>Lincoln Taylor</v>
          </cell>
          <cell r="DH57" t="str">
            <v>Lt Gen Paul Jaques CBE</v>
          </cell>
          <cell r="DI57" t="str">
            <v>D Lamb</v>
          </cell>
          <cell r="DJ57" t="str">
            <v>Ian Gale</v>
          </cell>
          <cell r="DK57" t="str">
            <v>Richard Nugee (Acting SRO until a formal appointment is made)</v>
          </cell>
          <cell r="DL57" t="str">
            <v>Mike Stone</v>
          </cell>
          <cell r="DM57" t="str">
            <v>Dr Paul Hollinshead</v>
          </cell>
          <cell r="DN57" t="str">
            <v>Nicholas Hay</v>
          </cell>
          <cell r="DO57" t="str">
            <v>Ian Gale</v>
          </cell>
          <cell r="DP57" t="str">
            <v>K E Blount OBE</v>
          </cell>
          <cell r="DQ57" t="str">
            <v>John Weale  OBE</v>
          </cell>
          <cell r="DR57" t="str">
            <v>Simon Lister</v>
          </cell>
          <cell r="DS57" t="str">
            <v>Antony Douglas</v>
          </cell>
          <cell r="DT57" t="str">
            <v>Christopher Gardner</v>
          </cell>
          <cell r="DU57" t="str">
            <v>Simon Humphrey</v>
          </cell>
          <cell r="DV57" t="str">
            <v>Matt Briers</v>
          </cell>
          <cell r="DW57" t="str">
            <v>Sarah Payne</v>
          </cell>
          <cell r="DX57" t="str">
            <v>Kevin Sadler</v>
          </cell>
          <cell r="DY57" t="str">
            <v>Peter Lewis</v>
          </cell>
          <cell r="DZ57" t="str">
            <v>Adrian Scott</v>
          </cell>
          <cell r="EA57" t="str">
            <v xml:space="preserve">David  Kennedy </v>
          </cell>
          <cell r="EB57" t="str">
            <v>Kevin Sadler</v>
          </cell>
          <cell r="EC57" t="str">
            <v>Matthew Coats</v>
          </cell>
          <cell r="ED57" t="str">
            <v>Hugh Barrett</v>
          </cell>
          <cell r="EE57" t="str">
            <v>Bryan Clark</v>
          </cell>
          <cell r="EF57" t="str">
            <v>Ian Blakeman</v>
          </cell>
          <cell r="EG57" t="str">
            <v>Lin Hinnigan</v>
          </cell>
          <cell r="EH57" t="str">
            <v>Mervyn Thomas</v>
          </cell>
          <cell r="EI57" t="str">
            <v>Tim Symington</v>
          </cell>
          <cell r="EJ57" t="str">
            <v>Ian Selby Cope</v>
          </cell>
        </row>
        <row r="58">
          <cell r="B58" t="str">
            <v>anthony.odgers@ukgi.gov.uk</v>
          </cell>
          <cell r="C58" t="str">
            <v>Catherine.Vaughan@landregistry.gov.uk</v>
          </cell>
          <cell r="D58" t="str">
            <v>pafo@nerc.ac.uk</v>
          </cell>
          <cell r="E58" t="str">
            <v>justin.manson@bis.gsi.gov.uk</v>
          </cell>
          <cell r="F58" t="str">
            <v>sandy.bulger@headoffice.mrc.ac.uk</v>
          </cell>
          <cell r="G58" t="str">
            <v>gareth.rhyswilliams@cabinetoffice.gov.uk</v>
          </cell>
          <cell r="H58" t="str">
            <v xml:space="preserve">gus.jaspert@cabinet-office.x.gsi.gov.uk </v>
          </cell>
          <cell r="I58" t="str">
            <v>christopher.ferguson@digital.cabinet-office.gov.uk</v>
          </cell>
          <cell r="J58" t="str">
            <v>bruce.mann@cabinetoffice.gov.uk</v>
          </cell>
          <cell r="K58" t="str">
            <v>paul.chinn@cabinetoffice.gov.uk</v>
          </cell>
          <cell r="L58" t="str">
            <v>andrew.smith2@cabinetoffice.gov.uk</v>
          </cell>
          <cell r="M58" t="str">
            <v>bruce.mann@cabinetoffice.gov.uk</v>
          </cell>
          <cell r="N58" t="str">
            <v>paul.staff@cps.gsi.gov.uk</v>
          </cell>
          <cell r="O58" t="str">
            <v>chris.townsend@culture.gov.uk</v>
          </cell>
          <cell r="P58" t="str">
            <v>david.rossington@culture.gov.uk</v>
          </cell>
          <cell r="Q58" t="str">
            <v>chris.townsend@culture.gov.uk</v>
          </cell>
          <cell r="R58" t="str">
            <v>chris.townsend@culture.gov.uk</v>
          </cell>
          <cell r="S58" t="str">
            <v>nicholas.serota@tate.org.uk</v>
          </cell>
          <cell r="T58" t="str">
            <v>hugo.robson@decc.gsi.gov.uk</v>
          </cell>
          <cell r="U58" t="str">
            <v>Lee.Mcdonough@decc.gsi.gov.uk</v>
          </cell>
          <cell r="V58" t="str">
            <v>adrian.simper@nda.gov.uk</v>
          </cell>
          <cell r="W58" t="str">
            <v>peter.lutwyche@nda.gov.uk</v>
          </cell>
          <cell r="X58" t="str">
            <v>daron.walker@decc.gsi.gov.uk</v>
          </cell>
          <cell r="Y58" t="str">
            <v>mark.grimshaw@rpa.gsi.gov.uk</v>
          </cell>
          <cell r="Z58" t="str">
            <v xml:space="preserve">chris.howes@environment-agency.gov.uk </v>
          </cell>
          <cell r="AA58" t="str">
            <v>ken.allison@environment-agency.gov.uk</v>
          </cell>
          <cell r="AB58" t="str">
            <v>sarah.hendry@defra.gsi.gov.uk</v>
          </cell>
          <cell r="AC58" t="str">
            <v>Helen.stephenson@education.gsi.gov.uk</v>
          </cell>
          <cell r="AD58" t="str">
            <v>mike.green@education.gsi.gov.uk</v>
          </cell>
          <cell r="AE58" t="str">
            <v>mike.green@education.gsi.gov.uk</v>
          </cell>
          <cell r="AF58" t="str">
            <v>j-gordon@dfid.gov.uk</v>
          </cell>
          <cell r="AG58" t="str">
            <v>Christopher.taylor@highwaysengland.co.uk</v>
          </cell>
          <cell r="AH58" t="str">
            <v xml:space="preserve">   christopher.taylor@highwaysengland.co.uk</v>
          </cell>
          <cell r="AI58" t="str">
            <v>caroline.low@dft.gsi.gov.uk</v>
          </cell>
          <cell r="AJ58" t="str">
            <v>matthew.lodge@dft.gsi.gov.uk</v>
          </cell>
          <cell r="AK58" t="str">
            <v>brian.etheridge@dft.gsi.gov.uk</v>
          </cell>
          <cell r="AL58" t="str">
            <v>brian.etheridge@dft.gsi.gov.uk</v>
          </cell>
          <cell r="AM58" t="str">
            <v>David.Prout@dft.gsi.gov.uk</v>
          </cell>
          <cell r="AN58" t="str">
            <v>matthew.lodge@dft.gsi.gov.uk</v>
          </cell>
          <cell r="AO58" t="str">
            <v>christopher.taylor@highwaysengland.co.uk</v>
          </cell>
          <cell r="AP58" t="str">
            <v>brian.etheridge@dft.gsi.gov.uk</v>
          </cell>
          <cell r="AQ58" t="str">
            <v>Brian.Etheridge@dft.gsi.gov.uk</v>
          </cell>
          <cell r="AR58" t="str">
            <v>Peter.Wilkinson@railexecutive.gsi.gov.uk</v>
          </cell>
          <cell r="AS58" t="str">
            <v>Richard.Parkes@mcga.gov.uk</v>
          </cell>
          <cell r="AT58" t="str">
            <v>Ilona.blue@dft.gsi.gov.uk</v>
          </cell>
          <cell r="AU58" t="str">
            <v xml:space="preserve">brian.etheridge@dft.gsi.gov.uk </v>
          </cell>
          <cell r="AV58" t="str">
            <v>Matthew.lodge@dft.gsi.gov.uk</v>
          </cell>
          <cell r="AW58" t="str">
            <v xml:space="preserve">nicole.mather@officeforlifesciences.gsi.gov.uk </v>
          </cell>
          <cell r="AX58" t="str">
            <v>ronan.o'connor@nhs.net</v>
          </cell>
          <cell r="AY58" t="str">
            <v>Paul.Macnaught@dh.gsi.gov.uk</v>
          </cell>
          <cell r="AZ58" t="str">
            <v>tom.denwood@hscic.gov.uk</v>
          </cell>
          <cell r="BA58" t="str">
            <v>charlie.massey@dh.gsi.gov.uk</v>
          </cell>
          <cell r="BB58" t="str">
            <v>richard.jefferson@nhs.net</v>
          </cell>
          <cell r="BC58" t="str">
            <v>tracey.watson8@nhs.net</v>
          </cell>
          <cell r="BD58" t="str">
            <v>tom.denwood@hscic.gov.uk</v>
          </cell>
          <cell r="BE58" t="str">
            <v>rosamond.roughton@nhs.net</v>
          </cell>
          <cell r="BF58" t="str">
            <v>karen.wheeler7@nhs.net</v>
          </cell>
          <cell r="BG58" t="str">
            <v>Helen.Shirley-Quirk@dh.gsi.gov.uk</v>
          </cell>
          <cell r="BH58" t="str">
            <v>karen.wheeler7@nhs.net</v>
          </cell>
          <cell r="BI58" t="str">
            <v>gavin.larner@dh.gsi.gov.uk</v>
          </cell>
          <cell r="BJ58" t="str">
            <v>stephen.firman@nhs.net</v>
          </cell>
          <cell r="BK58" t="str">
            <v>simon.eccles@nhs.net</v>
          </cell>
          <cell r="BL58" t="str">
            <v>giles.denham@dh.gsi.gov.uk</v>
          </cell>
          <cell r="BM58" t="str">
            <v>deborah.el-sayed@nhs.net</v>
          </cell>
          <cell r="BN58" t="str">
            <v>Richard.Gleave@phe.gov.uk</v>
          </cell>
          <cell r="BO58" t="str">
            <v>jin.sahota@dh.gsi.gov.uk</v>
          </cell>
          <cell r="BP58" t="str">
            <v>Simon.Mckinnon@dwp.gsi.gov.uk</v>
          </cell>
          <cell r="BQ58" t="str">
            <v>CHARLOTTE.CLARK@DWP.GSI.GOV.UK</v>
          </cell>
          <cell r="BR58" t="str">
            <v>Susan.Park@DWP.gsi.gov.uk</v>
          </cell>
          <cell r="BS58" t="str">
            <v>Karen.Gosden@dwp.gsi.gov.uk</v>
          </cell>
          <cell r="BT58" t="str">
            <v>jon.fundrey@dwp.gsi.gov.uk</v>
          </cell>
          <cell r="BU58" t="str">
            <v>juan.villamil@dwp.gsi.gov.uk</v>
          </cell>
          <cell r="BV58" t="str">
            <v>Mary.Pattison@dwp.gsi.gov.uk</v>
          </cell>
          <cell r="BW58" t="str">
            <v>sue.moore1@dwp.gsi.gov.uk</v>
          </cell>
          <cell r="BX58" t="str">
            <v>NEIL.COULING@DWP.GSI.GOV.UK</v>
          </cell>
          <cell r="BY58" t="str">
            <v>cathy.arnold@fco.gov.uk</v>
          </cell>
          <cell r="BZ58" t="str">
            <v>anne.sherriff@fco.gov.uk</v>
          </cell>
          <cell r="CA58" t="str">
            <v>colin.martin-reynolds@fco.gov.uk</v>
          </cell>
          <cell r="CB58" t="str">
            <v>cathy.arnold@fco.gov.uk</v>
          </cell>
          <cell r="CC58" t="str">
            <v>nick.lodge@hmrc.gsi.gov.uk</v>
          </cell>
          <cell r="CD58" t="str">
            <v>mark.dearnley@hmrc.gsi.gov.uk</v>
          </cell>
          <cell r="CE58" t="str">
            <v>nick.lodge@hmrc.gsi.gov.uk</v>
          </cell>
          <cell r="CF58" t="str">
            <v>nick.lodge@hmrc.gsi.gov.uk</v>
          </cell>
          <cell r="CG58" t="str">
            <v>Richard.Alcock@homeoffice.x.gsi.gov.uk</v>
          </cell>
          <cell r="CH58" t="str">
            <v>Hannah.witty@homeoffice.gsi.gov.uk</v>
          </cell>
          <cell r="CI58" t="str">
            <v>phil.luxford3@homeoffice.gsi.x.gov.uk</v>
          </cell>
          <cell r="CJ58" t="str">
            <v>philip.duffy4@homeoffice.gsi.gov.uk</v>
          </cell>
          <cell r="CK58" t="str">
            <v>adele.downey@dbs.gsi.gov.uk</v>
          </cell>
          <cell r="CL58" t="str">
            <v>stephen.webb@homeoffice.gsi.gov.uk</v>
          </cell>
          <cell r="CM58" t="str">
            <v>Stephen.Webb@homeoffice.gsi.gov.uk</v>
          </cell>
          <cell r="CN58" t="str">
            <v>Mike.Wells3@Homeoffice.gsi.gov.uk</v>
          </cell>
          <cell r="CO58" t="str">
            <v>Fiona.Spencer@homeoffice.gsi.gov.uk</v>
          </cell>
          <cell r="CP58" t="str">
            <v>sarah.wilkinson@homeoffice.gsi.gov.uk</v>
          </cell>
          <cell r="CQ58" t="str">
            <v>Air-Cap-Del-ACOSAMAE@mod.uk</v>
          </cell>
          <cell r="CR58" t="str">
            <v>Air-Cap-Del-C2ISR-ACOS@mod.uk</v>
          </cell>
          <cell r="CS58" t="str">
            <v>Army Sp-Dir@mod.uk</v>
          </cell>
          <cell r="CT58" t="str">
            <v>ArmySp-Dir@mod.uk</v>
          </cell>
          <cell r="CU58" t="str">
            <v>ArmySp-Dir@mod.uk</v>
          </cell>
          <cell r="CV58"/>
          <cell r="CW58" t="str">
            <v>ArmyCGS-PrivateOffice-CGS@mod.uk</v>
          </cell>
          <cell r="CX58" t="str">
            <v>DGNuc-SubCap-Director@mod.uk</v>
          </cell>
          <cell r="CY58" t="str">
            <v>FMC-DCDS(MilCap)-Personal@mod.uk</v>
          </cell>
          <cell r="CZ58" t="str">
            <v>FMC-WECA-Head@MoD.uk</v>
          </cell>
          <cell r="DA58" t="str">
            <v>DGFinance-DGFinance@mod.uk</v>
          </cell>
          <cell r="DB58" t="str">
            <v>DES SM NP-HDNNPPI@mod.uk</v>
          </cell>
          <cell r="DC58" t="str">
            <v>NAVY CSAV-ACOS@mod.uk</v>
          </cell>
          <cell r="DD58" t="str">
            <v>ISS-DevDir@mod .uk</v>
          </cell>
          <cell r="DE58" t="str">
            <v>JFC-Cap-C4ISR-Hd@mod.uk</v>
          </cell>
          <cell r="DF58" t="str">
            <v>Army Info-Dir-CIO@mod.uk</v>
          </cell>
          <cell r="DG58" t="str">
            <v>Air-Cap-Del-CA ACOS@mod.uk</v>
          </cell>
          <cell r="DH58" t="str">
            <v>DESCofMLand-COMLand@mod.uk</v>
          </cell>
          <cell r="DI58" t="str">
            <v>NAVYAFSUP-ACOS@mod.uk</v>
          </cell>
          <cell r="DJ58" t="str">
            <v>Air-Cap-Del-C2ISR-ACOS@mod.uk</v>
          </cell>
          <cell r="DK58" t="str">
            <v>People-CDP-MA@mod.uk</v>
          </cell>
          <cell r="DL58" t="str">
            <v>CDIO-DG@mod.uk</v>
          </cell>
          <cell r="DM58" t="str">
            <v>DGNuc-WarheadDirector@MOD.uk</v>
          </cell>
          <cell r="DN58" t="str">
            <v>JFC-Cap-C4ISR-Hd@mod.uk</v>
          </cell>
          <cell r="DO58" t="str">
            <v>Air-Cap-Del-C2ISR-ACOS@mod.uk</v>
          </cell>
          <cell r="DP58" t="str">
            <v>NAVYAVNCARRIERS-ACNSJHC-CapDirector@mod.uk</v>
          </cell>
          <cell r="DQ58" t="str">
            <v>navyfosni-acnssm@mod.uk</v>
          </cell>
          <cell r="DR58" t="str">
            <v>DESCofMFleet-COMFleet@mod.uk</v>
          </cell>
          <cell r="DS58" t="str">
            <v>DESCEO-ChiefExecutiveOfficer@mod.uk</v>
          </cell>
          <cell r="DT58" t="str">
            <v>navyships-acns@mod.uk</v>
          </cell>
          <cell r="DU58" t="str">
            <v>Army CapCS-Hd@mod.uk</v>
          </cell>
          <cell r="DV58" t="str">
            <v>NAVY CSAV-ACOS@MOD.UK</v>
          </cell>
          <cell r="DW58" t="str">
            <v>sarah.payne@noms.gsi.gov.uk</v>
          </cell>
          <cell r="DX58" t="str">
            <v>kevin.sadler@hmcts.gsi.gov.uk    chief.executive@cps.gsi.gov.uk</v>
          </cell>
          <cell r="DY58" t="str">
            <v>Peter.Lewis2@cps.gsi.gov.uk</v>
          </cell>
          <cell r="DZ58" t="str">
            <v>Adrian.scott@justice.gsi.gov.uk</v>
          </cell>
          <cell r="EA58" t="str">
            <v>David.Kennedy1@justice.gsi.gov.uk</v>
          </cell>
          <cell r="EB58" t="str">
            <v>kevin.sadler@hmcts.gsi.gov.uk</v>
          </cell>
          <cell r="EC58" t="str">
            <v>matthew.coats@legalaid.gsi.gov.uk</v>
          </cell>
          <cell r="ED58" t="str">
            <v>hugh.barrett@legalaid.gsi.gov.uk</v>
          </cell>
          <cell r="EE58" t="str">
            <v>bryan.clark@noms.gsi.gov.uk</v>
          </cell>
          <cell r="EF58" t="str">
            <v>ian. blakeman@noms.gsi.gov.uk</v>
          </cell>
          <cell r="EG58" t="str">
            <v>lin.hinnigan@yjb.gsi.gov.uk</v>
          </cell>
          <cell r="EH58" t="str">
            <v>mervyn.thomas@justice.gov.gsi.uk</v>
          </cell>
          <cell r="EI58" t="str">
            <v>Tim.Symington@nca.x.gsi.gov.uk</v>
          </cell>
          <cell r="EJ58" t="str">
            <v>ian.cope@ons.gsi.gov.uk</v>
          </cell>
        </row>
        <row r="59">
          <cell r="B59" t="str">
            <v>020 7215 3329</v>
          </cell>
          <cell r="C59" t="str">
            <v xml:space="preserve">0300 006 7551 </v>
          </cell>
          <cell r="D59" t="str">
            <v>01793 411972</v>
          </cell>
          <cell r="E59" t="str">
            <v>020 7215  4513</v>
          </cell>
          <cell r="F59">
            <v>7771810624</v>
          </cell>
          <cell r="G59" t="str">
            <v>020 7276 1199</v>
          </cell>
          <cell r="H59" t="str">
            <v>020 7276 0232</v>
          </cell>
          <cell r="I59" t="str">
            <v>0777 168 5176</v>
          </cell>
          <cell r="J59" t="str">
            <v>07802 872827</v>
          </cell>
          <cell r="K59" t="str">
            <v>07824 335711</v>
          </cell>
          <cell r="L59" t="str">
            <v>0784 180 4876</v>
          </cell>
          <cell r="M59">
            <v>7802872827</v>
          </cell>
          <cell r="N59" t="str">
            <v xml:space="preserve">0203 357 0103     </v>
          </cell>
          <cell r="O59" t="str">
            <v>0207 211 6103</v>
          </cell>
          <cell r="P59" t="str">
            <v>020 7211 2809</v>
          </cell>
          <cell r="Q59" t="str">
            <v>0207 211 6103</v>
          </cell>
          <cell r="R59" t="str">
            <v>0207 211 6103</v>
          </cell>
          <cell r="S59" t="str">
            <v>(020) 7887 8003</v>
          </cell>
          <cell r="T59" t="str">
            <v>0300 068 6293</v>
          </cell>
          <cell r="U59" t="str">
            <v>0300 068 5111</v>
          </cell>
          <cell r="V59" t="str">
            <v>01925 802035</v>
          </cell>
          <cell r="W59" t="str">
            <v>01925 802110</v>
          </cell>
          <cell r="X59" t="str">
            <v>0300 068 5661</v>
          </cell>
          <cell r="Y59" t="str">
            <v>0118 968 7555</v>
          </cell>
          <cell r="Z59" t="str">
            <v>0117 934 5126</v>
          </cell>
          <cell r="AA59" t="str">
            <v>020 3025 7151</v>
          </cell>
          <cell r="AB59" t="str">
            <v>0208 026  4037</v>
          </cell>
          <cell r="AC59" t="str">
            <v>0207 783 8217</v>
          </cell>
          <cell r="AD59" t="str">
            <v>020 73408208 / 07867 469608</v>
          </cell>
          <cell r="AE59">
            <v>2073408208</v>
          </cell>
          <cell r="AF59" t="str">
            <v>0207 023 0473</v>
          </cell>
          <cell r="AG59" t="str">
            <v>07795 120563</v>
          </cell>
          <cell r="AH59" t="str">
            <v>07795 120 563</v>
          </cell>
          <cell r="AI59" t="str">
            <v>020 7944 6261</v>
          </cell>
          <cell r="AJ59" t="str">
            <v>020 7944 6224</v>
          </cell>
          <cell r="AK59" t="str">
            <v>020 7944 4059</v>
          </cell>
          <cell r="AL59" t="str">
            <v xml:space="preserve">0207 944  4496 </v>
          </cell>
          <cell r="AM59" t="str">
            <v>020 7944 2112</v>
          </cell>
          <cell r="AN59" t="str">
            <v>020 7944 6224</v>
          </cell>
          <cell r="AO59" t="str">
            <v>01306 876176</v>
          </cell>
          <cell r="AP59" t="str">
            <v>0204 944 4059</v>
          </cell>
          <cell r="AQ59" t="str">
            <v>020 7944 4059</v>
          </cell>
          <cell r="AR59" t="str">
            <v>020 7944 4684</v>
          </cell>
          <cell r="AS59" t="str">
            <v>023 8032 9424</v>
          </cell>
          <cell r="AT59" t="str">
            <v>0207 944 2050</v>
          </cell>
          <cell r="AU59" t="str">
            <v>020 7944 4059</v>
          </cell>
          <cell r="AV59" t="str">
            <v>020 7944 6224</v>
          </cell>
          <cell r="AW59" t="str">
            <v xml:space="preserve">07788 334 832 / PA- 020 7215 4547 </v>
          </cell>
          <cell r="AX59" t="str">
            <v>07789 922 867</v>
          </cell>
          <cell r="AY59" t="str">
            <v>020 7210 6304</v>
          </cell>
          <cell r="AZ59" t="str">
            <v>07879 493559</v>
          </cell>
          <cell r="BA59" t="str">
            <v>020 7210 5368</v>
          </cell>
          <cell r="BB59" t="str">
            <v>0113 8250753</v>
          </cell>
          <cell r="BC59" t="str">
            <v>07901 931864</v>
          </cell>
          <cell r="BD59" t="str">
            <v>07879 493559</v>
          </cell>
          <cell r="BE59" t="str">
            <v>0113 824 8449</v>
          </cell>
          <cell r="BF59">
            <v>7918368538</v>
          </cell>
          <cell r="BG59" t="str">
            <v>020-7210 5855</v>
          </cell>
          <cell r="BH59" t="str">
            <v>0113 825 1114</v>
          </cell>
          <cell r="BI59" t="str">
            <v>020 7210 5123</v>
          </cell>
          <cell r="BJ59" t="str">
            <v>0113 8250753</v>
          </cell>
          <cell r="BK59" t="str">
            <v>07736 646618</v>
          </cell>
          <cell r="BL59" t="str">
            <v>020 7210 5749</v>
          </cell>
          <cell r="BM59">
            <v>7879604324</v>
          </cell>
          <cell r="BN59" t="str">
            <v>07767 352270</v>
          </cell>
          <cell r="BO59" t="str">
            <v xml:space="preserve">020 797 22345    </v>
          </cell>
          <cell r="BP59">
            <v>2032675017</v>
          </cell>
          <cell r="BQ59" t="str">
            <v>020 74497227</v>
          </cell>
          <cell r="BR59" t="str">
            <v>0207 340 4463</v>
          </cell>
          <cell r="BS59" t="str">
            <v>01332 228696</v>
          </cell>
          <cell r="BT59" t="str">
            <v>0207 4495394</v>
          </cell>
          <cell r="BU59">
            <v>2032675017</v>
          </cell>
          <cell r="BV59" t="str">
            <v>020 7449 7511</v>
          </cell>
          <cell r="BW59" t="str">
            <v>0114 2590252</v>
          </cell>
          <cell r="BX59" t="str">
            <v>0207 245 3844</v>
          </cell>
          <cell r="BY59" t="str">
            <v>020 7008 0419</v>
          </cell>
          <cell r="BZ59" t="str">
            <v>808 0731</v>
          </cell>
          <cell r="CA59">
            <v>2070087131</v>
          </cell>
          <cell r="CB59" t="str">
            <v>020 7008 0419</v>
          </cell>
          <cell r="CC59" t="str">
            <v>03000 586 151</v>
          </cell>
          <cell r="CD59" t="str">
            <v>O3000584810</v>
          </cell>
          <cell r="CE59" t="str">
            <v>03000 586 151</v>
          </cell>
          <cell r="CF59" t="str">
            <v>03000 586 151</v>
          </cell>
          <cell r="CG59" t="str">
            <v>020 7035 6382</v>
          </cell>
          <cell r="CH59" t="str">
            <v>020 70351027</v>
          </cell>
          <cell r="CI59" t="str">
            <v>0207 035 0965</v>
          </cell>
          <cell r="CJ59" t="str">
            <v>0207 035 8191</v>
          </cell>
          <cell r="CK59" t="str">
            <v>0151 676 1556</v>
          </cell>
          <cell r="CL59" t="str">
            <v>0207 035 0591</v>
          </cell>
          <cell r="CM59" t="str">
            <v>Tel:  0207 035 0591Mb:  07881 550617</v>
          </cell>
          <cell r="CN59" t="str">
            <v>020 7035 5166</v>
          </cell>
          <cell r="CO59" t="str">
            <v>020 7035 1414</v>
          </cell>
          <cell r="CP59" t="str">
            <v>0207 035 1133</v>
          </cell>
          <cell r="CQ59" t="str">
            <v>01494 496407</v>
          </cell>
          <cell r="CR59" t="str">
            <v>01494 493280</v>
          </cell>
          <cell r="CS59" t="str">
            <v>01264 886551</v>
          </cell>
          <cell r="CT59" t="str">
            <v>01264 886662</v>
          </cell>
          <cell r="CU59" t="str">
            <v>01264 886551</v>
          </cell>
          <cell r="CV59" t="str">
            <v>01264 383499</v>
          </cell>
          <cell r="CW59" t="str">
            <v>02072186153</v>
          </cell>
          <cell r="CX59" t="str">
            <v>0207 218 9213</v>
          </cell>
          <cell r="CY59" t="str">
            <v>0207 218 7171</v>
          </cell>
          <cell r="CZ59" t="str">
            <v>0207 21 83119</v>
          </cell>
          <cell r="DA59" t="str">
            <v>020 7218 6361</v>
          </cell>
          <cell r="DB59" t="str">
            <v>0117 91 37350</v>
          </cell>
          <cell r="DC59" t="str">
            <v>02392625601</v>
          </cell>
          <cell r="DD59" t="str">
            <v>01225847191</v>
          </cell>
          <cell r="DE59" t="str">
            <v>01923 958821</v>
          </cell>
          <cell r="DF59" t="str">
            <v>01264 887026</v>
          </cell>
          <cell r="DG59" t="str">
            <v>01494 496402</v>
          </cell>
          <cell r="DH59" t="str">
            <v>01179 134271</v>
          </cell>
          <cell r="DI59" t="str">
            <v>02392 62 8910</v>
          </cell>
          <cell r="DJ59" t="str">
            <v>01494 496188</v>
          </cell>
          <cell r="DK59" t="str">
            <v>020 721 86057</v>
          </cell>
          <cell r="DL59" t="str">
            <v>020 7218 2439</v>
          </cell>
          <cell r="DM59" t="str">
            <v>0207 218 7126</v>
          </cell>
          <cell r="DN59" t="str">
            <v>01923 958821</v>
          </cell>
          <cell r="DO59" t="str">
            <v>01494 494945</v>
          </cell>
          <cell r="DP59" t="str">
            <v>02392 625292</v>
          </cell>
          <cell r="DQ59" t="str">
            <v>02392 625597</v>
          </cell>
          <cell r="DR59" t="str">
            <v>0117 91 30045</v>
          </cell>
          <cell r="DS59" t="str">
            <v>03067930241</v>
          </cell>
          <cell r="DT59" t="str">
            <v>02392 625776</v>
          </cell>
          <cell r="DU59" t="str">
            <v>01264 383940</v>
          </cell>
          <cell r="DV59" t="str">
            <v>02392 625601</v>
          </cell>
          <cell r="DW59" t="str">
            <v>029 2084 0152</v>
          </cell>
          <cell r="DX59" t="str">
            <v xml:space="preserve">020 3334 3400  </v>
          </cell>
          <cell r="DY59" t="str">
            <v>0203 357 0891</v>
          </cell>
          <cell r="DZ59" t="str">
            <v>0300 047 7039</v>
          </cell>
          <cell r="EA59" t="str">
            <v>07748 321940</v>
          </cell>
          <cell r="EB59">
            <v>2033343012</v>
          </cell>
          <cell r="EC59" t="str">
            <v>0203 334 4166</v>
          </cell>
          <cell r="ED59" t="str">
            <v>020 3545 8662</v>
          </cell>
          <cell r="EE59" t="str">
            <v>03000 475 165</v>
          </cell>
          <cell r="EF59" t="str">
            <v xml:space="preserve">0300 047 5318 </v>
          </cell>
          <cell r="EG59" t="str">
            <v>0203 334 5035</v>
          </cell>
          <cell r="EH59">
            <v>7500779433</v>
          </cell>
          <cell r="EI59" t="str">
            <v xml:space="preserve">020 7238 2406 </v>
          </cell>
          <cell r="EJ59" t="str">
            <v>07770 494843</v>
          </cell>
        </row>
        <row r="60">
          <cell r="B60"/>
          <cell r="C60"/>
          <cell r="D60"/>
          <cell r="E60"/>
          <cell r="F60" t="str">
            <v>John Cooper, Francis Crick Institute Project Director.  John Cooper has been a Director of the Francis Crick Institute since its inception, but is an employee of the Francis Crick and not MRC.</v>
          </cell>
          <cell r="G60"/>
          <cell r="H60" t="str">
            <v>D/SRO is Andy Beale</v>
          </cell>
          <cell r="I60"/>
          <cell r="K60"/>
          <cell r="L60"/>
          <cell r="M60"/>
          <cell r="N60"/>
          <cell r="O60"/>
          <cell r="P60"/>
          <cell r="Q60"/>
          <cell r="R60"/>
          <cell r="S60"/>
          <cell r="T60"/>
          <cell r="U60"/>
          <cell r="W60"/>
          <cell r="X60"/>
          <cell r="Y60"/>
          <cell r="Z60"/>
          <cell r="AA60"/>
          <cell r="AB60"/>
          <cell r="AC60"/>
          <cell r="AD60" t="str">
            <v>No</v>
          </cell>
          <cell r="AE60"/>
          <cell r="AF60"/>
          <cell r="AG60"/>
          <cell r="AH60"/>
          <cell r="AI60"/>
          <cell r="AJ60"/>
          <cell r="AK60"/>
          <cell r="AL60"/>
          <cell r="AM60"/>
          <cell r="AN60"/>
          <cell r="AO60"/>
          <cell r="AP60"/>
          <cell r="AQ60"/>
          <cell r="AR60"/>
          <cell r="AS60"/>
          <cell r="AT60"/>
          <cell r="AU60"/>
          <cell r="AV60"/>
          <cell r="AW60"/>
          <cell r="AX60"/>
          <cell r="AY60"/>
          <cell r="AZ60"/>
          <cell r="BA60"/>
          <cell r="BB60" t="str">
            <v>Keith Farrar</v>
          </cell>
          <cell r="BC60" t="str">
            <v>No</v>
          </cell>
          <cell r="BD60" t="str">
            <v>N/A</v>
          </cell>
          <cell r="BE60"/>
          <cell r="BF60" t="str">
            <v>Martin Campbellmartin.campbell2@nhs.net (10%)</v>
          </cell>
          <cell r="BG60"/>
          <cell r="BH60" t="str">
            <v>The National Programme has a Deputy SRO Cathy Edwards, NHS England National Operational Delivery DirectorEach Trust has an SRO - The Christie (Professor Nick Slevin) and UCLH (Geoff Bellingham)</v>
          </cell>
          <cell r="BI60" t="str">
            <v>n/a</v>
          </cell>
          <cell r="BJ60"/>
          <cell r="BK60" t="str">
            <v>N/A</v>
          </cell>
          <cell r="BL60"/>
          <cell r="BM60"/>
          <cell r="BN60"/>
          <cell r="BO60"/>
          <cell r="BP60"/>
          <cell r="BQ60"/>
          <cell r="BR60"/>
          <cell r="BS60"/>
          <cell r="BT60"/>
          <cell r="BU60"/>
          <cell r="BV60"/>
          <cell r="BW60"/>
          <cell r="BX60"/>
          <cell r="BY60"/>
          <cell r="BZ60"/>
          <cell r="CA60"/>
          <cell r="CB60"/>
          <cell r="CC60"/>
          <cell r="CD60"/>
          <cell r="CE60"/>
          <cell r="CF60"/>
          <cell r="CG60"/>
          <cell r="CH60"/>
          <cell r="CI60" t="str">
            <v>Henry Hirsch (Acting SRO mid April - mid May - planned absence of SRO)</v>
          </cell>
          <cell r="CJ60"/>
          <cell r="CK60"/>
          <cell r="CL60"/>
          <cell r="CM60"/>
          <cell r="CN60"/>
          <cell r="CO60"/>
          <cell r="CP60"/>
          <cell r="CQ60"/>
          <cell r="CR60"/>
          <cell r="CS60"/>
          <cell r="CT60"/>
          <cell r="CU60"/>
          <cell r="CV60"/>
          <cell r="CW60"/>
          <cell r="CX60"/>
          <cell r="CY60"/>
          <cell r="CZ60"/>
          <cell r="DA60"/>
          <cell r="DB60"/>
          <cell r="DC60"/>
          <cell r="DD60"/>
          <cell r="DE60"/>
          <cell r="DF60"/>
          <cell r="DG60"/>
          <cell r="DH60"/>
          <cell r="DI60"/>
          <cell r="DJ60"/>
          <cell r="DK60"/>
          <cell r="DL60"/>
          <cell r="DM60"/>
          <cell r="DN60"/>
          <cell r="DO60"/>
          <cell r="DP60"/>
          <cell r="DQ60"/>
          <cell r="DR60"/>
          <cell r="DS60"/>
          <cell r="DT60"/>
          <cell r="DU60"/>
          <cell r="DV60"/>
          <cell r="DW60"/>
          <cell r="DX60" t="str">
            <v>Nick Folland (CPS)Giles York (Police)</v>
          </cell>
          <cell r="DY60" t="str">
            <v>Natalie Ceeney (HMCTS) and Giles York (Police)</v>
          </cell>
          <cell r="DZ60"/>
          <cell r="EA60"/>
          <cell r="EB60"/>
          <cell r="EC60"/>
          <cell r="ED60"/>
          <cell r="EE60"/>
          <cell r="EF60"/>
          <cell r="EH60"/>
          <cell r="EI60"/>
          <cell r="EJ60"/>
        </row>
        <row r="61">
          <cell r="B61" t="str">
            <v>Cohort 4</v>
          </cell>
          <cell r="C61" t="str">
            <v>Cohort 15</v>
          </cell>
          <cell r="D61" t="str">
            <v>Cohort 15</v>
          </cell>
          <cell r="E61" t="str">
            <v>Not Eligible - Master Builder</v>
          </cell>
          <cell r="F61" t="str">
            <v>Cohort 5</v>
          </cell>
          <cell r="G61" t="str">
            <v>Not Known</v>
          </cell>
          <cell r="H61" t="str">
            <v>Eligible - awaiting cohort</v>
          </cell>
          <cell r="I61" t="str">
            <v>Eligible - awaiting cohort</v>
          </cell>
          <cell r="J61" t="str">
            <v>Cohort 15</v>
          </cell>
          <cell r="K61" t="str">
            <v>Not Eligible - Contractor</v>
          </cell>
          <cell r="L61" t="str">
            <v>Other</v>
          </cell>
          <cell r="M61" t="str">
            <v>Cohort 20</v>
          </cell>
          <cell r="N61" t="str">
            <v>Not Known</v>
          </cell>
          <cell r="O61" t="str">
            <v>Not Eligible - Master Builder</v>
          </cell>
          <cell r="P61" t="str">
            <v>Not Known</v>
          </cell>
          <cell r="Q61" t="str">
            <v>Not Eligible - Master Builder</v>
          </cell>
          <cell r="R61" t="str">
            <v>Not Eligible - Master Builder</v>
          </cell>
          <cell r="S61" t="str">
            <v>Not Known</v>
          </cell>
          <cell r="T61" t="str">
            <v>Cohort 3</v>
          </cell>
          <cell r="U61" t="str">
            <v>Other</v>
          </cell>
          <cell r="V61" t="str">
            <v>Cohort 15</v>
          </cell>
          <cell r="W61" t="str">
            <v>Not Eligible - Master Builder</v>
          </cell>
          <cell r="X61" t="str">
            <v>Eligible - awaiting cohort</v>
          </cell>
          <cell r="Y61" t="str">
            <v>Not Eligible - Master Builder</v>
          </cell>
          <cell r="Z61" t="str">
            <v>Cohort 13</v>
          </cell>
          <cell r="AA61" t="str">
            <v>Cohort 4</v>
          </cell>
          <cell r="AB61" t="str">
            <v>Other</v>
          </cell>
          <cell r="AC61" t="str">
            <v>Cohort 6</v>
          </cell>
          <cell r="AD61" t="str">
            <v>Cohort 13</v>
          </cell>
          <cell r="AE61" t="str">
            <v>Cohort 13</v>
          </cell>
          <cell r="AF61" t="str">
            <v>Other</v>
          </cell>
          <cell r="AG61" t="str">
            <v>Cohort 14</v>
          </cell>
          <cell r="AH61" t="str">
            <v>Cohort 14</v>
          </cell>
          <cell r="AI61" t="str">
            <v>Eligible - awaiting cohort</v>
          </cell>
          <cell r="AJ61" t="str">
            <v>Cohort 13</v>
          </cell>
          <cell r="AK61" t="str">
            <v>Eligible - awaiting cohort</v>
          </cell>
          <cell r="AL61" t="str">
            <v>Eligible - awaiting cohort</v>
          </cell>
          <cell r="AM61" t="str">
            <v>Other</v>
          </cell>
          <cell r="AN61" t="str">
            <v>Cohort 13</v>
          </cell>
          <cell r="AO61" t="str">
            <v>Cohort 14</v>
          </cell>
          <cell r="AP61" t="str">
            <v>Eligible - awaiting cohort</v>
          </cell>
          <cell r="AQ61" t="str">
            <v>Eligible - awaiting cohort</v>
          </cell>
          <cell r="AR61" t="str">
            <v>Not Eligible - Master Builder</v>
          </cell>
          <cell r="AS61" t="str">
            <v>Cohort 3</v>
          </cell>
          <cell r="AT61" t="str">
            <v>Other</v>
          </cell>
          <cell r="AU61" t="str">
            <v>Eligible - awaiting cohort</v>
          </cell>
          <cell r="AV61" t="str">
            <v>Cohort 13</v>
          </cell>
          <cell r="AW61"/>
          <cell r="AX61" t="str">
            <v>Eligible - awaiting cohort</v>
          </cell>
          <cell r="AY61" t="str">
            <v>Cohort 9</v>
          </cell>
          <cell r="AZ61" t="str">
            <v>Cohort 6</v>
          </cell>
          <cell r="BA61" t="str">
            <v>Other</v>
          </cell>
          <cell r="BB61" t="str">
            <v>Cohort 9</v>
          </cell>
          <cell r="BC61" t="str">
            <v>Cohort 13</v>
          </cell>
          <cell r="BD61" t="str">
            <v>Cohort 6</v>
          </cell>
          <cell r="BE61" t="str">
            <v>Other</v>
          </cell>
          <cell r="BF61" t="str">
            <v>Cohort 1</v>
          </cell>
          <cell r="BG61" t="str">
            <v>Cohort 2</v>
          </cell>
          <cell r="BH61" t="str">
            <v>Cohort 1</v>
          </cell>
          <cell r="BI61"/>
          <cell r="BJ61"/>
          <cell r="BK61" t="str">
            <v>Cohort 2</v>
          </cell>
          <cell r="BL61" t="str">
            <v>Cohort 10</v>
          </cell>
          <cell r="BM61"/>
          <cell r="BN61" t="str">
            <v>Cohort 10</v>
          </cell>
          <cell r="BO61" t="str">
            <v>Eligible - awaiting cohort</v>
          </cell>
          <cell r="BP61" t="str">
            <v>Cohort 16</v>
          </cell>
          <cell r="BQ61" t="str">
            <v>Cohort 9</v>
          </cell>
          <cell r="BR61" t="str">
            <v>Cohort 14</v>
          </cell>
          <cell r="BS61" t="str">
            <v>Cohort 8</v>
          </cell>
          <cell r="BT61" t="str">
            <v>Cohort 13</v>
          </cell>
          <cell r="BU61" t="str">
            <v>Not Known</v>
          </cell>
          <cell r="BV61" t="str">
            <v>Cohort 11</v>
          </cell>
          <cell r="BW61" t="str">
            <v>Cohort 5</v>
          </cell>
          <cell r="BX61" t="str">
            <v>Cohort 10</v>
          </cell>
          <cell r="BY61" t="str">
            <v>Cohort 15</v>
          </cell>
          <cell r="BZ61" t="str">
            <v>Other</v>
          </cell>
          <cell r="CA61" t="str">
            <v>Not Eligible - Master Builder</v>
          </cell>
          <cell r="CB61" t="str">
            <v>Cohort 15</v>
          </cell>
          <cell r="CC61" t="str">
            <v>Not Eligible - Master Builder</v>
          </cell>
          <cell r="CD61" t="str">
            <v>Not Eligible - Master Builder</v>
          </cell>
          <cell r="CE61" t="str">
            <v>Not Eligible - Master Builder</v>
          </cell>
          <cell r="CF61" t="str">
            <v>Not Eligible - Master Builder</v>
          </cell>
          <cell r="CG61" t="str">
            <v>Cohort 1</v>
          </cell>
          <cell r="CH61" t="str">
            <v>Other</v>
          </cell>
          <cell r="CI61" t="str">
            <v>Cohort 17</v>
          </cell>
          <cell r="CJ61" t="str">
            <v>Cohort 15</v>
          </cell>
          <cell r="CK61" t="str">
            <v>Cohort 16</v>
          </cell>
          <cell r="CL61" t="str">
            <v>Cohort 1</v>
          </cell>
          <cell r="CM61" t="str">
            <v>Cohort 1</v>
          </cell>
          <cell r="CN61" t="str">
            <v>Cohort 11</v>
          </cell>
          <cell r="CO61" t="str">
            <v>Cohort 4</v>
          </cell>
          <cell r="CP61" t="str">
            <v>Not Eligible - Master Builder</v>
          </cell>
          <cell r="CQ61" t="str">
            <v>Cohort 15</v>
          </cell>
          <cell r="CR61" t="str">
            <v>Cohort 14</v>
          </cell>
          <cell r="CS61" t="str">
            <v>Cohort 4</v>
          </cell>
          <cell r="CT61" t="str">
            <v>Cohort 4</v>
          </cell>
          <cell r="CU61" t="str">
            <v>Cohort 4</v>
          </cell>
          <cell r="CV61" t="str">
            <v>Cohort 10</v>
          </cell>
          <cell r="CW61" t="str">
            <v>Other</v>
          </cell>
          <cell r="CX61" t="str">
            <v>Cohort 7</v>
          </cell>
          <cell r="CY61" t="str">
            <v>Other</v>
          </cell>
          <cell r="CZ61" t="str">
            <v>Cohort 6</v>
          </cell>
          <cell r="DA61" t="str">
            <v>Cohort 2</v>
          </cell>
          <cell r="DB61" t="str">
            <v>Cohort 0</v>
          </cell>
          <cell r="DC61" t="str">
            <v>Cohort 11</v>
          </cell>
          <cell r="DD61" t="str">
            <v>N/E - contractor</v>
          </cell>
          <cell r="DE61" t="str">
            <v>Eligible - awaiting cohort</v>
          </cell>
          <cell r="DF61" t="str">
            <v>Cohort 0</v>
          </cell>
          <cell r="DG61" t="str">
            <v>Cohort 13</v>
          </cell>
          <cell r="DH61" t="str">
            <v>Other</v>
          </cell>
          <cell r="DI61" t="str">
            <v>Cohort 17</v>
          </cell>
          <cell r="DJ61" t="str">
            <v>Cohort 14</v>
          </cell>
          <cell r="DK61" t="str">
            <v xml:space="preserve">Other </v>
          </cell>
          <cell r="DL61" t="str">
            <v>N/E -master builder</v>
          </cell>
          <cell r="DM61" t="str">
            <v>Cohort 4</v>
          </cell>
          <cell r="DN61" t="str">
            <v>Cohort 14</v>
          </cell>
          <cell r="DO61" t="str">
            <v>Cohort 14</v>
          </cell>
          <cell r="DP61" t="str">
            <v>Eligible - awaiting cohort</v>
          </cell>
          <cell r="DQ61" t="str">
            <v>Cohort 15</v>
          </cell>
          <cell r="DR61" t="str">
            <v>Cohort 5</v>
          </cell>
          <cell r="DS61" t="str">
            <v>N/E - contractor</v>
          </cell>
          <cell r="DT61" t="str">
            <v>Eligible - awaiting cohort</v>
          </cell>
          <cell r="DU61" t="str">
            <v>Cohort 14</v>
          </cell>
          <cell r="DV61" t="str">
            <v>Cohort 11</v>
          </cell>
          <cell r="DW61" t="str">
            <v>Cohort 11</v>
          </cell>
          <cell r="DX61" t="str">
            <v>Cohort 8</v>
          </cell>
          <cell r="DY61" t="str">
            <v>Other</v>
          </cell>
          <cell r="DZ61" t="str">
            <v>Cohort 1</v>
          </cell>
          <cell r="EA61" t="str">
            <v>Not Eligible - Contractor</v>
          </cell>
          <cell r="EB61" t="str">
            <v>Cohort 8</v>
          </cell>
          <cell r="EC61" t="str">
            <v>Cohort 16</v>
          </cell>
          <cell r="ED61" t="str">
            <v>Cohort 4</v>
          </cell>
          <cell r="EE61" t="str">
            <v>Not Eligible - Contractor</v>
          </cell>
          <cell r="EF61" t="str">
            <v>Cohort 2</v>
          </cell>
          <cell r="EG61" t="str">
            <v>Not Eligible - Project Leaving GMPP</v>
          </cell>
          <cell r="EH61" t="str">
            <v>Not Known</v>
          </cell>
          <cell r="EI61" t="str">
            <v>Eligible - awaiting cohort</v>
          </cell>
          <cell r="EJ61" t="str">
            <v>Cohort 3</v>
          </cell>
        </row>
        <row r="62">
          <cell r="B62"/>
          <cell r="C62"/>
          <cell r="D62"/>
          <cell r="E62"/>
          <cell r="F62"/>
          <cell r="G62"/>
          <cell r="H62"/>
          <cell r="I62"/>
          <cell r="K62"/>
          <cell r="L62" t="str">
            <v>Not applicable</v>
          </cell>
          <cell r="M62"/>
          <cell r="N62"/>
          <cell r="O62"/>
          <cell r="P62"/>
          <cell r="Q62"/>
          <cell r="R62"/>
          <cell r="S62"/>
          <cell r="T62"/>
          <cell r="U62" t="str">
            <v>SRO is looking at suitability of dates beyond Cohort 17.</v>
          </cell>
          <cell r="W62" t="str">
            <v xml:space="preserve">Not required to join MPLA because of significant expertise and track record as a senior project leader in the nuclear industry. </v>
          </cell>
          <cell r="X62"/>
          <cell r="Y62"/>
          <cell r="Z62"/>
          <cell r="AA62"/>
          <cell r="AB62" t="str">
            <v xml:space="preserve"> SRO is receiving support from an MLPA mentor. </v>
          </cell>
          <cell r="AC62"/>
          <cell r="AD62"/>
          <cell r="AE62"/>
          <cell r="AF62" t="str">
            <v>John Gordon is covering the Head of Department position from February 2016 until October 2016, when Debbie Palmer is expected to return from maternity leave.</v>
          </cell>
          <cell r="AG62"/>
          <cell r="AH62"/>
          <cell r="AI62" t="str">
            <v xml:space="preserve">Unable to commit to  course because of residential module expectations interfering with family commitments. </v>
          </cell>
          <cell r="AJ62"/>
          <cell r="AK62"/>
          <cell r="AL62"/>
          <cell r="AM62" t="str">
            <v xml:space="preserve">Participated in Cohort 1 by agreement for one day </v>
          </cell>
          <cell r="AN62"/>
          <cell r="AO62"/>
          <cell r="AP62"/>
          <cell r="AQ62"/>
          <cell r="AR62"/>
          <cell r="AS62"/>
          <cell r="AT62" t="str">
            <v>The programme is due to finish in 2016 and the SRO does not normally lead on GMPP Projects</v>
          </cell>
          <cell r="AU62"/>
          <cell r="AV62"/>
          <cell r="AW62" t="str">
            <v>TBC</v>
          </cell>
          <cell r="AX62"/>
          <cell r="AY62"/>
          <cell r="AZ62"/>
          <cell r="BA62" t="str">
            <v xml:space="preserve">Charlie has agreed with the MPA that it is not appropriate for him to attend MPLA training </v>
          </cell>
          <cell r="BB62"/>
          <cell r="BC62"/>
          <cell r="BD62"/>
          <cell r="BE62" t="str">
            <v>NHS England are reviewing the attendance of  MPLA</v>
          </cell>
          <cell r="BF62"/>
          <cell r="BG62" t="str">
            <v>Graduated</v>
          </cell>
          <cell r="BH62"/>
          <cell r="BI62"/>
          <cell r="BJ62"/>
          <cell r="BK62"/>
          <cell r="BL62"/>
          <cell r="BM62"/>
          <cell r="BN62"/>
          <cell r="BO62" t="str">
            <v xml:space="preserve">The current SRO was appointed in April 2016 and is yet to acquire the MPLA status. </v>
          </cell>
          <cell r="BP62"/>
          <cell r="BQ62"/>
          <cell r="BR62"/>
          <cell r="BS62"/>
          <cell r="BT62"/>
          <cell r="BU62"/>
          <cell r="BV62"/>
          <cell r="BW62"/>
          <cell r="BX62"/>
          <cell r="BY62"/>
          <cell r="BZ62" t="str">
            <v>Not considered cost effective due to the duration of the project</v>
          </cell>
          <cell r="CA62"/>
          <cell r="CB62"/>
          <cell r="CC62"/>
          <cell r="CD62"/>
          <cell r="CE62"/>
          <cell r="CF62"/>
          <cell r="CG62"/>
          <cell r="CH62" t="str">
            <v>Temporary appointment. Not expected to fulfill the SRO role going forward</v>
          </cell>
          <cell r="CI62"/>
          <cell r="CJ62"/>
          <cell r="CK62"/>
          <cell r="CL62"/>
          <cell r="CM62"/>
          <cell r="CN62"/>
          <cell r="CO62"/>
          <cell r="CP62"/>
          <cell r="CQ62"/>
          <cell r="CR62"/>
          <cell r="CS62"/>
          <cell r="CT62"/>
          <cell r="CU62"/>
          <cell r="CV62"/>
          <cell r="CW62"/>
          <cell r="CX62"/>
          <cell r="CY62"/>
          <cell r="CZ62"/>
          <cell r="DA62"/>
          <cell r="DB62"/>
          <cell r="DC62"/>
          <cell r="DD62"/>
          <cell r="DE62"/>
          <cell r="DF62"/>
          <cell r="DG62"/>
          <cell r="DH62"/>
          <cell r="DI62"/>
          <cell r="DJ62"/>
          <cell r="DK62"/>
          <cell r="DL62"/>
          <cell r="DM62"/>
          <cell r="DN62"/>
          <cell r="DO62"/>
          <cell r="DP62"/>
          <cell r="DQ62"/>
          <cell r="DR62"/>
          <cell r="DS62"/>
          <cell r="DT62"/>
          <cell r="DU62"/>
          <cell r="DV62"/>
          <cell r="DW62"/>
          <cell r="DX62"/>
          <cell r="DY62" t="str">
            <v>See separate email note - still to be determined if PL will attand</v>
          </cell>
          <cell r="DZ62"/>
          <cell r="EA62"/>
          <cell r="EB62"/>
          <cell r="EC62"/>
          <cell r="ED62"/>
          <cell r="EE62" t="str">
            <v>New to post in May 2015 - Temporary / Interim Assignment only</v>
          </cell>
          <cell r="EF62"/>
          <cell r="EG62" t="str">
            <v>Project will be complete before the SROs MPLA place is available</v>
          </cell>
          <cell r="EH62" t="str">
            <v>MoJ Capability and Delivery and SRO in  discussion with IPA regarding requirement to join MPLA.</v>
          </cell>
          <cell r="EI62"/>
          <cell r="EJ62"/>
        </row>
        <row r="63">
          <cell r="B63"/>
          <cell r="C63" t="str">
            <v>Other</v>
          </cell>
          <cell r="D63"/>
          <cell r="E63"/>
          <cell r="F63"/>
          <cell r="G63"/>
          <cell r="H63"/>
          <cell r="I63"/>
          <cell r="K63"/>
          <cell r="L63"/>
          <cell r="M63"/>
          <cell r="N63" t="str">
            <v>Not Known</v>
          </cell>
          <cell r="O63" t="str">
            <v>Not Eligible - Master Builder</v>
          </cell>
          <cell r="P63" t="str">
            <v>Not Known</v>
          </cell>
          <cell r="Q63"/>
          <cell r="R63"/>
          <cell r="S63"/>
          <cell r="T63"/>
          <cell r="U63"/>
          <cell r="W63"/>
          <cell r="X63"/>
          <cell r="Y63"/>
          <cell r="Z63"/>
          <cell r="AA63"/>
          <cell r="AB63"/>
          <cell r="AC63"/>
          <cell r="AD63"/>
          <cell r="AE63"/>
          <cell r="AF63"/>
          <cell r="AG63"/>
          <cell r="AH63"/>
          <cell r="AI63"/>
          <cell r="AJ63"/>
          <cell r="AK63"/>
          <cell r="AL63"/>
          <cell r="AM63"/>
          <cell r="AN63"/>
          <cell r="AO63"/>
          <cell r="AP63"/>
          <cell r="AQ63"/>
          <cell r="AR63"/>
          <cell r="AS63"/>
          <cell r="AT63"/>
          <cell r="AU63"/>
          <cell r="AV63"/>
          <cell r="AW63"/>
          <cell r="AX63" t="str">
            <v>Other</v>
          </cell>
          <cell r="AY63"/>
          <cell r="AZ63" t="str">
            <v>Other</v>
          </cell>
          <cell r="BA63"/>
          <cell r="BB63" t="str">
            <v>Other</v>
          </cell>
          <cell r="BC63" t="str">
            <v>Other</v>
          </cell>
          <cell r="BD63" t="str">
            <v>Other</v>
          </cell>
          <cell r="BE63"/>
          <cell r="BF63"/>
          <cell r="BG63" t="str">
            <v>Cohort 2</v>
          </cell>
          <cell r="BH63"/>
          <cell r="BI63"/>
          <cell r="BJ63"/>
          <cell r="BK63" t="str">
            <v>Other</v>
          </cell>
          <cell r="BL63"/>
          <cell r="BM63"/>
          <cell r="BN63"/>
          <cell r="BO63" t="str">
            <v>Other</v>
          </cell>
          <cell r="BP63"/>
          <cell r="BQ63"/>
          <cell r="BR63"/>
          <cell r="BS63"/>
          <cell r="BT63"/>
          <cell r="BU63"/>
          <cell r="BV63"/>
          <cell r="BW63"/>
          <cell r="BX63"/>
          <cell r="BY63"/>
          <cell r="BZ63" t="str">
            <v>Other</v>
          </cell>
          <cell r="CA63"/>
          <cell r="CB63"/>
          <cell r="CC63"/>
          <cell r="CD63"/>
          <cell r="CE63"/>
          <cell r="CF63"/>
          <cell r="CG63"/>
          <cell r="CH63"/>
          <cell r="CI63"/>
          <cell r="CJ63"/>
          <cell r="CK63"/>
          <cell r="CL63"/>
          <cell r="CM63"/>
          <cell r="CN63"/>
          <cell r="CO63"/>
          <cell r="CP63"/>
          <cell r="CQ63"/>
          <cell r="CR63"/>
          <cell r="CS63"/>
          <cell r="CT63"/>
          <cell r="CU63"/>
          <cell r="CV63"/>
          <cell r="CW63"/>
          <cell r="CX63"/>
          <cell r="CY63"/>
          <cell r="CZ63"/>
          <cell r="DA63"/>
          <cell r="DB63"/>
          <cell r="DC63"/>
          <cell r="DD63"/>
          <cell r="DE63"/>
          <cell r="DF63"/>
          <cell r="DG63"/>
          <cell r="DH63"/>
          <cell r="DI63"/>
          <cell r="DJ63"/>
          <cell r="DK63"/>
          <cell r="DL63"/>
          <cell r="DM63"/>
          <cell r="DN63"/>
          <cell r="DO63"/>
          <cell r="DP63"/>
          <cell r="DQ63"/>
          <cell r="DR63"/>
          <cell r="DS63"/>
          <cell r="DT63"/>
          <cell r="DU63"/>
          <cell r="DV63"/>
          <cell r="DW63"/>
          <cell r="DX63"/>
          <cell r="DY63"/>
          <cell r="DZ63"/>
          <cell r="EA63"/>
          <cell r="EB63"/>
          <cell r="EC63"/>
          <cell r="ED63"/>
          <cell r="EE63"/>
          <cell r="EF63"/>
          <cell r="EH63"/>
          <cell r="EI63"/>
          <cell r="EJ63"/>
        </row>
        <row r="64">
          <cell r="B64"/>
          <cell r="C64" t="str">
            <v>Is attending MPLA</v>
          </cell>
          <cell r="D64"/>
          <cell r="E64"/>
          <cell r="F64"/>
          <cell r="G64"/>
          <cell r="H64"/>
          <cell r="I64"/>
          <cell r="K64"/>
          <cell r="L64"/>
          <cell r="M64"/>
          <cell r="N64"/>
          <cell r="O64"/>
          <cell r="P64"/>
          <cell r="Q64"/>
          <cell r="R64"/>
          <cell r="S64"/>
          <cell r="T64"/>
          <cell r="U64"/>
          <cell r="W64"/>
          <cell r="X64"/>
          <cell r="Y64"/>
          <cell r="Z64"/>
          <cell r="AA64"/>
          <cell r="AB64"/>
          <cell r="AC64"/>
          <cell r="AD64"/>
          <cell r="AE64"/>
          <cell r="AF64"/>
          <cell r="AG64"/>
          <cell r="AH64"/>
          <cell r="AI64"/>
          <cell r="AJ64"/>
          <cell r="AK64"/>
          <cell r="AL64"/>
          <cell r="AM64"/>
          <cell r="AN64"/>
          <cell r="AO64"/>
          <cell r="AP64"/>
          <cell r="AQ64"/>
          <cell r="AR64"/>
          <cell r="AS64"/>
          <cell r="AT64"/>
          <cell r="AU64"/>
          <cell r="AV64"/>
          <cell r="AW64" t="str">
            <v>TBC</v>
          </cell>
          <cell r="AX64" t="str">
            <v>SRO should go straight to MPLA and skip PLP</v>
          </cell>
          <cell r="AY64"/>
          <cell r="AZ64" t="str">
            <v>MPLA has been completed.</v>
          </cell>
          <cell r="BA64"/>
          <cell r="BB64" t="str">
            <v>MPLA Cohort 9</v>
          </cell>
          <cell r="BC64" t="str">
            <v>no application at this time</v>
          </cell>
          <cell r="BD64" t="str">
            <v>MPLA Cohort 6</v>
          </cell>
          <cell r="BE64"/>
          <cell r="BF64"/>
          <cell r="BG64"/>
          <cell r="BH64"/>
          <cell r="BI64"/>
          <cell r="BJ64"/>
          <cell r="BK64" t="str">
            <v>MPLA Cohort 2</v>
          </cell>
          <cell r="BL64"/>
          <cell r="BM64"/>
          <cell r="BN64"/>
          <cell r="BO64" t="str">
            <v>The current SRO was appointed in April 2016 and is yet to acquire the PLP status.</v>
          </cell>
          <cell r="BP64"/>
          <cell r="BQ64"/>
          <cell r="BR64"/>
          <cell r="BS64"/>
          <cell r="BT64"/>
          <cell r="BU64"/>
          <cell r="BV64"/>
          <cell r="BW64"/>
          <cell r="BX64"/>
          <cell r="BY64"/>
          <cell r="BZ64" t="str">
            <v>Not considered cost effective due to the duration of the project</v>
          </cell>
          <cell r="CA64"/>
          <cell r="CB64"/>
          <cell r="CC64"/>
          <cell r="CD64"/>
          <cell r="CE64"/>
          <cell r="CF64"/>
          <cell r="CG64"/>
          <cell r="CH64"/>
          <cell r="CI64"/>
          <cell r="CJ64"/>
          <cell r="CK64"/>
          <cell r="CL64"/>
          <cell r="CM64"/>
          <cell r="CN64"/>
          <cell r="CO64"/>
          <cell r="CP64"/>
          <cell r="CQ64"/>
          <cell r="CR64"/>
          <cell r="CS64"/>
          <cell r="CT64"/>
          <cell r="CU64"/>
          <cell r="CV64"/>
          <cell r="CW64"/>
          <cell r="CX64"/>
          <cell r="CY64"/>
          <cell r="CZ64"/>
          <cell r="DA64"/>
          <cell r="DB64"/>
          <cell r="DC64"/>
          <cell r="DD64"/>
          <cell r="DE64"/>
          <cell r="DF64"/>
          <cell r="DG64"/>
          <cell r="DH64"/>
          <cell r="DI64"/>
          <cell r="DJ64"/>
          <cell r="DK64"/>
          <cell r="DL64"/>
          <cell r="DM64"/>
          <cell r="DN64"/>
          <cell r="DO64"/>
          <cell r="DP64"/>
          <cell r="DQ64"/>
          <cell r="DR64"/>
          <cell r="DS64"/>
          <cell r="DT64"/>
          <cell r="DU64"/>
          <cell r="DV64"/>
          <cell r="DW64"/>
          <cell r="DX64"/>
          <cell r="DY64"/>
          <cell r="DZ64"/>
          <cell r="EA64"/>
          <cell r="EB64"/>
          <cell r="EC64"/>
          <cell r="ED64"/>
          <cell r="EE64"/>
          <cell r="EF64"/>
          <cell r="EH64"/>
          <cell r="EI64"/>
          <cell r="EJ64"/>
        </row>
        <row r="65">
          <cell r="B65">
            <v>42088</v>
          </cell>
          <cell r="C65">
            <v>42424</v>
          </cell>
          <cell r="D65">
            <v>42081</v>
          </cell>
          <cell r="E65">
            <v>42395</v>
          </cell>
          <cell r="F65">
            <v>42086</v>
          </cell>
          <cell r="G65">
            <v>42719</v>
          </cell>
          <cell r="H65">
            <v>42398</v>
          </cell>
          <cell r="I65">
            <v>42719</v>
          </cell>
          <cell r="J65">
            <v>42719</v>
          </cell>
          <cell r="K65">
            <v>42125</v>
          </cell>
          <cell r="L65">
            <v>42478</v>
          </cell>
          <cell r="M65">
            <v>42125</v>
          </cell>
          <cell r="N65">
            <v>42171</v>
          </cell>
          <cell r="O65">
            <v>42276</v>
          </cell>
          <cell r="P65">
            <v>42472</v>
          </cell>
          <cell r="Q65">
            <v>42276</v>
          </cell>
          <cell r="R65">
            <v>42276</v>
          </cell>
          <cell r="S65">
            <v>42276</v>
          </cell>
          <cell r="T65">
            <v>42089</v>
          </cell>
          <cell r="U65">
            <v>42439</v>
          </cell>
          <cell r="V65">
            <v>42083</v>
          </cell>
          <cell r="W65">
            <v>42073</v>
          </cell>
          <cell r="X65">
            <v>42083</v>
          </cell>
          <cell r="Y65">
            <v>42174</v>
          </cell>
          <cell r="Z65">
            <v>42186</v>
          </cell>
          <cell r="AA65">
            <v>42510</v>
          </cell>
          <cell r="AB65">
            <v>42417</v>
          </cell>
          <cell r="AC65">
            <v>42618</v>
          </cell>
          <cell r="AD65">
            <v>42094</v>
          </cell>
          <cell r="AE65">
            <v>42094</v>
          </cell>
          <cell r="AF65">
            <v>42075</v>
          </cell>
          <cell r="AG65">
            <v>42089</v>
          </cell>
          <cell r="AH65"/>
          <cell r="AI65">
            <v>42404</v>
          </cell>
          <cell r="AJ65">
            <v>42551</v>
          </cell>
          <cell r="AK65"/>
          <cell r="AL65"/>
          <cell r="AM65">
            <v>42265</v>
          </cell>
          <cell r="AN65">
            <v>42551</v>
          </cell>
          <cell r="AO65">
            <v>41921</v>
          </cell>
          <cell r="AP65"/>
          <cell r="AQ65"/>
          <cell r="AR65">
            <v>42158</v>
          </cell>
          <cell r="AS65">
            <v>42089</v>
          </cell>
          <cell r="AT65"/>
          <cell r="AU65"/>
          <cell r="AV65">
            <v>42551</v>
          </cell>
          <cell r="AW65">
            <v>42481</v>
          </cell>
          <cell r="AX65">
            <v>42581</v>
          </cell>
          <cell r="AY65">
            <v>41990</v>
          </cell>
          <cell r="AZ65">
            <v>42034</v>
          </cell>
          <cell r="BA65">
            <v>42076</v>
          </cell>
          <cell r="BB65">
            <v>42552</v>
          </cell>
          <cell r="BC65">
            <v>42277</v>
          </cell>
          <cell r="BD65">
            <v>42522</v>
          </cell>
          <cell r="BE65">
            <v>42221</v>
          </cell>
          <cell r="BF65"/>
          <cell r="BG65">
            <v>42158</v>
          </cell>
          <cell r="BH65">
            <v>42188</v>
          </cell>
          <cell r="BI65">
            <v>42552</v>
          </cell>
          <cell r="BJ65"/>
          <cell r="BK65">
            <v>42139</v>
          </cell>
          <cell r="BL65">
            <v>42199</v>
          </cell>
          <cell r="BM65"/>
          <cell r="BN65">
            <v>42125</v>
          </cell>
          <cell r="BO65"/>
          <cell r="BP65">
            <v>42552</v>
          </cell>
          <cell r="BQ65">
            <v>42087</v>
          </cell>
          <cell r="BR65">
            <v>42087</v>
          </cell>
          <cell r="BS65">
            <v>42305</v>
          </cell>
          <cell r="BT65">
            <v>42087</v>
          </cell>
          <cell r="BU65">
            <v>42552</v>
          </cell>
          <cell r="BV65">
            <v>42087</v>
          </cell>
          <cell r="BW65">
            <v>42087</v>
          </cell>
          <cell r="BX65">
            <v>42087</v>
          </cell>
          <cell r="BY65">
            <v>42317</v>
          </cell>
          <cell r="BZ65">
            <v>42217</v>
          </cell>
          <cell r="CA65">
            <v>42064</v>
          </cell>
          <cell r="CB65">
            <v>42317</v>
          </cell>
          <cell r="CC65">
            <v>42551</v>
          </cell>
          <cell r="CD65">
            <v>42551</v>
          </cell>
          <cell r="CE65">
            <v>42551</v>
          </cell>
          <cell r="CF65">
            <v>42551</v>
          </cell>
          <cell r="CG65">
            <v>42093</v>
          </cell>
          <cell r="CH65">
            <v>42490</v>
          </cell>
          <cell r="CI65">
            <v>41710</v>
          </cell>
          <cell r="CJ65">
            <v>42093</v>
          </cell>
          <cell r="CK65">
            <v>42370</v>
          </cell>
          <cell r="CL65">
            <v>42093</v>
          </cell>
          <cell r="CM65">
            <v>42093</v>
          </cell>
          <cell r="CN65">
            <v>42093</v>
          </cell>
          <cell r="CO65">
            <v>42583</v>
          </cell>
          <cell r="CP65">
            <v>42460</v>
          </cell>
          <cell r="CQ65">
            <v>42234</v>
          </cell>
          <cell r="CR65">
            <v>42261</v>
          </cell>
          <cell r="CS65">
            <v>42391</v>
          </cell>
          <cell r="CT65">
            <v>42391</v>
          </cell>
          <cell r="CU65"/>
          <cell r="CV65">
            <v>42502</v>
          </cell>
          <cell r="CW65">
            <v>42068</v>
          </cell>
          <cell r="CX65">
            <v>42117</v>
          </cell>
          <cell r="CY65">
            <v>42033</v>
          </cell>
          <cell r="CZ65">
            <v>41548</v>
          </cell>
          <cell r="DA65">
            <v>42117</v>
          </cell>
          <cell r="DB65">
            <v>42552</v>
          </cell>
          <cell r="DC65">
            <v>41960</v>
          </cell>
          <cell r="DD65">
            <v>42131</v>
          </cell>
          <cell r="DE65">
            <v>42443</v>
          </cell>
          <cell r="DF65">
            <v>42391</v>
          </cell>
          <cell r="DG65">
            <v>42158</v>
          </cell>
          <cell r="DH65">
            <v>42453</v>
          </cell>
          <cell r="DI65">
            <v>42338</v>
          </cell>
          <cell r="DJ65">
            <v>42269</v>
          </cell>
          <cell r="DK65">
            <v>42270</v>
          </cell>
          <cell r="DL65">
            <v>42326</v>
          </cell>
          <cell r="DM65">
            <v>41822</v>
          </cell>
          <cell r="DN65"/>
          <cell r="DO65"/>
          <cell r="DP65">
            <v>42200</v>
          </cell>
          <cell r="DQ65">
            <v>42200</v>
          </cell>
          <cell r="DR65">
            <v>41652</v>
          </cell>
          <cell r="DS65">
            <v>42341</v>
          </cell>
          <cell r="DT65">
            <v>42446</v>
          </cell>
          <cell r="DU65">
            <v>42227</v>
          </cell>
          <cell r="DV65">
            <v>41960</v>
          </cell>
          <cell r="DW65">
            <v>41711</v>
          </cell>
          <cell r="DX65"/>
          <cell r="DY65">
            <v>42064</v>
          </cell>
          <cell r="DZ65">
            <v>42370</v>
          </cell>
          <cell r="EA65">
            <v>42226</v>
          </cell>
          <cell r="EB65">
            <v>42583</v>
          </cell>
          <cell r="EC65">
            <v>42094</v>
          </cell>
          <cell r="ED65">
            <v>41449</v>
          </cell>
          <cell r="EE65">
            <v>42292</v>
          </cell>
          <cell r="EF65">
            <v>41449</v>
          </cell>
          <cell r="EG65">
            <v>42130</v>
          </cell>
          <cell r="EH65">
            <v>42247</v>
          </cell>
          <cell r="EI65">
            <v>42161</v>
          </cell>
          <cell r="EJ65">
            <v>42341</v>
          </cell>
        </row>
        <row r="66">
          <cell r="B66"/>
          <cell r="C66"/>
          <cell r="D66"/>
          <cell r="E66"/>
          <cell r="F66"/>
          <cell r="G66"/>
          <cell r="H66"/>
          <cell r="I66" t="str">
            <v>Left for new role in private sector</v>
          </cell>
          <cell r="K66"/>
          <cell r="L66" t="str">
            <v>Internal governance restructure</v>
          </cell>
          <cell r="M66"/>
          <cell r="N66"/>
          <cell r="O66"/>
          <cell r="P66"/>
          <cell r="Q66"/>
          <cell r="R66"/>
          <cell r="S66"/>
          <cell r="T66"/>
          <cell r="U66"/>
          <cell r="W66"/>
          <cell r="X66"/>
          <cell r="Y66"/>
          <cell r="Z66"/>
          <cell r="AA66" t="str">
            <v>Directorate (or equivalent) Organisational change</v>
          </cell>
          <cell r="AB66"/>
          <cell r="AC66"/>
          <cell r="AD66"/>
          <cell r="AE66"/>
          <cell r="AF66"/>
          <cell r="AG66"/>
          <cell r="AH66"/>
          <cell r="AI66"/>
          <cell r="AJ66"/>
          <cell r="AK66"/>
          <cell r="AL66"/>
          <cell r="AM66"/>
          <cell r="AN66"/>
          <cell r="AO66"/>
          <cell r="AP66"/>
          <cell r="AQ66"/>
          <cell r="AR66"/>
          <cell r="AS66"/>
          <cell r="AT66" t="str">
            <v>Left for new role on promotion in government</v>
          </cell>
          <cell r="AU66"/>
          <cell r="AV66"/>
          <cell r="AW66"/>
          <cell r="AX66" t="str">
            <v>Departmental (or equivalent) Organisational change</v>
          </cell>
          <cell r="AY66"/>
          <cell r="AZ66"/>
          <cell r="BA66"/>
          <cell r="BB66" t="str">
            <v>Departmental (or equivalent) Organisational change</v>
          </cell>
          <cell r="BC66" t="str">
            <v>Departmental (or equivalent) Organisational change</v>
          </cell>
          <cell r="BD66"/>
          <cell r="BE66"/>
          <cell r="BF66"/>
          <cell r="BG66"/>
          <cell r="BH66"/>
          <cell r="BI66" t="str">
            <v>Departmental (or equivalent) Organisational change</v>
          </cell>
          <cell r="BJ66" t="str">
            <v>Departmental (or equivalent) Organisational change</v>
          </cell>
          <cell r="BK66"/>
          <cell r="BL66"/>
          <cell r="BM66"/>
          <cell r="BN66"/>
          <cell r="BO66" t="str">
            <v>Directorate (or equivalent) Organisational change</v>
          </cell>
          <cell r="BP66"/>
          <cell r="BQ66"/>
          <cell r="BR66"/>
          <cell r="BS66"/>
          <cell r="BT66"/>
          <cell r="BU66"/>
          <cell r="BV66"/>
          <cell r="BW66"/>
          <cell r="BX66"/>
          <cell r="BY66"/>
          <cell r="BZ66"/>
          <cell r="CA66"/>
          <cell r="CB66"/>
          <cell r="CC66"/>
          <cell r="CD66"/>
          <cell r="CE66" t="str">
            <v>Departmental (or equivalent) Organisational change</v>
          </cell>
          <cell r="CF66"/>
          <cell r="CG66"/>
          <cell r="CH66" t="str">
            <v>Left for new role in government</v>
          </cell>
          <cell r="CI66"/>
          <cell r="CJ66"/>
          <cell r="CK66"/>
          <cell r="CL66"/>
          <cell r="CM66"/>
          <cell r="CN66"/>
          <cell r="CO66" t="str">
            <v>Left for new role in private sector</v>
          </cell>
          <cell r="CP66"/>
          <cell r="CQ66"/>
          <cell r="CR66"/>
          <cell r="CS66"/>
          <cell r="CT66"/>
          <cell r="CU66" t="str">
            <v>Life Cycle based change</v>
          </cell>
          <cell r="CV66" t="str">
            <v>Directorate (or equivalent) Organisational change</v>
          </cell>
          <cell r="CW66"/>
          <cell r="CX66"/>
          <cell r="CY66"/>
          <cell r="CZ66"/>
          <cell r="DA66"/>
          <cell r="DB66"/>
          <cell r="DC66"/>
          <cell r="DD66"/>
          <cell r="DE66"/>
          <cell r="DF66"/>
          <cell r="DG66"/>
          <cell r="DH66"/>
          <cell r="DI66"/>
          <cell r="DJ66"/>
          <cell r="DK66" t="str">
            <v>Retirement</v>
          </cell>
          <cell r="DL66"/>
          <cell r="DM66"/>
          <cell r="DN66"/>
          <cell r="DO66" t="str">
            <v>Directorate (or equivalent) Organisational change</v>
          </cell>
          <cell r="DP66"/>
          <cell r="DQ66"/>
          <cell r="DR66"/>
          <cell r="DS66"/>
          <cell r="DT66"/>
          <cell r="DU66"/>
          <cell r="DV66"/>
          <cell r="DW66"/>
          <cell r="DX66" t="str">
            <v>Career break</v>
          </cell>
          <cell r="DY66"/>
          <cell r="DZ66"/>
          <cell r="EA66" t="str">
            <v>Other</v>
          </cell>
          <cell r="EB66" t="str">
            <v>Temporary / Interim Assignment only</v>
          </cell>
          <cell r="EC66"/>
          <cell r="ED66"/>
          <cell r="EE66" t="str">
            <v>Temporary / Interim Assignment only</v>
          </cell>
          <cell r="EF66"/>
          <cell r="EH66"/>
          <cell r="EI66"/>
          <cell r="EJ66"/>
        </row>
        <row r="67">
          <cell r="B67"/>
          <cell r="C67"/>
          <cell r="D67"/>
          <cell r="E67"/>
          <cell r="F67"/>
          <cell r="G67"/>
          <cell r="H67"/>
          <cell r="I67"/>
          <cell r="K67"/>
          <cell r="L67"/>
          <cell r="M67"/>
          <cell r="N67"/>
          <cell r="O67"/>
          <cell r="P67"/>
          <cell r="Q67"/>
          <cell r="R67"/>
          <cell r="S67"/>
          <cell r="T67"/>
          <cell r="U67"/>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t="str">
            <v>Change made as part of the move to P2020 structure</v>
          </cell>
          <cell r="BC67"/>
          <cell r="BD67"/>
          <cell r="BE67"/>
          <cell r="BF67" t="str">
            <v>No SRO Letter IssuedEnd date TBC</v>
          </cell>
          <cell r="BG67"/>
          <cell r="BH67"/>
          <cell r="BI67"/>
          <cell r="BJ67"/>
          <cell r="BK67"/>
          <cell r="BL67"/>
          <cell r="BM67"/>
          <cell r="BN67"/>
          <cell r="BO67"/>
          <cell r="BP67"/>
          <cell r="BQ67"/>
          <cell r="BR67"/>
          <cell r="BS67"/>
          <cell r="BT67"/>
          <cell r="BU67"/>
          <cell r="BV67"/>
          <cell r="BW67"/>
          <cell r="BX67"/>
          <cell r="BY67"/>
          <cell r="BZ67"/>
          <cell r="CA67"/>
          <cell r="CB67"/>
          <cell r="CC67"/>
          <cell r="CD67"/>
          <cell r="CE67"/>
          <cell r="CF67"/>
          <cell r="CG67"/>
          <cell r="CH67"/>
          <cell r="CI67"/>
          <cell r="CJ67"/>
          <cell r="CK67"/>
          <cell r="CL67"/>
          <cell r="CM67"/>
          <cell r="CN67"/>
          <cell r="CO67" t="str">
            <v>Note :  current SRO is interim pending arrival of and handover to new Finance &amp; Estates Director</v>
          </cell>
          <cell r="CP67"/>
          <cell r="CQ67"/>
          <cell r="CR67"/>
          <cell r="CS67"/>
          <cell r="CT67"/>
          <cell r="CU67"/>
          <cell r="CV67"/>
          <cell r="CW67"/>
          <cell r="CX67"/>
          <cell r="CY67"/>
          <cell r="CZ67"/>
          <cell r="DA67"/>
          <cell r="DB67"/>
          <cell r="DC67"/>
          <cell r="DD67"/>
          <cell r="DE67"/>
          <cell r="DF67"/>
          <cell r="DG67"/>
          <cell r="DH67"/>
          <cell r="DI67"/>
          <cell r="DJ67"/>
          <cell r="DK67"/>
          <cell r="DL67"/>
          <cell r="DM67"/>
          <cell r="DN67"/>
          <cell r="DO67"/>
          <cell r="DP67"/>
          <cell r="DQ67"/>
          <cell r="DR67"/>
          <cell r="DS67"/>
          <cell r="DT67"/>
          <cell r="DU67"/>
          <cell r="DV67"/>
          <cell r="DW67"/>
          <cell r="DX67"/>
          <cell r="DY67"/>
          <cell r="DZ67"/>
          <cell r="EA67" t="str">
            <v>Full time SRO appointed in line with MPA PAR recommendations.</v>
          </cell>
          <cell r="EB67"/>
          <cell r="EC67"/>
          <cell r="ED67"/>
          <cell r="EE67"/>
          <cell r="EF67"/>
          <cell r="EH67"/>
          <cell r="EI67"/>
          <cell r="EJ67"/>
        </row>
        <row r="68">
          <cell r="B68"/>
          <cell r="C68"/>
          <cell r="D68"/>
          <cell r="E68"/>
          <cell r="F68"/>
          <cell r="G68"/>
          <cell r="H68"/>
          <cell r="I68"/>
          <cell r="K68"/>
          <cell r="L68"/>
          <cell r="M68"/>
          <cell r="N68"/>
          <cell r="O68"/>
          <cell r="P68"/>
          <cell r="Q68"/>
          <cell r="R68"/>
          <cell r="S68"/>
          <cell r="T68"/>
          <cell r="U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cell r="AY68"/>
          <cell r="AZ68"/>
          <cell r="BA68"/>
          <cell r="BB68"/>
          <cell r="BC68"/>
          <cell r="BD68"/>
          <cell r="BE68"/>
          <cell r="BF68"/>
          <cell r="BG68"/>
          <cell r="BH68"/>
          <cell r="BI68" t="str">
            <v>TBC in Qtr 3 FY15/16</v>
          </cell>
          <cell r="BJ68"/>
          <cell r="BK68"/>
          <cell r="BL68"/>
          <cell r="BM68"/>
          <cell r="BN68"/>
          <cell r="BO68"/>
          <cell r="BP68"/>
          <cell r="BQ68"/>
          <cell r="BR68"/>
          <cell r="BS68"/>
          <cell r="BT68"/>
          <cell r="BU68"/>
          <cell r="BV68"/>
          <cell r="BW68"/>
          <cell r="BX68"/>
          <cell r="BY68"/>
          <cell r="BZ68"/>
          <cell r="CA68"/>
          <cell r="CB68"/>
          <cell r="CC68"/>
          <cell r="CD68"/>
          <cell r="CE68"/>
          <cell r="CF68"/>
          <cell r="CG68" t="str">
            <v>to be completed by the MPA</v>
          </cell>
          <cell r="CH68" t="str">
            <v>to be completed by the MPA</v>
          </cell>
          <cell r="CI68"/>
          <cell r="CJ68" t="str">
            <v>to be completed by the MPA</v>
          </cell>
          <cell r="CK68" t="str">
            <v>to be completed by the MPA</v>
          </cell>
          <cell r="CL68" t="str">
            <v>to be completed by the MPA</v>
          </cell>
          <cell r="CM68" t="str">
            <v>to be completed by the MPA</v>
          </cell>
          <cell r="CN68" t="str">
            <v>to be completed by the MPA</v>
          </cell>
          <cell r="CO68"/>
          <cell r="CP68" t="str">
            <v>to be completed by the MPA</v>
          </cell>
          <cell r="CQ68"/>
          <cell r="CR68"/>
          <cell r="CS68"/>
          <cell r="CT68"/>
          <cell r="CU68"/>
          <cell r="CV68"/>
          <cell r="CW68"/>
          <cell r="CX68"/>
          <cell r="CY68"/>
          <cell r="CZ68"/>
          <cell r="DA68"/>
          <cell r="DB68"/>
          <cell r="DC68"/>
          <cell r="DD68"/>
          <cell r="DE68"/>
          <cell r="DF68"/>
          <cell r="DG68"/>
          <cell r="DH68"/>
          <cell r="DI68"/>
          <cell r="DJ68"/>
          <cell r="DK68"/>
          <cell r="DL68"/>
          <cell r="DM68"/>
          <cell r="DN68"/>
          <cell r="DO68"/>
          <cell r="DP68"/>
          <cell r="DQ68"/>
          <cell r="DR68"/>
          <cell r="DS68"/>
          <cell r="DT68"/>
          <cell r="DU68"/>
          <cell r="DV68"/>
          <cell r="DW68"/>
          <cell r="DX68"/>
          <cell r="DY68"/>
          <cell r="DZ68"/>
          <cell r="EA68"/>
          <cell r="EB68"/>
          <cell r="EC68"/>
          <cell r="ED68"/>
          <cell r="EE68"/>
          <cell r="EF68"/>
          <cell r="EH68"/>
          <cell r="EI68"/>
          <cell r="EJ68"/>
        </row>
        <row r="69">
          <cell r="B69" t="str">
            <v>Spinali</v>
          </cell>
          <cell r="C69" t="str">
            <v>Calder</v>
          </cell>
          <cell r="D69" t="str">
            <v>Bird</v>
          </cell>
          <cell r="E69" t="str">
            <v>Lloyd</v>
          </cell>
          <cell r="F69" t="str">
            <v>Johnson</v>
          </cell>
          <cell r="G69" t="str">
            <v>Kamellard</v>
          </cell>
          <cell r="H69" t="str">
            <v>Brennan</v>
          </cell>
          <cell r="I69" t="str">
            <v>Hughes</v>
          </cell>
          <cell r="J69" t="str">
            <v>Carter-Gray</v>
          </cell>
          <cell r="K69" t="str">
            <v>Manwaring</v>
          </cell>
          <cell r="L69" t="str">
            <v>Ashton</v>
          </cell>
          <cell r="M69" t="str">
            <v>Gill</v>
          </cell>
          <cell r="N69" t="str">
            <v>Forbes</v>
          </cell>
          <cell r="O69" t="str">
            <v>MacLeod</v>
          </cell>
          <cell r="P69" t="str">
            <v>Rowland</v>
          </cell>
          <cell r="Q69" t="str">
            <v>Field</v>
          </cell>
          <cell r="R69" t="str">
            <v>Ormerod</v>
          </cell>
          <cell r="S69" t="str">
            <v>Dunnett</v>
          </cell>
          <cell r="T69" t="str">
            <v>Kapadia</v>
          </cell>
          <cell r="U69" t="str">
            <v>Wintle</v>
          </cell>
          <cell r="V69" t="str">
            <v>Lowe</v>
          </cell>
          <cell r="W69" t="str">
            <v>Thompson</v>
          </cell>
          <cell r="X69" t="str">
            <v>Over</v>
          </cell>
          <cell r="Y69" t="str">
            <v>Broomfield</v>
          </cell>
          <cell r="Z69" t="str">
            <v>HOWES</v>
          </cell>
          <cell r="AA69" t="str">
            <v>Quarmby</v>
          </cell>
          <cell r="AB69" t="str">
            <v>Holliday</v>
          </cell>
          <cell r="AC69" t="str">
            <v>Hamshar-Willison</v>
          </cell>
          <cell r="AD69" t="str">
            <v>Stephenson</v>
          </cell>
          <cell r="AE69" t="str">
            <v>Rudley</v>
          </cell>
          <cell r="AF69" t="str">
            <v>Kirby</v>
          </cell>
          <cell r="AG69"/>
          <cell r="AH69"/>
          <cell r="AI69"/>
          <cell r="AJ69"/>
          <cell r="AK69"/>
          <cell r="AL69"/>
          <cell r="AM69"/>
          <cell r="AN69"/>
          <cell r="AO69"/>
          <cell r="AP69"/>
          <cell r="AQ69"/>
          <cell r="AR69"/>
          <cell r="AS69"/>
          <cell r="AT69"/>
          <cell r="AU69"/>
          <cell r="AV69"/>
          <cell r="AW69" t="str">
            <v>Mather</v>
          </cell>
          <cell r="AX69" t="str">
            <v>Roodhouse</v>
          </cell>
          <cell r="AY69" t="str">
            <v>Kennedy</v>
          </cell>
          <cell r="AZ69" t="str">
            <v>Fox</v>
          </cell>
          <cell r="BA69" t="str">
            <v>Pitt</v>
          </cell>
          <cell r="BB69" t="str">
            <v>Habergham</v>
          </cell>
          <cell r="BC69" t="str">
            <v>Warden</v>
          </cell>
          <cell r="BD69" t="str">
            <v>Ryan</v>
          </cell>
          <cell r="BE69" t="str">
            <v>Hunt</v>
          </cell>
          <cell r="BF69" t="str">
            <v>Adenubi</v>
          </cell>
          <cell r="BG69" t="str">
            <v>Stirling</v>
          </cell>
          <cell r="BH69" t="str">
            <v>Kay</v>
          </cell>
          <cell r="BI69" t="str">
            <v>Spooner</v>
          </cell>
          <cell r="BJ69" t="str">
            <v>Nixon</v>
          </cell>
          <cell r="BK69" t="str">
            <v>Henry</v>
          </cell>
          <cell r="BL69" t="str">
            <v>Coyne</v>
          </cell>
          <cell r="BM69" t="str">
            <v>Murphy</v>
          </cell>
          <cell r="BN69" t="str">
            <v>Harry</v>
          </cell>
          <cell r="BO69" t="str">
            <v>Barton</v>
          </cell>
          <cell r="BP69" t="str">
            <v>Long</v>
          </cell>
          <cell r="BQ69" t="str">
            <v>Walker</v>
          </cell>
          <cell r="BR69" t="str">
            <v>McCormack</v>
          </cell>
          <cell r="BS69" t="str">
            <v>Gillis</v>
          </cell>
          <cell r="BT69" t="str">
            <v>Bradshaw</v>
          </cell>
          <cell r="BU69" t="str">
            <v>Barton</v>
          </cell>
          <cell r="BV69" t="str">
            <v>Clark</v>
          </cell>
          <cell r="BW69" t="str">
            <v>Briggs</v>
          </cell>
          <cell r="BX69" t="str">
            <v>Wright</v>
          </cell>
          <cell r="BY69" t="str">
            <v>Arnold</v>
          </cell>
          <cell r="BZ69" t="str">
            <v>Shingadia</v>
          </cell>
          <cell r="CA69" t="str">
            <v>Thomas</v>
          </cell>
          <cell r="CB69" t="str">
            <v>Arnold</v>
          </cell>
          <cell r="CC69" t="str">
            <v>Boyd</v>
          </cell>
          <cell r="CD69" t="str">
            <v>Kennedy</v>
          </cell>
          <cell r="CE69" t="str">
            <v>Franklin</v>
          </cell>
          <cell r="CF69" t="str">
            <v>Harrison</v>
          </cell>
          <cell r="CG69" t="str">
            <v>Coleman</v>
          </cell>
          <cell r="CH69" t="str">
            <v>McGrath</v>
          </cell>
          <cell r="CI69" t="str">
            <v>Westmore</v>
          </cell>
          <cell r="CJ69" t="str">
            <v>Clarke</v>
          </cell>
          <cell r="CK69" t="str">
            <v>Charles</v>
          </cell>
          <cell r="CL69" t="str">
            <v>Shipley</v>
          </cell>
          <cell r="CM69" t="str">
            <v>Crean</v>
          </cell>
          <cell r="CN69" t="str">
            <v>Keane</v>
          </cell>
          <cell r="CO69" t="str">
            <v>Sellar</v>
          </cell>
          <cell r="CP69" t="str">
            <v>Duncan</v>
          </cell>
          <cell r="CQ69" t="str">
            <v>WILCOCK</v>
          </cell>
          <cell r="CR69" t="str">
            <v>Hughes</v>
          </cell>
          <cell r="CS69" t="str">
            <v>Kingsford</v>
          </cell>
          <cell r="CT69" t="str">
            <v>White</v>
          </cell>
          <cell r="CU69" t="str">
            <v>Kingsford</v>
          </cell>
          <cell r="CV69" t="str">
            <v>Duddy</v>
          </cell>
          <cell r="CW69" t="str">
            <v>Gen John Crackett</v>
          </cell>
          <cell r="CX69" t="str">
            <v>Morris</v>
          </cell>
          <cell r="CY69" t="str">
            <v>Mackay</v>
          </cell>
          <cell r="CZ69" t="str">
            <v>Barrett</v>
          </cell>
          <cell r="DA69" t="str">
            <v>Deane</v>
          </cell>
          <cell r="DB69" t="str">
            <v>Adams</v>
          </cell>
          <cell r="DC69" t="str">
            <v>Bradley</v>
          </cell>
          <cell r="DD69" t="str">
            <v>Medwell</v>
          </cell>
          <cell r="DE69" t="str">
            <v>Griffiths</v>
          </cell>
          <cell r="DF69" t="str">
            <v>Cole</v>
          </cell>
          <cell r="DG69" t="str">
            <v>Barley</v>
          </cell>
          <cell r="DH69" t="str">
            <v>West</v>
          </cell>
          <cell r="DI69" t="str">
            <v>SHATTOCK</v>
          </cell>
          <cell r="DJ69" t="str">
            <v>Saul</v>
          </cell>
          <cell r="DK69" t="str">
            <v>Pusey, Heather McNaughton (jobshare)</v>
          </cell>
          <cell r="DL69" t="str">
            <v>Van Overtveld</v>
          </cell>
          <cell r="DM69" t="str">
            <v>Knott</v>
          </cell>
          <cell r="DN69" t="str">
            <v>Burke</v>
          </cell>
          <cell r="DO69" t="str">
            <v>Hughes</v>
          </cell>
          <cell r="DP69" t="str">
            <v>Briers</v>
          </cell>
          <cell r="DQ69" t="str">
            <v>Hunt</v>
          </cell>
          <cell r="DR69" t="str">
            <v>Hodgson</v>
          </cell>
          <cell r="DS69" t="str">
            <v>Robins</v>
          </cell>
          <cell r="DT69" t="str">
            <v>Cryar</v>
          </cell>
          <cell r="DU69" t="str">
            <v>Pullan</v>
          </cell>
          <cell r="DV69" t="str">
            <v>Bradley</v>
          </cell>
          <cell r="DW69" t="str">
            <v>Trent</v>
          </cell>
          <cell r="DX69" t="str">
            <v>Ryder</v>
          </cell>
          <cell r="DY69" t="str">
            <v>Rowland</v>
          </cell>
          <cell r="DZ69" t="str">
            <v>Borg</v>
          </cell>
          <cell r="EA69" t="str">
            <v>Pierce</v>
          </cell>
          <cell r="EB69" t="str">
            <v>Goodman</v>
          </cell>
          <cell r="EC69" t="str">
            <v>Lewis</v>
          </cell>
          <cell r="ED69" t="str">
            <v>Greening</v>
          </cell>
          <cell r="EE69" t="str">
            <v>Morris</v>
          </cell>
          <cell r="EF69" t="str">
            <v>Lowit</v>
          </cell>
          <cell r="EG69" t="str">
            <v>Venosi</v>
          </cell>
          <cell r="EH69" t="str">
            <v>Allright</v>
          </cell>
          <cell r="EI69" t="str">
            <v>Tully</v>
          </cell>
          <cell r="EJ69" t="str">
            <v>Humberstone</v>
          </cell>
        </row>
        <row r="70">
          <cell r="B70" t="str">
            <v>Anne</v>
          </cell>
          <cell r="C70" t="str">
            <v>Steve</v>
          </cell>
          <cell r="D70" t="str">
            <v>Nigel</v>
          </cell>
          <cell r="E70" t="str">
            <v>Henry</v>
          </cell>
          <cell r="F70" t="str">
            <v>Simon</v>
          </cell>
          <cell r="G70" t="str">
            <v>Adrian</v>
          </cell>
          <cell r="H70" t="str">
            <v>Michael</v>
          </cell>
          <cell r="I70" t="str">
            <v>Janet</v>
          </cell>
          <cell r="J70" t="str">
            <v>Ann</v>
          </cell>
          <cell r="K70" t="str">
            <v>Anne</v>
          </cell>
          <cell r="L70" t="str">
            <v>Mark</v>
          </cell>
          <cell r="M70" t="str">
            <v>Liz</v>
          </cell>
          <cell r="N70" t="str">
            <v>Peter</v>
          </cell>
          <cell r="O70" t="str">
            <v>Frances</v>
          </cell>
          <cell r="P70" t="str">
            <v>Joanna</v>
          </cell>
          <cell r="Q70" t="str">
            <v>Andrew</v>
          </cell>
          <cell r="R70" t="str">
            <v>Sarah</v>
          </cell>
          <cell r="S70" t="str">
            <v>Jo</v>
          </cell>
          <cell r="T70" t="str">
            <v>Daniel</v>
          </cell>
          <cell r="U70" t="str">
            <v>Tom</v>
          </cell>
          <cell r="V70" t="str">
            <v>Nigel</v>
          </cell>
          <cell r="W70" t="str">
            <v>Duncan</v>
          </cell>
          <cell r="X70" t="str">
            <v>Alan</v>
          </cell>
          <cell r="Y70" t="str">
            <v>Jo</v>
          </cell>
          <cell r="Z70" t="str">
            <v>CHRIS</v>
          </cell>
          <cell r="AA70" t="str">
            <v>Peter</v>
          </cell>
          <cell r="AB70" t="str">
            <v>Marian</v>
          </cell>
          <cell r="AC70" t="str">
            <v>Jessie/ Katy</v>
          </cell>
          <cell r="AD70" t="str">
            <v>Rachel</v>
          </cell>
          <cell r="AE70" t="str">
            <v>Daniel</v>
          </cell>
          <cell r="AF70" t="str">
            <v>Nigel</v>
          </cell>
          <cell r="AG70"/>
          <cell r="AH70"/>
          <cell r="AI70"/>
          <cell r="AJ70"/>
          <cell r="AK70"/>
          <cell r="AL70"/>
          <cell r="AM70"/>
          <cell r="AN70"/>
          <cell r="AO70"/>
          <cell r="AP70"/>
          <cell r="AQ70"/>
          <cell r="AR70"/>
          <cell r="AS70"/>
          <cell r="AT70"/>
          <cell r="AU70"/>
          <cell r="AV70"/>
          <cell r="AW70" t="str">
            <v>Nicole</v>
          </cell>
          <cell r="AX70" t="str">
            <v>Eve</v>
          </cell>
          <cell r="AY70" t="str">
            <v>Dorian</v>
          </cell>
          <cell r="AZ70" t="str">
            <v>Nic</v>
          </cell>
          <cell r="BA70" t="str">
            <v>Nichola</v>
          </cell>
          <cell r="BB70" t="str">
            <v>Rachel</v>
          </cell>
          <cell r="BC70" t="str">
            <v>Martin</v>
          </cell>
          <cell r="BD70" t="str">
            <v>Dermot</v>
          </cell>
          <cell r="BE70" t="str">
            <v>Andy</v>
          </cell>
          <cell r="BF70" t="str">
            <v>Kemi</v>
          </cell>
          <cell r="BG70" t="str">
            <v>Chris</v>
          </cell>
          <cell r="BH70" t="str">
            <v>Melanie</v>
          </cell>
          <cell r="BI70" t="str">
            <v>Paul</v>
          </cell>
          <cell r="BJ70" t="str">
            <v>Phil</v>
          </cell>
          <cell r="BK70" t="str">
            <v>Cleveland</v>
          </cell>
          <cell r="BL70" t="str">
            <v>Gordon</v>
          </cell>
          <cell r="BM70" t="str">
            <v>Rachel</v>
          </cell>
          <cell r="BN70" t="str">
            <v>Tim</v>
          </cell>
          <cell r="BO70" t="str">
            <v>Sarah</v>
          </cell>
          <cell r="BP70" t="str">
            <v>Ray</v>
          </cell>
          <cell r="BQ70" t="str">
            <v>Fiona</v>
          </cell>
          <cell r="BR70" t="str">
            <v>Tom</v>
          </cell>
          <cell r="BS70" t="str">
            <v>Julie</v>
          </cell>
          <cell r="BT70" t="str">
            <v>Joanne</v>
          </cell>
          <cell r="BU70" t="str">
            <v>James</v>
          </cell>
          <cell r="BV70" t="str">
            <v>Ian</v>
          </cell>
          <cell r="BW70" t="str">
            <v>Matt</v>
          </cell>
          <cell r="BX70" t="str">
            <v>Ian</v>
          </cell>
          <cell r="BY70" t="str">
            <v>Cathy</v>
          </cell>
          <cell r="BZ70" t="str">
            <v>Chandni</v>
          </cell>
          <cell r="CA70" t="str">
            <v>David</v>
          </cell>
          <cell r="CB70" t="str">
            <v>Cathy</v>
          </cell>
          <cell r="CC70" t="str">
            <v>Steven</v>
          </cell>
          <cell r="CD70" t="str">
            <v>Ian</v>
          </cell>
          <cell r="CE70" t="str">
            <v>Kevin</v>
          </cell>
          <cell r="CF70" t="str">
            <v xml:space="preserve">John </v>
          </cell>
          <cell r="CG70" t="str">
            <v>Rob</v>
          </cell>
          <cell r="CH70" t="str">
            <v>Nick</v>
          </cell>
          <cell r="CI70" t="str">
            <v>Nicola</v>
          </cell>
          <cell r="CJ70" t="str">
            <v>Richard</v>
          </cell>
          <cell r="CK70" t="str">
            <v>David</v>
          </cell>
          <cell r="CL70" t="str">
            <v>Gordon</v>
          </cell>
          <cell r="CM70" t="str">
            <v>Brendan</v>
          </cell>
          <cell r="CN70" t="str">
            <v>Jackie</v>
          </cell>
          <cell r="CO70" t="str">
            <v>Martin</v>
          </cell>
          <cell r="CP70" t="str">
            <v>James</v>
          </cell>
          <cell r="CQ70" t="str">
            <v>Stephen</v>
          </cell>
          <cell r="CR70" t="str">
            <v>Richard</v>
          </cell>
          <cell r="CS70" t="str">
            <v>Justin</v>
          </cell>
          <cell r="CT70" t="str">
            <v>Phil</v>
          </cell>
          <cell r="CU70" t="str">
            <v>Justin</v>
          </cell>
          <cell r="CV70" t="str">
            <v>Mark</v>
          </cell>
          <cell r="CW70" t="str">
            <v>Maj</v>
          </cell>
          <cell r="CX70" t="str">
            <v>Julie</v>
          </cell>
          <cell r="CY70" t="str">
            <v>Graeme</v>
          </cell>
          <cell r="CZ70" t="str">
            <v>Robert</v>
          </cell>
          <cell r="DA70" t="str">
            <v>Nicki</v>
          </cell>
          <cell r="DB70" t="str">
            <v>Mark</v>
          </cell>
          <cell r="DC70" t="str">
            <v>Mark</v>
          </cell>
          <cell r="DD70" t="str">
            <v>Dave</v>
          </cell>
          <cell r="DE70" t="str">
            <v>Mike</v>
          </cell>
          <cell r="DF70" t="str">
            <v>Jonathan</v>
          </cell>
          <cell r="DG70" t="str">
            <v>Michael</v>
          </cell>
          <cell r="DH70" t="str">
            <v>Roger</v>
          </cell>
          <cell r="DI70" t="str">
            <v>S</v>
          </cell>
          <cell r="DJ70" t="str">
            <v>Peter</v>
          </cell>
          <cell r="DK70" t="str">
            <v>Caroline</v>
          </cell>
          <cell r="DL70" t="str">
            <v>Stefan</v>
          </cell>
          <cell r="DM70" t="str">
            <v>Roland</v>
          </cell>
          <cell r="DN70" t="str">
            <v>Thomas</v>
          </cell>
          <cell r="DO70" t="str">
            <v>Richard</v>
          </cell>
          <cell r="DP70" t="str">
            <v>Matt</v>
          </cell>
          <cell r="DQ70" t="str">
            <v>Nick</v>
          </cell>
          <cell r="DR70" t="str">
            <v>Timothy</v>
          </cell>
          <cell r="DS70" t="str">
            <v>Geoff</v>
          </cell>
          <cell r="DT70" t="str">
            <v>Tim</v>
          </cell>
          <cell r="DU70" t="str">
            <v>Mark</v>
          </cell>
          <cell r="DV70" t="str">
            <v>Mark</v>
          </cell>
          <cell r="DW70" t="str">
            <v>Russell</v>
          </cell>
          <cell r="DX70" t="str">
            <v>Loveday</v>
          </cell>
          <cell r="DY70" t="str">
            <v>Jo</v>
          </cell>
          <cell r="DZ70" t="str">
            <v>Jenni</v>
          </cell>
          <cell r="EA70" t="str">
            <v>Denise</v>
          </cell>
          <cell r="EB70" t="str">
            <v>Richard</v>
          </cell>
          <cell r="EC70" t="str">
            <v>Laurence</v>
          </cell>
          <cell r="ED70" t="str">
            <v>Grayson</v>
          </cell>
          <cell r="EE70" t="str">
            <v>Laura</v>
          </cell>
          <cell r="EF70" t="str">
            <v>Nicola</v>
          </cell>
          <cell r="EG70" t="str">
            <v>Kevin</v>
          </cell>
          <cell r="EH70" t="str">
            <v xml:space="preserve">Ian </v>
          </cell>
          <cell r="EI70" t="str">
            <v>John</v>
          </cell>
          <cell r="EJ70" t="str">
            <v>Ben Richard James</v>
          </cell>
        </row>
        <row r="71">
          <cell r="B71" t="str">
            <v>Anne Spinali</v>
          </cell>
          <cell r="C71" t="str">
            <v>Steve Calder</v>
          </cell>
          <cell r="D71" t="str">
            <v>Nigel Bird</v>
          </cell>
          <cell r="E71" t="str">
            <v>Henry Lloyd</v>
          </cell>
          <cell r="F71" t="str">
            <v>Simon Johnson</v>
          </cell>
          <cell r="G71" t="str">
            <v>Adrian Kamellard</v>
          </cell>
          <cell r="H71" t="str">
            <v>Michael Brennan</v>
          </cell>
          <cell r="I71" t="str">
            <v>Janet Hughes</v>
          </cell>
          <cell r="J71" t="str">
            <v>Ann Carter-Gray</v>
          </cell>
          <cell r="K71" t="str">
            <v>Anne Manwaring</v>
          </cell>
          <cell r="L71" t="str">
            <v>Mark Ashton</v>
          </cell>
          <cell r="M71" t="str">
            <v>Liz Gill</v>
          </cell>
          <cell r="N71" t="str">
            <v>Peter Forbes</v>
          </cell>
          <cell r="O71" t="str">
            <v>Frances MacLeod</v>
          </cell>
          <cell r="P71" t="str">
            <v>Joanna Rowland</v>
          </cell>
          <cell r="Q71" t="str">
            <v>Andrew Field</v>
          </cell>
          <cell r="R71" t="str">
            <v>Sarah Ormerod</v>
          </cell>
          <cell r="S71" t="str">
            <v>Jo Dunnett</v>
          </cell>
          <cell r="T71" t="str">
            <v>Daniel Kapadia</v>
          </cell>
          <cell r="U71" t="str">
            <v>Tom Wintle</v>
          </cell>
          <cell r="V71" t="str">
            <v>Nigel Lowe</v>
          </cell>
          <cell r="W71" t="str">
            <v>Duncan Thompson</v>
          </cell>
          <cell r="X71" t="str">
            <v>Alan Over</v>
          </cell>
          <cell r="Y71" t="str">
            <v>Jo Broomfield</v>
          </cell>
          <cell r="Z71" t="str">
            <v>CHRIS HOWES</v>
          </cell>
          <cell r="AA71" t="str">
            <v>Peter Quarmby</v>
          </cell>
          <cell r="AB71" t="str">
            <v>Marian Holliday</v>
          </cell>
          <cell r="AC71" t="str">
            <v>Jessie/ Katy Hamshar-Willison</v>
          </cell>
          <cell r="AD71" t="str">
            <v>Rachel Stephenson</v>
          </cell>
          <cell r="AE71" t="str">
            <v>Daniel Rudley</v>
          </cell>
          <cell r="AF71" t="str">
            <v>Nigel Kirby</v>
          </cell>
          <cell r="AG71" t="str">
            <v>John Worthington</v>
          </cell>
          <cell r="AH71" t="str">
            <v>Derek Parody</v>
          </cell>
          <cell r="AI71" t="str">
            <v>Sacha Hatteea (DD - ACAP Delivery), 
Rupesh Mehta (DD - ACAP Policy)</v>
          </cell>
          <cell r="AJ71" t="str">
            <v>Graham Stockbridge</v>
          </cell>
          <cell r="AK71" t="str">
            <v xml:space="preserve">Stuart White </v>
          </cell>
          <cell r="AL71" t="str">
            <v>Rhydian Phillips</v>
          </cell>
          <cell r="AM71" t="str">
            <v>Paul Rodgers, Cavendish Elithorn, Nick Bisson, Michael Hurn, Caroline Botwood</v>
          </cell>
          <cell r="AN71" t="str">
            <v>Paul Fishwick</v>
          </cell>
          <cell r="AO71" t="str">
            <v>Mike Brown</v>
          </cell>
          <cell r="AP71" t="str">
            <v>John Reed</v>
          </cell>
          <cell r="AQ71" t="str">
            <v>Stuart Baker</v>
          </cell>
          <cell r="AR71" t="str">
            <v xml:space="preserve">Peter Wilkinson </v>
          </cell>
          <cell r="AS71" t="str">
            <v>Damien Oliver</v>
          </cell>
          <cell r="AT71" t="str">
            <v>Alan Aitchison</v>
          </cell>
          <cell r="AU71" t="str">
            <v>Rhydian Phillips</v>
          </cell>
          <cell r="AV71" t="str">
            <v>Jonathan Daley</v>
          </cell>
          <cell r="AW71" t="str">
            <v>Nicole Mather</v>
          </cell>
          <cell r="AX71" t="str">
            <v>Eve Roodhouse</v>
          </cell>
          <cell r="AY71" t="str">
            <v>Dorian Kennedy</v>
          </cell>
          <cell r="AZ71" t="str">
            <v>Nic Fox</v>
          </cell>
          <cell r="BA71" t="str">
            <v>Nichola Pitt</v>
          </cell>
          <cell r="BB71" t="str">
            <v>Rachel Habergham</v>
          </cell>
          <cell r="BC71" t="str">
            <v>Martin Warden</v>
          </cell>
          <cell r="BD71" t="str">
            <v>Dermot Ryan</v>
          </cell>
          <cell r="BE71" t="str">
            <v>Andy Hunt</v>
          </cell>
          <cell r="BF71" t="str">
            <v>Kemi Adenubi</v>
          </cell>
          <cell r="BG71" t="str">
            <v>Chris Stirling</v>
          </cell>
          <cell r="BH71" t="str">
            <v>Melanie Kay</v>
          </cell>
          <cell r="BI71" t="str">
            <v>Paul Spooner</v>
          </cell>
          <cell r="BJ71" t="str">
            <v>Phil Nixon</v>
          </cell>
          <cell r="BK71" t="str">
            <v>Cleveland Henry</v>
          </cell>
          <cell r="BL71" t="str">
            <v>Gordon Coyne</v>
          </cell>
          <cell r="BM71" t="str">
            <v>Rachel Murphy</v>
          </cell>
          <cell r="BN71" t="str">
            <v>Tim Harry</v>
          </cell>
          <cell r="BO71" t="str">
            <v>Sarah Barton</v>
          </cell>
          <cell r="BP71" t="str">
            <v>Ray Long</v>
          </cell>
          <cell r="BQ71" t="str">
            <v>Fiona Walker</v>
          </cell>
          <cell r="BR71" t="str">
            <v>Tom McCormack</v>
          </cell>
          <cell r="BS71" t="str">
            <v>Julie Gillis</v>
          </cell>
          <cell r="BT71" t="str">
            <v>Joanne Bradshaw</v>
          </cell>
          <cell r="BU71" t="str">
            <v>James Barton</v>
          </cell>
          <cell r="BV71" t="str">
            <v>Ian Clark</v>
          </cell>
          <cell r="BW71" t="str">
            <v>Matt Briggs</v>
          </cell>
          <cell r="BX71" t="str">
            <v>Ian Wright</v>
          </cell>
          <cell r="BY71" t="str">
            <v>Cathy Arnold</v>
          </cell>
          <cell r="BZ71" t="str">
            <v>Chandni Shingadia</v>
          </cell>
          <cell r="CA71" t="str">
            <v>David Thomas</v>
          </cell>
          <cell r="CB71" t="str">
            <v>Cathy Arnold</v>
          </cell>
          <cell r="CC71" t="str">
            <v>Steven Boyd</v>
          </cell>
          <cell r="CD71" t="str">
            <v>Ian Kennedy</v>
          </cell>
          <cell r="CE71" t="str">
            <v>Kevin Franklin</v>
          </cell>
          <cell r="CF71" t="str">
            <v>John  Harrison</v>
          </cell>
          <cell r="CG71" t="str">
            <v>Rob Coleman</v>
          </cell>
          <cell r="CH71" t="str">
            <v>Nick McGrath</v>
          </cell>
          <cell r="CI71" t="str">
            <v>Nicola Westmore</v>
          </cell>
          <cell r="CJ71" t="str">
            <v>Richard Clarke</v>
          </cell>
          <cell r="CK71" t="str">
            <v>David Charles</v>
          </cell>
          <cell r="CL71" t="str">
            <v>Gordon Shipley</v>
          </cell>
          <cell r="CM71" t="str">
            <v>Brendan Crean</v>
          </cell>
          <cell r="CN71" t="str">
            <v>Jackie Keane</v>
          </cell>
          <cell r="CO71" t="str">
            <v>Martin Sellar</v>
          </cell>
          <cell r="CP71" t="str">
            <v>James Duncan</v>
          </cell>
          <cell r="CQ71" t="str">
            <v>Stephen WILCOCK</v>
          </cell>
          <cell r="CR71" t="str">
            <v>Richard Hughes</v>
          </cell>
          <cell r="CS71" t="str">
            <v>Justin Kingsford</v>
          </cell>
          <cell r="CT71" t="str">
            <v>Phil White</v>
          </cell>
          <cell r="CU71" t="str">
            <v>Justin Kingsford</v>
          </cell>
          <cell r="CV71" t="str">
            <v>Mark Duddy</v>
          </cell>
          <cell r="CW71" t="str">
            <v>Maj Gen John Crackett</v>
          </cell>
          <cell r="CX71" t="str">
            <v>Julie Morris</v>
          </cell>
          <cell r="CY71" t="str">
            <v>Graeme Mackay</v>
          </cell>
          <cell r="CZ71" t="str">
            <v>Robert Barrett</v>
          </cell>
          <cell r="DA71" t="str">
            <v>Nicki Deane</v>
          </cell>
          <cell r="DB71" t="str">
            <v>Mark Adams</v>
          </cell>
          <cell r="DC71" t="str">
            <v>Mark Bradley</v>
          </cell>
          <cell r="DD71" t="str">
            <v>Dave Medwell</v>
          </cell>
          <cell r="DE71" t="str">
            <v>Mike Griffiths</v>
          </cell>
          <cell r="DF71" t="str">
            <v>Jonathan Cole</v>
          </cell>
          <cell r="DG71" t="str">
            <v>Michael Barley</v>
          </cell>
          <cell r="DH71" t="str">
            <v>Roger West</v>
          </cell>
          <cell r="DI71" t="str">
            <v>S SHATTOCK</v>
          </cell>
          <cell r="DJ71" t="str">
            <v>Peter Saul</v>
          </cell>
          <cell r="DK71" t="str">
            <v>Caroline Pusey, Heather McNaughton (jobshare)</v>
          </cell>
          <cell r="DL71" t="str">
            <v>Stefan Van Overtveld</v>
          </cell>
          <cell r="DM71" t="str">
            <v>Roland Knott</v>
          </cell>
          <cell r="DN71" t="str">
            <v>Thomas Burke</v>
          </cell>
          <cell r="DO71" t="str">
            <v>Richard Hughes</v>
          </cell>
          <cell r="DP71" t="str">
            <v>Matt Briers</v>
          </cell>
          <cell r="DQ71" t="str">
            <v>Nick Hunt</v>
          </cell>
          <cell r="DR71" t="str">
            <v>Timothy Hodgson</v>
          </cell>
          <cell r="DS71" t="str">
            <v>Geoff Robins</v>
          </cell>
          <cell r="DT71" t="str">
            <v>Tim Cryar</v>
          </cell>
          <cell r="DU71" t="str">
            <v>Mark Pullan</v>
          </cell>
          <cell r="DV71" t="str">
            <v>Mark Bradley</v>
          </cell>
          <cell r="DW71" t="str">
            <v>Russell Trent</v>
          </cell>
          <cell r="DX71" t="str">
            <v>Loveday Ryder</v>
          </cell>
          <cell r="DY71" t="str">
            <v>Jo Rowland</v>
          </cell>
          <cell r="DZ71" t="str">
            <v>Jenni Borg</v>
          </cell>
          <cell r="EA71" t="str">
            <v>Denise Pierce</v>
          </cell>
          <cell r="EB71" t="str">
            <v>Richard Goodman</v>
          </cell>
          <cell r="EC71" t="str">
            <v>Laurence Lewis</v>
          </cell>
          <cell r="ED71" t="str">
            <v>Grayson Greening</v>
          </cell>
          <cell r="EE71" t="str">
            <v>Laura Morris</v>
          </cell>
          <cell r="EF71" t="str">
            <v>Nicola Lowit</v>
          </cell>
          <cell r="EG71" t="str">
            <v>Kevin Venosi</v>
          </cell>
          <cell r="EH71" t="str">
            <v>IAN ALLRIGHT</v>
          </cell>
          <cell r="EI71" t="str">
            <v>John Tully</v>
          </cell>
          <cell r="EJ71" t="str">
            <v>Ben Richard James Humberstone</v>
          </cell>
        </row>
        <row r="72">
          <cell r="B72" t="str">
            <v>anne.spinali@ukgi.gov.uk</v>
          </cell>
          <cell r="C72" t="str">
            <v>Steve.Calder@landregistry.gov.uk</v>
          </cell>
          <cell r="D72" t="str">
            <v>nibi@nerc.ac.uk</v>
          </cell>
          <cell r="E72" t="str">
            <v>henry.lloyd@bis.gsi.gov.uk</v>
          </cell>
          <cell r="F72" t="str">
            <v>simon.johnson@headoffice.mrc.ac.uk</v>
          </cell>
          <cell r="G72" t="str">
            <v>Adrian.Kamellard@cabinetoffice.gov.uk</v>
          </cell>
          <cell r="H72" t="str">
            <v>michael.brennan@cabinetoffice.gov.uk</v>
          </cell>
          <cell r="I72" t="str">
            <v>janet.hughes@digital.cabinet-office.gov.uk</v>
          </cell>
          <cell r="J72" t="str">
            <v>ann.cartergray@cabinetoffice.gov.uk</v>
          </cell>
          <cell r="K72" t="str">
            <v>anne.manwaring@cabinetoffice.gov.uk</v>
          </cell>
          <cell r="L72" t="str">
            <v>mark.ashton@cabinetoffice.gov.uk</v>
          </cell>
          <cell r="M72" t="str">
            <v>liz.gill@cabinetoffice.gov.uk</v>
          </cell>
          <cell r="N72" t="str">
            <v>Peter.Forbes@cps.gsi.gov.uk</v>
          </cell>
          <cell r="O72" t="str">
            <v>Frances.MacLeod@culture.gov.uk</v>
          </cell>
          <cell r="P72" t="str">
            <v>joanna.rowland@culture.gov.uk</v>
          </cell>
          <cell r="Q72" t="str">
            <v>andrew.field@culture.gov.uk</v>
          </cell>
          <cell r="R72" t="str">
            <v>sarah.ormerod@culture.gov.uk</v>
          </cell>
          <cell r="S72" t="str">
            <v>joanna.dunnett@tate.org.uk</v>
          </cell>
          <cell r="T72" t="str">
            <v>daniel.kapadia@decc.gsi.gov.uk</v>
          </cell>
          <cell r="U72" t="str">
            <v>tom.wintle@decc.gsi.gov.uk</v>
          </cell>
          <cell r="V72" t="str">
            <v>nigel.lowe@nda.gov.uk</v>
          </cell>
          <cell r="W72" t="str">
            <v>duncan.thompson@nda.gov.uk</v>
          </cell>
          <cell r="X72" t="str">
            <v>alan.over@decc.gsi.gov.uk</v>
          </cell>
          <cell r="Y72" t="str">
            <v xml:space="preserve">jo.broomfield@capdelivery.gsi.gov.uk </v>
          </cell>
          <cell r="Z72" t="str">
            <v xml:space="preserve">chris.howes@environment-agency.gov.uk </v>
          </cell>
          <cell r="AA72" t="str">
            <v>peter.quarmby@environment-agency.gov.uk</v>
          </cell>
          <cell r="AB72" t="str">
            <v>marian.holliday@defra.gsi.gov.uk</v>
          </cell>
          <cell r="AC72" t="str">
            <v>Jobshare.HAMSHAR-WILLISON@education.gsi.gov.uk</v>
          </cell>
          <cell r="AD72" t="str">
            <v xml:space="preserve">rachel.stephenson@education.gsi.gov.uk    </v>
          </cell>
          <cell r="AE72" t="str">
            <v>daniel.rudley@education.gsi.gov.uk</v>
          </cell>
          <cell r="AF72" t="str">
            <v>n-kirby@dfid.gov.uk</v>
          </cell>
          <cell r="AG72" t="str">
            <v>John.Worthington@macegroup.com</v>
          </cell>
          <cell r="AH72" t="str">
            <v>derek.parody@highwaysengland.co.uk</v>
          </cell>
          <cell r="AI72" t="str">
            <v>Sacha.Hatteea@dft.gsi.gov.uk
Rupesh.Mehta@dft.gsi.gov.uk</v>
          </cell>
          <cell r="AJ72" t="str">
            <v>graham.stockbridge@dft.gsi.gov.uk</v>
          </cell>
          <cell r="AK72" t="str">
            <v>stuart.white@dft.gsi.gov.uk</v>
          </cell>
          <cell r="AL72" t="str">
            <v>rhydian.phillips@dft.gsi.gov.uk</v>
          </cell>
          <cell r="AM72" t="str">
            <v>Paul.Rodgers@dft.gsi.gov.uk</v>
          </cell>
          <cell r="AN72" t="str">
            <v>paul.fishwick@dft.gsi.gov.uk</v>
          </cell>
          <cell r="AO72" t="str">
            <v>michael.s.brown@uk.pwc.com</v>
          </cell>
          <cell r="AP72" t="str">
            <v>john.reed@dft.gsi.gov.uk</v>
          </cell>
          <cell r="AQ72" t="str">
            <v>Stuart.Baker@dft.gsi.gov.uk</v>
          </cell>
          <cell r="AR72" t="str">
            <v>Peter.Wilkinson@railexecutive.gsi.gov.uk</v>
          </cell>
          <cell r="AS72" t="str">
            <v>damien.oliver@mcga.gov.uk
damien.oliver@dft.gsi.gov.uk</v>
          </cell>
          <cell r="AT72" t="str">
            <v>alan.aitchison@dft.gsi.gov.uk</v>
          </cell>
          <cell r="AU72" t="str">
            <v>rhydian.phillips@dft.gsi.gov.uk</v>
          </cell>
          <cell r="AV72" t="str">
            <v>jonathan.daley@dft.gsi.gov.uk</v>
          </cell>
          <cell r="AW72" t="str">
            <v>nicole.mather@officeforlifesciences.gsi.gov.uk</v>
          </cell>
          <cell r="AX72" t="str">
            <v>eve.roodhouse@hscic.gov.uk</v>
          </cell>
          <cell r="AY72" t="str">
            <v>Dorian.Kennedy@dh.gsi.gov.uk</v>
          </cell>
          <cell r="AZ72" t="str">
            <v>nic.fox@hscic.gov.uk</v>
          </cell>
          <cell r="BA72" t="str">
            <v xml:space="preserve">nichola.pitt@dh.gsi.gov.uk  </v>
          </cell>
          <cell r="BB72" t="str">
            <v>rachel.habergham@hscic.gov.uk</v>
          </cell>
          <cell r="BC72" t="str">
            <v>martin.warden@hscic.gov.uk</v>
          </cell>
          <cell r="BD72" t="str">
            <v>dermot.ryan@hscic.gov.uk</v>
          </cell>
          <cell r="BE72" t="str">
            <v>andy.hunt@nhs.net</v>
          </cell>
          <cell r="BF72" t="str">
            <v>kemi.adenubi@hscic.gov.uk</v>
          </cell>
          <cell r="BG72" t="str">
            <v>chris.stirling@dh.gsi.gov.uk</v>
          </cell>
          <cell r="BH72" t="str">
            <v>melanie.kay2@nhs.net</v>
          </cell>
          <cell r="BI72" t="str">
            <v>paulspooner@nhs.net</v>
          </cell>
          <cell r="BJ72" t="str">
            <v>phil.nixon@hscic.gov.uk</v>
          </cell>
          <cell r="BK72" t="str">
            <v>Cleveland.Henry@nhs.net</v>
          </cell>
          <cell r="BL72" t="str">
            <v>gordon.coyne@nhs.net</v>
          </cell>
          <cell r="BM72" t="str">
            <v>rachel.murphy@digital.nhs.uk</v>
          </cell>
          <cell r="BN72" t="str">
            <v>tim.harry@phe.gov.uk</v>
          </cell>
          <cell r="BO72" t="str">
            <v>sarah.barton@dh.gsi.gov.uk</v>
          </cell>
          <cell r="BP72" t="str">
            <v>ray.long@dwp.gsi.gov.uk</v>
          </cell>
          <cell r="BQ72" t="str">
            <v>AEP.DIRECTOR@DWP.GSI.GOV.UK</v>
          </cell>
          <cell r="BR72" t="str">
            <v>Tom.McCormack@DWP.gsi.gov.uk</v>
          </cell>
          <cell r="BS72" t="str">
            <v>JULIE.GILLIS@DWP.GSI.GOV.UK</v>
          </cell>
          <cell r="BT72" t="str">
            <v>JOANNE.BRADSHAW@DWP.GSI.GOV.UK</v>
          </cell>
          <cell r="BU72" t="str">
            <v>james.barton@dwp.gsi.gov.uk</v>
          </cell>
          <cell r="BV72" t="str">
            <v>Ian.Clark1@dwp..gsi.gov.uk</v>
          </cell>
          <cell r="BW72" t="str">
            <v>matthew.briggs@dwp.gsi.gov.uk</v>
          </cell>
          <cell r="BX72" t="str">
            <v>IAN.WRIGHT4@DWP.GSI.GOV.UK</v>
          </cell>
          <cell r="BY72" t="str">
            <v>cathy.arnold@fco.gov.uk</v>
          </cell>
          <cell r="BZ72" t="str">
            <v>chandni.shingadia@fco.gov.uk</v>
          </cell>
          <cell r="CA72" t="str">
            <v>david.thomas@fco.gov.uk</v>
          </cell>
          <cell r="CB72" t="str">
            <v>cathy.arnold@fco.gov.uk</v>
          </cell>
          <cell r="CC72" t="str">
            <v>steven.boyd@hmrc.gsi.gov.uk</v>
          </cell>
          <cell r="CD72" t="str">
            <v>Ian.kennedy@hmrc.gsi.gov.uk</v>
          </cell>
          <cell r="CE72" t="str">
            <v>kevin.franklin@hmrc.gsi.gov.uk</v>
          </cell>
          <cell r="CF72" t="str">
            <v>John.Harrison@hmrc.gsi.gov.uk</v>
          </cell>
          <cell r="CG72" t="str">
            <v>rob.coleman11@homeoffice.x.gsi.gov.uk</v>
          </cell>
          <cell r="CH72" t="str">
            <v>Nicholas.McGrath1@homeoffice.gsi.gov.uk</v>
          </cell>
          <cell r="CI72" t="str">
            <v>nicola.westmore.homeoffice.gsi.gov.uk</v>
          </cell>
          <cell r="CJ72" t="str">
            <v>richard.clarke27@homeoffice.gsi.gov.uk</v>
          </cell>
          <cell r="CK72" t="str">
            <v>David.Charles2@homeoffice.gsi.gov.uk</v>
          </cell>
          <cell r="CL72" t="str">
            <v>Gordon.Shipley@homeoffice.gsi.gov.uk</v>
          </cell>
          <cell r="CM72" t="str">
            <v>Brendan.Crean@homeoffice.gsi.gov.uk</v>
          </cell>
          <cell r="CN72" t="str">
            <v>Jackie.Keane7@Homeoffice.gsi.gov.uk</v>
          </cell>
          <cell r="CO72" t="str">
            <v>Martin.Sellar@homeoffice.gsi.gov.uk</v>
          </cell>
          <cell r="CP72" t="str">
            <v>james.duncan@homeoffice.gsi.gov.uk</v>
          </cell>
          <cell r="CQ72" t="str">
            <v>DESA400M-Hd@mod.uk</v>
          </cell>
          <cell r="CR72" t="str">
            <v>air-cap-del-isr-dacos@mod.uk</v>
          </cell>
          <cell r="CS72" t="str">
            <v>ArmySpInteg-MCC-Hd@mod.uk</v>
          </cell>
          <cell r="CT72" t="str">
            <v>ArmySpInteg-DCC-AH@mod.uk</v>
          </cell>
          <cell r="CU72" t="str">
            <v>ArmySpInteg-MCC-Hd@mod.uk</v>
          </cell>
          <cell r="CV72" t="str">
            <v>mark.duddy698@mod.uk</v>
          </cell>
          <cell r="CW72" t="str">
            <v>ArmyReserves-Dir-MA@mod.uk</v>
          </cell>
          <cell r="CX72" t="str">
            <v>Julie.Morris746@mod.uk</v>
          </cell>
          <cell r="CY72" t="str">
            <v>graeme.mackay162@mod.uk</v>
          </cell>
          <cell r="CZ72" t="str">
            <v>FMC-WECA-ComplexWpnsDepHd@mod.uk</v>
          </cell>
          <cell r="DA72" t="str">
            <v>DGFinance-Hd-CPandF@mod.uk</v>
          </cell>
          <cell r="DB72"/>
          <cell r="DC72" t="str">
            <v>NAVYCSAV-MAvProgDir@mod.uk</v>
          </cell>
          <cell r="DD72" t="str">
            <v>ISSDev-SyInfra-Hd@mod.uk</v>
          </cell>
          <cell r="DE72" t="str">
            <v>ISSDev-Net-Hd@mod.uk</v>
          </cell>
          <cell r="DF72" t="str">
            <v>Army Info-IS-Hd@mod.uk</v>
          </cell>
          <cell r="DG72" t="str">
            <v>Air-Cap-Del-Attack-DACOS@mod.uk</v>
          </cell>
          <cell r="DH72" t="str">
            <v>DESLD-Dir @mod.uk</v>
          </cell>
          <cell r="DI72" t="str">
            <v>NAVYAFSUP-DACOS@mod.uk</v>
          </cell>
          <cell r="DJ72" t="str">
            <v>Air-Cap-Del-AirC2andGBAD-DACOS@mod.uk</v>
          </cell>
          <cell r="DK72" t="str">
            <v>People-DSPPol@mod.uk</v>
          </cell>
          <cell r="DL72" t="str">
            <v>ISSDev-DaaPPFMGR@mod.uk</v>
          </cell>
          <cell r="DM72" t="str">
            <v>DST-StratTechHd@mod.uk</v>
          </cell>
          <cell r="DN72" t="str">
            <v>JFC-Cap-C4ISR-Dep Hd Collect@mod.uk</v>
          </cell>
          <cell r="DO72" t="str">
            <v>Air-Cap-Del-ISR-DACOS@mod.uk</v>
          </cell>
          <cell r="DP72" t="str">
            <v>NAVYCSAV-ACOS@mod.uk</v>
          </cell>
          <cell r="DQ72" t="str">
            <v>DESWpnsMIT-Hd@mod.uk</v>
          </cell>
          <cell r="DR72" t="str">
            <v>tim.hodgson312@mod.uk</v>
          </cell>
          <cell r="DS72" t="str">
            <v>DESCEO-Dir-Transformation@mod.uk</v>
          </cell>
          <cell r="DT72" t="str">
            <v>NAVYShips-T26PROGDIR@mod.uk</v>
          </cell>
          <cell r="DU72" t="str">
            <v>ArmySpInteg-JE-AH@mod.uk</v>
          </cell>
          <cell r="DV72" t="str">
            <v>NAVY CSAV-MAV PROG DIR@MOD.UK</v>
          </cell>
          <cell r="DW72" t="str">
            <v>russell.trent@hmps.gsi.gov.uk</v>
          </cell>
          <cell r="DX72" t="str">
            <v>Loveday.Ryder@cps.gsi.gov.uk</v>
          </cell>
          <cell r="DY72" t="str">
            <v>joanna.rowland@cps.gsi.gov.uk</v>
          </cell>
          <cell r="DZ72" t="str">
            <v>jenni.borg@dft.gsi.gov.uk</v>
          </cell>
          <cell r="EA72" t="str">
            <v>denise.pierce@justice.gsi.gov.uk</v>
          </cell>
          <cell r="EB72" t="str">
            <v xml:space="preserve">Richard.Goodman@hmcts.gsi.gov.uk </v>
          </cell>
          <cell r="EC72" t="str">
            <v>laurence.lewis@legalaid.gsi.gov.uk</v>
          </cell>
          <cell r="ED72" t="str">
            <v>Grayson.greening@justice.gsi.gov.uk</v>
          </cell>
          <cell r="EE72" t="str">
            <v>laura.morris@justice.gsi.gov.uk</v>
          </cell>
          <cell r="EF72" t="str">
            <v>nicola.lowit@noms.gsi.gov.uk</v>
          </cell>
          <cell r="EG72" t="str">
            <v>kevin.venosi@yjb.gsi.gov.uk</v>
          </cell>
          <cell r="EH72" t="str">
            <v>ian.allright@justice.gsi.gov.uk</v>
          </cell>
          <cell r="EI72" t="str">
            <v>john.tully@nca.x.gsi.gov.uk</v>
          </cell>
          <cell r="EJ72" t="str">
            <v>ben.humberstone@ons.gsi.gov.uk</v>
          </cell>
        </row>
        <row r="73">
          <cell r="B73" t="str">
            <v>020 7215 6747</v>
          </cell>
          <cell r="C73">
            <v>7825780965</v>
          </cell>
          <cell r="D73" t="str">
            <v>Tel: 01793 444413</v>
          </cell>
          <cell r="E73" t="str">
            <v>020 7215 4501</v>
          </cell>
          <cell r="F73">
            <v>7785247824</v>
          </cell>
          <cell r="G73" t="str">
            <v>07825 111895</v>
          </cell>
          <cell r="H73" t="str">
            <v>020 7276 1039</v>
          </cell>
          <cell r="I73" t="str">
            <v>0797 793 8678</v>
          </cell>
          <cell r="J73" t="str">
            <v>07795 012 648</v>
          </cell>
          <cell r="K73" t="str">
            <v>07842 694355</v>
          </cell>
          <cell r="L73" t="str">
            <v>Mark Ashton - 07880 092548Catherine Poyner - 07467 330530</v>
          </cell>
          <cell r="M73">
            <v>7730515013</v>
          </cell>
          <cell r="N73" t="str">
            <v>0203 357 1270</v>
          </cell>
          <cell r="O73">
            <v>2072116007</v>
          </cell>
          <cell r="P73" t="str">
            <v>020 7211 6632</v>
          </cell>
          <cell r="Q73" t="str">
            <v>020 7211 6360</v>
          </cell>
          <cell r="R73" t="str">
            <v>0207 211 6267</v>
          </cell>
          <cell r="S73" t="str">
            <v>(020) 7401 5080</v>
          </cell>
          <cell r="T73" t="str">
            <v xml:space="preserve">0300 068 2828 </v>
          </cell>
          <cell r="U73" t="str">
            <v>0300 068 5357</v>
          </cell>
          <cell r="V73" t="str">
            <v>01925 832177</v>
          </cell>
          <cell r="W73" t="str">
            <v>01925 802067</v>
          </cell>
          <cell r="X73" t="str">
            <v>0300 068 5081</v>
          </cell>
          <cell r="Y73" t="str">
            <v>07795 224451</v>
          </cell>
          <cell r="Z73" t="str">
            <v>0117 934 5126</v>
          </cell>
          <cell r="AA73" t="str">
            <v xml:space="preserve">07767 476160 </v>
          </cell>
          <cell r="AB73" t="str">
            <v>0208 026 3619</v>
          </cell>
          <cell r="AC73" t="str">
            <v>Katy Willison (Mon to Weds) 020 7340 7994Jessie Hamshare (Weds to Fri) 020 7783 8716</v>
          </cell>
          <cell r="AD73" t="str">
            <v>07824 304265</v>
          </cell>
          <cell r="AE73">
            <v>7771374871</v>
          </cell>
          <cell r="AF73" t="str">
            <v>020 7023 1094</v>
          </cell>
          <cell r="AG73" t="str">
            <v>07920 761680</v>
          </cell>
          <cell r="AH73">
            <v>7703381565</v>
          </cell>
          <cell r="AI73" t="str">
            <v>020 7944 6313 (SH) / 2708 (RM)</v>
          </cell>
          <cell r="AJ73" t="str">
            <v>020 7944 2551</v>
          </cell>
          <cell r="AK73" t="str">
            <v>020 7944 4094</v>
          </cell>
          <cell r="AL73" t="str">
            <v>0207 944 4161</v>
          </cell>
          <cell r="AM73" t="str">
            <v>0207 944 4774</v>
          </cell>
          <cell r="AN73" t="str">
            <v>020 7944 5969</v>
          </cell>
          <cell r="AO73" t="str">
            <v>07711 771 357</v>
          </cell>
          <cell r="AP73" t="str">
            <v>0207 944 8031</v>
          </cell>
          <cell r="AQ73" t="str">
            <v>020 7944 5094</v>
          </cell>
          <cell r="AR73" t="str">
            <v>0207 944 4684</v>
          </cell>
          <cell r="AS73" t="str">
            <v>023 8032 9272</v>
          </cell>
          <cell r="AT73" t="str">
            <v>0207 9442551</v>
          </cell>
          <cell r="AU73" t="str">
            <v>020 7944 4161</v>
          </cell>
          <cell r="AV73" t="str">
            <v>020 7944 6255</v>
          </cell>
          <cell r="AW73" t="str">
            <v xml:space="preserve">07788 334 832 / PA- 020 7215 4547 </v>
          </cell>
          <cell r="AX73" t="str">
            <v>07775 597955</v>
          </cell>
          <cell r="AY73" t="str">
            <v>0207 210 5771</v>
          </cell>
          <cell r="AZ73" t="str">
            <v xml:space="preserve">07979 508431 </v>
          </cell>
          <cell r="BA73" t="str">
            <v>020 7210 3817/6236</v>
          </cell>
          <cell r="BB73" t="str">
            <v>07785 275394</v>
          </cell>
          <cell r="BC73" t="str">
            <v>07768 323629</v>
          </cell>
          <cell r="BD73" t="str">
            <v>07590-193759</v>
          </cell>
          <cell r="BE73">
            <v>776644195</v>
          </cell>
          <cell r="BF73" t="str">
            <v>07785 926 743</v>
          </cell>
          <cell r="BG73" t="str">
            <v>07747 353 336</v>
          </cell>
          <cell r="BH73" t="str">
            <v>0207 972 8081</v>
          </cell>
          <cell r="BI73" t="str">
            <v>07974 440821</v>
          </cell>
          <cell r="BJ73" t="str">
            <v>07920 246535</v>
          </cell>
          <cell r="BK73">
            <v>7825118598</v>
          </cell>
          <cell r="BL73">
            <v>7949460131</v>
          </cell>
          <cell r="BM73" t="str">
            <v>07843 006099</v>
          </cell>
          <cell r="BN73" t="str">
            <v>01980 619579/07796947223</v>
          </cell>
          <cell r="BO73" t="str">
            <v>07979 276 475</v>
          </cell>
          <cell r="BP73" t="str">
            <v>07867 537846</v>
          </cell>
          <cell r="BQ73" t="str">
            <v xml:space="preserve">020 7449 7002   </v>
          </cell>
          <cell r="BR73" t="str">
            <v>0191 216 8489</v>
          </cell>
          <cell r="BS73" t="str">
            <v>Tel; 02078673222</v>
          </cell>
          <cell r="BT73" t="str">
            <v>07917 503913</v>
          </cell>
          <cell r="BU73" t="str">
            <v xml:space="preserve">01925 845466  </v>
          </cell>
          <cell r="BV73" t="str">
            <v>0191 2283382</v>
          </cell>
          <cell r="BW73" t="str">
            <v>020 7449 7939</v>
          </cell>
          <cell r="BX73" t="str">
            <v>0191 216 2842</v>
          </cell>
          <cell r="BY73" t="str">
            <v>020 7008 0419</v>
          </cell>
          <cell r="BZ73">
            <v>2070080423</v>
          </cell>
          <cell r="CA73" t="str">
            <v xml:space="preserve">020 7008 0908 </v>
          </cell>
          <cell r="CB73" t="str">
            <v>020 7008 0419</v>
          </cell>
          <cell r="CC73">
            <v>7464644939</v>
          </cell>
          <cell r="CD73" t="str">
            <v>O7341070001</v>
          </cell>
          <cell r="CE73" t="str">
            <v>03000 579081</v>
          </cell>
          <cell r="CF73" t="str">
            <v>07880 726329</v>
          </cell>
          <cell r="CG73" t="str">
            <v>020 7035 0542</v>
          </cell>
          <cell r="CH73" t="str">
            <v>0207 035 8101</v>
          </cell>
          <cell r="CI73" t="str">
            <v>07827 244031</v>
          </cell>
          <cell r="CJ73" t="str">
            <v>0207 147 8600/  07941 053005</v>
          </cell>
          <cell r="CK73" t="str">
            <v>0151 676 1117 (Lyndsey Hannaway EA)</v>
          </cell>
          <cell r="CL73" t="str">
            <v>0207 035 8448</v>
          </cell>
          <cell r="CM73" t="str">
            <v>Tel. 020 7035 8699Mob. 07775 816 918</v>
          </cell>
          <cell r="CN73" t="str">
            <v>07900 226 790</v>
          </cell>
          <cell r="CO73" t="str">
            <v>07825 052013</v>
          </cell>
          <cell r="CP73" t="str">
            <v>07447 194729</v>
          </cell>
          <cell r="CQ73" t="str">
            <v>0117 9139678</v>
          </cell>
          <cell r="CR73" t="str">
            <v>01494 497038</v>
          </cell>
          <cell r="CS73" t="str">
            <v>01264 886676</v>
          </cell>
          <cell r="CT73" t="str">
            <v>01264 88 7186</v>
          </cell>
          <cell r="CU73" t="str">
            <v>01264 886676</v>
          </cell>
          <cell r="CV73" t="str">
            <v>01264 381193</v>
          </cell>
          <cell r="CW73" t="str">
            <v>01264 886425</v>
          </cell>
          <cell r="CX73" t="str">
            <v>0117 9135200</v>
          </cell>
          <cell r="CY73" t="str">
            <v>0207 2180963</v>
          </cell>
          <cell r="CZ73" t="str">
            <v>0207 8070714</v>
          </cell>
          <cell r="DA73" t="str">
            <v>030 677 02696</v>
          </cell>
          <cell r="DB73"/>
          <cell r="DC73" t="str">
            <v>01935 45 6133</v>
          </cell>
          <cell r="DD73" t="str">
            <v>03067701879</v>
          </cell>
          <cell r="DE73" t="str">
            <v>030 67700144</v>
          </cell>
          <cell r="DF73" t="str">
            <v>01264 886766</v>
          </cell>
          <cell r="DG73" t="str">
            <v>01494 496078</v>
          </cell>
          <cell r="DH73" t="str">
            <v>030679 83317</v>
          </cell>
          <cell r="DI73" t="str">
            <v>02392 62 5976</v>
          </cell>
          <cell r="DJ73" t="str">
            <v>01494 496520</v>
          </cell>
          <cell r="DK73" t="str">
            <v>020 721 82762</v>
          </cell>
          <cell r="DL73" t="str">
            <v>030 677 01574</v>
          </cell>
          <cell r="DM73" t="str">
            <v>0207 218 0345</v>
          </cell>
          <cell r="DN73" t="str">
            <v>01923 958818</v>
          </cell>
          <cell r="DO73" t="str">
            <v>01494 497038</v>
          </cell>
          <cell r="DP73" t="str">
            <v>02392 625601</v>
          </cell>
          <cell r="DQ73" t="str">
            <v>0117 91 36252</v>
          </cell>
          <cell r="DR73" t="str">
            <v>0207 218 9213</v>
          </cell>
          <cell r="DS73" t="str">
            <v>03067930036</v>
          </cell>
          <cell r="DT73" t="str">
            <v>02392 540214</v>
          </cell>
          <cell r="DU73" t="str">
            <v>01264 887691</v>
          </cell>
          <cell r="DV73" t="str">
            <v>01935 452386</v>
          </cell>
          <cell r="DW73" t="str">
            <v>07825 561061</v>
          </cell>
          <cell r="DX73" t="str">
            <v>07500 823732</v>
          </cell>
          <cell r="DY73" t="str">
            <v>07818 076441</v>
          </cell>
          <cell r="DZ73" t="str">
            <v>0791 788 3451</v>
          </cell>
          <cell r="EA73" t="str">
            <v xml:space="preserve">020 3334 5729 </v>
          </cell>
          <cell r="EB73" t="str">
            <v>07879 428 479</v>
          </cell>
          <cell r="EC73" t="str">
            <v>020 33345138</v>
          </cell>
          <cell r="ED73" t="str">
            <v>07787 668216</v>
          </cell>
          <cell r="EE73">
            <v>7974655138</v>
          </cell>
          <cell r="EF73" t="str">
            <v>0300 047 64189</v>
          </cell>
          <cell r="EG73" t="str">
            <v>0203 334 5669</v>
          </cell>
          <cell r="EH73" t="str">
            <v xml:space="preserve">0203 334 6137 </v>
          </cell>
          <cell r="EI73" t="str">
            <v>0300 123 2394 Mobile 079 2018 7027</v>
          </cell>
          <cell r="EJ73" t="str">
            <v>01329 44 4801</v>
          </cell>
        </row>
        <row r="74">
          <cell r="B74" t="str">
            <v>Ed Westhead</v>
          </cell>
          <cell r="C74"/>
          <cell r="D74" t="str">
            <v>Andy Jeffries</v>
          </cell>
          <cell r="E74"/>
          <cell r="F74"/>
          <cell r="G74"/>
          <cell r="H74"/>
          <cell r="I74"/>
          <cell r="K74"/>
          <cell r="L74" t="str">
            <v>Catherine Poyner</v>
          </cell>
          <cell r="M74"/>
          <cell r="N74"/>
          <cell r="O74"/>
          <cell r="P74"/>
          <cell r="Q74"/>
          <cell r="R74"/>
          <cell r="S74"/>
          <cell r="T74" t="str">
            <v>Shameen Shah</v>
          </cell>
          <cell r="U74"/>
          <cell r="W74"/>
          <cell r="X74"/>
          <cell r="Y74"/>
          <cell r="Z74"/>
          <cell r="AA74"/>
          <cell r="AB74"/>
          <cell r="AC74"/>
          <cell r="AD74"/>
          <cell r="AE74"/>
          <cell r="AF74"/>
          <cell r="AG74"/>
          <cell r="AH74"/>
          <cell r="AI74"/>
          <cell r="AJ74"/>
          <cell r="AK74"/>
          <cell r="AL74"/>
          <cell r="AM74"/>
          <cell r="AN74"/>
          <cell r="AO74"/>
          <cell r="AP74"/>
          <cell r="AQ74"/>
          <cell r="AR74"/>
          <cell r="AS74"/>
          <cell r="AT74"/>
          <cell r="AU74"/>
          <cell r="AV74"/>
          <cell r="AW74" t="str">
            <v>Paul Macnaught</v>
          </cell>
          <cell r="AX74"/>
          <cell r="AY74"/>
          <cell r="AZ74" t="str">
            <v>No</v>
          </cell>
          <cell r="BA74"/>
          <cell r="BB74"/>
          <cell r="BC74" t="str">
            <v>No</v>
          </cell>
          <cell r="BD74"/>
          <cell r="BE74"/>
          <cell r="BF74"/>
          <cell r="BG74"/>
          <cell r="BH74"/>
          <cell r="BI74" t="str">
            <v>No</v>
          </cell>
          <cell r="BJ74"/>
          <cell r="BK74" t="str">
            <v>No</v>
          </cell>
          <cell r="BL74"/>
          <cell r="BM74"/>
          <cell r="BN74"/>
          <cell r="BO74"/>
          <cell r="BP74"/>
          <cell r="BQ74" t="str">
            <v>Jackie Oatway</v>
          </cell>
          <cell r="BR74"/>
          <cell r="BS74"/>
          <cell r="BT74"/>
          <cell r="BU74"/>
          <cell r="BV74"/>
          <cell r="BW74" t="str">
            <v>Yes: Will Moss (MPLA Cohort 7). Working on Programme 100% of time. Tenure 01/08/15 to 01/04/18</v>
          </cell>
          <cell r="BX74"/>
          <cell r="BY74"/>
          <cell r="BZ74"/>
          <cell r="CA74" t="str">
            <v>No</v>
          </cell>
          <cell r="CB74"/>
          <cell r="CC74"/>
          <cell r="CD74"/>
          <cell r="CE74"/>
          <cell r="CF74"/>
          <cell r="CG74"/>
          <cell r="CH74"/>
          <cell r="CI74"/>
          <cell r="CJ74"/>
          <cell r="CK74"/>
          <cell r="CL74"/>
          <cell r="CM74"/>
          <cell r="CN74"/>
          <cell r="CO74"/>
          <cell r="CP74" t="str">
            <v>The programme is being delivered by deputy PD's in each of the business areas affected</v>
          </cell>
          <cell r="CQ74"/>
          <cell r="CR74"/>
          <cell r="CS74"/>
          <cell r="CT74"/>
          <cell r="CU74"/>
          <cell r="CV74"/>
          <cell r="CW74"/>
          <cell r="CX74"/>
          <cell r="CY74"/>
          <cell r="CZ74"/>
          <cell r="DA74"/>
          <cell r="DB74"/>
          <cell r="DC74"/>
          <cell r="DD74"/>
          <cell r="DE74"/>
          <cell r="DF74"/>
          <cell r="DG74"/>
          <cell r="DH74"/>
          <cell r="DI74"/>
          <cell r="DJ74"/>
          <cell r="DK74"/>
          <cell r="DL74"/>
          <cell r="DM74"/>
          <cell r="DN74"/>
          <cell r="DO74"/>
          <cell r="DP74"/>
          <cell r="DQ74"/>
          <cell r="DR74"/>
          <cell r="DS74"/>
          <cell r="DT74"/>
          <cell r="DU74"/>
          <cell r="DV74"/>
          <cell r="DW74"/>
          <cell r="DX74"/>
          <cell r="DY74"/>
          <cell r="DZ74"/>
          <cell r="EA74"/>
          <cell r="EB74"/>
          <cell r="EC74"/>
          <cell r="ED74"/>
          <cell r="EE74"/>
          <cell r="EF74"/>
          <cell r="EH74"/>
          <cell r="EI74"/>
          <cell r="EJ74" t="str">
            <v>Yes</v>
          </cell>
        </row>
        <row r="75">
          <cell r="B75" t="str">
            <v>Other</v>
          </cell>
          <cell r="C75" t="str">
            <v>Cohort 16</v>
          </cell>
          <cell r="D75"/>
          <cell r="E75" t="str">
            <v>Not Eligible - Contractor</v>
          </cell>
          <cell r="F75" t="str">
            <v>Not Eligible - Contractor</v>
          </cell>
          <cell r="G75" t="str">
            <v>Not Eligible - Contractor</v>
          </cell>
          <cell r="H75" t="str">
            <v>Eligible - awaiting cohort</v>
          </cell>
          <cell r="I75" t="str">
            <v>Not Eligible - Contractor</v>
          </cell>
          <cell r="J75" t="str">
            <v>Eligible - awaiting cohort</v>
          </cell>
          <cell r="K75" t="str">
            <v>Cohort 15</v>
          </cell>
          <cell r="L75" t="str">
            <v>Eligible - awaiting cohort</v>
          </cell>
          <cell r="M75"/>
          <cell r="N75" t="str">
            <v>Not Eligible - Contractor</v>
          </cell>
          <cell r="O75" t="str">
            <v>Cohort 8</v>
          </cell>
          <cell r="P75" t="str">
            <v>Cohort 13</v>
          </cell>
          <cell r="Q75" t="str">
            <v>Cohort 14</v>
          </cell>
          <cell r="R75" t="str">
            <v>Other</v>
          </cell>
          <cell r="S75" t="str">
            <v>Not Known</v>
          </cell>
          <cell r="T75" t="str">
            <v>Not Eligible - Leaving role</v>
          </cell>
          <cell r="U75" t="str">
            <v>Other</v>
          </cell>
          <cell r="V75" t="str">
            <v>Cohort 4</v>
          </cell>
          <cell r="W75"/>
          <cell r="X75" t="str">
            <v>Other</v>
          </cell>
          <cell r="Y75" t="str">
            <v>Cohort 2</v>
          </cell>
          <cell r="Z75" t="str">
            <v>Cohort 13</v>
          </cell>
          <cell r="AA75" t="str">
            <v>Cohort 3</v>
          </cell>
          <cell r="AB75" t="str">
            <v>Other</v>
          </cell>
          <cell r="AC75"/>
          <cell r="AD75" t="str">
            <v>Cohort 4</v>
          </cell>
          <cell r="AE75" t="str">
            <v>Not Known</v>
          </cell>
          <cell r="AF75" t="str">
            <v>Other</v>
          </cell>
          <cell r="AG75" t="str">
            <v>Cohort 14</v>
          </cell>
          <cell r="AH75" t="str">
            <v>Cohort 14</v>
          </cell>
          <cell r="AI75" t="str">
            <v>Eligible - awaiting cohort</v>
          </cell>
          <cell r="AJ75" t="str">
            <v>Cohort 13</v>
          </cell>
          <cell r="AK75" t="str">
            <v>Eligible - awaiting cohort</v>
          </cell>
          <cell r="AL75" t="str">
            <v>Eligible - awaiting cohort</v>
          </cell>
          <cell r="AM75" t="str">
            <v>Cohort 4</v>
          </cell>
          <cell r="AN75" t="str">
            <v>Cohort 13</v>
          </cell>
          <cell r="AO75" t="str">
            <v>Cohort 14</v>
          </cell>
          <cell r="AP75" t="str">
            <v>Eligible - awaiting cohort</v>
          </cell>
          <cell r="AQ75" t="str">
            <v>Eligible - awaiting cohort</v>
          </cell>
          <cell r="AR75" t="str">
            <v>Not Eligible - Master Builder</v>
          </cell>
          <cell r="AS75"/>
          <cell r="AT75"/>
          <cell r="AU75" t="str">
            <v>Eligible - awaiting cohort</v>
          </cell>
          <cell r="AV75" t="str">
            <v>Cohort 13</v>
          </cell>
          <cell r="AW75" t="str">
            <v>Not Eligible - Contractor</v>
          </cell>
          <cell r="AX75" t="str">
            <v>Cohort 9</v>
          </cell>
          <cell r="AY75" t="str">
            <v>Eligible - awaiting cohort</v>
          </cell>
          <cell r="AZ75" t="str">
            <v>Eligible - awaiting cohort</v>
          </cell>
          <cell r="BA75"/>
          <cell r="BB75" t="str">
            <v>Other</v>
          </cell>
          <cell r="BC75" t="str">
            <v>Cohort 17</v>
          </cell>
          <cell r="BD75" t="str">
            <v>Cohort 5</v>
          </cell>
          <cell r="BE75" t="str">
            <v>Not Known</v>
          </cell>
          <cell r="BF75" t="str">
            <v>Cohort 8</v>
          </cell>
          <cell r="BG75" t="str">
            <v>Not Eligible - Contractor</v>
          </cell>
          <cell r="BH75" t="str">
            <v>Cohort 16</v>
          </cell>
          <cell r="BI75" t="str">
            <v>Not Known</v>
          </cell>
          <cell r="BJ75" t="str">
            <v>Other</v>
          </cell>
          <cell r="BK75" t="str">
            <v>Cohort 16</v>
          </cell>
          <cell r="BL75" t="str">
            <v>Eligible - awaiting cohort</v>
          </cell>
          <cell r="BM75" t="str">
            <v>Not Eligible - Contractor</v>
          </cell>
          <cell r="BN75" t="str">
            <v>Cohort 11</v>
          </cell>
          <cell r="BO75" t="str">
            <v>Eligible - awaiting cohort</v>
          </cell>
          <cell r="BP75" t="str">
            <v>Cohort 2</v>
          </cell>
          <cell r="BQ75" t="str">
            <v>Cohort 18</v>
          </cell>
          <cell r="BR75" t="str">
            <v>Eligible - awaiting cohort</v>
          </cell>
          <cell r="BS75" t="str">
            <v>Cohort 8</v>
          </cell>
          <cell r="BT75" t="str">
            <v>Cohort 11</v>
          </cell>
          <cell r="BU75" t="str">
            <v>Eligible - awaiting cohort</v>
          </cell>
          <cell r="BV75" t="str">
            <v>Cohort 4</v>
          </cell>
          <cell r="BW75" t="str">
            <v>Cohort 11</v>
          </cell>
          <cell r="BX75" t="str">
            <v>Cohort 4</v>
          </cell>
          <cell r="BY75" t="str">
            <v>Cohort 15</v>
          </cell>
          <cell r="BZ75" t="str">
            <v>Other</v>
          </cell>
          <cell r="CA75" t="str">
            <v>Not Eligible - Master Builder</v>
          </cell>
          <cell r="CB75" t="str">
            <v>Cohort 15</v>
          </cell>
          <cell r="CC75" t="str">
            <v>Not Eligible - Master Builder</v>
          </cell>
          <cell r="CD75" t="str">
            <v>Not Eligible - Master Builder</v>
          </cell>
          <cell r="CE75" t="str">
            <v>Cohort 9</v>
          </cell>
          <cell r="CF75" t="str">
            <v>Other</v>
          </cell>
          <cell r="CG75" t="str">
            <v>Cohort 16</v>
          </cell>
          <cell r="CH75" t="str">
            <v>Cohort 15</v>
          </cell>
          <cell r="CI75" t="str">
            <v>Cohort 8</v>
          </cell>
          <cell r="CJ75" t="str">
            <v>Cohort 11</v>
          </cell>
          <cell r="CK75" t="str">
            <v>Not Eligible - Contractor</v>
          </cell>
          <cell r="CL75" t="str">
            <v>Cohort 6</v>
          </cell>
          <cell r="CM75" t="str">
            <v>Cohort 6</v>
          </cell>
          <cell r="CN75" t="str">
            <v>Cohort 3</v>
          </cell>
          <cell r="CO75" t="str">
            <v>Cohort 4</v>
          </cell>
          <cell r="CP75" t="str">
            <v>Other</v>
          </cell>
          <cell r="CQ75" t="str">
            <v>Cohort 10</v>
          </cell>
          <cell r="CR75" t="str">
            <v>Cohort 1</v>
          </cell>
          <cell r="CS75" t="str">
            <v>Cohort 0</v>
          </cell>
          <cell r="CT75" t="str">
            <v>Cohort 0</v>
          </cell>
          <cell r="CU75" t="str">
            <v>Cohort 17</v>
          </cell>
          <cell r="CV75" t="str">
            <v>Cohort 13</v>
          </cell>
          <cell r="CW75" t="str">
            <v>Cohort 5</v>
          </cell>
          <cell r="CX75" t="str">
            <v>Cohort 6</v>
          </cell>
          <cell r="CY75" t="str">
            <v>Cohort 10</v>
          </cell>
          <cell r="CZ75" t="str">
            <v>Cohort 0</v>
          </cell>
          <cell r="DA75" t="str">
            <v>Cohort 15</v>
          </cell>
          <cell r="DB75" t="str">
            <v>Eligible - awaiting cohort</v>
          </cell>
          <cell r="DC75" t="str">
            <v>Cohort 14</v>
          </cell>
          <cell r="DD75" t="str">
            <v>Eligible - awaiting cohort</v>
          </cell>
          <cell r="DE75" t="str">
            <v>Not known</v>
          </cell>
          <cell r="DF75" t="str">
            <v>Not known</v>
          </cell>
          <cell r="DG75" t="str">
            <v>Cohort 2</v>
          </cell>
          <cell r="DH75" t="str">
            <v>N/E -contractor</v>
          </cell>
          <cell r="DI75" t="str">
            <v>Eligible - awaiting cohort</v>
          </cell>
          <cell r="DJ75" t="str">
            <v>Not known</v>
          </cell>
          <cell r="DK75" t="str">
            <v>eligible</v>
          </cell>
          <cell r="DL75" t="str">
            <v>N/E -contractor</v>
          </cell>
          <cell r="DM75" t="str">
            <v>Not known</v>
          </cell>
          <cell r="DN75" t="str">
            <v>Not known</v>
          </cell>
          <cell r="DO75" t="str">
            <v>Cohort 1</v>
          </cell>
          <cell r="DP75" t="str">
            <v>Cohort 11</v>
          </cell>
          <cell r="DQ75" t="str">
            <v>Cohort 7</v>
          </cell>
          <cell r="DR75" t="str">
            <v>Cohort 7</v>
          </cell>
          <cell r="DS75" t="str">
            <v>Not known</v>
          </cell>
          <cell r="DT75" t="str">
            <v>Cohort 17</v>
          </cell>
          <cell r="DU75" t="str">
            <v>Not known</v>
          </cell>
          <cell r="DV75" t="str">
            <v>Not known</v>
          </cell>
          <cell r="DW75"/>
          <cell r="DX75" t="str">
            <v>Cohort 6</v>
          </cell>
          <cell r="DY75" t="str">
            <v>Cohort 1</v>
          </cell>
          <cell r="DZ75"/>
          <cell r="EA75" t="str">
            <v>Eligible - awaiting cohort</v>
          </cell>
          <cell r="EB75" t="str">
            <v>Cohort 16</v>
          </cell>
          <cell r="EC75" t="str">
            <v>Not Eligible - Contractor</v>
          </cell>
          <cell r="ED75"/>
          <cell r="EE75" t="str">
            <v>Not Eligible - Contractor</v>
          </cell>
          <cell r="EF75" t="str">
            <v>Cohort 4</v>
          </cell>
          <cell r="EG75" t="str">
            <v>Not Eligible - Project Leaving GMPP</v>
          </cell>
          <cell r="EH75" t="str">
            <v>Not Eligible - Contractor</v>
          </cell>
          <cell r="EI75" t="str">
            <v>Eligible - awaiting cohort</v>
          </cell>
          <cell r="EJ75" t="str">
            <v>Eligible - awaiting cohort</v>
          </cell>
        </row>
        <row r="76">
          <cell r="B76" t="str">
            <v xml:space="preserve">BIS has advised that since the SRO has completed MPLA, there is no requirement for the Project Director(s) of the same project to attend the MPLA. </v>
          </cell>
          <cell r="C76" t="str">
            <v>Steve Calder started as the new Programme Director on 2 Nov 15.  This post was previsouly vacant. Steve is a Full Time Civil Servant (SCS1). He will remain with the LLC programme for the duration of delivery (programme scheduled to complete in December 2023). Note - Steve Watson was the previous interim LLC Programme Manager. Steve Watson left the programme in mid-Novmber 2023. LLC have successfully recruited a new Programme Manager, Richard Lamb,  who commenced their role on 1st June 2016.</v>
          </cell>
          <cell r="D76"/>
          <cell r="E76" t="str">
            <v>fixed term contract</v>
          </cell>
          <cell r="F76"/>
          <cell r="G76"/>
          <cell r="H76"/>
          <cell r="I76"/>
          <cell r="K76"/>
          <cell r="L76"/>
          <cell r="M76"/>
          <cell r="N76"/>
          <cell r="O76"/>
          <cell r="P76"/>
          <cell r="Q76"/>
          <cell r="R76" t="str">
            <v>Not currently on MPLA or PLP.</v>
          </cell>
          <cell r="S76"/>
          <cell r="T76"/>
          <cell r="U76" t="str">
            <v xml:space="preserve">PD has now been confirmed in the role and will be seeking admittance to a future MPLA cohort/PLP equivalent. </v>
          </cell>
          <cell r="W76"/>
          <cell r="X76" t="str">
            <v>MPLA Complete</v>
          </cell>
          <cell r="Y76"/>
          <cell r="Z76"/>
          <cell r="AA76"/>
          <cell r="AB76" t="str">
            <v xml:space="preserve">Decisions not taken on future Defra MPLA attendees. If project exits GMPP, PD may not take course. </v>
          </cell>
          <cell r="AC76"/>
          <cell r="AD76"/>
          <cell r="AE76"/>
          <cell r="AF76" t="str">
            <v xml:space="preserve">Construction Phase to finish 2016 -not value for money to enrol on the MPLA </v>
          </cell>
          <cell r="AG76"/>
          <cell r="AH76"/>
          <cell r="AI76"/>
          <cell r="AJ76"/>
          <cell r="AK76"/>
          <cell r="AL76"/>
          <cell r="AM76" t="str">
            <v>Joanathan Sharrock - Cohort7Nick Bisson - Cohort 14Michael Hurn - Cohort 1Caroline Botwood - Cohort 16Cav Elithorn - Cohort</v>
          </cell>
          <cell r="AN76"/>
          <cell r="AO76"/>
          <cell r="AP76"/>
          <cell r="AQ76"/>
          <cell r="AR76"/>
          <cell r="AS76"/>
          <cell r="AT76"/>
          <cell r="AU76"/>
          <cell r="AV76"/>
          <cell r="AW76" t="str">
            <v>Paul Macnaught - secondary PD - is on Cohort 9 of MPLA</v>
          </cell>
          <cell r="AX76"/>
          <cell r="AY76"/>
          <cell r="AZ76"/>
          <cell r="BA76"/>
          <cell r="BB76" t="str">
            <v>no application at this time</v>
          </cell>
          <cell r="BC76"/>
          <cell r="BD76"/>
          <cell r="BE76"/>
          <cell r="BF76"/>
          <cell r="BG76"/>
          <cell r="BH76"/>
          <cell r="BI76"/>
          <cell r="BJ76" t="str">
            <v>Awaiting PLP cohort</v>
          </cell>
          <cell r="BK76"/>
          <cell r="BL76"/>
          <cell r="BM76"/>
          <cell r="BN76"/>
          <cell r="BO76" t="str">
            <v xml:space="preserve">The current PD was appointed in Oct 2015 and is yet to acquire the MPLA status. </v>
          </cell>
          <cell r="BP76"/>
          <cell r="BQ76"/>
          <cell r="BR76"/>
          <cell r="BS76"/>
          <cell r="BT76"/>
          <cell r="BU76"/>
          <cell r="BV76"/>
          <cell r="BW76"/>
          <cell r="BX76"/>
          <cell r="BY76"/>
          <cell r="BZ76" t="str">
            <v>Not considered cost effective due to the duration of the project</v>
          </cell>
          <cell r="CA76"/>
          <cell r="CB76"/>
          <cell r="CC76"/>
          <cell r="CD76"/>
          <cell r="CE76"/>
          <cell r="CF76" t="str">
            <v>Association of Project Managers CAT score A'</v>
          </cell>
          <cell r="CG76"/>
          <cell r="CH76"/>
          <cell r="CI76"/>
          <cell r="CJ76"/>
          <cell r="CK76"/>
          <cell r="CL76"/>
          <cell r="CM76" t="str">
            <v>Brendan Crean - Cohort 6</v>
          </cell>
          <cell r="CN76"/>
          <cell r="CO76"/>
          <cell r="CP76" t="str">
            <v>Experienced external Programme Director only required for 16 months</v>
          </cell>
          <cell r="CQ76"/>
          <cell r="CR76"/>
          <cell r="CS76"/>
          <cell r="CT76"/>
          <cell r="CU76"/>
          <cell r="CV76"/>
          <cell r="CW76"/>
          <cell r="CX76"/>
          <cell r="CY76"/>
          <cell r="CZ76"/>
          <cell r="DA76"/>
          <cell r="DB76"/>
          <cell r="DC76"/>
          <cell r="DD76"/>
          <cell r="DE76"/>
          <cell r="DF76"/>
          <cell r="DG76"/>
          <cell r="DH76"/>
          <cell r="DI76"/>
          <cell r="DJ76"/>
          <cell r="DK76"/>
          <cell r="DL76"/>
          <cell r="DM76"/>
          <cell r="DN76"/>
          <cell r="DO76"/>
          <cell r="DP76"/>
          <cell r="DQ76"/>
          <cell r="DR76"/>
          <cell r="DS76"/>
          <cell r="DT76"/>
          <cell r="DU76"/>
          <cell r="DV76"/>
          <cell r="DW76"/>
          <cell r="DX76"/>
          <cell r="DY76"/>
          <cell r="DZ76"/>
          <cell r="EA76"/>
          <cell r="EB76"/>
          <cell r="EC76"/>
          <cell r="ED76"/>
          <cell r="EE76"/>
          <cell r="EF76"/>
          <cell r="EG76" t="str">
            <v>Project will be complete before the SROs MPLA place is available</v>
          </cell>
          <cell r="EH76"/>
          <cell r="EI76"/>
          <cell r="EJ76"/>
        </row>
        <row r="77">
          <cell r="B77"/>
          <cell r="C77"/>
          <cell r="D77" t="str">
            <v>Cohort 2</v>
          </cell>
          <cell r="E77"/>
          <cell r="F77" t="str">
            <v>Not Eligible - Contractor</v>
          </cell>
          <cell r="G77"/>
          <cell r="H77"/>
          <cell r="I77"/>
          <cell r="K77"/>
          <cell r="L77"/>
          <cell r="M77" t="str">
            <v>Eligible - awaiting cohort</v>
          </cell>
          <cell r="N77" t="str">
            <v>Not Eligible - Contractor</v>
          </cell>
          <cell r="O77"/>
          <cell r="P77" t="str">
            <v>Not Known</v>
          </cell>
          <cell r="Q77"/>
          <cell r="R77"/>
          <cell r="S77"/>
          <cell r="T77" t="str">
            <v>Not Eligible - Leaving role</v>
          </cell>
          <cell r="U77"/>
          <cell r="V77" t="str">
            <v>Cohort 4</v>
          </cell>
          <cell r="W77" t="str">
            <v>Cohort 0</v>
          </cell>
          <cell r="X77"/>
          <cell r="Y77"/>
          <cell r="Z77"/>
          <cell r="AA77"/>
          <cell r="AB77" t="str">
            <v>Cohort 4</v>
          </cell>
          <cell r="AC77"/>
          <cell r="AD77" t="str">
            <v>Not Known</v>
          </cell>
          <cell r="AE77"/>
          <cell r="AF77"/>
          <cell r="AG77"/>
          <cell r="AH77"/>
          <cell r="AI77"/>
          <cell r="AJ77"/>
          <cell r="AK77"/>
          <cell r="AL77"/>
          <cell r="AM77"/>
          <cell r="AN77"/>
          <cell r="AO77"/>
          <cell r="AP77"/>
          <cell r="AQ77"/>
          <cell r="AR77"/>
          <cell r="AS77" t="str">
            <v>Pilot</v>
          </cell>
          <cell r="AT77" t="str">
            <v>Other</v>
          </cell>
          <cell r="AU77"/>
          <cell r="AV77"/>
          <cell r="AW77"/>
          <cell r="AX77" t="str">
            <v>Other</v>
          </cell>
          <cell r="AY77"/>
          <cell r="AZ77" t="str">
            <v>Other</v>
          </cell>
          <cell r="BA77" t="str">
            <v>Cohort 4</v>
          </cell>
          <cell r="BB77" t="str">
            <v>Other</v>
          </cell>
          <cell r="BC77" t="str">
            <v>Cohort 17</v>
          </cell>
          <cell r="BD77" t="str">
            <v>Other</v>
          </cell>
          <cell r="BE77"/>
          <cell r="BF77"/>
          <cell r="BG77" t="str">
            <v>Not Eligible - Contractor</v>
          </cell>
          <cell r="BH77"/>
          <cell r="BI77" t="str">
            <v>Not Known</v>
          </cell>
          <cell r="BJ77" t="str">
            <v>Eligible - awaiting cohort</v>
          </cell>
          <cell r="BK77" t="str">
            <v>Other</v>
          </cell>
          <cell r="BL77"/>
          <cell r="BM77"/>
          <cell r="BN77"/>
          <cell r="BO77" t="str">
            <v>Other</v>
          </cell>
          <cell r="BP77"/>
          <cell r="BQ77" t="str">
            <v>Not Known</v>
          </cell>
          <cell r="BR77"/>
          <cell r="BS77"/>
          <cell r="BT77"/>
          <cell r="BU77"/>
          <cell r="BV77"/>
          <cell r="BW77"/>
          <cell r="BX77"/>
          <cell r="BY77"/>
          <cell r="BZ77" t="str">
            <v>Other</v>
          </cell>
          <cell r="CA77"/>
          <cell r="CB77"/>
          <cell r="CC77"/>
          <cell r="CD77"/>
          <cell r="CE77"/>
          <cell r="CF77"/>
          <cell r="CG77"/>
          <cell r="CH77"/>
          <cell r="CI77"/>
          <cell r="CJ77"/>
          <cell r="CK77"/>
          <cell r="CL77"/>
          <cell r="CM77"/>
          <cell r="CN77"/>
          <cell r="CO77"/>
          <cell r="CP77"/>
          <cell r="CQ77"/>
          <cell r="CR77"/>
          <cell r="CS77"/>
          <cell r="CT77"/>
          <cell r="CU77"/>
          <cell r="CV77"/>
          <cell r="CW77"/>
          <cell r="CX77"/>
          <cell r="CY77"/>
          <cell r="CZ77"/>
          <cell r="DA77"/>
          <cell r="DB77"/>
          <cell r="DC77"/>
          <cell r="DD77"/>
          <cell r="DE77"/>
          <cell r="DF77"/>
          <cell r="DG77"/>
          <cell r="DH77"/>
          <cell r="DI77"/>
          <cell r="DJ77"/>
          <cell r="DK77"/>
          <cell r="DL77"/>
          <cell r="DM77"/>
          <cell r="DN77"/>
          <cell r="DO77"/>
          <cell r="DP77"/>
          <cell r="DQ77"/>
          <cell r="DR77"/>
          <cell r="DS77"/>
          <cell r="DT77"/>
          <cell r="DU77"/>
          <cell r="DV77"/>
          <cell r="DW77" t="str">
            <v>Cohort 3</v>
          </cell>
          <cell r="DX77"/>
          <cell r="DY77"/>
          <cell r="DZ77" t="str">
            <v>Cohort 2</v>
          </cell>
          <cell r="EA77"/>
          <cell r="EB77"/>
          <cell r="EC77"/>
          <cell r="ED77" t="str">
            <v>Other</v>
          </cell>
          <cell r="EE77" t="str">
            <v>Not Eligible - Contractor</v>
          </cell>
          <cell r="EF77"/>
          <cell r="EH77"/>
          <cell r="EI77"/>
          <cell r="EJ77" t="str">
            <v>Not Known</v>
          </cell>
        </row>
        <row r="78">
          <cell r="B78"/>
          <cell r="C78"/>
          <cell r="D78"/>
          <cell r="E78"/>
          <cell r="F78"/>
          <cell r="G78"/>
          <cell r="H78"/>
          <cell r="I78"/>
          <cell r="K78"/>
          <cell r="L78"/>
          <cell r="M78"/>
          <cell r="N78"/>
          <cell r="O78"/>
          <cell r="P78"/>
          <cell r="Q78"/>
          <cell r="R78"/>
          <cell r="S78"/>
          <cell r="T78"/>
          <cell r="U78"/>
          <cell r="W78" t="str">
            <v>Duncan Thompson completed the PLP on Cohort 0, contributing to the development of the programme for subsequent cohorts.</v>
          </cell>
          <cell r="X78"/>
          <cell r="Y78"/>
          <cell r="Z78"/>
          <cell r="AA78"/>
          <cell r="AB78"/>
          <cell r="AC78"/>
          <cell r="AD78"/>
          <cell r="AE78"/>
          <cell r="AF78"/>
          <cell r="AG78"/>
          <cell r="AH78"/>
          <cell r="AI78"/>
          <cell r="AJ78"/>
          <cell r="AK78"/>
          <cell r="AL78"/>
          <cell r="AM78"/>
          <cell r="AN78"/>
          <cell r="AO78"/>
          <cell r="AP78"/>
          <cell r="AQ78"/>
          <cell r="AR78"/>
          <cell r="AS78" t="str">
            <v>completed pilot PLP</v>
          </cell>
          <cell r="AT78" t="str">
            <v>The programme is due to finish in 2016 and the SRO does not normally lead on GMPP Projects</v>
          </cell>
          <cell r="AU78"/>
          <cell r="AV78"/>
          <cell r="AW78"/>
          <cell r="AX78" t="str">
            <v>Eve Roodhouse successfully completed the MPLA course in February 2016</v>
          </cell>
          <cell r="AY78"/>
          <cell r="AZ78" t="str">
            <v>Awaiting MPLA cohort</v>
          </cell>
          <cell r="BA78"/>
          <cell r="BB78" t="str">
            <v>no application at this time</v>
          </cell>
          <cell r="BC78"/>
          <cell r="BD78" t="str">
            <v>MPLA Cohort 5</v>
          </cell>
          <cell r="BE78"/>
          <cell r="BF78"/>
          <cell r="BG78"/>
          <cell r="BH78"/>
          <cell r="BI78"/>
          <cell r="BJ78"/>
          <cell r="BK78"/>
          <cell r="BL78"/>
          <cell r="BM78"/>
          <cell r="BN78"/>
          <cell r="BO78" t="str">
            <v xml:space="preserve">The current PD was appointed in Oct 2015 and is yet to acquire the MPLA status. </v>
          </cell>
          <cell r="BP78"/>
          <cell r="BQ78"/>
          <cell r="BR78"/>
          <cell r="BS78"/>
          <cell r="BT78"/>
          <cell r="BU78"/>
          <cell r="BV78"/>
          <cell r="BW78"/>
          <cell r="BX78"/>
          <cell r="BY78"/>
          <cell r="BZ78" t="str">
            <v>Not considered cost effective due to the duration of the project</v>
          </cell>
          <cell r="CA78"/>
          <cell r="CB78"/>
          <cell r="CC78"/>
          <cell r="CD78"/>
          <cell r="CE78"/>
          <cell r="CF78"/>
          <cell r="CG78"/>
          <cell r="CH78"/>
          <cell r="CI78"/>
          <cell r="CJ78"/>
          <cell r="CK78"/>
          <cell r="CL78"/>
          <cell r="CM78"/>
          <cell r="CN78"/>
          <cell r="CO78"/>
          <cell r="CP78"/>
          <cell r="CQ78"/>
          <cell r="CR78"/>
          <cell r="CS78"/>
          <cell r="CT78"/>
          <cell r="CU78"/>
          <cell r="CV78"/>
          <cell r="CW78"/>
          <cell r="CX78"/>
          <cell r="CY78"/>
          <cell r="CZ78"/>
          <cell r="DA78"/>
          <cell r="DB78"/>
          <cell r="DC78"/>
          <cell r="DD78"/>
          <cell r="DE78"/>
          <cell r="DF78"/>
          <cell r="DG78"/>
          <cell r="DH78"/>
          <cell r="DI78"/>
          <cell r="DJ78"/>
          <cell r="DK78"/>
          <cell r="DL78"/>
          <cell r="DM78"/>
          <cell r="DN78"/>
          <cell r="DO78"/>
          <cell r="DP78"/>
          <cell r="DQ78"/>
          <cell r="DR78"/>
          <cell r="DS78"/>
          <cell r="DT78"/>
          <cell r="DU78"/>
          <cell r="DV78"/>
          <cell r="DW78"/>
          <cell r="DX78"/>
          <cell r="DY78"/>
          <cell r="DZ78"/>
          <cell r="EA78"/>
          <cell r="EB78"/>
          <cell r="EC78"/>
          <cell r="ED78" t="str">
            <v xml:space="preserve">Grayson is awaiting confirmation of his place on a future PLP course, not on MPLA </v>
          </cell>
          <cell r="EE78"/>
          <cell r="EF78"/>
          <cell r="EH78"/>
          <cell r="EI78"/>
          <cell r="EJ78"/>
        </row>
        <row r="79">
          <cell r="B79"/>
          <cell r="C79"/>
          <cell r="D79" t="str">
            <v>Internal governance restructure</v>
          </cell>
          <cell r="E79"/>
          <cell r="F79"/>
          <cell r="G79"/>
          <cell r="H79"/>
          <cell r="I79"/>
          <cell r="K79"/>
          <cell r="L79"/>
          <cell r="M79"/>
          <cell r="N79"/>
          <cell r="O79"/>
          <cell r="P79"/>
          <cell r="Q79"/>
          <cell r="R79"/>
          <cell r="S79"/>
          <cell r="T79"/>
          <cell r="U79"/>
          <cell r="W79"/>
          <cell r="X79"/>
          <cell r="Y79"/>
          <cell r="Z79" t="str">
            <v>Consolidation of SROs / PDs, resulting in one SRO / PD</v>
          </cell>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cell r="BG79"/>
          <cell r="BH79"/>
          <cell r="BI79"/>
          <cell r="BJ79"/>
          <cell r="BK79" t="str">
            <v>Left for new role in government</v>
          </cell>
          <cell r="BL79" t="str">
            <v>Departmental (or equivalent) Organisational change</v>
          </cell>
          <cell r="BM79" t="str">
            <v>Departmental (or equivalent) Organisational change</v>
          </cell>
          <cell r="BN79"/>
          <cell r="BO79"/>
          <cell r="BP79"/>
          <cell r="BQ79"/>
          <cell r="BR79"/>
          <cell r="BS79" t="str">
            <v>Directorate (or equivalent) Organisational change</v>
          </cell>
          <cell r="BT79"/>
          <cell r="BU79"/>
          <cell r="BV79"/>
          <cell r="BW79"/>
          <cell r="BX79"/>
          <cell r="BY79"/>
          <cell r="BZ79"/>
          <cell r="CA79"/>
          <cell r="CB79"/>
          <cell r="CC79"/>
          <cell r="CD79"/>
          <cell r="CE79"/>
          <cell r="CF79"/>
          <cell r="CG79"/>
          <cell r="CH79"/>
          <cell r="CI79"/>
          <cell r="CJ79"/>
          <cell r="CK79"/>
          <cell r="CL79"/>
          <cell r="CM79"/>
          <cell r="CN79"/>
          <cell r="CO79"/>
          <cell r="CP79" t="str">
            <v>Left for new role in private sector</v>
          </cell>
          <cell r="CQ79"/>
          <cell r="CR79"/>
          <cell r="CS79" t="str">
            <v>Directorate (or equivalent) Organisational change</v>
          </cell>
          <cell r="CT79" t="str">
            <v>Directorate (or equivalent) Organisational change</v>
          </cell>
          <cell r="CU79" t="str">
            <v>Handover of Programme from Develop to Deliver</v>
          </cell>
          <cell r="CV79"/>
          <cell r="CW79" t="str">
            <v>Directorate (or equivalent) Organisational change</v>
          </cell>
          <cell r="CX79"/>
          <cell r="CY79"/>
          <cell r="CZ79"/>
          <cell r="DA79"/>
          <cell r="DB79"/>
          <cell r="DC79"/>
          <cell r="DD79"/>
          <cell r="DE79"/>
          <cell r="DF79"/>
          <cell r="DG79"/>
          <cell r="DH79"/>
          <cell r="DI79"/>
          <cell r="DJ79"/>
          <cell r="DK79"/>
          <cell r="DL79"/>
          <cell r="DM79"/>
          <cell r="DN79"/>
          <cell r="DO79" t="str">
            <v>Directorate (or equivalent) Organisational change</v>
          </cell>
          <cell r="DP79"/>
          <cell r="DQ79"/>
          <cell r="DR79"/>
          <cell r="DS79"/>
          <cell r="DT79"/>
          <cell r="DU79"/>
          <cell r="DV79"/>
          <cell r="DW79"/>
          <cell r="DX79"/>
          <cell r="DY79"/>
          <cell r="DZ79" t="str">
            <v>Departmental (or equivalent) Organisational change</v>
          </cell>
          <cell r="EA79"/>
          <cell r="EB79"/>
          <cell r="EC79"/>
          <cell r="ED79"/>
          <cell r="EE79"/>
          <cell r="EF79"/>
          <cell r="EH79" t="str">
            <v>Internal governance restructure</v>
          </cell>
          <cell r="EI79"/>
          <cell r="EJ79"/>
        </row>
        <row r="80">
          <cell r="B80"/>
          <cell r="C80"/>
          <cell r="D80" t="str">
            <v>Andy remains 100% engaged in the programme and has refocussed his effort on the main ship delivery.</v>
          </cell>
          <cell r="E80"/>
          <cell r="F80"/>
          <cell r="G80"/>
          <cell r="H80"/>
          <cell r="I80"/>
          <cell r="K80"/>
          <cell r="L80"/>
          <cell r="M80"/>
          <cell r="N80"/>
          <cell r="O80"/>
          <cell r="P80"/>
          <cell r="Q80"/>
          <cell r="R80"/>
          <cell r="S80"/>
          <cell r="T80"/>
          <cell r="U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cell r="BG80"/>
          <cell r="BH80"/>
          <cell r="BI80"/>
          <cell r="BJ80"/>
          <cell r="BK80"/>
          <cell r="BL80"/>
          <cell r="BM80"/>
          <cell r="BN80"/>
          <cell r="BO80"/>
          <cell r="BP80"/>
          <cell r="BQ80"/>
          <cell r="BR80"/>
          <cell r="BS80"/>
          <cell r="BT80"/>
          <cell r="BU80"/>
          <cell r="BV80"/>
          <cell r="BW80"/>
          <cell r="BX80"/>
          <cell r="BY80"/>
          <cell r="BZ80"/>
          <cell r="CA80"/>
          <cell r="CB80"/>
          <cell r="CC80"/>
          <cell r="CD80"/>
          <cell r="CE80"/>
          <cell r="CF80"/>
          <cell r="CG80"/>
          <cell r="CH80"/>
          <cell r="CI80"/>
          <cell r="CJ80"/>
          <cell r="CK80"/>
          <cell r="CL80"/>
          <cell r="CM80"/>
          <cell r="CN80"/>
          <cell r="CO80"/>
          <cell r="CP80"/>
          <cell r="CQ80"/>
          <cell r="CR80"/>
          <cell r="CS80"/>
          <cell r="CT80"/>
          <cell r="CU80"/>
          <cell r="CV80"/>
          <cell r="CW80"/>
          <cell r="CX80"/>
          <cell r="CY80"/>
          <cell r="CZ80"/>
          <cell r="DA80"/>
          <cell r="DB80"/>
          <cell r="DC80"/>
          <cell r="DD80"/>
          <cell r="DE80"/>
          <cell r="DF80"/>
          <cell r="DG80"/>
          <cell r="DH80"/>
          <cell r="DI80"/>
          <cell r="DJ80"/>
          <cell r="DK80"/>
          <cell r="DL80"/>
          <cell r="DM80"/>
          <cell r="DN80"/>
          <cell r="DO80"/>
          <cell r="DP80"/>
          <cell r="DQ80"/>
          <cell r="DR80"/>
          <cell r="DS80"/>
          <cell r="DT80"/>
          <cell r="DU80"/>
          <cell r="DV80"/>
          <cell r="DW80"/>
          <cell r="DX80"/>
          <cell r="DY80"/>
          <cell r="DZ80"/>
          <cell r="EA80"/>
          <cell r="EB80"/>
          <cell r="EC80"/>
          <cell r="ED80"/>
          <cell r="EE80"/>
          <cell r="EF80"/>
          <cell r="EH80"/>
          <cell r="EI80"/>
          <cell r="EJ80"/>
        </row>
        <row r="81">
          <cell r="B81">
            <v>27</v>
          </cell>
          <cell r="C81">
            <v>54</v>
          </cell>
          <cell r="D81">
            <v>12.1</v>
          </cell>
          <cell r="E81">
            <v>3.3</v>
          </cell>
          <cell r="F81">
            <v>1</v>
          </cell>
          <cell r="G81">
            <v>18</v>
          </cell>
          <cell r="H81">
            <v>12</v>
          </cell>
          <cell r="I81">
            <v>56</v>
          </cell>
          <cell r="J81">
            <v>35.1</v>
          </cell>
          <cell r="K81">
            <v>0</v>
          </cell>
          <cell r="L81">
            <v>25.1</v>
          </cell>
          <cell r="M81">
            <v>6</v>
          </cell>
          <cell r="N81">
            <v>0</v>
          </cell>
          <cell r="O81">
            <v>8</v>
          </cell>
          <cell r="P81">
            <v>6</v>
          </cell>
          <cell r="Q81">
            <v>36</v>
          </cell>
          <cell r="R81">
            <v>2</v>
          </cell>
          <cell r="S81">
            <v>6.8</v>
          </cell>
          <cell r="T81">
            <v>8.5</v>
          </cell>
          <cell r="U81">
            <v>8.4</v>
          </cell>
          <cell r="V81">
            <v>23</v>
          </cell>
          <cell r="W81">
            <v>12</v>
          </cell>
          <cell r="X81">
            <v>67.3</v>
          </cell>
          <cell r="Y81">
            <v>46</v>
          </cell>
          <cell r="Z81">
            <v>25.6</v>
          </cell>
          <cell r="AA81">
            <v>21</v>
          </cell>
          <cell r="AB81">
            <v>5.5</v>
          </cell>
          <cell r="AC81">
            <v>53.5</v>
          </cell>
          <cell r="AD81">
            <v>63.2</v>
          </cell>
          <cell r="AE81">
            <v>21</v>
          </cell>
          <cell r="AF81">
            <v>4.0999999999999996</v>
          </cell>
          <cell r="AG81">
            <v>14</v>
          </cell>
          <cell r="AH81">
            <v>10.7</v>
          </cell>
          <cell r="AI81">
            <v>53.3</v>
          </cell>
          <cell r="AJ81">
            <v>8.33</v>
          </cell>
          <cell r="AK81">
            <v>1.55</v>
          </cell>
          <cell r="AL81">
            <v>4.5</v>
          </cell>
          <cell r="AM81">
            <v>131.19999999999999</v>
          </cell>
          <cell r="AN81">
            <v>4.83</v>
          </cell>
          <cell r="AO81">
            <v>10.25</v>
          </cell>
          <cell r="AP81">
            <v>3.4</v>
          </cell>
          <cell r="AQ81">
            <v>6</v>
          </cell>
          <cell r="AR81">
            <v>48</v>
          </cell>
          <cell r="AS81">
            <v>10.5</v>
          </cell>
          <cell r="AT81">
            <v>6</v>
          </cell>
          <cell r="AU81">
            <v>1.55</v>
          </cell>
          <cell r="AV81">
            <v>5.33</v>
          </cell>
          <cell r="AW81">
            <v>4</v>
          </cell>
          <cell r="AX81">
            <v>30</v>
          </cell>
          <cell r="AY81">
            <v>8</v>
          </cell>
          <cell r="AZ81">
            <v>60</v>
          </cell>
          <cell r="BA81">
            <v>14.57</v>
          </cell>
          <cell r="BB81">
            <v>44.6</v>
          </cell>
          <cell r="BC81">
            <v>49.6</v>
          </cell>
          <cell r="BD81">
            <v>43</v>
          </cell>
          <cell r="BE81">
            <v>5</v>
          </cell>
          <cell r="BF81">
            <v>97.5</v>
          </cell>
          <cell r="BG81">
            <v>9.6</v>
          </cell>
          <cell r="BH81">
            <v>4</v>
          </cell>
          <cell r="BI81">
            <v>47.6</v>
          </cell>
          <cell r="BJ81">
            <v>68</v>
          </cell>
          <cell r="BK81">
            <v>22.7</v>
          </cell>
          <cell r="BL81">
            <v>23</v>
          </cell>
          <cell r="BM81">
            <v>12.5</v>
          </cell>
          <cell r="BN81">
            <v>8</v>
          </cell>
          <cell r="BO81">
            <v>10</v>
          </cell>
          <cell r="BP81">
            <v>22</v>
          </cell>
          <cell r="BQ81">
            <v>21</v>
          </cell>
          <cell r="BR81">
            <v>88</v>
          </cell>
          <cell r="BS81">
            <v>170.06</v>
          </cell>
          <cell r="BT81">
            <v>108.25</v>
          </cell>
          <cell r="BU81">
            <v>7</v>
          </cell>
          <cell r="BV81">
            <v>17</v>
          </cell>
          <cell r="BW81">
            <v>202</v>
          </cell>
          <cell r="BX81">
            <v>432</v>
          </cell>
          <cell r="BY81">
            <v>1.2</v>
          </cell>
          <cell r="BZ81">
            <v>7</v>
          </cell>
          <cell r="CA81">
            <v>14</v>
          </cell>
          <cell r="CB81">
            <v>1.3</v>
          </cell>
          <cell r="CC81">
            <v>60</v>
          </cell>
          <cell r="CD81">
            <v>117</v>
          </cell>
          <cell r="CE81">
            <v>89.33</v>
          </cell>
          <cell r="CF81">
            <v>104.96</v>
          </cell>
          <cell r="CG81">
            <v>67</v>
          </cell>
          <cell r="CH81">
            <v>13</v>
          </cell>
          <cell r="CI81">
            <v>19.25</v>
          </cell>
          <cell r="CJ81">
            <v>27.55</v>
          </cell>
          <cell r="CK81">
            <v>40.6</v>
          </cell>
          <cell r="CL81">
            <v>80</v>
          </cell>
          <cell r="CM81">
            <v>72</v>
          </cell>
          <cell r="CN81">
            <v>36.4</v>
          </cell>
          <cell r="CO81">
            <v>22.9</v>
          </cell>
          <cell r="CP81">
            <v>33</v>
          </cell>
          <cell r="CQ81">
            <v>59</v>
          </cell>
          <cell r="CR81">
            <v>44</v>
          </cell>
          <cell r="CS81">
            <v>55</v>
          </cell>
          <cell r="CT81">
            <v>33</v>
          </cell>
          <cell r="CU81">
            <v>15</v>
          </cell>
          <cell r="CV81">
            <v>98</v>
          </cell>
          <cell r="CW81">
            <v>16</v>
          </cell>
          <cell r="CX81">
            <v>119</v>
          </cell>
          <cell r="CY81">
            <v>11</v>
          </cell>
          <cell r="CZ81">
            <v>14</v>
          </cell>
          <cell r="DA81">
            <v>68</v>
          </cell>
          <cell r="DB81">
            <v>8</v>
          </cell>
          <cell r="DC81">
            <v>18</v>
          </cell>
          <cell r="DD81">
            <v>14</v>
          </cell>
          <cell r="DE81">
            <v>22</v>
          </cell>
          <cell r="DF81">
            <v>7</v>
          </cell>
          <cell r="DG81">
            <v>104</v>
          </cell>
          <cell r="DH81">
            <v>46</v>
          </cell>
          <cell r="DI81">
            <v>27</v>
          </cell>
          <cell r="DJ81">
            <v>46</v>
          </cell>
          <cell r="DK81">
            <v>36</v>
          </cell>
          <cell r="DL81">
            <v>93</v>
          </cell>
          <cell r="DM81">
            <v>169</v>
          </cell>
          <cell r="DN81">
            <v>22</v>
          </cell>
          <cell r="DO81">
            <v>18</v>
          </cell>
          <cell r="DP81">
            <v>128</v>
          </cell>
          <cell r="DQ81">
            <v>13</v>
          </cell>
          <cell r="DR81">
            <v>116</v>
          </cell>
          <cell r="DS81">
            <v>37</v>
          </cell>
          <cell r="DT81">
            <v>77</v>
          </cell>
          <cell r="DU81">
            <v>8</v>
          </cell>
          <cell r="DV81">
            <v>17</v>
          </cell>
          <cell r="DW81">
            <v>35</v>
          </cell>
          <cell r="DX81">
            <v>82.4</v>
          </cell>
          <cell r="DY81">
            <v>0</v>
          </cell>
          <cell r="DZ81">
            <v>40</v>
          </cell>
          <cell r="EA81">
            <v>7</v>
          </cell>
          <cell r="EB81">
            <v>102</v>
          </cell>
          <cell r="EC81">
            <v>1</v>
          </cell>
          <cell r="ED81">
            <v>0</v>
          </cell>
          <cell r="EE81">
            <v>0</v>
          </cell>
          <cell r="EF81">
            <v>0.4</v>
          </cell>
          <cell r="EG81">
            <v>8</v>
          </cell>
          <cell r="EH81">
            <v>12</v>
          </cell>
          <cell r="EI81">
            <v>53.73</v>
          </cell>
          <cell r="EJ81">
            <v>209</v>
          </cell>
        </row>
        <row r="82">
          <cell r="B82">
            <v>17</v>
          </cell>
          <cell r="C82">
            <v>5</v>
          </cell>
          <cell r="D82">
            <v>0</v>
          </cell>
          <cell r="E82">
            <v>0</v>
          </cell>
          <cell r="F82">
            <v>1</v>
          </cell>
          <cell r="G82">
            <v>9</v>
          </cell>
          <cell r="H82">
            <v>31</v>
          </cell>
          <cell r="I82">
            <v>25</v>
          </cell>
          <cell r="J82">
            <v>5.3</v>
          </cell>
          <cell r="K82">
            <v>0</v>
          </cell>
          <cell r="L82">
            <v>7</v>
          </cell>
          <cell r="M82">
            <v>8</v>
          </cell>
          <cell r="N82">
            <v>4</v>
          </cell>
          <cell r="O82">
            <v>1.8</v>
          </cell>
          <cell r="P82">
            <v>1</v>
          </cell>
          <cell r="Q82">
            <v>12</v>
          </cell>
          <cell r="R82">
            <v>2</v>
          </cell>
          <cell r="S82">
            <v>2</v>
          </cell>
          <cell r="T82">
            <v>0</v>
          </cell>
          <cell r="U82">
            <v>2</v>
          </cell>
          <cell r="V82">
            <v>2</v>
          </cell>
          <cell r="W82">
            <v>4</v>
          </cell>
          <cell r="X82">
            <v>7</v>
          </cell>
          <cell r="Y82">
            <v>48</v>
          </cell>
          <cell r="Z82">
            <v>96.9</v>
          </cell>
          <cell r="AA82">
            <v>60</v>
          </cell>
          <cell r="AB82">
            <v>0</v>
          </cell>
          <cell r="AC82">
            <v>3</v>
          </cell>
          <cell r="AD82">
            <v>60.6</v>
          </cell>
          <cell r="AE82">
            <v>0</v>
          </cell>
          <cell r="AF82">
            <v>0.2</v>
          </cell>
          <cell r="AG82">
            <v>14.2</v>
          </cell>
          <cell r="AH82">
            <v>2.4</v>
          </cell>
          <cell r="AI82">
            <v>1</v>
          </cell>
          <cell r="AJ82">
            <v>0</v>
          </cell>
          <cell r="AK82">
            <v>0</v>
          </cell>
          <cell r="AL82">
            <v>0</v>
          </cell>
          <cell r="AM82">
            <v>15</v>
          </cell>
          <cell r="AN82">
            <v>3</v>
          </cell>
          <cell r="AO82">
            <v>8.6999999999999993</v>
          </cell>
          <cell r="AP82">
            <v>1</v>
          </cell>
          <cell r="AQ82">
            <v>0</v>
          </cell>
          <cell r="AR82">
            <v>12</v>
          </cell>
          <cell r="AS82">
            <v>0</v>
          </cell>
          <cell r="AT82">
            <v>1</v>
          </cell>
          <cell r="AU82">
            <v>0</v>
          </cell>
          <cell r="AV82">
            <v>1</v>
          </cell>
          <cell r="AW82">
            <v>0</v>
          </cell>
          <cell r="AX82">
            <v>1</v>
          </cell>
          <cell r="AY82">
            <v>0</v>
          </cell>
          <cell r="AZ82">
            <v>0</v>
          </cell>
          <cell r="BA82">
            <v>0</v>
          </cell>
          <cell r="BB82">
            <v>0</v>
          </cell>
          <cell r="BC82">
            <v>1</v>
          </cell>
          <cell r="BD82">
            <v>10</v>
          </cell>
          <cell r="BE82">
            <v>2.9</v>
          </cell>
          <cell r="BF82">
            <v>5.3</v>
          </cell>
          <cell r="BG82">
            <v>0.25</v>
          </cell>
          <cell r="BH82">
            <v>1.3</v>
          </cell>
          <cell r="BI82">
            <v>4</v>
          </cell>
          <cell r="BJ82">
            <v>1</v>
          </cell>
          <cell r="BK82">
            <v>0</v>
          </cell>
          <cell r="BL82">
            <v>12</v>
          </cell>
          <cell r="BM82">
            <v>12</v>
          </cell>
          <cell r="BN82">
            <v>21</v>
          </cell>
          <cell r="BO82">
            <v>18</v>
          </cell>
          <cell r="BP82">
            <v>42</v>
          </cell>
          <cell r="BQ82">
            <v>0</v>
          </cell>
          <cell r="BR82">
            <v>2</v>
          </cell>
          <cell r="BS82">
            <v>3</v>
          </cell>
          <cell r="BT82">
            <v>9.1</v>
          </cell>
          <cell r="BU82">
            <v>3</v>
          </cell>
          <cell r="BV82">
            <v>0</v>
          </cell>
          <cell r="BW82">
            <v>24</v>
          </cell>
          <cell r="BX82">
            <v>106</v>
          </cell>
          <cell r="BY82">
            <v>4</v>
          </cell>
          <cell r="BZ82">
            <v>0</v>
          </cell>
          <cell r="CA82">
            <v>60</v>
          </cell>
          <cell r="CB82">
            <v>10</v>
          </cell>
          <cell r="CC82">
            <v>0</v>
          </cell>
          <cell r="CD82">
            <v>104.7</v>
          </cell>
          <cell r="CE82">
            <v>76.75</v>
          </cell>
          <cell r="CF82">
            <v>17</v>
          </cell>
          <cell r="CG82">
            <v>33</v>
          </cell>
          <cell r="CH82">
            <v>2</v>
          </cell>
          <cell r="CI82">
            <v>20</v>
          </cell>
          <cell r="CJ82">
            <v>77.7</v>
          </cell>
          <cell r="CK82">
            <v>8.6</v>
          </cell>
          <cell r="CL82">
            <v>24</v>
          </cell>
          <cell r="CM82">
            <v>13</v>
          </cell>
          <cell r="CN82">
            <v>9</v>
          </cell>
          <cell r="CO82">
            <v>0</v>
          </cell>
          <cell r="CP82">
            <v>50</v>
          </cell>
          <cell r="CQ82">
            <v>50</v>
          </cell>
          <cell r="CR82">
            <v>2</v>
          </cell>
          <cell r="CS82">
            <v>30</v>
          </cell>
          <cell r="CT82">
            <v>17</v>
          </cell>
          <cell r="CU82">
            <v>5</v>
          </cell>
          <cell r="CV82">
            <v>12</v>
          </cell>
          <cell r="CW82">
            <v>0</v>
          </cell>
          <cell r="CX82">
            <v>25</v>
          </cell>
          <cell r="CY82">
            <v>1</v>
          </cell>
          <cell r="CZ82">
            <v>0</v>
          </cell>
          <cell r="DA82">
            <v>100</v>
          </cell>
          <cell r="DB82">
            <v>1</v>
          </cell>
          <cell r="DC82">
            <v>0</v>
          </cell>
          <cell r="DD82">
            <v>12</v>
          </cell>
          <cell r="DE82">
            <v>12</v>
          </cell>
          <cell r="DF82">
            <v>0</v>
          </cell>
          <cell r="DG82">
            <v>0</v>
          </cell>
          <cell r="DH82">
            <v>5</v>
          </cell>
          <cell r="DI82">
            <v>3</v>
          </cell>
          <cell r="DJ82">
            <v>3</v>
          </cell>
          <cell r="DK82">
            <v>0</v>
          </cell>
          <cell r="DL82">
            <v>20</v>
          </cell>
          <cell r="DM82">
            <v>16</v>
          </cell>
          <cell r="DN82">
            <v>0</v>
          </cell>
          <cell r="DO82">
            <v>0</v>
          </cell>
          <cell r="DP82">
            <v>14</v>
          </cell>
          <cell r="DQ82">
            <v>0</v>
          </cell>
          <cell r="DR82">
            <v>82</v>
          </cell>
          <cell r="DS82">
            <v>203</v>
          </cell>
          <cell r="DT82">
            <v>8</v>
          </cell>
          <cell r="DU82">
            <v>2</v>
          </cell>
          <cell r="DV82">
            <v>4</v>
          </cell>
          <cell r="DW82">
            <v>0</v>
          </cell>
          <cell r="DX82">
            <v>248</v>
          </cell>
          <cell r="DY82">
            <v>0</v>
          </cell>
          <cell r="DZ82">
            <v>10</v>
          </cell>
          <cell r="EA82">
            <v>83</v>
          </cell>
          <cell r="EB82">
            <v>21.2</v>
          </cell>
          <cell r="EC82">
            <v>1</v>
          </cell>
          <cell r="ED82">
            <v>0</v>
          </cell>
          <cell r="EE82">
            <v>0</v>
          </cell>
          <cell r="EF82">
            <v>0</v>
          </cell>
          <cell r="EG82">
            <v>0</v>
          </cell>
          <cell r="EH82">
            <v>12</v>
          </cell>
          <cell r="EI82">
            <v>24.85</v>
          </cell>
          <cell r="EJ82">
            <v>12</v>
          </cell>
        </row>
        <row r="83">
          <cell r="B83">
            <v>44</v>
          </cell>
          <cell r="C83">
            <v>61</v>
          </cell>
          <cell r="D83">
            <v>15</v>
          </cell>
          <cell r="E83">
            <v>9</v>
          </cell>
          <cell r="F83">
            <v>133</v>
          </cell>
          <cell r="G83">
            <v>38</v>
          </cell>
          <cell r="H83">
            <v>56</v>
          </cell>
          <cell r="I83">
            <v>81</v>
          </cell>
          <cell r="J83">
            <v>80</v>
          </cell>
          <cell r="K83">
            <v>0</v>
          </cell>
          <cell r="L83">
            <v>32.1</v>
          </cell>
          <cell r="M83">
            <v>33</v>
          </cell>
          <cell r="N83">
            <v>15</v>
          </cell>
          <cell r="O83">
            <v>9.8000000000000007</v>
          </cell>
          <cell r="P83">
            <v>9</v>
          </cell>
          <cell r="Q83">
            <v>48</v>
          </cell>
          <cell r="R83">
            <v>4</v>
          </cell>
          <cell r="S83">
            <v>6.8</v>
          </cell>
          <cell r="T83">
            <v>8.5</v>
          </cell>
          <cell r="U83">
            <v>10.4</v>
          </cell>
          <cell r="V83">
            <v>25</v>
          </cell>
          <cell r="W83">
            <v>16</v>
          </cell>
          <cell r="X83">
            <v>83</v>
          </cell>
          <cell r="Y83">
            <v>94</v>
          </cell>
          <cell r="Z83">
            <v>146.9</v>
          </cell>
          <cell r="AA83">
            <v>81</v>
          </cell>
          <cell r="AB83">
            <v>6.5</v>
          </cell>
          <cell r="AC83">
            <v>89.5</v>
          </cell>
          <cell r="AD83">
            <v>155.34</v>
          </cell>
          <cell r="AE83">
            <v>21</v>
          </cell>
          <cell r="AF83">
            <v>4.3</v>
          </cell>
          <cell r="AG83">
            <v>32.200000000000003</v>
          </cell>
          <cell r="AH83">
            <v>21.1</v>
          </cell>
          <cell r="AI83">
            <v>65.3</v>
          </cell>
          <cell r="AJ83">
            <v>9.33</v>
          </cell>
          <cell r="AK83">
            <v>1.55</v>
          </cell>
          <cell r="AL83">
            <v>5.5</v>
          </cell>
          <cell r="AM83">
            <v>172.7</v>
          </cell>
          <cell r="AN83">
            <v>7.83</v>
          </cell>
          <cell r="AO83">
            <v>23.95</v>
          </cell>
          <cell r="AP83">
            <v>4.4000000000000004</v>
          </cell>
          <cell r="AQ83">
            <v>7</v>
          </cell>
          <cell r="AR83">
            <v>64</v>
          </cell>
          <cell r="AS83">
            <v>10.5</v>
          </cell>
          <cell r="AT83">
            <v>9</v>
          </cell>
          <cell r="AU83">
            <v>2.5499999999999998</v>
          </cell>
          <cell r="AV83">
            <v>8.33</v>
          </cell>
          <cell r="AW83">
            <v>4</v>
          </cell>
          <cell r="AX83">
            <v>30</v>
          </cell>
          <cell r="AY83">
            <v>8</v>
          </cell>
          <cell r="AZ83">
            <v>60</v>
          </cell>
          <cell r="BA83">
            <v>14.57</v>
          </cell>
          <cell r="BB83">
            <v>47.6</v>
          </cell>
          <cell r="BC83">
            <v>50.6</v>
          </cell>
          <cell r="BD83">
            <v>54</v>
          </cell>
          <cell r="BE83">
            <v>7.9</v>
          </cell>
          <cell r="BF83">
            <v>178</v>
          </cell>
          <cell r="BG83">
            <v>9.85</v>
          </cell>
          <cell r="BH83">
            <v>5.3</v>
          </cell>
          <cell r="BI83">
            <v>77.599999999999994</v>
          </cell>
          <cell r="BJ83">
            <v>70</v>
          </cell>
          <cell r="BK83">
            <v>22.7</v>
          </cell>
          <cell r="BL83">
            <v>50</v>
          </cell>
          <cell r="BM83">
            <v>40</v>
          </cell>
          <cell r="BN83">
            <v>29</v>
          </cell>
          <cell r="BO83">
            <v>62</v>
          </cell>
          <cell r="BP83">
            <v>70</v>
          </cell>
          <cell r="BQ83">
            <v>21</v>
          </cell>
          <cell r="BR83">
            <v>90</v>
          </cell>
          <cell r="BS83">
            <v>185.56</v>
          </cell>
          <cell r="BT83">
            <v>123.35</v>
          </cell>
          <cell r="BU83">
            <v>20</v>
          </cell>
          <cell r="BV83">
            <v>17</v>
          </cell>
          <cell r="BW83">
            <v>206</v>
          </cell>
          <cell r="BX83">
            <v>488</v>
          </cell>
          <cell r="BY83">
            <v>1.2</v>
          </cell>
          <cell r="BZ83">
            <v>7</v>
          </cell>
          <cell r="CA83">
            <v>74</v>
          </cell>
          <cell r="CB83">
            <v>1.3</v>
          </cell>
          <cell r="CC83">
            <v>84</v>
          </cell>
          <cell r="CD83">
            <v>222.3</v>
          </cell>
          <cell r="CE83">
            <v>176</v>
          </cell>
          <cell r="CF83">
            <v>114.5</v>
          </cell>
          <cell r="CG83">
            <v>117</v>
          </cell>
          <cell r="CH83">
            <v>18</v>
          </cell>
          <cell r="CI83">
            <v>42.75</v>
          </cell>
          <cell r="CJ83">
            <v>138.65</v>
          </cell>
          <cell r="CK83">
            <v>49.2</v>
          </cell>
          <cell r="CL83">
            <v>135</v>
          </cell>
          <cell r="CM83">
            <v>111</v>
          </cell>
          <cell r="CN83">
            <v>55</v>
          </cell>
          <cell r="CO83">
            <v>27.9</v>
          </cell>
          <cell r="CP83">
            <v>90</v>
          </cell>
          <cell r="CQ83">
            <v>85</v>
          </cell>
          <cell r="CR83">
            <v>46</v>
          </cell>
          <cell r="CS83">
            <v>89</v>
          </cell>
          <cell r="CT83">
            <v>53</v>
          </cell>
          <cell r="CU83">
            <v>30</v>
          </cell>
          <cell r="CV83">
            <v>62</v>
          </cell>
          <cell r="CW83">
            <v>15</v>
          </cell>
          <cell r="CX83">
            <v>151</v>
          </cell>
          <cell r="CY83">
            <v>9</v>
          </cell>
          <cell r="CZ83">
            <v>18</v>
          </cell>
          <cell r="DA83">
            <v>60</v>
          </cell>
          <cell r="DB83">
            <v>11</v>
          </cell>
          <cell r="DC83">
            <v>18</v>
          </cell>
          <cell r="DD83">
            <v>26</v>
          </cell>
          <cell r="DE83">
            <v>34</v>
          </cell>
          <cell r="DF83">
            <v>7</v>
          </cell>
          <cell r="DG83">
            <v>118</v>
          </cell>
          <cell r="DH83">
            <v>51</v>
          </cell>
          <cell r="DI83">
            <v>31</v>
          </cell>
          <cell r="DJ83">
            <v>53</v>
          </cell>
          <cell r="DK83">
            <v>30</v>
          </cell>
          <cell r="DL83">
            <v>113</v>
          </cell>
          <cell r="DM83">
            <v>0</v>
          </cell>
          <cell r="DN83">
            <v>50</v>
          </cell>
          <cell r="DO83">
            <v>55</v>
          </cell>
          <cell r="DP83">
            <v>142</v>
          </cell>
          <cell r="DQ83">
            <v>13</v>
          </cell>
          <cell r="DR83">
            <v>147</v>
          </cell>
          <cell r="DS83">
            <v>40</v>
          </cell>
          <cell r="DT83">
            <v>97</v>
          </cell>
          <cell r="DU83">
            <v>9</v>
          </cell>
          <cell r="DV83">
            <v>21</v>
          </cell>
          <cell r="DW83">
            <v>35</v>
          </cell>
          <cell r="DX83">
            <v>330.4</v>
          </cell>
          <cell r="DY83">
            <v>0</v>
          </cell>
          <cell r="DZ83">
            <v>80</v>
          </cell>
          <cell r="EA83">
            <v>116</v>
          </cell>
          <cell r="EB83">
            <v>288</v>
          </cell>
          <cell r="EC83">
            <v>2</v>
          </cell>
          <cell r="ED83">
            <v>0</v>
          </cell>
          <cell r="EE83">
            <v>9</v>
          </cell>
          <cell r="EF83">
            <v>11</v>
          </cell>
          <cell r="EG83">
            <v>8</v>
          </cell>
          <cell r="EH83">
            <v>24</v>
          </cell>
          <cell r="EI83">
            <v>100.75</v>
          </cell>
          <cell r="EJ83">
            <v>230</v>
          </cell>
        </row>
        <row r="84">
          <cell r="B84" t="str">
            <v>The project continuously reviews its resourcing plans and discusses these with delivery partners to ensure the project is optimally resourced.  The use of specialist external advisors is required to ensure financial, commercial and legal advice is received to enable delivery of the sale.  Current concerns regarding resource capacity are being managed through the risk register, with ongoing concerns around modelling resourcing, and recruiting maternity leave cover for one of the project Executive Directors from August 16.</v>
          </cell>
          <cell r="C84" t="str">
            <v>The resource profile is based on the Programme Org chart as of June 2016.  Recruitment has been successful for the employment of a Civil Servant Change Manager, and a Civil Servant Programme Manager as well as 2 x Business Analysts and a Civil Servant Commercial Lead.  Recruitment is currently underway for x 2 Civil Servant Change Coordinators to support the new Change Manager. The decrease in contractor numbers is due to the Interim Programme Manager leaving the LLC Programme on Friday 17th June 2016.</v>
          </cell>
          <cell r="D84" t="str">
            <v>The programme board identified a number of additional posts required to fully resource the projects. A number of these fixed term posts have now been recruited and therefore increasing the number of staff employed on this activity.</v>
          </cell>
          <cell r="E84" t="str">
            <v>UKGI has temporarily has reduced the resources on the project given further progress is conditional on the German government agreeing the Dutch legislation.  Once agreement is reached UKGI retains flexibility to allocate appropriate resources to complete a transaction. Current resource on Urenco - 0.3xG3, 0.7xG5, 5xG6 (at total time of 1.5), 0.5 xG7, 0.3 x SEO</v>
          </cell>
          <cell r="F84" t="str">
            <v xml:space="preserve">Under the terms of the Joint Venture Agreement that established the Crick as a legal entity, the Crick is responsible for the delivery of the new building on behalf of the Founders.  The majority of the resources are employed or contracted by the Crick. The project is managed by the Crick (133 FTE PMO employees).  The MRC's obligations and monitoring are conducted by an SRO (0.5 FTE) and input from other senior MRC Directors (equivalent to 0.5 FTE).  In addition an external contractor (1.0 FTE) is the Project Director. </v>
          </cell>
          <cell r="G84" t="str">
            <v>The programme is still recruiting both public sector and external interim resources for delivery. In addition to the 18 Civil Servants and 9 interim contractors noted above, we have a number a number of PwC and EY consultants assisting in the short term on Blueprints and Project Delivery (up to end Sept 2016).</v>
          </cell>
          <cell r="H84" t="str">
            <v xml:space="preserve">The programme has sought to recruit civil servants for all programme management and business change requirements in the first instance - three civil servants have been onboarded in Q1. For specialists in the Technology and procurement space the programme has needed to recruit from the contract market. The programme is also actively seeking to replace contract resources with civil servants and transfer knowledge to existing permanent team members throughout the lifecycle. </v>
          </cell>
          <cell r="I84" t="str">
            <v>Staff numbers have increased as the programme has scaled to a live service, however staff costs overall have decreased compare with 2014/15 as interims and temporary agile teams have been replaced by FTAs going from 54% (2014/15) to 69% of staff (30th June 2016/17).  This is set to continue and the programme will seek to fill all roles with civil servants where the necessary skills are available.</v>
          </cell>
          <cell r="J84" t="str">
            <v>At 30th June there were 35.1 FTE civil servants working on the programme, with a further 11 FTE with starts dates arranged for July and August and 9 vacancies live.Further recruitment was planned and a final bid to HR for approval to recruit will follow these campaigns.This resource was supplemented by 6 interim consultants working a range of working patterns totalling 5.3 FTEWe have found it difficult to recruit staff with the required property expertise and skills and have found generally that both PPM and property posts have remained unfilled even after interviewing.  Several posts have had to be advertised more than once before being successfully recruited.  The PAR recommendation to seek dispensation to enhance the terms on offer is being taken forward and may assist.  In the meantime we continue to invite departments to nominate staff for secondment/loan and are taking advantage of the use of interim consultants, being careful to put in place skills transfer arrangements.</v>
          </cell>
          <cell r="K84" t="str">
            <v xml:space="preserve">Resources are currently under review. DfT are currently undertaking the re-evaluation and re-planning exercise. </v>
          </cell>
          <cell r="L84" t="str">
            <v xml:space="preserve">Resourcing - Retention and Recruitment of FTEsThe team has recruited for a number of techincal and backfilling roles since the beginning of the year with recruitment campaigns for additional staff ongoing.   Recruitment still a concern in terms of attracting FTA and permenant staff to replace contractors.                                                                                                                                                               </v>
          </cell>
          <cell r="M84" t="str">
            <v>HR Committee has approved additional resources and these are currently at market or about to go to market.  Expected to increase resource in Project Delivery/PPM and data and systems, to support procuremnt of business systems and AMS.</v>
          </cell>
          <cell r="N84" t="str">
            <v>Contractor resources are in place until end October to ensure full handover to BAU transformation team. There will be additional BAU ICT staff in place to handover the remaining transformation for the next quarter.</v>
          </cell>
          <cell r="O84" t="str">
            <v>The resource figures show only those  incremental FTE working directly on the programme and funded by the programme budget. [This includes FTEs working in partnering and delivery organisations, in particular Ofcom, DUK and Arqiva, funded through grants issued from the Programme budget. The breakdown of these resources by partner organisation (as reported by Ofcom) is: 4.5FTE (Ofcom); 67.3FTE (Arqiva); and 4FTE (DUK)]In addition, Ofcom resource up to 18 FTE are working on the programme. These costs are not charged against the programme budget and are funded from Ofcom's main budget.With regard to DCMS resource; a mixture of analytical, programme management office, delivery, finance, policy and leadership public sector employees work on the programme amounting to the equivalent of 3.5 FTE.</v>
          </cell>
          <cell r="P84" t="str">
            <v>7 FTE as of 30th June, with on-boarding of financial and commercial roles underwasy for July</v>
          </cell>
          <cell r="Q84" t="str">
            <v>Resource profile has slightly declined since last quarter as planned.</v>
          </cell>
          <cell r="R84" t="str">
            <v>Staff are being rolled off as planned per the transition to BAU post the Gateway 5 review and closedown of the project.  No issues to flag.  Finance and invoice processing has been transferred to BDUK central finance team.</v>
          </cell>
          <cell r="S84" t="str">
            <v>The number of public sector employees reperesents the total Tate staff directly employed on the project. The number of external contractors represents the number of advisors that report directly to Tate.</v>
          </cell>
          <cell r="T84" t="str">
            <v>The project is currently running at full (planned) strength with no outstanding internal roles. Our external advisers are all working on a retained basis in order to accommodate the changing volumes of work. We envisage that this resource requirement will remain until the CfD has been awarded and laid in Parliament. Once this key milestone has been achieved, we envisage a 6 month ramp-down to project close. During this period the key residual activities will be:• Transfer of CfD working knowledge/info to the LCCC.• Consolidation and filing of documentation for subsequent audit.• Lessons-learned and other typical project closure activities.• Effective project close out • Deal with any challenges that may be forthcomingAs we move into the next phase we will be considering the resource requirement accordingly.</v>
          </cell>
          <cell r="U84" t="str">
            <v xml:space="preserve">GDF team in BEIS is at 8.4 FTE -  2 FTE short of full complement. This is supplemented by one FTE inward secondee from RWM and a 1FTE nucelar graduate.   RWM’s approved headcount is 123 Full Time Equivalents (FTEs), with 106 staff in post as at June 2016.  A team of 13 staff are dedicated to the management of the GDF Siting programme supported by a further 30 staff from research, engineering design and safety case functions. These technical functions also support the Waste Management activities i.e. disposability assessments.  </v>
          </cell>
          <cell r="V84" t="str">
            <v>The SLC Facing Team has been supplemented this quarter by 3 additional resources (1 Finance/Commercial, 1 Contract and 1 Programme related) to support completion of consolidation. These have been drawn from within the NDA on a short term basis at no additional cost to the organisation at this stage.</v>
          </cell>
          <cell r="W84" t="str">
            <v xml:space="preserve">Core resources are provided by Sellafield and NDA and are full time to the programme. A number of external resources are employed in a range of capacities as required in specific project phases; these resources are varied and part time. </v>
          </cell>
          <cell r="X84" t="str">
            <v>Recruitment continues to fill vacancies associated with routine staff turnover (currently 9 vacancies).  External contractors have been used where we have been unsuccessful in recruiting from Civil Service. The Programme also has contracted for services to meet specialist technical and industry knowledge that is not available in-house.  Examples of specialist requirements include:• Knowledge of the technical design and operation of smart meters themselves;• Specialist knowledge of the communications protocols which underpin the end-to-end design of the system and which DECC has specified;• The legal drafting of industry operating codes;• Experience of the business processes of energy suppliers and network operators allowing DECC to assess their readiness to discharge their licence obligations.</v>
          </cell>
          <cell r="Y84" t="str">
            <v>The organisational design work has been completed for Pillar 1 activity.  This has clearly identified the steps to transition and the ‘to be’ structures.  The Pillar 2 activity, while underway, is still to be finalised and ratified by the relevant Delivery Bodies.  This work has assessed the future capacity and capability requirements within RPA and has ensured that future business as usual activity has been assessed and can continue to be delivered once the programme has closed in autumn 2016.  The finalising of the new structures will now form part of the wider RPA organisational design activity.  While this continues the work already undertaken will ensure that delivery is maintained. Personnel have been secured through extended secondment agreements and a clear focus on key skills within the contractor cadre that need to be maintained until September 2016.</v>
          </cell>
          <cell r="Z84" t="str">
            <v>Resourcing plan agreed with Defra Group and being implemented.·         Following the rebaslining activity of the UniTy Programme plan, additional resource requirements were identified. The resourcing plan was then updated to reflect this and approved by Defra Group and HMT. The approved resource plan remains within the parameters of the Programme Business Case.The number of contractors has increased in line with this plan. However, it is worth noting that we run an internal expression of interest process for every role.  (FON)</v>
          </cell>
          <cell r="AA84" t="str">
            <v>The TEAM2100 integrated delivery team is made up of contractor (CH2M) and EA staff. This co-located, collaborative team includes experts from financial, engineering and project management backgrounds. The team undertook a chartering exercise during the initial mobilisation phase to develop the core values required for delivery of this long-term programme. A second team chartering session was held in January 2016 to refresh and further stregthen these values. The EA is strengthening its cost and contract management skills to further support the new ways of working under TEAM2100. The number of FTEs shown above covers the integrated delivery team resources to deliver the Annual Plan 16/17. The number of FTE's to deliver this year's programme has increased by 1 since last quarter due to additional EA staff working on the programme.</v>
          </cell>
          <cell r="AB84" t="str">
            <v xml:space="preserve">We have received a spending review settlement from HMT for £3m for 2015/16 and £1.5m annually thereafter. Our internal and external support arrangements are flexible to enable us to ramp up quickly in case of an escalation of Government’s risks. Support from IPA will continue. We have external input but this is managed on a call -off arrangement. This covers legal, insurance, commercial, technical and finance suppliers. It is not straightforward to provide a formal FTE figure on external contractors due to the call off arrangements.We ran a recruitment exercise for a permanent Project Director (Deputy Director level). However, the identified Deputy Director has been re-directed to EU exit related work, which has left us with a vacancy. The G6 level Deputy Project Director (DPD) continues to fill the Project Director role on an interim basis for the foreseeable future.  The G6 level Deputy Project Director role is therefore now vacant and a recruitment is planned to fill that role. </v>
          </cell>
          <cell r="AC84" t="str">
            <v>As at 30th June the 30 Hrs project team (and wider Early Years Portfolio) is under-resourced, currently operating with a number of existing vacancies and having secured DfE Management Committee approval for extra resource.  (This is in recognition of the March Gateway Review recommendation that the project needs to urgently build further capacity and resilience.)  A significant recruitment campaign is now underway, expected to conclude over the summer, with new starters taking up post from August onwards. External contractors - Atkins and Capgemini consultancy services have been procured to provide specialist IT system design and development support, with the equivalent of 3 FTEs supporting the project as at 30th June.  We expect this consultancy support to be stregthened in July/August with the arrival of a consultant IT Project Manager and IT Product Owner.</v>
          </cell>
          <cell r="AD84" t="str">
            <v>The PSBP1 Capital and PSBP2 programmes have now been merged. The programme is curently 31.54 FTE's below the resouce plan. The actual headcount has ramp up to 123.8 in line with the forecast. The increase in the headcount will continue as the programme recruits to its new organisationsl structure. The Department remains confident that satisfactory resourcing is in place to deliver its capital programmes.</v>
          </cell>
          <cell r="AE84" t="str">
            <v>The programme is fully resourced. A new contract management team have been established to oversee the PF Project Agreements over the next 25 years. Project Directors are and Project Managers have started handing over to CMU leads and will be exiting the programme from October onwards.</v>
          </cell>
          <cell r="AF84"/>
          <cell r="AG84" t="str">
            <v xml:space="preserve">An Integrated Delivery team (IDT) has been established between the Highways England, four contractors in two JVs, and two designers as a single design entity; the IDT will be responsible for completing the design of the scheme and for carrying out its construction and commissioning between 2016 and 2020. 
Highways England has a dual role on the project:
•         as the Client (Core and Support Teams); and as 
•         an equal Partner within the IDT itself.
These two roles are distinct; Highways England acts as the “client” function, which sits outside the IDT to represent the interests of Highways England, and is to be differentiated to the equal Partner within the IDT, along with the detailed design consultant and the contractors.
The Highways England A14 project team operates as Client function and acts as a gateway for accessing, on behalf of the wider project team, the various service functions within Highways England and for leading on governance and assurance functions.
Resource planning within Highway’s England is constantly ongoing. As well as a core Highways England team, resource is being utilised from the Programme Delivery Partner Framework to build internal capability and capacity. Elements of the role of PDP also includes formal and structured learning, on-the-job learning and mentoring to support the development of Highways England personnel on the porject. Due to these ongoing activities and the unknown potential for success in recruiting the right resource, the project is content to report a 'Amber' against resourcing. 
</v>
          </cell>
          <cell r="AH84" t="str">
            <v>The 8 remaining posts are being actively recruited and there is a transfer of skill from the remaining contractors working on the scheme to Highways England employees.</v>
          </cell>
          <cell r="AI84" t="str">
            <v>Covers ACD resource. Additional resource includes Economists/Analysts (c. 17.5 FTE) Corporate Finance (c. 1.5 FTE) and Legal (c.3.3FTE) 
Q1 16/17 figures reflect increased ACD headcount of 65.3. Resource review to identify required roles for 16/17 undertaken in April 2016.</v>
          </cell>
          <cell r="AJ84" t="str">
            <v xml:space="preserve">0.33 represents PA shared across the Directorate. The HEO and Fast Stream posts will be vacant as of 30/09/2016, with immediate replacements currently being sought. 1 x PB7 is vacant as of 01/07/2016. recruitment for this post is due to begin in July.
</v>
          </cell>
          <cell r="AK84" t="str">
            <v xml:space="preserve">Network Services Directorate are currently taking forward procurement to acquire consultants for business case work and technical analysis across the Directorate, including on East - West Rail. </v>
          </cell>
          <cell r="AL84" t="str">
            <v xml:space="preserve">These are DfTc staff only and it excludes NR.
Grade 7 resource represents one full time Grade 7, 0.75 is for PPM resource shared with SWRC Programme (Vicky O'Brien) and 0.25 is support for communications (Henry Sutcliffe)
The Grade 7 vacancy focuses on Thames Valley route section.
</v>
          </cell>
          <cell r="AM84" t="str">
            <v xml:space="preserve">Headcount figures include all consultants and contractors, and commercial fast streamers. External contractor FTE grades are approximations. 
Number of vacancies being managed down by active recruitment. Currently 25 live campaigns expected to fill 10 vacant posts (from the 26.5 listed), 6 posts on TRA, and 9 posts replacing contractors or where leavers are planned.
</v>
          </cell>
          <cell r="AN84" t="str">
            <v xml:space="preserve">The contractor resource has been secured to minimise DfT risks to entry into service of a high profile and high value fleet that delivers significant passenger benefits. 3 posts reflects 3 x FTE sourced from a number of advisors.
1x HEO FastStream shared with Crossrail. </v>
          </cell>
          <cell r="AO84" t="str">
            <v>Figures above depict the Project Management &amp; PMO Team, there are numerous partners / suppliers totalling over 100 that are working in the project. Highways England is recruiting for permanent project staff to reduce the dependency on consultants, interims and contractors.</v>
          </cell>
          <cell r="AP84" t="str">
            <v>MML programme has two dedicated G7 and 50% of a G6. Deputy Director divides time between 5 routes and implementation of Bowe recommendations. Programme support is from SEO and HEO grades.
One full time interim also working at G7 level whilst handover to permanent G7 completed.</v>
          </cell>
          <cell r="AQ84" t="str">
            <v>The core team will also require support from DfT colleagues in Economic analysis.The team will rely on call-off (specialist advisors) contractors as and when required for this support.( 1 SEO/G7- under review ) The Comms vacancy has been filled and due to start in August, subject to contract.</v>
          </cell>
          <cell r="AR84" t="str">
            <v xml:space="preserve">Figures reflect specifically the people working on a franchise competition or direct award. 
Differences in figures from the previous report represent Northern and TPE projects closing down, and South Eastern and East Mids joinning the count, and vacancies being filled. </v>
          </cell>
          <cell r="AS84" t="str">
            <v>There are currently no issues with the number of personnel working on the Programme.  Some vacancies may arise as transition matures and resources move from the Transition Programme to augment the Steady State team.  External consultants, not listed above, are commissioned on an ad hoc basis to provide advise/guidance on technical or legal matters.</v>
          </cell>
          <cell r="AT84" t="str">
            <v>A exercise to revise headcount will shortly be undertaken</v>
          </cell>
          <cell r="AU84" t="str">
            <v>Estimated resources is based on part of the roles of 1 x SCS PB1 Programme Director, 1 x G6 Principal Programme Client, 1 x G7 Integration Manager, 1 x G7 Passenger Services Commercial Manager, 1 x G7 External Affairs, 1 x HEO Programme Advisor. The G7 Programme Client vacancy is currently out to recruitment. Resourcing levels for the G6 and HEO post should increase once wider divisional recruitment has been completed.
These are DfT c staff only and it excludes NR.</v>
          </cell>
          <cell r="AV84" t="str">
            <v xml:space="preserve">Team is carrying 2 vacancies as 1 Grade 6 post holder has been temporarily promoted to SCS1 and 1 Grade 7 post holder has moved internally. The recruitment campaign for the SCS1 competition is expected to be launched in the next few weeks. The recruitment for the vacant Grade 7 post is being actively pursued either via a standalone recruitment campaign or through a wider recruitment campaign in Network Services which is commencing shortly.
</v>
          </cell>
          <cell r="AW84" t="str">
            <v>Figure is comprised of OLS staff. 3 FTE and comms and commercial resources which equal roughly 1 FTE</v>
          </cell>
          <cell r="AX84" t="str">
            <v>Resource numbers are reducing as work is realigned to the new National Information Board Domain programmes. It is anticipated that all staff will be reassigned once agreement on alignment to the new NIB domain programmes has been reached.</v>
          </cell>
          <cell r="AY84" t="str">
            <v>There are 13 staff situated within DH, NHS England and PHE working on this programme.  The majority of these staff are civil servants who are not working on the programme full time (a 50% split is assumed).  Three roles within NHS England are funded for staff to work on this programme.  These staff are on short term contracts (currently extended to March 17) and will not be working exclusively on this programme as they were previously.</v>
          </cell>
          <cell r="AZ84" t="str">
            <v xml:space="preserve">Public Sector employees are HSCIC programme delivery team. </v>
          </cell>
          <cell r="BA84" t="str">
            <v>In Q4 2015/16, we reported 14.57 FTE public sector employees working on the programme.  We also reported 1.60 external contractors (FTE) working on the programme - this formed the Cost Recovery Support Team (CRST).  The contracts for these workers came to an end on 31 March 2016 hence the adjustment in the return.</v>
          </cell>
          <cell r="BB84" t="str">
            <v>These figures do not include the SRO time.- There are 3 outstanding vacancies including recruitment for an 8c to directly manage the dispensing supplier contract but as yet no suitable candidates have been found. - Following the Gateway Review a recommendation was raised around resourcing and additional full-time commercial staff was agreed. A commercial resource is now in place (in Commercial Team headcount) and the Gateway recommendation closed.</v>
          </cell>
          <cell r="BC84" t="str">
            <v>Resourcing against plan is in a good position. The current resource gap is now 2.0 WTE (including backfills and MT cover). 1.0 WTE is currently on hold.  The remaining 1.0 WTE to be recruited sometime in July. NOTE: totals above are as per fy15/16 Q4.  Finance cannot currently create reports and are unable to verify actual position.GPSoC team are happy this is still the position and are working with HSCIC Resource Managers to identify resources across the orgainsation to fill outstanding roles.</v>
          </cell>
          <cell r="BD84" t="str">
            <v xml:space="preserve">The programme has increased resourcing levels as it completes definition and mobilises for the delivery phase.  This is reflected in changes since the GMPP Q4 2015-16 submission. The programme is working to further reduce the number of interim external resources although some specialist and time limited roles require this resource type. </v>
          </cell>
          <cell r="BE84" t="str">
            <v xml:space="preserve">Public sector employees include PD, implementation lead and deputy, police subject matter expert and team admin. Contractors include equalities officer (0.5 FTE), data admin, project manager, street triage coordinator (0.4FTE).  </v>
          </cell>
          <cell r="BF84" t="str">
            <v>There is an issue that we currently have some resource gaps. These are a high priority for HSCIC resource teams and we hope to have additional resource in place over the next month.Total number of employees figure is taken from the OBC cost model to show the number of employees needed during the peak delivery period in 2017/18</v>
          </cell>
          <cell r="BG84" t="str">
            <v>Assumptions:Public Sector:  David and Ruth (1 FTE total - 50/50)  Gareth (10%),  Matt, James and HSCIC team (6 FTE), PHE team (Faisal and Michael - 2FTE), PHE Procurement resource (0.5 FTE)Extenal Contractors:  Chris (0.25 FTE),</v>
          </cell>
          <cell r="BH84" t="str">
            <v>The FTE on the core programme has increased from 5.2 FTE (2015/16) to 5.3 FTE (2016/17) in recognition of the additional work required on assuring workforce planning, recruitment, training and development in the preparations for start of service. The contractors provide subject matter expertise on workforce, infrastructure, and communcations and media relations. Clinical leadership is provided from the Highly Specialised Commissioning Team. Informatics assurance is provided by HSCIC.</v>
          </cell>
          <cell r="BI84" t="str">
            <v>A small number of BAU vacant posts remain which are spread across the Programme of work. These posts do not impact the Programme's current planned activities and recruitment activities are still on-going and roles will be filled as required.Due to the supplier delays on the Enhance programme of work, a number of Trust facing implementataion roles remain unfilled. Once the Enhance replanning activities have completed, recruitment will be aligned with those delivery timescales.                                               Plan        ActualBAU Resource              59.60      48.60Project Resource      18.00         3.00Total                                  77.60      51.60</v>
          </cell>
          <cell r="BJ84" t="str">
            <v>• Senior Implementation Manager left the organisation, vacancy raised and escalated. Benefits management skills highlighted as key requirement.• MI Analyst post vacancy raised March 2016• Risk regarding capacity of NHS e-RS Programme Team (as identified at Programme Board) is being proactively managed.</v>
          </cell>
          <cell r="BK84"/>
          <cell r="BL84" t="str">
            <v>Due to the change of approach some of the work streams need re-planning and numbers may change as a result. Any changes made to the numbers above will be reflected in the next reporting period.</v>
          </cell>
          <cell r="BM84" t="str">
            <v>The programme has clearly defined roles and skills requirments for Q1 and Q2 and has filled more than half these roles, many from within the dynamic resource pool within HSCIC. The resource profile was staggered, to grow over this initial start-up phase, to ensure culture and approach are maintained. There is a shortage of the necessary skills within the delivery organisation and the programme team is working closely with HSCIC recruitment to ensure skills gaps are identified and filled. Where skills are not available we have used the CL1 framework, with a target that no more than half of all staff will be temporary employees at any one point.</v>
          </cell>
          <cell r="BN84" t="str">
            <v xml:space="preserve">We have employed extra resource in administration, business transion project management and development and project management support in order to remain in line with plan. </v>
          </cell>
          <cell r="BO84" t="str">
            <v xml:space="preserve">The Programme remains below planned headcount despite a material increase in resources over the last period.  Further recruitment is underway and significant procurements to bolster external capability planned. Delays caused by protracted approval process within DH to recruit despite spend being within FY16/17 approved budget. </v>
          </cell>
          <cell r="BP84" t="str">
            <v>The programme is currently running with a large group of contractors including Transition Partner resource which is actively being monitored and the blend is expected to change as more permanent, civil service resource are onboarded in to the programme. In addition there are known gaps which the programme is looking for support from within Technology to resource as well as pursuing other recruitment routes.</v>
          </cell>
          <cell r="BQ84" t="str">
            <v>The resources comprise the Programme Directors, AE Programme Management Office, NEST Sponsorship Team and AE Policy Team.</v>
          </cell>
          <cell r="BR84" t="str">
            <v xml:space="preserve">The programme have 2.00 SAS (computer programmers / software developers) contractors working on 2012 Scheme Management Information. We have these contractors as we do not have the SAS skills within the programme to complete the next phase of 2012 Scheme MI. The Public Sector FTE working on the programme are mainly involved in maintenance releases of the 2012 System and the system changes required to close cases on CSCS and CS2 computer systems. </v>
          </cell>
          <cell r="BS84" t="str">
            <v>Contractor resource is being used to obtain professional property advice on lease negotiations and building surveys.  Staff resource plans are kept under review as delivery plans develop. Staffing plans include 12.5 declared vacancies from latest Workforce Plans.</v>
          </cell>
          <cell r="BT84" t="str">
            <v>Consiting:FTE – 105.25, DD – 3, Contractors – 9.10, Vacancies – 6, No recharges are made from the cost centre The Programme has evolved to encompass a variety of projects, and at present consists of a package of both long term transformational projects and short term initiatives that are in different stages of delivery. As projects are delivered or change scope FTE numbers change to reflect latest requirements. The Programme currently has a number of vacancies and is working with BTG Change Resource Pool and Technology Group to fill the gaps. Contractors are used where DWP does not currently have the required resource with the necessary skill sets e.g. Developers, User Researchers etc. Where contractors are used skills transfer plans are in place.  Staffing forecast levels have recently been increased to take into account the Programme end date which is now 31/12/18.</v>
          </cell>
          <cell r="BU84" t="str">
            <v>The Hosting Services Refresh Programme is overseen by the SRO through weekly level 3 Programme Delivery meeting. These are attended by the Infrstructure &amp; Operations Services Head of Delivery Leadership who provides the daily DWP senior management of the Programme. PwC run the Programme Planning and Control function and have a Programme Director that manages the detailed day to day Programme delivery along with his team in the Programme Management Office. The Department fills a number of strategic roles on the Programme to ensure direct management control of activities which include governance, commercial agreements, financial control, data centre build and Delivery Enablement Management.</v>
          </cell>
          <cell r="BV84" t="str">
            <v>Following the IPA guidance there are 17 staff working across the Core programme. In addition as at the snapshot date there are a further 25 staff delivering to the project who recharge their costs to the Programme. As the Programme is running down to a September 16 closure these combined numbers will run down significantly through to a residual headcount of 2 FTE from September to the end of the 16/17 financial year. Significant reductions are noted from the Q4 (15/16) GMPP position as a result of significant run down in Programme staffing and ending of previously substantial recharges.</v>
          </cell>
          <cell r="BW84" t="str">
            <v>The Programme currently has 4 vacancies, none of which are defined as critical.A small amount of time limited consultancy support has been sourced to manage the programme capacity and capability challenge, specifically around marketing and analytical skills.(4.01) represents the totality of the delivery effort across the Programme (Programme/Technology/Operational Excellence Directorate and Policy) (4.02) The contractors are all technical roles.</v>
          </cell>
          <cell r="BX84" t="str">
            <v>The 432 figure is made up 364.9 Change staff and 66.9 staff on loan and DD into the Programme</v>
          </cell>
          <cell r="BY84" t="str">
            <v>Resourcing appropriate to the stage of the proejct. Extrenally contracted design and project management team under an NEC3 professional services contract. Extrenally contracted main contractor under NEC3 construction contract.</v>
          </cell>
          <cell r="BZ84" t="str">
            <v>Project adequately resourced. Change in Project Manager from 15 August 2016.</v>
          </cell>
          <cell r="CA84" t="str">
            <v xml:space="preserve">The Programme benefits from a resource base containing  FCO (14  - unchanged from previous return) and 3rd Party tower providers (54 - unchanged from previous return) and 6 independent contractors (an increase of 3 from the previous return to support the applications remediations work). </v>
          </cell>
          <cell r="CB84" t="str">
            <v>FCO contractor project team left site at the end of April 2016 and is only periodically in attendance to complete final account with Mace and sign off any defects remedial work. An external contractor will manage the final moves during summer 2016.</v>
          </cell>
          <cell r="CC84" t="str">
            <v>The numbers above show the individuals within the Programme payroll.  There are however a significant number of colleagues who are supporting the Programme and for whom the funding sits outside the Programme (in business as usual arrangements).  As such it is difficult to draw an accurate estimate, however our best forecast is  46 - 76 possible additional FTE supporting the programme. Further work will be undertaken in the next quarter to quantify this.</v>
          </cell>
          <cell r="CD84" t="str">
            <v>Columbus resourcing is based on a mixed economy of Civil Servant and contractor resources  -  resource is managed through a Programme governance process. Resource profile has been consistent against plans, providing the right number and expertise of people to successfully deliver major Programme milestones. Transition, Commercial and Operating Model design continue to be resourced with a high ratio of external contractors due to the specialist nature of the work and the requirement to source external expertise to ensure successful delivery. The Programme intends to deploy more internal resources to shadow expert contractors to build internal capability further, where this is appropriate, and there has been a significant ramp-up of resource during Q1 of 16/15 as the Programme mobilises for Phase 2 delivery</v>
          </cell>
          <cell r="CE84" t="str">
            <v>There has been an increase of approximately 21 FTE from Q4 in 2015/16 mainly as a result of all workstreams moving into Alpha phases. We expect this trend to continue in Q2 before levelling out as we move through the Alpha increments. External resource is only used where in-house resource is unavailable or specialist expertise is required.</v>
          </cell>
          <cell r="CF84" t="str">
            <v xml:space="preserve">At the end of June 2016 there were 104.96 FTE HMRC programme staff in post.  There are also 17 vacancies in the process of being filled that will take the overall HMRC SIP position to 121.96 FTEs. The programme has 17 Accenture and Cap Gemini Staff currently supporting delivery.  These individuals are filling a range of key expert roles in the IT delivery space including (integration and testing) and filling SME gaps on an interim basis. </v>
          </cell>
          <cell r="CG84" t="str">
            <v xml:space="preserve">Recruitment for vacancies is  underway. Interviews for some roles are currently taking place and some candidates have been hired, it is expected that they will start in the next 4-6 months subject to security clearance. In the interim, use of contractors has increased, however the intent is to reduce use of contractors as civil servant headcount increases. </v>
          </cell>
          <cell r="CH84" t="str">
            <v>Resource profile  is subject to change pending reset activity. Currently a number of vacant  posts are being recruited for.</v>
          </cell>
          <cell r="CI84" t="str">
            <v xml:space="preserve">Resource picture:Demand remains for skilled technical and business change staff. The Programme is mitigating shortages where possible.  Internal approval processes are proving burdensome and not providing the right calibre of CCL resource that can be dropped into the Programme quickly in specialist roles where a CS resource is not available.Forward look:Recruitment processes continue to negatively impact selection capability, making filling of posts difficult.  CCL replacement:Issue remains around insufficent suitably skilled and experienced CS available to reduce the need for CCLs </v>
          </cell>
          <cell r="CJ84" t="str">
            <v>The Programme has faced real challenges securing dev ops resources which has had an impact on build of the required environments. A commercial delivery partner has provided ‘Dev Ops’ as a service for the short term which has increased the programme's confidence in being able to deliver the pilot at the end of June.  The partner has proposed a solution for a longer term sustainable function which is now under consideration. The Programme has been taking a strategic look at resourcing requirements for the life of the Programme and putting in place a plan to ensure it can source the most specialist/technical roles.  All contractor roles are being reviewed to ensure those that civil servants can fill are being advertised with a planned skills transfer. However there will always be roles that need to be filled by contractors.</v>
          </cell>
          <cell r="CK84" t="str">
            <v>See separate resources return. The project is not currently carrying any vacancies</v>
          </cell>
          <cell r="CL84" t="str">
            <v>Restructuring of the Programme team has taken place to reflect the move into the mobilisation phase. Recruitment has been undertaken to fill critical roles within the programme to ensure the right skills and knowledge are in place to meet programme delivery milestones.Previous recruitment campaigns have been lengthy due to the issues highlighted below and failed to produce suitable candidates: • Lack of available skills, in-house, particularly commercial• CSR process• Security clearance, processes and timescales</v>
          </cell>
          <cell r="CM84" t="str">
            <v>Breakdown of staff;- 56 perm staff (direct) + 16 perm staff (indirect) = 72 Public Sector Employees* Indirect staff relates to staff who may sit under a seperate directorate but work actively on HOB and costs are re-charged to HOB accordingly. Examples of this include the commercial team.- 13 contractors (direct and indirect)- 26 vacanciesNOT INCLUDED IN THE FIGURES;25 Test Design Consultancy Service (TDCS) staff deployed across the Programme with varying degree of assignments. TDCS is made up of both civil servants and contractors. TDCS have not been included in the head count. Managed services delivering a series of work packages for the Programme (e.g. G-Cloud personel) have also not been included in this count.</v>
          </cell>
          <cell r="CN84" t="str">
            <v xml:space="preserve">In addition to the 55 resources there are 253 FTE supplier development and  integrators who are hired onto the Programme via G-Cloud or DSF contracts, as well as 35 FTE testing service resources from the Home Office centre. A number of CS posts remain open and the Programme is seeking to fill them ASAP, but this process is proving to be time consuming. However, in general the programme has the skills and resources required. </v>
          </cell>
          <cell r="CO84" t="str">
            <v>Currently running recruitment campaigns for 1 G7 and 1 SEO interviews end of June. A further 1 G7 and 1 SEO recruitment planned. 1 HEO to start on 1 August.</v>
          </cell>
          <cell r="CP84" t="str">
            <v xml:space="preserve">There is a lack of HO resources with the right technical knowledge to be able to perform the transition so the Programme is heavily reliant on Contractors and Managed Services which has its own on boarding challenges around security clearances.  HOT will require new skills and capabilities in the organisation to deliver services previously delivered by third parties and to effectively manage the provision of services through a multi-supplier sourcing model and these are not always readily available.  A blended approach to talent acquisition is being deployed that recognises the need to attract new staff and balance this with incoming staff under TUPE. In addition, supplementing key knowledge/skills gaps in the organisation through selected short/medium term external hires and deploying Knowledge Transfer to enable the HOT organisation to mature is also being progressed. </v>
          </cell>
          <cell r="CQ84" t="str">
            <v>Total number of employees funded to work on the programme covers public sector employees and includes 10 commercial staff. The same figure does not cover contractors employed to work on the programme; contractors resourced on a Service basis vice head count.</v>
          </cell>
          <cell r="CR84" t="str">
            <v>These figures cover only those personnel employed full-time on the Programme.  Many others, especially with responsibility for individual DLoDs, have an input to the Programme but only as a part of their function.</v>
          </cell>
          <cell r="CS84" t="str">
            <v>DE and S - DE and S has 33.5 Mil/Civ employees and 30 contractors working directly on the AJAX Equipment Project._x000D_
Army HQ - It is more difficult to assess the number of staff at Army HQ working directly on Armd Cav 2025 because the majority are 'double hatted' to some extent.  Army HQ staff are split across the Integrate Department; Head of Capability Combat (including the Armoured Trials and Development Unit); Training Directorate; ; Logistic Department; Equipment Department.  It is estimated that this equates to circa 20 Mil/Civ staff, with around half coming from ATDU.  Summary.  Clearly the majority of the manpower delivering the Armd Cav 2025 Programme sits with the delivery of the AJAX Equipment Project in DE and S.  There are currently 4 gapped posts within the programme office.  The figures above do not include any industry staff.</v>
          </cell>
          <cell r="CT84" t="str">
            <v>DE and S.  DE and S has 11 Mil/Civ employees and 16.5 contractors working directly on WCSP Equipment Project. _x000D_
Army HQ.  It is more difficult to assess the number of staff at Army  HQ working directly on Armd Inf 2026, because the majority of the staff are 'double hatted' to some extent. Army HQ staff are split across Combat Capability (including the Armoured Trials and Development Unit); Integrate, Equipment and Training Departments as well as the Capability Integration Portfolio Branch.  It is estimated that this equates to 22 Mil/Civ staff._x000D_
Summary.  The balance of manpower sits with the delivery of the WCSP Equipment Project (DE and S) within the Armd Inf 2026 Programme.</v>
          </cell>
          <cell r="CU84" t="str">
            <v>DE and S has 20 Mil/Civ employees working on the Armr (MBT) Programme. A number of these individuals are double hatted with other roles. Army HQ staff working on the programme are split across the HoC Combat Team (including the Armoured Trials and Development Unit), the Capability Portfolio Office, and D Sp's area.  It is estimated this equates to circa 10 x FTE Mil/Civ Staff.</v>
          </cell>
          <cell r="CV84" t="str">
            <v>DIO manning 77 of 90 posts filled, includes core (ABP funded 41 filled, of which 11 are external manpower), dedicated (6 posts filled) and loaned/designated posts (30 posts filled, mix of full/part-time). Recruitment is underway to replace manpower substitutions and fill gaps. Army manning is currently 21 of 23 posts filled, including 1 external manpower. DH Res post continues to be gapped with on-going recruitment for 1 SO2 RM post.</v>
          </cell>
          <cell r="CW84" t="str">
            <v>15 of 16 posts currently filled_x000D_
• 5 civilian staff _x000D_
• 10 Military. This breaks down to:_x000D_
- 5 Regular posts._x000D_
- 3 FTRS._x000D_
- 2 Reservists working on a part time basis. _x000D_
• The programme also receives input and direction from the Programme Director as part of his wider transformational portfolio.</v>
          </cell>
          <cell r="CX84" t="str">
            <v>119 out of a 151 requirement. Approx 3,700 BAE  and  400  in the supply chain. There are other Crown Servants in the Submarine OC who are not included but provided support to the Astute Programme on a proportional basis. The Astute programme, based in Barrow-in-Furness, Cumbria, provides work for thousands of BAE Systems Maritime-Submarines staff and thousands more who work in around 400 suppliers across the UK submarine supply chain.</v>
          </cell>
          <cell r="CY84" t="str">
            <v>These figures are solely for the CEPP PMO within HOCS, They do not include DCDS(Mil Cap) as SRO(CEPP) - 2 additional public sector employees not funded by CEPP are provided by DSTL and Navy Command. These figures are separate they do not include staff working within the CORE Projects (QEP, LTNG II and CROWSNEST) which are reported seperately.</v>
          </cell>
          <cell r="CZ84" t="str">
            <v>There are currently 4 vacancies amongst the 18 funded posts in the PMO - 2 Project Control and Corporate Services and 2 senior Commercial posts. Delivery of the overall programme required sigificant wider resource in DE and S, Head Office, Prime and sub-contractors etc, as well as MBDA employees working in the Portfolio Team.</v>
          </cell>
          <cell r="DA84" t="str">
            <v>23 DBS posts are funded as BAU. There are 15 FTEs currently working on CPF from BAU. A further 30 were funded as part of the CP and F Programme of which 1 is currently vacant. Of these there are 25.2 FTEs currently working on CPF._x000D_
20 Business Transformation currently in Post - 4 vacant posts. (24 Funded Posts)_x000D_
8 PMO posts (9 after recruitment of C1 - August 2016)</v>
          </cell>
          <cell r="DB84" t="str">
            <v>Recruitment activity is on-going to fill 3 vacant posts.</v>
          </cell>
          <cell r="DC84" t="str">
            <v>Main Gate approved an uplift of DE and S staff to deliver the programme._x000D_
_x000D_
Project Team numbers are based on Full Time Equivalents, as some personnel are assigned to multiple projects under matrix management arrangements.</v>
          </cell>
          <cell r="DD84" t="str">
            <v>Dependency on contractor subject matter experts to provide technical knowledge of cryptographic equipment. Nationally, this is a scarce resource and without this expertise project delivery would be at risk. In addition a further  6 external contractors, taking the total to 12, are required to support the core project team  over the next 12 months.._x000D_
The Business Case for additional six contractors has been approved and these are now being recruited.</v>
          </cell>
          <cell r="DE84" t="str">
            <v>The Delivery Team Resource, in terms of size and SQEP of the FBLOS team, is a critical risk, and is being driven with the ISS PMO as a fundamental priority, (12 posts already submitted for recruitment action). It is also recognised that ISS has wider resource issues, and noting the complexity and special nature of FBLOS, action is also being taken to procure a specialist 'Customer Friend' to assist the delivery team during the Assessment Phase.</v>
          </cell>
          <cell r="DF84" t="str">
            <v>The Delivery Team are currently faced by significant resource shortfalls, which has been escalated to ISS for resolution.  Risk remains against short term deliverables due to the lack of resources available.</v>
          </cell>
          <cell r="DG84" t="str">
            <v>Air Capability personnel dedicated to Lightning II: 6 Mil, 2 CS. 1 Gp Lightning Force HQ: 16, 12 at Air and 4 permanently detached. Lightning Project Team: 45 Civilian, 39 military. (84 out of 93 posts filled). Contractor support is not currently used on LPT Floorplate or within LPT manning totals. Some roles that support Lightning II are contracted for through DE and S Op costs. DSTL: 1 Civilian. DSTL support to LII is considerable, however only 1 post is permanently and solely iso LII.</v>
          </cell>
          <cell r="DH84"/>
          <cell r="DI84" t="str">
            <v>Number of external contractors does not include Korea based staff</v>
          </cell>
          <cell r="DJ84" t="str">
            <v>The Marshall PT is under-resourced against establishment levels and currently holds 5 vacant Civil Service positions; this shortfall is manifest in some specialist areas being 1-deep (including Safety Pers).  A contractor is used to provide SME support on Infrastructure (DIO advice/liaison element) that is not available within the PT.  Resolution of future short term resouce challenges will be reliant on successful recruitment into the vacant positions. Additionally, the etsablishment has been brought into question by the challenges seen in DES capacity to schedule and limited evidence of live risk management (hence SRO engagement with D ISTAR).</v>
          </cell>
          <cell r="DK84" t="str">
            <v>39 - Total accounts for all staff working on NEM, including those 'dual hatted' staffs working on NEM part time as well as their normal duties, areas also include DIO, JFC  and  sS._x000D_
_x000D_
25 - Total accounts for NEM  and  DBS staff funded to work on NEM Following the outcome of D Change’s review of Chief of Defence People (CDP) organisation, in Jul 14, it was agreed that the New Employment Model (NEM) (x6 staff) and Future Reserves 2020 (Centre) (FR20(C))  (x2 staff) programme offices should be combined into a single and integrated PMO from Apr 15. The Integration team (x3 staff) has also moved into CDP Core.</v>
          </cell>
          <cell r="DL84" t="str">
            <v>External contractors are those working for MOD on project management i.e the prime contractor resources are not included.</v>
          </cell>
          <cell r="DM84"/>
          <cell r="DN84" t="str">
            <v>The Delivery Team is recruiting to an anticipated 27 by end march 2017. The figure of 50 reflects an ideal programme team structure NOT the currently resourced position.  The current actual manning is only 22 military and civil service personnel.  The next quarter should allow a much more considered position as recruiting into the Programme Team continues in order to deliver the next stage of the programme.</v>
          </cell>
          <cell r="DO84" t="str">
            <v>Expected resource uplift has been delayed until Dec16</v>
          </cell>
          <cell r="DP84"/>
          <cell r="DQ84" t="str">
            <v>The PT have filled gaps since last report bringng the total number of FTE staff (including SRO, BCM, Req Mgr, SM CDT Staff and SM Programme Coordinator) to 13._x000D_
_x000D_
Additionally, the Weapons Operating Centre runs a matrix management system that allows flexible use of SQEP manpower across projects.  This is managed by an Activity Prioritisation Tool that shows the effective manpower allocated to each project and can be used as required to divert resource to higher priorities whilst understanding the impact on the PT output.</v>
          </cell>
          <cell r="DR84" t="str">
            <v>Resourcing the team continues to receive senior level attention._x000D_
_x000D_
The FSM team has 228 posts in its FY16/17 organisation (an increase of 58 posts since the last report). As of 30th June 2016 the PT is 49% below the current required level.  The vacancy percentage has increased by 12% from the previous report primarily due to the increase in posts as the team have had an overall increase of 8 civil servants into the PT since then. We are continuing with our extensive recruitment drive. Bulk vendor led external recruitment campaigns for Barrow have been / are being run for the engineering and P3M functions, with the next Engineering campaign going live on 4th July 16._x000D_
Successor is an expanding programme dealing with the biggest programme in defence and managing an industrial base which is neither performing nor able to manage risk adequately on behalf of MOD. The investment decision business case will describe the size of team and the skill levels required for build. This will be done with the assistance of Project Advance, DE and S 2*/3* Governance and work with Cabinet office and HMT.  It will include reference to similar 'megaprojects' such as Crossrail and HS2._x000D_
_x000D_
The figures above do not include the centrally-managed platform group posts that provide Engineering resource in the Naval Architecture, Electrical and Submarine Systems areas. Nor does it include additional MoD resource from other teams that support Successor (e.g Nuclear Propulsion, Combat Systems, Strategic Weapons, Commercial etc.)_x000D_
_x000D_
Currently the team relies heavily on Support Partners to complement and enhance the existing P3M within the team and the required engineering and technical support where SQEP is not available within the MoD. This needs to continue until FSM is fully resourced. The PT are looking at opportunities to convert some of this Private Sector Support (PSS) to civil servant posts to enable the transfer and growth of the skills within the organisation and to acheive VFM. _x000D_
_x000D_
The total number of employees funded to work on the project figure remains unchanged, however post funding is now being managed within operating cost and not to MCTs. The 147 figure is for public sector employees (Civ/Mil).</v>
          </cell>
          <cell r="DS84" t="str">
            <v>The DE and S total includes people in post and any vacant posts currently being held within the team. Contractors include the Managed Service Providers across the 3 contractors engaged on the coreTransformation Programme._x000D_
The external contractor total relates to MSPs working on the core Transformation programme. There are a further 60 MSPs on contract working on Additional Tasks.</v>
          </cell>
          <cell r="DT84" t="str">
            <v>The programme is still heavily gapped across all disciplines and now highlighted as a key risk to MGBC delivery. Project team recruitment has borne fruit with key posts filled and gapping reduced.</v>
          </cell>
          <cell r="DU84" t="str">
            <v>The number of public sector employees reflects the resource directed at the delivery of the programme within Army HQ.  It includes the 3 x full time military staff (funded for 4 but 1 on maternity leave) and a proportion of time given to the programme by other staff (including SRO and Prog Dir).  The estimate is difficult to measure due to the fact that only a small number of public sector employees work on the programme full time, but a large number provide input on a part time basis.  The figure does not include the staff employed in supporting the programme via projects outside the programme office.</v>
          </cell>
          <cell r="DV84" t="str">
            <v>The figures reported in these sections are limited to personnel in MAvPSO and the Change programme within the DE and S Lynx/Wildcat PT.  No human resources have been allocated against the Programme in the business case (IAC Approved 2006) - the total number of employees funded to work on the project is just the sum of the current numbers working on the project.</v>
          </cell>
          <cell r="DW84" t="str">
            <v>The resources are increasing month on month in line with the resource requirements as the prison gets closer to opening. The total number of directly employed staff will be 594.5 FTE when the prison is at full capacity.</v>
          </cell>
          <cell r="DX84" t="str">
            <v>Roles for which business knowledge is required are filled by public sector employees e.g. business change, programme support. External contractors are utilised to provide the technical knowledge and skills where they are not available internally. Recruitment activity is currently ongoing to fill 5 Civil Servant vacancies and 39 contractor vacancies. The Programme's resource plan incorporates current and future projects within the Programme.</v>
          </cell>
          <cell r="DY84" t="str">
            <v>Resources are zero as at 30.6.16.</v>
          </cell>
          <cell r="DZ84" t="str">
            <v>The Consultancy One PMO tenders have been evaluated and we expect this resource to be in post in July subject to obtaining the required external approvals to award a contract. This is to provide capability and capacity to deliver the programme. The programme is pro-actively recruiting to fill vacancies across the directorate.</v>
          </cell>
          <cell r="EA84" t="str">
            <v>As the programme moves forward with implementation, approval has been received to increase the resources on the EUCS deployment team by 29 posts. Four civil servants have left the programme and are being replaced with contractors. As at 28/06/2016 the procramme has 26 vacancies.</v>
          </cell>
          <cell r="EB84" t="str">
            <v xml:space="preserve">The programme resource establisment of 288 FTE have been approved and in excess of 40 individual campaigns have been run to fill vacancies.  18.5 further candidates have been identified via recent campaigns and due to start in the coming weeks.  Resourcing on the programme continues to be an issue however the latest recruitment campaign has secured sufficient resource to initiate projects. Further campaigns will be needed across a number of different workstreams and the option of tendering for a commercial framework to secure more immediate resource cover is  being explored.  Contingent labour is being used to fill gaps, the majorty of this is to cover short terms need pending requriement, 8.8 posts are contractors where they provide specialist skills for example in User Experience or Property Decommissioning. </v>
          </cell>
          <cell r="EC84" t="str">
            <v xml:space="preserve">Programme is resourced sufficiently. It is focusing on moving to business as usual. </v>
          </cell>
          <cell r="ED84" t="str">
            <v>Other then the resources being suplied by CCT Portfolio office in the form of original PMO Manager and suport from the CCT PMO whe Gate 5 takes place, there are no more respurces working on LAT goven the porgramme has nopw ended. Works being prepared and taken forwrad by the busienss is included withi new projects, prorgramme(s) and/or BAU.</v>
          </cell>
          <cell r="EE84" t="str">
            <v>Programme now formally closed. Accordngly, resource has been released</v>
          </cell>
          <cell r="EF84" t="str">
            <v>The resource input comes mainly from the programme manager and PMO, with some input from the Programme Director and SRO.</v>
          </cell>
          <cell r="EG84" t="str">
            <v xml:space="preserve">The Project resources include the YJB core project team and MoJ specialist support to support the post-service commencement transformation phase. </v>
          </cell>
          <cell r="EH84" t="str">
            <v xml:space="preserve">  The MoJ and the main supplier have forged greater channels of collaboration with shared usage of a small project office space leading up to the delivery date. </v>
          </cell>
          <cell r="EI84" t="str">
            <v>The programme is supported by professional services in an advisory capacity as well as delivery.  Only the delivery resource is included in the figures above; these include contractors and 4FTE professional services.</v>
          </cell>
          <cell r="EJ84" t="str">
            <v>There was a reduction in FTEs in the early part of 2016/17, compared with 2015/16, due to FTE reductions in DTM and Data Collection. This was based on the predicted level of resource the Directorates requested in order to deliver the scope relevant for 2016/17. The CTP has a requirement for 54 Researchers, Analysts, Statistic (RAS) posts. There is a shortage of RAS across ONS Titchfield and this is impacting on CTP with 16 / 54 posts vacant. An initiative to address the shortage is underway.</v>
          </cell>
        </row>
        <row r="85">
          <cell r="B85" t="str">
            <v>N/A</v>
          </cell>
          <cell r="C85" t="str">
            <v>Amber</v>
          </cell>
          <cell r="D85" t="str">
            <v>N/A</v>
          </cell>
          <cell r="E85" t="str">
            <v>N/A</v>
          </cell>
          <cell r="F85" t="str">
            <v>N/A</v>
          </cell>
          <cell r="G85" t="str">
            <v>N/A</v>
          </cell>
          <cell r="H85" t="str">
            <v>Amber</v>
          </cell>
          <cell r="I85" t="str">
            <v>Green</v>
          </cell>
          <cell r="J85" t="str">
            <v>N/A</v>
          </cell>
          <cell r="K85" t="str">
            <v>N/A</v>
          </cell>
          <cell r="L85" t="str">
            <v>N/A</v>
          </cell>
          <cell r="M85" t="str">
            <v>Amber</v>
          </cell>
          <cell r="N85" t="str">
            <v>Green</v>
          </cell>
          <cell r="O85" t="str">
            <v>Green</v>
          </cell>
          <cell r="P85" t="str">
            <v>Green</v>
          </cell>
          <cell r="Q85" t="str">
            <v>Green</v>
          </cell>
          <cell r="R85" t="str">
            <v>Green</v>
          </cell>
          <cell r="S85" t="str">
            <v>N/A</v>
          </cell>
          <cell r="T85" t="str">
            <v>N/A</v>
          </cell>
          <cell r="U85" t="str">
            <v>N/A</v>
          </cell>
          <cell r="V85" t="str">
            <v>N/A</v>
          </cell>
          <cell r="W85" t="str">
            <v>N/A</v>
          </cell>
          <cell r="X85" t="str">
            <v>Green</v>
          </cell>
          <cell r="Y85" t="str">
            <v>Amber</v>
          </cell>
          <cell r="Z85" t="str">
            <v>Amber</v>
          </cell>
          <cell r="AA85" t="str">
            <v>N/A</v>
          </cell>
          <cell r="AB85" t="str">
            <v>N/A</v>
          </cell>
          <cell r="AC85" t="str">
            <v>Red</v>
          </cell>
          <cell r="AD85" t="str">
            <v>N/A</v>
          </cell>
          <cell r="AE85" t="str">
            <v>Green</v>
          </cell>
          <cell r="AF85" t="str">
            <v>N/A</v>
          </cell>
          <cell r="AG85" t="str">
            <v>N/A</v>
          </cell>
          <cell r="AH85" t="str">
            <v>N/A</v>
          </cell>
          <cell r="AI85" t="str">
            <v>N/A</v>
          </cell>
          <cell r="AJ85" t="str">
            <v>N/A</v>
          </cell>
          <cell r="AK85" t="str">
            <v>N/A</v>
          </cell>
          <cell r="AL85" t="str">
            <v>N/A</v>
          </cell>
          <cell r="AM85" t="str">
            <v>N/A</v>
          </cell>
          <cell r="AN85" t="str">
            <v xml:space="preserve">Green </v>
          </cell>
          <cell r="AO85" t="str">
            <v>N/A</v>
          </cell>
          <cell r="AP85" t="str">
            <v>N/A</v>
          </cell>
          <cell r="AQ85" t="str">
            <v>N/A</v>
          </cell>
          <cell r="AR85" t="str">
            <v>N/A</v>
          </cell>
          <cell r="AS85" t="str">
            <v>N/A</v>
          </cell>
          <cell r="AT85" t="str">
            <v>N/A</v>
          </cell>
          <cell r="AU85" t="str">
            <v>N/A</v>
          </cell>
          <cell r="AV85" t="str">
            <v>N/A</v>
          </cell>
          <cell r="AW85" t="str">
            <v>Green</v>
          </cell>
          <cell r="AX85" t="str">
            <v>Amber</v>
          </cell>
          <cell r="AY85" t="str">
            <v>Green</v>
          </cell>
          <cell r="AZ85" t="str">
            <v>Amber</v>
          </cell>
          <cell r="BA85" t="str">
            <v>Amber</v>
          </cell>
          <cell r="BB85" t="str">
            <v>N/A</v>
          </cell>
          <cell r="BC85" t="str">
            <v>Green</v>
          </cell>
          <cell r="BD85" t="str">
            <v>Green</v>
          </cell>
          <cell r="BE85" t="str">
            <v>Green</v>
          </cell>
          <cell r="BF85" t="str">
            <v>N/A</v>
          </cell>
          <cell r="BG85" t="str">
            <v>Red</v>
          </cell>
          <cell r="BH85" t="str">
            <v>N/A</v>
          </cell>
          <cell r="BI85" t="str">
            <v>N/A</v>
          </cell>
          <cell r="BJ85" t="str">
            <v>Green</v>
          </cell>
          <cell r="BK85" t="str">
            <v>Green</v>
          </cell>
          <cell r="BL85" t="str">
            <v>Amber</v>
          </cell>
          <cell r="BM85" t="str">
            <v>Red</v>
          </cell>
          <cell r="BN85" t="str">
            <v>N/A</v>
          </cell>
          <cell r="BO85" t="str">
            <v>N/A</v>
          </cell>
          <cell r="BP85" t="str">
            <v>Green</v>
          </cell>
          <cell r="BQ85" t="str">
            <v>N/A</v>
          </cell>
          <cell r="BR85" t="str">
            <v>Green</v>
          </cell>
          <cell r="BS85" t="str">
            <v>N/A</v>
          </cell>
          <cell r="BT85" t="str">
            <v>Amber</v>
          </cell>
          <cell r="BU85" t="str">
            <v>Green</v>
          </cell>
          <cell r="BV85" t="str">
            <v>N/A</v>
          </cell>
          <cell r="BW85" t="str">
            <v>Green</v>
          </cell>
          <cell r="BX85" t="str">
            <v>Amber</v>
          </cell>
          <cell r="BY85" t="str">
            <v>N/A</v>
          </cell>
          <cell r="BZ85" t="str">
            <v>N/A</v>
          </cell>
          <cell r="CA85" t="str">
            <v>Green</v>
          </cell>
          <cell r="CB85" t="str">
            <v>Green</v>
          </cell>
          <cell r="CC85" t="str">
            <v>N/A</v>
          </cell>
          <cell r="CD85" t="str">
            <v>N/A</v>
          </cell>
          <cell r="CE85" t="str">
            <v>Amber</v>
          </cell>
          <cell r="CF85" t="str">
            <v>Amber</v>
          </cell>
          <cell r="CG85" t="str">
            <v>Green</v>
          </cell>
          <cell r="CH85" t="str">
            <v>N/A</v>
          </cell>
          <cell r="CI85" t="str">
            <v>N/A</v>
          </cell>
          <cell r="CJ85" t="str">
            <v>Green</v>
          </cell>
          <cell r="CK85" t="str">
            <v>Green</v>
          </cell>
          <cell r="CL85" t="str">
            <v>N/A</v>
          </cell>
          <cell r="CM85" t="str">
            <v>Amber</v>
          </cell>
          <cell r="CN85" t="str">
            <v>Green</v>
          </cell>
          <cell r="CO85" t="str">
            <v>N/A</v>
          </cell>
          <cell r="CP85" t="str">
            <v>N/A</v>
          </cell>
          <cell r="CQ85" t="str">
            <v>N/A</v>
          </cell>
          <cell r="CR85" t="str">
            <v>Green</v>
          </cell>
          <cell r="CS85" t="str">
            <v>Green</v>
          </cell>
          <cell r="CT85" t="str">
            <v>Green</v>
          </cell>
          <cell r="CU85" t="str">
            <v>Green</v>
          </cell>
          <cell r="CV85" t="str">
            <v>N/A</v>
          </cell>
          <cell r="CW85" t="str">
            <v>Amber</v>
          </cell>
          <cell r="CX85" t="str">
            <v>N/A</v>
          </cell>
          <cell r="CY85" t="str">
            <v>Green</v>
          </cell>
          <cell r="CZ85" t="str">
            <v>N/A</v>
          </cell>
          <cell r="DA85" t="str">
            <v>Amber</v>
          </cell>
          <cell r="DB85" t="str">
            <v>N/A</v>
          </cell>
          <cell r="DC85" t="str">
            <v>Green</v>
          </cell>
          <cell r="DD85" t="str">
            <v>Amber</v>
          </cell>
          <cell r="DE85" t="str">
            <v>Green</v>
          </cell>
          <cell r="DF85" t="str">
            <v>Green</v>
          </cell>
          <cell r="DG85" t="str">
            <v>Green</v>
          </cell>
          <cell r="DH85" t="str">
            <v>Green</v>
          </cell>
          <cell r="DI85" t="str">
            <v>N/A</v>
          </cell>
          <cell r="DJ85" t="str">
            <v>N/A</v>
          </cell>
          <cell r="DK85" t="str">
            <v>N/A</v>
          </cell>
          <cell r="DL85" t="str">
            <v>Amber</v>
          </cell>
          <cell r="DM85" t="str">
            <v>N/A</v>
          </cell>
          <cell r="DN85" t="str">
            <v>Green</v>
          </cell>
          <cell r="DO85" t="str">
            <v>Amber</v>
          </cell>
          <cell r="DP85" t="str">
            <v>N/A</v>
          </cell>
          <cell r="DQ85" t="str">
            <v>Green</v>
          </cell>
          <cell r="DR85" t="str">
            <v>N/A</v>
          </cell>
          <cell r="DS85" t="str">
            <v>N/A</v>
          </cell>
          <cell r="DT85" t="str">
            <v>N/A</v>
          </cell>
          <cell r="DU85" t="str">
            <v>Amber</v>
          </cell>
          <cell r="DV85" t="str">
            <v>Green</v>
          </cell>
          <cell r="DW85" t="str">
            <v>N/A</v>
          </cell>
          <cell r="DX85" t="str">
            <v>Amber</v>
          </cell>
          <cell r="DY85" t="str">
            <v>Green</v>
          </cell>
          <cell r="DZ85" t="str">
            <v>Green</v>
          </cell>
          <cell r="EA85" t="str">
            <v>N/A</v>
          </cell>
          <cell r="EB85" t="str">
            <v>Red</v>
          </cell>
          <cell r="EC85" t="str">
            <v>Amber</v>
          </cell>
          <cell r="ED85" t="str">
            <v>Green</v>
          </cell>
          <cell r="EE85" t="str">
            <v>N/A</v>
          </cell>
          <cell r="EF85" t="str">
            <v>N/A</v>
          </cell>
          <cell r="EG85" t="str">
            <v>N/A</v>
          </cell>
          <cell r="EH85" t="str">
            <v>N/A</v>
          </cell>
          <cell r="EI85" t="str">
            <v>N/A</v>
          </cell>
          <cell r="EJ85" t="str">
            <v>Amber</v>
          </cell>
        </row>
        <row r="86">
          <cell r="B86" t="str">
            <v>N/A</v>
          </cell>
          <cell r="C86" t="str">
            <v>Green</v>
          </cell>
          <cell r="D86" t="str">
            <v>N/A</v>
          </cell>
          <cell r="E86" t="str">
            <v>N/A</v>
          </cell>
          <cell r="F86" t="str">
            <v>N/A</v>
          </cell>
          <cell r="G86" t="str">
            <v>N/A</v>
          </cell>
          <cell r="H86" t="str">
            <v>Green</v>
          </cell>
          <cell r="I86" t="str">
            <v>Green</v>
          </cell>
          <cell r="J86" t="str">
            <v>N/A</v>
          </cell>
          <cell r="K86" t="str">
            <v>N/A</v>
          </cell>
          <cell r="L86" t="str">
            <v>N/A</v>
          </cell>
          <cell r="M86" t="str">
            <v>Amber</v>
          </cell>
          <cell r="N86" t="str">
            <v>Green</v>
          </cell>
          <cell r="O86" t="str">
            <v>Green</v>
          </cell>
          <cell r="P86" t="str">
            <v>Green</v>
          </cell>
          <cell r="Q86" t="str">
            <v>Green</v>
          </cell>
          <cell r="R86" t="str">
            <v>Green</v>
          </cell>
          <cell r="S86" t="str">
            <v>N/A</v>
          </cell>
          <cell r="T86" t="str">
            <v>N/A</v>
          </cell>
          <cell r="U86" t="str">
            <v>N/A</v>
          </cell>
          <cell r="V86" t="str">
            <v>N/A</v>
          </cell>
          <cell r="W86" t="str">
            <v>N/A</v>
          </cell>
          <cell r="X86" t="str">
            <v>Green</v>
          </cell>
          <cell r="Y86" t="str">
            <v>Amber</v>
          </cell>
          <cell r="Z86" t="str">
            <v>Green</v>
          </cell>
          <cell r="AA86" t="str">
            <v>N/A</v>
          </cell>
          <cell r="AB86" t="str">
            <v>N/A</v>
          </cell>
          <cell r="AC86" t="str">
            <v>Green</v>
          </cell>
          <cell r="AD86" t="str">
            <v>N/A</v>
          </cell>
          <cell r="AE86" t="str">
            <v>Green</v>
          </cell>
          <cell r="AF86" t="str">
            <v>N/A</v>
          </cell>
          <cell r="AG86" t="str">
            <v>N/A</v>
          </cell>
          <cell r="AH86" t="str">
            <v>N/A</v>
          </cell>
          <cell r="AI86" t="str">
            <v>N/A</v>
          </cell>
          <cell r="AJ86" t="str">
            <v>N/A</v>
          </cell>
          <cell r="AK86" t="str">
            <v>N/A</v>
          </cell>
          <cell r="AL86" t="str">
            <v>N/A</v>
          </cell>
          <cell r="AM86" t="str">
            <v>N/A</v>
          </cell>
          <cell r="AN86" t="str">
            <v xml:space="preserve">Green </v>
          </cell>
          <cell r="AO86" t="str">
            <v>N/A</v>
          </cell>
          <cell r="AP86" t="str">
            <v>N/A</v>
          </cell>
          <cell r="AQ86" t="str">
            <v>N/A</v>
          </cell>
          <cell r="AR86" t="str">
            <v>N/A</v>
          </cell>
          <cell r="AS86" t="str">
            <v>N/A</v>
          </cell>
          <cell r="AT86" t="str">
            <v>N/A</v>
          </cell>
          <cell r="AU86" t="str">
            <v>N/A</v>
          </cell>
          <cell r="AV86" t="str">
            <v>N/A</v>
          </cell>
          <cell r="AW86" t="str">
            <v>Green</v>
          </cell>
          <cell r="AX86" t="str">
            <v>Amber</v>
          </cell>
          <cell r="AY86" t="str">
            <v>Green</v>
          </cell>
          <cell r="AZ86" t="str">
            <v>Amber</v>
          </cell>
          <cell r="BA86" t="str">
            <v>Amber</v>
          </cell>
          <cell r="BB86" t="str">
            <v>N/A</v>
          </cell>
          <cell r="BC86" t="str">
            <v>Green</v>
          </cell>
          <cell r="BD86" t="str">
            <v>Green</v>
          </cell>
          <cell r="BE86" t="str">
            <v>Green</v>
          </cell>
          <cell r="BF86" t="str">
            <v>N/A</v>
          </cell>
          <cell r="BG86" t="str">
            <v>Amber</v>
          </cell>
          <cell r="BH86" t="str">
            <v>N/A</v>
          </cell>
          <cell r="BI86" t="str">
            <v>N/A</v>
          </cell>
          <cell r="BJ86" t="str">
            <v>Green</v>
          </cell>
          <cell r="BK86" t="str">
            <v>Green</v>
          </cell>
          <cell r="BL86" t="str">
            <v>Green</v>
          </cell>
          <cell r="BM86" t="str">
            <v>Amber</v>
          </cell>
          <cell r="BN86" t="str">
            <v>N/A</v>
          </cell>
          <cell r="BO86" t="str">
            <v>N/A</v>
          </cell>
          <cell r="BP86" t="str">
            <v>Green</v>
          </cell>
          <cell r="BQ86" t="str">
            <v>N/A</v>
          </cell>
          <cell r="BR86" t="str">
            <v>Green</v>
          </cell>
          <cell r="BS86" t="str">
            <v>N/A</v>
          </cell>
          <cell r="BT86" t="str">
            <v>Green</v>
          </cell>
          <cell r="BU86" t="str">
            <v>Green</v>
          </cell>
          <cell r="BV86" t="str">
            <v>N/A</v>
          </cell>
          <cell r="BW86" t="str">
            <v>Green</v>
          </cell>
          <cell r="BX86" t="str">
            <v>Amber</v>
          </cell>
          <cell r="BY86" t="str">
            <v>N/A</v>
          </cell>
          <cell r="BZ86" t="str">
            <v>N/A</v>
          </cell>
          <cell r="CA86" t="str">
            <v>Green</v>
          </cell>
          <cell r="CB86" t="str">
            <v>Green</v>
          </cell>
          <cell r="CC86" t="str">
            <v>N/A</v>
          </cell>
          <cell r="CD86" t="str">
            <v>N/A</v>
          </cell>
          <cell r="CE86" t="str">
            <v>Amber</v>
          </cell>
          <cell r="CF86" t="str">
            <v>Amber</v>
          </cell>
          <cell r="CG86" t="str">
            <v>Green</v>
          </cell>
          <cell r="CH86" t="str">
            <v>N/A</v>
          </cell>
          <cell r="CI86" t="str">
            <v>N/A</v>
          </cell>
          <cell r="CJ86" t="str">
            <v>Green</v>
          </cell>
          <cell r="CK86" t="str">
            <v>Green</v>
          </cell>
          <cell r="CL86" t="str">
            <v>N/A</v>
          </cell>
          <cell r="CM86" t="str">
            <v>Green</v>
          </cell>
          <cell r="CN86" t="str">
            <v>Green</v>
          </cell>
          <cell r="CO86" t="str">
            <v>N/A</v>
          </cell>
          <cell r="CP86" t="str">
            <v>N/A</v>
          </cell>
          <cell r="CQ86" t="str">
            <v>N/A</v>
          </cell>
          <cell r="CR86" t="str">
            <v>Green</v>
          </cell>
          <cell r="CS86" t="str">
            <v>Green</v>
          </cell>
          <cell r="CT86" t="str">
            <v>Green</v>
          </cell>
          <cell r="CU86" t="str">
            <v>Green</v>
          </cell>
          <cell r="CV86" t="str">
            <v>N/A</v>
          </cell>
          <cell r="CW86" t="str">
            <v>Green</v>
          </cell>
          <cell r="CX86" t="str">
            <v>N/A</v>
          </cell>
          <cell r="CY86" t="str">
            <v>Green</v>
          </cell>
          <cell r="CZ86" t="str">
            <v>N/A</v>
          </cell>
          <cell r="DA86" t="str">
            <v>Green</v>
          </cell>
          <cell r="DB86" t="str">
            <v>N/A</v>
          </cell>
          <cell r="DC86" t="str">
            <v>Green</v>
          </cell>
          <cell r="DD86" t="str">
            <v>Amber</v>
          </cell>
          <cell r="DE86" t="str">
            <v>Green</v>
          </cell>
          <cell r="DF86" t="str">
            <v>Green</v>
          </cell>
          <cell r="DG86" t="str">
            <v>Green</v>
          </cell>
          <cell r="DH86" t="str">
            <v>Green</v>
          </cell>
          <cell r="DI86" t="str">
            <v>N/A</v>
          </cell>
          <cell r="DJ86" t="str">
            <v>N/A</v>
          </cell>
          <cell r="DK86" t="str">
            <v>N/A</v>
          </cell>
          <cell r="DL86" t="str">
            <v>Amber</v>
          </cell>
          <cell r="DM86" t="str">
            <v>N/A</v>
          </cell>
          <cell r="DN86" t="str">
            <v>Green</v>
          </cell>
          <cell r="DO86" t="str">
            <v>Amber</v>
          </cell>
          <cell r="DP86" t="str">
            <v>N/A</v>
          </cell>
          <cell r="DQ86" t="str">
            <v>Green</v>
          </cell>
          <cell r="DR86" t="str">
            <v>N/A</v>
          </cell>
          <cell r="DS86" t="str">
            <v>N/A</v>
          </cell>
          <cell r="DT86" t="str">
            <v>N/A</v>
          </cell>
          <cell r="DU86" t="str">
            <v>Amber</v>
          </cell>
          <cell r="DV86" t="str">
            <v>Green</v>
          </cell>
          <cell r="DW86" t="str">
            <v>N/A</v>
          </cell>
          <cell r="DX86" t="str">
            <v>Green</v>
          </cell>
          <cell r="DY86" t="str">
            <v>Green</v>
          </cell>
          <cell r="DZ86" t="str">
            <v>Green</v>
          </cell>
          <cell r="EA86" t="str">
            <v>N/A</v>
          </cell>
          <cell r="EB86" t="str">
            <v>Amber</v>
          </cell>
          <cell r="EC86" t="str">
            <v>Green</v>
          </cell>
          <cell r="ED86" t="str">
            <v>Green</v>
          </cell>
          <cell r="EE86" t="str">
            <v>N/A</v>
          </cell>
          <cell r="EF86" t="str">
            <v>N/A</v>
          </cell>
          <cell r="EG86" t="str">
            <v>N/A</v>
          </cell>
          <cell r="EH86" t="str">
            <v>N/A</v>
          </cell>
          <cell r="EI86" t="str">
            <v>N/A</v>
          </cell>
          <cell r="EJ86" t="str">
            <v>Green</v>
          </cell>
        </row>
        <row r="87">
          <cell r="B87" t="str">
            <v>Amber</v>
          </cell>
          <cell r="C87" t="str">
            <v>Amber</v>
          </cell>
          <cell r="D87" t="str">
            <v>N/A</v>
          </cell>
          <cell r="E87" t="str">
            <v>N/A</v>
          </cell>
          <cell r="F87" t="str">
            <v>Green</v>
          </cell>
          <cell r="G87" t="str">
            <v>N/A</v>
          </cell>
          <cell r="H87" t="str">
            <v>Amber</v>
          </cell>
          <cell r="I87" t="str">
            <v>Green</v>
          </cell>
          <cell r="J87" t="str">
            <v>N/A</v>
          </cell>
          <cell r="K87" t="str">
            <v>Green</v>
          </cell>
          <cell r="L87" t="str">
            <v>Green</v>
          </cell>
          <cell r="M87" t="str">
            <v>Red</v>
          </cell>
          <cell r="N87" t="str">
            <v>Amber</v>
          </cell>
          <cell r="O87" t="str">
            <v>Green</v>
          </cell>
          <cell r="P87" t="str">
            <v>Green</v>
          </cell>
          <cell r="Q87" t="str">
            <v>Green</v>
          </cell>
          <cell r="R87" t="str">
            <v>Green</v>
          </cell>
          <cell r="S87" t="str">
            <v>Green</v>
          </cell>
          <cell r="T87" t="str">
            <v>N/A</v>
          </cell>
          <cell r="U87" t="str">
            <v>Green</v>
          </cell>
          <cell r="V87" t="str">
            <v>Green</v>
          </cell>
          <cell r="W87" t="str">
            <v>N/A</v>
          </cell>
          <cell r="X87" t="str">
            <v>Amber</v>
          </cell>
          <cell r="Y87" t="str">
            <v>Amber</v>
          </cell>
          <cell r="Z87" t="str">
            <v>Amber</v>
          </cell>
          <cell r="AA87" t="str">
            <v>Green</v>
          </cell>
          <cell r="AB87" t="str">
            <v>N/A</v>
          </cell>
          <cell r="AC87" t="str">
            <v>Red</v>
          </cell>
          <cell r="AD87" t="str">
            <v>Green</v>
          </cell>
          <cell r="AE87" t="str">
            <v>Green</v>
          </cell>
          <cell r="AF87" t="str">
            <v>N/A</v>
          </cell>
          <cell r="AG87" t="str">
            <v>Amber</v>
          </cell>
          <cell r="AH87" t="str">
            <v>N/A</v>
          </cell>
          <cell r="AI87" t="str">
            <v>N/A</v>
          </cell>
          <cell r="AJ87" t="str">
            <v>N/A</v>
          </cell>
          <cell r="AK87" t="str">
            <v>N/A</v>
          </cell>
          <cell r="AL87" t="str">
            <v>N/A</v>
          </cell>
          <cell r="AM87" t="str">
            <v>N/A</v>
          </cell>
          <cell r="AN87" t="str">
            <v xml:space="preserve">Green </v>
          </cell>
          <cell r="AO87" t="str">
            <v>N/A</v>
          </cell>
          <cell r="AP87" t="str">
            <v>N/A</v>
          </cell>
          <cell r="AQ87" t="str">
            <v>N/A</v>
          </cell>
          <cell r="AR87" t="str">
            <v>N/A</v>
          </cell>
          <cell r="AS87" t="str">
            <v>N/A</v>
          </cell>
          <cell r="AT87" t="str">
            <v>N/A</v>
          </cell>
          <cell r="AU87" t="str">
            <v>N/A</v>
          </cell>
          <cell r="AV87" t="str">
            <v>N/A</v>
          </cell>
          <cell r="AW87" t="str">
            <v>Green</v>
          </cell>
          <cell r="AX87" t="str">
            <v>Green</v>
          </cell>
          <cell r="AY87" t="str">
            <v>Green</v>
          </cell>
          <cell r="AZ87" t="str">
            <v>Green</v>
          </cell>
          <cell r="BA87" t="str">
            <v>Amber</v>
          </cell>
          <cell r="BB87" t="str">
            <v>Green</v>
          </cell>
          <cell r="BC87" t="str">
            <v>Green</v>
          </cell>
          <cell r="BD87" t="str">
            <v>Green</v>
          </cell>
          <cell r="BE87" t="str">
            <v>Green</v>
          </cell>
          <cell r="BF87" t="str">
            <v>Green</v>
          </cell>
          <cell r="BG87" t="str">
            <v>Green</v>
          </cell>
          <cell r="BH87" t="str">
            <v>N/A</v>
          </cell>
          <cell r="BI87" t="str">
            <v>N/A</v>
          </cell>
          <cell r="BJ87" t="str">
            <v>Green</v>
          </cell>
          <cell r="BK87" t="str">
            <v>Green</v>
          </cell>
          <cell r="BL87" t="str">
            <v>Amber</v>
          </cell>
          <cell r="BM87" t="str">
            <v>Green</v>
          </cell>
          <cell r="BN87" t="str">
            <v>Amber</v>
          </cell>
          <cell r="BO87" t="str">
            <v>Amber</v>
          </cell>
          <cell r="BP87" t="str">
            <v>Amber</v>
          </cell>
          <cell r="BQ87" t="str">
            <v>N/A</v>
          </cell>
          <cell r="BR87" t="str">
            <v>Green</v>
          </cell>
          <cell r="BS87" t="str">
            <v>Amber</v>
          </cell>
          <cell r="BT87" t="str">
            <v>Amber</v>
          </cell>
          <cell r="BU87" t="str">
            <v>Amber</v>
          </cell>
          <cell r="BV87" t="str">
            <v>Green</v>
          </cell>
          <cell r="BW87" t="str">
            <v>Amber</v>
          </cell>
          <cell r="BX87" t="str">
            <v>Amber</v>
          </cell>
          <cell r="BY87" t="str">
            <v>Green</v>
          </cell>
          <cell r="BZ87" t="str">
            <v>N/A</v>
          </cell>
          <cell r="CA87" t="str">
            <v>Green</v>
          </cell>
          <cell r="CB87" t="str">
            <v>Green</v>
          </cell>
          <cell r="CC87" t="str">
            <v>Amber</v>
          </cell>
          <cell r="CD87" t="str">
            <v>Green</v>
          </cell>
          <cell r="CE87" t="str">
            <v>Amber</v>
          </cell>
          <cell r="CF87" t="str">
            <v>Amber</v>
          </cell>
          <cell r="CG87" t="str">
            <v>Amber</v>
          </cell>
          <cell r="CH87" t="str">
            <v>Red</v>
          </cell>
          <cell r="CI87" t="str">
            <v>N/A</v>
          </cell>
          <cell r="CJ87" t="str">
            <v>Green</v>
          </cell>
          <cell r="CK87" t="str">
            <v>Green</v>
          </cell>
          <cell r="CL87" t="str">
            <v>Green</v>
          </cell>
          <cell r="CM87" t="str">
            <v>Amber</v>
          </cell>
          <cell r="CN87" t="str">
            <v>Amber</v>
          </cell>
          <cell r="CO87" t="str">
            <v>Green</v>
          </cell>
          <cell r="CP87" t="str">
            <v>Amber</v>
          </cell>
          <cell r="CQ87" t="str">
            <v>Amber</v>
          </cell>
          <cell r="CR87" t="str">
            <v>Green</v>
          </cell>
          <cell r="CS87" t="str">
            <v>Green</v>
          </cell>
          <cell r="CT87" t="str">
            <v>Amber</v>
          </cell>
          <cell r="CU87" t="str">
            <v>Green</v>
          </cell>
          <cell r="CV87" t="str">
            <v>Amber</v>
          </cell>
          <cell r="CW87" t="str">
            <v>N/A</v>
          </cell>
          <cell r="CX87" t="str">
            <v>Green</v>
          </cell>
          <cell r="CY87" t="str">
            <v>Amber</v>
          </cell>
          <cell r="CZ87" t="str">
            <v>Green</v>
          </cell>
          <cell r="DA87" t="str">
            <v>Green</v>
          </cell>
          <cell r="DB87" t="str">
            <v>Green</v>
          </cell>
          <cell r="DC87" t="str">
            <v>Green</v>
          </cell>
          <cell r="DD87" t="str">
            <v>N/A</v>
          </cell>
          <cell r="DE87" t="str">
            <v>N/A</v>
          </cell>
          <cell r="DF87" t="str">
            <v>N/A</v>
          </cell>
          <cell r="DG87" t="str">
            <v>Amber</v>
          </cell>
          <cell r="DH87" t="str">
            <v>Green</v>
          </cell>
          <cell r="DI87" t="str">
            <v>Amber</v>
          </cell>
          <cell r="DJ87" t="str">
            <v>Amber</v>
          </cell>
          <cell r="DK87" t="str">
            <v>Amber</v>
          </cell>
          <cell r="DL87" t="str">
            <v>Green</v>
          </cell>
          <cell r="DM87" t="str">
            <v>Green</v>
          </cell>
          <cell r="DN87" t="str">
            <v>N/A</v>
          </cell>
          <cell r="DO87" t="str">
            <v>Amber</v>
          </cell>
          <cell r="DP87" t="str">
            <v>Amber</v>
          </cell>
          <cell r="DQ87" t="str">
            <v>Green</v>
          </cell>
          <cell r="DR87" t="str">
            <v>Amber</v>
          </cell>
          <cell r="DS87" t="str">
            <v>Green</v>
          </cell>
          <cell r="DT87" t="str">
            <v>Green</v>
          </cell>
          <cell r="DU87" t="str">
            <v>Red</v>
          </cell>
          <cell r="DV87" t="str">
            <v>Amber</v>
          </cell>
          <cell r="DW87" t="str">
            <v>Green</v>
          </cell>
          <cell r="DX87" t="str">
            <v>Amber</v>
          </cell>
          <cell r="DY87" t="str">
            <v>Green</v>
          </cell>
          <cell r="DZ87" t="str">
            <v>Amber</v>
          </cell>
          <cell r="EA87" t="str">
            <v>Red</v>
          </cell>
          <cell r="EB87" t="str">
            <v>Red</v>
          </cell>
          <cell r="EC87" t="str">
            <v>Green</v>
          </cell>
          <cell r="ED87" t="str">
            <v>N/A</v>
          </cell>
          <cell r="EE87" t="str">
            <v>Green</v>
          </cell>
          <cell r="EF87" t="str">
            <v>N/A</v>
          </cell>
          <cell r="EG87" t="str">
            <v>Green</v>
          </cell>
          <cell r="EH87" t="str">
            <v>Green</v>
          </cell>
          <cell r="EI87" t="str">
            <v>Amber</v>
          </cell>
          <cell r="EJ87" t="str">
            <v>Green</v>
          </cell>
        </row>
        <row r="88">
          <cell r="B88" t="str">
            <v>Amber</v>
          </cell>
          <cell r="C88" t="str">
            <v>Green</v>
          </cell>
          <cell r="D88" t="str">
            <v>N/A</v>
          </cell>
          <cell r="E88" t="str">
            <v>N/A</v>
          </cell>
          <cell r="F88" t="str">
            <v>Green</v>
          </cell>
          <cell r="G88" t="str">
            <v>N/A</v>
          </cell>
          <cell r="H88" t="str">
            <v>Green</v>
          </cell>
          <cell r="I88" t="str">
            <v>Green</v>
          </cell>
          <cell r="J88" t="str">
            <v>N/A</v>
          </cell>
          <cell r="K88" t="str">
            <v>N/A</v>
          </cell>
          <cell r="L88" t="str">
            <v>Green</v>
          </cell>
          <cell r="M88" t="str">
            <v>Amber</v>
          </cell>
          <cell r="N88" t="str">
            <v>Amber</v>
          </cell>
          <cell r="O88" t="str">
            <v>Green</v>
          </cell>
          <cell r="P88" t="str">
            <v>Green</v>
          </cell>
          <cell r="Q88" t="str">
            <v>Green</v>
          </cell>
          <cell r="R88" t="str">
            <v>Green</v>
          </cell>
          <cell r="S88" t="str">
            <v>Green</v>
          </cell>
          <cell r="T88" t="str">
            <v>N/A</v>
          </cell>
          <cell r="U88" t="str">
            <v>Green</v>
          </cell>
          <cell r="V88" t="str">
            <v>Green</v>
          </cell>
          <cell r="W88" t="str">
            <v>N/A</v>
          </cell>
          <cell r="X88" t="str">
            <v>Green</v>
          </cell>
          <cell r="Y88" t="str">
            <v>Amber</v>
          </cell>
          <cell r="Z88" t="str">
            <v>Green</v>
          </cell>
          <cell r="AA88" t="str">
            <v>Green</v>
          </cell>
          <cell r="AB88" t="str">
            <v>N/A</v>
          </cell>
          <cell r="AC88" t="str">
            <v>Green</v>
          </cell>
          <cell r="AD88" t="str">
            <v>Green</v>
          </cell>
          <cell r="AE88" t="str">
            <v>Green</v>
          </cell>
          <cell r="AF88" t="str">
            <v>N/A</v>
          </cell>
          <cell r="AG88" t="str">
            <v>Amber</v>
          </cell>
          <cell r="AH88" t="str">
            <v>N/A</v>
          </cell>
          <cell r="AI88" t="str">
            <v>N/A</v>
          </cell>
          <cell r="AJ88" t="str">
            <v>N/A</v>
          </cell>
          <cell r="AK88" t="str">
            <v>N/A</v>
          </cell>
          <cell r="AL88" t="str">
            <v>N/A</v>
          </cell>
          <cell r="AM88" t="str">
            <v>N/A</v>
          </cell>
          <cell r="AN88" t="str">
            <v xml:space="preserve">Green </v>
          </cell>
          <cell r="AO88" t="str">
            <v>N/A</v>
          </cell>
          <cell r="AP88" t="str">
            <v>N/A</v>
          </cell>
          <cell r="AQ88" t="str">
            <v>N/A</v>
          </cell>
          <cell r="AR88" t="str">
            <v>N/A</v>
          </cell>
          <cell r="AS88" t="str">
            <v>N/A</v>
          </cell>
          <cell r="AT88" t="str">
            <v>N/A</v>
          </cell>
          <cell r="AU88" t="str">
            <v>N/A</v>
          </cell>
          <cell r="AV88" t="str">
            <v>N/A</v>
          </cell>
          <cell r="AW88" t="str">
            <v>Green</v>
          </cell>
          <cell r="AX88" t="str">
            <v>Amber</v>
          </cell>
          <cell r="AY88" t="str">
            <v>Green</v>
          </cell>
          <cell r="AZ88" t="str">
            <v>Green</v>
          </cell>
          <cell r="BA88" t="str">
            <v>Red</v>
          </cell>
          <cell r="BB88" t="str">
            <v>Green</v>
          </cell>
          <cell r="BC88" t="str">
            <v>Green</v>
          </cell>
          <cell r="BD88" t="str">
            <v>Green</v>
          </cell>
          <cell r="BE88" t="str">
            <v>Green</v>
          </cell>
          <cell r="BF88" t="str">
            <v>Green</v>
          </cell>
          <cell r="BG88" t="str">
            <v>Green</v>
          </cell>
          <cell r="BH88" t="str">
            <v>N/A</v>
          </cell>
          <cell r="BI88" t="str">
            <v>N/A</v>
          </cell>
          <cell r="BJ88" t="str">
            <v>Green</v>
          </cell>
          <cell r="BK88" t="str">
            <v>Green</v>
          </cell>
          <cell r="BL88" t="str">
            <v>Green</v>
          </cell>
          <cell r="BM88" t="str">
            <v>Green</v>
          </cell>
          <cell r="BN88" t="str">
            <v>Green</v>
          </cell>
          <cell r="BO88" t="str">
            <v>Green</v>
          </cell>
          <cell r="BP88" t="str">
            <v>Green</v>
          </cell>
          <cell r="BQ88" t="str">
            <v>N/A</v>
          </cell>
          <cell r="BR88" t="str">
            <v>Green</v>
          </cell>
          <cell r="BS88" t="str">
            <v>Green</v>
          </cell>
          <cell r="BT88" t="str">
            <v>Green</v>
          </cell>
          <cell r="BU88" t="str">
            <v>Amber</v>
          </cell>
          <cell r="BV88" t="str">
            <v>Green</v>
          </cell>
          <cell r="BW88" t="str">
            <v>Amber</v>
          </cell>
          <cell r="BX88" t="str">
            <v>Amber</v>
          </cell>
          <cell r="BY88" t="str">
            <v>Green</v>
          </cell>
          <cell r="BZ88" t="str">
            <v>N/A</v>
          </cell>
          <cell r="CA88" t="str">
            <v>Green</v>
          </cell>
          <cell r="CB88" t="str">
            <v>Green</v>
          </cell>
          <cell r="CC88" t="str">
            <v>Green</v>
          </cell>
          <cell r="CD88" t="str">
            <v>Green</v>
          </cell>
          <cell r="CE88" t="str">
            <v>Amber</v>
          </cell>
          <cell r="CF88" t="str">
            <v>Amber</v>
          </cell>
          <cell r="CG88" t="str">
            <v>Amber</v>
          </cell>
          <cell r="CH88" t="str">
            <v>Amber</v>
          </cell>
          <cell r="CI88" t="str">
            <v>N/A</v>
          </cell>
          <cell r="CJ88" t="str">
            <v>Green</v>
          </cell>
          <cell r="CK88" t="str">
            <v>Green</v>
          </cell>
          <cell r="CL88" t="str">
            <v>Green</v>
          </cell>
          <cell r="CM88" t="str">
            <v>Green</v>
          </cell>
          <cell r="CN88" t="str">
            <v>Amber</v>
          </cell>
          <cell r="CO88" t="str">
            <v>Green</v>
          </cell>
          <cell r="CP88" t="str">
            <v>Green</v>
          </cell>
          <cell r="CQ88" t="str">
            <v>Amber</v>
          </cell>
          <cell r="CR88" t="str">
            <v>Green</v>
          </cell>
          <cell r="CS88" t="str">
            <v>Green</v>
          </cell>
          <cell r="CT88" t="str">
            <v>Amber</v>
          </cell>
          <cell r="CU88" t="str">
            <v>Green</v>
          </cell>
          <cell r="CV88" t="str">
            <v>Amber</v>
          </cell>
          <cell r="CW88" t="str">
            <v>N/A</v>
          </cell>
          <cell r="CX88" t="str">
            <v>Green</v>
          </cell>
          <cell r="CY88" t="str">
            <v>Amber</v>
          </cell>
          <cell r="CZ88" t="str">
            <v>Green</v>
          </cell>
          <cell r="DA88" t="str">
            <v>Green</v>
          </cell>
          <cell r="DB88" t="str">
            <v>Green</v>
          </cell>
          <cell r="DC88" t="str">
            <v>Green</v>
          </cell>
          <cell r="DD88" t="str">
            <v>N/A</v>
          </cell>
          <cell r="DE88" t="str">
            <v>N/A</v>
          </cell>
          <cell r="DF88" t="str">
            <v>N/A</v>
          </cell>
          <cell r="DG88" t="str">
            <v>Green</v>
          </cell>
          <cell r="DH88" t="str">
            <v>Green</v>
          </cell>
          <cell r="DI88" t="str">
            <v>Amber</v>
          </cell>
          <cell r="DJ88" t="str">
            <v>Amber</v>
          </cell>
          <cell r="DK88" t="str">
            <v>Green</v>
          </cell>
          <cell r="DL88" t="str">
            <v>Green</v>
          </cell>
          <cell r="DM88" t="str">
            <v>Green</v>
          </cell>
          <cell r="DN88" t="str">
            <v>N/A</v>
          </cell>
          <cell r="DO88" t="str">
            <v>Green</v>
          </cell>
          <cell r="DP88" t="str">
            <v>Amber</v>
          </cell>
          <cell r="DQ88" t="str">
            <v>Green</v>
          </cell>
          <cell r="DR88" t="str">
            <v>Amber</v>
          </cell>
          <cell r="DS88" t="str">
            <v>Green</v>
          </cell>
          <cell r="DT88" t="str">
            <v>Green</v>
          </cell>
          <cell r="DU88" t="str">
            <v>Amber</v>
          </cell>
          <cell r="DV88" t="str">
            <v>Amber</v>
          </cell>
          <cell r="DW88" t="str">
            <v>Green</v>
          </cell>
          <cell r="DX88" t="str">
            <v>Green</v>
          </cell>
          <cell r="DY88" t="str">
            <v>Green</v>
          </cell>
          <cell r="DZ88" t="str">
            <v>Green</v>
          </cell>
          <cell r="EA88" t="str">
            <v>Amber</v>
          </cell>
          <cell r="EB88" t="str">
            <v>Amber</v>
          </cell>
          <cell r="EC88" t="str">
            <v>Green</v>
          </cell>
          <cell r="ED88" t="str">
            <v>N/A</v>
          </cell>
          <cell r="EE88" t="str">
            <v>Green</v>
          </cell>
          <cell r="EF88" t="str">
            <v>N/A</v>
          </cell>
          <cell r="EG88" t="str">
            <v>Green</v>
          </cell>
          <cell r="EH88" t="str">
            <v>Green</v>
          </cell>
          <cell r="EI88" t="str">
            <v>Green</v>
          </cell>
          <cell r="EJ88" t="str">
            <v>Green</v>
          </cell>
        </row>
        <row r="89">
          <cell r="B89" t="str">
            <v>Green</v>
          </cell>
          <cell r="C89" t="str">
            <v>Green</v>
          </cell>
          <cell r="D89" t="str">
            <v>Green</v>
          </cell>
          <cell r="E89" t="str">
            <v>Green</v>
          </cell>
          <cell r="F89" t="str">
            <v>Green</v>
          </cell>
          <cell r="G89" t="str">
            <v>Green</v>
          </cell>
          <cell r="H89" t="str">
            <v>Green</v>
          </cell>
          <cell r="I89" t="str">
            <v>Green</v>
          </cell>
          <cell r="J89" t="str">
            <v>Green</v>
          </cell>
          <cell r="K89" t="str">
            <v>Green</v>
          </cell>
          <cell r="L89" t="str">
            <v>Amber</v>
          </cell>
          <cell r="M89" t="str">
            <v>Green</v>
          </cell>
          <cell r="N89" t="str">
            <v>Green</v>
          </cell>
          <cell r="O89" t="str">
            <v>Green</v>
          </cell>
          <cell r="P89" t="str">
            <v>Amber</v>
          </cell>
          <cell r="Q89" t="str">
            <v>Green</v>
          </cell>
          <cell r="R89" t="str">
            <v>Green</v>
          </cell>
          <cell r="S89" t="str">
            <v>Green</v>
          </cell>
          <cell r="T89" t="str">
            <v>Green</v>
          </cell>
          <cell r="U89" t="str">
            <v>Green</v>
          </cell>
          <cell r="V89" t="str">
            <v>Green</v>
          </cell>
          <cell r="W89" t="str">
            <v>Green</v>
          </cell>
          <cell r="X89" t="str">
            <v>Amber</v>
          </cell>
          <cell r="Y89" t="str">
            <v>Green</v>
          </cell>
          <cell r="Z89" t="str">
            <v>Amber</v>
          </cell>
          <cell r="AA89" t="str">
            <v>Green</v>
          </cell>
          <cell r="AB89" t="str">
            <v>Amber</v>
          </cell>
          <cell r="AC89" t="str">
            <v>Green</v>
          </cell>
          <cell r="AD89" t="str">
            <v>Green</v>
          </cell>
          <cell r="AE89" t="str">
            <v>Green</v>
          </cell>
          <cell r="AF89" t="str">
            <v>Green</v>
          </cell>
          <cell r="AG89" t="str">
            <v>Amber</v>
          </cell>
          <cell r="AH89" t="str">
            <v>N/A</v>
          </cell>
          <cell r="AI89" t="str">
            <v xml:space="preserve">Green </v>
          </cell>
          <cell r="AJ89" t="str">
            <v xml:space="preserve">Green </v>
          </cell>
          <cell r="AK89" t="str">
            <v>N/A</v>
          </cell>
          <cell r="AL89" t="str">
            <v xml:space="preserve">Green </v>
          </cell>
          <cell r="AM89" t="str">
            <v>Amber</v>
          </cell>
          <cell r="AN89" t="str">
            <v xml:space="preserve">Green </v>
          </cell>
          <cell r="AO89" t="str">
            <v>N/A</v>
          </cell>
          <cell r="AP89" t="str">
            <v>Red</v>
          </cell>
          <cell r="AQ89" t="str">
            <v>Amber</v>
          </cell>
          <cell r="AR89" t="str">
            <v xml:space="preserve">Green </v>
          </cell>
          <cell r="AS89" t="str">
            <v xml:space="preserve">Green </v>
          </cell>
          <cell r="AT89" t="str">
            <v>Amber</v>
          </cell>
          <cell r="AU89" t="str">
            <v>Amber</v>
          </cell>
          <cell r="AV89" t="str">
            <v>Amber</v>
          </cell>
          <cell r="AW89" t="str">
            <v>Green</v>
          </cell>
          <cell r="AX89" t="str">
            <v>Green</v>
          </cell>
          <cell r="AY89" t="str">
            <v>Green</v>
          </cell>
          <cell r="AZ89" t="str">
            <v>Amber</v>
          </cell>
          <cell r="BA89" t="str">
            <v>Amber</v>
          </cell>
          <cell r="BB89" t="str">
            <v>Amber</v>
          </cell>
          <cell r="BC89" t="str">
            <v>Amber</v>
          </cell>
          <cell r="BD89" t="str">
            <v>Green</v>
          </cell>
          <cell r="BE89" t="str">
            <v>Green</v>
          </cell>
          <cell r="BF89" t="str">
            <v>Amber</v>
          </cell>
          <cell r="BG89" t="str">
            <v>Amber</v>
          </cell>
          <cell r="BH89" t="str">
            <v>Amber</v>
          </cell>
          <cell r="BI89" t="str">
            <v>Green</v>
          </cell>
          <cell r="BJ89" t="str">
            <v>Green</v>
          </cell>
          <cell r="BK89" t="str">
            <v>Green</v>
          </cell>
          <cell r="BL89" t="str">
            <v>Green</v>
          </cell>
          <cell r="BM89" t="str">
            <v>Red</v>
          </cell>
          <cell r="BN89" t="str">
            <v>Amber</v>
          </cell>
          <cell r="BO89" t="str">
            <v>Amber</v>
          </cell>
          <cell r="BP89" t="str">
            <v>Green</v>
          </cell>
          <cell r="BQ89" t="str">
            <v>Green</v>
          </cell>
          <cell r="BR89" t="str">
            <v>Green</v>
          </cell>
          <cell r="BS89" t="str">
            <v>Amber</v>
          </cell>
          <cell r="BT89" t="str">
            <v>Green</v>
          </cell>
          <cell r="BU89" t="str">
            <v>Amber</v>
          </cell>
          <cell r="BV89" t="str">
            <v>Green</v>
          </cell>
          <cell r="BW89" t="str">
            <v>Green</v>
          </cell>
          <cell r="BX89" t="str">
            <v>Green</v>
          </cell>
          <cell r="BY89" t="str">
            <v>Green</v>
          </cell>
          <cell r="BZ89" t="str">
            <v>Green</v>
          </cell>
          <cell r="CA89" t="str">
            <v>Amber</v>
          </cell>
          <cell r="CB89" t="str">
            <v>Green</v>
          </cell>
          <cell r="CC89" t="str">
            <v>Green</v>
          </cell>
          <cell r="CD89" t="str">
            <v>Green</v>
          </cell>
          <cell r="CE89" t="str">
            <v>Amber</v>
          </cell>
          <cell r="CF89" t="str">
            <v>Amber</v>
          </cell>
          <cell r="CG89" t="str">
            <v>Amber</v>
          </cell>
          <cell r="CH89" t="str">
            <v>Red</v>
          </cell>
          <cell r="CI89" t="str">
            <v>Amber</v>
          </cell>
          <cell r="CJ89" t="str">
            <v>Green</v>
          </cell>
          <cell r="CK89" t="str">
            <v>Amber</v>
          </cell>
          <cell r="CL89" t="str">
            <v>Amber</v>
          </cell>
          <cell r="CM89" t="str">
            <v>Red</v>
          </cell>
          <cell r="CN89" t="str">
            <v>Amber</v>
          </cell>
          <cell r="CO89" t="str">
            <v>Green</v>
          </cell>
          <cell r="CP89" t="str">
            <v>Amber</v>
          </cell>
          <cell r="CQ89" t="str">
            <v>Green</v>
          </cell>
          <cell r="CR89" t="str">
            <v>Amber</v>
          </cell>
          <cell r="CS89" t="str">
            <v>Green</v>
          </cell>
          <cell r="CT89" t="str">
            <v>Amber</v>
          </cell>
          <cell r="CU89" t="str">
            <v>Green</v>
          </cell>
          <cell r="CV89" t="str">
            <v>Amber</v>
          </cell>
          <cell r="CW89" t="str">
            <v>Amber</v>
          </cell>
          <cell r="CX89" t="str">
            <v>Green</v>
          </cell>
          <cell r="CY89" t="str">
            <v>Amber</v>
          </cell>
          <cell r="CZ89" t="str">
            <v>N/A</v>
          </cell>
          <cell r="DA89" t="str">
            <v>Amber</v>
          </cell>
          <cell r="DB89" t="str">
            <v>Green</v>
          </cell>
          <cell r="DC89" t="str">
            <v>Green</v>
          </cell>
          <cell r="DD89" t="str">
            <v>Green</v>
          </cell>
          <cell r="DE89" t="str">
            <v>Red</v>
          </cell>
          <cell r="DF89" t="str">
            <v>Amber</v>
          </cell>
          <cell r="DG89" t="str">
            <v>Red</v>
          </cell>
          <cell r="DH89" t="str">
            <v>Green</v>
          </cell>
          <cell r="DI89" t="str">
            <v>Amber</v>
          </cell>
          <cell r="DJ89" t="str">
            <v>Amber</v>
          </cell>
          <cell r="DK89" t="str">
            <v>Green</v>
          </cell>
          <cell r="DL89" t="str">
            <v>Green</v>
          </cell>
          <cell r="DM89" t="str">
            <v>Green</v>
          </cell>
          <cell r="DN89" t="str">
            <v>Green</v>
          </cell>
          <cell r="DO89" t="str">
            <v>Green</v>
          </cell>
          <cell r="DP89" t="str">
            <v>N/A</v>
          </cell>
          <cell r="DQ89" t="str">
            <v>Amber</v>
          </cell>
          <cell r="DR89" t="str">
            <v>Green</v>
          </cell>
          <cell r="DS89" t="str">
            <v>Green</v>
          </cell>
          <cell r="DT89" t="str">
            <v>Green</v>
          </cell>
          <cell r="DU89" t="str">
            <v>Amber</v>
          </cell>
          <cell r="DV89" t="str">
            <v>Amber</v>
          </cell>
          <cell r="DW89" t="str">
            <v>Green</v>
          </cell>
          <cell r="DX89" t="str">
            <v>Amber</v>
          </cell>
          <cell r="DY89" t="str">
            <v>Green</v>
          </cell>
          <cell r="DZ89" t="str">
            <v>Red</v>
          </cell>
          <cell r="EA89" t="str">
            <v>Amber</v>
          </cell>
          <cell r="EB89" t="str">
            <v>Red</v>
          </cell>
          <cell r="EC89" t="str">
            <v>Green</v>
          </cell>
          <cell r="ED89" t="str">
            <v>Green</v>
          </cell>
          <cell r="EE89" t="str">
            <v>Green</v>
          </cell>
          <cell r="EF89" t="str">
            <v>Green</v>
          </cell>
          <cell r="EG89" t="str">
            <v>Green</v>
          </cell>
          <cell r="EH89" t="str">
            <v>Green</v>
          </cell>
          <cell r="EI89" t="str">
            <v>Green</v>
          </cell>
          <cell r="EJ89" t="str">
            <v>Amber</v>
          </cell>
        </row>
        <row r="90">
          <cell r="B90" t="str">
            <v>Green</v>
          </cell>
          <cell r="C90" t="str">
            <v>Green</v>
          </cell>
          <cell r="D90" t="str">
            <v>Green</v>
          </cell>
          <cell r="E90" t="str">
            <v>Green</v>
          </cell>
          <cell r="F90" t="str">
            <v>Green</v>
          </cell>
          <cell r="G90" t="str">
            <v>Green</v>
          </cell>
          <cell r="H90" t="str">
            <v>Green</v>
          </cell>
          <cell r="I90" t="str">
            <v>Green</v>
          </cell>
          <cell r="J90" t="str">
            <v>Green</v>
          </cell>
          <cell r="K90" t="str">
            <v>N/A</v>
          </cell>
          <cell r="L90" t="str">
            <v>Green</v>
          </cell>
          <cell r="M90" t="str">
            <v>Green</v>
          </cell>
          <cell r="N90" t="str">
            <v>Green</v>
          </cell>
          <cell r="O90" t="str">
            <v>Green</v>
          </cell>
          <cell r="P90" t="str">
            <v>Green</v>
          </cell>
          <cell r="Q90" t="str">
            <v>Green</v>
          </cell>
          <cell r="R90" t="str">
            <v>Green</v>
          </cell>
          <cell r="S90" t="str">
            <v>Green</v>
          </cell>
          <cell r="T90" t="str">
            <v>Green</v>
          </cell>
          <cell r="U90" t="str">
            <v>Green</v>
          </cell>
          <cell r="V90" t="str">
            <v>Green</v>
          </cell>
          <cell r="W90" t="str">
            <v>Green</v>
          </cell>
          <cell r="X90" t="str">
            <v>Green</v>
          </cell>
          <cell r="Y90" t="str">
            <v>Green</v>
          </cell>
          <cell r="Z90" t="str">
            <v>Green</v>
          </cell>
          <cell r="AA90" t="str">
            <v>Green</v>
          </cell>
          <cell r="AB90" t="str">
            <v>Green</v>
          </cell>
          <cell r="AC90" t="str">
            <v>Green</v>
          </cell>
          <cell r="AD90" t="str">
            <v>Amber</v>
          </cell>
          <cell r="AE90" t="str">
            <v>Green</v>
          </cell>
          <cell r="AF90" t="str">
            <v>Green</v>
          </cell>
          <cell r="AG90" t="str">
            <v>Amber</v>
          </cell>
          <cell r="AH90" t="str">
            <v>N/A</v>
          </cell>
          <cell r="AI90" t="str">
            <v>Amber</v>
          </cell>
          <cell r="AJ90" t="str">
            <v xml:space="preserve">Green </v>
          </cell>
          <cell r="AK90" t="str">
            <v>N/A</v>
          </cell>
          <cell r="AL90" t="str">
            <v>Amber</v>
          </cell>
          <cell r="AM90" t="str">
            <v>Amber</v>
          </cell>
          <cell r="AN90" t="str">
            <v xml:space="preserve">Green </v>
          </cell>
          <cell r="AO90" t="str">
            <v>N/A</v>
          </cell>
          <cell r="AP90" t="str">
            <v>Red</v>
          </cell>
          <cell r="AQ90" t="str">
            <v>Amber</v>
          </cell>
          <cell r="AR90" t="str">
            <v xml:space="preserve">Green </v>
          </cell>
          <cell r="AS90" t="str">
            <v xml:space="preserve">Green </v>
          </cell>
          <cell r="AT90" t="str">
            <v>Amber</v>
          </cell>
          <cell r="AU90" t="str">
            <v xml:space="preserve">Green </v>
          </cell>
          <cell r="AV90" t="str">
            <v>Amber</v>
          </cell>
          <cell r="AW90" t="str">
            <v>Green</v>
          </cell>
          <cell r="AX90" t="str">
            <v>Green</v>
          </cell>
          <cell r="AY90" t="str">
            <v>Green</v>
          </cell>
          <cell r="AZ90" t="str">
            <v>Green</v>
          </cell>
          <cell r="BA90" t="str">
            <v>Amber</v>
          </cell>
          <cell r="BB90" t="str">
            <v>Amber</v>
          </cell>
          <cell r="BC90" t="str">
            <v>Green</v>
          </cell>
          <cell r="BD90" t="str">
            <v>Green</v>
          </cell>
          <cell r="BE90" t="str">
            <v>Green</v>
          </cell>
          <cell r="BF90" t="str">
            <v>Amber</v>
          </cell>
          <cell r="BG90" t="str">
            <v>Amber</v>
          </cell>
          <cell r="BH90" t="str">
            <v>Amber</v>
          </cell>
          <cell r="BI90" t="str">
            <v>Green</v>
          </cell>
          <cell r="BJ90" t="str">
            <v>Amber</v>
          </cell>
          <cell r="BK90" t="str">
            <v>Green</v>
          </cell>
          <cell r="BL90" t="str">
            <v>Green</v>
          </cell>
          <cell r="BM90" t="str">
            <v>Amber</v>
          </cell>
          <cell r="BN90" t="str">
            <v>Green</v>
          </cell>
          <cell r="BO90" t="str">
            <v>Green</v>
          </cell>
          <cell r="BP90" t="str">
            <v>Green</v>
          </cell>
          <cell r="BQ90" t="str">
            <v>N/A</v>
          </cell>
          <cell r="BR90" t="str">
            <v>Green</v>
          </cell>
          <cell r="BS90" t="str">
            <v>Green</v>
          </cell>
          <cell r="BT90" t="str">
            <v>Green</v>
          </cell>
          <cell r="BU90" t="str">
            <v>Green</v>
          </cell>
          <cell r="BV90" t="str">
            <v>Green</v>
          </cell>
          <cell r="BW90" t="str">
            <v>Green</v>
          </cell>
          <cell r="BX90" t="str">
            <v>Green</v>
          </cell>
          <cell r="BY90" t="str">
            <v>Green</v>
          </cell>
          <cell r="BZ90" t="str">
            <v>Green</v>
          </cell>
          <cell r="CA90" t="str">
            <v>Green</v>
          </cell>
          <cell r="CB90" t="str">
            <v>Green</v>
          </cell>
          <cell r="CC90" t="str">
            <v>Green</v>
          </cell>
          <cell r="CD90" t="str">
            <v>Green</v>
          </cell>
          <cell r="CE90" t="str">
            <v>Amber</v>
          </cell>
          <cell r="CF90" t="str">
            <v>Amber</v>
          </cell>
          <cell r="CG90" t="str">
            <v>Green</v>
          </cell>
          <cell r="CH90" t="str">
            <v>Amber</v>
          </cell>
          <cell r="CI90" t="str">
            <v>Amber</v>
          </cell>
          <cell r="CJ90" t="str">
            <v>Green</v>
          </cell>
          <cell r="CK90" t="str">
            <v>Green</v>
          </cell>
          <cell r="CL90" t="str">
            <v>Green</v>
          </cell>
          <cell r="CM90" t="str">
            <v>Green</v>
          </cell>
          <cell r="CN90" t="str">
            <v>Amber</v>
          </cell>
          <cell r="CO90" t="str">
            <v>Green</v>
          </cell>
          <cell r="CP90" t="str">
            <v>Green</v>
          </cell>
          <cell r="CQ90" t="str">
            <v>Green</v>
          </cell>
          <cell r="CR90" t="str">
            <v>Green</v>
          </cell>
          <cell r="CS90" t="str">
            <v>Green</v>
          </cell>
          <cell r="CT90" t="str">
            <v>Amber</v>
          </cell>
          <cell r="CU90" t="str">
            <v>Green</v>
          </cell>
          <cell r="CV90" t="str">
            <v>Amber</v>
          </cell>
          <cell r="CW90" t="str">
            <v>Amber</v>
          </cell>
          <cell r="CX90" t="str">
            <v>Green</v>
          </cell>
          <cell r="CY90" t="str">
            <v>Amber</v>
          </cell>
          <cell r="CZ90" t="str">
            <v>N/A</v>
          </cell>
          <cell r="DA90" t="str">
            <v>Amber</v>
          </cell>
          <cell r="DB90" t="str">
            <v>Green</v>
          </cell>
          <cell r="DC90" t="str">
            <v>Green</v>
          </cell>
          <cell r="DD90" t="str">
            <v>Green</v>
          </cell>
          <cell r="DE90" t="str">
            <v>Red</v>
          </cell>
          <cell r="DF90" t="str">
            <v>Amber</v>
          </cell>
          <cell r="DG90" t="str">
            <v>Red</v>
          </cell>
          <cell r="DH90" t="str">
            <v>Green</v>
          </cell>
          <cell r="DI90" t="str">
            <v>Amber</v>
          </cell>
          <cell r="DJ90" t="str">
            <v>Amber</v>
          </cell>
          <cell r="DK90" t="str">
            <v>Green</v>
          </cell>
          <cell r="DL90" t="str">
            <v>Green</v>
          </cell>
          <cell r="DM90" t="str">
            <v>Green</v>
          </cell>
          <cell r="DN90" t="str">
            <v>N/A</v>
          </cell>
          <cell r="DO90" t="str">
            <v>Green</v>
          </cell>
          <cell r="DP90" t="str">
            <v>Green</v>
          </cell>
          <cell r="DQ90" t="str">
            <v>Amber</v>
          </cell>
          <cell r="DR90" t="str">
            <v>Green</v>
          </cell>
          <cell r="DS90" t="str">
            <v>Green</v>
          </cell>
          <cell r="DT90" t="str">
            <v>Green</v>
          </cell>
          <cell r="DU90" t="str">
            <v>Amber</v>
          </cell>
          <cell r="DV90" t="str">
            <v>Amber</v>
          </cell>
          <cell r="DW90" t="str">
            <v>Green</v>
          </cell>
          <cell r="DX90" t="str">
            <v>Green</v>
          </cell>
          <cell r="DY90" t="str">
            <v>Green</v>
          </cell>
          <cell r="DZ90" t="str">
            <v>Green</v>
          </cell>
          <cell r="EA90" t="str">
            <v>Amber</v>
          </cell>
          <cell r="EB90" t="str">
            <v>Amber</v>
          </cell>
          <cell r="EC90" t="str">
            <v>Green</v>
          </cell>
          <cell r="ED90" t="str">
            <v>Green</v>
          </cell>
          <cell r="EE90" t="str">
            <v>Green</v>
          </cell>
          <cell r="EF90" t="str">
            <v>Green</v>
          </cell>
          <cell r="EG90" t="str">
            <v>Green</v>
          </cell>
          <cell r="EH90" t="str">
            <v>Green</v>
          </cell>
          <cell r="EI90" t="str">
            <v>Green</v>
          </cell>
          <cell r="EJ90" t="str">
            <v>Green</v>
          </cell>
        </row>
        <row r="91">
          <cell r="B91" t="str">
            <v>Amber</v>
          </cell>
          <cell r="C91" t="str">
            <v>Green</v>
          </cell>
          <cell r="D91" t="str">
            <v>Green</v>
          </cell>
          <cell r="E91" t="str">
            <v>Green</v>
          </cell>
          <cell r="F91" t="str">
            <v>Green</v>
          </cell>
          <cell r="G91" t="str">
            <v>Amber</v>
          </cell>
          <cell r="H91" t="str">
            <v>Green</v>
          </cell>
          <cell r="I91" t="str">
            <v>Green</v>
          </cell>
          <cell r="J91" t="str">
            <v>Amber</v>
          </cell>
          <cell r="K91" t="str">
            <v>Green</v>
          </cell>
          <cell r="L91" t="str">
            <v>Red</v>
          </cell>
          <cell r="M91" t="str">
            <v>Amber</v>
          </cell>
          <cell r="N91" t="str">
            <v>Green</v>
          </cell>
          <cell r="O91" t="str">
            <v>Amber</v>
          </cell>
          <cell r="P91" t="str">
            <v>Amber</v>
          </cell>
          <cell r="Q91" t="str">
            <v>Green</v>
          </cell>
          <cell r="R91" t="str">
            <v>Green</v>
          </cell>
          <cell r="S91" t="str">
            <v>Green</v>
          </cell>
          <cell r="T91" t="str">
            <v>Green</v>
          </cell>
          <cell r="U91" t="str">
            <v>Green</v>
          </cell>
          <cell r="V91" t="str">
            <v>Green</v>
          </cell>
          <cell r="W91" t="str">
            <v>Green</v>
          </cell>
          <cell r="X91" t="str">
            <v>Green</v>
          </cell>
          <cell r="Y91" t="str">
            <v>Green</v>
          </cell>
          <cell r="Z91" t="str">
            <v>Amber</v>
          </cell>
          <cell r="AA91" t="str">
            <v>Green</v>
          </cell>
          <cell r="AB91" t="str">
            <v>Green</v>
          </cell>
          <cell r="AC91" t="str">
            <v>Amber</v>
          </cell>
          <cell r="AD91" t="str">
            <v>Amber</v>
          </cell>
          <cell r="AE91" t="str">
            <v>Green</v>
          </cell>
          <cell r="AF91" t="str">
            <v>Green</v>
          </cell>
          <cell r="AG91" t="str">
            <v>Amber</v>
          </cell>
          <cell r="AH91" t="str">
            <v>Amber</v>
          </cell>
          <cell r="AI91" t="str">
            <v xml:space="preserve">Green </v>
          </cell>
          <cell r="AJ91" t="str">
            <v xml:space="preserve">Green </v>
          </cell>
          <cell r="AK91" t="str">
            <v>Amber</v>
          </cell>
          <cell r="AL91" t="str">
            <v>Amber</v>
          </cell>
          <cell r="AM91" t="str">
            <v>Amber</v>
          </cell>
          <cell r="AN91" t="str">
            <v xml:space="preserve">Green </v>
          </cell>
          <cell r="AO91" t="str">
            <v xml:space="preserve">Green </v>
          </cell>
          <cell r="AP91" t="str">
            <v xml:space="preserve">Green </v>
          </cell>
          <cell r="AQ91" t="str">
            <v xml:space="preserve">Green </v>
          </cell>
          <cell r="AR91" t="str">
            <v xml:space="preserve">Green </v>
          </cell>
          <cell r="AS91" t="str">
            <v xml:space="preserve">Green </v>
          </cell>
          <cell r="AT91" t="str">
            <v>Amber</v>
          </cell>
          <cell r="AU91" t="str">
            <v>Amber</v>
          </cell>
          <cell r="AV91" t="str">
            <v>Amber</v>
          </cell>
          <cell r="AW91" t="str">
            <v>Green</v>
          </cell>
          <cell r="AX91" t="str">
            <v>Amber</v>
          </cell>
          <cell r="AY91" t="str">
            <v>Green</v>
          </cell>
          <cell r="AZ91" t="str">
            <v>Amber</v>
          </cell>
          <cell r="BA91" t="str">
            <v>Green</v>
          </cell>
          <cell r="BB91" t="str">
            <v>Amber</v>
          </cell>
          <cell r="BC91" t="str">
            <v>Amber</v>
          </cell>
          <cell r="BD91" t="str">
            <v>Green</v>
          </cell>
          <cell r="BE91" t="str">
            <v>Green</v>
          </cell>
          <cell r="BF91" t="str">
            <v>Amber</v>
          </cell>
          <cell r="BG91" t="str">
            <v>Green</v>
          </cell>
          <cell r="BH91" t="str">
            <v>Green</v>
          </cell>
          <cell r="BI91" t="str">
            <v>Green</v>
          </cell>
          <cell r="BJ91" t="str">
            <v>Green</v>
          </cell>
          <cell r="BK91" t="str">
            <v>Green</v>
          </cell>
          <cell r="BL91" t="str">
            <v>Amber</v>
          </cell>
          <cell r="BM91" t="str">
            <v>Amber</v>
          </cell>
          <cell r="BN91" t="str">
            <v>Green</v>
          </cell>
          <cell r="BO91" t="str">
            <v>Amber</v>
          </cell>
          <cell r="BP91" t="str">
            <v>Green</v>
          </cell>
          <cell r="BQ91" t="str">
            <v>Green</v>
          </cell>
          <cell r="BR91" t="str">
            <v>Green</v>
          </cell>
          <cell r="BS91" t="str">
            <v>Green</v>
          </cell>
          <cell r="BT91" t="str">
            <v>Green</v>
          </cell>
          <cell r="BU91" t="str">
            <v>Amber</v>
          </cell>
          <cell r="BV91" t="str">
            <v>Green</v>
          </cell>
          <cell r="BW91" t="str">
            <v>Green</v>
          </cell>
          <cell r="BX91" t="str">
            <v>Green</v>
          </cell>
          <cell r="BY91" t="str">
            <v>Green</v>
          </cell>
          <cell r="BZ91" t="str">
            <v>Green</v>
          </cell>
          <cell r="CA91" t="str">
            <v>Green</v>
          </cell>
          <cell r="CB91" t="str">
            <v>Green</v>
          </cell>
          <cell r="CC91" t="str">
            <v>Amber</v>
          </cell>
          <cell r="CD91" t="str">
            <v>Green</v>
          </cell>
          <cell r="CE91" t="str">
            <v>Green</v>
          </cell>
          <cell r="CF91" t="str">
            <v>Amber</v>
          </cell>
          <cell r="CG91" t="str">
            <v>Amber</v>
          </cell>
          <cell r="CH91" t="str">
            <v>Red</v>
          </cell>
          <cell r="CI91" t="str">
            <v>Green</v>
          </cell>
          <cell r="CJ91" t="str">
            <v>Amber</v>
          </cell>
          <cell r="CK91" t="str">
            <v>Amber</v>
          </cell>
          <cell r="CL91" t="str">
            <v>Amber</v>
          </cell>
          <cell r="CM91" t="str">
            <v>Amber</v>
          </cell>
          <cell r="CN91" t="str">
            <v>Green</v>
          </cell>
          <cell r="CO91" t="str">
            <v>Green</v>
          </cell>
          <cell r="CP91" t="str">
            <v>Amber</v>
          </cell>
          <cell r="CQ91" t="str">
            <v>Amber</v>
          </cell>
          <cell r="CR91" t="str">
            <v>Amber</v>
          </cell>
          <cell r="CS91" t="str">
            <v>Green</v>
          </cell>
          <cell r="CT91" t="str">
            <v>Green</v>
          </cell>
          <cell r="CU91" t="str">
            <v>Green</v>
          </cell>
          <cell r="CV91" t="str">
            <v>Amber</v>
          </cell>
          <cell r="CW91" t="str">
            <v>Green</v>
          </cell>
          <cell r="CX91" t="str">
            <v>Green</v>
          </cell>
          <cell r="CY91" t="str">
            <v>Amber</v>
          </cell>
          <cell r="CZ91" t="str">
            <v>Green</v>
          </cell>
          <cell r="DA91" t="str">
            <v>Green</v>
          </cell>
          <cell r="DB91" t="str">
            <v>Green</v>
          </cell>
          <cell r="DC91" t="str">
            <v>Green</v>
          </cell>
          <cell r="DD91" t="str">
            <v>Green</v>
          </cell>
          <cell r="DE91" t="str">
            <v>Red</v>
          </cell>
          <cell r="DF91" t="str">
            <v>Amber</v>
          </cell>
          <cell r="DG91" t="str">
            <v>Red</v>
          </cell>
          <cell r="DH91" t="str">
            <v>Amber</v>
          </cell>
          <cell r="DI91" t="str">
            <v>Red</v>
          </cell>
          <cell r="DJ91" t="str">
            <v>Amber</v>
          </cell>
          <cell r="DK91" t="str">
            <v>Green</v>
          </cell>
          <cell r="DL91" t="str">
            <v>Green</v>
          </cell>
          <cell r="DM91" t="str">
            <v>Amber</v>
          </cell>
          <cell r="DN91" t="str">
            <v>Amber</v>
          </cell>
          <cell r="DO91" t="str">
            <v>Amber</v>
          </cell>
          <cell r="DP91" t="str">
            <v>Amber</v>
          </cell>
          <cell r="DQ91" t="str">
            <v>Red</v>
          </cell>
          <cell r="DR91" t="str">
            <v>Amber</v>
          </cell>
          <cell r="DS91" t="str">
            <v>Green</v>
          </cell>
          <cell r="DT91" t="str">
            <v>Green</v>
          </cell>
          <cell r="DU91" t="str">
            <v>Amber</v>
          </cell>
          <cell r="DV91" t="str">
            <v>Amber</v>
          </cell>
          <cell r="DW91" t="str">
            <v>Green</v>
          </cell>
          <cell r="DX91" t="str">
            <v>Amber</v>
          </cell>
          <cell r="DY91" t="str">
            <v>Green</v>
          </cell>
          <cell r="DZ91" t="str">
            <v>Red</v>
          </cell>
          <cell r="EA91" t="str">
            <v>Red</v>
          </cell>
          <cell r="EB91" t="str">
            <v>Amber</v>
          </cell>
          <cell r="EC91" t="str">
            <v>Green</v>
          </cell>
          <cell r="ED91" t="str">
            <v>Green</v>
          </cell>
          <cell r="EE91" t="str">
            <v>Green</v>
          </cell>
          <cell r="EF91" t="str">
            <v>Green</v>
          </cell>
          <cell r="EG91" t="str">
            <v>Green</v>
          </cell>
          <cell r="EH91" t="str">
            <v>Green</v>
          </cell>
          <cell r="EI91" t="str">
            <v>Amber</v>
          </cell>
          <cell r="EJ91" t="str">
            <v>Green</v>
          </cell>
        </row>
        <row r="92">
          <cell r="B92" t="str">
            <v>Amber</v>
          </cell>
          <cell r="C92" t="str">
            <v>Green</v>
          </cell>
          <cell r="D92" t="str">
            <v>Green</v>
          </cell>
          <cell r="E92" t="str">
            <v>Green</v>
          </cell>
          <cell r="F92" t="str">
            <v>Green</v>
          </cell>
          <cell r="G92" t="str">
            <v>Green</v>
          </cell>
          <cell r="H92" t="str">
            <v>Green</v>
          </cell>
          <cell r="I92" t="str">
            <v>Green</v>
          </cell>
          <cell r="J92" t="str">
            <v>Amber</v>
          </cell>
          <cell r="K92" t="str">
            <v>N/A</v>
          </cell>
          <cell r="L92" t="str">
            <v>Amber</v>
          </cell>
          <cell r="M92" t="str">
            <v>Green</v>
          </cell>
          <cell r="N92" t="str">
            <v>Green</v>
          </cell>
          <cell r="O92" t="str">
            <v>Green</v>
          </cell>
          <cell r="P92" t="str">
            <v>Green</v>
          </cell>
          <cell r="Q92" t="str">
            <v>Green</v>
          </cell>
          <cell r="R92" t="str">
            <v>Green</v>
          </cell>
          <cell r="S92" t="str">
            <v>Green</v>
          </cell>
          <cell r="T92" t="str">
            <v>Green</v>
          </cell>
          <cell r="U92" t="str">
            <v>Green</v>
          </cell>
          <cell r="V92" t="str">
            <v>Green</v>
          </cell>
          <cell r="W92" t="str">
            <v>Green</v>
          </cell>
          <cell r="X92" t="str">
            <v>Green</v>
          </cell>
          <cell r="Y92" t="str">
            <v>Green</v>
          </cell>
          <cell r="Z92" t="str">
            <v>Green</v>
          </cell>
          <cell r="AA92" t="str">
            <v>Green</v>
          </cell>
          <cell r="AB92" t="str">
            <v>Green</v>
          </cell>
          <cell r="AC92" t="str">
            <v>Green</v>
          </cell>
          <cell r="AD92" t="str">
            <v>Amber</v>
          </cell>
          <cell r="AE92" t="str">
            <v>Green</v>
          </cell>
          <cell r="AF92" t="str">
            <v>Green</v>
          </cell>
          <cell r="AG92" t="str">
            <v>Amber</v>
          </cell>
          <cell r="AH92" t="str">
            <v xml:space="preserve">Green </v>
          </cell>
          <cell r="AI92" t="str">
            <v>Amber</v>
          </cell>
          <cell r="AJ92" t="str">
            <v xml:space="preserve">Green </v>
          </cell>
          <cell r="AK92" t="str">
            <v xml:space="preserve">Green </v>
          </cell>
          <cell r="AL92" t="str">
            <v>Amber</v>
          </cell>
          <cell r="AM92" t="str">
            <v>Amber</v>
          </cell>
          <cell r="AN92" t="str">
            <v xml:space="preserve">Green </v>
          </cell>
          <cell r="AO92" t="str">
            <v xml:space="preserve">Green </v>
          </cell>
          <cell r="AP92" t="str">
            <v xml:space="preserve">Green </v>
          </cell>
          <cell r="AQ92" t="str">
            <v xml:space="preserve">Green </v>
          </cell>
          <cell r="AR92" t="str">
            <v xml:space="preserve">Green </v>
          </cell>
          <cell r="AS92" t="str">
            <v xml:space="preserve">Green </v>
          </cell>
          <cell r="AT92" t="str">
            <v>Amber</v>
          </cell>
          <cell r="AU92" t="str">
            <v xml:space="preserve">Green </v>
          </cell>
          <cell r="AV92" t="str">
            <v>Amber</v>
          </cell>
          <cell r="AW92" t="str">
            <v>Green</v>
          </cell>
          <cell r="AX92" t="str">
            <v>Amber</v>
          </cell>
          <cell r="AY92" t="str">
            <v>Amber</v>
          </cell>
          <cell r="AZ92" t="str">
            <v>Amber</v>
          </cell>
          <cell r="BA92" t="str">
            <v>Green</v>
          </cell>
          <cell r="BB92" t="str">
            <v>Amber</v>
          </cell>
          <cell r="BC92" t="str">
            <v>Amber</v>
          </cell>
          <cell r="BD92" t="str">
            <v>Green</v>
          </cell>
          <cell r="BE92" t="str">
            <v>Green</v>
          </cell>
          <cell r="BF92" t="str">
            <v>Green</v>
          </cell>
          <cell r="BG92" t="str">
            <v>Amber</v>
          </cell>
          <cell r="BH92" t="str">
            <v>Green</v>
          </cell>
          <cell r="BI92" t="str">
            <v>Green</v>
          </cell>
          <cell r="BJ92" t="str">
            <v>Green</v>
          </cell>
          <cell r="BK92" t="str">
            <v>Amber</v>
          </cell>
          <cell r="BL92" t="str">
            <v>Green</v>
          </cell>
          <cell r="BM92" t="str">
            <v>Green</v>
          </cell>
          <cell r="BN92" t="str">
            <v>Green</v>
          </cell>
          <cell r="BO92" t="str">
            <v>Green</v>
          </cell>
          <cell r="BP92" t="str">
            <v>Green</v>
          </cell>
          <cell r="BQ92" t="str">
            <v>Green</v>
          </cell>
          <cell r="BR92" t="str">
            <v>Green</v>
          </cell>
          <cell r="BS92" t="str">
            <v>Green</v>
          </cell>
          <cell r="BT92" t="str">
            <v>Green</v>
          </cell>
          <cell r="BU92" t="str">
            <v>Amber</v>
          </cell>
          <cell r="BV92" t="str">
            <v>Green</v>
          </cell>
          <cell r="BW92" t="str">
            <v>Green</v>
          </cell>
          <cell r="BX92" t="str">
            <v>Green</v>
          </cell>
          <cell r="BY92" t="str">
            <v>Green</v>
          </cell>
          <cell r="BZ92" t="str">
            <v>Green</v>
          </cell>
          <cell r="CA92" t="str">
            <v>Green</v>
          </cell>
          <cell r="CB92" t="str">
            <v>Green</v>
          </cell>
          <cell r="CC92" t="str">
            <v>Green</v>
          </cell>
          <cell r="CD92" t="str">
            <v>Green</v>
          </cell>
          <cell r="CE92" t="str">
            <v>Green</v>
          </cell>
          <cell r="CF92" t="str">
            <v>Amber</v>
          </cell>
          <cell r="CG92" t="str">
            <v>Amber</v>
          </cell>
          <cell r="CH92" t="str">
            <v>Red</v>
          </cell>
          <cell r="CI92" t="str">
            <v>Green</v>
          </cell>
          <cell r="CJ92" t="str">
            <v>Green</v>
          </cell>
          <cell r="CK92" t="str">
            <v>Green</v>
          </cell>
          <cell r="CL92" t="str">
            <v>Green</v>
          </cell>
          <cell r="CM92" t="str">
            <v>Green</v>
          </cell>
          <cell r="CN92" t="str">
            <v>Green</v>
          </cell>
          <cell r="CO92" t="str">
            <v>Green</v>
          </cell>
          <cell r="CP92" t="str">
            <v>Green</v>
          </cell>
          <cell r="CQ92" t="str">
            <v>Amber</v>
          </cell>
          <cell r="CR92" t="str">
            <v>Green</v>
          </cell>
          <cell r="CS92" t="str">
            <v>Green</v>
          </cell>
          <cell r="CT92" t="str">
            <v>Green</v>
          </cell>
          <cell r="CU92" t="str">
            <v>Green</v>
          </cell>
          <cell r="CV92" t="str">
            <v>Amber</v>
          </cell>
          <cell r="CW92" t="str">
            <v>Green</v>
          </cell>
          <cell r="CX92" t="str">
            <v>Green</v>
          </cell>
          <cell r="CY92" t="str">
            <v>Amber</v>
          </cell>
          <cell r="CZ92" t="str">
            <v>Green</v>
          </cell>
          <cell r="DA92" t="str">
            <v>Green</v>
          </cell>
          <cell r="DB92" t="str">
            <v>Green</v>
          </cell>
          <cell r="DC92" t="str">
            <v>Green</v>
          </cell>
          <cell r="DD92" t="str">
            <v>Green</v>
          </cell>
          <cell r="DE92" t="str">
            <v>Red</v>
          </cell>
          <cell r="DF92" t="str">
            <v>Green</v>
          </cell>
          <cell r="DG92" t="str">
            <v>Red</v>
          </cell>
          <cell r="DH92" t="str">
            <v>Amber</v>
          </cell>
          <cell r="DI92" t="str">
            <v>Amber</v>
          </cell>
          <cell r="DJ92" t="str">
            <v>Amber</v>
          </cell>
          <cell r="DK92" t="str">
            <v>Green</v>
          </cell>
          <cell r="DL92" t="str">
            <v>Green</v>
          </cell>
          <cell r="DM92" t="str">
            <v>Green</v>
          </cell>
          <cell r="DN92" t="str">
            <v>Amber</v>
          </cell>
          <cell r="DO92" t="str">
            <v>Green</v>
          </cell>
          <cell r="DP92" t="str">
            <v>Green</v>
          </cell>
          <cell r="DQ92" t="str">
            <v>Red</v>
          </cell>
          <cell r="DR92" t="str">
            <v>Amber</v>
          </cell>
          <cell r="DS92" t="str">
            <v>Green</v>
          </cell>
          <cell r="DT92" t="str">
            <v>Green</v>
          </cell>
          <cell r="DU92" t="str">
            <v>Amber</v>
          </cell>
          <cell r="DV92" t="str">
            <v>Amber</v>
          </cell>
          <cell r="DW92" t="str">
            <v>Green</v>
          </cell>
          <cell r="DX92" t="str">
            <v>Amber</v>
          </cell>
          <cell r="DY92" t="str">
            <v>Green</v>
          </cell>
          <cell r="DZ92" t="str">
            <v>Green</v>
          </cell>
          <cell r="EA92" t="str">
            <v>Amber</v>
          </cell>
          <cell r="EB92" t="str">
            <v>Green</v>
          </cell>
          <cell r="EC92" t="str">
            <v>Green</v>
          </cell>
          <cell r="ED92" t="str">
            <v>Green</v>
          </cell>
          <cell r="EE92" t="str">
            <v>Green</v>
          </cell>
          <cell r="EF92" t="str">
            <v>Green</v>
          </cell>
          <cell r="EG92" t="str">
            <v>Green</v>
          </cell>
          <cell r="EH92" t="str">
            <v>Green</v>
          </cell>
          <cell r="EI92" t="str">
            <v>Green</v>
          </cell>
          <cell r="EJ92" t="str">
            <v>Green</v>
          </cell>
        </row>
        <row r="93">
          <cell r="B93" t="str">
            <v>N/A</v>
          </cell>
          <cell r="C93" t="str">
            <v>Amber</v>
          </cell>
          <cell r="D93" t="str">
            <v>Green</v>
          </cell>
          <cell r="E93" t="str">
            <v>N/A</v>
          </cell>
          <cell r="F93" t="str">
            <v>Green</v>
          </cell>
          <cell r="G93" t="str">
            <v>Amber</v>
          </cell>
          <cell r="H93" t="str">
            <v>Amber</v>
          </cell>
          <cell r="I93" t="str">
            <v>Green</v>
          </cell>
          <cell r="J93" t="str">
            <v>N/A</v>
          </cell>
          <cell r="K93" t="str">
            <v>Green</v>
          </cell>
          <cell r="L93" t="str">
            <v>Amber</v>
          </cell>
          <cell r="M93" t="str">
            <v>Green</v>
          </cell>
          <cell r="N93" t="str">
            <v>Green</v>
          </cell>
          <cell r="O93" t="str">
            <v>Green</v>
          </cell>
          <cell r="P93" t="str">
            <v>Green</v>
          </cell>
          <cell r="Q93" t="str">
            <v>Green</v>
          </cell>
          <cell r="R93" t="str">
            <v>Green</v>
          </cell>
          <cell r="S93" t="str">
            <v>Green</v>
          </cell>
          <cell r="T93" t="str">
            <v>N/A</v>
          </cell>
          <cell r="U93" t="str">
            <v>Amber</v>
          </cell>
          <cell r="V93" t="str">
            <v>Green</v>
          </cell>
          <cell r="W93" t="str">
            <v>Green</v>
          </cell>
          <cell r="X93" t="str">
            <v>Green</v>
          </cell>
          <cell r="Y93" t="str">
            <v>Green</v>
          </cell>
          <cell r="Z93" t="str">
            <v>Amber</v>
          </cell>
          <cell r="AA93" t="str">
            <v>Green</v>
          </cell>
          <cell r="AB93" t="str">
            <v>Green</v>
          </cell>
          <cell r="AC93" t="str">
            <v>Green</v>
          </cell>
          <cell r="AD93" t="str">
            <v>Amber</v>
          </cell>
          <cell r="AE93" t="str">
            <v>Green</v>
          </cell>
          <cell r="AF93" t="str">
            <v>Green</v>
          </cell>
          <cell r="AG93" t="str">
            <v>Amber</v>
          </cell>
          <cell r="AH93" t="str">
            <v>N/A</v>
          </cell>
          <cell r="AI93" t="str">
            <v>N/A</v>
          </cell>
          <cell r="AJ93" t="str">
            <v xml:space="preserve">Green </v>
          </cell>
          <cell r="AK93" t="str">
            <v>N/A</v>
          </cell>
          <cell r="AL93" t="str">
            <v>N/A</v>
          </cell>
          <cell r="AM93" t="str">
            <v>N/A</v>
          </cell>
          <cell r="AN93" t="str">
            <v xml:space="preserve">Green </v>
          </cell>
          <cell r="AO93" t="str">
            <v>N/A</v>
          </cell>
          <cell r="AP93" t="str">
            <v xml:space="preserve">Green </v>
          </cell>
          <cell r="AQ93" t="str">
            <v>N/A</v>
          </cell>
          <cell r="AR93" t="str">
            <v>N/A</v>
          </cell>
          <cell r="AS93" t="str">
            <v xml:space="preserve">Green </v>
          </cell>
          <cell r="AT93" t="str">
            <v xml:space="preserve">Green </v>
          </cell>
          <cell r="AU93" t="str">
            <v>N/A</v>
          </cell>
          <cell r="AV93" t="str">
            <v>N/A</v>
          </cell>
          <cell r="AW93" t="str">
            <v>Green</v>
          </cell>
          <cell r="AX93" t="str">
            <v>Amber</v>
          </cell>
          <cell r="AY93" t="str">
            <v>Green</v>
          </cell>
          <cell r="AZ93" t="str">
            <v>Amber</v>
          </cell>
          <cell r="BA93" t="str">
            <v>Green</v>
          </cell>
          <cell r="BB93" t="str">
            <v>Amber</v>
          </cell>
          <cell r="BC93" t="str">
            <v>Amber</v>
          </cell>
          <cell r="BD93" t="str">
            <v>Green</v>
          </cell>
          <cell r="BE93" t="str">
            <v>Green</v>
          </cell>
          <cell r="BF93" t="str">
            <v>Green</v>
          </cell>
          <cell r="BG93" t="str">
            <v>Green</v>
          </cell>
          <cell r="BH93" t="str">
            <v>Amber</v>
          </cell>
          <cell r="BI93" t="str">
            <v>Green</v>
          </cell>
          <cell r="BJ93" t="str">
            <v>Green</v>
          </cell>
          <cell r="BK93" t="str">
            <v>Green</v>
          </cell>
          <cell r="BL93" t="str">
            <v>Amber</v>
          </cell>
          <cell r="BM93" t="str">
            <v>Amber</v>
          </cell>
          <cell r="BN93" t="str">
            <v>Amber</v>
          </cell>
          <cell r="BO93" t="str">
            <v>Amber</v>
          </cell>
          <cell r="BP93" t="str">
            <v>Amber</v>
          </cell>
          <cell r="BQ93" t="str">
            <v>N/A</v>
          </cell>
          <cell r="BR93" t="str">
            <v>Green</v>
          </cell>
          <cell r="BS93" t="str">
            <v>N/A</v>
          </cell>
          <cell r="BT93" t="str">
            <v>Green</v>
          </cell>
          <cell r="BU93" t="str">
            <v>N/A</v>
          </cell>
          <cell r="BV93" t="str">
            <v>Green</v>
          </cell>
          <cell r="BW93" t="str">
            <v>Green</v>
          </cell>
          <cell r="BX93" t="str">
            <v>Green</v>
          </cell>
          <cell r="BY93" t="str">
            <v>Green</v>
          </cell>
          <cell r="BZ93" t="str">
            <v>Green</v>
          </cell>
          <cell r="CA93" t="str">
            <v>Amber</v>
          </cell>
          <cell r="CB93" t="str">
            <v>Green</v>
          </cell>
          <cell r="CC93" t="str">
            <v>Amber</v>
          </cell>
          <cell r="CD93" t="str">
            <v>Green</v>
          </cell>
          <cell r="CE93" t="str">
            <v>Amber</v>
          </cell>
          <cell r="CF93" t="str">
            <v>Green</v>
          </cell>
          <cell r="CG93" t="str">
            <v>Amber</v>
          </cell>
          <cell r="CH93" t="str">
            <v>Red</v>
          </cell>
          <cell r="CI93" t="str">
            <v>Amber</v>
          </cell>
          <cell r="CJ93" t="str">
            <v>Green</v>
          </cell>
          <cell r="CK93" t="str">
            <v>Green</v>
          </cell>
          <cell r="CL93" t="str">
            <v>Amber</v>
          </cell>
          <cell r="CM93" t="str">
            <v>N/A</v>
          </cell>
          <cell r="CN93" t="str">
            <v>Green</v>
          </cell>
          <cell r="CO93" t="str">
            <v>Green</v>
          </cell>
          <cell r="CP93" t="str">
            <v>Amber</v>
          </cell>
          <cell r="CQ93" t="str">
            <v>N/A</v>
          </cell>
          <cell r="CR93" t="str">
            <v>Green</v>
          </cell>
          <cell r="CS93" t="str">
            <v>Amber</v>
          </cell>
          <cell r="CT93" t="str">
            <v>Amber</v>
          </cell>
          <cell r="CU93" t="str">
            <v>Green</v>
          </cell>
          <cell r="CV93" t="str">
            <v>N/A</v>
          </cell>
          <cell r="CW93" t="str">
            <v>N/A</v>
          </cell>
          <cell r="CX93" t="str">
            <v>Green</v>
          </cell>
          <cell r="CY93" t="str">
            <v>Red</v>
          </cell>
          <cell r="CZ93" t="str">
            <v>Green</v>
          </cell>
          <cell r="DA93" t="str">
            <v>Green</v>
          </cell>
          <cell r="DB93" t="str">
            <v>Green</v>
          </cell>
          <cell r="DC93" t="str">
            <v>Green</v>
          </cell>
          <cell r="DD93" t="str">
            <v>Green</v>
          </cell>
          <cell r="DE93" t="str">
            <v>Red</v>
          </cell>
          <cell r="DF93" t="str">
            <v>N/A</v>
          </cell>
          <cell r="DG93" t="str">
            <v>Green</v>
          </cell>
          <cell r="DH93" t="str">
            <v>Green</v>
          </cell>
          <cell r="DI93" t="str">
            <v>Amber</v>
          </cell>
          <cell r="DJ93" t="str">
            <v>Amber</v>
          </cell>
          <cell r="DK93" t="str">
            <v>Amber</v>
          </cell>
          <cell r="DL93" t="str">
            <v>Green</v>
          </cell>
          <cell r="DM93" t="str">
            <v>Green</v>
          </cell>
          <cell r="DN93" t="str">
            <v>Amber</v>
          </cell>
          <cell r="DO93" t="str">
            <v>Amber</v>
          </cell>
          <cell r="DP93" t="str">
            <v>Amber</v>
          </cell>
          <cell r="DQ93" t="str">
            <v>Green</v>
          </cell>
          <cell r="DR93" t="str">
            <v>Amber</v>
          </cell>
          <cell r="DS93" t="str">
            <v>Amber</v>
          </cell>
          <cell r="DT93" t="str">
            <v>Green</v>
          </cell>
          <cell r="DU93" t="str">
            <v>Red</v>
          </cell>
          <cell r="DV93" t="str">
            <v>Green</v>
          </cell>
          <cell r="DW93" t="str">
            <v>N/A</v>
          </cell>
          <cell r="DX93" t="str">
            <v>Amber</v>
          </cell>
          <cell r="DY93" t="str">
            <v>Green</v>
          </cell>
          <cell r="DZ93" t="str">
            <v>Green</v>
          </cell>
          <cell r="EA93" t="str">
            <v>Red</v>
          </cell>
          <cell r="EB93" t="str">
            <v>Red</v>
          </cell>
          <cell r="EC93" t="str">
            <v>Green</v>
          </cell>
          <cell r="ED93" t="str">
            <v>N/A</v>
          </cell>
          <cell r="EE93" t="str">
            <v>Green</v>
          </cell>
          <cell r="EF93" t="str">
            <v>Green</v>
          </cell>
          <cell r="EG93" t="str">
            <v>Green</v>
          </cell>
          <cell r="EH93" t="str">
            <v>Green</v>
          </cell>
          <cell r="EI93" t="str">
            <v>Amber</v>
          </cell>
          <cell r="EJ93" t="str">
            <v>Green</v>
          </cell>
        </row>
        <row r="94">
          <cell r="B94" t="str">
            <v>N/A</v>
          </cell>
          <cell r="C94" t="str">
            <v>Green</v>
          </cell>
          <cell r="D94" t="str">
            <v>Green</v>
          </cell>
          <cell r="E94" t="str">
            <v>N/A</v>
          </cell>
          <cell r="F94" t="str">
            <v>Green</v>
          </cell>
          <cell r="G94" t="str">
            <v>Green</v>
          </cell>
          <cell r="H94" t="str">
            <v>Amber</v>
          </cell>
          <cell r="I94" t="str">
            <v>Green</v>
          </cell>
          <cell r="J94" t="str">
            <v>Green</v>
          </cell>
          <cell r="K94" t="str">
            <v>N/A</v>
          </cell>
          <cell r="L94" t="str">
            <v>Amber</v>
          </cell>
          <cell r="M94" t="str">
            <v>Green</v>
          </cell>
          <cell r="N94" t="str">
            <v>Green</v>
          </cell>
          <cell r="O94" t="str">
            <v>Green</v>
          </cell>
          <cell r="P94" t="str">
            <v>Green</v>
          </cell>
          <cell r="Q94" t="str">
            <v>Green</v>
          </cell>
          <cell r="R94" t="str">
            <v>Green</v>
          </cell>
          <cell r="S94" t="str">
            <v>Green</v>
          </cell>
          <cell r="T94" t="str">
            <v>N/A</v>
          </cell>
          <cell r="U94" t="str">
            <v>Amber</v>
          </cell>
          <cell r="V94" t="str">
            <v>Green</v>
          </cell>
          <cell r="W94" t="str">
            <v>Green</v>
          </cell>
          <cell r="X94" t="str">
            <v>Green</v>
          </cell>
          <cell r="Y94" t="str">
            <v>Green</v>
          </cell>
          <cell r="Z94" t="str">
            <v>Amber</v>
          </cell>
          <cell r="AA94" t="str">
            <v>Green</v>
          </cell>
          <cell r="AB94" t="str">
            <v>Green</v>
          </cell>
          <cell r="AC94" t="str">
            <v>Green</v>
          </cell>
          <cell r="AD94" t="str">
            <v>Amber</v>
          </cell>
          <cell r="AE94" t="str">
            <v>Green</v>
          </cell>
          <cell r="AF94" t="str">
            <v>Green</v>
          </cell>
          <cell r="AG94" t="str">
            <v>Amber</v>
          </cell>
          <cell r="AH94" t="str">
            <v>N/A</v>
          </cell>
          <cell r="AI94" t="str">
            <v>N/A</v>
          </cell>
          <cell r="AJ94" t="str">
            <v xml:space="preserve">Green </v>
          </cell>
          <cell r="AK94" t="str">
            <v>N/A</v>
          </cell>
          <cell r="AL94" t="str">
            <v>Amber</v>
          </cell>
          <cell r="AM94" t="str">
            <v>N/A</v>
          </cell>
          <cell r="AN94" t="str">
            <v xml:space="preserve">Green </v>
          </cell>
          <cell r="AO94" t="str">
            <v>N/A</v>
          </cell>
          <cell r="AP94" t="str">
            <v xml:space="preserve">Green </v>
          </cell>
          <cell r="AQ94" t="str">
            <v>N/A</v>
          </cell>
          <cell r="AR94" t="str">
            <v>N/A</v>
          </cell>
          <cell r="AS94" t="str">
            <v xml:space="preserve">Green </v>
          </cell>
          <cell r="AT94" t="str">
            <v xml:space="preserve">Green </v>
          </cell>
          <cell r="AU94" t="str">
            <v>n/a</v>
          </cell>
          <cell r="AV94" t="str">
            <v>n/a</v>
          </cell>
          <cell r="AW94" t="str">
            <v>Green</v>
          </cell>
          <cell r="AX94" t="str">
            <v>Amber</v>
          </cell>
          <cell r="AY94" t="str">
            <v>Green</v>
          </cell>
          <cell r="AZ94" t="str">
            <v>Amber</v>
          </cell>
          <cell r="BA94" t="str">
            <v>Green</v>
          </cell>
          <cell r="BB94" t="str">
            <v>Amber</v>
          </cell>
          <cell r="BC94" t="str">
            <v>Green</v>
          </cell>
          <cell r="BD94" t="str">
            <v>Green</v>
          </cell>
          <cell r="BE94" t="str">
            <v>Green</v>
          </cell>
          <cell r="BF94" t="str">
            <v>Green</v>
          </cell>
          <cell r="BG94" t="str">
            <v>Green</v>
          </cell>
          <cell r="BH94" t="str">
            <v>Green</v>
          </cell>
          <cell r="BI94" t="str">
            <v>Green</v>
          </cell>
          <cell r="BJ94" t="str">
            <v>Green</v>
          </cell>
          <cell r="BK94" t="str">
            <v>Green</v>
          </cell>
          <cell r="BL94" t="str">
            <v>Green</v>
          </cell>
          <cell r="BM94" t="str">
            <v>Green</v>
          </cell>
          <cell r="BN94" t="str">
            <v>Green</v>
          </cell>
          <cell r="BO94" t="str">
            <v>Green</v>
          </cell>
          <cell r="BP94" t="str">
            <v>Green</v>
          </cell>
          <cell r="BQ94" t="str">
            <v>N/A</v>
          </cell>
          <cell r="BR94" t="str">
            <v>Green</v>
          </cell>
          <cell r="BS94" t="str">
            <v>N/A</v>
          </cell>
          <cell r="BT94" t="str">
            <v>Green</v>
          </cell>
          <cell r="BU94" t="str">
            <v>N/A</v>
          </cell>
          <cell r="BV94" t="str">
            <v>Green</v>
          </cell>
          <cell r="BW94" t="str">
            <v>Green</v>
          </cell>
          <cell r="BX94" t="str">
            <v>Green</v>
          </cell>
          <cell r="BY94" t="str">
            <v>Green</v>
          </cell>
          <cell r="BZ94" t="str">
            <v>Green</v>
          </cell>
          <cell r="CA94" t="str">
            <v>Green</v>
          </cell>
          <cell r="CB94" t="str">
            <v>Green</v>
          </cell>
          <cell r="CC94" t="str">
            <v>Green</v>
          </cell>
          <cell r="CD94" t="str">
            <v>Green</v>
          </cell>
          <cell r="CE94" t="str">
            <v>Amber</v>
          </cell>
          <cell r="CF94" t="str">
            <v>Green</v>
          </cell>
          <cell r="CG94" t="str">
            <v>Amber</v>
          </cell>
          <cell r="CH94" t="str">
            <v>Amber</v>
          </cell>
          <cell r="CI94" t="str">
            <v>Amber</v>
          </cell>
          <cell r="CJ94" t="str">
            <v>Green</v>
          </cell>
          <cell r="CK94" t="str">
            <v>Green</v>
          </cell>
          <cell r="CL94" t="str">
            <v>Green</v>
          </cell>
          <cell r="CM94" t="str">
            <v>N/A</v>
          </cell>
          <cell r="CN94" t="str">
            <v>Green</v>
          </cell>
          <cell r="CO94" t="str">
            <v>Green</v>
          </cell>
          <cell r="CP94" t="str">
            <v>Green</v>
          </cell>
          <cell r="CQ94" t="str">
            <v>N/A</v>
          </cell>
          <cell r="CR94" t="str">
            <v>Green</v>
          </cell>
          <cell r="CS94" t="str">
            <v>Green</v>
          </cell>
          <cell r="CT94" t="str">
            <v>Amber</v>
          </cell>
          <cell r="CU94" t="str">
            <v>Green</v>
          </cell>
          <cell r="CV94" t="str">
            <v>N/A</v>
          </cell>
          <cell r="CW94" t="str">
            <v>N/A</v>
          </cell>
          <cell r="CX94" t="str">
            <v>Green</v>
          </cell>
          <cell r="CY94" t="str">
            <v>Red</v>
          </cell>
          <cell r="CZ94" t="str">
            <v>Green</v>
          </cell>
          <cell r="DA94" t="str">
            <v>Green</v>
          </cell>
          <cell r="DB94" t="str">
            <v>Green</v>
          </cell>
          <cell r="DC94" t="str">
            <v>Green</v>
          </cell>
          <cell r="DD94" t="str">
            <v>Green</v>
          </cell>
          <cell r="DE94" t="str">
            <v>Red</v>
          </cell>
          <cell r="DF94" t="str">
            <v>N/A</v>
          </cell>
          <cell r="DG94" t="str">
            <v>Green</v>
          </cell>
          <cell r="DH94" t="str">
            <v>Green</v>
          </cell>
          <cell r="DI94" t="str">
            <v>Green</v>
          </cell>
          <cell r="DJ94" t="str">
            <v>Green</v>
          </cell>
          <cell r="DK94" t="str">
            <v>Green</v>
          </cell>
          <cell r="DL94" t="str">
            <v>Green</v>
          </cell>
          <cell r="DM94" t="str">
            <v>Green</v>
          </cell>
          <cell r="DN94" t="str">
            <v>Amber</v>
          </cell>
          <cell r="DO94" t="str">
            <v>Green</v>
          </cell>
          <cell r="DP94" t="str">
            <v>Amber</v>
          </cell>
          <cell r="DQ94" t="str">
            <v>Amber</v>
          </cell>
          <cell r="DR94" t="str">
            <v>Amber</v>
          </cell>
          <cell r="DS94" t="str">
            <v>Green</v>
          </cell>
          <cell r="DT94" t="str">
            <v>Green</v>
          </cell>
          <cell r="DU94" t="str">
            <v>Red</v>
          </cell>
          <cell r="DV94" t="str">
            <v>Green</v>
          </cell>
          <cell r="DW94" t="str">
            <v>N/A</v>
          </cell>
          <cell r="DX94" t="str">
            <v>Amber</v>
          </cell>
          <cell r="DY94" t="str">
            <v>Amber</v>
          </cell>
          <cell r="DZ94" t="str">
            <v>Green</v>
          </cell>
          <cell r="EA94" t="str">
            <v>Amber</v>
          </cell>
          <cell r="EB94" t="str">
            <v>Amber</v>
          </cell>
          <cell r="EC94" t="str">
            <v>Green</v>
          </cell>
          <cell r="ED94" t="str">
            <v>N/A</v>
          </cell>
          <cell r="EE94" t="str">
            <v>Green</v>
          </cell>
          <cell r="EF94" t="str">
            <v>Green</v>
          </cell>
          <cell r="EG94" t="str">
            <v>Green</v>
          </cell>
          <cell r="EH94" t="str">
            <v>Green</v>
          </cell>
          <cell r="EI94" t="str">
            <v>Green</v>
          </cell>
          <cell r="EJ94" t="str">
            <v>Green</v>
          </cell>
        </row>
        <row r="95">
          <cell r="B95" t="str">
            <v>N/A</v>
          </cell>
          <cell r="C95" t="str">
            <v>N/A</v>
          </cell>
          <cell r="D95" t="str">
            <v>Green</v>
          </cell>
          <cell r="E95" t="str">
            <v>Green</v>
          </cell>
          <cell r="F95" t="str">
            <v>Green</v>
          </cell>
          <cell r="G95" t="str">
            <v>N/A</v>
          </cell>
          <cell r="H95" t="str">
            <v>Amber</v>
          </cell>
          <cell r="I95" t="str">
            <v>Green</v>
          </cell>
          <cell r="J95" t="str">
            <v>Green</v>
          </cell>
          <cell r="K95" t="str">
            <v>Green</v>
          </cell>
          <cell r="L95" t="str">
            <v>Amber</v>
          </cell>
          <cell r="M95" t="str">
            <v>N/A</v>
          </cell>
          <cell r="N95" t="str">
            <v>Amber</v>
          </cell>
          <cell r="O95" t="str">
            <v>Green</v>
          </cell>
          <cell r="P95" t="str">
            <v>Amber</v>
          </cell>
          <cell r="Q95" t="str">
            <v>Green</v>
          </cell>
          <cell r="R95" t="str">
            <v>Green</v>
          </cell>
          <cell r="S95" t="str">
            <v>Green</v>
          </cell>
          <cell r="T95" t="str">
            <v>Green</v>
          </cell>
          <cell r="U95" t="str">
            <v>Green</v>
          </cell>
          <cell r="V95" t="str">
            <v>Green</v>
          </cell>
          <cell r="W95" t="str">
            <v>N/A</v>
          </cell>
          <cell r="X95" t="str">
            <v>Green</v>
          </cell>
          <cell r="Y95" t="str">
            <v>Amber</v>
          </cell>
          <cell r="Z95" t="str">
            <v>N/A</v>
          </cell>
          <cell r="AA95" t="str">
            <v>Green</v>
          </cell>
          <cell r="AB95" t="str">
            <v>Green</v>
          </cell>
          <cell r="AC95" t="str">
            <v>Green</v>
          </cell>
          <cell r="AD95" t="str">
            <v>Amber</v>
          </cell>
          <cell r="AE95" t="str">
            <v>Green</v>
          </cell>
          <cell r="AF95" t="str">
            <v>Green</v>
          </cell>
          <cell r="AG95" t="str">
            <v>Amber</v>
          </cell>
          <cell r="AH95" t="str">
            <v>Amber</v>
          </cell>
          <cell r="AI95" t="str">
            <v xml:space="preserve">Green </v>
          </cell>
          <cell r="AJ95" t="str">
            <v>N/A</v>
          </cell>
          <cell r="AK95" t="str">
            <v>N/A</v>
          </cell>
          <cell r="AL95" t="str">
            <v>Amber</v>
          </cell>
          <cell r="AM95" t="str">
            <v>Amber</v>
          </cell>
          <cell r="AN95" t="str">
            <v xml:space="preserve">Green </v>
          </cell>
          <cell r="AO95" t="str">
            <v xml:space="preserve">Green </v>
          </cell>
          <cell r="AP95" t="str">
            <v xml:space="preserve">Green </v>
          </cell>
          <cell r="AQ95" t="str">
            <v>Amber</v>
          </cell>
          <cell r="AR95" t="str">
            <v xml:space="preserve">Green </v>
          </cell>
          <cell r="AS95" t="str">
            <v xml:space="preserve">Green </v>
          </cell>
          <cell r="AT95" t="str">
            <v>N/A</v>
          </cell>
          <cell r="AU95" t="str">
            <v>Amber</v>
          </cell>
          <cell r="AV95" t="str">
            <v xml:space="preserve">Green </v>
          </cell>
          <cell r="AW95" t="str">
            <v>Green</v>
          </cell>
          <cell r="AX95" t="str">
            <v>Green</v>
          </cell>
          <cell r="AY95" t="str">
            <v>Green</v>
          </cell>
          <cell r="AZ95" t="str">
            <v>Green</v>
          </cell>
          <cell r="BA95" t="str">
            <v>Green</v>
          </cell>
          <cell r="BB95" t="str">
            <v>N/A</v>
          </cell>
          <cell r="BC95" t="str">
            <v>Green</v>
          </cell>
          <cell r="BD95" t="str">
            <v>Green</v>
          </cell>
          <cell r="BE95" t="str">
            <v>Green</v>
          </cell>
          <cell r="BF95" t="str">
            <v>Green</v>
          </cell>
          <cell r="BG95" t="str">
            <v>Green</v>
          </cell>
          <cell r="BH95" t="str">
            <v>Amber</v>
          </cell>
          <cell r="BI95" t="str">
            <v>Green</v>
          </cell>
          <cell r="BJ95" t="str">
            <v>Green</v>
          </cell>
          <cell r="BK95" t="str">
            <v>Amber</v>
          </cell>
          <cell r="BL95" t="str">
            <v>Amber</v>
          </cell>
          <cell r="BM95" t="str">
            <v>N/A</v>
          </cell>
          <cell r="BN95" t="str">
            <v>N/A</v>
          </cell>
          <cell r="BO95" t="str">
            <v>Amber</v>
          </cell>
          <cell r="BP95" t="str">
            <v>Amber</v>
          </cell>
          <cell r="BQ95" t="str">
            <v>N/A</v>
          </cell>
          <cell r="BR95" t="str">
            <v>Green</v>
          </cell>
          <cell r="BS95" t="str">
            <v>N/A</v>
          </cell>
          <cell r="BT95" t="str">
            <v>N/A</v>
          </cell>
          <cell r="BU95" t="str">
            <v>Amber</v>
          </cell>
          <cell r="BV95" t="str">
            <v>N/A</v>
          </cell>
          <cell r="BW95" t="str">
            <v>N/A</v>
          </cell>
          <cell r="BX95" t="str">
            <v>N/A</v>
          </cell>
          <cell r="BY95" t="str">
            <v>Green</v>
          </cell>
          <cell r="BZ95" t="str">
            <v>Green</v>
          </cell>
          <cell r="CA95" t="str">
            <v>Green</v>
          </cell>
          <cell r="CB95" t="str">
            <v>Green</v>
          </cell>
          <cell r="CC95" t="str">
            <v>Amber</v>
          </cell>
          <cell r="CD95" t="str">
            <v>Green</v>
          </cell>
          <cell r="CE95" t="str">
            <v>Amber</v>
          </cell>
          <cell r="CF95" t="str">
            <v>Amber</v>
          </cell>
          <cell r="CG95" t="str">
            <v>Amber</v>
          </cell>
          <cell r="CH95" t="str">
            <v>N/A</v>
          </cell>
          <cell r="CI95" t="str">
            <v>Amber</v>
          </cell>
          <cell r="CJ95" t="str">
            <v>N/A</v>
          </cell>
          <cell r="CK95" t="str">
            <v>Green</v>
          </cell>
          <cell r="CL95" t="str">
            <v>Amber</v>
          </cell>
          <cell r="CM95" t="str">
            <v>Red</v>
          </cell>
          <cell r="CN95" t="str">
            <v>Green</v>
          </cell>
          <cell r="CO95" t="str">
            <v>Amber</v>
          </cell>
          <cell r="CP95" t="str">
            <v>Amber</v>
          </cell>
          <cell r="CQ95" t="str">
            <v>Amber</v>
          </cell>
          <cell r="CR95" t="str">
            <v>Amber</v>
          </cell>
          <cell r="CS95" t="str">
            <v>Green</v>
          </cell>
          <cell r="CT95" t="str">
            <v>Green</v>
          </cell>
          <cell r="CU95" t="str">
            <v>Green</v>
          </cell>
          <cell r="CV95" t="str">
            <v>Red</v>
          </cell>
          <cell r="CW95" t="str">
            <v>Amber</v>
          </cell>
          <cell r="CX95" t="str">
            <v>Green</v>
          </cell>
          <cell r="CY95" t="str">
            <v>Amber</v>
          </cell>
          <cell r="CZ95" t="str">
            <v>Green</v>
          </cell>
          <cell r="DA95" t="str">
            <v>Green</v>
          </cell>
          <cell r="DB95" t="str">
            <v>Green</v>
          </cell>
          <cell r="DC95" t="str">
            <v>Green</v>
          </cell>
          <cell r="DD95" t="str">
            <v>N/A</v>
          </cell>
          <cell r="DE95" t="str">
            <v>Red</v>
          </cell>
          <cell r="DF95" t="str">
            <v>Amber</v>
          </cell>
          <cell r="DG95" t="str">
            <v>Green</v>
          </cell>
          <cell r="DH95" t="str">
            <v>Green</v>
          </cell>
          <cell r="DI95" t="str">
            <v>Red</v>
          </cell>
          <cell r="DJ95" t="str">
            <v>Amber</v>
          </cell>
          <cell r="DK95" t="str">
            <v>Green</v>
          </cell>
          <cell r="DL95" t="str">
            <v>Green</v>
          </cell>
          <cell r="DM95" t="str">
            <v>Green</v>
          </cell>
          <cell r="DN95" t="str">
            <v>N/A</v>
          </cell>
          <cell r="DO95" t="str">
            <v>Amber</v>
          </cell>
          <cell r="DP95" t="str">
            <v>Amber</v>
          </cell>
          <cell r="DQ95" t="str">
            <v>Red</v>
          </cell>
          <cell r="DR95" t="str">
            <v>Amber</v>
          </cell>
          <cell r="DS95" t="str">
            <v>Green</v>
          </cell>
          <cell r="DT95" t="str">
            <v>Green</v>
          </cell>
          <cell r="DU95" t="str">
            <v>Amber</v>
          </cell>
          <cell r="DV95" t="str">
            <v>Amber</v>
          </cell>
          <cell r="DW95" t="str">
            <v>N/A</v>
          </cell>
          <cell r="DX95" t="str">
            <v>N/A</v>
          </cell>
          <cell r="DY95" t="str">
            <v>N/A</v>
          </cell>
          <cell r="DZ95" t="str">
            <v>Amber</v>
          </cell>
          <cell r="EA95" t="str">
            <v>Red</v>
          </cell>
          <cell r="EB95" t="str">
            <v>Red</v>
          </cell>
          <cell r="EC95" t="str">
            <v>Green</v>
          </cell>
          <cell r="ED95" t="str">
            <v>N/A</v>
          </cell>
          <cell r="EE95" t="str">
            <v>Green</v>
          </cell>
          <cell r="EF95" t="str">
            <v>N/A</v>
          </cell>
          <cell r="EG95" t="str">
            <v>N/A</v>
          </cell>
          <cell r="EH95" t="str">
            <v>N/A</v>
          </cell>
          <cell r="EI95" t="str">
            <v>Amber</v>
          </cell>
          <cell r="EJ95" t="str">
            <v>Green</v>
          </cell>
        </row>
        <row r="96">
          <cell r="B96" t="str">
            <v>N/A</v>
          </cell>
          <cell r="C96" t="str">
            <v>N/A</v>
          </cell>
          <cell r="D96" t="str">
            <v>Green</v>
          </cell>
          <cell r="E96" t="str">
            <v>Green</v>
          </cell>
          <cell r="F96" t="str">
            <v>Green</v>
          </cell>
          <cell r="G96" t="str">
            <v>N/A</v>
          </cell>
          <cell r="H96" t="str">
            <v>Amber</v>
          </cell>
          <cell r="I96" t="str">
            <v>Green</v>
          </cell>
          <cell r="J96" t="str">
            <v>Green</v>
          </cell>
          <cell r="K96" t="str">
            <v>N/A</v>
          </cell>
          <cell r="L96" t="str">
            <v>Green</v>
          </cell>
          <cell r="M96" t="str">
            <v>N/A</v>
          </cell>
          <cell r="N96" t="str">
            <v>Amber</v>
          </cell>
          <cell r="O96" t="str">
            <v>Green</v>
          </cell>
          <cell r="P96" t="str">
            <v>Green</v>
          </cell>
          <cell r="Q96" t="str">
            <v>Green</v>
          </cell>
          <cell r="R96" t="str">
            <v>Green</v>
          </cell>
          <cell r="S96" t="str">
            <v>Green</v>
          </cell>
          <cell r="T96" t="str">
            <v>Green</v>
          </cell>
          <cell r="U96" t="str">
            <v>Green</v>
          </cell>
          <cell r="V96" t="str">
            <v>Green</v>
          </cell>
          <cell r="W96" t="str">
            <v>N/A</v>
          </cell>
          <cell r="X96" t="str">
            <v>Green</v>
          </cell>
          <cell r="Y96" t="str">
            <v>Amber</v>
          </cell>
          <cell r="Z96" t="str">
            <v>N/A</v>
          </cell>
          <cell r="AA96" t="str">
            <v>Green</v>
          </cell>
          <cell r="AB96" t="str">
            <v>Green</v>
          </cell>
          <cell r="AC96" t="str">
            <v>Green</v>
          </cell>
          <cell r="AD96" t="str">
            <v>Amber</v>
          </cell>
          <cell r="AE96" t="str">
            <v>Green</v>
          </cell>
          <cell r="AF96" t="str">
            <v>Green</v>
          </cell>
          <cell r="AG96" t="str">
            <v>Amber</v>
          </cell>
          <cell r="AH96" t="str">
            <v xml:space="preserve">Green </v>
          </cell>
          <cell r="AI96" t="str">
            <v>Amber</v>
          </cell>
          <cell r="AJ96" t="str">
            <v>N/A</v>
          </cell>
          <cell r="AK96" t="str">
            <v>N/A</v>
          </cell>
          <cell r="AL96" t="str">
            <v>Red</v>
          </cell>
          <cell r="AM96" t="str">
            <v>Amber</v>
          </cell>
          <cell r="AN96" t="str">
            <v xml:space="preserve">Green </v>
          </cell>
          <cell r="AO96" t="str">
            <v>amber</v>
          </cell>
          <cell r="AP96" t="str">
            <v xml:space="preserve">Green </v>
          </cell>
          <cell r="AQ96" t="str">
            <v>Amber</v>
          </cell>
          <cell r="AR96" t="str">
            <v xml:space="preserve">Green </v>
          </cell>
          <cell r="AS96" t="str">
            <v xml:space="preserve">Green </v>
          </cell>
          <cell r="AT96" t="str">
            <v>N/A</v>
          </cell>
          <cell r="AU96" t="str">
            <v>Amber</v>
          </cell>
          <cell r="AV96" t="str">
            <v xml:space="preserve">Green </v>
          </cell>
          <cell r="AW96" t="str">
            <v>Green</v>
          </cell>
          <cell r="AX96" t="str">
            <v>Amber</v>
          </cell>
          <cell r="AY96" t="str">
            <v>Green</v>
          </cell>
          <cell r="AZ96" t="str">
            <v>Green</v>
          </cell>
          <cell r="BA96" t="str">
            <v>Green</v>
          </cell>
          <cell r="BB96" t="str">
            <v>N/A</v>
          </cell>
          <cell r="BC96" t="str">
            <v>Green</v>
          </cell>
          <cell r="BD96" t="str">
            <v>Green</v>
          </cell>
          <cell r="BE96" t="str">
            <v>Green</v>
          </cell>
          <cell r="BF96" t="str">
            <v>Green</v>
          </cell>
          <cell r="BG96" t="str">
            <v>Green</v>
          </cell>
          <cell r="BH96" t="str">
            <v>Amber</v>
          </cell>
          <cell r="BI96" t="str">
            <v>Green</v>
          </cell>
          <cell r="BJ96" t="str">
            <v>Green</v>
          </cell>
          <cell r="BK96" t="str">
            <v>Green</v>
          </cell>
          <cell r="BL96" t="str">
            <v>Green</v>
          </cell>
          <cell r="BM96" t="str">
            <v>N/A</v>
          </cell>
          <cell r="BN96" t="str">
            <v>Amber</v>
          </cell>
          <cell r="BO96" t="str">
            <v>Green</v>
          </cell>
          <cell r="BP96" t="str">
            <v>Green</v>
          </cell>
          <cell r="BQ96" t="str">
            <v>N/A</v>
          </cell>
          <cell r="BR96" t="str">
            <v>Green</v>
          </cell>
          <cell r="BS96" t="str">
            <v>N/A</v>
          </cell>
          <cell r="BT96" t="str">
            <v>N/A</v>
          </cell>
          <cell r="BU96" t="str">
            <v>Amber</v>
          </cell>
          <cell r="BV96" t="str">
            <v>N/A</v>
          </cell>
          <cell r="BW96" t="str">
            <v>N/A</v>
          </cell>
          <cell r="BX96" t="str">
            <v>N/A</v>
          </cell>
          <cell r="BY96" t="str">
            <v>Green</v>
          </cell>
          <cell r="BZ96" t="str">
            <v>Green</v>
          </cell>
          <cell r="CA96" t="str">
            <v>Green</v>
          </cell>
          <cell r="CB96" t="str">
            <v>Green</v>
          </cell>
          <cell r="CC96" t="str">
            <v>Green</v>
          </cell>
          <cell r="CD96" t="str">
            <v>Green</v>
          </cell>
          <cell r="CE96" t="str">
            <v>Amber</v>
          </cell>
          <cell r="CF96" t="str">
            <v>Amber</v>
          </cell>
          <cell r="CG96" t="str">
            <v>Amber</v>
          </cell>
          <cell r="CH96" t="str">
            <v>N/A</v>
          </cell>
          <cell r="CI96" t="str">
            <v>Amber</v>
          </cell>
          <cell r="CJ96" t="str">
            <v>N/A</v>
          </cell>
          <cell r="CK96" t="str">
            <v>Green</v>
          </cell>
          <cell r="CL96" t="str">
            <v>Green</v>
          </cell>
          <cell r="CM96" t="str">
            <v>Amber</v>
          </cell>
          <cell r="CN96" t="str">
            <v>Green</v>
          </cell>
          <cell r="CO96" t="str">
            <v>Amber</v>
          </cell>
          <cell r="CP96" t="str">
            <v>Green</v>
          </cell>
          <cell r="CQ96" t="str">
            <v>Amber</v>
          </cell>
          <cell r="CR96" t="str">
            <v>Green</v>
          </cell>
          <cell r="CS96" t="str">
            <v>Green</v>
          </cell>
          <cell r="CT96" t="str">
            <v>Green</v>
          </cell>
          <cell r="CU96" t="str">
            <v>Green</v>
          </cell>
          <cell r="CV96" t="str">
            <v>Amber</v>
          </cell>
          <cell r="CW96" t="str">
            <v>Amber</v>
          </cell>
          <cell r="CX96" t="str">
            <v>Green</v>
          </cell>
          <cell r="CY96" t="str">
            <v>Red</v>
          </cell>
          <cell r="CZ96" t="str">
            <v>Green</v>
          </cell>
          <cell r="DA96" t="str">
            <v>Green</v>
          </cell>
          <cell r="DB96" t="str">
            <v>Green</v>
          </cell>
          <cell r="DC96" t="str">
            <v>Green</v>
          </cell>
          <cell r="DD96" t="str">
            <v>N/A</v>
          </cell>
          <cell r="DE96" t="str">
            <v>Red</v>
          </cell>
          <cell r="DF96" t="str">
            <v>Green</v>
          </cell>
          <cell r="DG96" t="str">
            <v>Green</v>
          </cell>
          <cell r="DH96" t="str">
            <v>Green</v>
          </cell>
          <cell r="DI96" t="str">
            <v>Amber</v>
          </cell>
          <cell r="DJ96" t="str">
            <v>Amber</v>
          </cell>
          <cell r="DK96" t="str">
            <v>Green</v>
          </cell>
          <cell r="DL96" t="str">
            <v>Green</v>
          </cell>
          <cell r="DM96" t="str">
            <v>Green</v>
          </cell>
          <cell r="DN96" t="str">
            <v>N/A</v>
          </cell>
          <cell r="DO96" t="str">
            <v>Green</v>
          </cell>
          <cell r="DP96" t="str">
            <v>Amber</v>
          </cell>
          <cell r="DQ96" t="str">
            <v>Amber</v>
          </cell>
          <cell r="DR96" t="str">
            <v>Amber</v>
          </cell>
          <cell r="DS96" t="str">
            <v>Green</v>
          </cell>
          <cell r="DT96" t="str">
            <v>Green</v>
          </cell>
          <cell r="DU96" t="str">
            <v>Amber</v>
          </cell>
          <cell r="DV96" t="str">
            <v>Amber</v>
          </cell>
          <cell r="DW96" t="str">
            <v>N/A</v>
          </cell>
          <cell r="DX96" t="str">
            <v>N/A</v>
          </cell>
          <cell r="DY96" t="str">
            <v>N/A</v>
          </cell>
          <cell r="DZ96" t="str">
            <v>Green</v>
          </cell>
          <cell r="EA96" t="str">
            <v>Amber</v>
          </cell>
          <cell r="EB96" t="str">
            <v>Amber</v>
          </cell>
          <cell r="EC96" t="str">
            <v>Green</v>
          </cell>
          <cell r="ED96" t="str">
            <v>N/A</v>
          </cell>
          <cell r="EE96" t="str">
            <v>Green</v>
          </cell>
          <cell r="EF96" t="str">
            <v>N/A</v>
          </cell>
          <cell r="EG96" t="str">
            <v>N/A</v>
          </cell>
          <cell r="EH96" t="str">
            <v>N/A</v>
          </cell>
          <cell r="EI96" t="str">
            <v>Green</v>
          </cell>
          <cell r="EJ96" t="str">
            <v>Green</v>
          </cell>
        </row>
        <row r="97">
          <cell r="B97" t="str">
            <v>Green</v>
          </cell>
          <cell r="C97" t="str">
            <v>Green</v>
          </cell>
          <cell r="D97" t="str">
            <v>Green</v>
          </cell>
          <cell r="E97" t="str">
            <v>N/A</v>
          </cell>
          <cell r="F97" t="str">
            <v>Green</v>
          </cell>
          <cell r="G97" t="str">
            <v>Green</v>
          </cell>
          <cell r="H97" t="str">
            <v>Green</v>
          </cell>
          <cell r="I97" t="str">
            <v>Green</v>
          </cell>
          <cell r="J97" t="str">
            <v>Green</v>
          </cell>
          <cell r="K97" t="str">
            <v>Green</v>
          </cell>
          <cell r="L97" t="str">
            <v>Amber</v>
          </cell>
          <cell r="M97" t="str">
            <v>N/A</v>
          </cell>
          <cell r="N97" t="str">
            <v>N/A</v>
          </cell>
          <cell r="O97" t="str">
            <v>Green</v>
          </cell>
          <cell r="P97" t="str">
            <v>Amber</v>
          </cell>
          <cell r="Q97" t="str">
            <v>Green</v>
          </cell>
          <cell r="R97" t="str">
            <v>Green</v>
          </cell>
          <cell r="S97" t="str">
            <v>Green</v>
          </cell>
          <cell r="T97" t="str">
            <v>Green</v>
          </cell>
          <cell r="U97" t="str">
            <v>Green</v>
          </cell>
          <cell r="V97" t="str">
            <v>Green</v>
          </cell>
          <cell r="W97" t="str">
            <v>Green</v>
          </cell>
          <cell r="X97" t="str">
            <v>Green</v>
          </cell>
          <cell r="Y97" t="str">
            <v>Green</v>
          </cell>
          <cell r="Z97" t="str">
            <v>Amber</v>
          </cell>
          <cell r="AA97" t="str">
            <v>Green</v>
          </cell>
          <cell r="AB97" t="str">
            <v>Green</v>
          </cell>
          <cell r="AC97" t="str">
            <v>Green</v>
          </cell>
          <cell r="AD97" t="str">
            <v>Green</v>
          </cell>
          <cell r="AE97" t="str">
            <v>Green</v>
          </cell>
          <cell r="AF97" t="str">
            <v>Green</v>
          </cell>
          <cell r="AG97" t="str">
            <v>Amber</v>
          </cell>
          <cell r="AH97" t="str">
            <v>N/A</v>
          </cell>
          <cell r="AI97" t="str">
            <v xml:space="preserve">Green </v>
          </cell>
          <cell r="AJ97" t="str">
            <v xml:space="preserve">Green </v>
          </cell>
          <cell r="AK97" t="str">
            <v>N/A</v>
          </cell>
          <cell r="AL97" t="str">
            <v xml:space="preserve">Green </v>
          </cell>
          <cell r="AM97" t="str">
            <v>N/A</v>
          </cell>
          <cell r="AN97" t="str">
            <v xml:space="preserve">Green </v>
          </cell>
          <cell r="AO97" t="str">
            <v>N/A</v>
          </cell>
          <cell r="AP97" t="str">
            <v xml:space="preserve">Green </v>
          </cell>
          <cell r="AQ97" t="str">
            <v>Amber</v>
          </cell>
          <cell r="AR97" t="str">
            <v xml:space="preserve">Green </v>
          </cell>
          <cell r="AS97" t="str">
            <v xml:space="preserve">Green </v>
          </cell>
          <cell r="AT97" t="str">
            <v>N/A</v>
          </cell>
          <cell r="AU97" t="str">
            <v>N/A</v>
          </cell>
          <cell r="AV97" t="str">
            <v>N/A</v>
          </cell>
          <cell r="AW97" t="str">
            <v>Green</v>
          </cell>
          <cell r="AX97" t="str">
            <v>Green</v>
          </cell>
          <cell r="AY97" t="str">
            <v>Green</v>
          </cell>
          <cell r="AZ97" t="str">
            <v>Green</v>
          </cell>
          <cell r="BA97" t="str">
            <v>Green</v>
          </cell>
          <cell r="BB97" t="str">
            <v>Green</v>
          </cell>
          <cell r="BC97" t="str">
            <v>Green</v>
          </cell>
          <cell r="BD97" t="str">
            <v>Green</v>
          </cell>
          <cell r="BE97" t="str">
            <v>Green</v>
          </cell>
          <cell r="BF97" t="str">
            <v>Green</v>
          </cell>
          <cell r="BG97" t="str">
            <v>Green</v>
          </cell>
          <cell r="BH97" t="str">
            <v>Green</v>
          </cell>
          <cell r="BI97" t="str">
            <v>Green</v>
          </cell>
          <cell r="BJ97" t="str">
            <v>Green</v>
          </cell>
          <cell r="BK97" t="str">
            <v>Green</v>
          </cell>
          <cell r="BL97" t="str">
            <v>Green</v>
          </cell>
          <cell r="BM97" t="str">
            <v>N/A</v>
          </cell>
          <cell r="BN97" t="str">
            <v>Amber</v>
          </cell>
          <cell r="BO97" t="str">
            <v>Green</v>
          </cell>
          <cell r="BP97" t="str">
            <v>Green</v>
          </cell>
          <cell r="BQ97" t="str">
            <v>Green</v>
          </cell>
          <cell r="BR97" t="str">
            <v>Green</v>
          </cell>
          <cell r="BS97" t="str">
            <v>Green</v>
          </cell>
          <cell r="BT97" t="str">
            <v>N/A</v>
          </cell>
          <cell r="BU97" t="str">
            <v>Green</v>
          </cell>
          <cell r="BV97" t="str">
            <v>N/A</v>
          </cell>
          <cell r="BW97" t="str">
            <v>N/A</v>
          </cell>
          <cell r="BX97" t="str">
            <v>N/A</v>
          </cell>
          <cell r="BY97" t="str">
            <v>Green</v>
          </cell>
          <cell r="BZ97" t="str">
            <v>Green</v>
          </cell>
          <cell r="CA97" t="str">
            <v>Green</v>
          </cell>
          <cell r="CB97" t="str">
            <v>Green</v>
          </cell>
          <cell r="CC97" t="str">
            <v>Green</v>
          </cell>
          <cell r="CD97" t="str">
            <v>Green</v>
          </cell>
          <cell r="CE97" t="str">
            <v>Green</v>
          </cell>
          <cell r="CF97" t="str">
            <v>Amber</v>
          </cell>
          <cell r="CG97" t="str">
            <v>Green</v>
          </cell>
          <cell r="CH97" t="str">
            <v>Green</v>
          </cell>
          <cell r="CI97" t="str">
            <v>Amber</v>
          </cell>
          <cell r="CJ97" t="str">
            <v>N/A</v>
          </cell>
          <cell r="CK97" t="str">
            <v>Green</v>
          </cell>
          <cell r="CL97" t="str">
            <v>Green</v>
          </cell>
          <cell r="CM97" t="str">
            <v>Green</v>
          </cell>
          <cell r="CN97" t="str">
            <v>Green</v>
          </cell>
          <cell r="CO97" t="str">
            <v>Green</v>
          </cell>
          <cell r="CP97" t="str">
            <v>Amber</v>
          </cell>
          <cell r="CQ97" t="str">
            <v>N/A</v>
          </cell>
          <cell r="CR97" t="str">
            <v>Green</v>
          </cell>
          <cell r="CS97" t="str">
            <v>N/A</v>
          </cell>
          <cell r="CT97" t="str">
            <v>Green</v>
          </cell>
          <cell r="CU97" t="str">
            <v>Green</v>
          </cell>
          <cell r="CV97" t="str">
            <v>Red</v>
          </cell>
          <cell r="CW97" t="str">
            <v>N/A</v>
          </cell>
          <cell r="CX97" t="str">
            <v>Green</v>
          </cell>
          <cell r="CY97" t="str">
            <v>Green</v>
          </cell>
          <cell r="CZ97" t="str">
            <v>Amber</v>
          </cell>
          <cell r="DA97" t="str">
            <v>Green</v>
          </cell>
          <cell r="DB97" t="str">
            <v>Green</v>
          </cell>
          <cell r="DC97" t="str">
            <v>Green</v>
          </cell>
          <cell r="DD97" t="str">
            <v>Green</v>
          </cell>
          <cell r="DE97" t="str">
            <v>Red</v>
          </cell>
          <cell r="DF97" t="str">
            <v>Amber</v>
          </cell>
          <cell r="DG97" t="str">
            <v>Green</v>
          </cell>
          <cell r="DH97" t="str">
            <v>Green</v>
          </cell>
          <cell r="DI97" t="str">
            <v>Amber</v>
          </cell>
          <cell r="DJ97" t="str">
            <v>Amber</v>
          </cell>
          <cell r="DK97" t="str">
            <v>Green</v>
          </cell>
          <cell r="DL97" t="str">
            <v>Green</v>
          </cell>
          <cell r="DM97" t="str">
            <v>Green</v>
          </cell>
          <cell r="DN97" t="str">
            <v>Green</v>
          </cell>
          <cell r="DO97" t="str">
            <v>N/A</v>
          </cell>
          <cell r="DP97" t="str">
            <v>Green</v>
          </cell>
          <cell r="DQ97" t="str">
            <v>Amber</v>
          </cell>
          <cell r="DR97" t="str">
            <v>Amber</v>
          </cell>
          <cell r="DS97" t="str">
            <v>Green</v>
          </cell>
          <cell r="DT97" t="str">
            <v>Green</v>
          </cell>
          <cell r="DU97" t="str">
            <v>Amber</v>
          </cell>
          <cell r="DV97" t="str">
            <v>Amber</v>
          </cell>
          <cell r="DW97" t="str">
            <v>Green</v>
          </cell>
          <cell r="DX97" t="str">
            <v>N/A</v>
          </cell>
          <cell r="DY97" t="str">
            <v>N/A</v>
          </cell>
          <cell r="DZ97" t="str">
            <v>Green</v>
          </cell>
          <cell r="EA97" t="str">
            <v>Amber</v>
          </cell>
          <cell r="EB97" t="str">
            <v>Amber</v>
          </cell>
          <cell r="EC97" t="str">
            <v>N/A</v>
          </cell>
          <cell r="ED97" t="str">
            <v>N/A</v>
          </cell>
          <cell r="EE97" t="str">
            <v>Green</v>
          </cell>
          <cell r="EF97" t="str">
            <v>Green</v>
          </cell>
          <cell r="EG97" t="str">
            <v>Green</v>
          </cell>
          <cell r="EH97" t="str">
            <v>Green</v>
          </cell>
          <cell r="EI97" t="str">
            <v>Amber</v>
          </cell>
          <cell r="EJ97" t="str">
            <v>N/A</v>
          </cell>
        </row>
        <row r="98">
          <cell r="B98" t="str">
            <v>Green</v>
          </cell>
          <cell r="C98" t="str">
            <v>Green</v>
          </cell>
          <cell r="D98" t="str">
            <v>Green</v>
          </cell>
          <cell r="E98" t="str">
            <v>N/A</v>
          </cell>
          <cell r="F98" t="str">
            <v>Green</v>
          </cell>
          <cell r="G98" t="str">
            <v>Green</v>
          </cell>
          <cell r="H98" t="str">
            <v>Green</v>
          </cell>
          <cell r="I98" t="str">
            <v>Green</v>
          </cell>
          <cell r="J98" t="str">
            <v>Green</v>
          </cell>
          <cell r="K98" t="str">
            <v>N/A</v>
          </cell>
          <cell r="L98" t="str">
            <v>Green</v>
          </cell>
          <cell r="M98" t="str">
            <v>N/A</v>
          </cell>
          <cell r="N98" t="str">
            <v>N/A</v>
          </cell>
          <cell r="O98" t="str">
            <v>Green</v>
          </cell>
          <cell r="P98" t="str">
            <v>Green</v>
          </cell>
          <cell r="Q98" t="str">
            <v>Green</v>
          </cell>
          <cell r="R98" t="str">
            <v>Green</v>
          </cell>
          <cell r="S98" t="str">
            <v>Green</v>
          </cell>
          <cell r="T98" t="str">
            <v>Green</v>
          </cell>
          <cell r="U98" t="str">
            <v>Green</v>
          </cell>
          <cell r="V98" t="str">
            <v>Green</v>
          </cell>
          <cell r="W98" t="str">
            <v>Green</v>
          </cell>
          <cell r="X98" t="str">
            <v>Green</v>
          </cell>
          <cell r="Y98" t="str">
            <v>Green</v>
          </cell>
          <cell r="Z98" t="str">
            <v>Green</v>
          </cell>
          <cell r="AA98" t="str">
            <v>Green</v>
          </cell>
          <cell r="AB98" t="str">
            <v>Green</v>
          </cell>
          <cell r="AC98" t="str">
            <v>Green</v>
          </cell>
          <cell r="AD98" t="str">
            <v>Green</v>
          </cell>
          <cell r="AE98" t="str">
            <v>Green</v>
          </cell>
          <cell r="AF98" t="str">
            <v>Green</v>
          </cell>
          <cell r="AG98" t="str">
            <v>Amber</v>
          </cell>
          <cell r="AH98" t="str">
            <v>N/A</v>
          </cell>
          <cell r="AI98" t="str">
            <v>Amber</v>
          </cell>
          <cell r="AJ98" t="str">
            <v xml:space="preserve">Green </v>
          </cell>
          <cell r="AK98" t="str">
            <v>N/A</v>
          </cell>
          <cell r="AL98" t="str">
            <v xml:space="preserve">Green </v>
          </cell>
          <cell r="AM98" t="str">
            <v>N/A</v>
          </cell>
          <cell r="AN98" t="str">
            <v xml:space="preserve">Green </v>
          </cell>
          <cell r="AO98" t="str">
            <v>N/A</v>
          </cell>
          <cell r="AP98" t="str">
            <v xml:space="preserve">Green </v>
          </cell>
          <cell r="AQ98" t="str">
            <v>Amber</v>
          </cell>
          <cell r="AR98" t="str">
            <v xml:space="preserve">Green </v>
          </cell>
          <cell r="AS98" t="str">
            <v xml:space="preserve">Green </v>
          </cell>
          <cell r="AT98" t="str">
            <v>N/A</v>
          </cell>
          <cell r="AU98" t="str">
            <v>N/A</v>
          </cell>
          <cell r="AV98" t="str">
            <v>N/A</v>
          </cell>
          <cell r="AW98" t="str">
            <v>Green</v>
          </cell>
          <cell r="AX98" t="str">
            <v>Amber</v>
          </cell>
          <cell r="AY98" t="str">
            <v>Green</v>
          </cell>
          <cell r="AZ98" t="str">
            <v>Green</v>
          </cell>
          <cell r="BA98" t="str">
            <v>Green</v>
          </cell>
          <cell r="BB98" t="str">
            <v>Green</v>
          </cell>
          <cell r="BC98" t="str">
            <v>Green</v>
          </cell>
          <cell r="BD98" t="str">
            <v>Green</v>
          </cell>
          <cell r="BE98" t="str">
            <v>Green</v>
          </cell>
          <cell r="BF98" t="str">
            <v>Green</v>
          </cell>
          <cell r="BG98" t="str">
            <v>Green</v>
          </cell>
          <cell r="BH98" t="str">
            <v>Green</v>
          </cell>
          <cell r="BI98" t="str">
            <v>Green</v>
          </cell>
          <cell r="BJ98" t="str">
            <v>Green</v>
          </cell>
          <cell r="BK98" t="str">
            <v>Green</v>
          </cell>
          <cell r="BL98" t="str">
            <v>Green</v>
          </cell>
          <cell r="BM98" t="str">
            <v>N/A</v>
          </cell>
          <cell r="BN98" t="str">
            <v>Green</v>
          </cell>
          <cell r="BO98" t="str">
            <v>Green</v>
          </cell>
          <cell r="BP98" t="str">
            <v>Green</v>
          </cell>
          <cell r="BQ98" t="str">
            <v>Green</v>
          </cell>
          <cell r="BR98" t="str">
            <v>Green</v>
          </cell>
          <cell r="BS98" t="str">
            <v>Green</v>
          </cell>
          <cell r="BT98" t="str">
            <v>N/A</v>
          </cell>
          <cell r="BU98" t="str">
            <v>Green</v>
          </cell>
          <cell r="BV98" t="str">
            <v>N/A</v>
          </cell>
          <cell r="BW98" t="str">
            <v>N/A</v>
          </cell>
          <cell r="BX98" t="str">
            <v>N/A</v>
          </cell>
          <cell r="BY98" t="str">
            <v>Green</v>
          </cell>
          <cell r="BZ98" t="str">
            <v>Green</v>
          </cell>
          <cell r="CA98" t="str">
            <v>Green</v>
          </cell>
          <cell r="CB98" t="str">
            <v>Green</v>
          </cell>
          <cell r="CC98" t="str">
            <v>Green</v>
          </cell>
          <cell r="CD98" t="str">
            <v>Green</v>
          </cell>
          <cell r="CE98" t="str">
            <v>Green</v>
          </cell>
          <cell r="CF98" t="str">
            <v>Amber</v>
          </cell>
          <cell r="CG98" t="str">
            <v>Green</v>
          </cell>
          <cell r="CH98" t="str">
            <v>Green</v>
          </cell>
          <cell r="CI98" t="str">
            <v>Amber</v>
          </cell>
          <cell r="CJ98" t="str">
            <v>N/A</v>
          </cell>
          <cell r="CK98" t="str">
            <v>Green</v>
          </cell>
          <cell r="CL98" t="str">
            <v>Green</v>
          </cell>
          <cell r="CM98" t="str">
            <v>Green</v>
          </cell>
          <cell r="CN98" t="str">
            <v>Green</v>
          </cell>
          <cell r="CO98" t="str">
            <v>Green</v>
          </cell>
          <cell r="CP98" t="str">
            <v>Green</v>
          </cell>
          <cell r="CQ98" t="str">
            <v>N/A</v>
          </cell>
          <cell r="CR98" t="str">
            <v>Green</v>
          </cell>
          <cell r="CS98" t="str">
            <v>N/A</v>
          </cell>
          <cell r="CT98" t="str">
            <v>Green</v>
          </cell>
          <cell r="CU98" t="str">
            <v>Green</v>
          </cell>
          <cell r="CV98" t="str">
            <v>Amber</v>
          </cell>
          <cell r="CW98" t="str">
            <v>N/A</v>
          </cell>
          <cell r="CX98" t="str">
            <v>Green</v>
          </cell>
          <cell r="CY98" t="str">
            <v>Green</v>
          </cell>
          <cell r="CZ98" t="str">
            <v>Amber</v>
          </cell>
          <cell r="DA98" t="str">
            <v>Green</v>
          </cell>
          <cell r="DB98" t="str">
            <v>Green</v>
          </cell>
          <cell r="DC98" t="str">
            <v>Green</v>
          </cell>
          <cell r="DD98" t="str">
            <v>Green</v>
          </cell>
          <cell r="DE98" t="str">
            <v>Red</v>
          </cell>
          <cell r="DF98" t="str">
            <v>Green</v>
          </cell>
          <cell r="DG98" t="str">
            <v>Green</v>
          </cell>
          <cell r="DH98" t="str">
            <v>Green</v>
          </cell>
          <cell r="DI98" t="str">
            <v>Amber</v>
          </cell>
          <cell r="DJ98" t="str">
            <v>Amber</v>
          </cell>
          <cell r="DK98" t="str">
            <v>Green</v>
          </cell>
          <cell r="DL98" t="str">
            <v>Green</v>
          </cell>
          <cell r="DM98" t="str">
            <v>Green</v>
          </cell>
          <cell r="DN98" t="str">
            <v>Green</v>
          </cell>
          <cell r="DO98" t="str">
            <v>N/A</v>
          </cell>
          <cell r="DP98" t="str">
            <v>Green</v>
          </cell>
          <cell r="DQ98" t="str">
            <v>Green</v>
          </cell>
          <cell r="DR98" t="str">
            <v>Amber</v>
          </cell>
          <cell r="DS98" t="str">
            <v>Green</v>
          </cell>
          <cell r="DT98" t="str">
            <v>Green</v>
          </cell>
          <cell r="DU98" t="str">
            <v>Amber</v>
          </cell>
          <cell r="DV98" t="str">
            <v>Amber</v>
          </cell>
          <cell r="DW98" t="str">
            <v>Green</v>
          </cell>
          <cell r="DX98" t="str">
            <v>N/A</v>
          </cell>
          <cell r="DY98" t="str">
            <v>N/A</v>
          </cell>
          <cell r="DZ98" t="str">
            <v>Green</v>
          </cell>
          <cell r="EA98" t="str">
            <v>Amber</v>
          </cell>
          <cell r="EB98" t="str">
            <v>Green</v>
          </cell>
          <cell r="EC98" t="str">
            <v>N/A</v>
          </cell>
          <cell r="ED98" t="str">
            <v>N/A</v>
          </cell>
          <cell r="EE98" t="str">
            <v>Green</v>
          </cell>
          <cell r="EF98" t="str">
            <v>Green</v>
          </cell>
          <cell r="EG98" t="str">
            <v>Green</v>
          </cell>
          <cell r="EH98" t="str">
            <v>Green</v>
          </cell>
          <cell r="EI98" t="str">
            <v>Green</v>
          </cell>
          <cell r="EJ98" t="str">
            <v>N/A</v>
          </cell>
        </row>
        <row r="99">
          <cell r="B99" t="str">
            <v>Green</v>
          </cell>
          <cell r="C99" t="str">
            <v>Green</v>
          </cell>
          <cell r="D99" t="str">
            <v>Green</v>
          </cell>
          <cell r="E99" t="str">
            <v>Green</v>
          </cell>
          <cell r="F99" t="str">
            <v>Green</v>
          </cell>
          <cell r="G99" t="str">
            <v>N/A</v>
          </cell>
          <cell r="H99" t="str">
            <v>Green</v>
          </cell>
          <cell r="I99" t="str">
            <v>Green</v>
          </cell>
          <cell r="J99" t="str">
            <v>Amber</v>
          </cell>
          <cell r="K99" t="str">
            <v>Green</v>
          </cell>
          <cell r="L99" t="str">
            <v>Red</v>
          </cell>
          <cell r="M99" t="str">
            <v>Green</v>
          </cell>
          <cell r="N99" t="str">
            <v>Green</v>
          </cell>
          <cell r="O99" t="str">
            <v>Green</v>
          </cell>
          <cell r="P99" t="str">
            <v>Amber</v>
          </cell>
          <cell r="Q99" t="str">
            <v>Green</v>
          </cell>
          <cell r="R99" t="str">
            <v>Amber</v>
          </cell>
          <cell r="S99" t="str">
            <v>Green</v>
          </cell>
          <cell r="T99" t="str">
            <v>Green</v>
          </cell>
          <cell r="U99" t="str">
            <v>Green</v>
          </cell>
          <cell r="V99" t="str">
            <v>Green</v>
          </cell>
          <cell r="W99" t="str">
            <v>Green</v>
          </cell>
          <cell r="X99" t="str">
            <v>Green</v>
          </cell>
          <cell r="Y99" t="str">
            <v>Green</v>
          </cell>
          <cell r="Z99" t="str">
            <v>Amber</v>
          </cell>
          <cell r="AA99" t="str">
            <v>Green</v>
          </cell>
          <cell r="AB99" t="str">
            <v>Green</v>
          </cell>
          <cell r="AC99" t="str">
            <v>Amber</v>
          </cell>
          <cell r="AD99" t="str">
            <v>Amber</v>
          </cell>
          <cell r="AE99" t="str">
            <v>Green</v>
          </cell>
          <cell r="AF99" t="str">
            <v>Green</v>
          </cell>
          <cell r="AG99" t="str">
            <v>Amber</v>
          </cell>
          <cell r="AH99" t="str">
            <v>N/A</v>
          </cell>
          <cell r="AI99" t="str">
            <v>N/A</v>
          </cell>
          <cell r="AJ99" t="str">
            <v xml:space="preserve">Green </v>
          </cell>
          <cell r="AK99" t="str">
            <v>N/A</v>
          </cell>
          <cell r="AL99" t="str">
            <v>N/A</v>
          </cell>
          <cell r="AM99" t="str">
            <v xml:space="preserve">Green </v>
          </cell>
          <cell r="AN99" t="str">
            <v xml:space="preserve">Green </v>
          </cell>
          <cell r="AO99" t="str">
            <v>N/A</v>
          </cell>
          <cell r="AP99" t="str">
            <v xml:space="preserve">Green </v>
          </cell>
          <cell r="AQ99" t="str">
            <v>N/A</v>
          </cell>
          <cell r="AR99" t="str">
            <v xml:space="preserve">Green </v>
          </cell>
          <cell r="AS99" t="str">
            <v xml:space="preserve">Green </v>
          </cell>
          <cell r="AT99" t="str">
            <v>N/A</v>
          </cell>
          <cell r="AU99" t="str">
            <v>N/A</v>
          </cell>
          <cell r="AV99" t="str">
            <v>N/A</v>
          </cell>
          <cell r="AW99" t="str">
            <v>Green</v>
          </cell>
          <cell r="AX99" t="str">
            <v>Green</v>
          </cell>
          <cell r="AY99" t="str">
            <v>Green</v>
          </cell>
          <cell r="AZ99" t="str">
            <v>Green</v>
          </cell>
          <cell r="BA99" t="str">
            <v>Amber</v>
          </cell>
          <cell r="BB99" t="str">
            <v>Green</v>
          </cell>
          <cell r="BC99" t="str">
            <v>Green</v>
          </cell>
          <cell r="BD99" t="str">
            <v>Amber</v>
          </cell>
          <cell r="BE99" t="str">
            <v>Green</v>
          </cell>
          <cell r="BF99" t="str">
            <v>Green</v>
          </cell>
          <cell r="BG99" t="str">
            <v>Green</v>
          </cell>
          <cell r="BH99" t="str">
            <v>Green</v>
          </cell>
          <cell r="BI99" t="str">
            <v>Green</v>
          </cell>
          <cell r="BJ99" t="str">
            <v>Green</v>
          </cell>
          <cell r="BK99" t="str">
            <v>Green</v>
          </cell>
          <cell r="BL99" t="str">
            <v>Amber</v>
          </cell>
          <cell r="BM99" t="str">
            <v>Green</v>
          </cell>
          <cell r="BN99" t="str">
            <v>Green</v>
          </cell>
          <cell r="BO99" t="str">
            <v>Green</v>
          </cell>
          <cell r="BP99" t="str">
            <v>Green</v>
          </cell>
          <cell r="BQ99" t="str">
            <v>Green</v>
          </cell>
          <cell r="BR99" t="str">
            <v>Green</v>
          </cell>
          <cell r="BS99" t="str">
            <v>Green</v>
          </cell>
          <cell r="BT99" t="str">
            <v>Green</v>
          </cell>
          <cell r="BU99" t="str">
            <v>Green</v>
          </cell>
          <cell r="BV99" t="str">
            <v>Green</v>
          </cell>
          <cell r="BW99" t="str">
            <v>Green</v>
          </cell>
          <cell r="BX99" t="str">
            <v>Green</v>
          </cell>
          <cell r="BY99" t="str">
            <v>Green</v>
          </cell>
          <cell r="BZ99" t="str">
            <v>Green</v>
          </cell>
          <cell r="CA99" t="str">
            <v>Green</v>
          </cell>
          <cell r="CB99" t="str">
            <v>Green</v>
          </cell>
          <cell r="CC99" t="str">
            <v>Green</v>
          </cell>
          <cell r="CD99" t="str">
            <v>Green</v>
          </cell>
          <cell r="CE99" t="str">
            <v>Green</v>
          </cell>
          <cell r="CF99" t="str">
            <v>Green</v>
          </cell>
          <cell r="CG99" t="str">
            <v>Green</v>
          </cell>
          <cell r="CH99" t="str">
            <v>Red</v>
          </cell>
          <cell r="CI99" t="str">
            <v>Green</v>
          </cell>
          <cell r="CJ99" t="str">
            <v>Amber</v>
          </cell>
          <cell r="CK99" t="str">
            <v>Green</v>
          </cell>
          <cell r="CL99" t="str">
            <v>Amber</v>
          </cell>
          <cell r="CM99" t="str">
            <v>Green</v>
          </cell>
          <cell r="CN99" t="str">
            <v>Amber</v>
          </cell>
          <cell r="CO99" t="str">
            <v>Green</v>
          </cell>
          <cell r="CP99" t="str">
            <v>Green</v>
          </cell>
          <cell r="CQ99" t="str">
            <v>Green</v>
          </cell>
          <cell r="CR99" t="str">
            <v>Green</v>
          </cell>
          <cell r="CS99" t="str">
            <v>Green</v>
          </cell>
          <cell r="CT99" t="str">
            <v>Green</v>
          </cell>
          <cell r="CU99" t="str">
            <v>Green</v>
          </cell>
          <cell r="CV99" t="str">
            <v>Red</v>
          </cell>
          <cell r="CW99" t="str">
            <v>Green</v>
          </cell>
          <cell r="CX99" t="str">
            <v>Green</v>
          </cell>
          <cell r="CY99" t="str">
            <v>Amber</v>
          </cell>
          <cell r="CZ99" t="str">
            <v>Red</v>
          </cell>
          <cell r="DA99" t="str">
            <v>Green</v>
          </cell>
          <cell r="DB99" t="str">
            <v>Green</v>
          </cell>
          <cell r="DC99" t="str">
            <v>Green</v>
          </cell>
          <cell r="DD99" t="str">
            <v>Green</v>
          </cell>
          <cell r="DE99" t="str">
            <v>Green</v>
          </cell>
          <cell r="DF99" t="str">
            <v>Amber</v>
          </cell>
          <cell r="DG99" t="str">
            <v>Red</v>
          </cell>
          <cell r="DH99" t="str">
            <v>Green</v>
          </cell>
          <cell r="DI99" t="str">
            <v>Amber</v>
          </cell>
          <cell r="DJ99" t="str">
            <v>Amber</v>
          </cell>
          <cell r="DK99" t="str">
            <v>Green</v>
          </cell>
          <cell r="DL99" t="str">
            <v>Green</v>
          </cell>
          <cell r="DM99" t="str">
            <v>Green</v>
          </cell>
          <cell r="DN99" t="str">
            <v>Green</v>
          </cell>
          <cell r="DO99" t="str">
            <v>Green</v>
          </cell>
          <cell r="DP99" t="str">
            <v>Amber</v>
          </cell>
          <cell r="DQ99" t="str">
            <v>Green</v>
          </cell>
          <cell r="DR99" t="str">
            <v>Green</v>
          </cell>
          <cell r="DS99" t="str">
            <v>Green</v>
          </cell>
          <cell r="DT99" t="str">
            <v>Green</v>
          </cell>
          <cell r="DU99" t="str">
            <v>Amber</v>
          </cell>
          <cell r="DV99" t="str">
            <v>Amber</v>
          </cell>
          <cell r="DW99" t="str">
            <v>Green</v>
          </cell>
          <cell r="DX99" t="str">
            <v>Amber</v>
          </cell>
          <cell r="DY99" t="str">
            <v>Green</v>
          </cell>
          <cell r="DZ99" t="str">
            <v>Green</v>
          </cell>
          <cell r="EA99" t="str">
            <v>Green</v>
          </cell>
          <cell r="EB99" t="str">
            <v>Amber</v>
          </cell>
          <cell r="EC99" t="str">
            <v>Green</v>
          </cell>
          <cell r="ED99" t="str">
            <v>Green</v>
          </cell>
          <cell r="EE99" t="str">
            <v>Green</v>
          </cell>
          <cell r="EF99" t="str">
            <v>Green</v>
          </cell>
          <cell r="EG99" t="str">
            <v>Green</v>
          </cell>
          <cell r="EH99" t="str">
            <v>Green</v>
          </cell>
          <cell r="EI99" t="str">
            <v>Green</v>
          </cell>
          <cell r="EJ99" t="str">
            <v>Amber</v>
          </cell>
        </row>
        <row r="100">
          <cell r="B100" t="str">
            <v>Green</v>
          </cell>
          <cell r="C100" t="str">
            <v>Green</v>
          </cell>
          <cell r="D100" t="str">
            <v>Green</v>
          </cell>
          <cell r="E100" t="str">
            <v>Green</v>
          </cell>
          <cell r="F100" t="str">
            <v>Green</v>
          </cell>
          <cell r="G100" t="str">
            <v>N/A</v>
          </cell>
          <cell r="H100" t="str">
            <v>Green</v>
          </cell>
          <cell r="I100" t="str">
            <v>Green</v>
          </cell>
          <cell r="J100" t="str">
            <v>Green</v>
          </cell>
          <cell r="K100" t="str">
            <v>N/A</v>
          </cell>
          <cell r="L100" t="str">
            <v>Amber</v>
          </cell>
          <cell r="M100" t="str">
            <v>Green</v>
          </cell>
          <cell r="N100" t="str">
            <v>Green</v>
          </cell>
          <cell r="O100" t="str">
            <v>Green</v>
          </cell>
          <cell r="P100" t="str">
            <v>Green</v>
          </cell>
          <cell r="Q100" t="str">
            <v>Green</v>
          </cell>
          <cell r="R100" t="str">
            <v>Amber</v>
          </cell>
          <cell r="S100" t="str">
            <v>Green</v>
          </cell>
          <cell r="T100" t="str">
            <v>Green</v>
          </cell>
          <cell r="U100" t="str">
            <v>Green</v>
          </cell>
          <cell r="V100" t="str">
            <v>Green</v>
          </cell>
          <cell r="W100" t="str">
            <v>Green</v>
          </cell>
          <cell r="X100" t="str">
            <v>Green</v>
          </cell>
          <cell r="Y100" t="str">
            <v>Green</v>
          </cell>
          <cell r="Z100" t="str">
            <v>Green</v>
          </cell>
          <cell r="AA100" t="str">
            <v>Green</v>
          </cell>
          <cell r="AB100" t="str">
            <v>Green</v>
          </cell>
          <cell r="AC100" t="str">
            <v>Green</v>
          </cell>
          <cell r="AD100" t="str">
            <v>Amber</v>
          </cell>
          <cell r="AE100" t="str">
            <v>Green</v>
          </cell>
          <cell r="AF100" t="str">
            <v>Green</v>
          </cell>
          <cell r="AG100" t="str">
            <v>Amber</v>
          </cell>
          <cell r="AH100" t="str">
            <v>N/A</v>
          </cell>
          <cell r="AI100" t="str">
            <v>N/A</v>
          </cell>
          <cell r="AJ100" t="str">
            <v xml:space="preserve">Green </v>
          </cell>
          <cell r="AK100" t="str">
            <v>N/A</v>
          </cell>
          <cell r="AL100" t="str">
            <v>N/A</v>
          </cell>
          <cell r="AM100" t="str">
            <v>Green</v>
          </cell>
          <cell r="AN100" t="str">
            <v xml:space="preserve">Green </v>
          </cell>
          <cell r="AO100" t="str">
            <v>N/A</v>
          </cell>
          <cell r="AP100" t="str">
            <v xml:space="preserve">Green </v>
          </cell>
          <cell r="AQ100" t="str">
            <v>N/A</v>
          </cell>
          <cell r="AR100" t="str">
            <v xml:space="preserve">Green </v>
          </cell>
          <cell r="AS100" t="str">
            <v xml:space="preserve">Green </v>
          </cell>
          <cell r="AT100" t="str">
            <v>N/A</v>
          </cell>
          <cell r="AU100" t="str">
            <v>N/A</v>
          </cell>
          <cell r="AV100" t="str">
            <v>N/A</v>
          </cell>
          <cell r="AW100" t="str">
            <v>Green</v>
          </cell>
          <cell r="AX100" t="str">
            <v>Amber</v>
          </cell>
          <cell r="AY100" t="str">
            <v>Green</v>
          </cell>
          <cell r="AZ100" t="str">
            <v>Green</v>
          </cell>
          <cell r="BA100" t="str">
            <v>Amber</v>
          </cell>
          <cell r="BB100" t="str">
            <v>Green</v>
          </cell>
          <cell r="BC100" t="str">
            <v>Green</v>
          </cell>
          <cell r="BD100" t="str">
            <v>Green</v>
          </cell>
          <cell r="BE100" t="str">
            <v>Green</v>
          </cell>
          <cell r="BF100" t="str">
            <v>Green</v>
          </cell>
          <cell r="BG100" t="str">
            <v>Green</v>
          </cell>
          <cell r="BH100" t="str">
            <v>Green</v>
          </cell>
          <cell r="BI100" t="str">
            <v>Green</v>
          </cell>
          <cell r="BJ100" t="str">
            <v>Green</v>
          </cell>
          <cell r="BK100" t="str">
            <v>Green</v>
          </cell>
          <cell r="BL100" t="str">
            <v>Green</v>
          </cell>
          <cell r="BM100" t="str">
            <v>Green</v>
          </cell>
          <cell r="BN100" t="str">
            <v>Green</v>
          </cell>
          <cell r="BO100" t="str">
            <v>Green</v>
          </cell>
          <cell r="BP100" t="str">
            <v>Green</v>
          </cell>
          <cell r="BQ100" t="str">
            <v>Green</v>
          </cell>
          <cell r="BR100" t="str">
            <v>Green</v>
          </cell>
          <cell r="BS100" t="str">
            <v>Green</v>
          </cell>
          <cell r="BT100" t="str">
            <v>Green</v>
          </cell>
          <cell r="BU100" t="str">
            <v>Green</v>
          </cell>
          <cell r="BV100" t="str">
            <v>Green</v>
          </cell>
          <cell r="BW100" t="str">
            <v>Green</v>
          </cell>
          <cell r="BX100" t="str">
            <v>Green</v>
          </cell>
          <cell r="BY100" t="str">
            <v>Green</v>
          </cell>
          <cell r="BZ100" t="str">
            <v>Green</v>
          </cell>
          <cell r="CA100" t="str">
            <v>Green</v>
          </cell>
          <cell r="CB100" t="str">
            <v>Green</v>
          </cell>
          <cell r="CC100" t="str">
            <v>Green</v>
          </cell>
          <cell r="CD100" t="str">
            <v>Green</v>
          </cell>
          <cell r="CE100" t="str">
            <v>Green</v>
          </cell>
          <cell r="CF100" t="str">
            <v>Green</v>
          </cell>
          <cell r="CG100" t="str">
            <v>Green</v>
          </cell>
          <cell r="CH100" t="str">
            <v>Amber</v>
          </cell>
          <cell r="CI100" t="str">
            <v>Green</v>
          </cell>
          <cell r="CJ100" t="str">
            <v>Green</v>
          </cell>
          <cell r="CK100" t="str">
            <v>Green</v>
          </cell>
          <cell r="CL100" t="str">
            <v>Green</v>
          </cell>
          <cell r="CM100" t="str">
            <v>Green</v>
          </cell>
          <cell r="CN100" t="str">
            <v>Amber</v>
          </cell>
          <cell r="CO100" t="str">
            <v>Green</v>
          </cell>
          <cell r="CP100" t="str">
            <v>Green</v>
          </cell>
          <cell r="CQ100" t="str">
            <v>Green</v>
          </cell>
          <cell r="CR100" t="str">
            <v>Green</v>
          </cell>
          <cell r="CS100" t="str">
            <v>Green</v>
          </cell>
          <cell r="CT100" t="str">
            <v>Green</v>
          </cell>
          <cell r="CU100" t="str">
            <v>Green</v>
          </cell>
          <cell r="CV100" t="str">
            <v>Amber</v>
          </cell>
          <cell r="CW100" t="str">
            <v>Green</v>
          </cell>
          <cell r="CX100" t="str">
            <v>Green</v>
          </cell>
          <cell r="CY100" t="str">
            <v>Green</v>
          </cell>
          <cell r="CZ100" t="str">
            <v>Red</v>
          </cell>
          <cell r="DA100" t="str">
            <v>Green</v>
          </cell>
          <cell r="DB100" t="str">
            <v>Green</v>
          </cell>
          <cell r="DC100" t="str">
            <v>Green</v>
          </cell>
          <cell r="DD100" t="str">
            <v>Green</v>
          </cell>
          <cell r="DE100" t="str">
            <v>Green</v>
          </cell>
          <cell r="DF100" t="str">
            <v>Amber</v>
          </cell>
          <cell r="DG100" t="str">
            <v>Red</v>
          </cell>
          <cell r="DH100" t="str">
            <v>Green</v>
          </cell>
          <cell r="DI100" t="str">
            <v>Amber</v>
          </cell>
          <cell r="DJ100" t="str">
            <v>Amber</v>
          </cell>
          <cell r="DK100" t="str">
            <v>Green</v>
          </cell>
          <cell r="DL100" t="str">
            <v>Green</v>
          </cell>
          <cell r="DM100" t="str">
            <v>Green</v>
          </cell>
          <cell r="DN100" t="str">
            <v>Green</v>
          </cell>
          <cell r="DO100" t="str">
            <v>Green</v>
          </cell>
          <cell r="DP100" t="str">
            <v>Amber</v>
          </cell>
          <cell r="DQ100" t="str">
            <v>Green</v>
          </cell>
          <cell r="DR100" t="str">
            <v>Green</v>
          </cell>
          <cell r="DS100" t="str">
            <v>Green</v>
          </cell>
          <cell r="DT100" t="str">
            <v>Green</v>
          </cell>
          <cell r="DU100" t="str">
            <v>Amber</v>
          </cell>
          <cell r="DV100" t="str">
            <v>Green</v>
          </cell>
          <cell r="DW100" t="str">
            <v>Green</v>
          </cell>
          <cell r="DX100" t="str">
            <v>Amber</v>
          </cell>
          <cell r="DY100" t="str">
            <v>Green</v>
          </cell>
          <cell r="DZ100" t="str">
            <v>Green</v>
          </cell>
          <cell r="EA100" t="str">
            <v>Green</v>
          </cell>
          <cell r="EB100" t="str">
            <v>Green</v>
          </cell>
          <cell r="EC100" t="str">
            <v>Green</v>
          </cell>
          <cell r="ED100" t="str">
            <v>Green</v>
          </cell>
          <cell r="EE100" t="str">
            <v>Green</v>
          </cell>
          <cell r="EF100" t="str">
            <v>Green</v>
          </cell>
          <cell r="EG100" t="str">
            <v>Green</v>
          </cell>
          <cell r="EH100" t="str">
            <v>Green</v>
          </cell>
          <cell r="EI100" t="str">
            <v>Green</v>
          </cell>
          <cell r="EJ100" t="str">
            <v>Green</v>
          </cell>
        </row>
        <row r="101">
          <cell r="B101" t="str">
            <v>Analysis</v>
          </cell>
          <cell r="C101" t="str">
            <v>Analysis</v>
          </cell>
          <cell r="D101" t="str">
            <v>Analysis</v>
          </cell>
          <cell r="E101" t="str">
            <v>Analysis</v>
          </cell>
          <cell r="F101" t="str">
            <v>Analysis</v>
          </cell>
          <cell r="G101" t="str">
            <v>Analysis</v>
          </cell>
          <cell r="H101" t="str">
            <v>Analysis</v>
          </cell>
          <cell r="I101" t="str">
            <v>Analysis</v>
          </cell>
          <cell r="J101" t="str">
            <v>Analysis</v>
          </cell>
          <cell r="K101" t="str">
            <v>Analysis</v>
          </cell>
          <cell r="L101" t="str">
            <v>Analysis</v>
          </cell>
          <cell r="M101" t="str">
            <v>Analysis</v>
          </cell>
          <cell r="N101" t="str">
            <v>Analysis</v>
          </cell>
          <cell r="O101" t="str">
            <v>Analysis</v>
          </cell>
          <cell r="P101" t="str">
            <v>Analysis</v>
          </cell>
          <cell r="Q101" t="str">
            <v>Analysis</v>
          </cell>
          <cell r="R101" t="str">
            <v>Analysis</v>
          </cell>
          <cell r="S101" t="str">
            <v>Analysis</v>
          </cell>
          <cell r="T101" t="str">
            <v>Analysis</v>
          </cell>
          <cell r="U101" t="str">
            <v>Analysis</v>
          </cell>
          <cell r="V101" t="str">
            <v>Analysis</v>
          </cell>
          <cell r="W101" t="str">
            <v>Analysis</v>
          </cell>
          <cell r="X101" t="str">
            <v>Analysis</v>
          </cell>
          <cell r="Y101" t="str">
            <v>Analysis</v>
          </cell>
          <cell r="Z101" t="str">
            <v>Analysis</v>
          </cell>
          <cell r="AA101" t="str">
            <v>Analysis</v>
          </cell>
          <cell r="AB101" t="str">
            <v>Analysis</v>
          </cell>
          <cell r="AC101" t="str">
            <v>Analysis</v>
          </cell>
          <cell r="AD101" t="str">
            <v>Analysis</v>
          </cell>
          <cell r="AE101" t="str">
            <v>Analysis</v>
          </cell>
          <cell r="AF101" t="str">
            <v>Analysis</v>
          </cell>
          <cell r="AG101" t="str">
            <v>Analysis</v>
          </cell>
          <cell r="AH101" t="str">
            <v>Analysis</v>
          </cell>
          <cell r="AI101" t="str">
            <v>Analysis</v>
          </cell>
          <cell r="AJ101" t="str">
            <v>Analysis</v>
          </cell>
          <cell r="AK101" t="str">
            <v>Analysis</v>
          </cell>
          <cell r="AL101" t="str">
            <v>Analysis</v>
          </cell>
          <cell r="AM101" t="str">
            <v>Analysis</v>
          </cell>
          <cell r="AN101" t="str">
            <v>Analysis</v>
          </cell>
          <cell r="AO101" t="str">
            <v>Analysis</v>
          </cell>
          <cell r="AP101" t="str">
            <v>Analysis</v>
          </cell>
          <cell r="AQ101" t="str">
            <v>Analysis</v>
          </cell>
          <cell r="AR101" t="str">
            <v>Analysis</v>
          </cell>
          <cell r="AS101" t="str">
            <v>Analysis</v>
          </cell>
          <cell r="AT101" t="str">
            <v>Analysis</v>
          </cell>
          <cell r="AU101" t="str">
            <v>Analysis</v>
          </cell>
          <cell r="AV101" t="str">
            <v>Analysis</v>
          </cell>
          <cell r="AW101" t="str">
            <v>Analysis</v>
          </cell>
          <cell r="AX101" t="str">
            <v>Analysis</v>
          </cell>
          <cell r="AY101" t="str">
            <v>Analysis</v>
          </cell>
          <cell r="AZ101" t="str">
            <v>Analysis</v>
          </cell>
          <cell r="BA101" t="str">
            <v>Analysis</v>
          </cell>
          <cell r="BB101" t="str">
            <v>Analysis</v>
          </cell>
          <cell r="BC101" t="str">
            <v>Analysis</v>
          </cell>
          <cell r="BD101" t="str">
            <v>Analysis</v>
          </cell>
          <cell r="BE101" t="str">
            <v>Analysis</v>
          </cell>
          <cell r="BF101" t="str">
            <v>Analysis</v>
          </cell>
          <cell r="BG101" t="str">
            <v>Analysis</v>
          </cell>
          <cell r="BH101" t="str">
            <v>Analysis</v>
          </cell>
          <cell r="BI101" t="str">
            <v>Analysis</v>
          </cell>
          <cell r="BJ101" t="str">
            <v>Analysis</v>
          </cell>
          <cell r="BK101" t="str">
            <v>Analysis</v>
          </cell>
          <cell r="BL101" t="str">
            <v>Analysis</v>
          </cell>
          <cell r="BM101" t="str">
            <v>Analysis</v>
          </cell>
          <cell r="BN101" t="str">
            <v>Analysis</v>
          </cell>
          <cell r="BO101" t="str">
            <v>Analysis</v>
          </cell>
          <cell r="BP101" t="str">
            <v>Analysis</v>
          </cell>
          <cell r="BQ101" t="str">
            <v>Analysis</v>
          </cell>
          <cell r="BR101" t="str">
            <v>Analysis</v>
          </cell>
          <cell r="BS101" t="str">
            <v>Analysis</v>
          </cell>
          <cell r="BT101" t="str">
            <v>Analysis</v>
          </cell>
          <cell r="BU101" t="str">
            <v>Analysis</v>
          </cell>
          <cell r="BV101" t="str">
            <v>Analysis</v>
          </cell>
          <cell r="BW101" t="str">
            <v>Analysis</v>
          </cell>
          <cell r="BX101" t="str">
            <v>Analysis</v>
          </cell>
          <cell r="BY101" t="str">
            <v>Analysis</v>
          </cell>
          <cell r="BZ101" t="str">
            <v>Analysis</v>
          </cell>
          <cell r="CA101" t="str">
            <v>Analysis</v>
          </cell>
          <cell r="CB101" t="str">
            <v>Analysis</v>
          </cell>
          <cell r="CC101" t="str">
            <v>Analysis</v>
          </cell>
          <cell r="CD101" t="str">
            <v>Analysis</v>
          </cell>
          <cell r="CE101" t="str">
            <v>Analysis</v>
          </cell>
          <cell r="CF101" t="str">
            <v>Analysis</v>
          </cell>
          <cell r="CG101" t="str">
            <v>Analysis</v>
          </cell>
          <cell r="CH101" t="str">
            <v>Analysis</v>
          </cell>
          <cell r="CI101" t="str">
            <v>Analysis</v>
          </cell>
          <cell r="CJ101" t="str">
            <v>Analysis</v>
          </cell>
          <cell r="CK101" t="str">
            <v>Analysis</v>
          </cell>
          <cell r="CL101" t="str">
            <v>Analysis</v>
          </cell>
          <cell r="CM101" t="str">
            <v>Analysis</v>
          </cell>
          <cell r="CN101" t="str">
            <v>Analysis</v>
          </cell>
          <cell r="CO101" t="str">
            <v>Analysis</v>
          </cell>
          <cell r="CP101" t="str">
            <v>Analysis</v>
          </cell>
          <cell r="CQ101"/>
          <cell r="CR101"/>
          <cell r="CS101"/>
          <cell r="CT101"/>
          <cell r="CU101"/>
          <cell r="CV101"/>
          <cell r="CW101"/>
          <cell r="CX101"/>
          <cell r="CY101"/>
          <cell r="CZ101"/>
          <cell r="DA101"/>
          <cell r="DB101"/>
          <cell r="DC101"/>
          <cell r="DD101"/>
          <cell r="DE101"/>
          <cell r="DF101"/>
          <cell r="DG101"/>
          <cell r="DH101"/>
          <cell r="DI101"/>
          <cell r="DJ101"/>
          <cell r="DK101"/>
          <cell r="DL101"/>
          <cell r="DM101"/>
          <cell r="DN101"/>
          <cell r="DO101"/>
          <cell r="DP101"/>
          <cell r="DQ101"/>
          <cell r="DR101"/>
          <cell r="DS101"/>
          <cell r="DT101"/>
          <cell r="DU101"/>
          <cell r="DV101"/>
          <cell r="DW101" t="str">
            <v>Analysis</v>
          </cell>
          <cell r="DX101" t="str">
            <v>Analysis</v>
          </cell>
          <cell r="DY101" t="str">
            <v>Analysis</v>
          </cell>
          <cell r="DZ101" t="str">
            <v>Analysis</v>
          </cell>
          <cell r="EA101" t="str">
            <v>Analysis</v>
          </cell>
          <cell r="EB101" t="str">
            <v>Analysis</v>
          </cell>
          <cell r="EC101" t="str">
            <v>Analysis</v>
          </cell>
          <cell r="ED101" t="str">
            <v>Analysis</v>
          </cell>
          <cell r="EE101" t="str">
            <v>Analysis</v>
          </cell>
          <cell r="EF101" t="str">
            <v>Analysis</v>
          </cell>
          <cell r="EG101" t="str">
            <v>Analysis</v>
          </cell>
          <cell r="EH101" t="str">
            <v>Analysis</v>
          </cell>
          <cell r="EI101" t="str">
            <v>Analysis</v>
          </cell>
          <cell r="EJ101" t="str">
            <v>Analysis</v>
          </cell>
        </row>
        <row r="102">
          <cell r="B102" t="str">
            <v>Amber</v>
          </cell>
          <cell r="C102" t="str">
            <v>Green</v>
          </cell>
          <cell r="D102" t="str">
            <v>Green</v>
          </cell>
          <cell r="E102" t="str">
            <v>Green</v>
          </cell>
          <cell r="F102" t="str">
            <v>Green</v>
          </cell>
          <cell r="G102" t="str">
            <v>Amber</v>
          </cell>
          <cell r="H102" t="str">
            <v>Green</v>
          </cell>
          <cell r="I102" t="str">
            <v>Green</v>
          </cell>
          <cell r="J102" t="str">
            <v>Green</v>
          </cell>
          <cell r="K102" t="str">
            <v>Green</v>
          </cell>
          <cell r="L102" t="str">
            <v>Green</v>
          </cell>
          <cell r="M102" t="str">
            <v>N/A</v>
          </cell>
          <cell r="N102" t="str">
            <v>Amber</v>
          </cell>
          <cell r="O102" t="str">
            <v>Amber</v>
          </cell>
          <cell r="P102" t="str">
            <v>Green</v>
          </cell>
          <cell r="Q102" t="str">
            <v>Green</v>
          </cell>
          <cell r="R102" t="str">
            <v>Green</v>
          </cell>
          <cell r="S102" t="str">
            <v>Green</v>
          </cell>
          <cell r="T102" t="str">
            <v>Green</v>
          </cell>
          <cell r="U102" t="str">
            <v>Green</v>
          </cell>
          <cell r="V102" t="str">
            <v>Green</v>
          </cell>
          <cell r="W102" t="str">
            <v>Green</v>
          </cell>
          <cell r="X102" t="str">
            <v>Green</v>
          </cell>
          <cell r="Y102" t="str">
            <v>Green</v>
          </cell>
          <cell r="Z102" t="str">
            <v>N/A</v>
          </cell>
          <cell r="AA102" t="str">
            <v>Green</v>
          </cell>
          <cell r="AB102" t="str">
            <v>Green</v>
          </cell>
          <cell r="AC102" t="str">
            <v>Amber</v>
          </cell>
          <cell r="AD102" t="str">
            <v>Amber</v>
          </cell>
          <cell r="AE102" t="str">
            <v>Green</v>
          </cell>
          <cell r="AF102" t="str">
            <v>Amber</v>
          </cell>
          <cell r="AG102" t="str">
            <v xml:space="preserve">Green </v>
          </cell>
          <cell r="AH102" t="str">
            <v>N/A</v>
          </cell>
          <cell r="AI102" t="str">
            <v xml:space="preserve">Green </v>
          </cell>
          <cell r="AJ102" t="str">
            <v xml:space="preserve">Green </v>
          </cell>
          <cell r="AK102" t="str">
            <v>N/A</v>
          </cell>
          <cell r="AL102" t="str">
            <v>N/A</v>
          </cell>
          <cell r="AM102" t="str">
            <v xml:space="preserve">Green </v>
          </cell>
          <cell r="AN102" t="str">
            <v xml:space="preserve">Green </v>
          </cell>
          <cell r="AO102" t="str">
            <v>N/A</v>
          </cell>
          <cell r="AP102" t="str">
            <v>Amber</v>
          </cell>
          <cell r="AQ102" t="str">
            <v>Amber</v>
          </cell>
          <cell r="AR102" t="str">
            <v>N/A</v>
          </cell>
          <cell r="AS102" t="str">
            <v>N/A</v>
          </cell>
          <cell r="AT102" t="str">
            <v>N/A</v>
          </cell>
          <cell r="AU102" t="str">
            <v>Amber</v>
          </cell>
          <cell r="AV102" t="str">
            <v>N/A</v>
          </cell>
          <cell r="AW102"/>
          <cell r="AX102" t="str">
            <v>Green</v>
          </cell>
          <cell r="AY102" t="str">
            <v>Green</v>
          </cell>
          <cell r="AZ102" t="str">
            <v>Green</v>
          </cell>
          <cell r="BA102" t="str">
            <v>Green</v>
          </cell>
          <cell r="BB102" t="str">
            <v>Amber</v>
          </cell>
          <cell r="BC102" t="str">
            <v>Amber</v>
          </cell>
          <cell r="BD102" t="str">
            <v>Green</v>
          </cell>
          <cell r="BE102" t="str">
            <v>Green</v>
          </cell>
          <cell r="BF102" t="str">
            <v>N/A</v>
          </cell>
          <cell r="BG102" t="str">
            <v>Green</v>
          </cell>
          <cell r="BH102" t="str">
            <v>Green</v>
          </cell>
          <cell r="BI102" t="str">
            <v>Green</v>
          </cell>
          <cell r="BJ102"/>
          <cell r="BK102" t="str">
            <v>Green</v>
          </cell>
          <cell r="BL102" t="str">
            <v>Amber</v>
          </cell>
          <cell r="BM102" t="str">
            <v>Green</v>
          </cell>
          <cell r="BN102" t="str">
            <v>Amber</v>
          </cell>
          <cell r="BO102" t="str">
            <v>Amber</v>
          </cell>
          <cell r="BP102" t="str">
            <v>Green</v>
          </cell>
          <cell r="BQ102" t="str">
            <v>Green</v>
          </cell>
          <cell r="BR102" t="str">
            <v>Green</v>
          </cell>
          <cell r="BS102" t="str">
            <v>Green</v>
          </cell>
          <cell r="BT102" t="str">
            <v>Green</v>
          </cell>
          <cell r="BU102" t="str">
            <v>Amber</v>
          </cell>
          <cell r="BV102" t="str">
            <v>Green</v>
          </cell>
          <cell r="BW102" t="str">
            <v>Amber</v>
          </cell>
          <cell r="BX102" t="str">
            <v>Green</v>
          </cell>
          <cell r="BY102" t="str">
            <v>Green</v>
          </cell>
          <cell r="BZ102" t="str">
            <v>N/A</v>
          </cell>
          <cell r="CA102" t="str">
            <v>Green</v>
          </cell>
          <cell r="CB102" t="str">
            <v>Green</v>
          </cell>
          <cell r="CC102" t="str">
            <v>Green</v>
          </cell>
          <cell r="CD102" t="str">
            <v>N/A</v>
          </cell>
          <cell r="CE102" t="str">
            <v>Amber</v>
          </cell>
          <cell r="CF102" t="str">
            <v>Green</v>
          </cell>
          <cell r="CG102" t="str">
            <v>Amber</v>
          </cell>
          <cell r="CH102" t="str">
            <v>Green</v>
          </cell>
          <cell r="CI102" t="str">
            <v>N/A</v>
          </cell>
          <cell r="CJ102" t="str">
            <v>Green</v>
          </cell>
          <cell r="CK102" t="str">
            <v>Green</v>
          </cell>
          <cell r="CL102" t="str">
            <v>Green</v>
          </cell>
          <cell r="CM102" t="str">
            <v>Green</v>
          </cell>
          <cell r="CN102" t="str">
            <v>Green</v>
          </cell>
          <cell r="CO102" t="str">
            <v>Green</v>
          </cell>
          <cell r="CP102" t="str">
            <v>Green</v>
          </cell>
          <cell r="CQ102"/>
          <cell r="CR102"/>
          <cell r="CS102"/>
          <cell r="CT102"/>
          <cell r="CU102"/>
          <cell r="CV102"/>
          <cell r="CW102"/>
          <cell r="CX102"/>
          <cell r="CY102"/>
          <cell r="CZ102"/>
          <cell r="DA102"/>
          <cell r="DB102"/>
          <cell r="DC102"/>
          <cell r="DD102"/>
          <cell r="DE102"/>
          <cell r="DF102"/>
          <cell r="DG102"/>
          <cell r="DH102"/>
          <cell r="DI102"/>
          <cell r="DJ102"/>
          <cell r="DK102"/>
          <cell r="DL102"/>
          <cell r="DM102"/>
          <cell r="DN102"/>
          <cell r="DO102"/>
          <cell r="DP102"/>
          <cell r="DQ102"/>
          <cell r="DR102"/>
          <cell r="DS102"/>
          <cell r="DT102"/>
          <cell r="DU102"/>
          <cell r="DV102"/>
          <cell r="DW102" t="str">
            <v>Green</v>
          </cell>
          <cell r="DX102" t="str">
            <v>N/A</v>
          </cell>
          <cell r="DY102" t="str">
            <v>N/A</v>
          </cell>
          <cell r="DZ102" t="str">
            <v>Amber</v>
          </cell>
          <cell r="EA102" t="str">
            <v>Amber</v>
          </cell>
          <cell r="EB102" t="str">
            <v>Green</v>
          </cell>
          <cell r="EC102" t="str">
            <v>N/A</v>
          </cell>
          <cell r="ED102" t="str">
            <v>Green</v>
          </cell>
          <cell r="EE102" t="str">
            <v>Green</v>
          </cell>
          <cell r="EF102" t="str">
            <v>Green</v>
          </cell>
          <cell r="EG102" t="str">
            <v>Green</v>
          </cell>
          <cell r="EH102" t="str">
            <v>Green</v>
          </cell>
          <cell r="EI102" t="str">
            <v>Amber</v>
          </cell>
          <cell r="EJ102" t="str">
            <v>Amber</v>
          </cell>
        </row>
        <row r="103">
          <cell r="B103" t="str">
            <v>Amber</v>
          </cell>
          <cell r="C103" t="str">
            <v>Green</v>
          </cell>
          <cell r="D103" t="str">
            <v>Green</v>
          </cell>
          <cell r="E103" t="str">
            <v>Green</v>
          </cell>
          <cell r="F103" t="str">
            <v>Green</v>
          </cell>
          <cell r="G103" t="str">
            <v>Green</v>
          </cell>
          <cell r="H103" t="str">
            <v>Green</v>
          </cell>
          <cell r="I103" t="str">
            <v>Green</v>
          </cell>
          <cell r="J103" t="str">
            <v>Green</v>
          </cell>
          <cell r="K103" t="str">
            <v>N/A</v>
          </cell>
          <cell r="L103" t="str">
            <v>Green</v>
          </cell>
          <cell r="M103" t="str">
            <v>N/A</v>
          </cell>
          <cell r="N103" t="str">
            <v>Amber</v>
          </cell>
          <cell r="O103" t="str">
            <v>Green</v>
          </cell>
          <cell r="P103" t="str">
            <v>Green</v>
          </cell>
          <cell r="Q103" t="str">
            <v>Green</v>
          </cell>
          <cell r="R103" t="str">
            <v>Green</v>
          </cell>
          <cell r="S103" t="str">
            <v>Green</v>
          </cell>
          <cell r="T103" t="str">
            <v>Green</v>
          </cell>
          <cell r="U103" t="str">
            <v>Green</v>
          </cell>
          <cell r="V103" t="str">
            <v>Green</v>
          </cell>
          <cell r="W103" t="str">
            <v>Green</v>
          </cell>
          <cell r="X103" t="str">
            <v>Green</v>
          </cell>
          <cell r="Y103" t="str">
            <v>Green</v>
          </cell>
          <cell r="Z103" t="str">
            <v>N/A</v>
          </cell>
          <cell r="AA103" t="str">
            <v>Green</v>
          </cell>
          <cell r="AB103" t="str">
            <v>Green</v>
          </cell>
          <cell r="AC103" t="str">
            <v>Green</v>
          </cell>
          <cell r="AD103" t="str">
            <v>Amber</v>
          </cell>
          <cell r="AE103" t="str">
            <v>Green</v>
          </cell>
          <cell r="AF103" t="str">
            <v>Amber</v>
          </cell>
          <cell r="AG103" t="str">
            <v xml:space="preserve">Green </v>
          </cell>
          <cell r="AH103" t="str">
            <v>N/A</v>
          </cell>
          <cell r="AI103" t="str">
            <v>Amber</v>
          </cell>
          <cell r="AJ103" t="str">
            <v xml:space="preserve">Green </v>
          </cell>
          <cell r="AK103" t="str">
            <v>N/A</v>
          </cell>
          <cell r="AL103" t="str">
            <v>N/A</v>
          </cell>
          <cell r="AM103" t="str">
            <v xml:space="preserve">Green </v>
          </cell>
          <cell r="AN103" t="str">
            <v xml:space="preserve">Green </v>
          </cell>
          <cell r="AO103" t="str">
            <v>N/A</v>
          </cell>
          <cell r="AP103" t="str">
            <v xml:space="preserve">Green </v>
          </cell>
          <cell r="AQ103" t="str">
            <v>Amber</v>
          </cell>
          <cell r="AR103" t="str">
            <v>N/A</v>
          </cell>
          <cell r="AS103" t="str">
            <v>N/A</v>
          </cell>
          <cell r="AT103" t="str">
            <v>N/A</v>
          </cell>
          <cell r="AU103" t="str">
            <v>n/a</v>
          </cell>
          <cell r="AV103" t="str">
            <v>N/A</v>
          </cell>
          <cell r="AW103"/>
          <cell r="AX103" t="str">
            <v>Green</v>
          </cell>
          <cell r="AY103" t="str">
            <v>Green</v>
          </cell>
          <cell r="AZ103" t="str">
            <v>Green</v>
          </cell>
          <cell r="BA103" t="str">
            <v>Green</v>
          </cell>
          <cell r="BB103" t="str">
            <v>Amber</v>
          </cell>
          <cell r="BC103" t="str">
            <v>Amber</v>
          </cell>
          <cell r="BD103" t="str">
            <v>Green</v>
          </cell>
          <cell r="BE103" t="str">
            <v>Green</v>
          </cell>
          <cell r="BF103" t="str">
            <v>N/A</v>
          </cell>
          <cell r="BG103" t="str">
            <v>Green</v>
          </cell>
          <cell r="BH103" t="str">
            <v>Green</v>
          </cell>
          <cell r="BI103" t="str">
            <v>Green</v>
          </cell>
          <cell r="BJ103"/>
          <cell r="BK103" t="str">
            <v>Green</v>
          </cell>
          <cell r="BL103" t="str">
            <v>Green</v>
          </cell>
          <cell r="BM103" t="str">
            <v>Green</v>
          </cell>
          <cell r="BN103" t="str">
            <v>Green</v>
          </cell>
          <cell r="BO103" t="str">
            <v>Green</v>
          </cell>
          <cell r="BP103" t="str">
            <v>Green</v>
          </cell>
          <cell r="BQ103" t="str">
            <v>Green</v>
          </cell>
          <cell r="BR103" t="str">
            <v>Green</v>
          </cell>
          <cell r="BS103" t="str">
            <v>Green</v>
          </cell>
          <cell r="BT103" t="str">
            <v>Green</v>
          </cell>
          <cell r="BU103" t="str">
            <v>Green</v>
          </cell>
          <cell r="BV103" t="str">
            <v>Green</v>
          </cell>
          <cell r="BW103" t="str">
            <v>Amber</v>
          </cell>
          <cell r="BX103" t="str">
            <v>Green</v>
          </cell>
          <cell r="BY103" t="str">
            <v>Green</v>
          </cell>
          <cell r="BZ103" t="str">
            <v>N/A</v>
          </cell>
          <cell r="CA103" t="str">
            <v>Green</v>
          </cell>
          <cell r="CB103" t="str">
            <v>Green</v>
          </cell>
          <cell r="CC103" t="str">
            <v>Green</v>
          </cell>
          <cell r="CD103" t="str">
            <v>N/A</v>
          </cell>
          <cell r="CE103" t="str">
            <v>Amber</v>
          </cell>
          <cell r="CF103" t="str">
            <v>Green</v>
          </cell>
          <cell r="CG103" t="str">
            <v>Green</v>
          </cell>
          <cell r="CH103" t="str">
            <v>Green</v>
          </cell>
          <cell r="CI103" t="str">
            <v>N/A</v>
          </cell>
          <cell r="CJ103" t="str">
            <v>Green</v>
          </cell>
          <cell r="CK103" t="str">
            <v>Green</v>
          </cell>
          <cell r="CL103" t="str">
            <v>Green</v>
          </cell>
          <cell r="CM103" t="str">
            <v>Green</v>
          </cell>
          <cell r="CN103" t="str">
            <v>Green</v>
          </cell>
          <cell r="CO103" t="str">
            <v>Green</v>
          </cell>
          <cell r="CP103" t="str">
            <v>Green</v>
          </cell>
          <cell r="CQ103"/>
          <cell r="CR103"/>
          <cell r="CS103"/>
          <cell r="CT103"/>
          <cell r="CU103"/>
          <cell r="CV103"/>
          <cell r="CW103"/>
          <cell r="CX103"/>
          <cell r="CY103"/>
          <cell r="CZ103"/>
          <cell r="DA103"/>
          <cell r="DB103"/>
          <cell r="DC103"/>
          <cell r="DD103"/>
          <cell r="DE103"/>
          <cell r="DF103"/>
          <cell r="DG103"/>
          <cell r="DH103"/>
          <cell r="DI103"/>
          <cell r="DJ103"/>
          <cell r="DK103"/>
          <cell r="DL103"/>
          <cell r="DM103"/>
          <cell r="DN103"/>
          <cell r="DO103"/>
          <cell r="DP103"/>
          <cell r="DQ103"/>
          <cell r="DR103"/>
          <cell r="DS103"/>
          <cell r="DT103"/>
          <cell r="DU103"/>
          <cell r="DV103"/>
          <cell r="DW103" t="str">
            <v>Green</v>
          </cell>
          <cell r="DX103" t="str">
            <v>N/A</v>
          </cell>
          <cell r="DY103" t="str">
            <v>N/A</v>
          </cell>
          <cell r="DZ103" t="str">
            <v>Green</v>
          </cell>
          <cell r="EA103" t="str">
            <v>Green</v>
          </cell>
          <cell r="EB103" t="str">
            <v>Green</v>
          </cell>
          <cell r="EC103" t="str">
            <v>N/A</v>
          </cell>
          <cell r="ED103" t="str">
            <v>Green</v>
          </cell>
          <cell r="EE103" t="str">
            <v>Green</v>
          </cell>
          <cell r="EF103" t="str">
            <v>Green</v>
          </cell>
          <cell r="EG103" t="str">
            <v>Green</v>
          </cell>
          <cell r="EH103" t="str">
            <v>Green</v>
          </cell>
          <cell r="EI103" t="str">
            <v>Green</v>
          </cell>
          <cell r="EJ103" t="str">
            <v>Green</v>
          </cell>
        </row>
        <row r="104">
          <cell r="B104" t="str">
            <v>Communications, &amp; Stakeholder Engagement</v>
          </cell>
          <cell r="C104" t="str">
            <v>Communications, &amp; Stakeholder Engagement</v>
          </cell>
          <cell r="D104" t="str">
            <v>Communications, &amp; Stakeholder Engagement</v>
          </cell>
          <cell r="E104" t="str">
            <v>Communications, &amp; Stakeholder Engagement</v>
          </cell>
          <cell r="F104" t="str">
            <v>Communications, &amp; Stakeholder Engagement</v>
          </cell>
          <cell r="G104" t="str">
            <v>Communications, &amp; Stakeholder Engagement</v>
          </cell>
          <cell r="H104" t="str">
            <v>Communications, &amp; Stakeholder Engagement</v>
          </cell>
          <cell r="I104" t="str">
            <v>Communications, &amp; Stakeholder Engagement</v>
          </cell>
          <cell r="J104" t="str">
            <v>Communications, &amp; Stakeholder Engagement</v>
          </cell>
          <cell r="K104" t="str">
            <v>Communications, &amp; Stakeholder Engagement</v>
          </cell>
          <cell r="L104" t="str">
            <v>Communications, &amp; Stakeholder Engagement</v>
          </cell>
          <cell r="M104" t="str">
            <v>Communications, &amp; Stakeholder Engagement</v>
          </cell>
          <cell r="N104" t="str">
            <v>Communications, &amp; Stakeholder Engagement</v>
          </cell>
          <cell r="O104" t="str">
            <v>Communications, &amp; Stakeholder Engagement</v>
          </cell>
          <cell r="P104" t="str">
            <v>Communications, &amp; Stakeholder Engagement</v>
          </cell>
          <cell r="Q104" t="str">
            <v>Communications, &amp; Stakeholder Engagement</v>
          </cell>
          <cell r="R104" t="str">
            <v>Communications, &amp; Stakeholder Engagement</v>
          </cell>
          <cell r="S104" t="str">
            <v>Communications, &amp; Stakeholder Engagement</v>
          </cell>
          <cell r="T104" t="str">
            <v>Communications, &amp; Stakeholder Engagement</v>
          </cell>
          <cell r="U104" t="str">
            <v>Communications, &amp; Stakeholder Engagement</v>
          </cell>
          <cell r="V104" t="str">
            <v>Communications, &amp; Stakeholder Engagement</v>
          </cell>
          <cell r="W104" t="str">
            <v>Communications, &amp; Stakeholder Engagement</v>
          </cell>
          <cell r="X104" t="str">
            <v>Communications, &amp; Stakeholder Engagement</v>
          </cell>
          <cell r="Y104" t="str">
            <v>Communications, &amp; Stakeholder Engagement</v>
          </cell>
          <cell r="Z104" t="str">
            <v>Communications, &amp; Stakeholder Engagement</v>
          </cell>
          <cell r="AA104" t="str">
            <v>Communications, &amp; Stakeholder Engagement</v>
          </cell>
          <cell r="AB104" t="str">
            <v>Communications, &amp; Stakeholder Engagement</v>
          </cell>
          <cell r="AC104" t="str">
            <v>Communications, &amp; Stakeholder Engagement</v>
          </cell>
          <cell r="AD104" t="str">
            <v>Communications and Stakeholder Engagement</v>
          </cell>
          <cell r="AE104" t="str">
            <v>Communications, &amp; Stakeholder Engagement</v>
          </cell>
          <cell r="AF104" t="str">
            <v>Communications, &amp; Stakeholder Engagement</v>
          </cell>
          <cell r="AG104" t="str">
            <v>Communications, &amp; Stakeholder Engagement</v>
          </cell>
          <cell r="AH104" t="str">
            <v>Communications, &amp; Stakeholder Engagement</v>
          </cell>
          <cell r="AI104" t="str">
            <v>Communications, &amp; Stakeholder Engagement</v>
          </cell>
          <cell r="AJ104" t="str">
            <v>Communications, &amp; Stakeholder Engagement</v>
          </cell>
          <cell r="AK104" t="str">
            <v>Communications, &amp; Stakeholder Engagement</v>
          </cell>
          <cell r="AL104" t="str">
            <v>Communications, &amp; Stakeholder Engagement</v>
          </cell>
          <cell r="AM104" t="str">
            <v>Communications, &amp; Stakeholder Engagement</v>
          </cell>
          <cell r="AN104" t="str">
            <v>Communications, &amp; Stakeholder Engagement</v>
          </cell>
          <cell r="AO104" t="str">
            <v>Communications, &amp; Stakeholder Engagement</v>
          </cell>
          <cell r="AP104" t="str">
            <v>Communications, &amp; Stakeholder Engagement</v>
          </cell>
          <cell r="AQ104" t="str">
            <v>Communications, &amp; Stakeholder Engagement</v>
          </cell>
          <cell r="AR104" t="str">
            <v>Communications, &amp; Stakeholder Engagement</v>
          </cell>
          <cell r="AS104" t="str">
            <v>Communications, &amp; Stakeholder Engagement</v>
          </cell>
          <cell r="AT104" t="str">
            <v>Communications, &amp; Stakeholder Engagement</v>
          </cell>
          <cell r="AU104" t="str">
            <v>Communications, &amp; Stakeholder Engagement</v>
          </cell>
          <cell r="AV104" t="str">
            <v>Communications, &amp; Stakeholder Engagement</v>
          </cell>
          <cell r="AW104" t="str">
            <v>Communications, &amp; Stakeholder Engagement</v>
          </cell>
          <cell r="AX104" t="str">
            <v>Communications, &amp; Stakeholder Engagement</v>
          </cell>
          <cell r="AY104" t="str">
            <v>Communications, &amp; Stakeholder Engagement</v>
          </cell>
          <cell r="AZ104" t="str">
            <v>Communications, &amp; Stakeholder Engagement</v>
          </cell>
          <cell r="BA104" t="str">
            <v>Communications, &amp; Stakeholder Engagement</v>
          </cell>
          <cell r="BB104" t="str">
            <v>Communications, &amp; Stakeholder Engagement</v>
          </cell>
          <cell r="BC104" t="str">
            <v>Communications, &amp; Stakeholder Engagement</v>
          </cell>
          <cell r="BD104" t="str">
            <v>Communications, &amp; Stakeholder Engagement</v>
          </cell>
          <cell r="BE104" t="str">
            <v>Communications, &amp; Stakeholder Engagement</v>
          </cell>
          <cell r="BF104" t="str">
            <v>Communications, &amp; Stakeholder Engagement</v>
          </cell>
          <cell r="BG104" t="str">
            <v>Communications, &amp; Stakeholder Engagement</v>
          </cell>
          <cell r="BH104" t="str">
            <v>Communications, &amp; Stakeholder Engagement</v>
          </cell>
          <cell r="BI104" t="str">
            <v>Communications, &amp; Stakeholder Engagement</v>
          </cell>
          <cell r="BJ104" t="str">
            <v>Communications, &amp; Stakeholder Engagement</v>
          </cell>
          <cell r="BK104" t="str">
            <v>Communications, &amp; Stakeholder Engagement</v>
          </cell>
          <cell r="BL104" t="str">
            <v>Communications, &amp; Stakeholder Engagement</v>
          </cell>
          <cell r="BM104" t="str">
            <v>Communications, &amp; Stakeholder Engagement</v>
          </cell>
          <cell r="BN104" t="str">
            <v>Communications, &amp; Stakeholder Engagement</v>
          </cell>
          <cell r="BO104" t="str">
            <v>Communications, &amp; Stakeholder Engagement</v>
          </cell>
          <cell r="BP104" t="str">
            <v>Communications, &amp; Stakeholder Engagement</v>
          </cell>
          <cell r="BQ104" t="str">
            <v>Communications, &amp; Stakeholder Engagement</v>
          </cell>
          <cell r="BR104" t="str">
            <v>Communications, &amp; Stakeholder Engagement</v>
          </cell>
          <cell r="BS104" t="str">
            <v>Communications, &amp; Stakeholder Engagement</v>
          </cell>
          <cell r="BT104" t="str">
            <v>Communications, &amp; Stakeholder Engagement</v>
          </cell>
          <cell r="BU104" t="str">
            <v>Communications, &amp; Stakeholder Engagement</v>
          </cell>
          <cell r="BV104" t="str">
            <v>Communications, &amp; Stakeholder Engagement</v>
          </cell>
          <cell r="BW104" t="str">
            <v>Communications, &amp; Stakeholder Engagement</v>
          </cell>
          <cell r="BX104" t="str">
            <v>Communications, &amp; Stakeholder Engagement</v>
          </cell>
          <cell r="BY104" t="str">
            <v>Communications, &amp; Stakeholder Engagement</v>
          </cell>
          <cell r="BZ104" t="str">
            <v>Communications, &amp; Stakeholder Engagement</v>
          </cell>
          <cell r="CA104" t="str">
            <v>Communications, &amp; Stakeholder Engagement</v>
          </cell>
          <cell r="CB104" t="str">
            <v>Communications, &amp; Stakeholder Engagement</v>
          </cell>
          <cell r="CC104" t="str">
            <v>Communications, &amp; Stakeholder Engagement</v>
          </cell>
          <cell r="CD104" t="str">
            <v>Communications, &amp; Stakeholder Engagement</v>
          </cell>
          <cell r="CE104" t="str">
            <v>Communications, &amp; Stakeholder Engagement</v>
          </cell>
          <cell r="CF104" t="str">
            <v>Communications, &amp; Stakeholder Engagement</v>
          </cell>
          <cell r="CG104" t="str">
            <v>Communications, &amp; Stakeholder Engagement</v>
          </cell>
          <cell r="CH104" t="str">
            <v>Communications, &amp; Stakeholder Engagement</v>
          </cell>
          <cell r="CI104" t="str">
            <v>Communications, &amp; Stakeholder Engagement</v>
          </cell>
          <cell r="CJ104" t="str">
            <v>Communications, &amp; Stakeholder Engagement</v>
          </cell>
          <cell r="CK104" t="str">
            <v>Communications, &amp; Stakeholder Engagement</v>
          </cell>
          <cell r="CL104" t="str">
            <v>Communications, &amp; Stakeholder Engagement</v>
          </cell>
          <cell r="CM104" t="str">
            <v>Communications, &amp; Stakeholder Engagement</v>
          </cell>
          <cell r="CN104" t="str">
            <v>Communications, &amp; Stakeholder Engagement</v>
          </cell>
          <cell r="CO104" t="str">
            <v>Communications, &amp; Stakeholder Engagement</v>
          </cell>
          <cell r="CP104" t="str">
            <v>Communications, &amp; Stakeholder Engagement</v>
          </cell>
          <cell r="CQ104"/>
          <cell r="CR104"/>
          <cell r="CS104"/>
          <cell r="CT104"/>
          <cell r="CU104"/>
          <cell r="CV104"/>
          <cell r="CW104"/>
          <cell r="CX104"/>
          <cell r="CY104"/>
          <cell r="CZ104"/>
          <cell r="DA104"/>
          <cell r="DB104"/>
          <cell r="DC104"/>
          <cell r="DD104"/>
          <cell r="DE104"/>
          <cell r="DF104"/>
          <cell r="DG104"/>
          <cell r="DH104"/>
          <cell r="DI104"/>
          <cell r="DJ104"/>
          <cell r="DK104"/>
          <cell r="DL104"/>
          <cell r="DM104"/>
          <cell r="DN104"/>
          <cell r="DO104"/>
          <cell r="DP104"/>
          <cell r="DQ104"/>
          <cell r="DR104"/>
          <cell r="DS104"/>
          <cell r="DT104"/>
          <cell r="DU104"/>
          <cell r="DV104"/>
          <cell r="DW104" t="str">
            <v>Communications, &amp; Stakeholder Engagement</v>
          </cell>
          <cell r="DX104" t="str">
            <v>Communications, &amp; Stakeholder Engagement</v>
          </cell>
          <cell r="DY104" t="str">
            <v>Communications, &amp; Stakeholder Engagement</v>
          </cell>
          <cell r="DZ104" t="str">
            <v>Communications, &amp; Stakeholder Engagement</v>
          </cell>
          <cell r="EA104" t="str">
            <v>Communications, &amp; Stakeholder Engagement</v>
          </cell>
          <cell r="EB104" t="str">
            <v>Communications, &amp; Stakeholder Engagement</v>
          </cell>
          <cell r="EC104" t="str">
            <v>Communications, &amp; Stakeholder Engagement</v>
          </cell>
          <cell r="ED104" t="str">
            <v>Communications, &amp; Stakeholder Engagement</v>
          </cell>
          <cell r="EE104" t="str">
            <v>Communications, &amp; Stakeholder Engagement</v>
          </cell>
          <cell r="EF104" t="str">
            <v>Communications, &amp; Stakeholder Engagement</v>
          </cell>
          <cell r="EG104" t="str">
            <v>Communications, &amp; Stakeholder Engagement</v>
          </cell>
          <cell r="EH104" t="str">
            <v>Communications, &amp; Stakeholder Engagement</v>
          </cell>
          <cell r="EI104" t="str">
            <v>Communications, &amp; Stakeholder Engagement</v>
          </cell>
          <cell r="EJ104" t="str">
            <v>Communications, &amp; Stakeholder Engagement</v>
          </cell>
        </row>
        <row r="105">
          <cell r="B105" t="str">
            <v>Green</v>
          </cell>
          <cell r="C105" t="str">
            <v>Green</v>
          </cell>
          <cell r="D105" t="str">
            <v>Green</v>
          </cell>
          <cell r="E105" t="str">
            <v>Green</v>
          </cell>
          <cell r="F105" t="str">
            <v>Green</v>
          </cell>
          <cell r="G105" t="str">
            <v>Amber</v>
          </cell>
          <cell r="H105" t="str">
            <v>Amber</v>
          </cell>
          <cell r="I105" t="str">
            <v>Green</v>
          </cell>
          <cell r="J105" t="str">
            <v>Green</v>
          </cell>
          <cell r="K105" t="str">
            <v>Green</v>
          </cell>
          <cell r="L105" t="str">
            <v>Green</v>
          </cell>
          <cell r="M105" t="str">
            <v>N/A</v>
          </cell>
          <cell r="N105" t="str">
            <v>Amber</v>
          </cell>
          <cell r="O105" t="str">
            <v>Amber</v>
          </cell>
          <cell r="P105" t="str">
            <v>Green</v>
          </cell>
          <cell r="Q105" t="str">
            <v>Green</v>
          </cell>
          <cell r="R105" t="str">
            <v>Green</v>
          </cell>
          <cell r="S105" t="str">
            <v>Green</v>
          </cell>
          <cell r="T105" t="str">
            <v>Green</v>
          </cell>
          <cell r="U105" t="str">
            <v>Amber</v>
          </cell>
          <cell r="V105" t="str">
            <v>Green</v>
          </cell>
          <cell r="W105" t="str">
            <v>Green</v>
          </cell>
          <cell r="X105" t="str">
            <v>Green</v>
          </cell>
          <cell r="Y105" t="str">
            <v>Green</v>
          </cell>
          <cell r="Z105" t="str">
            <v>Amber</v>
          </cell>
          <cell r="AA105" t="str">
            <v>Green</v>
          </cell>
          <cell r="AB105" t="str">
            <v>Green</v>
          </cell>
          <cell r="AC105" t="str">
            <v>Green</v>
          </cell>
          <cell r="AD105" t="str">
            <v>Amber</v>
          </cell>
          <cell r="AE105" t="str">
            <v>Green</v>
          </cell>
          <cell r="AF105" t="str">
            <v>Green</v>
          </cell>
          <cell r="AG105"/>
          <cell r="AH105"/>
          <cell r="AI105"/>
          <cell r="AJ105"/>
          <cell r="AK105"/>
          <cell r="AL105"/>
          <cell r="AM105"/>
          <cell r="AN105"/>
          <cell r="AO105"/>
          <cell r="AP105"/>
          <cell r="AQ105"/>
          <cell r="AR105"/>
          <cell r="AS105"/>
          <cell r="AT105"/>
          <cell r="AU105"/>
          <cell r="AV105"/>
          <cell r="AW105"/>
          <cell r="AX105" t="str">
            <v>Green</v>
          </cell>
          <cell r="AY105" t="str">
            <v>Green</v>
          </cell>
          <cell r="AZ105" t="str">
            <v>Green</v>
          </cell>
          <cell r="BA105" t="str">
            <v>Amber</v>
          </cell>
          <cell r="BB105" t="str">
            <v>Amber</v>
          </cell>
          <cell r="BC105" t="str">
            <v>Green</v>
          </cell>
          <cell r="BD105" t="str">
            <v>Green</v>
          </cell>
          <cell r="BE105" t="str">
            <v>Green</v>
          </cell>
          <cell r="BF105" t="str">
            <v>Amber</v>
          </cell>
          <cell r="BG105" t="str">
            <v>Green</v>
          </cell>
          <cell r="BH105" t="str">
            <v>Green</v>
          </cell>
          <cell r="BI105" t="str">
            <v>Green</v>
          </cell>
          <cell r="BJ105"/>
          <cell r="BK105" t="str">
            <v>Amber</v>
          </cell>
          <cell r="BL105" t="str">
            <v>Green</v>
          </cell>
          <cell r="BM105" t="str">
            <v>Green</v>
          </cell>
          <cell r="BN105" t="str">
            <v>Amber</v>
          </cell>
          <cell r="BO105" t="str">
            <v>Amber</v>
          </cell>
          <cell r="BP105" t="str">
            <v>Green</v>
          </cell>
          <cell r="BQ105" t="str">
            <v>Green</v>
          </cell>
          <cell r="BR105" t="str">
            <v>Green</v>
          </cell>
          <cell r="BS105" t="str">
            <v>Green</v>
          </cell>
          <cell r="BT105" t="str">
            <v>Green</v>
          </cell>
          <cell r="BU105" t="str">
            <v>Green</v>
          </cell>
          <cell r="BV105" t="str">
            <v>Green</v>
          </cell>
          <cell r="BW105" t="str">
            <v>Green</v>
          </cell>
          <cell r="BX105" t="str">
            <v>Green</v>
          </cell>
          <cell r="BY105" t="str">
            <v>Green</v>
          </cell>
          <cell r="BZ105" t="str">
            <v>Green</v>
          </cell>
          <cell r="CA105" t="str">
            <v>Green</v>
          </cell>
          <cell r="CB105" t="str">
            <v>Green</v>
          </cell>
          <cell r="CC105" t="str">
            <v>Green</v>
          </cell>
          <cell r="CD105" t="str">
            <v>N/A</v>
          </cell>
          <cell r="CE105" t="str">
            <v>Amber</v>
          </cell>
          <cell r="CF105" t="str">
            <v>Green</v>
          </cell>
          <cell r="CG105" t="str">
            <v>Amber</v>
          </cell>
          <cell r="CH105" t="str">
            <v>Amber</v>
          </cell>
          <cell r="CI105" t="str">
            <v>Green</v>
          </cell>
          <cell r="CJ105" t="str">
            <v>Green</v>
          </cell>
          <cell r="CK105" t="str">
            <v>Green</v>
          </cell>
          <cell r="CL105" t="str">
            <v>Green</v>
          </cell>
          <cell r="CM105" t="str">
            <v>Amber</v>
          </cell>
          <cell r="CN105" t="str">
            <v>Green</v>
          </cell>
          <cell r="CO105" t="str">
            <v>Green</v>
          </cell>
          <cell r="CP105" t="str">
            <v>Amber</v>
          </cell>
          <cell r="CQ105"/>
          <cell r="CR105"/>
          <cell r="CS105"/>
          <cell r="CT105"/>
          <cell r="CU105"/>
          <cell r="CV105"/>
          <cell r="CW105"/>
          <cell r="CX105"/>
          <cell r="CY105"/>
          <cell r="CZ105"/>
          <cell r="DA105"/>
          <cell r="DB105"/>
          <cell r="DC105"/>
          <cell r="DD105"/>
          <cell r="DE105"/>
          <cell r="DF105"/>
          <cell r="DG105"/>
          <cell r="DH105"/>
          <cell r="DI105"/>
          <cell r="DJ105"/>
          <cell r="DK105"/>
          <cell r="DL105"/>
          <cell r="DM105"/>
          <cell r="DN105"/>
          <cell r="DO105"/>
          <cell r="DP105"/>
          <cell r="DQ105"/>
          <cell r="DR105"/>
          <cell r="DS105"/>
          <cell r="DT105"/>
          <cell r="DU105"/>
          <cell r="DV105"/>
          <cell r="DW105" t="str">
            <v>Green</v>
          </cell>
          <cell r="DX105" t="str">
            <v>Amber</v>
          </cell>
          <cell r="DY105" t="str">
            <v>N/A</v>
          </cell>
          <cell r="DZ105" t="str">
            <v>Amber</v>
          </cell>
          <cell r="EA105" t="str">
            <v>Amber</v>
          </cell>
          <cell r="EB105" t="str">
            <v>Red</v>
          </cell>
          <cell r="EC105" t="str">
            <v>N/A</v>
          </cell>
          <cell r="ED105" t="str">
            <v>Green</v>
          </cell>
          <cell r="EE105" t="str">
            <v>Green</v>
          </cell>
          <cell r="EF105" t="str">
            <v>Green</v>
          </cell>
          <cell r="EG105" t="str">
            <v>Green</v>
          </cell>
          <cell r="EH105" t="str">
            <v>Green</v>
          </cell>
          <cell r="EI105" t="str">
            <v>Green</v>
          </cell>
          <cell r="EJ105" t="str">
            <v>Green</v>
          </cell>
        </row>
        <row r="106">
          <cell r="B106" t="str">
            <v>Green</v>
          </cell>
          <cell r="C106" t="str">
            <v>Green</v>
          </cell>
          <cell r="D106" t="str">
            <v>Green</v>
          </cell>
          <cell r="E106" t="str">
            <v>Green</v>
          </cell>
          <cell r="F106" t="str">
            <v>Green</v>
          </cell>
          <cell r="G106" t="str">
            <v>Green</v>
          </cell>
          <cell r="H106" t="str">
            <v>Green</v>
          </cell>
          <cell r="I106" t="str">
            <v>Green</v>
          </cell>
          <cell r="J106" t="str">
            <v>Green</v>
          </cell>
          <cell r="K106" t="str">
            <v>N/A</v>
          </cell>
          <cell r="L106" t="str">
            <v>Green</v>
          </cell>
          <cell r="M106" t="str">
            <v>N/A</v>
          </cell>
          <cell r="N106" t="str">
            <v>Amber</v>
          </cell>
          <cell r="O106" t="str">
            <v>Green</v>
          </cell>
          <cell r="P106" t="str">
            <v>Green</v>
          </cell>
          <cell r="Q106" t="str">
            <v>Green</v>
          </cell>
          <cell r="R106" t="str">
            <v>Green</v>
          </cell>
          <cell r="S106" t="str">
            <v>Green</v>
          </cell>
          <cell r="T106" t="str">
            <v>Green</v>
          </cell>
          <cell r="U106" t="str">
            <v>Green</v>
          </cell>
          <cell r="V106" t="str">
            <v>Green</v>
          </cell>
          <cell r="W106" t="str">
            <v>Green</v>
          </cell>
          <cell r="X106" t="str">
            <v>Green</v>
          </cell>
          <cell r="Y106" t="str">
            <v>Green</v>
          </cell>
          <cell r="Z106" t="str">
            <v>Green</v>
          </cell>
          <cell r="AA106" t="str">
            <v>Green</v>
          </cell>
          <cell r="AB106" t="str">
            <v>Green</v>
          </cell>
          <cell r="AC106" t="str">
            <v>Green</v>
          </cell>
          <cell r="AD106" t="str">
            <v>Amber</v>
          </cell>
          <cell r="AE106" t="str">
            <v>Green</v>
          </cell>
          <cell r="AF106" t="str">
            <v>Green</v>
          </cell>
          <cell r="AG106"/>
          <cell r="AH106"/>
          <cell r="AI106"/>
          <cell r="AJ106"/>
          <cell r="AK106"/>
          <cell r="AL106"/>
          <cell r="AM106"/>
          <cell r="AN106"/>
          <cell r="AO106"/>
          <cell r="AP106"/>
          <cell r="AQ106"/>
          <cell r="AR106"/>
          <cell r="AS106"/>
          <cell r="AT106"/>
          <cell r="AU106"/>
          <cell r="AV106"/>
          <cell r="AW106"/>
          <cell r="AX106" t="str">
            <v>Green</v>
          </cell>
          <cell r="AY106" t="str">
            <v>Green</v>
          </cell>
          <cell r="AZ106" t="str">
            <v>Green</v>
          </cell>
          <cell r="BA106" t="str">
            <v>Amber</v>
          </cell>
          <cell r="BB106" t="str">
            <v>Amber</v>
          </cell>
          <cell r="BC106" t="str">
            <v>Green</v>
          </cell>
          <cell r="BD106" t="str">
            <v>Green</v>
          </cell>
          <cell r="BE106" t="str">
            <v>Green</v>
          </cell>
          <cell r="BF106" t="str">
            <v>Green</v>
          </cell>
          <cell r="BG106" t="str">
            <v>Green</v>
          </cell>
          <cell r="BH106" t="str">
            <v>Green</v>
          </cell>
          <cell r="BI106" t="str">
            <v>Green</v>
          </cell>
          <cell r="BJ106"/>
          <cell r="BK106" t="str">
            <v>Green</v>
          </cell>
          <cell r="BL106" t="str">
            <v>Green</v>
          </cell>
          <cell r="BM106" t="str">
            <v>Green</v>
          </cell>
          <cell r="BN106" t="str">
            <v>Green</v>
          </cell>
          <cell r="BO106" t="str">
            <v>Green</v>
          </cell>
          <cell r="BP106" t="str">
            <v>Green</v>
          </cell>
          <cell r="BQ106" t="str">
            <v>Green</v>
          </cell>
          <cell r="BR106" t="str">
            <v>Green</v>
          </cell>
          <cell r="BS106" t="str">
            <v>Green</v>
          </cell>
          <cell r="BT106" t="str">
            <v>Green</v>
          </cell>
          <cell r="BU106" t="str">
            <v>Green</v>
          </cell>
          <cell r="BV106" t="str">
            <v>Green</v>
          </cell>
          <cell r="BW106" t="str">
            <v>Green</v>
          </cell>
          <cell r="BX106" t="str">
            <v>Green</v>
          </cell>
          <cell r="BY106" t="str">
            <v>Green</v>
          </cell>
          <cell r="BZ106" t="str">
            <v>Green</v>
          </cell>
          <cell r="CA106" t="str">
            <v>Green</v>
          </cell>
          <cell r="CB106" t="str">
            <v>Green</v>
          </cell>
          <cell r="CC106" t="str">
            <v>Green</v>
          </cell>
          <cell r="CD106" t="str">
            <v>N/A</v>
          </cell>
          <cell r="CE106" t="str">
            <v>Amber</v>
          </cell>
          <cell r="CF106" t="str">
            <v>Green</v>
          </cell>
          <cell r="CG106" t="str">
            <v>Green</v>
          </cell>
          <cell r="CH106" t="str">
            <v>Green</v>
          </cell>
          <cell r="CI106" t="str">
            <v>Green</v>
          </cell>
          <cell r="CJ106" t="str">
            <v>Green</v>
          </cell>
          <cell r="CK106" t="str">
            <v>Green</v>
          </cell>
          <cell r="CL106" t="str">
            <v>Green</v>
          </cell>
          <cell r="CM106" t="str">
            <v>Green</v>
          </cell>
          <cell r="CN106" t="str">
            <v>Green</v>
          </cell>
          <cell r="CO106" t="str">
            <v>Green</v>
          </cell>
          <cell r="CP106" t="str">
            <v>Green</v>
          </cell>
          <cell r="CQ106"/>
          <cell r="CR106"/>
          <cell r="CS106"/>
          <cell r="CT106"/>
          <cell r="CU106"/>
          <cell r="CV106"/>
          <cell r="CW106"/>
          <cell r="CX106"/>
          <cell r="CY106"/>
          <cell r="CZ106"/>
          <cell r="DA106"/>
          <cell r="DB106"/>
          <cell r="DC106"/>
          <cell r="DD106"/>
          <cell r="DE106"/>
          <cell r="DF106"/>
          <cell r="DG106"/>
          <cell r="DH106"/>
          <cell r="DI106"/>
          <cell r="DJ106"/>
          <cell r="DK106"/>
          <cell r="DL106"/>
          <cell r="DM106"/>
          <cell r="DN106"/>
          <cell r="DO106"/>
          <cell r="DP106"/>
          <cell r="DQ106"/>
          <cell r="DR106"/>
          <cell r="DS106"/>
          <cell r="DT106"/>
          <cell r="DU106"/>
          <cell r="DV106"/>
          <cell r="DW106" t="str">
            <v>Green</v>
          </cell>
          <cell r="DX106" t="str">
            <v>Amber</v>
          </cell>
          <cell r="DY106" t="str">
            <v>N/A</v>
          </cell>
          <cell r="DZ106" t="str">
            <v>Green</v>
          </cell>
          <cell r="EA106" t="str">
            <v>Green</v>
          </cell>
          <cell r="EB106" t="str">
            <v>Amber</v>
          </cell>
          <cell r="EC106" t="str">
            <v>N/A</v>
          </cell>
          <cell r="ED106" t="str">
            <v>Green</v>
          </cell>
          <cell r="EE106" t="str">
            <v>Green</v>
          </cell>
          <cell r="EF106" t="str">
            <v>Green</v>
          </cell>
          <cell r="EG106" t="str">
            <v>Green</v>
          </cell>
          <cell r="EH106" t="str">
            <v>Green</v>
          </cell>
          <cell r="EI106" t="str">
            <v>Green</v>
          </cell>
          <cell r="EJ106" t="str">
            <v>Green</v>
          </cell>
        </row>
        <row r="107">
          <cell r="B107"/>
          <cell r="C107"/>
          <cell r="D107"/>
          <cell r="E107"/>
          <cell r="F107"/>
          <cell r="G107"/>
          <cell r="H107"/>
          <cell r="I107"/>
          <cell r="K107"/>
          <cell r="L107"/>
          <cell r="M107" t="str">
            <v>Property</v>
          </cell>
          <cell r="N107"/>
          <cell r="O107"/>
          <cell r="P107" t="str">
            <v>Property (GPU Recruitment)</v>
          </cell>
          <cell r="Q107"/>
          <cell r="R107"/>
          <cell r="S107"/>
          <cell r="T107"/>
          <cell r="U107"/>
          <cell r="W107"/>
          <cell r="X107"/>
          <cell r="Y107"/>
          <cell r="Z107"/>
          <cell r="AA107"/>
          <cell r="AB107"/>
          <cell r="AC107"/>
          <cell r="AD107"/>
          <cell r="AE107"/>
          <cell r="AF107"/>
          <cell r="AG107"/>
          <cell r="AH107"/>
          <cell r="AI107"/>
          <cell r="AJ107"/>
          <cell r="AK107"/>
          <cell r="AL107"/>
          <cell r="AM107"/>
          <cell r="AN107"/>
          <cell r="AO107"/>
          <cell r="AP107"/>
          <cell r="AQ107"/>
          <cell r="AR107"/>
          <cell r="AS107"/>
          <cell r="AT107"/>
          <cell r="AU107"/>
          <cell r="AV107"/>
          <cell r="AW107"/>
          <cell r="AX107"/>
          <cell r="AY107"/>
          <cell r="AZ107"/>
          <cell r="BA107"/>
          <cell r="BB107"/>
          <cell r="BC107"/>
          <cell r="BD107" t="str">
            <v>Security</v>
          </cell>
          <cell r="BE107"/>
          <cell r="BF107"/>
          <cell r="BG107"/>
          <cell r="BH107" t="str">
            <v>Workforce</v>
          </cell>
          <cell r="BI107" t="str">
            <v>NHS ESR Central Team - Learning Business Knowledge</v>
          </cell>
          <cell r="BJ107"/>
          <cell r="BK107"/>
          <cell r="BL107"/>
          <cell r="BM107" t="str">
            <v>Clinical</v>
          </cell>
          <cell r="BN107"/>
          <cell r="BO107"/>
          <cell r="BP107"/>
          <cell r="BQ107"/>
          <cell r="BR107"/>
          <cell r="BS107" t="str">
            <v>Security</v>
          </cell>
          <cell r="BT107"/>
          <cell r="BU107"/>
          <cell r="BV107"/>
          <cell r="BW107" t="str">
            <v>Operational Delivery</v>
          </cell>
          <cell r="BX107"/>
          <cell r="BY107"/>
          <cell r="BZ107"/>
          <cell r="CA107"/>
          <cell r="CB107"/>
          <cell r="CC107" t="str">
            <v xml:space="preserve">Readiness for change </v>
          </cell>
          <cell r="CD107"/>
          <cell r="CE107"/>
          <cell r="CF107"/>
          <cell r="CG107" t="str">
            <v xml:space="preserve">Live Service </v>
          </cell>
          <cell r="CH107" t="str">
            <v xml:space="preserve">Security </v>
          </cell>
          <cell r="CI107"/>
          <cell r="CJ107"/>
          <cell r="CK107"/>
          <cell r="CL107"/>
          <cell r="CM107" t="str">
            <v>PMO</v>
          </cell>
          <cell r="CN107"/>
          <cell r="CO107"/>
          <cell r="CP107"/>
          <cell r="CQ107"/>
          <cell r="CR107"/>
          <cell r="CS107"/>
          <cell r="CT107"/>
          <cell r="CU107"/>
          <cell r="CV107"/>
          <cell r="CW107"/>
          <cell r="CX107"/>
          <cell r="CY107"/>
          <cell r="CZ107"/>
          <cell r="DA107" t="str">
            <v>Airworthiness/Safety</v>
          </cell>
          <cell r="DB107"/>
          <cell r="DC107"/>
          <cell r="DD107"/>
          <cell r="DE107" t="str">
            <v>Resource Demographic</v>
          </cell>
          <cell r="DF107"/>
          <cell r="DG107"/>
          <cell r="DH107"/>
          <cell r="DI107"/>
          <cell r="DJ107"/>
          <cell r="DK107"/>
          <cell r="DL107"/>
          <cell r="DM107"/>
          <cell r="DN107"/>
          <cell r="DO107"/>
          <cell r="DP107"/>
          <cell r="DQ107"/>
          <cell r="DR107"/>
          <cell r="DS107"/>
          <cell r="DT107"/>
          <cell r="DU107"/>
          <cell r="DV107"/>
          <cell r="DW107"/>
          <cell r="DX107"/>
          <cell r="DY107"/>
          <cell r="DZ107"/>
          <cell r="EA107"/>
          <cell r="EB107"/>
          <cell r="EC107"/>
          <cell r="ED107" t="str">
            <v>MoJ Policy</v>
          </cell>
          <cell r="EE107"/>
          <cell r="EF107"/>
          <cell r="EH107"/>
          <cell r="EI107"/>
          <cell r="EJ107"/>
        </row>
        <row r="108">
          <cell r="B108"/>
          <cell r="C108"/>
          <cell r="D108"/>
          <cell r="E108"/>
          <cell r="F108"/>
          <cell r="G108"/>
          <cell r="H108"/>
          <cell r="I108"/>
          <cell r="K108"/>
          <cell r="L108"/>
          <cell r="M108" t="str">
            <v>Green</v>
          </cell>
          <cell r="N108"/>
          <cell r="O108"/>
          <cell r="P108" t="str">
            <v>Amber</v>
          </cell>
          <cell r="Q108"/>
          <cell r="R108"/>
          <cell r="S108"/>
          <cell r="T108"/>
          <cell r="U108"/>
          <cell r="W108"/>
          <cell r="X108"/>
          <cell r="Y108"/>
          <cell r="Z108"/>
          <cell r="AA108"/>
          <cell r="AB108"/>
          <cell r="AC108"/>
          <cell r="AD108"/>
          <cell r="AE108"/>
          <cell r="AF108"/>
          <cell r="AG108"/>
          <cell r="AH108"/>
          <cell r="AI108"/>
          <cell r="AJ108"/>
          <cell r="AK108"/>
          <cell r="AL108"/>
          <cell r="AM108"/>
          <cell r="AN108"/>
          <cell r="AO108"/>
          <cell r="AP108"/>
          <cell r="AQ108"/>
          <cell r="AR108"/>
          <cell r="AS108"/>
          <cell r="AT108"/>
          <cell r="AU108"/>
          <cell r="AV108"/>
          <cell r="AW108"/>
          <cell r="AX108"/>
          <cell r="AY108"/>
          <cell r="AZ108"/>
          <cell r="BA108"/>
          <cell r="BB108"/>
          <cell r="BC108"/>
          <cell r="BD108" t="str">
            <v>Amber</v>
          </cell>
          <cell r="BE108"/>
          <cell r="BF108"/>
          <cell r="BG108"/>
          <cell r="BH108" t="str">
            <v>Green</v>
          </cell>
          <cell r="BI108" t="str">
            <v>Green</v>
          </cell>
          <cell r="BJ108"/>
          <cell r="BK108"/>
          <cell r="BL108"/>
          <cell r="BM108" t="str">
            <v>Amber</v>
          </cell>
          <cell r="BN108"/>
          <cell r="BO108"/>
          <cell r="BP108"/>
          <cell r="BQ108"/>
          <cell r="BR108"/>
          <cell r="BS108" t="str">
            <v>Amber</v>
          </cell>
          <cell r="BT108"/>
          <cell r="BU108"/>
          <cell r="BV108"/>
          <cell r="BW108" t="str">
            <v>Amber</v>
          </cell>
          <cell r="BX108"/>
          <cell r="BY108"/>
          <cell r="BZ108"/>
          <cell r="CA108"/>
          <cell r="CB108"/>
          <cell r="CC108" t="str">
            <v>Amber</v>
          </cell>
          <cell r="CD108"/>
          <cell r="CE108"/>
          <cell r="CF108"/>
          <cell r="CG108" t="str">
            <v>Amber</v>
          </cell>
          <cell r="CH108" t="str">
            <v>Amber</v>
          </cell>
          <cell r="CI108"/>
          <cell r="CJ108"/>
          <cell r="CK108"/>
          <cell r="CL108"/>
          <cell r="CM108" t="str">
            <v>Green</v>
          </cell>
          <cell r="CN108"/>
          <cell r="CO108"/>
          <cell r="CP108"/>
          <cell r="CQ108"/>
          <cell r="CR108"/>
          <cell r="CS108"/>
          <cell r="CT108"/>
          <cell r="CU108"/>
          <cell r="CV108"/>
          <cell r="CW108"/>
          <cell r="CX108"/>
          <cell r="CY108"/>
          <cell r="CZ108"/>
          <cell r="DA108" t="str">
            <v>Green</v>
          </cell>
          <cell r="DB108"/>
          <cell r="DC108"/>
          <cell r="DD108"/>
          <cell r="DE108" t="str">
            <v>Amber</v>
          </cell>
          <cell r="DF108"/>
          <cell r="DG108"/>
          <cell r="DH108"/>
          <cell r="DI108"/>
          <cell r="DJ108"/>
          <cell r="DK108"/>
          <cell r="DL108"/>
          <cell r="DM108"/>
          <cell r="DN108"/>
          <cell r="DO108"/>
          <cell r="DP108"/>
          <cell r="DQ108"/>
          <cell r="DR108"/>
          <cell r="DS108"/>
          <cell r="DT108"/>
          <cell r="DU108"/>
          <cell r="DV108"/>
          <cell r="DW108"/>
          <cell r="DX108"/>
          <cell r="DY108"/>
          <cell r="DZ108"/>
          <cell r="EA108"/>
          <cell r="EB108"/>
          <cell r="EC108"/>
          <cell r="ED108" t="str">
            <v>Green</v>
          </cell>
          <cell r="EE108"/>
          <cell r="EF108"/>
          <cell r="EH108"/>
          <cell r="EI108"/>
          <cell r="EJ108"/>
        </row>
        <row r="109">
          <cell r="B109"/>
          <cell r="C109"/>
          <cell r="D109"/>
          <cell r="E109"/>
          <cell r="F109"/>
          <cell r="G109"/>
          <cell r="H109"/>
          <cell r="I109"/>
          <cell r="K109"/>
          <cell r="L109"/>
          <cell r="M109" t="str">
            <v>Green</v>
          </cell>
          <cell r="N109"/>
          <cell r="O109"/>
          <cell r="P109" t="str">
            <v>Green</v>
          </cell>
          <cell r="Q109"/>
          <cell r="R109"/>
          <cell r="S109"/>
          <cell r="T109"/>
          <cell r="U109"/>
          <cell r="W109"/>
          <cell r="X109"/>
          <cell r="Y109"/>
          <cell r="Z109"/>
          <cell r="AA109"/>
          <cell r="AB109"/>
          <cell r="AC109"/>
          <cell r="AD109"/>
          <cell r="AE109"/>
          <cell r="AF109"/>
          <cell r="AG109"/>
          <cell r="AH109"/>
          <cell r="AI109"/>
          <cell r="AJ109"/>
          <cell r="AK109"/>
          <cell r="AL109"/>
          <cell r="AM109"/>
          <cell r="AN109"/>
          <cell r="AO109"/>
          <cell r="AP109"/>
          <cell r="AQ109"/>
          <cell r="AR109"/>
          <cell r="AS109"/>
          <cell r="AT109"/>
          <cell r="AU109"/>
          <cell r="AV109"/>
          <cell r="AW109"/>
          <cell r="AX109"/>
          <cell r="AY109"/>
          <cell r="AZ109"/>
          <cell r="BA109"/>
          <cell r="BB109"/>
          <cell r="BC109"/>
          <cell r="BD109" t="str">
            <v>Green</v>
          </cell>
          <cell r="BE109"/>
          <cell r="BF109"/>
          <cell r="BG109"/>
          <cell r="BH109" t="str">
            <v>Green</v>
          </cell>
          <cell r="BI109" t="str">
            <v>Green</v>
          </cell>
          <cell r="BJ109"/>
          <cell r="BK109"/>
          <cell r="BL109"/>
          <cell r="BM109" t="str">
            <v>Green</v>
          </cell>
          <cell r="BN109"/>
          <cell r="BO109"/>
          <cell r="BP109"/>
          <cell r="BQ109"/>
          <cell r="BR109"/>
          <cell r="BS109" t="str">
            <v>Green</v>
          </cell>
          <cell r="BT109"/>
          <cell r="BU109"/>
          <cell r="BV109"/>
          <cell r="BW109" t="str">
            <v>Amber</v>
          </cell>
          <cell r="BX109"/>
          <cell r="BY109"/>
          <cell r="BZ109"/>
          <cell r="CA109"/>
          <cell r="CB109"/>
          <cell r="CC109" t="str">
            <v>Green</v>
          </cell>
          <cell r="CD109"/>
          <cell r="CE109"/>
          <cell r="CF109"/>
          <cell r="CG109" t="str">
            <v>Amber</v>
          </cell>
          <cell r="CH109" t="str">
            <v>Amber</v>
          </cell>
          <cell r="CI109"/>
          <cell r="CJ109"/>
          <cell r="CK109"/>
          <cell r="CL109"/>
          <cell r="CM109" t="str">
            <v>Green</v>
          </cell>
          <cell r="CN109"/>
          <cell r="CO109"/>
          <cell r="CP109"/>
          <cell r="CQ109"/>
          <cell r="CR109"/>
          <cell r="CS109"/>
          <cell r="CT109"/>
          <cell r="CU109"/>
          <cell r="CV109"/>
          <cell r="CW109"/>
          <cell r="CX109"/>
          <cell r="CY109"/>
          <cell r="CZ109"/>
          <cell r="DA109" t="str">
            <v>Green</v>
          </cell>
          <cell r="DB109"/>
          <cell r="DC109"/>
          <cell r="DD109"/>
          <cell r="DE109" t="str">
            <v>Red</v>
          </cell>
          <cell r="DF109"/>
          <cell r="DG109"/>
          <cell r="DH109"/>
          <cell r="DI109"/>
          <cell r="DJ109"/>
          <cell r="DK109"/>
          <cell r="DL109"/>
          <cell r="DM109"/>
          <cell r="DN109"/>
          <cell r="DO109"/>
          <cell r="DP109"/>
          <cell r="DQ109"/>
          <cell r="DR109"/>
          <cell r="DS109"/>
          <cell r="DT109"/>
          <cell r="DU109"/>
          <cell r="DV109"/>
          <cell r="DW109"/>
          <cell r="DX109"/>
          <cell r="DY109"/>
          <cell r="DZ109"/>
          <cell r="EA109"/>
          <cell r="EB109"/>
          <cell r="EC109"/>
          <cell r="ED109" t="str">
            <v>Green</v>
          </cell>
          <cell r="EE109"/>
          <cell r="EF109"/>
          <cell r="EH109"/>
          <cell r="EI109"/>
          <cell r="EJ109"/>
        </row>
        <row r="110">
          <cell r="B110"/>
          <cell r="C110"/>
          <cell r="D110"/>
          <cell r="E110"/>
          <cell r="F110"/>
          <cell r="G110"/>
          <cell r="H110"/>
          <cell r="I110"/>
          <cell r="K110"/>
          <cell r="L110"/>
          <cell r="M110" t="str">
            <v>Legal</v>
          </cell>
          <cell r="N110"/>
          <cell r="O110"/>
          <cell r="P110"/>
          <cell r="Q110"/>
          <cell r="R110"/>
          <cell r="S110"/>
          <cell r="T110"/>
          <cell r="U110"/>
          <cell r="W110"/>
          <cell r="X110"/>
          <cell r="Y110"/>
          <cell r="Z110"/>
          <cell r="AA110"/>
          <cell r="AB110"/>
          <cell r="AC110"/>
          <cell r="AD110"/>
          <cell r="AE110"/>
          <cell r="AF110"/>
          <cell r="AG110"/>
          <cell r="AH110"/>
          <cell r="AI110"/>
          <cell r="AJ110"/>
          <cell r="AK110"/>
          <cell r="AL110"/>
          <cell r="AM110"/>
          <cell r="AN110"/>
          <cell r="AO110"/>
          <cell r="AP110"/>
          <cell r="AQ110"/>
          <cell r="AR110"/>
          <cell r="AS110"/>
          <cell r="AT110"/>
          <cell r="AU110"/>
          <cell r="AV110"/>
          <cell r="AW110"/>
          <cell r="AX110"/>
          <cell r="AY110"/>
          <cell r="AZ110"/>
          <cell r="BA110"/>
          <cell r="BB110"/>
          <cell r="BC110"/>
          <cell r="BD110"/>
          <cell r="BE110"/>
          <cell r="BF110"/>
          <cell r="BG110"/>
          <cell r="BH110"/>
          <cell r="BI110"/>
          <cell r="BJ110"/>
          <cell r="BK110"/>
          <cell r="BL110"/>
          <cell r="BM110"/>
          <cell r="BN110"/>
          <cell r="BO110"/>
          <cell r="BP110"/>
          <cell r="BQ110"/>
          <cell r="BR110"/>
          <cell r="BS110" t="str">
            <v>~</v>
          </cell>
          <cell r="BT110"/>
          <cell r="BU110"/>
          <cell r="BV110"/>
          <cell r="BW110" t="str">
            <v xml:space="preserve">Heath Professionals </v>
          </cell>
          <cell r="BX110"/>
          <cell r="BY110"/>
          <cell r="BZ110"/>
          <cell r="CA110"/>
          <cell r="CB110"/>
          <cell r="CC110"/>
          <cell r="CD110"/>
          <cell r="CE110"/>
          <cell r="CF110"/>
          <cell r="CG110" t="str">
            <v xml:space="preserve">Sustainment </v>
          </cell>
          <cell r="CH110"/>
          <cell r="CI110"/>
          <cell r="CJ110"/>
          <cell r="CK110"/>
          <cell r="CL110"/>
          <cell r="CM110"/>
          <cell r="CN110"/>
          <cell r="CO110"/>
          <cell r="CP110"/>
          <cell r="CQ110"/>
          <cell r="CR110"/>
          <cell r="CS110"/>
          <cell r="CT110"/>
          <cell r="CU110"/>
          <cell r="CV110"/>
          <cell r="CW110"/>
          <cell r="CX110"/>
          <cell r="CY110"/>
          <cell r="CZ110"/>
          <cell r="DA110"/>
          <cell r="DB110"/>
          <cell r="DC110"/>
          <cell r="DD110"/>
          <cell r="DE110" t="str">
            <v>Resource Geographic</v>
          </cell>
          <cell r="DF110"/>
          <cell r="DG110"/>
          <cell r="DH110"/>
          <cell r="DI110"/>
          <cell r="DJ110"/>
          <cell r="DK110"/>
          <cell r="DL110"/>
          <cell r="DM110"/>
          <cell r="DN110"/>
          <cell r="DO110"/>
          <cell r="DP110"/>
          <cell r="DQ110"/>
          <cell r="DR110"/>
          <cell r="DS110"/>
          <cell r="DT110"/>
          <cell r="DU110"/>
          <cell r="DV110"/>
          <cell r="DW110"/>
          <cell r="DX110"/>
          <cell r="DY110"/>
          <cell r="DZ110"/>
          <cell r="EA110"/>
          <cell r="EB110"/>
          <cell r="EC110"/>
          <cell r="ED110"/>
          <cell r="EE110"/>
          <cell r="EF110"/>
          <cell r="EH110"/>
          <cell r="EI110"/>
          <cell r="EJ110"/>
        </row>
        <row r="111">
          <cell r="B111"/>
          <cell r="C111"/>
          <cell r="D111"/>
          <cell r="E111"/>
          <cell r="F111"/>
          <cell r="G111"/>
          <cell r="H111"/>
          <cell r="I111"/>
          <cell r="K111"/>
          <cell r="L111"/>
          <cell r="M111" t="str">
            <v>Amber</v>
          </cell>
          <cell r="N111"/>
          <cell r="O111"/>
          <cell r="P111"/>
          <cell r="Q111"/>
          <cell r="R111"/>
          <cell r="S111"/>
          <cell r="T111"/>
          <cell r="U111"/>
          <cell r="W111"/>
          <cell r="X111"/>
          <cell r="Y111"/>
          <cell r="Z111"/>
          <cell r="AA111"/>
          <cell r="AB111"/>
          <cell r="AC111"/>
          <cell r="AD111"/>
          <cell r="AE111"/>
          <cell r="AF111"/>
          <cell r="AG111"/>
          <cell r="AH111"/>
          <cell r="AI111"/>
          <cell r="AJ111"/>
          <cell r="AK111"/>
          <cell r="AL111"/>
          <cell r="AM111"/>
          <cell r="AN111"/>
          <cell r="AO111"/>
          <cell r="AP111"/>
          <cell r="AQ111"/>
          <cell r="AR111"/>
          <cell r="AS111"/>
          <cell r="AT111"/>
          <cell r="AU111"/>
          <cell r="AV111"/>
          <cell r="AW111"/>
          <cell r="AX111"/>
          <cell r="AY111"/>
          <cell r="AZ111"/>
          <cell r="BA111"/>
          <cell r="BB111"/>
          <cell r="BC111"/>
          <cell r="BD111"/>
          <cell r="BE111"/>
          <cell r="BF111"/>
          <cell r="BG111"/>
          <cell r="BH111" t="str">
            <v>N/A</v>
          </cell>
          <cell r="BI111" t="str">
            <v>N/A</v>
          </cell>
          <cell r="BJ111"/>
          <cell r="BK111"/>
          <cell r="BL111"/>
          <cell r="BM111"/>
          <cell r="BN111"/>
          <cell r="BO111"/>
          <cell r="BP111"/>
          <cell r="BQ111"/>
          <cell r="BR111"/>
          <cell r="BS111" t="str">
            <v>N/A</v>
          </cell>
          <cell r="BT111"/>
          <cell r="BU111"/>
          <cell r="BV111"/>
          <cell r="BW111" t="str">
            <v>Green</v>
          </cell>
          <cell r="BX111"/>
          <cell r="BY111"/>
          <cell r="BZ111"/>
          <cell r="CA111"/>
          <cell r="CB111"/>
          <cell r="CC111"/>
          <cell r="CD111"/>
          <cell r="CE111"/>
          <cell r="CF111"/>
          <cell r="CG111" t="str">
            <v>Amber</v>
          </cell>
          <cell r="CH111"/>
          <cell r="CI111"/>
          <cell r="CJ111"/>
          <cell r="CK111"/>
          <cell r="CL111"/>
          <cell r="CM111"/>
          <cell r="CN111"/>
          <cell r="CO111"/>
          <cell r="CP111"/>
          <cell r="CQ111"/>
          <cell r="CR111"/>
          <cell r="CS111"/>
          <cell r="CT111"/>
          <cell r="CU111"/>
          <cell r="CV111"/>
          <cell r="CW111"/>
          <cell r="CX111"/>
          <cell r="CY111"/>
          <cell r="CZ111"/>
          <cell r="DA111"/>
          <cell r="DB111"/>
          <cell r="DC111"/>
          <cell r="DD111"/>
          <cell r="DE111" t="str">
            <v>Red</v>
          </cell>
          <cell r="DF111"/>
          <cell r="DG111"/>
          <cell r="DH111"/>
          <cell r="DI111"/>
          <cell r="DJ111"/>
          <cell r="DK111"/>
          <cell r="DL111"/>
          <cell r="DM111"/>
          <cell r="DN111"/>
          <cell r="DO111"/>
          <cell r="DP111"/>
          <cell r="DQ111"/>
          <cell r="DR111"/>
          <cell r="DS111"/>
          <cell r="DT111"/>
          <cell r="DU111"/>
          <cell r="DV111"/>
          <cell r="DW111"/>
          <cell r="DX111"/>
          <cell r="DY111"/>
          <cell r="DZ111"/>
          <cell r="EA111"/>
          <cell r="EB111"/>
          <cell r="EC111"/>
          <cell r="ED111"/>
          <cell r="EE111"/>
          <cell r="EF111"/>
          <cell r="EH111"/>
          <cell r="EI111"/>
          <cell r="EJ111"/>
        </row>
        <row r="112">
          <cell r="B112"/>
          <cell r="C112"/>
          <cell r="D112"/>
          <cell r="E112"/>
          <cell r="F112"/>
          <cell r="G112"/>
          <cell r="H112"/>
          <cell r="I112"/>
          <cell r="K112"/>
          <cell r="L112"/>
          <cell r="M112" t="str">
            <v>Green</v>
          </cell>
          <cell r="N112"/>
          <cell r="O112"/>
          <cell r="P112"/>
          <cell r="Q112"/>
          <cell r="R112"/>
          <cell r="S112"/>
          <cell r="T112"/>
          <cell r="U112"/>
          <cell r="W112"/>
          <cell r="X112"/>
          <cell r="Y112"/>
          <cell r="Z112"/>
          <cell r="AA112"/>
          <cell r="AB112"/>
          <cell r="AC112"/>
          <cell r="AD112"/>
          <cell r="AE112"/>
          <cell r="AF112"/>
          <cell r="AG112"/>
          <cell r="AH112"/>
          <cell r="AI112"/>
          <cell r="AJ112"/>
          <cell r="AK112"/>
          <cell r="AL112"/>
          <cell r="AM112"/>
          <cell r="AN112"/>
          <cell r="AO112"/>
          <cell r="AP112"/>
          <cell r="AQ112"/>
          <cell r="AR112"/>
          <cell r="AS112"/>
          <cell r="AT112"/>
          <cell r="AU112"/>
          <cell r="AV112"/>
          <cell r="AW112"/>
          <cell r="AX112"/>
          <cell r="AY112"/>
          <cell r="AZ112"/>
          <cell r="BA112"/>
          <cell r="BB112"/>
          <cell r="BC112"/>
          <cell r="BD112"/>
          <cell r="BE112"/>
          <cell r="BF112"/>
          <cell r="BG112"/>
          <cell r="BH112" t="str">
            <v>N/A</v>
          </cell>
          <cell r="BI112" t="str">
            <v>N/A</v>
          </cell>
          <cell r="BJ112"/>
          <cell r="BK112"/>
          <cell r="BL112"/>
          <cell r="BM112"/>
          <cell r="BN112"/>
          <cell r="BO112"/>
          <cell r="BP112"/>
          <cell r="BQ112"/>
          <cell r="BR112"/>
          <cell r="BS112" t="str">
            <v>N/A</v>
          </cell>
          <cell r="BT112"/>
          <cell r="BU112"/>
          <cell r="BV112"/>
          <cell r="BW112" t="str">
            <v>Green</v>
          </cell>
          <cell r="BX112"/>
          <cell r="BY112"/>
          <cell r="BZ112"/>
          <cell r="CA112"/>
          <cell r="CB112"/>
          <cell r="CC112"/>
          <cell r="CD112"/>
          <cell r="CE112"/>
          <cell r="CF112"/>
          <cell r="CG112" t="str">
            <v>Amber</v>
          </cell>
          <cell r="CH112"/>
          <cell r="CI112"/>
          <cell r="CJ112"/>
          <cell r="CK112"/>
          <cell r="CL112"/>
          <cell r="CM112"/>
          <cell r="CN112"/>
          <cell r="CO112"/>
          <cell r="CP112"/>
          <cell r="CQ112"/>
          <cell r="CR112"/>
          <cell r="CS112"/>
          <cell r="CT112"/>
          <cell r="CU112"/>
          <cell r="CV112"/>
          <cell r="CW112"/>
          <cell r="CX112"/>
          <cell r="CY112"/>
          <cell r="CZ112"/>
          <cell r="DA112"/>
          <cell r="DB112"/>
          <cell r="DC112"/>
          <cell r="DD112"/>
          <cell r="DE112" t="str">
            <v>Amber</v>
          </cell>
          <cell r="DF112"/>
          <cell r="DG112"/>
          <cell r="DH112"/>
          <cell r="DI112"/>
          <cell r="DJ112"/>
          <cell r="DK112"/>
          <cell r="DL112"/>
          <cell r="DM112"/>
          <cell r="DN112"/>
          <cell r="DO112"/>
          <cell r="DP112"/>
          <cell r="DQ112"/>
          <cell r="DR112"/>
          <cell r="DS112"/>
          <cell r="DT112"/>
          <cell r="DU112"/>
          <cell r="DV112"/>
          <cell r="DW112"/>
          <cell r="DX112"/>
          <cell r="DY112"/>
          <cell r="DZ112"/>
          <cell r="EA112"/>
          <cell r="EB112"/>
          <cell r="EC112"/>
          <cell r="ED112"/>
          <cell r="EE112"/>
          <cell r="EF112"/>
          <cell r="EH112"/>
          <cell r="EI112"/>
          <cell r="EJ112"/>
        </row>
        <row r="113">
          <cell r="B113" t="str">
            <v>IT remains a challenge due to SLC reliance on legacy IT systems, which means there is a risk that the systems are not able to easily or quickly extract data required for the project. A new project has been launched to develop an IT solution able to support extraction of all loan data, to enable future sales, but the risks remains for this first sale.Analysis capacity (on financial modelling of the ICR student loans book) remains at Amber as the ongoing  work required around the new model, produce documentation and respond to RA/investor questions indicates that the project needs to mainatin if not increase the number of resources in that specific area.Project Delivery capability is put at risk due to maternity cover not yet being found for one of the projects Executive Directors (as identified as risk in May 16 IPA Healthcheck). Recruitment under way.</v>
          </cell>
          <cell r="C113" t="str">
            <v>The Programme is currently building the LLC Register Alpha Serivce using an in-house team. The intention is to augment this in-house team for the development of the LLC Register Beta Service. The Programme is currently progressing the procurement of the industry skills and insight for the Beta development. The status for 'Digital' and 'Information Technology' are both respectively 'AMBER'. Once procured the NOW would be 'GREEN'.</v>
          </cell>
          <cell r="D113" t="str">
            <v xml:space="preserve"> </v>
          </cell>
          <cell r="E113" t="str">
            <v>The project does not have a significant issue in terms of capability or capacity gaps.</v>
          </cell>
          <cell r="F113" t="str">
            <v>The PAR of May 2016 gave the project overall an Amber rating.  This deterioration in rating is due entirely to the risk of Crossrail 2 impacting on Crick operations in the future.  MRC and the Crick are making every effort to work with TfL to avoid the Crick being adversely impacted by Crossrail 2.</v>
          </cell>
          <cell r="G113" t="str">
            <v>We are recuiting to fill a number of key project delivery/change implementation, operations and communications vacancies across the programme now that we are fully into the implementation/execution phase.</v>
          </cell>
          <cell r="H113" t="str">
            <v>Additional specialist skills in the Technology and Business Change areas have been procured from the contract market or through 3rd party suppliers where appropriate.  Home Office's Test Design and Consultancy service has been brought on board to run the programme's test function.</v>
          </cell>
          <cell r="I113"/>
          <cell r="J113" t="str">
            <v>Capability: Recruitment effort is beginning to bear fruit though the programme will not be fully resourced until Q3 2016-17.  A strategy to ensure that relevant skills are transferred from consultants to develop internal capability/intelligent client function is under developed.  Suitably skilled finance staff are joining the programme imminently and will drive forward increasingly robust financial management as projects move into the delivery stage.Capacity: A further review of the structure and its fitness for purpose will be taking place in Q2 and a final resource bid for HR approval to recruit will be made.</v>
          </cell>
          <cell r="K113"/>
          <cell r="L113" t="str">
            <v>A number of people have recently joined or will be joining shortly following the recent recruitment exercises to recruit for specialist FTAs to replace contractors and backfilling vacant roles . Some of the exercises were unsuccessful in recruiting, so contractors remain.     NGSS SMT undertook a review of capacity and capability during June and submitted a report to HR Committee to stabilise our resourcing.  A further stocktake of resources is due in October in order to take account of the outcomes from the PAC hearing recommendations and the commercial reset negotiations currently being concluded with SSCL.  Long term programme finance to future investment to deliver programme post 2018 and SOP replacement / refresh.</v>
          </cell>
          <cell r="M113" t="str">
            <v>HR Committee has approved additional resources and these are currently at market or about to be filled via Interim market.  Expected to increase resource in Project Delivery/PPM and data and systems, to support procurement of business systems and Property Management Accounting Systems. IT dropping to red is due to not being able to secure resources to support the systems procurement.  HMT, IAC and GDS approval process for systems OBC took more than 11 weeks to secure.  At GMPP submission date, approval had not been given.​</v>
          </cell>
          <cell r="N113" t="str">
            <v>The new CDO is due to start in early July with additional tech headcount bveing resourced once in place. A structure for the BAU ICT team has been proposed and will be agreed and recruited to once the CDO is in place.</v>
          </cell>
          <cell r="O113" t="str">
            <v>Programme Manager now in post. Two independent Programme Board members appointed.</v>
          </cell>
          <cell r="P113" t="str">
            <v>Onboarding of financial and technical vacant roles underwasy. GPU primary contact being recruited.</v>
          </cell>
          <cell r="Q113" t="str">
            <v>No capability gaps.</v>
          </cell>
          <cell r="R113" t="str">
            <v>BDUK have no capability issues for Finance; however Arqiva are being slow in submitting and getting right first time inoices for the masts.  BDUK central finance team processing and monitoring pipeline of invoices when received.</v>
          </cell>
          <cell r="S113"/>
          <cell r="T113"/>
          <cell r="U113" t="str">
            <v>IPA have advised that the RAG Ratings for "Future" are as assessment of capability/capacity in 6 months time.   The PAR Review (Sept 2015) considered that confidence in the right capability and capacity existing within RWM to deliver the next phase of the programme, post 2016 will be greatly improved if they were to manage their transformation to a 'delivery body' as a formal and visible Change Programme, using appropriate tools and good practice. RWM are currently undertaking an organisational readiness review and RWM's 'readiness' will also be considered by the end of phase review scheduled to take place in early 2017.Key to the success of the programme will be communications and stakeholder engagement activities. The BEIS GDF team has a dedicated comms resource and with RWM seeking to recruit further comms resource we consider the amber rating will be moving towards green over the coming months.</v>
          </cell>
          <cell r="W113" t="str">
            <v xml:space="preserve">A Transformation Partner will be procured by Sellafield to support the change implementation as an integral part of the programme.  </v>
          </cell>
          <cell r="X113" t="str">
            <v>Amber RAGs relate to external delivery parties.</v>
          </cell>
          <cell r="Y113" t="str">
            <v>There is ongoing work with the I&amp;T Directorate in RPA that will ensure that capacity and capability are in place across I&amp;T and all RPA delivery functions. There has been detailed analysis undertaken within I&amp;T and the CAP Delivery Programme that has identified key personnel who could be retained after the close of the programme and transitioned into BAU while wider capability issue are addressed.</v>
          </cell>
          <cell r="Z113" t="str">
            <v xml:space="preserve">Amber statuses are expected to become green in the future now that the resource submission has been approved. As a result of this, more expertise can be recruited to help fill the skills gaps, manage the workload more efficiently and increase the overall Programme delivery confidence significantly. </v>
          </cell>
          <cell r="AA113"/>
          <cell r="AB113" t="str">
            <v xml:space="preserve">Technical / Insurance capability is currently amber due to slight delay in procuring loss adjuster to enable us to deal with an insurance relataed call on the Government Support Package. The is due to a delay in approval from Cabinet Office Crown Commercial Service.Subject the their approval, we expect a loss adjuster to be in place by  August/September 2016. . </v>
          </cell>
          <cell r="AC113" t="str">
            <v>Digital and IT - additional capacity and capability is required in order for the 30 Hrs project team to be able to effectively take forward the IT-enabled aspects of the project.  An interim IT Project Manager has been procured and will take up post on 25th July; an IT Product Owner role has also been defined and will be filled through departmental consultancy frameworks.Project Delivery - an SEO Senior Project Support Officer has been recruited to bring capacity to the Early Years Portfolio Office (taking up post on 30th August); Project Delivery capability across the existing 30 Hrs project team should also be strengthened.Finance &amp; Analysis - as outlined in Section 4.04, we are currently recruiting to fill existing vacancies in the Finance and Analysts teams, as well as recruiting to fill additional posts to strenghten capacity and capability in these areas.  We expect the current round of recruitment to be completed over the summer, with new starters taking up post from August onwards.</v>
          </cell>
          <cell r="AD113" t="str">
            <v>There is a mature contractor market for the building of schools - however there has been a significant increase in demand for construction capacity across sectors and we are finding some difficulty in attracting contractors to deliver the programme under our current contract terms and rates.In addition there is an increasing internal and external demand against professional services and resources for the delivery of other programmes and projects.Mandates are now in place for professional support for technical advisory, legal advisory and IT / MIS development with consultancy business cases having been approved by Cabinet Office. EFA staff recruitment in the last quarter has increased capacity in key specialist areas including technical &amp; cost management.</v>
          </cell>
          <cell r="AE113"/>
          <cell r="AF113"/>
          <cell r="AG113" t="str">
            <v xml:space="preserve">Other capability includes Project Management Office, Health &amp; Safety, Stakeholder, Communications, Lands and Legacy.                                             
The client team consists of both Highways England staff and staff sourced through the Programme Delivery Partner or PSF/CDF consultancy. In general the non-Highways England posts are the more senior positions. Recruitment of a Highways England Project Director is critical to success; the executive search is on its third iteration to identify a PD. Salary is showing to be a barrier to attracting the right quality candidate. A recruitment exercise is currently underway and it is hopeful that a successful candidate will be identified and appointed as Highways England PD to the project . A Highways England Project Manager started on the 27 June 2016. Complex Infrastucture Programme are currently working on a workforce plan to recruit and fill key posts  in 2016/17. As recognised by the I&amp;PA review (Attachment 5) the client team capacity, capability and collaborative behaviours are key for success. In addition to the current recruitment, a workforce review and behaviour plan is being produced.
Work force planning is currently underway with the IDT determining both workforce and management requirements in order to deliver the scheme in line with the programme. The current analysis suggests we will have a work force that peaks at c. 2000 and a management team that peaks at 500, which includes the Highways England representatives. These figures are derived from resourcing the construction programme which has been smoothed to make the most efficient utilisation of available resource. We will  also review the impact of these requirements against other projects that will be undertaken within a similar time period.
</v>
          </cell>
          <cell r="AH113" t="str">
            <v>The project is short of key client capabilities in PMO and Stakeholder Engagement. These skills gaps are currently being augmented in part by skills from the supply chain via the PDP Framework. Key areas of recruitment to address these shortages are ongoing.</v>
          </cell>
          <cell r="AI113" t="str">
            <v>Change Implementation (Comms) staff merged with "Other" since last report. 
Technical covers air quality, environmental policy leads. Other covers Policy/Legislation, Communications and Strategy.  Industry knowledge includes surface access team.
A skills review will be undertaken Q2 2016-17 to ensure resource readiness for next programme phase.</v>
          </cell>
          <cell r="AJ113" t="str">
            <v>The project is monitored by Jacobs as the Crossrail Project Pepresentatives. They provide construction and project management expertise, ongoing assurance and periodic reporting on the progress of delivery. The contract is a tripartite agreement between TfL, DFT and Jacobs. The project team also benefit from the assistance of the Crossrail Joint Sponsor team.</v>
          </cell>
          <cell r="AK113" t="str">
            <v xml:space="preserve">As Network Rail is the Government's delivery agent for East West Rail Programme, the delivery of the Programme is also dependent on the capability and capacity of Network Rail. The project is run by NR. They provide construction and project management expertise, ongoing assurance and periodic reporting on the progress of delivery.  Given the recent successful recruitment (who is due to start on 1st August) and the procurement underway for consultants, the future outlook on resourcing has been revised to green. </v>
          </cell>
          <cell r="AL113" t="str">
            <v xml:space="preserve">Other skills refers to Communications.
The ratings reflect the anticipation that resources may be further stretched as the Programme progresses putting strain on the team particularly in areas of technical knowledge.  As Network Rail is the Government's delivery agent for the GWRM, the delivery of the Programme is also dependent on the capability and capacity of Network Rail. </v>
          </cell>
          <cell r="AM113" t="str">
            <v>1) Current AMBER RAG rating due to number of vacancies and contractors filling posts for project delivery and commercial skills. 
2) Other category includes policy, communications, economists, analysts and corporate/administrative skills.
3) Active recruitment commenced to replace PD contractors with permanent staff. Some concern over skills gap in PPM and commercial skills available across civil service to recruit to meet future needs of programme.</v>
          </cell>
          <cell r="AN113" t="str">
            <v>Other includes 0.3 PA support, 0.5 communications capability/external stakeholder management and 0.25 to cover for legal advisors. Change in Commercial and Finance assumes recruitment of 1 x G7 post. Project is also dependent on delivery of approvals by the ORR.</v>
          </cell>
          <cell r="AO113" t="str">
            <v xml:space="preserve">The Project is in the Options Phase and is recruiting staff for the Development Phase in order to reduce the reliance on external and contracted support.  A strategic 4 year contract  is in place to ensure availability of skilled professionals to meet project needs in the short and medium term. A technical partner has been appointed for the Development and Construction Phases. 
A significant number of senior external resources have been required over this period to maintain the pace of the project through governance approvals, public consultation,  procurement of the Technical Partner  and the finance discussions between DfT and Treasury. During this period Highways England has been in the process of recruiting for the Project Director and Project Manager positions.   </v>
          </cell>
          <cell r="AP113" t="str">
            <v>As Network Rail is the Government's delivery agent for the Midland Mainline Rail Programme, the delivery of the Programme is also dependent on the capability and capacity of Network Rail.
Recently recruited permanent resources require additional training to further develop Commercial &amp; Contract Management skills.
Awaiting start of permanent resource to replace previous interim role for programme communications.
We are also taking forward procurement to acquire consultant support for business case and technical analysis.</v>
          </cell>
          <cell r="AQ113" t="str">
            <v xml:space="preserve">OTHER= Currently Amber setting due support required from communications advisor, external stakeholder management and for specialist advisors.  We have recruited (due to commence in August, subject to security clearance procedures) a briefing resource in the near term to support the regular requirement for briefing on programmes in the North. 
• The team has reasonable industry knowledge and project delivery experience. 
• Scope managing any large scale programme reviews/political demands.  
The technical and industry areas rely on very specific skill sets that are not widespread.  We plan to rely on external contractors as the need arises through call off contracts to provide this expertise. As Network Rail is the Government's delivery agent for the North of England Programme, the delivery of the Programme is also dependent on the capability and capacity of Network Rail.
</v>
          </cell>
          <cell r="AR113" t="str">
            <v xml:space="preserve">The programme  does not categorise its resources in this way currently. However for the purpose of this exercise :
Specification leads, managers, advisors and assistance are classed atTechnical
Procurment leads, managers, advisors and assistance are classed as Industry Knowledge
Project Directors, managers, and Assistants are classed as Project Delivery
The other is a Fast Stream.
The programme continues to seek to atttract technical and comnercial specialists. We have made some headway in ths field. We are currently developing our attraction strategy, applying HMT agreed payflex, testing executive search and working closely with Cabinet Office and Group Procurement on the commercial capability delivery plan. 
Changes from last period reflect the normal churn.  Northern and TPE projects closing down, and South Eastern and East Mids joinning the count.. Some roles being filled by interims and or permanent staff, while other roles have become vacant, </v>
          </cell>
          <cell r="AS113" t="str">
            <v>External consultants, not listed above, are commissioned on an ad hoc basis to provide advise/guidance on technical or legal matters.</v>
          </cell>
          <cell r="AT113" t="str">
            <v>Delivery of individual business migrations has been delegated to individual business units to manage via individual project teams.  Overview and corporate control is then maintained via a small central team to coordinate and share best practice between the individual projects and liaise with the supplier (ISSC-1) on key delivery strategies.  The resourcing above, reflects the central oversight team.
Attempts to fill gaps in current resourcing levels was partially unsuccessful (one individual recruited against three vacancies advertised). Resourcing plans will be reconsidered in the short term with the intention to advertise to fill gaps.</v>
          </cell>
          <cell r="AU113" t="str">
            <v>Current rag ratings set as amber to represent resource pressure currently faced on the team. Immediate resource pressure should be addressed when recruitment for the 1 x G7 Programme Client Manager has completed (expected to be in bost July/August 2016). There is additional scope for further resource in communications and technical, to support the work leading up to the Auust 2017 blockade, in particular.
 As Network Rail is the Government's delivery agent for the Wessex Capacity Programme, the delivery of the Programme is also dependent on the capability and capacity of Network Rail.</v>
          </cell>
          <cell r="AV113" t="str">
            <v>"Other" refers to team administrator/organiser who is shared resource with Crossrail and IEP programmes.                            Commercial &amp; Contract Management and Project Delivery RAG rating have been amended to Amber to refelct the current vacant posts in the team.</v>
          </cell>
          <cell r="AW113"/>
          <cell r="AX113" t="str">
            <v>The capability and capacity of the team is stable at present but as role numbers are decreasing, there is a risk around knowledge transfer which is being managed by the team.</v>
          </cell>
          <cell r="AY113" t="str">
            <v>Project delivery - reorganisations within DH and NHS England within the next year may affect the capacity available for this programme.  The figure also includes staff working in PHE who may also be subject to staffing constrictions.</v>
          </cell>
          <cell r="AZ113" t="str">
            <v xml:space="preserve">The central team based in HSCIC has the appropriate levels of capability and capacity.  However, the majority of delivery activity is required at a local level (across over 200 health and care organisations) and the capacity and capability across individual organisations varies in relation to project delivery, change, commercial and contract management resources. </v>
          </cell>
          <cell r="BA113" t="str">
            <v>*Digital - the team has actively engaged in utilising digital tools, for example in publishing and seeking responses to its recent consultation on extending charges in primary care - this included a series of webinars and live twitter Q&amp;A. Likely the programme will need to develop this capability to ensure the behaviour change programme is well communicated.*IT- HSCIC provide IT specialist supportand there is no-one in the current team with sufficient specialist knowledge to challenge; as a result the IT project has moved to the Informatics Management Portfolio Board (IMPB) for their oversight (Date of decision - 2 June 2016) . *Commercial  and Contract Mgt - Likely to have to set up new contracts in the future.  Less capability and experience of doing this in the current team.*Finance - the programme requires knowledge of NHS and DH finance (the latter supported by our DH finance Business Partner) *Analytical Support - FTE support in place Future Employees: we continue to seek 1 FTE Briefings /Policy Manager</v>
          </cell>
          <cell r="BB113" t="str">
            <v xml:space="preserve"> All skilled roles remain in place but NIB priorities may affect resourcing profiles. </v>
          </cell>
          <cell r="BC113" t="str">
            <v xml:space="preserve">Resourcing against plan is in a relatively good position with challenges in securing sufficient Project Management resources ongoing.The Programme continues to adapt to meet ever increasing work load and demands and is currently being asked to support a new Governance process alongside the SNOMED &amp; GP Connect Programmes.  This has added an extra burden on the resource available and there is a further need to look at bolstering resource availability. </v>
          </cell>
          <cell r="BD113" t="str">
            <v xml:space="preserve">The programme now has the majority of required skills in place.  The two areas where further resource is required are1) Finance - following the resignation of the HSCN programme accountant a replacement resource is currently being sourced2) Security - a security partner is required to provide specialist input to the design and build of the HSCN Security Operations Centre. </v>
          </cell>
          <cell r="BE113"/>
          <cell r="BF113" t="str">
            <v>Access to good commercial and procurement resource is difficult and the programme is at the early stages of building capability with a new in house team and will need additional scarce resource to support delivery.  The recent IPA Gateway 2 review suggested the programme reviewed whether there was the right level of communication and leadership and capacity given in the near future there are likely to be several announcements or outcomes regarding associated programmes and major policy reviews such as the National Data Guardian Review. This programme forms a major part of the Data for Outcomes and Research Domain within the Paperless 2020 portfolio and will be covered by the strategic communicaitons strategy and plans that are being developed for the domain.  The programme team are working with the relevant resource teams in HSCIC to address the capability and capacity shortfalls. The programme has recently been made a high priority programme for resources within HSCIC which should allow for a speedier recruitment process.</v>
          </cell>
          <cell r="BG113" t="str">
            <v>The continued performance of the HSCIC development team remains a significant concern.  There have been significant recent personnel changes which are designed to address this issue, however it is not yet clear whether this will deliver the desired result.Project delivery capability is expected to reduce given the expected roll-off of the Programme Director at the end of September.  Handover / transition plans are being established.</v>
          </cell>
          <cell r="BH113" t="str">
            <v>Change implementation, technical, and legal, commercial and contract capabilities are available to the Proton Beam Therapy Programme from other areas of NHS England.  There is adequate capacity in all these capabilities to fully support the Programme.</v>
          </cell>
          <cell r="BI113" t="str">
            <v xml:space="preserve">Until Enhance project replanning activities are completed and roll out of new functionality is confirmed, the introduction of dedicated ESR Service Implementation staff will remain on hold. </v>
          </cell>
          <cell r="BJ113" t="str">
            <v>Recruitment and interviews are underway to fulfil programme vacancies, with a high confidence of success. Capacity for next stages of NIB development will be addressed through future approvals.</v>
          </cell>
          <cell r="BK113" t="str">
            <v>Project Delivery remains amber to reflect a key personell departure (external to the organisation), steps in place to mitigate in the coming period.   Technical capabitlity remains amber currently as new technology skills being developed to reflect new service components.  Communication &amp; Stakeholder Engagement amber to reflect the need for greater and different methods of comms skills not currently in place but required for the next stake of the programme post migration.</v>
          </cell>
          <cell r="BL113" t="str">
            <v>As the Programme has moved from a procurement drive to operational readiness due to a change in implementation approach, a different skill mix is required. The required skill mix will become clearer as a small number of work streams are re-planned.</v>
          </cell>
          <cell r="BM113" t="str">
            <v>HSCIC currently has a shortage of skills in specialist digital roles such as user research and product management, and has significant gaps in commercial and procurement. There are also some gaps in agile project delivery and programme management when using agile methodology. There is considerable work underway acorss the organisation to identify and fill these specialist digital skills gaps and discussions are taking place to ensure that NHS.UK has appropriate commercial and procurement support from within the organisation..</v>
          </cell>
          <cell r="BN113" t="str">
            <v>As the number of project boards has now increased, more administration capacity has been sourced and 2 new members of the project support office have been employed.  The support for the Project managers has also been strengthened and more resource procured for the transition/business change projects.   The development work on the Sharepoint Platform is still progressing as is the procurement of the tier 1 contractor.  Knowledge of the working processes and technical aspects of the organisaton will be sourced from within the business as required.  We have retendered for our legal advisors, working with DH and PHE legal department. There is an agreed stakeholder management process and this is now being implemented across the programme.  PHE will be looking at new ways of managing data as part of the detailed design.</v>
          </cell>
          <cell r="BO113" t="str">
            <v>We are actively recruiting into areas of: - project delivery- business analysis- communications and stakeholder engagement- technical analysis - contract management- IT especially SIAM</v>
          </cell>
          <cell r="BP113" t="str">
            <v>Current capacity gaps with regard to technical resources required, for example in the testing &amp; network areas. Actively working to backfill, recruit &amp; re-purpose existing  gaps.</v>
          </cell>
          <cell r="BQ113"/>
          <cell r="BR113"/>
          <cell r="BS113" t="str">
            <v>Technology - Meeting with HR to review how we can fill remaining contractor roles. Individual discussions taking place with each supplier to agree requirements for phase 2 delivery. Security - Security is currently recruiting a number of new people across a range of grades and this exercise is expected to be completed in Autumn 2016. Programme SRO and Chief Security Officer have agreed regular engagement meetings with senior colleagues. Close engagement on risks and mitigations is essential, to inform contract requirements and forward security assurance as estate management takes on BAU function. Legal - Further internal resources required (2 x G7) to provide support for dispute work and a G6 and SEO required to take on an overarching management function. Lack of flow means more resources may be required for a shorter timescale.  Commercials -  There are a number of critical vacancies within CD estates, active recruitment of contractors is ongoing. The time required to recruit, appoint and on-board additional resources with the right equipment could impact CD Estates work stream capacity, leading to delays to key milestones and outputs.Change Implementation - Change and Implementation are leading site implementations . Additional resource required at samne time as other conflicting Change demands. Rersource assumptions have been forecast and agreed with Head of Change and Implemntation.</v>
          </cell>
          <cell r="BT113" t="str">
            <v xml:space="preserve">The number of vacancies within the Programme has reduced by 50% and FEDP continue to work with BTG Change Resource and Technology Group to match vacancies with the skills required. Use of contingent labour continues in those areas where the programme cannot source the necessary skilled resource from within DWP within the timeframes required. We continue to build capability, especially around the digital space and as previously reported we are continually seeing the benefits of our plans and actions.  </v>
          </cell>
          <cell r="BU113" t="str">
            <v>Platform strategies - Architecture designs have not been fully defined and agreed.A number of activities remain to be fully defined which may become critical dependencies.</v>
          </cell>
          <cell r="BV113"/>
          <cell r="BW113" t="str">
            <v xml:space="preserve">IT: Concerns remain over IT capacity to deliver PIP Performance Improvement Plan during the transition of the ADMS contract.Analysis: Continued pressure on analytical resource with constant need to prioritise workload to meet demand.Operational Delivery: Recruitment plans in place for 2016, however there remains a risk that successful candidates will not accept job offers. This requires constant proactive management. </v>
          </cell>
          <cell r="BX113" t="str">
            <v>Digital and IT are amber because of the reliance on contingent labour, although there is no immediate risk to delivery and recruitment is in train.</v>
          </cell>
          <cell r="BY113"/>
          <cell r="BZ113"/>
          <cell r="CA113" t="str">
            <v>Commercial &amp; Contract Management: Amber rating reflects I&amp;PA recommendation to recruit additional commercial resource into Programme in order to  maintain effective commercial management; we have secured additional senior commercial resource from Cabinet Office.  We have established the Commercial and Contract Change Board chaired by SMS1 commercial expert and bolstered the current procurement expertise of the Programme at operations level.  On track for green RAGChange Implementation: Amber rating reflects I&amp;PA recommendation that the Programme develops current and future multi-layered Operating Models with programme plans and governance aligned to drive transition between the two; Based on the I&amp;PA review, a Business Transformation Board has been put in place with strong governance and links with the wider Programme.  Further work to put transformation at the heart of the Programme is underway and progressing.  On track for green RAG</v>
          </cell>
          <cell r="CB113"/>
          <cell r="CC113" t="str">
            <v>Recruitment of some key personnel is still taking place - the Programme expects to be in a better position in the next quarter with the appointment of (1) additional delivery PMs (2) Property and Commercial experts (3) key CDIO experts/roles (4) a Readiness for Change lead and team.</v>
          </cell>
          <cell r="CD113" t="str">
            <v xml:space="preserve">The specialist skills required by the Programme for Phase 2 delivery have been identified and prioritised. The Programme has deployed an External Capability strategy to ensure that the right level of specialist capability is deployed to the Programme. A number of procurement competitions have been run and finalised to secure expertise from the Private sector for deployment in the Transition and Target Operating and Commercial Model (TOCM) work areas. The dedicated Programme Resource Manager continues to manage the Programme capacility and capacity plan. The plan is reviewed on a weekly basis by the Programme leadership. Bain &amp; Co continue to provide expertise in the Results Delivery Office (RDO), Service Operations Delivery Group and People and Culture work stream. BAE Systems has joined the Programme to provide expertise to the Target Operating and Commercial Model project. </v>
          </cell>
          <cell r="CE113" t="str">
            <v>Within HMRC's portfolio of change there is competition for resources for delivering the Digital, IT, Commercial and Subject Matter Expert elements required by Customs Declaration Services (CDS).  A detailed CDS Resource Plan has been created to ensure the resource requirements are understood in advance enabling timely prioritisation decisions at Programme Board and portfolio level.  The resource plan was updated in June 2016 to ensure it looks forward throughout 2016 and supports the Scaled Agile Framework methodology which HMRC are utilising on CDS.</v>
          </cell>
          <cell r="CF113" t="str">
            <v>Following the Critical Friend review, the team recognised the progress made on key aspects of the Programme and advised that subject to resolving some minor recommendations they would guide the SRO that the Delivery Confidence level of the programme should be recorded as Amber at the next programme board.</v>
          </cell>
          <cell r="CG113" t="str">
            <v>Commercial and contract management remains amber however an expression of interest will go out in due course to recruit a replacement for the member of staff on long term leave, now due to retire. We have also secured specialist commercial support in areas of new requirements, driving the desire to move to green in the future.  Information Technology and Technical will remain amber in the near future due to a large pipeline of work, we are using alternative mechanisms to recruit staff however this is subject to clearance -  IP Bill implementation could result in increased demand on CCD. As predicted finance are now green, looking to remain due to appropriate number of staff in place, with relevant skills. Live Service remains amber, recruitment campaign is ongoing which once complete security clearance will be sought and skills and knowledge acquired, at which point RAG will improve to green. Communications and Stakeholder engagement is currently amber due to insufficient resource for internal and external communications however staff are now in place and RAG will improve next quarter.  Analysis is amber, with intention to improve to green in the future following acquisition of tools which better support planning.  On digital we are running an ongoing assessment of capability and capacity requirements, RAG could change going forward.</v>
          </cell>
          <cell r="CH113" t="str">
            <v>With an operational standstill in effect  the migration roadmap remains unclear. The plaform and  implementation partners HO will use  for delivery have not been established and has led to a red ratings in these areas.</v>
          </cell>
          <cell r="CI113" t="str">
            <v xml:space="preserve">Commercial and Contract Management (inc procurement) remains Amber: The SRO has commissioned an independent review of the  contract and tender process followed on the IT Platform project. Any lessons learned from this review will be incorporated into the new contract and influence the future work of the Programme. Consideration is also being given to the possibility of buying in external commercial expertise to support the Programme.Change Implementation remains Amber: The business change team has made progress this quarter but concern remains about how the volume of change for BF Operations arising across the Transformation agenda will be managed. This programme will be the first to trial and implement elements of the new Border Force  Target Operating Model and will need to overcome the challenges that will arise from significant changes to working practices including terms and conditions within BF Operations.  The team are also currently in the progress of employing a new Business Change Manager.Technical remains Amber: difficulties continue in recruiting and retaining specialist technical resource (PMs, Architects, Systems Analyst)  and seem unlikely to get easier. This puts at risk key project delivery dates.Industry Knowledge remains Amber: as it is still at an early stage. Market engagement is getting started and an Innovation Group of potential suppliers has been established. </v>
          </cell>
          <cell r="CJ113" t="str">
            <v>Project Delivery: DSAB's RAID  governance was reviewed by Internal Audit in November and gave DSAB an Amber rating .  DSAB has addressed most of the recommendations with just one remaining for completion by end July.Finance: DSAB is now receiving improved financial resource support from the centre.  Regular meetings are now taking place between Finance, the PMO and the Delivery Teams to keep tight control of spend against budget and to identify early signs of a potential underspend.</v>
          </cell>
          <cell r="CK113" t="str">
            <v>Commercial: Engaging with external legal specialists regarding the contract (with TCS), changes and commercial position. Recruited a G6 Commercial Manager, start date September 2016. Project Delivery: 3 additional external specialists being recruited, 1 in post supporting Infrastructure workstream, 2 awaiting start date. Note: Requested from HO Portfolio Office "Support that is being provided or will be needed from the Cabinet Office / HMT":DBS Commercial engage with Crown Commercial Service  as per the procurement delegation letter and for advice/escalation. DBS project engaging with GDS and the Verify programme to support the delivery of R1 (GDS service assessment and Verify on-boarding) DBS programme engage with IPA to conduct assurance reviews.HO Portfolio Office attend R1 Project Board (assurance)</v>
          </cell>
          <cell r="CL113" t="str">
            <v xml:space="preserve">The Programme cannot accommodate skills shortages in key areas and maintain the pace required. Therefore, submissions continue to be made to the CCL Board and PDPB to extend some of our specialist contractors in line with the Programme Plan.  Approval of these requests also enables the Programme to manage the additional complexity caused by the related projects and maintain pace against a challenging timescale. The Programme regularly seeks to create long-term Civil Service positions, where appropriate, and some notable successes have been achieved, particularly across the senior management team. However, care will be needed over the projected longevity and suitability of some of the posts for Civil Service recruitment; as the Programme concludes the work to agree the structure it will need post contract award; mobilise the main procurement lots; and prepare for transition. The Programme will take account of the different phases and re-organise accordingly. </v>
          </cell>
          <cell r="CM113" t="str">
            <v>There is currently a shortage of specialist resources on the programme but work on requirements for Security Architecture and Biometrics expertise has been completed with vendors on board. The programme is in the process of procuring a Delivery Partner to work with the Programme to augment its capability and capacity. This delivery partner is expected to start in September 2016.There is also a gap in commercial staff in terms of capacity and expertise which is looking to be addressed through the recruitment process and assistance for sourcing/procurement design from the delivery partner.</v>
          </cell>
          <cell r="CN113" t="str">
            <v>Generally the Programme has the skills and resources required.  The commercial and finance ratings remain at Amber as the majority of staff in both functions have recently been replaced and are re-establishing effective ways of working.Delays in Cabinet Office approval across a number of procurements are causing significant rework and delivery delays. The impact of relocating part of the Programme to Croydon has been mitigated after the Home Office COO went to a temporary lease extension in order to stagger the move between July 2016 to easter 2017 to minimise delivery impact for critical path items.</v>
          </cell>
          <cell r="CO113" t="str">
            <v xml:space="preserve">RAG reported as green.  The programme is at a relatively early stage of delivery and has been successful in securing skills required to date.   Delivery has major dependency on technical delivery by MoJ estates directorate staff:  estates capability there is being boosted to meet programme requirements, but management and delivery resources are still quite thinly stretched.  </v>
          </cell>
          <cell r="CP113" t="str">
            <v>HOT will require new skills and capabilities in the organisation to deliver services previously delivered by third parties and to effectively manage the provision of services through a multi-supplier sourcing model and these are not always readily available.  A blended approach to talent acquisition is being deployed that recognises the need to attract new staff and balance this with incoming staff under TUPE. In addition, supplementing key knowledge/skills gaps in the organisation through selected short/medium term external hires and deploying Knowledge Transfer to enable the HOT organisation to mature is also being progressed.</v>
          </cell>
          <cell r="CQ113"/>
          <cell r="CR113"/>
          <cell r="CS113" t="str">
            <v>DE and S Project Team regard capability / capacity as Green across the board at present.  With no significant changes to funding levels, it is not anticipated that there will be any change to confidence in the near future.</v>
          </cell>
          <cell r="CT113" t="str">
            <v>Lack of PMO support resulting in Amber for Project (Programme) Delivery.</v>
          </cell>
          <cell r="CU113" t="str">
            <v>The capability/capacity is green across the board, less capability change which will be developed as the programme matures. There are some staffing pressures with DE and S, but as long as funding for the team is maintained for contractors this will not have a negative impact on the programme.  If funding is removed there could be a reduction in RAG scores.</v>
          </cell>
          <cell r="CV113" t="str">
            <v>IT - increasing use of DIO IMS but not all functionality and reporting in place or used. Increased use of IMS in reviews to drive use and further training for staff. Interface with ISS for passive and active IT systems. Development on going of Army Portfolio MIS with go live planned for late July 2016, which will be used for ABP reporting to the Army.  _x000D_
C  and C Mgt - Not all Commercial staff are fully designated to the ABP. Additional PAC staff (x7) being recruited. _x000D_
Project Delivery - Continuing turn over of staff and need to on-board new people and replace manpower substitutions._x000D_
CI - Demands from funding changes requires on going rebaselining/costing of the programme taking excessive effort to maintain the good position now in place.  _x000D_
Technical - Ability to keep staff on long term basis - QMs, PMs etc._x000D_
IK - Commercial increased engagement building knowledge but changing contract strategy and project needs may require external support. _x000D_
Finance - Continued work required on RDEL costs and identifying DIO wide costs and benefits.</v>
          </cell>
          <cell r="CW113" t="str">
            <v>The programme is being supported by business and data analysts provided by the Army Management Information Branch to support the on-going development and deployment of an analytical capability for Army Reserves Development. Additional analytical and benefits capture capability is now being sourced.  This will improve the identification, controllability and measurability of all programme outcomes which in turn underpins work to achieve programme maturity and understanding the necessary critical success factors for closure.</v>
          </cell>
          <cell r="CX113" t="str">
            <v>Commercial and Contract Management:  MOD: Shortage of experienced commercial staff, exacerbated by recent exits and fragility of the function across the enterprise. Commercial recruitment is subject to separate arrangements and remains fragile. BAES: Commercially BAES customer facing resource outstrips MoD commercial resource by approximately 2:1._x000D_
_x000D_
Project Delivery (Qualifications and experience in Waterfall / Agile):  119 out of a 151 requirement. Approx 3,700 BAE  and  400  in the supply chain. There are other Crown Servants in the Submarine OC who are not included but provided support to the Astute Programme on a proportional basis. The Astute programme, based in Barrow-in-Furness, Cumbria, provides work for thousands of BAE Systems Maritime-Submarines staff and thousands more who work in around 400 suppliers across the UK submarine supply chain._x000D_
_x000D_
Leadership of change (Experience in Change Management / workplace transition):  MOD: SMP receives assistance from PSS and the SM OC Programme Office as there are no dedicated change management posts within the organisation. External support partners are required to support the transition of DE and S to become a Bespoke Trading Entity (BTE and are necessary if SMP are to continue to support MSP initiatives effectively. BAES:  Required multiple cycles to develop  and  implement a benefits driven change programme._x000D_
_x000D_
Technical (Specialist skills in an area e.g. Construction Engineer):  MOD: Issues with the availability of the following skills; Warship construction, construction surveillance and maintenance. The SMP Acceptance  and  Assurance team_x000D_
embedded in BAES yard at Barrow comprises 30 posts across five Technical Sections (Propulsion, Reactor, Ship  and  Constructive, Weapons  and  Quality). There are currently 3 long standing gapped posts within this team which have proved difficult to fill from past campaigns. An external engineering recruitment campaign is schedule for Summer 2016 which will target these posts and other engineering vacancies in Barrow for both SMP and FSM. The Ship  and  Constructive Section is currently gapped in 2 out of 5 posts. Demographics mean that the remaining 3 are due to retire within 10 years. BAES: Difficulties in obtaining key niche skills such as nuclear qualified welders, Reactor Test Engineers and commissioning, acceptance and test personnel of all major maritime_x000D_
disciplines. _x000D_
_x000D_
Industry Knowledge (Specialist knowledge in specific industrial area e.g. Chemical Engineering): MOD  and  BAES: MOD and Tier One Submarine Enterprise suppliers all suffer due to the combination of poor availability of maritime professional engineers, construction and repair technician trades and logistics specialists, particularly those with warship/submarine backgrounds. Particular pinch points are specialists with experience and expertise in the subjects of: seagoing experience; Naval Architects, Nuclear propulsion, Marine Electrical and Mechanical engineering, and specialist diving systems knowledge. _x000D_
_x000D_
Finance (Specialist knowledge in financial reporting and or management. Skills in accountancy etc).  MOD  and  BAES: There are no known financial skills issues. _x000D_
_x000D_
Other – Resource Demographic_x000D_
Both BAES and MOD have a rapidly aging demographic, with significant experience due to retire and a demographic trough of experienced technical middle management._x000D_
 _x000D_
_x000D_
Other – Resource Geographic _x000D_
The MOD SMP project and BAES are particularly affected by the geographic retention and recruitment issues at Barrow in Furness, exacerbated by pay not being comparable with that offered by BAES.  MOD is seeking to improve the employment offer, which has been hampered by uncertainty regarding allowances. Efforts to re-focus on the Geographic Location Allowance (GLA) were made during October 15 to support the submission for the REMCo in November15; SMP are currently awaiting the outcome from the submission._x000D_
_x000D_
Nuclear SQEP and Submarine SQEP personnel take a long time to train and develop and submarine build surveillance activity is a sub-specialisation within these two areas. A number of NSQEP development post holders work in SMP Barrow for a 2 year development period (currently two posts) but there are not enough to sustain NSQEP manpower within SMP Barrow and there is no requirement for them to stay in Barrow after their development period.</v>
          </cell>
          <cell r="CY113"/>
          <cell r="CZ113"/>
          <cell r="DA113" t="str">
            <v>Programme re-plan included assessment of the resources required to deliver the Programme.  IBM have filled the majority of key posts. DBS have recruited some additional staff. As a result of the Gateway Review Process an additional B2 resource has been recruited for the PMO and started 3rd May 2016. An additional C1 post is currently under recruitment for the PMO.</v>
          </cell>
          <cell r="DB113" t="str">
            <v>Following the critical OGC Gateway Review conducted late November 2015. The OGC Review Team made the following recommendations in respect of the team's capability and capacity:_x000D_
Recommendation 4: The SRO (is) to define the Intelligent Customer role and responsibilities of the CPC PT;_x000D_
Recommendation 5: The SRO (is) to boost and rebalance the CPC team to provide effective senior leadership and an enhanced skills profile to manage the programme more effectively._x000D_
Actions are being progressed to implement these recommendations.</v>
          </cell>
          <cell r="DC113"/>
          <cell r="DD113" t="str">
            <v>Project is in now in Assessment phase and the requirement dictates a degree of sovereign delivery resources.  Internal resourcing issues have been assessed and a further 6 contractors (12 in total) are required to support this phase. _x000D_
_x000D_
Technical and industry knowledge is sufficient to support and deliiver the Assessment phase. There is currently a  limited pool of resources in UK industry with sufficent skills and experience to deliver cryptographic services however, MOD and GCHQ are now working more closely with UK Industry to ensure a more consistent and predictable crypto business envrionment so that prioritisation of work packages and recruitment and retention of staff will be easier in future.</v>
          </cell>
          <cell r="DE113" t="str">
            <v>The FBLOS Team  has significant difficulties recruiting personnel who are SQEP in PPM and Engineering against existing liability and it is expected there will be further significant challenge in recruiting suitably qualified personnel into forecast vacancies, now that FBLOS is moving into AP. Resource, in terms of size and SQEP of the FBLOS team remains a critical risk. It is recognised that ISS has wider resource issues, and while the recent IGBC success provides the finances to meet the resource need it will still be a challenge to grow the team with the requisite skills to meet the AP requirement.</v>
          </cell>
          <cell r="DF113"/>
          <cell r="DG113"/>
          <cell r="DH113"/>
          <cell r="DI113" t="str">
            <v>Commentary/narrative against the Amber elements: _x000D_
DE and S personnel resource is stretched by having to provide additional overseeing work in RoK to ensure AOC; technical issues are also putting additional pressure on DE and S Personnel resource; the challenging UKCCATS period to install and set to work DII, MJDI, SMS, IT Systems being further compressed with additional work emerging from the build.</v>
          </cell>
          <cell r="DJ113" t="str">
            <v>Change Implementation – Amber (a consequence of the increasing amount of change to be managed)_x000D_
Technical – Green (up from Amber following successful recruitment of engineering and safety posts)</v>
          </cell>
          <cell r="DK113" t="str">
            <v>NEM programme team fully staffed, with appropriately skilled staff for implementation,  delivery and closure._x000D_
In terms of Commercial and Contract Management this relates to JPA change who have tried and tested systems and resource.</v>
          </cell>
          <cell r="DL113"/>
          <cell r="DM113" t="str">
            <v>There are issues on Suitably Qualified and Experienced Personnel in relation to the Warhead Programme. This reflects the scoring of RED for Technical and Industrial Knowledge.</v>
          </cell>
          <cell r="DN113"/>
          <cell r="DO113" t="str">
            <v>There are very limited numbers of digital and information technology experts across the PROTECTOR programme (including business as usual, the programme organisation and DE and S), a situation made worse by the high degree of dependency on communications and network technology.  The commercial construct for this hybrid of Foreign Military Sales (FMS), in-service delivery and directly contracted arrangements is complicated and the programme has no dedicated commercial staff or specific training.  Whilst key personnel are trained and qualified project and programme managers, until the PMSF is fully manned and trained, key elements of programme delivery such as the management of risk and benefits will remain sub-optimal.  Across the Air Cap ISR swimlane staff and the RPAS Requirements Manager there is no first hand RPAS operational experience.</v>
          </cell>
          <cell r="DP113" t="str">
            <v>The figures above are a sum of the NCHQ, Portsmouth Naval Base (PNB) and DE and S QEC Programme teams. _x000D_
_x000D_
In ShipsAcq there remains a 12% vacancy rate (against 99 public sector posts) across the QEC project. Whilst the figure remains static since the previously reported position of 12%, recruitment has taken place and is balanced by normal churn within the team. DE and S ability to recruit suitable applicants remains a risk, particularly in the context of wider Ships and Submarine Operating Centre recruitment, and the limited availabilty of SQEP in the market place.</v>
          </cell>
          <cell r="DQ113" t="str">
            <v>DE and S have a functional heirarchy that allows specialist advice not directly available within a PT to be called upon as required.  Whilst some of the team competencies listed above do not work directly for the SFU Team they are available within the TTH PT and have the capacity to provide support as required.</v>
          </cell>
          <cell r="DR113" t="str">
            <v>The RAG assessment on all of the above is based on capacity rather than capability, as people that we have in the team are capable, but overstretched and require additional resource as would be expected of a 'mega project' of this magnitude. The RAG forecast is based on the assumption that Successor receives prioritisation in resource allocation. There is also a concern about the availability of the required SQEP when recruiting both internally and externally which is driving the Red assessment for Project Delivery and Technical resource capacity.</v>
          </cell>
          <cell r="DS113"/>
          <cell r="DT113" t="str">
            <v>The resourcing picture remains AMBER reflecting ongoing difficulties of recruiting SQEP personnel at programme level.</v>
          </cell>
          <cell r="DU113"/>
          <cell r="DV113" t="str">
            <v>Amber grading for Commercial  and  Contract Management is the result of the bulk of commercial being held outside the PT and MAvPSO.  Hels OC provides the majority of commercial resource and expertise to the Lynx/Wildcat PT.</v>
          </cell>
          <cell r="DW113"/>
          <cell r="DX113" t="str">
            <v xml:space="preserve">The Programme is utilising new contracts to bring in additional digital/IT capability but the market is relatively stretched and we are seeing a constrained supply of new high quality resources particularly in developers. The Programme remains very sensitive to being able to recruit and retain a full complement of tech delivery roles to meet the velocity required. Capability in change implementation is growing and the link with the HMCTS Reform Programme will strengthen this in future years. High quality financially trained resources have proved difficult to recruit and retain. </v>
          </cell>
          <cell r="DY113" t="str">
            <v>All sections are green with the exception of change implementation in the future. The programme has delivered as much as is possible in the way of supporting guidance, structures, proposed future governance etc but it is now for the business to embed change moving forward hence the Amber rating assessment.”</v>
          </cell>
          <cell r="DZ113" t="str">
            <v>Resource pressures persist in areas of the programme Information Technology, Technical, Commercial and PMO. The Consultancy One PMO tenders have been evaluated and we expect this resource to be in post in  July subject to obtaining the required external approvals to award a contract. In the interim we are accessing short term internal support (non PMO specialist) to provide additional help. The programme is pro-actively recruiting to fill vacancies across the directorate, with emphasis on areas such as commercial, PMO, technical and stakeholder engagement.</v>
          </cell>
          <cell r="EA113" t="str">
            <v xml:space="preserve">As stated throughout the report, the FITS Programme retains an Amber/Red status due to the complexities and scale of the Programme, added to which further analysis is still required for potential new areas of work. The reason for this is that once the Full Business Case is approved the Programme will push forward with delivery and this will improve the Programme’s ability to attract resources. In addition, there will be a more integration with BAU which will enable knowledge transfer across Digitech.·        NB: in general the amber rating for capability/capacity for most resource types is due to the fact that this is a large programme of work, very dependent on specialist skill sets. </v>
          </cell>
          <cell r="EB113" t="str">
            <v xml:space="preserve">Capability continue to be impacted by capacity, though with an additional 18 staff joining imminently is expected to improve.  The commercial frameworks being investigated will also have a positive impact.  Specialist workstreams continue to build thier capability as capacity increases and new staff are inducted.  Work has been undertaken accross the team to identify key capability gaps and development days have been initiated for all staff covering a wide range of topics and particularly focusing on transfering knowledge from specialists to the wider community.  A new structure is also being implemented that strengthens our project and programme leadership capability.  </v>
          </cell>
          <cell r="EC113" t="str">
            <v xml:space="preserve">Digital is carried out by public sector and external contractors.      </v>
          </cell>
          <cell r="ED113"/>
          <cell r="EE113"/>
          <cell r="EF113"/>
          <cell r="EH113"/>
          <cell r="EI113" t="str">
            <v xml:space="preserve">The programme is still recruiting for key roles in project design, delivery, business analysis, technology (e.g. systems engineers) and change specialists.  </v>
          </cell>
          <cell r="EJ113" t="str">
            <v>Digital - CTP has a strong digital element enabling both the operation of the Census and the management of data collected. The digital team are using Agile by default and are building capability as the programme ramps up.Legal, Commercial and Contract Management - The programme has been successful in filling a number of key roles during this period. The remaining vacancies (2 Grade7 PMO) are being managed and will be filled by the end of Aug 2016.Industry Knowledge - This has been changed to N/A as it does not apply to this programme. Statistical capability is covered under new 'Analysis' capability rather than Industrial Knowledge.                                                                                                                                                                                                                                                                                                                                                                                                                                                                                                                                                                                                                                                                                                                                                                                                                                                                                                                                                                                                                                                                         Finance, Stakeholder Engagement and Communication and Information Technology. CTP is short of a Finance Business Partner &amp; Financial Analyst. Action is in hand to fill these posts.Analysis - The programme has 16 vacancies out of 54  in Research Analysis and Statistics posts.  The impact on the programme is being managed through prioritisation and slippage on non-critical items. A recruitment initiative  to address the shortage of RAS posts at Titchfield is underway.</v>
          </cell>
        </row>
        <row r="114">
          <cell r="B114" t="str">
            <v>Define and refine plan</v>
          </cell>
          <cell r="C114" t="str">
            <v>Appraise &amp; Select</v>
          </cell>
          <cell r="D114" t="str">
            <v>Execute</v>
          </cell>
          <cell r="E114" t="str">
            <v>Feasability</v>
          </cell>
          <cell r="F114" t="str">
            <v>Execute</v>
          </cell>
          <cell r="G114" t="str">
            <v>Execute</v>
          </cell>
          <cell r="H114" t="str">
            <v>Define and refine plan</v>
          </cell>
          <cell r="I114" t="str">
            <v>Execute</v>
          </cell>
          <cell r="K114" t="str">
            <v>Execute</v>
          </cell>
          <cell r="L114" t="str">
            <v>Execute</v>
          </cell>
          <cell r="M114" t="str">
            <v>Execute</v>
          </cell>
          <cell r="N114" t="str">
            <v>Closure phase</v>
          </cell>
          <cell r="O114" t="str">
            <v>Execute</v>
          </cell>
          <cell r="P114" t="str">
            <v>Definition phase</v>
          </cell>
          <cell r="Q114" t="str">
            <v>Execute</v>
          </cell>
          <cell r="R114" t="str">
            <v>Embed in BAU. Review and lessons Learnt</v>
          </cell>
          <cell r="S114" t="str">
            <v>Execute</v>
          </cell>
          <cell r="T114" t="str">
            <v>Execute</v>
          </cell>
          <cell r="U114" t="str">
            <v>Define and refine plan</v>
          </cell>
          <cell r="V114" t="str">
            <v>Execute</v>
          </cell>
          <cell r="W114" t="str">
            <v>Execute</v>
          </cell>
          <cell r="X114" t="str">
            <v>Execute</v>
          </cell>
          <cell r="Y114" t="str">
            <v>Execute</v>
          </cell>
          <cell r="Z114" t="str">
            <v>Appraise &amp; Select</v>
          </cell>
          <cell r="AA114" t="str">
            <v>Operate</v>
          </cell>
          <cell r="AB114" t="str">
            <v>Execute</v>
          </cell>
          <cell r="AC114" t="str">
            <v>Define and refine plan</v>
          </cell>
          <cell r="AD114" t="str">
            <v>Other</v>
          </cell>
          <cell r="AE114" t="str">
            <v>Execute</v>
          </cell>
          <cell r="AF114" t="str">
            <v>Execute</v>
          </cell>
          <cell r="AG114" t="str">
            <v>Execute</v>
          </cell>
          <cell r="AH114" t="str">
            <v>Feasibility</v>
          </cell>
          <cell r="AI114" t="str">
            <v>Appraise and select</v>
          </cell>
          <cell r="AJ114" t="str">
            <v>Execute</v>
          </cell>
          <cell r="AK114" t="str">
            <v>Define and refine plan</v>
          </cell>
          <cell r="AL114" t="str">
            <v>Execute</v>
          </cell>
          <cell r="AM114" t="str">
            <v>Define and refine plan</v>
          </cell>
          <cell r="AN114" t="str">
            <v>Execute</v>
          </cell>
          <cell r="AO114" t="str">
            <v>Appraise and select</v>
          </cell>
          <cell r="AP114" t="str">
            <v>Execute</v>
          </cell>
          <cell r="AQ114" t="str">
            <v>Execute</v>
          </cell>
          <cell r="AR114" t="str">
            <v>Execute</v>
          </cell>
          <cell r="AS114" t="str">
            <v>Execute</v>
          </cell>
          <cell r="AT114" t="str">
            <v>Operate</v>
          </cell>
          <cell r="AU114" t="str">
            <v>Execute</v>
          </cell>
          <cell r="AV114" t="str">
            <v>Execute</v>
          </cell>
          <cell r="AW114" t="str">
            <v>Execute</v>
          </cell>
          <cell r="AX114" t="str">
            <v>Define and refine plan</v>
          </cell>
          <cell r="AY114" t="str">
            <v>Delivery phase</v>
          </cell>
          <cell r="AZ114" t="str">
            <v>Embed in BAU. Review and lessons Learnt</v>
          </cell>
          <cell r="BA114" t="str">
            <v>Execute</v>
          </cell>
          <cell r="BB114" t="str">
            <v>Operate</v>
          </cell>
          <cell r="BC114" t="str">
            <v>Embed in BAU. Review and lessons Learnt</v>
          </cell>
          <cell r="BD114" t="str">
            <v>Definition phase</v>
          </cell>
          <cell r="BE114" t="str">
            <v>Execute</v>
          </cell>
          <cell r="BF114" t="str">
            <v>Appraise &amp; Select</v>
          </cell>
          <cell r="BG114" t="str">
            <v>Execute</v>
          </cell>
          <cell r="BH114" t="str">
            <v>Execute</v>
          </cell>
          <cell r="BI114" t="str">
            <v>Operate</v>
          </cell>
          <cell r="BJ114" t="str">
            <v>Operate</v>
          </cell>
          <cell r="BK114" t="str">
            <v>Execute</v>
          </cell>
          <cell r="BL114" t="str">
            <v>Execute</v>
          </cell>
          <cell r="BM114" t="str">
            <v>Definition phase</v>
          </cell>
          <cell r="BN114" t="str">
            <v>Define and refine plan</v>
          </cell>
          <cell r="BO114" t="str">
            <v>Delivery phase</v>
          </cell>
          <cell r="BP114" t="str">
            <v>Delivery phase</v>
          </cell>
          <cell r="BQ114" t="str">
            <v>Execute</v>
          </cell>
          <cell r="BR114" t="str">
            <v>Operate</v>
          </cell>
          <cell r="BS114" t="str">
            <v>Delivery phase</v>
          </cell>
          <cell r="BT114" t="str">
            <v>Other</v>
          </cell>
          <cell r="BU114" t="str">
            <v>Appraise &amp; Select</v>
          </cell>
          <cell r="BV114" t="str">
            <v>Execute</v>
          </cell>
          <cell r="BW114" t="str">
            <v>Execute</v>
          </cell>
          <cell r="BX114" t="str">
            <v>Define and refine plan</v>
          </cell>
          <cell r="BY114" t="str">
            <v>Execute</v>
          </cell>
          <cell r="BZ114" t="str">
            <v>Execute (Delivery)</v>
          </cell>
          <cell r="CA114" t="str">
            <v>Definition phase</v>
          </cell>
          <cell r="CB114" t="str">
            <v>Operate</v>
          </cell>
          <cell r="CC114" t="str">
            <v>Definition phase</v>
          </cell>
          <cell r="CD114" t="str">
            <v>Delivery phase</v>
          </cell>
          <cell r="CE114" t="str">
            <v>Define and refine plan</v>
          </cell>
          <cell r="CF114" t="str">
            <v>Execute</v>
          </cell>
          <cell r="CG114" t="str">
            <v>Execute</v>
          </cell>
          <cell r="CH114" t="str">
            <v>Other</v>
          </cell>
          <cell r="CI114" t="str">
            <v>Other</v>
          </cell>
          <cell r="CJ114" t="str">
            <v>Other</v>
          </cell>
          <cell r="CK114" t="str">
            <v>Execute</v>
          </cell>
          <cell r="CL114" t="str">
            <v>Delivery phase</v>
          </cell>
          <cell r="CM114" t="str">
            <v>Other</v>
          </cell>
          <cell r="CN114" t="str">
            <v>Other</v>
          </cell>
          <cell r="CO114" t="str">
            <v>Delivery phase</v>
          </cell>
          <cell r="CP114" t="str">
            <v>Appraise &amp; Select</v>
          </cell>
          <cell r="CQ114" t="str">
            <v>Execute</v>
          </cell>
          <cell r="CR114" t="str">
            <v>Operate</v>
          </cell>
          <cell r="CS114" t="str">
            <v>Execute</v>
          </cell>
          <cell r="CT114" t="str">
            <v>Execute</v>
          </cell>
          <cell r="CU114" t="str">
            <v>Execute</v>
          </cell>
          <cell r="CV114" t="str">
            <v>Execute</v>
          </cell>
          <cell r="CW114" t="str">
            <v>Execute</v>
          </cell>
          <cell r="CX114" t="str">
            <v>Execute</v>
          </cell>
          <cell r="CY114" t="str">
            <v>Execute</v>
          </cell>
          <cell r="CZ114" t="str">
            <v>Execute</v>
          </cell>
          <cell r="DA114" t="str">
            <v>Execute</v>
          </cell>
          <cell r="DB114" t="str">
            <v>Execute</v>
          </cell>
          <cell r="DC114" t="str">
            <v>Define and refine plan</v>
          </cell>
          <cell r="DD114" t="str">
            <v>Appraise and select</v>
          </cell>
          <cell r="DE114" t="str">
            <v>Appraise and select</v>
          </cell>
          <cell r="DF114" t="str">
            <v>Define and refine plan</v>
          </cell>
          <cell r="DG114" t="str">
            <v>Execute</v>
          </cell>
          <cell r="DH114" t="str">
            <v>Execute</v>
          </cell>
          <cell r="DI114" t="str">
            <v>Execute</v>
          </cell>
          <cell r="DJ114" t="str">
            <v>Execute</v>
          </cell>
          <cell r="DK114" t="str">
            <v>Execute</v>
          </cell>
          <cell r="DL114" t="str">
            <v>Execute</v>
          </cell>
          <cell r="DM114" t="str">
            <v>Execute</v>
          </cell>
          <cell r="DN114" t="str">
            <v>Execute</v>
          </cell>
          <cell r="DO114" t="str">
            <v>Execute</v>
          </cell>
          <cell r="DP114" t="str">
            <v>Execute</v>
          </cell>
          <cell r="DQ114" t="str">
            <v>Execute</v>
          </cell>
          <cell r="DR114" t="str">
            <v>Execute</v>
          </cell>
          <cell r="DS114" t="str">
            <v>Execute</v>
          </cell>
          <cell r="DT114" t="str">
            <v>Appraise and select</v>
          </cell>
          <cell r="DU114" t="str">
            <v>Execute</v>
          </cell>
          <cell r="DV114" t="str">
            <v>Execute</v>
          </cell>
          <cell r="DW114" t="str">
            <v>Execute</v>
          </cell>
          <cell r="DX114" t="str">
            <v>Execute</v>
          </cell>
          <cell r="DY114" t="str">
            <v>Embed in BAU. Review and lessons Learnt</v>
          </cell>
          <cell r="DZ114" t="str">
            <v>Execute</v>
          </cell>
          <cell r="EA114" t="str">
            <v>Other</v>
          </cell>
          <cell r="EB114" t="str">
            <v>Define and refine plan</v>
          </cell>
          <cell r="EC114" t="str">
            <v>Embed in BAU. Review and lessons Learnt</v>
          </cell>
          <cell r="ED114" t="str">
            <v>Execute</v>
          </cell>
          <cell r="EE114" t="str">
            <v>Closure phase</v>
          </cell>
          <cell r="EF114" t="str">
            <v>Closure phase</v>
          </cell>
          <cell r="EG114" t="str">
            <v>Operate</v>
          </cell>
          <cell r="EH114" t="str">
            <v>Execute</v>
          </cell>
          <cell r="EI114" t="str">
            <v>Define and refine plan</v>
          </cell>
          <cell r="EJ114" t="str">
            <v>Definition phase</v>
          </cell>
        </row>
        <row r="115">
          <cell r="B115"/>
          <cell r="C115"/>
          <cell r="D115"/>
          <cell r="E115"/>
          <cell r="F115"/>
          <cell r="G115"/>
          <cell r="H115"/>
          <cell r="I115"/>
          <cell r="J115" t="str">
            <v>Programme Initiation</v>
          </cell>
          <cell r="K115"/>
          <cell r="L115"/>
          <cell r="M115"/>
          <cell r="N115"/>
          <cell r="O115"/>
          <cell r="P115"/>
          <cell r="Q115"/>
          <cell r="R115"/>
          <cell r="S115"/>
          <cell r="T115"/>
          <cell r="U115"/>
          <cell r="W115"/>
          <cell r="X115"/>
          <cell r="Y115"/>
          <cell r="Z115"/>
          <cell r="AA115"/>
          <cell r="AB115"/>
          <cell r="AC115"/>
          <cell r="AD115" t="str">
            <v>PSBP Capital is a rolling programme of projects at different stages in the life cycle.PSBP as a whole:Concept 32.6%; Feasibility 23.6%; Appraise &amp; Select 0.2%; Define &amp; Refine Plan 5.7%; Execute 16.3%; Operate 17.7%; Embed in BAU 3.9%Of which the breakdown is as follows:PSBP1: Concept 0%; Feasibility 0%; Appraise &amp; Select 0%; Define &amp; Refine Plan 13.1%; Execute 37.4%; Operate 40.7%; Embed in BAU 8.9%PSBP2: Concept 57.8%; Feasibility 41.9%; Appraise &amp; Select 0.4%; Define &amp; Refine Plan 0%; Execute 0%; Operate 0%; Embed in BAU 0%</v>
          </cell>
          <cell r="AE115"/>
          <cell r="AF115"/>
          <cell r="AG115"/>
          <cell r="AH115"/>
          <cell r="AI115"/>
          <cell r="AJ115"/>
          <cell r="AK115"/>
          <cell r="AL115"/>
          <cell r="AM115"/>
          <cell r="AN115"/>
          <cell r="AO115"/>
          <cell r="AP115"/>
          <cell r="AQ115"/>
          <cell r="AR115"/>
          <cell r="AS115"/>
          <cell r="AT115"/>
          <cell r="AU115"/>
          <cell r="AV115"/>
          <cell r="AW115"/>
          <cell r="AX115"/>
          <cell r="AY115"/>
          <cell r="AZ115" t="str">
            <v>Exit stage for the majority of services</v>
          </cell>
          <cell r="BA115"/>
          <cell r="BB115"/>
          <cell r="BC115"/>
          <cell r="BD115"/>
          <cell r="BE115"/>
          <cell r="BF115"/>
          <cell r="BG115"/>
          <cell r="BH115"/>
          <cell r="BI115"/>
          <cell r="BJ115"/>
          <cell r="BK115"/>
          <cell r="BL115"/>
          <cell r="BM115"/>
          <cell r="BN115"/>
          <cell r="BO115"/>
          <cell r="BP115"/>
          <cell r="BQ115"/>
          <cell r="BR115"/>
          <cell r="BS115"/>
          <cell r="BT115" t="str">
            <v>Programme has Projects at different life cycle stages.</v>
          </cell>
          <cell r="BU115"/>
          <cell r="BV115"/>
          <cell r="BW115"/>
          <cell r="BX115"/>
          <cell r="BY115"/>
          <cell r="BZ115"/>
          <cell r="CA115"/>
          <cell r="CB115"/>
          <cell r="CC115"/>
          <cell r="CD115"/>
          <cell r="CE115"/>
          <cell r="CF115"/>
          <cell r="CG115"/>
          <cell r="CH115" t="str">
            <v xml:space="preserve">HO has entered standstill with SSCL and is currently working with Cabinet Office and OGDs to help define the reset programme and future tech roadmap </v>
          </cell>
          <cell r="CI115" t="str">
            <v xml:space="preserve">Other.  The Programme will deliver a number of projects, some will use Agile methodology as deemed appropriate. </v>
          </cell>
          <cell r="CJ115" t="str">
            <v>Agile Programme: with Projects at different stages of delivery</v>
          </cell>
          <cell r="CK115"/>
          <cell r="CL115"/>
          <cell r="CM115" t="str">
            <v>Lifecyle stages of HOB Projects vary due to a mixture of Waterfall and Agile methods being applied across the Programme</v>
          </cell>
          <cell r="CN115" t="str">
            <v>Agile Programme - with Projects at different stages of delivery</v>
          </cell>
          <cell r="CO115" t="str">
            <v xml:space="preserve">Phase 1 projects are in delivery.  Phase 2 is close to end of definition and will move into delivery shortly.  Phase 3 and 4 are still in definition.    </v>
          </cell>
          <cell r="CP115"/>
          <cell r="CQ115"/>
          <cell r="CR115"/>
          <cell r="CS115"/>
          <cell r="CT115"/>
          <cell r="CU115"/>
          <cell r="CV115"/>
          <cell r="CW115"/>
          <cell r="CX115"/>
          <cell r="CY115"/>
          <cell r="CZ115"/>
          <cell r="DA115"/>
          <cell r="DB115"/>
          <cell r="DC115"/>
          <cell r="DD115"/>
          <cell r="DE115"/>
          <cell r="DF115"/>
          <cell r="DG115"/>
          <cell r="DH115"/>
          <cell r="DI115"/>
          <cell r="DJ115"/>
          <cell r="DK115"/>
          <cell r="DL115"/>
          <cell r="DM115"/>
          <cell r="DN115"/>
          <cell r="DO115"/>
          <cell r="DP115"/>
          <cell r="DQ115"/>
          <cell r="DR115"/>
          <cell r="DS115"/>
          <cell r="DT115"/>
          <cell r="DU115"/>
          <cell r="DV115"/>
          <cell r="DW115"/>
          <cell r="DX115"/>
          <cell r="DY115"/>
          <cell r="DZ115"/>
          <cell r="EA115" t="str">
            <v xml:space="preserve">The FITS Programme is complex with elements being delivered at different points of the life cycle in sequence. As such the programme is in the define and refine stage due to the scoping decision of ExCo as well as the execute stage for those services that are already transitioning.  The Full business case is under review given the scope changes for submisssion to ExCo in June 2016. </v>
          </cell>
          <cell r="EB115"/>
          <cell r="EC115"/>
          <cell r="ED115"/>
          <cell r="EE115"/>
          <cell r="EF115"/>
          <cell r="EH115"/>
          <cell r="EI115"/>
          <cell r="EJ115" t="str">
            <v>Delivery phase has started in Qtr 2 2016/17 prior to PBC approval</v>
          </cell>
        </row>
        <row r="116">
          <cell r="B116" t="str">
            <v>Outline Business Case</v>
          </cell>
          <cell r="C116" t="str">
            <v>Outline Business Case</v>
          </cell>
          <cell r="D116" t="str">
            <v>Full Business Case</v>
          </cell>
          <cell r="E116" t="str">
            <v>Outline Business Case</v>
          </cell>
          <cell r="F116" t="str">
            <v>Full Business Case</v>
          </cell>
          <cell r="G116" t="str">
            <v>No Business Case required</v>
          </cell>
          <cell r="H116" t="str">
            <v>Outline Business Case</v>
          </cell>
          <cell r="I116" t="str">
            <v>PBC (or equivalent)</v>
          </cell>
          <cell r="J116" t="str">
            <v>PBC (or equivalent)</v>
          </cell>
          <cell r="K116" t="str">
            <v>Full Business Case</v>
          </cell>
          <cell r="L116" t="str">
            <v>Full Business Case</v>
          </cell>
          <cell r="M116" t="str">
            <v>Outline Business Case</v>
          </cell>
          <cell r="N116" t="str">
            <v>Full Business Case</v>
          </cell>
          <cell r="O116" t="str">
            <v>Full Business Case</v>
          </cell>
          <cell r="P116" t="str">
            <v>PBC (or equivalent)</v>
          </cell>
          <cell r="Q116" t="str">
            <v>Outline Business Case</v>
          </cell>
          <cell r="R116" t="str">
            <v>Full Business Case</v>
          </cell>
          <cell r="S116" t="str">
            <v>Full Business Case</v>
          </cell>
          <cell r="T116" t="str">
            <v>Full Business Case</v>
          </cell>
          <cell r="U116" t="str">
            <v>Strategic Outline Case</v>
          </cell>
          <cell r="V116" t="str">
            <v>Full Business Case</v>
          </cell>
          <cell r="W116" t="str">
            <v>Outline Business Case</v>
          </cell>
          <cell r="X116" t="str">
            <v>Full Business Case</v>
          </cell>
          <cell r="Y116" t="str">
            <v>Full Business Case</v>
          </cell>
          <cell r="Z116" t="str">
            <v>Full Business Case</v>
          </cell>
          <cell r="AA116" t="str">
            <v>Full Business Case</v>
          </cell>
          <cell r="AB116" t="str">
            <v>Full Business Case</v>
          </cell>
          <cell r="AC116" t="str">
            <v>No Business Case required</v>
          </cell>
          <cell r="AD116" t="str">
            <v>Strategic Outline Case</v>
          </cell>
          <cell r="AE116" t="str">
            <v>Full Business Case</v>
          </cell>
          <cell r="AF116" t="str">
            <v>Full Business Case</v>
          </cell>
          <cell r="AG116" t="str">
            <v>Full Business Case</v>
          </cell>
          <cell r="AH116" t="str">
            <v>Strategic Outline Case</v>
          </cell>
          <cell r="AI116" t="str">
            <v>Strategic Outline Case</v>
          </cell>
          <cell r="AJ116" t="str">
            <v>Full Business Case</v>
          </cell>
          <cell r="AK116" t="str">
            <v>Outline Business Case</v>
          </cell>
          <cell r="AL116"/>
          <cell r="AM116" t="str">
            <v>Outline Business Case</v>
          </cell>
          <cell r="AN116" t="str">
            <v>Full Business Case</v>
          </cell>
          <cell r="AO116" t="str">
            <v>Strategic Outline Case</v>
          </cell>
          <cell r="AP116" t="str">
            <v>Hendy</v>
          </cell>
          <cell r="AQ116" t="str">
            <v>Outline Business Case</v>
          </cell>
          <cell r="AR116" t="str">
            <v>Outline Business Case</v>
          </cell>
          <cell r="AS116" t="str">
            <v>Full Business Case</v>
          </cell>
          <cell r="AT116" t="str">
            <v>Full Business Case</v>
          </cell>
          <cell r="AU116" t="str">
            <v>Full Business Case</v>
          </cell>
          <cell r="AV116" t="str">
            <v>Full Business Case</v>
          </cell>
          <cell r="AW116" t="str">
            <v>No Business Case required</v>
          </cell>
          <cell r="AX116" t="str">
            <v>No Business Case</v>
          </cell>
          <cell r="AY116" t="str">
            <v>Full Business Case</v>
          </cell>
          <cell r="AZ116" t="str">
            <v>Full Business Case</v>
          </cell>
          <cell r="BA116" t="str">
            <v>No Business Case</v>
          </cell>
          <cell r="BB116" t="str">
            <v>Full Business Case</v>
          </cell>
          <cell r="BC116" t="str">
            <v>Full Business Case</v>
          </cell>
          <cell r="BD116" t="str">
            <v>Outline Business Case</v>
          </cell>
          <cell r="BE116" t="str">
            <v>Full Business Case</v>
          </cell>
          <cell r="BF116" t="str">
            <v>No Business Case</v>
          </cell>
          <cell r="BG116" t="str">
            <v>Full Business Case</v>
          </cell>
          <cell r="BH116" t="str">
            <v>Full Business Case</v>
          </cell>
          <cell r="BI116" t="str">
            <v>Full Business Case</v>
          </cell>
          <cell r="BJ116" t="str">
            <v>Outline Business Case</v>
          </cell>
          <cell r="BK116" t="str">
            <v>Full Business Case</v>
          </cell>
          <cell r="BL116" t="str">
            <v>Outline Business Case</v>
          </cell>
          <cell r="BM116" t="str">
            <v>No Business Case</v>
          </cell>
          <cell r="BN116" t="str">
            <v>Outline Business Case</v>
          </cell>
          <cell r="BO116" t="str">
            <v>PBC (or equivalent)</v>
          </cell>
          <cell r="BP116" t="str">
            <v>Full Business Case</v>
          </cell>
          <cell r="BQ116" t="str">
            <v>Full Business Case</v>
          </cell>
          <cell r="BR116" t="str">
            <v>Full Business Case</v>
          </cell>
          <cell r="BS116" t="str">
            <v>Outline Business Case</v>
          </cell>
          <cell r="BT116" t="str">
            <v>Outline Business Case</v>
          </cell>
          <cell r="BU116" t="str">
            <v>Full Business Case</v>
          </cell>
          <cell r="BV116" t="str">
            <v>Full Business Case</v>
          </cell>
          <cell r="BW116" t="str">
            <v>Full Business Case</v>
          </cell>
          <cell r="BX116" t="str">
            <v>Outline Business Case</v>
          </cell>
          <cell r="BY116" t="str">
            <v>Full Business Case</v>
          </cell>
          <cell r="BZ116" t="str">
            <v>Full Business Case</v>
          </cell>
          <cell r="CA116" t="str">
            <v>Full Business Case</v>
          </cell>
          <cell r="CB116" t="str">
            <v>Full Business Case</v>
          </cell>
          <cell r="CC116"/>
          <cell r="CD116" t="str">
            <v>Outline Business Case</v>
          </cell>
          <cell r="CE116" t="str">
            <v>Outline Business Case</v>
          </cell>
          <cell r="CF116" t="str">
            <v>Full Business Case</v>
          </cell>
          <cell r="CG116" t="str">
            <v>PBC (or equivalent)</v>
          </cell>
          <cell r="CH116" t="str">
            <v>Full Business Case</v>
          </cell>
          <cell r="CI116" t="str">
            <v>PBC (or equivalent)</v>
          </cell>
          <cell r="CJ116" t="str">
            <v>PBC (or equivalent)</v>
          </cell>
          <cell r="CK116" t="str">
            <v>Full Business Case</v>
          </cell>
          <cell r="CL116" t="str">
            <v>Full Business Case</v>
          </cell>
          <cell r="CM116" t="str">
            <v>PBC (or equivalent)</v>
          </cell>
          <cell r="CN116" t="str">
            <v>PBC (or equivalent)</v>
          </cell>
          <cell r="CO116" t="str">
            <v>Strategic Outline Case</v>
          </cell>
          <cell r="CP116" t="str">
            <v>PBC (or equivalent)</v>
          </cell>
          <cell r="CQ116" t="str">
            <v>Main Gate Business Case (MGBC)</v>
          </cell>
          <cell r="CR116" t="str">
            <v>Main Gate Business Case (MGBC)</v>
          </cell>
          <cell r="CS116" t="str">
            <v>Main Gate Business Case (MGBC)</v>
          </cell>
          <cell r="CT116" t="str">
            <v>Main Gate Business Case (MGBC)</v>
          </cell>
          <cell r="CU116" t="str">
            <v>Initial Gate Business Case (IGBC)</v>
          </cell>
          <cell r="CV116" t="str">
            <v>Main Gate Business Case (MGBC)</v>
          </cell>
          <cell r="CW116" t="str">
            <v>No Business Case</v>
          </cell>
          <cell r="CX116" t="str">
            <v>Main Gate Business Case (MGBC)</v>
          </cell>
          <cell r="CY116" t="str">
            <v>No Business Case</v>
          </cell>
          <cell r="CZ116" t="str">
            <v>Main Gate Business Case (MGBC)</v>
          </cell>
          <cell r="DA116" t="str">
            <v>Main Gate Business Case (MGBC)</v>
          </cell>
          <cell r="DB116" t="str">
            <v>Main Gate Business Case (MGBC)</v>
          </cell>
          <cell r="DC116" t="str">
            <v>Initial Gate Business Case (IGBC)</v>
          </cell>
          <cell r="DD116" t="str">
            <v>Initial Gate Business Case (IGBC)</v>
          </cell>
          <cell r="DE116"/>
          <cell r="DF116" t="str">
            <v>No Business Case</v>
          </cell>
          <cell r="DG116" t="str">
            <v>Main Gate Business Case (MGBC)</v>
          </cell>
          <cell r="DH116" t="str">
            <v>Main Gate Business Case (MGBC)</v>
          </cell>
          <cell r="DI116" t="str">
            <v>Main Gate Business Case (MGBC)</v>
          </cell>
          <cell r="DJ116" t="str">
            <v>Main Gate Business Case (MGBC)</v>
          </cell>
          <cell r="DK116" t="str">
            <v>No Business Case required</v>
          </cell>
          <cell r="DL116"/>
          <cell r="DM116" t="str">
            <v>Main Gate Business Case (MGBC)</v>
          </cell>
          <cell r="DN116"/>
          <cell r="DO116" t="str">
            <v>Initial Gate Business Case (IGBC)</v>
          </cell>
          <cell r="DP116" t="str">
            <v>Main Gate Business Case (MGBC)</v>
          </cell>
          <cell r="DQ116" t="str">
            <v>Main Gate Business Case (MGBC)</v>
          </cell>
          <cell r="DR116" t="str">
            <v>Initial Gate Business Case (IGBC)</v>
          </cell>
          <cell r="DS116" t="str">
            <v>Initial Gate Business Case (IGBC)</v>
          </cell>
          <cell r="DT116" t="str">
            <v>Main Gate Business Case (MGBC)</v>
          </cell>
          <cell r="DU116" t="str">
            <v>Main Gate Business Case (MGBC)</v>
          </cell>
          <cell r="DV116" t="str">
            <v>Main Gate Business Case (MGBC)</v>
          </cell>
          <cell r="DW116" t="str">
            <v>Outline Business Case</v>
          </cell>
          <cell r="DX116" t="str">
            <v>Outline Business Case</v>
          </cell>
          <cell r="DY116" t="str">
            <v>PBC (or equivalent)</v>
          </cell>
          <cell r="DZ116" t="str">
            <v>Full Business Case</v>
          </cell>
          <cell r="EA116" t="str">
            <v>Outline Business Case</v>
          </cell>
          <cell r="EB116" t="str">
            <v>PBC (or equivalent)</v>
          </cell>
          <cell r="EC116" t="str">
            <v>Full Business Case</v>
          </cell>
          <cell r="ED116" t="str">
            <v>Full Business Case</v>
          </cell>
          <cell r="EE116" t="str">
            <v>Full Business Case</v>
          </cell>
          <cell r="EF116" t="str">
            <v>Strategic Outline Case</v>
          </cell>
          <cell r="EG116" t="str">
            <v>Full Business Case</v>
          </cell>
          <cell r="EH116" t="str">
            <v>Full Business Case</v>
          </cell>
          <cell r="EI116" t="str">
            <v>PBC (or equivalent)</v>
          </cell>
          <cell r="EJ116" t="str">
            <v>PBC (or equivalent)</v>
          </cell>
        </row>
        <row r="117">
          <cell r="B117"/>
          <cell r="C117" t="str">
            <v>Outline Business Case</v>
          </cell>
          <cell r="D117" t="str">
            <v>Full Business Case</v>
          </cell>
          <cell r="E117" t="str">
            <v>Outline Business Case</v>
          </cell>
          <cell r="F117" t="str">
            <v>Full Business Case</v>
          </cell>
          <cell r="G117"/>
          <cell r="H117" t="str">
            <v>Outline Business Case</v>
          </cell>
          <cell r="I117" t="str">
            <v>PBC (or equivalent)</v>
          </cell>
          <cell r="J117" t="str">
            <v>PBC (or equivalent)</v>
          </cell>
          <cell r="K117" t="str">
            <v>Outline Business Case</v>
          </cell>
          <cell r="L117" t="str">
            <v>Full Business Case</v>
          </cell>
          <cell r="M117" t="str">
            <v>Outline Business Case</v>
          </cell>
          <cell r="N117" t="str">
            <v>Full Business Case</v>
          </cell>
          <cell r="O117" t="str">
            <v>Full Business Case</v>
          </cell>
          <cell r="P117" t="str">
            <v>PBC (or equivalent)</v>
          </cell>
          <cell r="Q117" t="str">
            <v>Outline Business Case</v>
          </cell>
          <cell r="R117" t="str">
            <v>Full Business Case</v>
          </cell>
          <cell r="S117" t="str">
            <v>Full Business Case</v>
          </cell>
          <cell r="T117" t="str">
            <v>Full Business Case</v>
          </cell>
          <cell r="U117"/>
          <cell r="V117" t="str">
            <v>Full Business Case</v>
          </cell>
          <cell r="W117" t="str">
            <v>Outline Business Case</v>
          </cell>
          <cell r="X117"/>
          <cell r="Y117" t="str">
            <v>Full Business Case</v>
          </cell>
          <cell r="Z117" t="str">
            <v>PBC (or equivalent)</v>
          </cell>
          <cell r="AA117" t="str">
            <v>Full Business Case</v>
          </cell>
          <cell r="AB117" t="str">
            <v>Full Business Case</v>
          </cell>
          <cell r="AC117"/>
          <cell r="AD117" t="str">
            <v>Strategic Outline Case</v>
          </cell>
          <cell r="AE117" t="str">
            <v>Full Business Case</v>
          </cell>
          <cell r="AF117" t="str">
            <v>Full Business Case</v>
          </cell>
          <cell r="AG117" t="str">
            <v>Full Business Case</v>
          </cell>
          <cell r="AH117" t="str">
            <v>Strategic Outline Case</v>
          </cell>
          <cell r="AI117" t="str">
            <v>Strategic Outline Case</v>
          </cell>
          <cell r="AJ117" t="str">
            <v>Full Business Case</v>
          </cell>
          <cell r="AK117" t="str">
            <v>Other</v>
          </cell>
          <cell r="AL117" t="str">
            <v>Project Initialisation</v>
          </cell>
          <cell r="AM117" t="str">
            <v>Outline Business Case</v>
          </cell>
          <cell r="AN117" t="str">
            <v>Full Business Case</v>
          </cell>
          <cell r="AO117" t="str">
            <v>Strategic Outline Case</v>
          </cell>
          <cell r="AP117" t="str">
            <v>Other</v>
          </cell>
          <cell r="AQ117" t="str">
            <v>Outline Business Case</v>
          </cell>
          <cell r="AR117" t="str">
            <v>Other</v>
          </cell>
          <cell r="AS117" t="str">
            <v>Full Business Case</v>
          </cell>
          <cell r="AT117" t="str">
            <v>Full Business Case</v>
          </cell>
          <cell r="AU117" t="str">
            <v>Other</v>
          </cell>
          <cell r="AV117" t="str">
            <v>Full Business Case</v>
          </cell>
          <cell r="AW117"/>
          <cell r="AX117"/>
          <cell r="AY117" t="str">
            <v>Full Business Case</v>
          </cell>
          <cell r="AZ117" t="str">
            <v>Full Business Case</v>
          </cell>
          <cell r="BA117"/>
          <cell r="BB117" t="str">
            <v>Full Business Case</v>
          </cell>
          <cell r="BC117" t="str">
            <v>Full Business Case</v>
          </cell>
          <cell r="BD117" t="str">
            <v>Outline Business Case</v>
          </cell>
          <cell r="BE117" t="str">
            <v>Full Business Case</v>
          </cell>
          <cell r="BF117" t="str">
            <v>Outline Business Case</v>
          </cell>
          <cell r="BG117" t="str">
            <v>Full Business Case</v>
          </cell>
          <cell r="BH117" t="str">
            <v>Full Business Case</v>
          </cell>
          <cell r="BI117" t="str">
            <v>Full Business Case</v>
          </cell>
          <cell r="BJ117" t="str">
            <v>Outline Business Case</v>
          </cell>
          <cell r="BK117" t="str">
            <v>Full Business Case</v>
          </cell>
          <cell r="BL117" t="str">
            <v>Outline Business Case</v>
          </cell>
          <cell r="BM117"/>
          <cell r="BN117" t="str">
            <v>Outline Business Case</v>
          </cell>
          <cell r="BO117"/>
          <cell r="BP117" t="str">
            <v>Full Business Case</v>
          </cell>
          <cell r="BQ117"/>
          <cell r="BR117"/>
          <cell r="BS117" t="str">
            <v>Outline Business Case</v>
          </cell>
          <cell r="BT117"/>
          <cell r="BU117" t="str">
            <v>Full Business Case</v>
          </cell>
          <cell r="BV117"/>
          <cell r="BW117"/>
          <cell r="BX117" t="str">
            <v>Outline Business Case</v>
          </cell>
          <cell r="BY117" t="str">
            <v>Full Business Case</v>
          </cell>
          <cell r="BZ117" t="str">
            <v>Full Business Case</v>
          </cell>
          <cell r="CA117" t="str">
            <v>Full Business Case</v>
          </cell>
          <cell r="CB117" t="str">
            <v>Full Business Case</v>
          </cell>
          <cell r="CC117"/>
          <cell r="CD117" t="str">
            <v>Outline Business Case</v>
          </cell>
          <cell r="CE117"/>
          <cell r="CF117" t="str">
            <v>Full Business Case</v>
          </cell>
          <cell r="CG117"/>
          <cell r="CH117" t="str">
            <v>Full Business Case</v>
          </cell>
          <cell r="CI117" t="str">
            <v>PBC (or equivalent)</v>
          </cell>
          <cell r="CJ117" t="str">
            <v>PBC (or equivalent)</v>
          </cell>
          <cell r="CK117" t="str">
            <v>Full Business Case</v>
          </cell>
          <cell r="CL117" t="str">
            <v>Full Business Case</v>
          </cell>
          <cell r="CM117"/>
          <cell r="CN117" t="str">
            <v>PBC (or equivalent)</v>
          </cell>
          <cell r="CO117" t="str">
            <v>Strategic Outline Case</v>
          </cell>
          <cell r="CP117" t="str">
            <v>PBC (or equivalent)</v>
          </cell>
          <cell r="CQ117"/>
          <cell r="CR117"/>
          <cell r="CS117"/>
          <cell r="CT117"/>
          <cell r="CU117"/>
          <cell r="CV117"/>
          <cell r="CW117"/>
          <cell r="CX117"/>
          <cell r="CY117"/>
          <cell r="CZ117"/>
          <cell r="DA117"/>
          <cell r="DB117"/>
          <cell r="DC117"/>
          <cell r="DD117"/>
          <cell r="DE117"/>
          <cell r="DF117"/>
          <cell r="DG117"/>
          <cell r="DH117"/>
          <cell r="DI117"/>
          <cell r="DJ117"/>
          <cell r="DK117"/>
          <cell r="DL117"/>
          <cell r="DM117"/>
          <cell r="DN117"/>
          <cell r="DO117"/>
          <cell r="DP117"/>
          <cell r="DQ117"/>
          <cell r="DR117"/>
          <cell r="DS117"/>
          <cell r="DT117"/>
          <cell r="DU117"/>
          <cell r="DV117"/>
          <cell r="DW117" t="str">
            <v>Outline Business Case</v>
          </cell>
          <cell r="DX117" t="str">
            <v>Outline Business Case</v>
          </cell>
          <cell r="DY117" t="str">
            <v>PBC (or equivalent)</v>
          </cell>
          <cell r="DZ117" t="str">
            <v>Full Business Case</v>
          </cell>
          <cell r="EA117" t="str">
            <v>Outline Business Case</v>
          </cell>
          <cell r="EB117" t="str">
            <v>PBC (or equivalent)</v>
          </cell>
          <cell r="EC117" t="str">
            <v>Full Business Case</v>
          </cell>
          <cell r="ED117" t="str">
            <v>Full Business Case</v>
          </cell>
          <cell r="EE117" t="str">
            <v>Full Business Case</v>
          </cell>
          <cell r="EF117" t="str">
            <v>Strategic Outline Case</v>
          </cell>
          <cell r="EG117" t="str">
            <v>Full Business Case</v>
          </cell>
          <cell r="EH117" t="str">
            <v>Full Business Case</v>
          </cell>
          <cell r="EI117"/>
          <cell r="EJ117" t="str">
            <v>PBC (or equivalent)</v>
          </cell>
        </row>
        <row r="118">
          <cell r="B118"/>
          <cell r="C118">
            <v>42277</v>
          </cell>
          <cell r="D118">
            <v>42299</v>
          </cell>
          <cell r="E118">
            <v>41740</v>
          </cell>
          <cell r="F118">
            <v>40582</v>
          </cell>
          <cell r="G118"/>
          <cell r="H118">
            <v>42263</v>
          </cell>
          <cell r="I118">
            <v>41766</v>
          </cell>
          <cell r="J118">
            <v>42464</v>
          </cell>
          <cell r="K118">
            <v>40967</v>
          </cell>
          <cell r="L118">
            <v>41562</v>
          </cell>
          <cell r="M118">
            <v>42464</v>
          </cell>
          <cell r="N118">
            <v>42272</v>
          </cell>
          <cell r="O118">
            <v>42382</v>
          </cell>
          <cell r="P118">
            <v>42548</v>
          </cell>
          <cell r="Q118">
            <v>40848</v>
          </cell>
          <cell r="R118">
            <v>42186</v>
          </cell>
          <cell r="S118">
            <v>41883</v>
          </cell>
          <cell r="T118">
            <v>42286</v>
          </cell>
          <cell r="U118"/>
          <cell r="V118">
            <v>41834</v>
          </cell>
          <cell r="W118">
            <v>41983</v>
          </cell>
          <cell r="X118"/>
          <cell r="Y118">
            <v>42482</v>
          </cell>
          <cell r="Z118">
            <v>42584</v>
          </cell>
          <cell r="AA118">
            <v>41887</v>
          </cell>
          <cell r="AB118">
            <v>42353</v>
          </cell>
          <cell r="AC118"/>
          <cell r="AD118">
            <v>41480</v>
          </cell>
          <cell r="AE118">
            <v>42184</v>
          </cell>
          <cell r="AF118">
            <v>40843</v>
          </cell>
          <cell r="AG118">
            <v>42075</v>
          </cell>
          <cell r="AH118">
            <v>42543</v>
          </cell>
          <cell r="AI118" t="str">
            <v>15/12/2015.  Updated in June 2016</v>
          </cell>
          <cell r="AJ118">
            <v>40725</v>
          </cell>
          <cell r="AK118" t="str">
            <v xml:space="preserve">Business case is due to be updated </v>
          </cell>
          <cell r="AL118">
            <v>42073</v>
          </cell>
          <cell r="AM118">
            <v>42309</v>
          </cell>
          <cell r="AN118" t="str">
            <v>2012-2014</v>
          </cell>
          <cell r="AO118">
            <v>42361</v>
          </cell>
          <cell r="AP118" t="str">
            <v>Economic Case Nov 14.  Unapproved</v>
          </cell>
          <cell r="AQ118" t="str">
            <v>Economic Case Sept 15.  being refreshed</v>
          </cell>
          <cell r="AR118" t="str">
            <v>N/A</v>
          </cell>
          <cell r="AS118">
            <v>41344</v>
          </cell>
          <cell r="AT118">
            <v>41320</v>
          </cell>
          <cell r="AU118">
            <v>41848</v>
          </cell>
          <cell r="AV118">
            <v>41395</v>
          </cell>
          <cell r="AW118"/>
          <cell r="AX118"/>
          <cell r="AY118">
            <v>42440</v>
          </cell>
          <cell r="AZ118">
            <v>41675</v>
          </cell>
          <cell r="BA118"/>
          <cell r="BB118">
            <v>41802</v>
          </cell>
          <cell r="BC118">
            <v>42452</v>
          </cell>
          <cell r="BD118">
            <v>42355</v>
          </cell>
          <cell r="BE118">
            <v>42424</v>
          </cell>
          <cell r="BF118">
            <v>42536</v>
          </cell>
          <cell r="BG118">
            <v>42187</v>
          </cell>
          <cell r="BH118">
            <v>42188</v>
          </cell>
          <cell r="BI118">
            <v>41992</v>
          </cell>
          <cell r="BJ118">
            <v>41624</v>
          </cell>
          <cell r="BK118">
            <v>42038</v>
          </cell>
          <cell r="BL118">
            <v>42453</v>
          </cell>
          <cell r="BM118"/>
          <cell r="BN118">
            <v>42354</v>
          </cell>
          <cell r="BO118"/>
          <cell r="BP118">
            <v>42401</v>
          </cell>
          <cell r="BQ118"/>
          <cell r="BR118"/>
          <cell r="BS118">
            <v>42355</v>
          </cell>
          <cell r="BT118"/>
          <cell r="BU118">
            <v>42485</v>
          </cell>
          <cell r="BV118"/>
          <cell r="BW118"/>
          <cell r="BX118">
            <v>42342</v>
          </cell>
          <cell r="BY118">
            <v>41614</v>
          </cell>
          <cell r="BZ118">
            <v>42528</v>
          </cell>
          <cell r="CA118">
            <v>42480</v>
          </cell>
          <cell r="CB118">
            <v>41726</v>
          </cell>
          <cell r="CC118"/>
          <cell r="CD118">
            <v>42401</v>
          </cell>
          <cell r="CE118"/>
          <cell r="CF118">
            <v>42438</v>
          </cell>
          <cell r="CG118"/>
          <cell r="CH118">
            <v>41933</v>
          </cell>
          <cell r="CI118">
            <v>42418</v>
          </cell>
          <cell r="CJ118">
            <v>42355</v>
          </cell>
          <cell r="CK118">
            <v>41855</v>
          </cell>
          <cell r="CL118">
            <v>42309</v>
          </cell>
          <cell r="CM118"/>
          <cell r="CN118">
            <v>42030</v>
          </cell>
          <cell r="CO118">
            <v>42509</v>
          </cell>
          <cell r="CP118">
            <v>42566</v>
          </cell>
          <cell r="CQ118"/>
          <cell r="CR118"/>
          <cell r="CS118"/>
          <cell r="CT118"/>
          <cell r="CU118"/>
          <cell r="CV118"/>
          <cell r="CW118"/>
          <cell r="CX118"/>
          <cell r="CY118"/>
          <cell r="CZ118"/>
          <cell r="DA118"/>
          <cell r="DB118"/>
          <cell r="DC118"/>
          <cell r="DD118"/>
          <cell r="DE118"/>
          <cell r="DF118"/>
          <cell r="DG118"/>
          <cell r="DH118"/>
          <cell r="DI118"/>
          <cell r="DJ118"/>
          <cell r="DK118"/>
          <cell r="DL118"/>
          <cell r="DM118"/>
          <cell r="DN118"/>
          <cell r="DO118"/>
          <cell r="DP118"/>
          <cell r="DQ118"/>
          <cell r="DR118"/>
          <cell r="DS118"/>
          <cell r="DT118"/>
          <cell r="DU118"/>
          <cell r="DV118"/>
          <cell r="DW118">
            <v>42034</v>
          </cell>
          <cell r="DX118">
            <v>42066</v>
          </cell>
          <cell r="DY118">
            <v>41908</v>
          </cell>
          <cell r="DZ118">
            <v>41799</v>
          </cell>
          <cell r="EA118">
            <v>41590</v>
          </cell>
          <cell r="EB118">
            <v>42339</v>
          </cell>
          <cell r="EC118">
            <v>41467</v>
          </cell>
          <cell r="ED118">
            <v>42501</v>
          </cell>
          <cell r="EE118">
            <v>41153</v>
          </cell>
          <cell r="EF118">
            <v>41605</v>
          </cell>
          <cell r="EG118">
            <v>42249</v>
          </cell>
          <cell r="EH118">
            <v>41548</v>
          </cell>
          <cell r="EI118"/>
          <cell r="EJ118">
            <v>42542</v>
          </cell>
        </row>
        <row r="119">
          <cell r="B119" t="str">
            <v>Ministerial Submission</v>
          </cell>
          <cell r="C119"/>
          <cell r="D119"/>
          <cell r="E119"/>
          <cell r="F119"/>
          <cell r="G119" t="str">
            <v>Programme Definition Document (first version dated July 2015 - updated version being produced to reflect changes in scope)</v>
          </cell>
          <cell r="H119"/>
          <cell r="I119"/>
          <cell r="J119"/>
          <cell r="K119"/>
          <cell r="L119"/>
          <cell r="M119"/>
          <cell r="N119"/>
          <cell r="O119"/>
          <cell r="P119"/>
          <cell r="Q119"/>
          <cell r="R119"/>
          <cell r="S119"/>
          <cell r="T119"/>
          <cell r="U119" t="str">
            <v>SOBC was the initial source of the figures but our primary sources now are the Departmental business planning and financial forecast documents for the BEIS figures and we liaise with RWM for their figures which they source from NDA’s Annual Report and Accounts.</v>
          </cell>
          <cell r="V119"/>
          <cell r="W119"/>
          <cell r="X119" t="str">
            <v>Figures are from 2014 Impact Assessment</v>
          </cell>
          <cell r="Y119"/>
          <cell r="Z119"/>
          <cell r="AA119"/>
          <cell r="AB119"/>
          <cell r="AC119" t="str">
            <v>DfE 2015 Spending Review Settlement</v>
          </cell>
          <cell r="AD119" t="str">
            <v>PSBP1 - 25/07/13PSBP2 - 17/12/14</v>
          </cell>
          <cell r="AE119"/>
          <cell r="AF119"/>
          <cell r="AG119"/>
          <cell r="AH119"/>
          <cell r="AI119" t="str">
            <v>Further Review and Sensitivity Report</v>
          </cell>
          <cell r="AJ119"/>
          <cell r="AK119" t="str">
            <v>Network Rail</v>
          </cell>
          <cell r="AL119" t="str">
            <v>GWRM Integrated Business Case</v>
          </cell>
          <cell r="AM119" t="str">
            <v>SOBC for Phase 2a (inc Full Y update from 2013 OBC)</v>
          </cell>
          <cell r="AN119"/>
          <cell r="AO119"/>
          <cell r="AP119" t="str">
            <v>Figure provided by Network Rail reflecting the prioritisation set out in the Hendy Report</v>
          </cell>
          <cell r="AQ119" t="str">
            <v>Network Rail</v>
          </cell>
          <cell r="AR119" t="str">
            <v>LTF</v>
          </cell>
          <cell r="AS119"/>
          <cell r="AT119"/>
          <cell r="AU119" t="str">
            <v>C-DEL/non-govt costs - Enhancements reporting</v>
          </cell>
          <cell r="AV119" t="str">
            <v>Figures are drawn from latest project updates and financial information</v>
          </cell>
          <cell r="AW119" t="str">
            <v>Genomics England Audit Committee / Health Education England business case</v>
          </cell>
          <cell r="AX119" t="str">
            <v>Project Initiation Document</v>
          </cell>
          <cell r="AY119"/>
          <cell r="AZ119"/>
          <cell r="BA119" t="str">
            <v>Cost Recovery -Income and Trajectory board paper</v>
          </cell>
          <cell r="BB119"/>
          <cell r="BC119"/>
          <cell r="BD119"/>
          <cell r="BE119"/>
          <cell r="BF119"/>
          <cell r="BG119"/>
          <cell r="BH119" t="str">
            <v>Supplementary Full Business Case (SFBC)</v>
          </cell>
          <cell r="BI119"/>
          <cell r="BJ119"/>
          <cell r="BK119"/>
          <cell r="BL119"/>
          <cell r="BM119" t="str">
            <v>Internal business justification</v>
          </cell>
          <cell r="BN119"/>
          <cell r="BO119" t="str">
            <v>PBC awaiting formal approval. Submitted to DH Investment Approvals on 18/04/2016</v>
          </cell>
          <cell r="BP119"/>
          <cell r="BQ119" t="str">
            <v>Full Business Case Version 4.0</v>
          </cell>
          <cell r="BR119" t="str">
            <v xml:space="preserve">Updated Full Business Case (Version B12) </v>
          </cell>
          <cell r="BS119"/>
          <cell r="BT119" t="str">
            <v xml:space="preserve">Updated Outline Business Case V4.0, approved by HMT </v>
          </cell>
          <cell r="BU119"/>
          <cell r="BV119" t="str">
            <v>Full Business Case V2.0</v>
          </cell>
          <cell r="BW119" t="str">
            <v>Investment Committee agreed the new programme financial baseline</v>
          </cell>
          <cell r="BX119"/>
          <cell r="BY119"/>
          <cell r="BZ119"/>
          <cell r="CA119"/>
          <cell r="CB119"/>
          <cell r="CC119" t="str">
            <v>On the 26th February 2016 the SOC was approved by HRMC Investment Committee and shared with GPU and HMT.  Work is currently underway to rebaseline the SOC and it is anticipated that the revised Programme SOC will be formally shared with HMT in October 2016.</v>
          </cell>
          <cell r="CD119" t="str">
            <v>OBC v4.1 approved by the Chancellor February 2016</v>
          </cell>
          <cell r="CE119" t="str">
            <v>MPRG - using OBC v2.0 + update paper provided to HMRC Investment committee on 02/03/2016</v>
          </cell>
          <cell r="CF119" t="str">
            <v>MPRG</v>
          </cell>
          <cell r="CG119" t="str">
            <v xml:space="preserve">Using this as note on 6.04.1 - This is the date of PIC approval and as such can be taken as date the case was last refreshed. HMT approval is currently progressing </v>
          </cell>
          <cell r="CH119"/>
          <cell r="CI119" t="str">
            <v>Cyclamen business cases are approved by Government Digital Service (GDS) under technology spend controls and noted by HMT.  The Programme Business Case was approved by PIC on 18/2/16 and issued to GDS and HMT. GDS approved  on 26/4/16l6</v>
          </cell>
          <cell r="CJ119"/>
          <cell r="CK119"/>
          <cell r="CL119"/>
          <cell r="CM119" t="str">
            <v>HOB Programme Business Case (PBC) (Iteration 2)</v>
          </cell>
          <cell r="CN119"/>
          <cell r="CO119" t="str">
            <v>Treasury approval requested 22 June - awaiting decision.</v>
          </cell>
          <cell r="CP119"/>
          <cell r="CQ119"/>
          <cell r="CR119"/>
          <cell r="CS119"/>
          <cell r="CT119"/>
          <cell r="CU119"/>
          <cell r="CV119"/>
          <cell r="CW119"/>
          <cell r="CX119"/>
          <cell r="CY119"/>
          <cell r="CZ119"/>
          <cell r="DA119"/>
          <cell r="DB119"/>
          <cell r="DC119"/>
          <cell r="DD119"/>
          <cell r="DE119"/>
          <cell r="DF119"/>
          <cell r="DG119"/>
          <cell r="DH119"/>
          <cell r="DI119"/>
          <cell r="DJ119"/>
          <cell r="DK119"/>
          <cell r="DL119"/>
          <cell r="DM119"/>
          <cell r="DN119"/>
          <cell r="DO119"/>
          <cell r="DP119"/>
          <cell r="DQ119"/>
          <cell r="DR119"/>
          <cell r="DS119"/>
          <cell r="DT119"/>
          <cell r="DU119"/>
          <cell r="DV119"/>
          <cell r="DW119"/>
          <cell r="DX119"/>
          <cell r="DY119"/>
          <cell r="DZ119"/>
          <cell r="EA119"/>
          <cell r="EB119"/>
          <cell r="EC119"/>
          <cell r="ED119"/>
          <cell r="EE119"/>
          <cell r="EF119"/>
          <cell r="EG119"/>
          <cell r="EH119"/>
          <cell r="EI119" t="str">
            <v>the source figures in this document are based on the draft SOP for the programme, which will be approved by HMT in the autumn, see 7.05</v>
          </cell>
          <cell r="EJ119"/>
        </row>
        <row r="120">
          <cell r="B120">
            <v>42163</v>
          </cell>
          <cell r="C120"/>
          <cell r="D120"/>
          <cell r="E120"/>
          <cell r="F120"/>
          <cell r="G120">
            <v>42199</v>
          </cell>
          <cell r="H120"/>
          <cell r="I120"/>
          <cell r="J120"/>
          <cell r="K120"/>
          <cell r="L120"/>
          <cell r="M120"/>
          <cell r="N120"/>
          <cell r="O120"/>
          <cell r="P120"/>
          <cell r="Q120"/>
          <cell r="R120"/>
          <cell r="S120"/>
          <cell r="T120"/>
          <cell r="U120">
            <v>42564</v>
          </cell>
          <cell r="V120"/>
          <cell r="W120"/>
          <cell r="X120">
            <v>41669</v>
          </cell>
          <cell r="Y120"/>
          <cell r="Z120"/>
          <cell r="AA120"/>
          <cell r="AB120"/>
          <cell r="AC120">
            <v>42333</v>
          </cell>
          <cell r="AD120"/>
          <cell r="AE120"/>
          <cell r="AF120"/>
          <cell r="AG120"/>
          <cell r="AH120"/>
          <cell r="AI120">
            <v>42329</v>
          </cell>
          <cell r="AJ120"/>
          <cell r="AK120" t="str">
            <v>Business case due to be updated</v>
          </cell>
          <cell r="AL120"/>
          <cell r="AM120">
            <v>42283</v>
          </cell>
          <cell r="AN120"/>
          <cell r="AO120"/>
          <cell r="AP120"/>
          <cell r="AQ120"/>
          <cell r="AR120">
            <v>42064</v>
          </cell>
          <cell r="AS120"/>
          <cell r="AT120"/>
          <cell r="AU120"/>
          <cell r="AV120">
            <v>41361</v>
          </cell>
          <cell r="AW120">
            <v>42095</v>
          </cell>
          <cell r="AX120">
            <v>42079</v>
          </cell>
          <cell r="AY120"/>
          <cell r="AZ120"/>
          <cell r="BA120">
            <v>42164</v>
          </cell>
          <cell r="BB120"/>
          <cell r="BC120"/>
          <cell r="BD120"/>
          <cell r="BE120"/>
          <cell r="BF120"/>
          <cell r="BG120"/>
          <cell r="BH120">
            <v>42188</v>
          </cell>
          <cell r="BI120"/>
          <cell r="BJ120"/>
          <cell r="BK120"/>
          <cell r="BL120"/>
          <cell r="BM120">
            <v>42489</v>
          </cell>
          <cell r="BN120"/>
          <cell r="BO120">
            <v>42478</v>
          </cell>
          <cell r="BP120"/>
          <cell r="BQ120">
            <v>42004</v>
          </cell>
          <cell r="BR120">
            <v>42299</v>
          </cell>
          <cell r="BS120"/>
          <cell r="BT120">
            <v>42385</v>
          </cell>
          <cell r="BU120"/>
          <cell r="BV120">
            <v>42536</v>
          </cell>
          <cell r="BW120">
            <v>42481</v>
          </cell>
          <cell r="BX120"/>
          <cell r="BY120"/>
          <cell r="BZ120"/>
          <cell r="CA120"/>
          <cell r="CB120"/>
          <cell r="CC120"/>
          <cell r="CD120"/>
          <cell r="CE120">
            <v>42431</v>
          </cell>
          <cell r="CF120"/>
          <cell r="CG120">
            <v>42495</v>
          </cell>
          <cell r="CH120"/>
          <cell r="CI120"/>
          <cell r="CJ120"/>
          <cell r="CK120"/>
          <cell r="CL120"/>
          <cell r="CM120">
            <v>42613</v>
          </cell>
          <cell r="CN120"/>
          <cell r="CO120"/>
          <cell r="CP120"/>
          <cell r="CQ120"/>
          <cell r="CR120"/>
          <cell r="CS120"/>
          <cell r="CT120"/>
          <cell r="CU120"/>
          <cell r="CV120"/>
          <cell r="CW120"/>
          <cell r="CX120"/>
          <cell r="CY120"/>
          <cell r="CZ120"/>
          <cell r="DA120"/>
          <cell r="DB120"/>
          <cell r="DC120"/>
          <cell r="DD120"/>
          <cell r="DE120"/>
          <cell r="DF120"/>
          <cell r="DG120"/>
          <cell r="DH120"/>
          <cell r="DI120"/>
          <cell r="DJ120"/>
          <cell r="DK120"/>
          <cell r="DL120"/>
          <cell r="DM120"/>
          <cell r="DN120"/>
          <cell r="DO120"/>
          <cell r="DP120"/>
          <cell r="DQ120"/>
          <cell r="DR120"/>
          <cell r="DS120"/>
          <cell r="DT120"/>
          <cell r="DU120"/>
          <cell r="DV120"/>
          <cell r="DW120"/>
          <cell r="DX120"/>
          <cell r="DY120"/>
          <cell r="DZ120"/>
          <cell r="EA120"/>
          <cell r="EB120"/>
          <cell r="EC120"/>
          <cell r="ED120"/>
          <cell r="EE120"/>
          <cell r="EF120"/>
          <cell r="EG120"/>
          <cell r="EH120"/>
          <cell r="EI120">
            <v>42643</v>
          </cell>
          <cell r="EJ120"/>
        </row>
        <row r="121">
          <cell r="B121" t="str">
            <v>Start Date</v>
          </cell>
          <cell r="C121" t="str">
            <v>Start Date</v>
          </cell>
          <cell r="D121" t="str">
            <v>Start Date</v>
          </cell>
          <cell r="E121" t="str">
            <v>Start Date</v>
          </cell>
          <cell r="F121" t="str">
            <v>Start Date</v>
          </cell>
          <cell r="G121" t="str">
            <v>Start Date</v>
          </cell>
          <cell r="H121" t="str">
            <v>Start Date</v>
          </cell>
          <cell r="I121" t="str">
            <v>Start Date</v>
          </cell>
          <cell r="J121" t="str">
            <v>Start Date</v>
          </cell>
          <cell r="K121" t="str">
            <v>Start Date</v>
          </cell>
          <cell r="L121" t="str">
            <v>Start Date</v>
          </cell>
          <cell r="M121" t="str">
            <v>Start Date</v>
          </cell>
          <cell r="N121" t="str">
            <v>Start Date</v>
          </cell>
          <cell r="O121" t="str">
            <v>Start Date</v>
          </cell>
          <cell r="P121" t="str">
            <v>Start Date</v>
          </cell>
          <cell r="Q121" t="str">
            <v>Start Date</v>
          </cell>
          <cell r="R121" t="str">
            <v>Start Date</v>
          </cell>
          <cell r="S121" t="str">
            <v>Start Date</v>
          </cell>
          <cell r="T121" t="str">
            <v>Start Date</v>
          </cell>
          <cell r="U121" t="str">
            <v>Start Date</v>
          </cell>
          <cell r="V121" t="str">
            <v>Start Date</v>
          </cell>
          <cell r="W121" t="str">
            <v>Start Date</v>
          </cell>
          <cell r="X121" t="str">
            <v>Start Date</v>
          </cell>
          <cell r="Y121" t="str">
            <v>Start Date</v>
          </cell>
          <cell r="Z121" t="str">
            <v>Start Date</v>
          </cell>
          <cell r="AA121" t="str">
            <v>Start Date</v>
          </cell>
          <cell r="AB121" t="str">
            <v>Start Date</v>
          </cell>
          <cell r="AC121" t="str">
            <v>Start Date</v>
          </cell>
          <cell r="AD121" t="str">
            <v>Start Date</v>
          </cell>
          <cell r="AE121" t="str">
            <v>Start Date</v>
          </cell>
          <cell r="AF121" t="str">
            <v>Start Date</v>
          </cell>
          <cell r="AG121" t="str">
            <v xml:space="preserve">Start of Project </v>
          </cell>
          <cell r="AH121" t="str">
            <v xml:space="preserve">Start of Project </v>
          </cell>
          <cell r="AI121" t="str">
            <v xml:space="preserve">Start of Project </v>
          </cell>
          <cell r="AJ121" t="str">
            <v xml:space="preserve">Start of Project </v>
          </cell>
          <cell r="AK121" t="str">
            <v xml:space="preserve">Start of Project </v>
          </cell>
          <cell r="AL121" t="str">
            <v xml:space="preserve">Start of Project </v>
          </cell>
          <cell r="AM121" t="str">
            <v xml:space="preserve"> - Start of Project </v>
          </cell>
          <cell r="AN121" t="str">
            <v xml:space="preserve">Start of Project </v>
          </cell>
          <cell r="AO121" t="str">
            <v xml:space="preserve">Start of Project </v>
          </cell>
          <cell r="AP121" t="str">
            <v xml:space="preserve">Start of Project </v>
          </cell>
          <cell r="AQ121" t="str">
            <v xml:space="preserve">Start of Project </v>
          </cell>
          <cell r="AR121" t="str">
            <v xml:space="preserve">Start of Project </v>
          </cell>
          <cell r="AS121" t="str">
            <v xml:space="preserve">Start of Project </v>
          </cell>
          <cell r="AT121" t="str">
            <v xml:space="preserve">Start of Project </v>
          </cell>
          <cell r="AU121" t="str">
            <v xml:space="preserve">Start of Project </v>
          </cell>
          <cell r="AV121" t="str">
            <v xml:space="preserve">Start of Project </v>
          </cell>
          <cell r="AW121" t="str">
            <v>Start Date</v>
          </cell>
          <cell r="AX121" t="str">
            <v>Start Date</v>
          </cell>
          <cell r="AY121" t="str">
            <v>Start Date</v>
          </cell>
          <cell r="AZ121" t="str">
            <v>Start Date</v>
          </cell>
          <cell r="BA121" t="str">
            <v>Start Date</v>
          </cell>
          <cell r="BB121" t="str">
            <v>Start Date</v>
          </cell>
          <cell r="BC121" t="str">
            <v>Start Date</v>
          </cell>
          <cell r="BD121" t="str">
            <v>Start Date</v>
          </cell>
          <cell r="BE121" t="str">
            <v>Start Date</v>
          </cell>
          <cell r="BF121" t="str">
            <v>Start Date</v>
          </cell>
          <cell r="BG121" t="str">
            <v>Start Date</v>
          </cell>
          <cell r="BH121" t="str">
            <v>Start Date</v>
          </cell>
          <cell r="BI121" t="str">
            <v>Start Date</v>
          </cell>
          <cell r="BJ121" t="str">
            <v>Start Date</v>
          </cell>
          <cell r="BK121" t="str">
            <v>Start Date</v>
          </cell>
          <cell r="BL121" t="str">
            <v>Start Date</v>
          </cell>
          <cell r="BM121" t="str">
            <v>Start Date</v>
          </cell>
          <cell r="BN121" t="str">
            <v>Start Date</v>
          </cell>
          <cell r="BO121" t="str">
            <v>Start Date</v>
          </cell>
          <cell r="BP121" t="str">
            <v>Start Date</v>
          </cell>
          <cell r="BQ121" t="str">
            <v>Start Date</v>
          </cell>
          <cell r="BR121" t="str">
            <v>Start Date</v>
          </cell>
          <cell r="BS121" t="str">
            <v>Start Date</v>
          </cell>
          <cell r="BT121" t="str">
            <v>Start Date</v>
          </cell>
          <cell r="BU121" t="str">
            <v>Start Date</v>
          </cell>
          <cell r="BV121" t="str">
            <v>Start Date</v>
          </cell>
          <cell r="BW121" t="str">
            <v>Start Date</v>
          </cell>
          <cell r="BX121" t="str">
            <v>Start Date</v>
          </cell>
          <cell r="BY121" t="str">
            <v>Start Date</v>
          </cell>
          <cell r="BZ121" t="str">
            <v>Start Date</v>
          </cell>
          <cell r="CA121" t="str">
            <v>Start Date</v>
          </cell>
          <cell r="CB121" t="str">
            <v>Start Date</v>
          </cell>
          <cell r="CC121" t="str">
            <v>Start Date</v>
          </cell>
          <cell r="CD121" t="str">
            <v>Start Date</v>
          </cell>
          <cell r="CE121" t="str">
            <v>Start Date</v>
          </cell>
          <cell r="CF121" t="str">
            <v>Start Date</v>
          </cell>
          <cell r="CG121" t="str">
            <v>Start Date</v>
          </cell>
          <cell r="CH121" t="str">
            <v>Start Date</v>
          </cell>
          <cell r="CI121" t="str">
            <v>Start Date</v>
          </cell>
          <cell r="CJ121" t="str">
            <v>Start Date</v>
          </cell>
          <cell r="CK121" t="str">
            <v>Start Date</v>
          </cell>
          <cell r="CL121" t="str">
            <v>Start Date</v>
          </cell>
          <cell r="CM121" t="str">
            <v>Start Date</v>
          </cell>
          <cell r="CN121" t="str">
            <v>Start Date</v>
          </cell>
          <cell r="CO121" t="str">
            <v>Start Date</v>
          </cell>
          <cell r="CP121" t="str">
            <v>Start Date</v>
          </cell>
          <cell r="CQ121" t="str">
            <v>Start Date</v>
          </cell>
          <cell r="CR121" t="str">
            <v>Start Date</v>
          </cell>
          <cell r="CS121" t="str">
            <v>Start Date</v>
          </cell>
          <cell r="CT121" t="str">
            <v>Start Date</v>
          </cell>
          <cell r="CU121" t="str">
            <v>Start Date</v>
          </cell>
          <cell r="CV121" t="str">
            <v>Start Date</v>
          </cell>
          <cell r="CW121" t="str">
            <v>Start Date</v>
          </cell>
          <cell r="CX121" t="str">
            <v>Start Date</v>
          </cell>
          <cell r="CY121" t="str">
            <v>Start Date</v>
          </cell>
          <cell r="CZ121" t="str">
            <v>Start Date</v>
          </cell>
          <cell r="DA121" t="str">
            <v>Start Date</v>
          </cell>
          <cell r="DB121" t="str">
            <v>Start Date</v>
          </cell>
          <cell r="DC121" t="str">
            <v>Start Date</v>
          </cell>
          <cell r="DD121" t="str">
            <v>Start Date</v>
          </cell>
          <cell r="DE121" t="str">
            <v>Start Date</v>
          </cell>
          <cell r="DF121" t="str">
            <v>Start Date</v>
          </cell>
          <cell r="DG121" t="str">
            <v>Start Date</v>
          </cell>
          <cell r="DH121" t="str">
            <v>Start Date</v>
          </cell>
          <cell r="DI121" t="str">
            <v>Start Date</v>
          </cell>
          <cell r="DJ121" t="str">
            <v>Start Date</v>
          </cell>
          <cell r="DK121" t="str">
            <v>Start Date</v>
          </cell>
          <cell r="DL121" t="str">
            <v>Start Date</v>
          </cell>
          <cell r="DM121" t="str">
            <v>Start Date</v>
          </cell>
          <cell r="DN121" t="str">
            <v>Start Date</v>
          </cell>
          <cell r="DO121" t="str">
            <v>Start Date</v>
          </cell>
          <cell r="DP121" t="str">
            <v>Start Date</v>
          </cell>
          <cell r="DQ121" t="str">
            <v>Start Date</v>
          </cell>
          <cell r="DR121" t="str">
            <v>Start Date</v>
          </cell>
          <cell r="DS121" t="str">
            <v>Start Date</v>
          </cell>
          <cell r="DT121" t="str">
            <v>Start Date</v>
          </cell>
          <cell r="DU121" t="str">
            <v>Start Date</v>
          </cell>
          <cell r="DV121" t="str">
            <v>Start Date</v>
          </cell>
          <cell r="DW121" t="str">
            <v>Start Date</v>
          </cell>
          <cell r="DX121" t="str">
            <v>Start Date</v>
          </cell>
          <cell r="DY121" t="str">
            <v>Start Date</v>
          </cell>
          <cell r="DZ121" t="str">
            <v>Start Date</v>
          </cell>
          <cell r="EA121" t="str">
            <v>Start Date</v>
          </cell>
          <cell r="EB121" t="str">
            <v>Start Date</v>
          </cell>
          <cell r="EC121" t="str">
            <v>Start Date</v>
          </cell>
          <cell r="ED121" t="str">
            <v>Start Date</v>
          </cell>
          <cell r="EE121" t="str">
            <v>Start Date</v>
          </cell>
          <cell r="EF121" t="str">
            <v>Start Date</v>
          </cell>
          <cell r="EG121" t="str">
            <v>Start Date</v>
          </cell>
          <cell r="EH121" t="str">
            <v>Start Date</v>
          </cell>
          <cell r="EI121" t="str">
            <v>Start Date</v>
          </cell>
          <cell r="EJ121" t="str">
            <v>Start Date</v>
          </cell>
        </row>
        <row r="122">
          <cell r="B122">
            <v>40238</v>
          </cell>
          <cell r="C122">
            <v>41699</v>
          </cell>
          <cell r="D122">
            <v>41760</v>
          </cell>
          <cell r="E122">
            <v>40210</v>
          </cell>
          <cell r="F122">
            <v>38991</v>
          </cell>
          <cell r="G122">
            <v>42005</v>
          </cell>
          <cell r="H122">
            <v>41518</v>
          </cell>
          <cell r="I122">
            <v>41000</v>
          </cell>
          <cell r="J122">
            <v>42125</v>
          </cell>
          <cell r="K122">
            <v>41271</v>
          </cell>
          <cell r="L122">
            <v>41271</v>
          </cell>
          <cell r="M122">
            <v>42095</v>
          </cell>
          <cell r="N122">
            <v>41548</v>
          </cell>
          <cell r="O122">
            <v>42382</v>
          </cell>
          <cell r="P122">
            <v>42095</v>
          </cell>
          <cell r="Q122">
            <v>40518</v>
          </cell>
          <cell r="R122">
            <v>40817</v>
          </cell>
          <cell r="S122">
            <v>40179</v>
          </cell>
          <cell r="T122">
            <v>40787</v>
          </cell>
          <cell r="U122">
            <v>39629</v>
          </cell>
          <cell r="V122">
            <v>41002</v>
          </cell>
          <cell r="W122">
            <v>42017</v>
          </cell>
          <cell r="X122">
            <v>40149</v>
          </cell>
          <cell r="Y122">
            <v>40544</v>
          </cell>
          <cell r="Z122">
            <v>41944</v>
          </cell>
          <cell r="AA122">
            <v>40269</v>
          </cell>
          <cell r="AB122">
            <v>40428</v>
          </cell>
          <cell r="AC122">
            <v>42135</v>
          </cell>
          <cell r="AD122">
            <v>40743</v>
          </cell>
          <cell r="AE122">
            <v>40743</v>
          </cell>
          <cell r="AF122">
            <v>38426</v>
          </cell>
          <cell r="AG122">
            <v>41153</v>
          </cell>
          <cell r="AH122">
            <v>41974</v>
          </cell>
          <cell r="AI122">
            <v>42186</v>
          </cell>
          <cell r="AJ122">
            <v>39651</v>
          </cell>
          <cell r="AK122">
            <v>40877</v>
          </cell>
          <cell r="AL122">
            <v>40878</v>
          </cell>
          <cell r="AM122">
            <v>40602</v>
          </cell>
          <cell r="AN122">
            <v>38504</v>
          </cell>
          <cell r="AO122">
            <v>41789</v>
          </cell>
          <cell r="AP122">
            <v>40544</v>
          </cell>
          <cell r="AQ122"/>
          <cell r="AR122">
            <v>41359</v>
          </cell>
          <cell r="AS122">
            <v>40582</v>
          </cell>
          <cell r="AT122">
            <v>40522</v>
          </cell>
          <cell r="AU122">
            <v>41106</v>
          </cell>
          <cell r="AV122">
            <v>38534</v>
          </cell>
          <cell r="AW122">
            <v>41374</v>
          </cell>
          <cell r="AX122">
            <v>41153</v>
          </cell>
          <cell r="AY122">
            <v>41520</v>
          </cell>
          <cell r="AZ122">
            <v>37795</v>
          </cell>
          <cell r="BA122">
            <v>41518</v>
          </cell>
          <cell r="BB122">
            <v>37622</v>
          </cell>
          <cell r="BC122">
            <v>40934</v>
          </cell>
          <cell r="BD122">
            <v>40997</v>
          </cell>
          <cell r="BE122">
            <v>40634</v>
          </cell>
          <cell r="BF122">
            <v>42058</v>
          </cell>
          <cell r="BG122">
            <v>40987</v>
          </cell>
          <cell r="BH122">
            <v>40909</v>
          </cell>
          <cell r="BI122">
            <v>41435</v>
          </cell>
          <cell r="BJ122">
            <v>40997</v>
          </cell>
          <cell r="BK122">
            <v>40997</v>
          </cell>
          <cell r="BL122">
            <v>41460</v>
          </cell>
          <cell r="BM122">
            <v>42461</v>
          </cell>
          <cell r="BN122">
            <v>41453</v>
          </cell>
          <cell r="BO122">
            <v>42094</v>
          </cell>
          <cell r="BP122">
            <v>42430</v>
          </cell>
          <cell r="BQ122">
            <v>39203</v>
          </cell>
          <cell r="BR122">
            <v>40026</v>
          </cell>
          <cell r="BS122">
            <v>42327</v>
          </cell>
          <cell r="BT122">
            <v>41001</v>
          </cell>
          <cell r="BU122">
            <v>42459</v>
          </cell>
          <cell r="BV122">
            <v>40966</v>
          </cell>
          <cell r="BW122">
            <v>40847</v>
          </cell>
          <cell r="BX122">
            <v>40864</v>
          </cell>
          <cell r="BY122">
            <v>40544</v>
          </cell>
          <cell r="BZ122">
            <v>42191</v>
          </cell>
          <cell r="CA122">
            <v>42217</v>
          </cell>
          <cell r="CB122">
            <v>40695</v>
          </cell>
          <cell r="CC122">
            <v>42374</v>
          </cell>
          <cell r="CD122">
            <v>41640</v>
          </cell>
          <cell r="CE122">
            <v>41563</v>
          </cell>
          <cell r="CF122">
            <v>41527</v>
          </cell>
          <cell r="CG122">
            <v>40299</v>
          </cell>
          <cell r="CH122">
            <v>41795</v>
          </cell>
          <cell r="CI122">
            <v>41730</v>
          </cell>
          <cell r="CJ122">
            <v>41682</v>
          </cell>
          <cell r="CK122">
            <v>40541</v>
          </cell>
          <cell r="CL122">
            <v>40695</v>
          </cell>
          <cell r="CM122">
            <v>41730</v>
          </cell>
          <cell r="CN122">
            <v>41365</v>
          </cell>
          <cell r="CO122">
            <v>42305</v>
          </cell>
          <cell r="CP122">
            <v>41671</v>
          </cell>
          <cell r="CQ122">
            <v>36663</v>
          </cell>
          <cell r="CR122">
            <v>40255</v>
          </cell>
          <cell r="CS122">
            <v>41977</v>
          </cell>
          <cell r="CT122">
            <v>41977</v>
          </cell>
          <cell r="CU122">
            <v>41977</v>
          </cell>
          <cell r="CV122">
            <v>41416</v>
          </cell>
          <cell r="CW122">
            <v>41974</v>
          </cell>
          <cell r="CX122">
            <v>35506</v>
          </cell>
          <cell r="CY122">
            <v>40574</v>
          </cell>
          <cell r="CZ122">
            <v>39538</v>
          </cell>
          <cell r="DA122">
            <v>40878</v>
          </cell>
          <cell r="DB122">
            <v>41000</v>
          </cell>
          <cell r="DC122">
            <v>41364</v>
          </cell>
          <cell r="DD122">
            <v>41814</v>
          </cell>
          <cell r="DE122">
            <v>40544</v>
          </cell>
          <cell r="DF122">
            <v>41395</v>
          </cell>
          <cell r="DG122">
            <v>37165</v>
          </cell>
          <cell r="DH122">
            <v>40756</v>
          </cell>
          <cell r="DI122">
            <v>38558</v>
          </cell>
          <cell r="DJ122">
            <v>38810</v>
          </cell>
          <cell r="DK122">
            <v>40665</v>
          </cell>
          <cell r="DL122">
            <v>42095</v>
          </cell>
          <cell r="DM122">
            <v>39539</v>
          </cell>
          <cell r="DN122">
            <v>41828</v>
          </cell>
          <cell r="DO122">
            <v>39933</v>
          </cell>
          <cell r="DP122">
            <v>36130</v>
          </cell>
          <cell r="DQ122">
            <v>39539</v>
          </cell>
          <cell r="DR122">
            <v>40647</v>
          </cell>
          <cell r="DS122">
            <v>40665</v>
          </cell>
          <cell r="DT122">
            <v>39650</v>
          </cell>
          <cell r="DU122">
            <v>35855</v>
          </cell>
          <cell r="DV122">
            <v>37226</v>
          </cell>
          <cell r="DW122">
            <v>41284</v>
          </cell>
          <cell r="DX122">
            <v>41214</v>
          </cell>
          <cell r="DY122">
            <v>41394</v>
          </cell>
          <cell r="DZ122">
            <v>40673</v>
          </cell>
          <cell r="EA122">
            <v>40603</v>
          </cell>
          <cell r="EB122">
            <v>41354</v>
          </cell>
          <cell r="EC122">
            <v>39995</v>
          </cell>
          <cell r="ED122">
            <v>41247</v>
          </cell>
          <cell r="EE122">
            <v>40742</v>
          </cell>
          <cell r="EF122">
            <v>41233</v>
          </cell>
          <cell r="EG122">
            <v>41218</v>
          </cell>
          <cell r="EH122">
            <v>41524</v>
          </cell>
          <cell r="EI122">
            <v>41730</v>
          </cell>
          <cell r="EJ122">
            <v>42005</v>
          </cell>
        </row>
        <row r="123">
          <cell r="B123"/>
          <cell r="C123"/>
          <cell r="D123"/>
          <cell r="E123"/>
          <cell r="F123"/>
          <cell r="G123"/>
          <cell r="H123"/>
          <cell r="I123"/>
          <cell r="J123"/>
          <cell r="K123"/>
          <cell r="L123"/>
          <cell r="M123"/>
          <cell r="N123"/>
          <cell r="O123"/>
          <cell r="P123">
            <v>42333</v>
          </cell>
          <cell r="Q123"/>
          <cell r="R123"/>
          <cell r="S123"/>
          <cell r="T123"/>
          <cell r="U123"/>
          <cell r="V123"/>
          <cell r="W123"/>
          <cell r="X123"/>
          <cell r="Y123"/>
          <cell r="Z123"/>
          <cell r="AA123"/>
          <cell r="AB123"/>
          <cell r="AC123"/>
          <cell r="AD123"/>
          <cell r="AE123"/>
          <cell r="AF123"/>
          <cell r="AG123"/>
          <cell r="AH123"/>
          <cell r="AI123"/>
          <cell r="AJ123"/>
          <cell r="AK123"/>
          <cell r="AL123"/>
          <cell r="AM123"/>
          <cell r="AN123"/>
          <cell r="AO123"/>
          <cell r="AP123"/>
          <cell r="AQ123"/>
          <cell r="AR123"/>
          <cell r="AS123"/>
          <cell r="AT123"/>
          <cell r="AU123"/>
          <cell r="AV123"/>
          <cell r="AW123"/>
          <cell r="AX123"/>
          <cell r="AY123"/>
          <cell r="AZ123"/>
          <cell r="BA123"/>
          <cell r="BB123"/>
          <cell r="BC123"/>
          <cell r="BD123"/>
          <cell r="BE123"/>
          <cell r="BF123"/>
          <cell r="BG123"/>
          <cell r="BH123"/>
          <cell r="BI123"/>
          <cell r="BJ123"/>
          <cell r="BK123"/>
          <cell r="BL123"/>
          <cell r="BM123"/>
          <cell r="BN123"/>
          <cell r="BO123"/>
          <cell r="BP123"/>
          <cell r="BQ123"/>
          <cell r="BR123"/>
          <cell r="BS123"/>
          <cell r="BT123"/>
          <cell r="BU123"/>
          <cell r="BV123"/>
          <cell r="BW123"/>
          <cell r="BX123"/>
          <cell r="BY123"/>
          <cell r="BZ123"/>
          <cell r="CA123">
            <v>42309</v>
          </cell>
          <cell r="CB123"/>
          <cell r="CC123"/>
          <cell r="CD123"/>
          <cell r="CE123"/>
          <cell r="CF123"/>
          <cell r="CG123"/>
          <cell r="CH123"/>
          <cell r="CI123"/>
          <cell r="CJ123"/>
          <cell r="CK123"/>
          <cell r="CL123"/>
          <cell r="CM123"/>
          <cell r="CN123"/>
          <cell r="CO123"/>
          <cell r="CP123"/>
          <cell r="CQ123"/>
          <cell r="CR123"/>
          <cell r="CS123">
            <v>41977</v>
          </cell>
          <cell r="CT123">
            <v>41977</v>
          </cell>
          <cell r="CU123">
            <v>41977</v>
          </cell>
          <cell r="CV123">
            <v>0</v>
          </cell>
          <cell r="CW123"/>
          <cell r="CX123"/>
          <cell r="CY123"/>
          <cell r="CZ123"/>
          <cell r="DA123"/>
          <cell r="DB123"/>
          <cell r="DC123"/>
          <cell r="DD123"/>
          <cell r="DE123"/>
          <cell r="DF123">
            <v>0</v>
          </cell>
          <cell r="DG123"/>
          <cell r="DH123"/>
          <cell r="DI123"/>
          <cell r="DJ123"/>
          <cell r="DK123"/>
          <cell r="DL123">
            <v>42095</v>
          </cell>
          <cell r="DM123"/>
          <cell r="DN123"/>
          <cell r="DO123"/>
          <cell r="DP123"/>
          <cell r="DQ123"/>
          <cell r="DR123"/>
          <cell r="DS123"/>
          <cell r="DT123"/>
          <cell r="DU123"/>
          <cell r="DV123"/>
          <cell r="DW123"/>
          <cell r="DX123"/>
          <cell r="DY123"/>
          <cell r="DZ123"/>
          <cell r="EA123"/>
          <cell r="EB123">
            <v>42009</v>
          </cell>
          <cell r="EC123"/>
          <cell r="ED123"/>
          <cell r="EE123"/>
          <cell r="EF123"/>
          <cell r="EG123"/>
          <cell r="EH123"/>
          <cell r="EI123"/>
          <cell r="EJ123"/>
        </row>
        <row r="124">
          <cell r="B124">
            <v>40238</v>
          </cell>
          <cell r="C124">
            <v>41699</v>
          </cell>
          <cell r="D124">
            <v>41760</v>
          </cell>
          <cell r="E124">
            <v>40210</v>
          </cell>
          <cell r="F124">
            <v>38991</v>
          </cell>
          <cell r="G124">
            <v>42005</v>
          </cell>
          <cell r="H124">
            <v>41518</v>
          </cell>
          <cell r="I124">
            <v>41000</v>
          </cell>
          <cell r="J124">
            <v>42125</v>
          </cell>
          <cell r="K124">
            <v>41271</v>
          </cell>
          <cell r="L124">
            <v>41271</v>
          </cell>
          <cell r="M124">
            <v>42095</v>
          </cell>
          <cell r="N124">
            <v>41548</v>
          </cell>
          <cell r="O124">
            <v>42382</v>
          </cell>
          <cell r="P124">
            <v>42095</v>
          </cell>
          <cell r="Q124">
            <v>40518</v>
          </cell>
          <cell r="R124">
            <v>40817</v>
          </cell>
          <cell r="S124">
            <v>40179</v>
          </cell>
          <cell r="T124">
            <v>40787</v>
          </cell>
          <cell r="U124">
            <v>39611</v>
          </cell>
          <cell r="V124">
            <v>41002</v>
          </cell>
          <cell r="W124">
            <v>42017</v>
          </cell>
          <cell r="X124">
            <v>40149</v>
          </cell>
          <cell r="Y124">
            <v>40544</v>
          </cell>
          <cell r="Z124">
            <v>41944</v>
          </cell>
          <cell r="AA124">
            <v>40269</v>
          </cell>
          <cell r="AB124">
            <v>40428</v>
          </cell>
          <cell r="AC124">
            <v>42135</v>
          </cell>
          <cell r="AD124">
            <v>40743</v>
          </cell>
          <cell r="AE124">
            <v>40743</v>
          </cell>
          <cell r="AF124">
            <v>38426</v>
          </cell>
          <cell r="AG124">
            <v>41153</v>
          </cell>
          <cell r="AH124">
            <v>41974</v>
          </cell>
          <cell r="AI124">
            <v>42186</v>
          </cell>
          <cell r="AJ124">
            <v>39651</v>
          </cell>
          <cell r="AK124">
            <v>40877</v>
          </cell>
          <cell r="AL124">
            <v>40878</v>
          </cell>
          <cell r="AM124">
            <v>40602</v>
          </cell>
          <cell r="AN124">
            <v>38504</v>
          </cell>
          <cell r="AO124">
            <v>41789</v>
          </cell>
          <cell r="AP124">
            <v>40544</v>
          </cell>
          <cell r="AQ124"/>
          <cell r="AR124">
            <v>41359</v>
          </cell>
          <cell r="AS124">
            <v>40582</v>
          </cell>
          <cell r="AT124">
            <v>40522</v>
          </cell>
          <cell r="AU124">
            <v>41106</v>
          </cell>
          <cell r="AV124">
            <v>38534</v>
          </cell>
          <cell r="AW124">
            <v>41374</v>
          </cell>
          <cell r="AX124">
            <v>41153</v>
          </cell>
          <cell r="AY124">
            <v>41533</v>
          </cell>
          <cell r="AZ124">
            <v>37795</v>
          </cell>
          <cell r="BA124">
            <v>41518</v>
          </cell>
          <cell r="BB124">
            <v>37622</v>
          </cell>
          <cell r="BC124">
            <v>40934</v>
          </cell>
          <cell r="BD124">
            <v>40997</v>
          </cell>
          <cell r="BE124">
            <v>40634</v>
          </cell>
          <cell r="BF124">
            <v>42058</v>
          </cell>
          <cell r="BG124">
            <v>40987</v>
          </cell>
          <cell r="BH124">
            <v>40909</v>
          </cell>
          <cell r="BI124">
            <v>41435</v>
          </cell>
          <cell r="BJ124">
            <v>41116</v>
          </cell>
          <cell r="BK124">
            <v>40997</v>
          </cell>
          <cell r="BL124">
            <v>41460</v>
          </cell>
          <cell r="BM124">
            <v>42461</v>
          </cell>
          <cell r="BN124">
            <v>41495</v>
          </cell>
          <cell r="BO124">
            <v>42094</v>
          </cell>
          <cell r="BP124">
            <v>42430</v>
          </cell>
          <cell r="BQ124">
            <v>39203</v>
          </cell>
          <cell r="BR124">
            <v>40026</v>
          </cell>
          <cell r="BS124">
            <v>42327</v>
          </cell>
          <cell r="BT124">
            <v>41001</v>
          </cell>
          <cell r="BU124">
            <v>42459</v>
          </cell>
          <cell r="BV124">
            <v>40966</v>
          </cell>
          <cell r="BW124">
            <v>40847</v>
          </cell>
          <cell r="BX124">
            <v>40864</v>
          </cell>
          <cell r="BY124">
            <v>40544</v>
          </cell>
          <cell r="BZ124">
            <v>42191</v>
          </cell>
          <cell r="CA124">
            <v>42303</v>
          </cell>
          <cell r="CB124">
            <v>40695</v>
          </cell>
          <cell r="CC124">
            <v>42374</v>
          </cell>
          <cell r="CD124">
            <v>41640</v>
          </cell>
          <cell r="CE124">
            <v>41563</v>
          </cell>
          <cell r="CF124">
            <v>41527</v>
          </cell>
          <cell r="CG124">
            <v>40299</v>
          </cell>
          <cell r="CH124">
            <v>41823</v>
          </cell>
          <cell r="CI124">
            <v>41730</v>
          </cell>
          <cell r="CJ124">
            <v>41682</v>
          </cell>
          <cell r="CK124">
            <v>40541</v>
          </cell>
          <cell r="CL124">
            <v>40695</v>
          </cell>
          <cell r="CM124">
            <v>41730</v>
          </cell>
          <cell r="CN124">
            <v>41365</v>
          </cell>
          <cell r="CO124">
            <v>42305</v>
          </cell>
          <cell r="CP124">
            <v>41671</v>
          </cell>
          <cell r="CQ124">
            <v>35612</v>
          </cell>
          <cell r="CR124">
            <v>40255</v>
          </cell>
          <cell r="CS124">
            <v>41977</v>
          </cell>
          <cell r="CT124">
            <v>41977</v>
          </cell>
          <cell r="CU124">
            <v>41977</v>
          </cell>
          <cell r="CV124">
            <v>41416</v>
          </cell>
          <cell r="CW124">
            <v>41974</v>
          </cell>
          <cell r="CX124">
            <v>35506</v>
          </cell>
          <cell r="CY124">
            <v>40574</v>
          </cell>
          <cell r="CZ124">
            <v>39538</v>
          </cell>
          <cell r="DA124">
            <v>40969</v>
          </cell>
          <cell r="DB124">
            <v>41022</v>
          </cell>
          <cell r="DC124">
            <v>41359</v>
          </cell>
          <cell r="DD124">
            <v>41814</v>
          </cell>
          <cell r="DE124"/>
          <cell r="DF124">
            <v>41563</v>
          </cell>
          <cell r="DG124">
            <v>37165</v>
          </cell>
          <cell r="DH124">
            <v>40756</v>
          </cell>
          <cell r="DI124">
            <v>38558</v>
          </cell>
          <cell r="DJ124">
            <v>38810</v>
          </cell>
          <cell r="DK124">
            <v>40665</v>
          </cell>
          <cell r="DL124">
            <v>42095</v>
          </cell>
          <cell r="DM124">
            <v>39539</v>
          </cell>
          <cell r="DN124">
            <v>41828</v>
          </cell>
          <cell r="DO124">
            <v>39933</v>
          </cell>
          <cell r="DP124">
            <v>36130</v>
          </cell>
          <cell r="DQ124">
            <v>39539</v>
          </cell>
          <cell r="DR124">
            <v>40647</v>
          </cell>
          <cell r="DS124">
            <v>40665</v>
          </cell>
          <cell r="DT124">
            <v>39650</v>
          </cell>
          <cell r="DU124">
            <v>35855</v>
          </cell>
          <cell r="DV124">
            <v>37226</v>
          </cell>
          <cell r="DW124">
            <v>41284</v>
          </cell>
          <cell r="DX124">
            <v>41214</v>
          </cell>
          <cell r="DY124">
            <v>41394</v>
          </cell>
          <cell r="DZ124">
            <v>40673</v>
          </cell>
          <cell r="EA124">
            <v>40603</v>
          </cell>
          <cell r="EB124">
            <v>42009</v>
          </cell>
          <cell r="EC124">
            <v>39995</v>
          </cell>
          <cell r="ED124">
            <v>41247</v>
          </cell>
          <cell r="EE124">
            <v>40742</v>
          </cell>
          <cell r="EF124">
            <v>41233</v>
          </cell>
          <cell r="EG124">
            <v>41218</v>
          </cell>
          <cell r="EH124">
            <v>41793</v>
          </cell>
          <cell r="EI124">
            <v>41730</v>
          </cell>
          <cell r="EJ124">
            <v>42005</v>
          </cell>
        </row>
        <row r="125">
          <cell r="B125" t="str">
            <v>Project - Start Date</v>
          </cell>
          <cell r="C125" t="str">
            <v>Project - Start Date</v>
          </cell>
          <cell r="D125" t="str">
            <v>Project - Start Date</v>
          </cell>
          <cell r="E125" t="str">
            <v>Project - Start Date</v>
          </cell>
          <cell r="F125" t="str">
            <v>Project - Start Date</v>
          </cell>
          <cell r="G125" t="str">
            <v>Project - Start Date</v>
          </cell>
          <cell r="H125" t="str">
            <v>Project - Start Date</v>
          </cell>
          <cell r="I125" t="str">
            <v>Project - Start Date</v>
          </cell>
          <cell r="J125" t="str">
            <v>Project - Start Date</v>
          </cell>
          <cell r="K125" t="str">
            <v>Project - Start Date</v>
          </cell>
          <cell r="L125" t="str">
            <v>Project - Start Date</v>
          </cell>
          <cell r="M125" t="str">
            <v>Project - Start Date</v>
          </cell>
          <cell r="N125" t="str">
            <v>Project - Start Date</v>
          </cell>
          <cell r="O125" t="str">
            <v>Project - Start Date</v>
          </cell>
          <cell r="P125" t="str">
            <v>Project - Start Date</v>
          </cell>
          <cell r="Q125" t="str">
            <v>Project - Start Date</v>
          </cell>
          <cell r="R125" t="str">
            <v>Project - Start Date</v>
          </cell>
          <cell r="S125" t="str">
            <v>Project - Start Date</v>
          </cell>
          <cell r="T125" t="str">
            <v>Project - Start Date</v>
          </cell>
          <cell r="U125" t="str">
            <v>Project - Start Date</v>
          </cell>
          <cell r="V125" t="str">
            <v>Project - Start Date</v>
          </cell>
          <cell r="W125" t="str">
            <v>Project - Start Date</v>
          </cell>
          <cell r="X125" t="str">
            <v>Project - Start Date</v>
          </cell>
          <cell r="Y125" t="str">
            <v>Project - Start Date</v>
          </cell>
          <cell r="Z125" t="str">
            <v>Project - Start Date</v>
          </cell>
          <cell r="AA125" t="str">
            <v>Project - Start Date</v>
          </cell>
          <cell r="AB125" t="str">
            <v>Project - Start Date</v>
          </cell>
          <cell r="AC125" t="str">
            <v>Project - Start Date</v>
          </cell>
          <cell r="AD125" t="str">
            <v>Project - Start Date</v>
          </cell>
          <cell r="AE125" t="str">
            <v>Project - Start Date</v>
          </cell>
          <cell r="AF125" t="str">
            <v>Project - Start Date</v>
          </cell>
          <cell r="AG125" t="str">
            <v>Project - Start Date</v>
          </cell>
          <cell r="AH125" t="str">
            <v>Project - Start Date</v>
          </cell>
          <cell r="AI125" t="str">
            <v>Project - Start Date</v>
          </cell>
          <cell r="AJ125" t="str">
            <v>Project - Start Date</v>
          </cell>
          <cell r="AK125" t="str">
            <v>Project - Start Date</v>
          </cell>
          <cell r="AL125" t="str">
            <v>Project - Start Date</v>
          </cell>
          <cell r="AM125" t="str">
            <v>Project - Start Date</v>
          </cell>
          <cell r="AN125" t="str">
            <v>Project - Start Date</v>
          </cell>
          <cell r="AO125" t="str">
            <v>Project - Start Date</v>
          </cell>
          <cell r="AP125" t="str">
            <v>Project - Start Date</v>
          </cell>
          <cell r="AQ125" t="str">
            <v>Project - Start Date</v>
          </cell>
          <cell r="AR125" t="str">
            <v>Project - Start Date</v>
          </cell>
          <cell r="AS125" t="str">
            <v>Project - Start Date</v>
          </cell>
          <cell r="AT125" t="str">
            <v>Project - Start Date</v>
          </cell>
          <cell r="AU125" t="str">
            <v>Project - Start Date</v>
          </cell>
          <cell r="AV125" t="str">
            <v>Project - Start Date</v>
          </cell>
          <cell r="AW125" t="str">
            <v>Project - Start Date</v>
          </cell>
          <cell r="AX125" t="str">
            <v>Project - Start Date</v>
          </cell>
          <cell r="AY125" t="str">
            <v>Project - Start Date</v>
          </cell>
          <cell r="AZ125" t="str">
            <v>Project - Start Date</v>
          </cell>
          <cell r="BA125" t="str">
            <v>Project - Start Date</v>
          </cell>
          <cell r="BB125" t="str">
            <v>Project - Start Date</v>
          </cell>
          <cell r="BC125" t="str">
            <v>Project - Start Date</v>
          </cell>
          <cell r="BD125" t="str">
            <v>Project - Start Date</v>
          </cell>
          <cell r="BE125" t="str">
            <v>Project - Start Date</v>
          </cell>
          <cell r="BF125" t="str">
            <v>Project - Start Date</v>
          </cell>
          <cell r="BG125" t="str">
            <v>Project - Start Date</v>
          </cell>
          <cell r="BH125" t="str">
            <v>Project - Start Date</v>
          </cell>
          <cell r="BI125" t="str">
            <v>Project - Start Date</v>
          </cell>
          <cell r="BJ125" t="str">
            <v>Project - Start Date</v>
          </cell>
          <cell r="BK125" t="str">
            <v>Project - Start Date</v>
          </cell>
          <cell r="BL125" t="str">
            <v>Project - Start Date</v>
          </cell>
          <cell r="BM125" t="str">
            <v>Project - Start Date</v>
          </cell>
          <cell r="BN125" t="str">
            <v>Project - Start Date</v>
          </cell>
          <cell r="BO125" t="str">
            <v>Project - Start Date</v>
          </cell>
          <cell r="BP125" t="str">
            <v>Project - Start Date</v>
          </cell>
          <cell r="BQ125" t="str">
            <v>Project - Start Date</v>
          </cell>
          <cell r="BR125" t="str">
            <v>Project - Start Date</v>
          </cell>
          <cell r="BS125" t="str">
            <v>Project - Start Date</v>
          </cell>
          <cell r="BT125" t="str">
            <v>Project - Start Date</v>
          </cell>
          <cell r="BU125" t="str">
            <v>Project - Start Date</v>
          </cell>
          <cell r="BV125" t="str">
            <v>Project - Start Date</v>
          </cell>
          <cell r="BW125" t="str">
            <v>Project - Start Date</v>
          </cell>
          <cell r="BX125" t="str">
            <v>Project - Start Date</v>
          </cell>
          <cell r="BY125" t="str">
            <v>Project - Start Date</v>
          </cell>
          <cell r="BZ125" t="str">
            <v>Project - Start Date</v>
          </cell>
          <cell r="CA125" t="str">
            <v>Project - Start Date</v>
          </cell>
          <cell r="CB125" t="str">
            <v>Project - Start Date</v>
          </cell>
          <cell r="CC125" t="str">
            <v>Project - Start Date</v>
          </cell>
          <cell r="CD125" t="str">
            <v>Project - Start Date</v>
          </cell>
          <cell r="CE125" t="str">
            <v>Project - Start Date</v>
          </cell>
          <cell r="CF125" t="str">
            <v>Project - Start Date</v>
          </cell>
          <cell r="CG125" t="str">
            <v>Project - Start Date</v>
          </cell>
          <cell r="CH125" t="str">
            <v>Project - Start Date</v>
          </cell>
          <cell r="CI125" t="str">
            <v>Project - Start Date</v>
          </cell>
          <cell r="CJ125" t="str">
            <v>Project - Start Date</v>
          </cell>
          <cell r="CK125" t="str">
            <v>Project - Start Date</v>
          </cell>
          <cell r="CL125" t="str">
            <v>Project - Start Date</v>
          </cell>
          <cell r="CM125" t="str">
            <v>Project - Start Date</v>
          </cell>
          <cell r="CN125" t="str">
            <v>Project - Start Date</v>
          </cell>
          <cell r="CO125" t="str">
            <v>Project - Start Date</v>
          </cell>
          <cell r="CP125" t="str">
            <v>Project - Start Date</v>
          </cell>
          <cell r="CQ125" t="str">
            <v>Project - Start Date</v>
          </cell>
          <cell r="CR125" t="str">
            <v>Project - Start Date</v>
          </cell>
          <cell r="CS125" t="str">
            <v>Project - Start Date</v>
          </cell>
          <cell r="CT125" t="str">
            <v>Project - Start Date</v>
          </cell>
          <cell r="CU125" t="str">
            <v>Project - Start Date</v>
          </cell>
          <cell r="CV125" t="str">
            <v>Project - Start Date</v>
          </cell>
          <cell r="CW125" t="str">
            <v>Project - Start Date</v>
          </cell>
          <cell r="CX125" t="str">
            <v>Project - Start Date</v>
          </cell>
          <cell r="CY125" t="str">
            <v>Project - Start Date</v>
          </cell>
          <cell r="CZ125" t="str">
            <v>Project - Start Date</v>
          </cell>
          <cell r="DA125" t="str">
            <v>Project - Start Date</v>
          </cell>
          <cell r="DB125" t="str">
            <v>Project - Start Date</v>
          </cell>
          <cell r="DC125" t="str">
            <v>Project - Start Date</v>
          </cell>
          <cell r="DD125" t="str">
            <v>Project - Start Date</v>
          </cell>
          <cell r="DE125" t="str">
            <v>Project - Start Date</v>
          </cell>
          <cell r="DF125" t="str">
            <v>Project - Start Date</v>
          </cell>
          <cell r="DG125" t="str">
            <v>Project - Start Date</v>
          </cell>
          <cell r="DH125" t="str">
            <v>Project - Start Date</v>
          </cell>
          <cell r="DI125" t="str">
            <v>Project - Start Date</v>
          </cell>
          <cell r="DJ125" t="str">
            <v>Project - Start Date</v>
          </cell>
          <cell r="DK125" t="str">
            <v>Project - Start Date</v>
          </cell>
          <cell r="DL125" t="str">
            <v>Project - Start Date</v>
          </cell>
          <cell r="DM125" t="str">
            <v>Project - Start Date</v>
          </cell>
          <cell r="DN125" t="str">
            <v>Project - Start Date</v>
          </cell>
          <cell r="DO125" t="str">
            <v>Project - Start Date</v>
          </cell>
          <cell r="DP125" t="str">
            <v>Project - Start Date</v>
          </cell>
          <cell r="DQ125" t="str">
            <v>Project - Start Date</v>
          </cell>
          <cell r="DR125" t="str">
            <v>Project - Start Date</v>
          </cell>
          <cell r="DS125" t="str">
            <v>Project - Start Date</v>
          </cell>
          <cell r="DT125" t="str">
            <v>Project - Start Date</v>
          </cell>
          <cell r="DU125" t="str">
            <v>Project - Start Date</v>
          </cell>
          <cell r="DV125" t="str">
            <v>Project - Start Date</v>
          </cell>
          <cell r="DW125" t="str">
            <v>Project - Start Date</v>
          </cell>
          <cell r="DX125" t="str">
            <v>Project - Start Date</v>
          </cell>
          <cell r="DY125" t="str">
            <v>Project - Start Date</v>
          </cell>
          <cell r="DZ125" t="str">
            <v>Project - Start Date</v>
          </cell>
          <cell r="EA125" t="str">
            <v>Project - Start Date</v>
          </cell>
          <cell r="EB125" t="str">
            <v>Project - Start Date</v>
          </cell>
          <cell r="EC125" t="str">
            <v>Project - Start Date</v>
          </cell>
          <cell r="ED125" t="str">
            <v>Project - Start Date</v>
          </cell>
          <cell r="EE125" t="str">
            <v>Project - Start Date</v>
          </cell>
          <cell r="EF125" t="str">
            <v>Project - Start Date</v>
          </cell>
          <cell r="EG125" t="str">
            <v>Project - Start Date</v>
          </cell>
          <cell r="EH125" t="str">
            <v>Project - Start Date</v>
          </cell>
          <cell r="EI125" t="str">
            <v>Project - Start Date</v>
          </cell>
          <cell r="EJ125" t="str">
            <v>Project - Start Date</v>
          </cell>
        </row>
        <row r="126">
          <cell r="B126" t="str">
            <v>Project initiation</v>
          </cell>
          <cell r="C126"/>
          <cell r="D126" t="str">
            <v>Project Start Up</v>
          </cell>
          <cell r="E126" t="str">
            <v>Start date</v>
          </cell>
          <cell r="F126" t="str">
            <v>Assessment of robustness of Business Case</v>
          </cell>
          <cell r="G126" t="str">
            <v>Start date</v>
          </cell>
          <cell r="H126" t="str">
            <v>Whilst some work was undertaken from this date, it was not until Apr 2015 that a properly resourced programme team began to be created and work start in earnest.</v>
          </cell>
          <cell r="I126" t="str">
            <v>Ultimately, the identity assurance mandate is sourced from two PEX (ER) committee decisions to investigate and build an identity assurance service for HMG (in March 2011 and July 2013 respectively). Home Affairs Committee has delegated its responsibilities around the use of data within the identity assurance programme to PEX (ER). Until SR 2015, funding was bid for annually as the initial prototype was developed.</v>
          </cell>
          <cell r="J126"/>
          <cell r="K126"/>
          <cell r="L126" t="str">
            <v>Programme Start</v>
          </cell>
          <cell r="M126"/>
          <cell r="N126" t="str">
            <v>Project Start Date</v>
          </cell>
          <cell r="O126" t="str">
            <v>Based on approval of ouline business case for the Infrastructure Clearance work.</v>
          </cell>
          <cell r="P126"/>
          <cell r="Q126" t="str">
            <v>National Broadband Strategy published</v>
          </cell>
          <cell r="R126" t="str">
            <v>Start Date</v>
          </cell>
          <cell r="S126" t="str">
            <v>Starts on Site</v>
          </cell>
          <cell r="T126"/>
          <cell r="U126" t="str">
            <v>Start date. Publication of WP 'Managing Radioactive Waste Safely - A Framework for Implementing Geological Disposal'</v>
          </cell>
          <cell r="V126" t="str">
            <v>Submit Outline Competition Report including Strategic Outline Business Case for Governance Approval</v>
          </cell>
          <cell r="W126"/>
          <cell r="X126" t="str">
            <v>Programme: Government response to the consultation on smart metering for gas and electricity published</v>
          </cell>
          <cell r="Y126" t="str">
            <v>Project Start</v>
          </cell>
          <cell r="Z126"/>
          <cell r="AA126" t="str">
            <v>TE2100 Plan commencement (Transition Programme 2010/11 to 2012/13)</v>
          </cell>
          <cell r="AB126" t="str">
            <v xml:space="preserve">Issue Ministerial statement to Parliament in support of a tunnel-based solution to the problems  in the Thames </v>
          </cell>
          <cell r="AC126"/>
          <cell r="AD126" t="str">
            <v>Invitations invited for PSBP1</v>
          </cell>
          <cell r="AE126" t="str">
            <v>n/a</v>
          </cell>
          <cell r="AF126"/>
          <cell r="AG126"/>
          <cell r="AH126"/>
          <cell r="AI126"/>
          <cell r="AJ126" t="str">
            <v>Date of Royal Assent</v>
          </cell>
          <cell r="AK126" t="str">
            <v xml:space="preserve">Chancellor's approval </v>
          </cell>
          <cell r="AL126" t="str">
            <v>This is an approximate start date. The programme first started out as a project to improve tracks at Reading.</v>
          </cell>
          <cell r="AM126" t="str">
            <v>Launch of formal consultation</v>
          </cell>
          <cell r="AN126"/>
          <cell r="AO126" t="str">
            <v>Project was handed over from DfT to Highways England in May 2014.</v>
          </cell>
          <cell r="AP126" t="str">
            <v>Project re-started September 2015 with new delivery timescales. Original start in CP4. Official approval was given in 2012. The MML speed package was reported from May 2011. The date provided is an approximate figure .</v>
          </cell>
          <cell r="AQ126" t="str">
            <v>pre-2012</v>
          </cell>
          <cell r="AR126"/>
          <cell r="AS126"/>
          <cell r="AT126"/>
          <cell r="AU126" t="str">
            <v>HLOS announced</v>
          </cell>
          <cell r="AV126" t="str">
            <v>DfT became the sponsor for Thameslink Programme</v>
          </cell>
          <cell r="AW126" t="str">
            <v>Genomics Programme start date</v>
          </cell>
          <cell r="AX126" t="str">
            <v>Programme Board was convened for first time in September 2012. However, a Programme Director was only appointed  in May 2014 and the programme was formally accepted onto the portfolio in December 2013.</v>
          </cell>
          <cell r="AY126" t="str">
            <v>Vaccination of all 2 and 3 year olds and primary school pilots commenced</v>
          </cell>
          <cell r="AZ126" t="str">
            <v>Programme Start date</v>
          </cell>
          <cell r="BA126" t="str">
            <v>Programme set up</v>
          </cell>
          <cell r="BB126"/>
          <cell r="BC126" t="str">
            <v>Project Brief submitted to Informatics Portfolio Board</v>
          </cell>
          <cell r="BD126" t="str">
            <v>Project Brief approved by Portfolio Board</v>
          </cell>
          <cell r="BE126" t="str">
            <v>Project start</v>
          </cell>
          <cell r="BF126"/>
          <cell r="BG126" t="str">
            <v>Project Mandate Received</v>
          </cell>
          <cell r="BH126" t="str">
            <v>PBT Programme Phase Two Commencement</v>
          </cell>
          <cell r="BI126" t="str">
            <v>Inaugural Project Board</v>
          </cell>
          <cell r="BJ126" t="str">
            <v>CAB Continuation. Project Brief approved by IPB</v>
          </cell>
          <cell r="BK126"/>
          <cell r="BL126" t="str">
            <v>Project Start</v>
          </cell>
          <cell r="BM126"/>
          <cell r="BN126" t="str">
            <v xml:space="preserve">Ramp up to recommence design work </v>
          </cell>
          <cell r="BO126"/>
          <cell r="BP126"/>
          <cell r="BQ126" t="str">
            <v xml:space="preserve">Project start </v>
          </cell>
          <cell r="BR126" t="str">
            <v>Milestone complete</v>
          </cell>
          <cell r="BS126"/>
          <cell r="BT126" t="str">
            <v>Fraud &amp; Error Programme Gate 0</v>
          </cell>
          <cell r="BU126" t="str">
            <v xml:space="preserve">Hosting Services Refresh Programme started at the point of the Business Case approval. </v>
          </cell>
          <cell r="BV126" t="str">
            <v>Project Start Date</v>
          </cell>
          <cell r="BW126" t="str">
            <v>Project Start</v>
          </cell>
          <cell r="BX126" t="str">
            <v>Project start</v>
          </cell>
          <cell r="BY126" t="str">
            <v>Start Date</v>
          </cell>
          <cell r="BZ126" t="str">
            <v>Project Start Date</v>
          </cell>
          <cell r="CA126" t="str">
            <v xml:space="preserve">Start date represents 'Early Expenditure' approval from HMT; Programme re-baselined to account for staged funding approach. </v>
          </cell>
          <cell r="CB126" t="str">
            <v>Project initiation</v>
          </cell>
          <cell r="CC126" t="str">
            <v xml:space="preserve">Project Mandate Sign off </v>
          </cell>
          <cell r="CD126"/>
          <cell r="CE126" t="str">
            <v xml:space="preserve">CUSTOMS DECLARATION SERVICES (CDS) (Formerly CHIEF Replacement Programme)  - Programme Mandate Approval </v>
          </cell>
          <cell r="CF126" t="str">
            <v>Programme start date</v>
          </cell>
          <cell r="CG126" t="str">
            <v xml:space="preserve">Date provided in previous report was in relation to a programme in place prior to CCD. CCD Programme was brought in in May 2010 with a different focus. </v>
          </cell>
          <cell r="CH126" t="str">
            <v>PIC attendance / Departmental assurancevSupplier have offered increasingly delayed on boarding dates after which the  programme team will need to manage transition to BAU consequently delaying the end date.</v>
          </cell>
          <cell r="CI126"/>
          <cell r="CJ126" t="str">
            <v>Digital Services at the Border commence project</v>
          </cell>
          <cell r="CK126" t="str">
            <v>Start Up Complete - (Programme Board Approval)</v>
          </cell>
          <cell r="CL126"/>
          <cell r="CM126" t="str">
            <v>HOB Programme Start</v>
          </cell>
          <cell r="CN126" t="str">
            <v>Start of Programme</v>
          </cell>
          <cell r="CO126"/>
          <cell r="CP126" t="str">
            <v>Programme Start</v>
          </cell>
          <cell r="CQ126" t="str">
            <v>Start Date of Programme</v>
          </cell>
          <cell r="CR126" t="str">
            <v>FMS Case Signed</v>
          </cell>
          <cell r="CS126" t="str">
            <v>MCC Programme End Date / Armd Cav Programme Start Date</v>
          </cell>
          <cell r="CT126" t="str">
            <v>Start Date of MCC Programme</v>
          </cell>
          <cell r="CU126" t="str">
            <v>Start Date of Armr MBT 2025 Programme</v>
          </cell>
          <cell r="CV126" t="str">
            <v>Start Date of Armd Inf 2026 Programme</v>
          </cell>
          <cell r="CW126" t="str">
            <v>Start Date of Programme</v>
          </cell>
          <cell r="CX126" t="str">
            <v>Start Date of Programme</v>
          </cell>
          <cell r="CY126" t="str">
            <v>Start Date of Programme</v>
          </cell>
          <cell r="CZ126" t="str">
            <v>Start Date of Programme</v>
          </cell>
          <cell r="DA126" t="str">
            <v>Start Date of Programme</v>
          </cell>
          <cell r="DB126" t="str">
            <v>Start Date of Programme</v>
          </cell>
          <cell r="DC126" t="str">
            <v>Start Date of Programme</v>
          </cell>
          <cell r="DD126" t="str">
            <v>Project start</v>
          </cell>
          <cell r="DE126" t="str">
            <v>Start Date of Programme</v>
          </cell>
          <cell r="DF126" t="str">
            <v>Beyond The Line of Sight (BLOS) PID</v>
          </cell>
          <cell r="DG126" t="str">
            <v>Start of Programme - Main Gate 1</v>
          </cell>
          <cell r="DH126" t="str">
            <v>Start Date of Programme</v>
          </cell>
          <cell r="DI126" t="str">
            <v>Start Date of Programme</v>
          </cell>
          <cell r="DJ126" t="str">
            <v>Start Date of Programme</v>
          </cell>
          <cell r="DK126" t="str">
            <v>Start Date of Programme</v>
          </cell>
          <cell r="DL126" t="str">
            <v>NSOIT Contract Signed</v>
          </cell>
          <cell r="DM126" t="str">
            <v>Start Date of Programme</v>
          </cell>
          <cell r="DN126" t="str">
            <v>Start Date of Programme</v>
          </cell>
          <cell r="DO126" t="str">
            <v>Start Date of Programme</v>
          </cell>
          <cell r="DP126" t="str">
            <v>Start Date of Programme</v>
          </cell>
          <cell r="DQ126" t="str">
            <v>IATCAP Concept Note</v>
          </cell>
          <cell r="DR126" t="str">
            <v>Start Date of Programme</v>
          </cell>
          <cell r="DS126" t="str">
            <v>Start Date of Programme</v>
          </cell>
          <cell r="DT126" t="str">
            <v>Concept Phase Began</v>
          </cell>
          <cell r="DU126" t="str">
            <v>Start Date of Programme</v>
          </cell>
          <cell r="DV126" t="str">
            <v>Start Date of Programme</v>
          </cell>
          <cell r="DW126" t="str">
            <v>Project start date</v>
          </cell>
          <cell r="DX126" t="str">
            <v>This date relates to pre-SOBC planning activites as specified, but it is important to note that the Programme commenced substantively post OBC in January 2015</v>
          </cell>
          <cell r="DY126" t="str">
            <v>Programme SOBC approval by Programme Board</v>
          </cell>
          <cell r="DZ126" t="str">
            <v>Project Start</v>
          </cell>
          <cell r="EA126" t="str">
            <v>Project Start</v>
          </cell>
          <cell r="EB126" t="str">
            <v>Original programme started in 2013 and however on arrival of new SRO in 2015, a new vision was created leading to a rebaseline of programme</v>
          </cell>
          <cell r="EC126" t="str">
            <v>Project Start Date</v>
          </cell>
          <cell r="ED126" t="str">
            <v>Formally commence LAT programme</v>
          </cell>
          <cell r="EE126" t="str">
            <v>Project Start</v>
          </cell>
          <cell r="EF126" t="str">
            <v>PROGRAMME - Secretary of State Announces Programme</v>
          </cell>
          <cell r="EG126"/>
          <cell r="EH126" t="str">
            <v>Revised Baseline in line with the Cab request for additiional options</v>
          </cell>
          <cell r="EI126"/>
          <cell r="EJ126" t="str">
            <v>Start date reflects beginning of CTP Programme (01/01/2015)</v>
          </cell>
        </row>
        <row r="127">
          <cell r="B127" t="str">
            <v>Project Closure (End Date)</v>
          </cell>
          <cell r="C127" t="str">
            <v>Project Closure (End Date)</v>
          </cell>
          <cell r="D127" t="str">
            <v>Project Closure (End Date)</v>
          </cell>
          <cell r="E127" t="str">
            <v>Project Closure (End Date)</v>
          </cell>
          <cell r="F127" t="str">
            <v>Project Closure (End Date)</v>
          </cell>
          <cell r="G127" t="str">
            <v>Project Closure (End Date)</v>
          </cell>
          <cell r="H127" t="str">
            <v>Project Closure (End Date)</v>
          </cell>
          <cell r="I127" t="str">
            <v>Project Closure (End Date)</v>
          </cell>
          <cell r="J127" t="str">
            <v>Project Closure (End Date)</v>
          </cell>
          <cell r="K127" t="str">
            <v>Project Closure (End Date)</v>
          </cell>
          <cell r="L127" t="str">
            <v>Project Closure (End Date)</v>
          </cell>
          <cell r="M127" t="str">
            <v>Project Closure (End Date)</v>
          </cell>
          <cell r="N127" t="str">
            <v>Project Closure (End Date)</v>
          </cell>
          <cell r="O127" t="str">
            <v>Project Closure (End Date)</v>
          </cell>
          <cell r="P127" t="str">
            <v>Project Closure (End Date)</v>
          </cell>
          <cell r="Q127" t="str">
            <v>Project Closure (End Date)</v>
          </cell>
          <cell r="R127" t="str">
            <v>Project Closure (End Date)</v>
          </cell>
          <cell r="S127" t="str">
            <v>Project Closure (End Date)</v>
          </cell>
          <cell r="T127" t="str">
            <v>Project Closure (End Date)</v>
          </cell>
          <cell r="U127" t="str">
            <v>Project Closure (End Date)</v>
          </cell>
          <cell r="V127" t="str">
            <v>Project Closure (End Date)</v>
          </cell>
          <cell r="W127" t="str">
            <v>Project Closure (End Date)</v>
          </cell>
          <cell r="X127" t="str">
            <v>Project Closure (End Date)</v>
          </cell>
          <cell r="Y127" t="str">
            <v>Project Closure (End Date)</v>
          </cell>
          <cell r="Z127" t="str">
            <v>Project Closure (End Date)</v>
          </cell>
          <cell r="AA127" t="str">
            <v>Project Closure (End Date)</v>
          </cell>
          <cell r="AB127" t="str">
            <v>Project Closure (End Date)</v>
          </cell>
          <cell r="AC127" t="str">
            <v>Project Closure (End Date)</v>
          </cell>
          <cell r="AD127" t="str">
            <v>Project Closure (End Date)</v>
          </cell>
          <cell r="AE127" t="str">
            <v>Project Closure (End Date)</v>
          </cell>
          <cell r="AF127" t="str">
            <v>Project Closure (End Date)</v>
          </cell>
          <cell r="AG127" t="str">
            <v xml:space="preserve">Project End Date </v>
          </cell>
          <cell r="AH127" t="str">
            <v xml:space="preserve">Project End Date </v>
          </cell>
          <cell r="AI127" t="str">
            <v xml:space="preserve">Project End Date </v>
          </cell>
          <cell r="AJ127" t="str">
            <v xml:space="preserve">Project End Date </v>
          </cell>
          <cell r="AK127" t="str">
            <v xml:space="preserve">Project End Date </v>
          </cell>
          <cell r="AL127" t="str">
            <v xml:space="preserve">Project End Date </v>
          </cell>
          <cell r="AM127" t="str">
            <v xml:space="preserve"> - Project End Date </v>
          </cell>
          <cell r="AN127" t="str">
            <v xml:space="preserve">Project End Date </v>
          </cell>
          <cell r="AO127" t="str">
            <v xml:space="preserve">Project End Date </v>
          </cell>
          <cell r="AP127" t="str">
            <v xml:space="preserve">Project End Date </v>
          </cell>
          <cell r="AQ127" t="str">
            <v xml:space="preserve">Project End Date </v>
          </cell>
          <cell r="AR127" t="str">
            <v xml:space="preserve">Project End Date </v>
          </cell>
          <cell r="AS127" t="str">
            <v xml:space="preserve">Project End Date </v>
          </cell>
          <cell r="AT127" t="str">
            <v xml:space="preserve">Project End Date </v>
          </cell>
          <cell r="AU127" t="str">
            <v xml:space="preserve">Project End Date </v>
          </cell>
          <cell r="AV127" t="str">
            <v xml:space="preserve">Project End Date </v>
          </cell>
          <cell r="AW127" t="str">
            <v>Project Closure (End Date)</v>
          </cell>
          <cell r="AX127" t="str">
            <v>Project Closure (End Date)</v>
          </cell>
          <cell r="AY127" t="str">
            <v>Project Closure (End Date)</v>
          </cell>
          <cell r="AZ127" t="str">
            <v>Project Closure (End Date)</v>
          </cell>
          <cell r="BA127" t="str">
            <v>Project Closure (End Date)</v>
          </cell>
          <cell r="BB127" t="str">
            <v>Project Closure (End Date)</v>
          </cell>
          <cell r="BC127" t="str">
            <v>Project Closure (End Date)</v>
          </cell>
          <cell r="BD127" t="str">
            <v>Project Closure (End Date)</v>
          </cell>
          <cell r="BE127" t="str">
            <v>Project Closure (End Date)</v>
          </cell>
          <cell r="BF127" t="str">
            <v>Project Closure (End Date)</v>
          </cell>
          <cell r="BG127" t="str">
            <v>Project Closure (End Date)</v>
          </cell>
          <cell r="BH127" t="str">
            <v>Project Closure (End Date)</v>
          </cell>
          <cell r="BI127" t="str">
            <v>Project Closure (End Date)</v>
          </cell>
          <cell r="BJ127" t="str">
            <v>Project Closure (End Date)</v>
          </cell>
          <cell r="BK127" t="str">
            <v>Project Closure (End Date)</v>
          </cell>
          <cell r="BL127" t="str">
            <v>Project Closure (End Date)</v>
          </cell>
          <cell r="BM127" t="str">
            <v>Project Closure (End Date)</v>
          </cell>
          <cell r="BN127" t="str">
            <v>Project Closure (End Date)</v>
          </cell>
          <cell r="BO127" t="str">
            <v>Project Closure (End Date)</v>
          </cell>
          <cell r="BP127" t="str">
            <v>Project Closure (End Date)</v>
          </cell>
          <cell r="BQ127" t="str">
            <v>Project Closure (End Date)</v>
          </cell>
          <cell r="BR127" t="str">
            <v>Project Closure (End Date)</v>
          </cell>
          <cell r="BS127" t="str">
            <v>Project Closure (End Date)</v>
          </cell>
          <cell r="BT127" t="str">
            <v>Project Closure (End Date)</v>
          </cell>
          <cell r="BU127" t="str">
            <v>Project Closure (End Date)</v>
          </cell>
          <cell r="BV127" t="str">
            <v>Project Closure (End Date)</v>
          </cell>
          <cell r="BW127" t="str">
            <v>Project Closure (End Date)</v>
          </cell>
          <cell r="BX127" t="str">
            <v>Project Closure (End Date)</v>
          </cell>
          <cell r="BY127" t="str">
            <v>Project Closure (End Date)</v>
          </cell>
          <cell r="BZ127" t="str">
            <v>Project Closure (End Date)</v>
          </cell>
          <cell r="CA127" t="str">
            <v>Project Closure (End Date)</v>
          </cell>
          <cell r="CB127" t="str">
            <v>Project Closure (End Date)</v>
          </cell>
          <cell r="CC127" t="str">
            <v>Project Closure (End Date)</v>
          </cell>
          <cell r="CD127" t="str">
            <v>Project Closure (End Date)</v>
          </cell>
          <cell r="CE127" t="str">
            <v>Project Closure (End Date)</v>
          </cell>
          <cell r="CF127" t="str">
            <v>Project Closure (End Date)</v>
          </cell>
          <cell r="CG127" t="str">
            <v>Project Closure (End Date)</v>
          </cell>
          <cell r="CH127" t="str">
            <v>Project Closure (End Date)</v>
          </cell>
          <cell r="CI127" t="str">
            <v>Project Closure (End Date)</v>
          </cell>
          <cell r="CJ127" t="str">
            <v>Project Closure (End Date)</v>
          </cell>
          <cell r="CK127" t="str">
            <v>Project Closure (End Date)</v>
          </cell>
          <cell r="CL127" t="str">
            <v>Project Closure (End Date)</v>
          </cell>
          <cell r="CM127" t="str">
            <v>Project Closure (End Date)</v>
          </cell>
          <cell r="CN127" t="str">
            <v>Project Closure (End Date)</v>
          </cell>
          <cell r="CO127" t="str">
            <v>Project Closure (End Date)</v>
          </cell>
          <cell r="CP127" t="str">
            <v>Project Closure (End Date)</v>
          </cell>
          <cell r="CQ127" t="str">
            <v>End Date</v>
          </cell>
          <cell r="CR127" t="str">
            <v>End Date</v>
          </cell>
          <cell r="CS127" t="str">
            <v>End Date</v>
          </cell>
          <cell r="CT127" t="str">
            <v>End Date</v>
          </cell>
          <cell r="CU127" t="str">
            <v>End Date</v>
          </cell>
          <cell r="CV127" t="str">
            <v>End Date</v>
          </cell>
          <cell r="CW127" t="str">
            <v>End Date</v>
          </cell>
          <cell r="CX127" t="str">
            <v>End Date</v>
          </cell>
          <cell r="CY127" t="str">
            <v>End Date</v>
          </cell>
          <cell r="CZ127" t="str">
            <v>End Date</v>
          </cell>
          <cell r="DA127" t="str">
            <v>End Date</v>
          </cell>
          <cell r="DB127" t="str">
            <v>End Date</v>
          </cell>
          <cell r="DC127" t="str">
            <v>End Date</v>
          </cell>
          <cell r="DD127" t="str">
            <v>End Date</v>
          </cell>
          <cell r="DE127" t="str">
            <v>End Date</v>
          </cell>
          <cell r="DF127" t="str">
            <v>End Date</v>
          </cell>
          <cell r="DG127" t="str">
            <v>End Date</v>
          </cell>
          <cell r="DH127" t="str">
            <v>End Date</v>
          </cell>
          <cell r="DI127" t="str">
            <v>End Date</v>
          </cell>
          <cell r="DJ127" t="str">
            <v>End Date</v>
          </cell>
          <cell r="DK127" t="str">
            <v>End Date</v>
          </cell>
          <cell r="DL127" t="str">
            <v>End Date</v>
          </cell>
          <cell r="DM127" t="str">
            <v>End Date</v>
          </cell>
          <cell r="DN127" t="str">
            <v>End Date</v>
          </cell>
          <cell r="DO127" t="str">
            <v>End Date</v>
          </cell>
          <cell r="DP127" t="str">
            <v>End Date</v>
          </cell>
          <cell r="DQ127" t="str">
            <v>End Date</v>
          </cell>
          <cell r="DR127" t="str">
            <v>End Date</v>
          </cell>
          <cell r="DS127" t="str">
            <v>End Date</v>
          </cell>
          <cell r="DT127" t="str">
            <v>End Date</v>
          </cell>
          <cell r="DU127" t="str">
            <v>End Date</v>
          </cell>
          <cell r="DV127" t="str">
            <v>End Date</v>
          </cell>
          <cell r="DW127" t="str">
            <v>Project Closure (End Date)</v>
          </cell>
          <cell r="DX127" t="str">
            <v>Project Closure (End Date)</v>
          </cell>
          <cell r="DY127" t="str">
            <v>Project Closure (End Date)</v>
          </cell>
          <cell r="DZ127" t="str">
            <v>Project Closure (End Date)</v>
          </cell>
          <cell r="EA127" t="str">
            <v>Project Closure (End Date)</v>
          </cell>
          <cell r="EB127" t="str">
            <v>Project Closure (End Date)</v>
          </cell>
          <cell r="EC127" t="str">
            <v>Project Closure (End Date)</v>
          </cell>
          <cell r="ED127" t="str">
            <v>Project Closure (End Date)</v>
          </cell>
          <cell r="EE127" t="str">
            <v>Project Closure (End Date)</v>
          </cell>
          <cell r="EF127" t="str">
            <v>Project Closure (End Date)</v>
          </cell>
          <cell r="EG127" t="str">
            <v>Project Closure (End Date)</v>
          </cell>
          <cell r="EH127" t="str">
            <v>Project Closure (End Date)</v>
          </cell>
          <cell r="EI127" t="str">
            <v>Project Closure (End Date)</v>
          </cell>
          <cell r="EJ127" t="str">
            <v>Project Closure (End Date)</v>
          </cell>
        </row>
        <row r="128">
          <cell r="B128">
            <v>42825</v>
          </cell>
          <cell r="C128">
            <v>43279</v>
          </cell>
          <cell r="D128">
            <v>44013</v>
          </cell>
          <cell r="E128">
            <v>41394</v>
          </cell>
          <cell r="F128">
            <v>42735</v>
          </cell>
          <cell r="G128">
            <v>42825</v>
          </cell>
          <cell r="H128">
            <v>43282</v>
          </cell>
          <cell r="I128">
            <v>43921</v>
          </cell>
          <cell r="J128">
            <v>44561</v>
          </cell>
          <cell r="K128">
            <v>42887</v>
          </cell>
          <cell r="L128">
            <v>42124</v>
          </cell>
          <cell r="M128">
            <v>44287</v>
          </cell>
          <cell r="N128">
            <v>42490</v>
          </cell>
          <cell r="O128">
            <v>44562</v>
          </cell>
          <cell r="P128">
            <v>45016</v>
          </cell>
          <cell r="Q128">
            <v>44196</v>
          </cell>
          <cell r="R128">
            <v>42735</v>
          </cell>
          <cell r="S128">
            <v>42735</v>
          </cell>
          <cell r="T128">
            <v>42643</v>
          </cell>
          <cell r="U128">
            <v>51501</v>
          </cell>
          <cell r="V128">
            <v>42247</v>
          </cell>
          <cell r="W128">
            <v>42879</v>
          </cell>
          <cell r="X128">
            <v>44097</v>
          </cell>
          <cell r="Y128">
            <v>42735</v>
          </cell>
          <cell r="Z128">
            <v>43404</v>
          </cell>
          <cell r="AA128">
            <v>46022</v>
          </cell>
          <cell r="AB128">
            <v>45291</v>
          </cell>
          <cell r="AC128">
            <v>43190</v>
          </cell>
          <cell r="AD128">
            <v>44926</v>
          </cell>
          <cell r="AE128">
            <v>52413</v>
          </cell>
          <cell r="AF128">
            <v>46265</v>
          </cell>
          <cell r="AG128">
            <v>44469</v>
          </cell>
          <cell r="AH128">
            <v>45444</v>
          </cell>
          <cell r="AI128">
            <v>46022</v>
          </cell>
          <cell r="AJ128">
            <v>43830</v>
          </cell>
          <cell r="AK128">
            <v>43555</v>
          </cell>
          <cell r="AL128">
            <v>45657</v>
          </cell>
          <cell r="AM128">
            <v>48944</v>
          </cell>
          <cell r="AN128">
            <v>43867</v>
          </cell>
          <cell r="AO128">
            <v>46387</v>
          </cell>
          <cell r="AP128">
            <v>45657</v>
          </cell>
          <cell r="AQ128"/>
          <cell r="AR128">
            <v>44926</v>
          </cell>
          <cell r="AS128">
            <v>42986</v>
          </cell>
          <cell r="AT128">
            <v>41440</v>
          </cell>
          <cell r="AU128">
            <v>43830</v>
          </cell>
          <cell r="AV128">
            <v>46387</v>
          </cell>
          <cell r="AW128">
            <v>43100</v>
          </cell>
          <cell r="AX128">
            <v>43921</v>
          </cell>
          <cell r="AY128">
            <v>43344</v>
          </cell>
          <cell r="AZ128">
            <v>43100</v>
          </cell>
          <cell r="BA128">
            <v>42460</v>
          </cell>
          <cell r="BB128">
            <v>41729</v>
          </cell>
          <cell r="BC128">
            <v>42094</v>
          </cell>
          <cell r="BD128">
            <v>43922</v>
          </cell>
          <cell r="BE128">
            <v>41730</v>
          </cell>
          <cell r="BF128">
            <v>43921</v>
          </cell>
          <cell r="BG128">
            <v>42673</v>
          </cell>
          <cell r="BH128"/>
          <cell r="BI128">
            <v>42338</v>
          </cell>
          <cell r="BJ128">
            <v>43190</v>
          </cell>
          <cell r="BK128">
            <v>43921</v>
          </cell>
          <cell r="BL128">
            <v>42937</v>
          </cell>
          <cell r="BM128">
            <v>44196</v>
          </cell>
          <cell r="BN128">
            <v>44285</v>
          </cell>
          <cell r="BO128">
            <v>43555</v>
          </cell>
          <cell r="BP128">
            <v>42825</v>
          </cell>
          <cell r="BQ128">
            <v>43434</v>
          </cell>
          <cell r="BR128">
            <v>42735</v>
          </cell>
          <cell r="BS128">
            <v>43217</v>
          </cell>
          <cell r="BT128">
            <v>42825</v>
          </cell>
          <cell r="BU128">
            <v>43139</v>
          </cell>
          <cell r="BV128">
            <v>42635</v>
          </cell>
          <cell r="BW128">
            <v>43220</v>
          </cell>
          <cell r="BX128">
            <v>44408</v>
          </cell>
          <cell r="BY128">
            <v>43070</v>
          </cell>
          <cell r="BZ128">
            <v>42825</v>
          </cell>
          <cell r="CA128">
            <v>43190</v>
          </cell>
          <cell r="CB128">
            <v>42217</v>
          </cell>
          <cell r="CC128">
            <v>44291</v>
          </cell>
          <cell r="CD128">
            <v>43190</v>
          </cell>
          <cell r="CE128">
            <v>43465</v>
          </cell>
          <cell r="CF128">
            <v>42339</v>
          </cell>
          <cell r="CG128">
            <v>43922</v>
          </cell>
          <cell r="CH128">
            <v>43921</v>
          </cell>
          <cell r="CI128">
            <v>44287</v>
          </cell>
          <cell r="CJ128">
            <v>43555</v>
          </cell>
          <cell r="CK128">
            <v>42278</v>
          </cell>
          <cell r="CL128">
            <v>44196</v>
          </cell>
          <cell r="CM128">
            <v>43830</v>
          </cell>
          <cell r="CN128">
            <v>42825</v>
          </cell>
          <cell r="CO128">
            <v>43921</v>
          </cell>
          <cell r="CP128">
            <v>43039</v>
          </cell>
          <cell r="CQ128">
            <v>44651</v>
          </cell>
          <cell r="CR128">
            <v>43191</v>
          </cell>
          <cell r="CS128">
            <v>45777</v>
          </cell>
          <cell r="CT128">
            <v>46387</v>
          </cell>
          <cell r="CU128">
            <v>46174</v>
          </cell>
          <cell r="CV128">
            <v>43921</v>
          </cell>
          <cell r="CW128">
            <v>42736</v>
          </cell>
          <cell r="CX128">
            <v>45382</v>
          </cell>
          <cell r="CY128">
            <v>47818</v>
          </cell>
          <cell r="CZ128">
            <v>48305</v>
          </cell>
          <cell r="DA128">
            <v>43190</v>
          </cell>
          <cell r="DB128">
            <v>45004</v>
          </cell>
          <cell r="DC128">
            <v>44834</v>
          </cell>
          <cell r="DD128">
            <v>43920</v>
          </cell>
          <cell r="DE128">
            <v>51866</v>
          </cell>
          <cell r="DF128"/>
          <cell r="DG128">
            <v>49399</v>
          </cell>
          <cell r="DH128">
            <v>43132</v>
          </cell>
          <cell r="DI128">
            <v>43646</v>
          </cell>
          <cell r="DJ128">
            <v>44108</v>
          </cell>
          <cell r="DK128">
            <v>44470</v>
          </cell>
          <cell r="DL128">
            <v>43164</v>
          </cell>
          <cell r="DM128">
            <v>45777</v>
          </cell>
          <cell r="DN128">
            <v>52687</v>
          </cell>
          <cell r="DO128">
            <v>49399</v>
          </cell>
          <cell r="DP128">
            <v>45016</v>
          </cell>
          <cell r="DQ128">
            <v>44926</v>
          </cell>
          <cell r="DR128">
            <v>49643</v>
          </cell>
          <cell r="DS128">
            <v>43221</v>
          </cell>
          <cell r="DT128">
            <v>49309</v>
          </cell>
          <cell r="DU128">
            <v>42919</v>
          </cell>
          <cell r="DV128">
            <v>42521</v>
          </cell>
          <cell r="DW128">
            <v>43251</v>
          </cell>
          <cell r="DX128">
            <v>43553</v>
          </cell>
          <cell r="DY128">
            <v>42551</v>
          </cell>
          <cell r="DZ128">
            <v>41547</v>
          </cell>
          <cell r="EA128">
            <v>42461</v>
          </cell>
          <cell r="EB128">
            <v>43921</v>
          </cell>
          <cell r="EC128">
            <v>41883</v>
          </cell>
          <cell r="ED128">
            <v>42521</v>
          </cell>
          <cell r="EE128">
            <v>42369</v>
          </cell>
          <cell r="EF128">
            <v>42705</v>
          </cell>
          <cell r="EG128">
            <v>42856</v>
          </cell>
          <cell r="EH128">
            <v>42313</v>
          </cell>
          <cell r="EI128">
            <v>43555</v>
          </cell>
          <cell r="EJ128">
            <v>45747</v>
          </cell>
        </row>
        <row r="129">
          <cell r="B129"/>
          <cell r="C129">
            <v>45247</v>
          </cell>
          <cell r="D129"/>
          <cell r="E129"/>
          <cell r="F129"/>
          <cell r="G129">
            <v>43190</v>
          </cell>
          <cell r="H129"/>
          <cell r="I129"/>
          <cell r="J129"/>
          <cell r="K129"/>
          <cell r="L129"/>
          <cell r="M129"/>
          <cell r="N129"/>
          <cell r="O129"/>
          <cell r="P129"/>
          <cell r="Q129"/>
          <cell r="R129"/>
          <cell r="S129"/>
          <cell r="T129"/>
          <cell r="U129"/>
          <cell r="V129"/>
          <cell r="W129"/>
          <cell r="X129"/>
          <cell r="Y129">
            <v>42643</v>
          </cell>
          <cell r="Z129"/>
          <cell r="AA129"/>
          <cell r="AB129"/>
          <cell r="AC129"/>
          <cell r="AD129"/>
          <cell r="AE129"/>
          <cell r="AF129"/>
          <cell r="AG129"/>
          <cell r="AH129"/>
          <cell r="AI129">
            <v>47483</v>
          </cell>
          <cell r="AJ129"/>
          <cell r="AK129"/>
          <cell r="AL129"/>
          <cell r="AM129"/>
          <cell r="AN129"/>
          <cell r="AO129"/>
          <cell r="AP129"/>
          <cell r="AQ129"/>
          <cell r="AR129"/>
          <cell r="AS129"/>
          <cell r="AT129">
            <v>42156</v>
          </cell>
          <cell r="AU129">
            <v>43465</v>
          </cell>
          <cell r="AV129"/>
          <cell r="AW129"/>
          <cell r="AX129"/>
          <cell r="AY129"/>
          <cell r="AZ129"/>
          <cell r="BA129">
            <v>42825</v>
          </cell>
          <cell r="BB129">
            <v>42735</v>
          </cell>
          <cell r="BC129"/>
          <cell r="BD129"/>
          <cell r="BE129"/>
          <cell r="BF129"/>
          <cell r="BG129"/>
          <cell r="BH129"/>
          <cell r="BI129"/>
          <cell r="BJ129"/>
          <cell r="BK129">
            <v>44253</v>
          </cell>
          <cell r="BL129"/>
          <cell r="BM129"/>
          <cell r="BN129">
            <v>45016</v>
          </cell>
          <cell r="BO129"/>
          <cell r="BP129"/>
          <cell r="BQ129"/>
          <cell r="BR129"/>
          <cell r="BS129"/>
          <cell r="BT129"/>
          <cell r="BU129">
            <v>43139</v>
          </cell>
          <cell r="BV129"/>
          <cell r="BW129">
            <v>42720</v>
          </cell>
          <cell r="BX129"/>
          <cell r="BY129"/>
          <cell r="BZ129"/>
          <cell r="CA129"/>
          <cell r="CB129"/>
          <cell r="CC129"/>
          <cell r="CD129"/>
          <cell r="CE129"/>
          <cell r="CF129">
            <v>43281</v>
          </cell>
          <cell r="CG129"/>
          <cell r="CH129"/>
          <cell r="CI129"/>
          <cell r="CJ129"/>
          <cell r="CK129">
            <v>42216</v>
          </cell>
          <cell r="CL129"/>
          <cell r="CM129"/>
          <cell r="CN129"/>
          <cell r="CO129"/>
          <cell r="CP129"/>
          <cell r="CQ129">
            <v>44651</v>
          </cell>
          <cell r="CR129"/>
          <cell r="CS129"/>
          <cell r="CT129">
            <v>0</v>
          </cell>
          <cell r="CU129"/>
          <cell r="CV129">
            <v>0</v>
          </cell>
          <cell r="CW129"/>
          <cell r="CX129"/>
          <cell r="CY129"/>
          <cell r="CZ129"/>
          <cell r="DA129"/>
          <cell r="DB129">
            <v>45527</v>
          </cell>
          <cell r="DC129">
            <v>45107</v>
          </cell>
          <cell r="DD129"/>
          <cell r="DE129"/>
          <cell r="DF129"/>
          <cell r="DG129"/>
          <cell r="DH129"/>
          <cell r="DI129">
            <v>43220</v>
          </cell>
          <cell r="DJ129"/>
          <cell r="DK129"/>
          <cell r="DL129">
            <v>43164</v>
          </cell>
          <cell r="DM129"/>
          <cell r="DN129"/>
          <cell r="DO129"/>
          <cell r="DP129"/>
          <cell r="DQ129"/>
          <cell r="DR129"/>
          <cell r="DS129"/>
          <cell r="DT129"/>
          <cell r="DU129"/>
          <cell r="DV129"/>
          <cell r="DW129"/>
          <cell r="DX129"/>
          <cell r="DY129"/>
          <cell r="DZ129">
            <v>42704</v>
          </cell>
          <cell r="EA129">
            <v>43069</v>
          </cell>
          <cell r="EB129"/>
          <cell r="EC129">
            <v>42490</v>
          </cell>
          <cell r="ED129"/>
          <cell r="EE129"/>
          <cell r="EF129"/>
          <cell r="EG129"/>
          <cell r="EH129"/>
          <cell r="EI129"/>
          <cell r="EJ129"/>
        </row>
        <row r="130">
          <cell r="B130">
            <v>42825</v>
          </cell>
          <cell r="C130">
            <v>45247</v>
          </cell>
          <cell r="D130">
            <v>44926</v>
          </cell>
          <cell r="E130">
            <v>42791</v>
          </cell>
          <cell r="F130">
            <v>42735</v>
          </cell>
          <cell r="G130">
            <v>43190</v>
          </cell>
          <cell r="H130">
            <v>43282</v>
          </cell>
          <cell r="I130">
            <v>43921</v>
          </cell>
          <cell r="J130">
            <v>45291</v>
          </cell>
          <cell r="K130">
            <v>42887</v>
          </cell>
          <cell r="L130">
            <v>42920</v>
          </cell>
          <cell r="M130">
            <v>44287</v>
          </cell>
          <cell r="N130">
            <v>42613</v>
          </cell>
          <cell r="O130">
            <v>44562</v>
          </cell>
          <cell r="P130">
            <v>45016</v>
          </cell>
          <cell r="Q130">
            <v>44196</v>
          </cell>
          <cell r="R130">
            <v>42735</v>
          </cell>
          <cell r="S130">
            <v>42538</v>
          </cell>
          <cell r="T130">
            <v>42643</v>
          </cell>
          <cell r="U130">
            <v>51501</v>
          </cell>
          <cell r="V130">
            <v>42674</v>
          </cell>
          <cell r="W130">
            <v>42879</v>
          </cell>
          <cell r="X130">
            <v>44196</v>
          </cell>
          <cell r="Y130">
            <v>42643</v>
          </cell>
          <cell r="Z130">
            <v>43404</v>
          </cell>
          <cell r="AA130">
            <v>45780</v>
          </cell>
          <cell r="AB130">
            <v>45291</v>
          </cell>
          <cell r="AC130">
            <v>43190</v>
          </cell>
          <cell r="AD130">
            <v>44926</v>
          </cell>
          <cell r="AE130">
            <v>52967</v>
          </cell>
          <cell r="AF130">
            <v>46265</v>
          </cell>
          <cell r="AG130">
            <v>44469</v>
          </cell>
          <cell r="AH130">
            <v>45657</v>
          </cell>
          <cell r="AI130">
            <v>47483</v>
          </cell>
          <cell r="AJ130">
            <v>43830</v>
          </cell>
          <cell r="AK130">
            <v>43555</v>
          </cell>
          <cell r="AL130">
            <v>45657</v>
          </cell>
          <cell r="AM130">
            <v>48944</v>
          </cell>
          <cell r="AN130">
            <v>43867</v>
          </cell>
          <cell r="AO130">
            <v>46387</v>
          </cell>
          <cell r="AP130">
            <v>45657</v>
          </cell>
          <cell r="AQ130"/>
          <cell r="AR130">
            <v>44926</v>
          </cell>
          <cell r="AS130">
            <v>42986</v>
          </cell>
          <cell r="AT130">
            <v>42583</v>
          </cell>
          <cell r="AU130">
            <v>43465</v>
          </cell>
          <cell r="AV130">
            <v>46387</v>
          </cell>
          <cell r="AW130">
            <v>43100</v>
          </cell>
          <cell r="AX130">
            <v>43921</v>
          </cell>
          <cell r="AY130">
            <v>43373</v>
          </cell>
          <cell r="AZ130">
            <v>43100</v>
          </cell>
          <cell r="BA130">
            <v>42825</v>
          </cell>
          <cell r="BB130">
            <v>42735</v>
          </cell>
          <cell r="BC130">
            <v>42307</v>
          </cell>
          <cell r="BD130">
            <v>43921</v>
          </cell>
          <cell r="BE130">
            <v>42673</v>
          </cell>
          <cell r="BF130">
            <v>43921</v>
          </cell>
          <cell r="BG130">
            <v>42855</v>
          </cell>
          <cell r="BH130">
            <v>43830</v>
          </cell>
          <cell r="BI130">
            <v>42338</v>
          </cell>
          <cell r="BJ130">
            <v>43190</v>
          </cell>
          <cell r="BK130">
            <v>44253</v>
          </cell>
          <cell r="BL130">
            <v>42939</v>
          </cell>
          <cell r="BM130">
            <v>44196</v>
          </cell>
          <cell r="BN130">
            <v>45016</v>
          </cell>
          <cell r="BO130">
            <v>43555</v>
          </cell>
          <cell r="BP130">
            <v>42825</v>
          </cell>
          <cell r="BQ130">
            <v>43434</v>
          </cell>
          <cell r="BR130">
            <v>42735</v>
          </cell>
          <cell r="BS130">
            <v>43217</v>
          </cell>
          <cell r="BT130">
            <v>43465</v>
          </cell>
          <cell r="BU130">
            <v>43139</v>
          </cell>
          <cell r="BV130">
            <v>42635</v>
          </cell>
          <cell r="BW130">
            <v>42720</v>
          </cell>
          <cell r="BX130">
            <v>44408</v>
          </cell>
          <cell r="BY130">
            <v>43070</v>
          </cell>
          <cell r="BZ130">
            <v>42825</v>
          </cell>
          <cell r="CA130">
            <v>43190</v>
          </cell>
          <cell r="CB130">
            <v>42464</v>
          </cell>
          <cell r="CC130">
            <v>44291</v>
          </cell>
          <cell r="CD130">
            <v>44651</v>
          </cell>
          <cell r="CE130">
            <v>43465</v>
          </cell>
          <cell r="CF130">
            <v>43281</v>
          </cell>
          <cell r="CG130">
            <v>43190</v>
          </cell>
          <cell r="CH130">
            <v>43921</v>
          </cell>
          <cell r="CI130">
            <v>44287</v>
          </cell>
          <cell r="CJ130">
            <v>43555</v>
          </cell>
          <cell r="CK130">
            <v>42825</v>
          </cell>
          <cell r="CL130">
            <v>44196</v>
          </cell>
          <cell r="CM130">
            <v>43830</v>
          </cell>
          <cell r="CN130">
            <v>43555</v>
          </cell>
          <cell r="CO130">
            <v>43921</v>
          </cell>
          <cell r="CP130">
            <v>43100</v>
          </cell>
          <cell r="CQ130">
            <v>44651</v>
          </cell>
          <cell r="CR130">
            <v>43100</v>
          </cell>
          <cell r="CS130">
            <v>45777</v>
          </cell>
          <cell r="CT130">
            <v>47483</v>
          </cell>
          <cell r="CU130">
            <v>46174</v>
          </cell>
          <cell r="CV130">
            <v>44286</v>
          </cell>
          <cell r="CW130">
            <v>42825</v>
          </cell>
          <cell r="CX130">
            <v>45777</v>
          </cell>
          <cell r="CY130">
            <v>46357</v>
          </cell>
          <cell r="CZ130"/>
          <cell r="DA130">
            <v>43190</v>
          </cell>
          <cell r="DB130">
            <v>47004</v>
          </cell>
          <cell r="DC130">
            <v>45107</v>
          </cell>
          <cell r="DD130">
            <v>43920</v>
          </cell>
          <cell r="DE130">
            <v>51866</v>
          </cell>
          <cell r="DF130"/>
          <cell r="DG130">
            <v>46112</v>
          </cell>
          <cell r="DH130">
            <v>43312</v>
          </cell>
          <cell r="DI130">
            <v>43281</v>
          </cell>
          <cell r="DJ130">
            <v>44316</v>
          </cell>
          <cell r="DK130">
            <v>43190</v>
          </cell>
          <cell r="DL130">
            <v>43679</v>
          </cell>
          <cell r="DM130">
            <v>45777</v>
          </cell>
          <cell r="DN130">
            <v>53052</v>
          </cell>
          <cell r="DO130">
            <v>49399</v>
          </cell>
          <cell r="DP130">
            <v>45016</v>
          </cell>
          <cell r="DQ130">
            <v>45382</v>
          </cell>
          <cell r="DR130">
            <v>49643</v>
          </cell>
          <cell r="DS130">
            <v>43221</v>
          </cell>
          <cell r="DT130">
            <v>49309</v>
          </cell>
          <cell r="DU130">
            <v>42919</v>
          </cell>
          <cell r="DV130">
            <v>43312</v>
          </cell>
          <cell r="DW130">
            <v>43251</v>
          </cell>
          <cell r="DX130">
            <v>43553</v>
          </cell>
          <cell r="DY130">
            <v>42551</v>
          </cell>
          <cell r="DZ130">
            <v>42704</v>
          </cell>
          <cell r="EA130">
            <v>43404</v>
          </cell>
          <cell r="EB130">
            <v>43921</v>
          </cell>
          <cell r="EC130">
            <v>42559</v>
          </cell>
          <cell r="ED130">
            <v>42521</v>
          </cell>
          <cell r="EE130">
            <v>42551</v>
          </cell>
          <cell r="EF130">
            <v>42705</v>
          </cell>
          <cell r="EG130">
            <v>42856</v>
          </cell>
          <cell r="EH130">
            <v>42695</v>
          </cell>
          <cell r="EI130">
            <v>43555</v>
          </cell>
          <cell r="EJ130">
            <v>45747</v>
          </cell>
        </row>
        <row r="131">
          <cell r="B131" t="str">
            <v>Project - End Date</v>
          </cell>
          <cell r="C131" t="str">
            <v>Project - End Date</v>
          </cell>
          <cell r="D131" t="str">
            <v>Project - End Date</v>
          </cell>
          <cell r="E131" t="str">
            <v>Project - End Date</v>
          </cell>
          <cell r="F131" t="str">
            <v>Project - End Date</v>
          </cell>
          <cell r="G131" t="str">
            <v>Project - End Date</v>
          </cell>
          <cell r="H131" t="str">
            <v>Project - End Date</v>
          </cell>
          <cell r="I131" t="str">
            <v>Project - End Date</v>
          </cell>
          <cell r="J131" t="str">
            <v>Project - End Date</v>
          </cell>
          <cell r="K131" t="str">
            <v>Project - End Date</v>
          </cell>
          <cell r="L131" t="str">
            <v>Project - End Date</v>
          </cell>
          <cell r="M131" t="str">
            <v>Project - End Date</v>
          </cell>
          <cell r="N131" t="str">
            <v>Project - End Date</v>
          </cell>
          <cell r="O131" t="str">
            <v>Project - End Date</v>
          </cell>
          <cell r="P131" t="str">
            <v>Project - End Date</v>
          </cell>
          <cell r="Q131" t="str">
            <v>Project - End Date</v>
          </cell>
          <cell r="R131" t="str">
            <v>Project - End Date</v>
          </cell>
          <cell r="S131" t="str">
            <v>Project - End Date</v>
          </cell>
          <cell r="T131" t="str">
            <v>Project - End Date</v>
          </cell>
          <cell r="U131" t="str">
            <v>Project - End Date</v>
          </cell>
          <cell r="V131" t="str">
            <v>Project - End Date</v>
          </cell>
          <cell r="W131" t="str">
            <v>Project - End Date</v>
          </cell>
          <cell r="X131" t="str">
            <v>Project - End Date</v>
          </cell>
          <cell r="Y131" t="str">
            <v>Project - End Date</v>
          </cell>
          <cell r="Z131" t="str">
            <v>Project - End Date</v>
          </cell>
          <cell r="AA131" t="str">
            <v>Project - End Date</v>
          </cell>
          <cell r="AB131" t="str">
            <v>Project - End Date</v>
          </cell>
          <cell r="AC131" t="str">
            <v>Project - End Date</v>
          </cell>
          <cell r="AD131" t="str">
            <v>Project - End Date</v>
          </cell>
          <cell r="AE131" t="str">
            <v>Project - End Date</v>
          </cell>
          <cell r="AF131" t="str">
            <v>Project - End Date</v>
          </cell>
          <cell r="AG131" t="str">
            <v>Project - End Date</v>
          </cell>
          <cell r="AH131" t="str">
            <v>Project - End Date</v>
          </cell>
          <cell r="AI131" t="str">
            <v>Project - End Date</v>
          </cell>
          <cell r="AJ131" t="str">
            <v>Project - End Date</v>
          </cell>
          <cell r="AK131" t="str">
            <v>Project - End Date</v>
          </cell>
          <cell r="AL131" t="str">
            <v>Project - End Date</v>
          </cell>
          <cell r="AM131" t="str">
            <v>Project - End Date</v>
          </cell>
          <cell r="AN131" t="str">
            <v>Project - End Date</v>
          </cell>
          <cell r="AO131" t="str">
            <v>Project - End Date</v>
          </cell>
          <cell r="AP131" t="str">
            <v>Project - End Date</v>
          </cell>
          <cell r="AQ131" t="str">
            <v>Project - End Date</v>
          </cell>
          <cell r="AR131" t="str">
            <v>Project - End Date</v>
          </cell>
          <cell r="AS131" t="str">
            <v>Project - End Date</v>
          </cell>
          <cell r="AT131" t="str">
            <v>Project - End Date</v>
          </cell>
          <cell r="AU131" t="str">
            <v>Project - End Date</v>
          </cell>
          <cell r="AV131" t="str">
            <v>Project - End Date</v>
          </cell>
          <cell r="AW131" t="str">
            <v>Project - End Date</v>
          </cell>
          <cell r="AX131" t="str">
            <v>Project - End Date</v>
          </cell>
          <cell r="AY131" t="str">
            <v>Project - End Date</v>
          </cell>
          <cell r="AZ131" t="str">
            <v>Project - End Date</v>
          </cell>
          <cell r="BA131" t="str">
            <v>Project - End Date</v>
          </cell>
          <cell r="BB131" t="str">
            <v>Project - End Date</v>
          </cell>
          <cell r="BC131" t="str">
            <v>Project - End Date</v>
          </cell>
          <cell r="BD131" t="str">
            <v>Project - End Date</v>
          </cell>
          <cell r="BE131" t="str">
            <v>Project - End Date</v>
          </cell>
          <cell r="BF131" t="str">
            <v>Project - End Date</v>
          </cell>
          <cell r="BG131" t="str">
            <v>Project - End Date</v>
          </cell>
          <cell r="BH131" t="str">
            <v>Project - End Date</v>
          </cell>
          <cell r="BI131" t="str">
            <v>Project - End Date</v>
          </cell>
          <cell r="BJ131" t="str">
            <v>Project - End Date</v>
          </cell>
          <cell r="BK131" t="str">
            <v>Project - End Date</v>
          </cell>
          <cell r="BL131" t="str">
            <v>Project - End Date</v>
          </cell>
          <cell r="BM131" t="str">
            <v>Project - End Date</v>
          </cell>
          <cell r="BN131" t="str">
            <v>Project - End Date</v>
          </cell>
          <cell r="BO131" t="str">
            <v>Project - End Date</v>
          </cell>
          <cell r="BP131" t="str">
            <v>Project - End Date</v>
          </cell>
          <cell r="BQ131" t="str">
            <v>Project - End Date</v>
          </cell>
          <cell r="BR131" t="str">
            <v>Project - End Date</v>
          </cell>
          <cell r="BS131" t="str">
            <v>Project - End Date</v>
          </cell>
          <cell r="BT131" t="str">
            <v>Project - End Date</v>
          </cell>
          <cell r="BU131" t="str">
            <v>Project - End Date</v>
          </cell>
          <cell r="BV131" t="str">
            <v>Project - End Date</v>
          </cell>
          <cell r="BW131" t="str">
            <v>Project - End Date</v>
          </cell>
          <cell r="BX131" t="str">
            <v>Project - End Date</v>
          </cell>
          <cell r="BY131" t="str">
            <v>Project - End Date</v>
          </cell>
          <cell r="BZ131" t="str">
            <v>Project - End Date</v>
          </cell>
          <cell r="CA131" t="str">
            <v>Project - End Date</v>
          </cell>
          <cell r="CB131" t="str">
            <v>Project - End Date</v>
          </cell>
          <cell r="CC131" t="str">
            <v>Project - End Date</v>
          </cell>
          <cell r="CD131" t="str">
            <v>Project - End Date</v>
          </cell>
          <cell r="CE131" t="str">
            <v>Project - End Date</v>
          </cell>
          <cell r="CF131" t="str">
            <v>Project - End Date</v>
          </cell>
          <cell r="CG131" t="str">
            <v>Project - End Date</v>
          </cell>
          <cell r="CH131" t="str">
            <v>Project - End Date</v>
          </cell>
          <cell r="CI131" t="str">
            <v>Project - End Date</v>
          </cell>
          <cell r="CJ131" t="str">
            <v>Project - End Date</v>
          </cell>
          <cell r="CK131" t="str">
            <v>Project - End Date</v>
          </cell>
          <cell r="CL131" t="str">
            <v>Project - End Date</v>
          </cell>
          <cell r="CM131" t="str">
            <v>Project - End Date</v>
          </cell>
          <cell r="CN131" t="str">
            <v>Project - End Date</v>
          </cell>
          <cell r="CO131" t="str">
            <v>Project - End Date</v>
          </cell>
          <cell r="CP131" t="str">
            <v>Project - End Date</v>
          </cell>
          <cell r="CQ131" t="str">
            <v>Project - End Date</v>
          </cell>
          <cell r="CR131" t="str">
            <v>Project - End Date</v>
          </cell>
          <cell r="CS131" t="str">
            <v>Project - End Date</v>
          </cell>
          <cell r="CT131" t="str">
            <v>Project - End Date</v>
          </cell>
          <cell r="CU131" t="str">
            <v>Project - End Date</v>
          </cell>
          <cell r="CV131" t="str">
            <v>Project - End Date</v>
          </cell>
          <cell r="CW131" t="str">
            <v>Project - End Date</v>
          </cell>
          <cell r="CX131" t="str">
            <v>Project - End Date</v>
          </cell>
          <cell r="CY131" t="str">
            <v>Project - End Date</v>
          </cell>
          <cell r="CZ131" t="str">
            <v>Project - End Date</v>
          </cell>
          <cell r="DA131" t="str">
            <v>Project - End Date</v>
          </cell>
          <cell r="DB131" t="str">
            <v>Project - End Date</v>
          </cell>
          <cell r="DC131" t="str">
            <v>Project - End Date</v>
          </cell>
          <cell r="DD131" t="str">
            <v>Project - End Date</v>
          </cell>
          <cell r="DE131" t="str">
            <v>Project - End Date</v>
          </cell>
          <cell r="DF131" t="str">
            <v>Project - End Date</v>
          </cell>
          <cell r="DG131" t="str">
            <v>Project - End Date</v>
          </cell>
          <cell r="DH131" t="str">
            <v>Project - End Date</v>
          </cell>
          <cell r="DI131" t="str">
            <v>Project - End Date</v>
          </cell>
          <cell r="DJ131" t="str">
            <v>Project - End Date</v>
          </cell>
          <cell r="DK131" t="str">
            <v>Project - End Date</v>
          </cell>
          <cell r="DL131" t="str">
            <v>Project - End Date</v>
          </cell>
          <cell r="DM131" t="str">
            <v>Project - End Date</v>
          </cell>
          <cell r="DN131" t="str">
            <v>Project - End Date</v>
          </cell>
          <cell r="DO131" t="str">
            <v>Project - End Date</v>
          </cell>
          <cell r="DP131" t="str">
            <v>Project - End Date</v>
          </cell>
          <cell r="DQ131" t="str">
            <v>Project - End Date</v>
          </cell>
          <cell r="DR131" t="str">
            <v>Project - End Date</v>
          </cell>
          <cell r="DS131" t="str">
            <v>Project - End Date</v>
          </cell>
          <cell r="DT131" t="str">
            <v>Project - End Date</v>
          </cell>
          <cell r="DU131" t="str">
            <v>Project - End Date</v>
          </cell>
          <cell r="DV131" t="str">
            <v>Project - End Date</v>
          </cell>
          <cell r="DW131" t="str">
            <v>Project - End Date</v>
          </cell>
          <cell r="DX131" t="str">
            <v>Project - End Date</v>
          </cell>
          <cell r="DY131" t="str">
            <v>Project - End Date</v>
          </cell>
          <cell r="DZ131" t="str">
            <v>Project - End Date</v>
          </cell>
          <cell r="EA131" t="str">
            <v>Project - End Date</v>
          </cell>
          <cell r="EB131" t="str">
            <v>Project - End Date</v>
          </cell>
          <cell r="EC131" t="str">
            <v>Project - End Date</v>
          </cell>
          <cell r="ED131" t="str">
            <v>Project - End Date</v>
          </cell>
          <cell r="EE131" t="str">
            <v>Project - End Date</v>
          </cell>
          <cell r="EF131" t="str">
            <v>Project - End Date</v>
          </cell>
          <cell r="EG131" t="str">
            <v>Project - End Date</v>
          </cell>
          <cell r="EH131" t="str">
            <v>Project - End Date</v>
          </cell>
          <cell r="EI131" t="str">
            <v>Project - End Date</v>
          </cell>
          <cell r="EJ131" t="str">
            <v>Project - End Date</v>
          </cell>
        </row>
        <row r="132">
          <cell r="B132" t="str">
            <v>Date of completion of sale of first tranche (Suggested sales period of up to four years from 2016/17 onward for programme of sales)</v>
          </cell>
          <cell r="C132" t="str">
            <v>Linked "Project Closure (End Date)" to  PDP Schedule 1 (Benefits Realisation Report issued and Programme Closed). The orginal end date was linked to Gate 5 review of tranche 1</v>
          </cell>
          <cell r="D132"/>
          <cell r="E132" t="str">
            <v>completion date for phase 1 of the project - please see commentary at 2.02.1 above.</v>
          </cell>
          <cell r="F132" t="str">
            <v>Transition and Occupation Complete</v>
          </cell>
          <cell r="G132" t="str">
            <v>An additional year of programme activity is likely due to the increase in scope - which now includes supporting departments with their blueprints, the creation of the GCO and the transition of staff into the new entity</v>
          </cell>
          <cell r="H132"/>
          <cell r="I132"/>
          <cell r="J132" t="str">
            <v>The programme business case uses two dates: 2021 (in relation to occupation of the hubs) and 2023 (completion of the final hub). We consider the latter to be the more appropriate date to use.</v>
          </cell>
          <cell r="K132"/>
          <cell r="L132" t="str">
            <v>Programme End</v>
          </cell>
          <cell r="M132"/>
          <cell r="N132"/>
          <cell r="O132"/>
          <cell r="P132"/>
          <cell r="Q132"/>
          <cell r="R132"/>
          <cell r="S132" t="str">
            <v>Open TTM</v>
          </cell>
          <cell r="T132"/>
          <cell r="U132" t="str">
            <v>This is the indicative date for the first emplacement of legacy radioactive waste in the facility</v>
          </cell>
          <cell r="V132" t="str">
            <v>Consolidation Phase complete.Consolidation contract change value agreed and the start of business as usual. Business Case updated to test 10% target savings.</v>
          </cell>
          <cell r="W132"/>
          <cell r="X132" t="str">
            <v>Programme: Rollout  Complete.</v>
          </cell>
          <cell r="Y132" t="str">
            <v>Closure date taken from FBC; new closure date not formally declared and dependent upon stocktake with CEOs of Civil Service &amp; IPA, HMT, and Defra PS, to take place in Autumn 2016.</v>
          </cell>
          <cell r="Z132"/>
          <cell r="AA132" t="str">
            <v>Project Closure (2015/25 Asset works) 10 year contract from date of award (4 Nov 14). Forecast date now amended to reflect earlier contract award, hence change from original baseline date.</v>
          </cell>
          <cell r="AB132" t="str">
            <v>Tunnel construction expected completion in 2023, but commissioning, testing and acceptance process may extend to 2027 depending on certain external factors.The Government’s interests in the project will continue through until system acceptance, which is currently scheduled for 2027. The Government's contingent financial support package will continue to 2027.</v>
          </cell>
          <cell r="AC132"/>
          <cell r="AD132" t="str">
            <v>Project End date: Taken as the last school to be delivered under PSBP2.  End date is the End of Defects Liability Period for the last school to be delivered - following handover of the new and/or refurbished buildings the EFA oversees the one year defects liability period. Under PSBP1 some projects in the programme are affected by market interest and/or site specific/technical issues and this means that their delivery timetables go beyond the current public commitment to handover all buildings by end 2017, two years earlier then originally planned.   The majority of new and/or refurbished buildings will be handed over by 31 Dec 2017. The baseline has been corrected from previous submissions to represent the SOC and a latest approved baseline has been included to demonstrate the ministerial acceleration of the programme.</v>
          </cell>
          <cell r="AE132" t="str">
            <v>Due</v>
          </cell>
          <cell r="AF132"/>
          <cell r="AG132" t="str">
            <v>Aligns to PCF end project date</v>
          </cell>
          <cell r="AH132" t="str">
            <v>The end date is indicative and has been extended in order to accommodate de trunking work after main works and reflect revised start of operation estimate.</v>
          </cell>
          <cell r="AI132" t="str">
            <v>Project End date changed to reflect agreed programme objective to deliver new capacity by 2030.</v>
          </cell>
          <cell r="AJ132" t="str">
            <v>Opening of stage 5</v>
          </cell>
          <cell r="AK132" t="str">
            <v>To be determined. Earliest date is in CP6</v>
          </cell>
          <cell r="AL132" t="str">
            <v>No defined end period as a rolling programme with works to continue into CP6. We are awaiting confirmation of these dates after the consultation period in June 2016.</v>
          </cell>
          <cell r="AM132" t="str">
            <v>West Midlands to Manchester/Leeds lines operational</v>
          </cell>
          <cell r="AN132">
            <v>0</v>
          </cell>
          <cell r="AO132" t="str">
            <v>Project end date will depend on financing method.  Use of Private Finance could extend delivery timescale.</v>
          </cell>
          <cell r="AP132" t="str">
            <v>Programme is expected to be completed in CP6 (2019-24)</v>
          </cell>
          <cell r="AQ132" t="str">
            <v>December 2022 is a target date for the full programme.</v>
          </cell>
          <cell r="AR132" t="str">
            <v>End of the current franchising schedule.</v>
          </cell>
          <cell r="AS132">
            <v>0</v>
          </cell>
          <cell r="AT132">
            <v>0</v>
          </cell>
          <cell r="AU132" t="str">
            <v>20 trains per hour on Windsor lines delivered, Waterloo works complete.</v>
          </cell>
          <cell r="AV132">
            <v>0</v>
          </cell>
          <cell r="AW132" t="str">
            <v>Programme close</v>
          </cell>
          <cell r="AX132"/>
          <cell r="AY132" t="str">
            <v xml:space="preserve">2017/18 season complete, final uptake figures reviewed and season evaluated.  </v>
          </cell>
          <cell r="AZ132" t="str">
            <v>End date is the end date for end of system deployments and residual activity.  Overall BAU support will continue until 2022.</v>
          </cell>
          <cell r="BA132" t="str">
            <v>Updated and agreed by the Programme Board in August 2015.  NB the IPA have further suggested the Programme should be extended to Dec 2017.  In light of the EU Ref the SRO/PB will need to revisit the end date following ministerial steers</v>
          </cell>
          <cell r="BB132" t="str">
            <v xml:space="preserve">An extension FBC has been approved on 11/6/2014 which takes the programme end date to Dec 16. </v>
          </cell>
          <cell r="BC132" t="str">
            <v>Project End Date depends on successful completion of recommendations from the outcome of Gateway Review, confirming transfer to operational service.</v>
          </cell>
          <cell r="BD132" t="str">
            <v xml:space="preserve">Project Closure  - by this date the transition from N3 to HSCN will have completed and a project will no longer be required.  Note that business case funding for services extends to FY21/22 but at this point HSCN will be a service. </v>
          </cell>
          <cell r="BE132" t="str">
            <v xml:space="preserve">Latest provisional date for Gateway 0.  To be reviewed with IPA in July 16 following DH discussions with HMT. </v>
          </cell>
          <cell r="BF132"/>
          <cell r="BG132"/>
          <cell r="BH132"/>
          <cell r="BI132" t="str">
            <v>Expiry date with previous supplier. New supplier 100% responsible for contracted service delivery.</v>
          </cell>
          <cell r="BJ132" t="str">
            <v>End of OBC period</v>
          </cell>
          <cell r="BK132" t="str">
            <v>NHSmail2 Service end date extended to 26/02/2021 as approved by IPMB to preserve 60 months of benefits</v>
          </cell>
          <cell r="BL132" t="str">
            <v>Core Pension Services Go live- current contract ends at midnight on 22/07/2017- new Service Go Live must be 23/07/2017.</v>
          </cell>
          <cell r="BM132" t="str">
            <v>Programme duration will be defined as part of the ongoing business case production</v>
          </cell>
          <cell r="BN132" t="str">
            <v>no change from rebaseline</v>
          </cell>
          <cell r="BO132"/>
          <cell r="BP132"/>
          <cell r="BQ132" t="str">
            <v xml:space="preserve">Programme implementation complete by March 2018. Some policy 'switches' turned on after this date - Programme determining whether a skeleton PMO structure is required to monitor these 'switches' - they have moved since these dates were set. This will be clarified in the next iteration of the business case.  </v>
          </cell>
          <cell r="BR132"/>
          <cell r="BS132"/>
          <cell r="BT132" t="str">
            <v>Fraud, Error &amp; Debt Programme End date, reflecting indicative end date for DDMS.</v>
          </cell>
          <cell r="BU132" t="str">
            <v>The Programme plan shows completion the 8th February 2018 when all services will be Exited and Transitioned from the SSBA Hosting Services contract.</v>
          </cell>
          <cell r="BV132"/>
          <cell r="BW132" t="str">
            <v>Project end has been reconsidered as part of discussions with IPA and PAAD . An IPA exit review will be scheduled late November 2016, with an EPR scheduled for January 2017.</v>
          </cell>
          <cell r="BX132"/>
          <cell r="BY132" t="str">
            <v>Proejct close out following delays due to quality issues as referred to above</v>
          </cell>
          <cell r="BZ132"/>
          <cell r="CA132" t="str">
            <v>Formal closure will depend on timing of the Gate 5 review</v>
          </cell>
          <cell r="CB132" t="str">
            <v>Construction completion significantly delayed by main contarctor errors</v>
          </cell>
          <cell r="CC132" t="str">
            <v>05/04/21 marks the end of the SR period and the Programme investment, however migration from transitional sites and also associated benefits will continue as part of the 10 year programme (to 2024/25).</v>
          </cell>
          <cell r="CD132" t="str">
            <v>Aspirational date programme closure date</v>
          </cell>
          <cell r="CE132" t="str">
            <v xml:space="preserve">Programme Closure - HMRC Gate 8 </v>
          </cell>
          <cell r="CF132" t="str">
            <v xml:space="preserve">We are scheduled to complete the rollout of TFC on a phased, age based profile by November '17, however elements of the DfE element will carry forward until February '18 and we are planning to retain some of the team for Business handover and 'Issue Resolution' through to the end of June '18. </v>
          </cell>
          <cell r="CG132" t="str">
            <v xml:space="preserve">Date reflects planned transition to new sustainment organisation/governance.  Many programme activities will transfer and continue. </v>
          </cell>
          <cell r="CH132" t="str">
            <v>Unable to forecast due to reset activity</v>
          </cell>
          <cell r="CI132"/>
          <cell r="CJ132"/>
          <cell r="CK132" t="str">
            <v>Programme Closure (project date extended to include delivery of Basics). - End date extended beyond Basics delivery date to incorporate project closure activity</v>
          </cell>
          <cell r="CL132"/>
          <cell r="CM132"/>
          <cell r="CN132" t="str">
            <v>The Earnst &amp; Young review has recommended adding a further 3 months contingency to end 2018/19.</v>
          </cell>
          <cell r="CO132"/>
          <cell r="CP132" t="str">
            <v>End User Device Rollout will complete later due to increased length of procurement timescales</v>
          </cell>
          <cell r="CQ132" t="str">
            <v>Programme Closure</v>
          </cell>
          <cell r="CR132" t="str">
            <v>Delivery Programme Closure</v>
          </cell>
          <cell r="CS132" t="str">
            <v/>
          </cell>
          <cell r="CT132" t="str">
            <v>Programme Closure</v>
          </cell>
          <cell r="CU132" t="str">
            <v>Programme Closure</v>
          </cell>
          <cell r="CV132" t="str">
            <v>Programme Closure</v>
          </cell>
          <cell r="CW132" t="str">
            <v>Programme Closure</v>
          </cell>
          <cell r="CX132" t="str">
            <v>Programme Closure</v>
          </cell>
          <cell r="CY132" t="str">
            <v>Programme Closure</v>
          </cell>
          <cell r="CZ132" t="str">
            <v>Programme Closure</v>
          </cell>
          <cell r="DA132" t="str">
            <v>Programme Closure</v>
          </cell>
          <cell r="DB132" t="str">
            <v>Programme closure</v>
          </cell>
          <cell r="DC132" t="str">
            <v>Programme Closure</v>
          </cell>
          <cell r="DD132" t="str">
            <v>Programme Closure</v>
          </cell>
          <cell r="DE132" t="str">
            <v>Programme Closure</v>
          </cell>
          <cell r="DF132" t="str">
            <v>Future Beyond The Line of Sight (BLOS) Out of Service Date</v>
          </cell>
          <cell r="DG132" t="str">
            <v>Programme Closure</v>
          </cell>
          <cell r="DH132" t="str">
            <v>Programme Closure</v>
          </cell>
          <cell r="DI132" t="str">
            <v>MT Programme Closure</v>
          </cell>
          <cell r="DJ132" t="str">
            <v>Programme Closure</v>
          </cell>
          <cell r="DK132" t="str">
            <v>Programme Closure</v>
          </cell>
          <cell r="DL132" t="str">
            <v>Programme Closure (including scope to extend)</v>
          </cell>
          <cell r="DM132" t="str">
            <v>Programme Closure</v>
          </cell>
          <cell r="DN132" t="str">
            <v>Programme Closure</v>
          </cell>
          <cell r="DO132" t="str">
            <v>Programme Closure</v>
          </cell>
          <cell r="DP132" t="str">
            <v>Programme Closure</v>
          </cell>
          <cell r="DQ132" t="str">
            <v>Completion of  Manufacturing  Phase to achieve Full Operating Capability</v>
          </cell>
          <cell r="DR132" t="str">
            <v>Programme Closure</v>
          </cell>
          <cell r="DS132" t="str">
            <v>Programme Closure</v>
          </cell>
          <cell r="DT132" t="str">
            <v>Programme Closure</v>
          </cell>
          <cell r="DU132" t="str">
            <v>Programme Closure</v>
          </cell>
          <cell r="DV132" t="str">
            <v>Programme closure (AH)</v>
          </cell>
          <cell r="DW132"/>
          <cell r="DX132"/>
          <cell r="DY132"/>
          <cell r="DZ132" t="str">
            <v>Project Close</v>
          </cell>
          <cell r="EA132" t="str">
            <v>Programme end date has slipped due to very complex contract negotiations</v>
          </cell>
          <cell r="EB132" t="str">
            <v>Dates Indicative - Planni g still to be done</v>
          </cell>
          <cell r="EC132" t="str">
            <v xml:space="preserve">Special Children's Act applications on CCMS become mandatory to use from 1 February 2016 with all other types of civil applications becoming mandatory on 1 April 2016. </v>
          </cell>
          <cell r="ED132"/>
          <cell r="EE132" t="str">
            <v>Programme had significant issues with resulted in delays</v>
          </cell>
          <cell r="EF132"/>
          <cell r="EG132"/>
          <cell r="EH132" t="str">
            <v>Slip due to wider CO programme changes</v>
          </cell>
          <cell r="EI132"/>
          <cell r="EJ132"/>
        </row>
        <row r="133">
          <cell r="B133" t="str">
            <v>Business Case End Date</v>
          </cell>
          <cell r="C133" t="str">
            <v>Business Case End Date</v>
          </cell>
          <cell r="D133" t="str">
            <v>Business Case End Date</v>
          </cell>
          <cell r="E133" t="str">
            <v>Business Case End Date</v>
          </cell>
          <cell r="F133" t="str">
            <v>Business Case End Date</v>
          </cell>
          <cell r="G133" t="str">
            <v>Business Case End Date</v>
          </cell>
          <cell r="H133" t="str">
            <v>Business Case End Date</v>
          </cell>
          <cell r="I133" t="str">
            <v>Business Case End Date</v>
          </cell>
          <cell r="J133" t="str">
            <v>Business Case End Date</v>
          </cell>
          <cell r="K133" t="str">
            <v>Business Case End Date</v>
          </cell>
          <cell r="L133" t="str">
            <v>Business Case End Date</v>
          </cell>
          <cell r="M133" t="str">
            <v>Business Case End Date</v>
          </cell>
          <cell r="N133" t="str">
            <v>Business Case End Date</v>
          </cell>
          <cell r="O133" t="str">
            <v>Business Case End Date</v>
          </cell>
          <cell r="P133" t="str">
            <v>Business Case End Date</v>
          </cell>
          <cell r="Q133" t="str">
            <v>Business Case End Date</v>
          </cell>
          <cell r="R133" t="str">
            <v>Business Case End Date</v>
          </cell>
          <cell r="S133" t="str">
            <v>Business Case End Date</v>
          </cell>
          <cell r="T133" t="str">
            <v>Business Case End Date</v>
          </cell>
          <cell r="U133" t="str">
            <v>Business Case End Date</v>
          </cell>
          <cell r="V133" t="str">
            <v>Business Case End Date</v>
          </cell>
          <cell r="W133" t="str">
            <v>Business Case End Date</v>
          </cell>
          <cell r="X133" t="str">
            <v>Business Case End Date</v>
          </cell>
          <cell r="Y133" t="str">
            <v>Business Case End Date</v>
          </cell>
          <cell r="Z133" t="str">
            <v>Business Case End Date</v>
          </cell>
          <cell r="AA133" t="str">
            <v>Business Case End Date</v>
          </cell>
          <cell r="AB133" t="str">
            <v>Business Case End Date</v>
          </cell>
          <cell r="AC133" t="str">
            <v>Business Case End Date</v>
          </cell>
          <cell r="AD133" t="str">
            <v>Business Case End Date</v>
          </cell>
          <cell r="AE133" t="str">
            <v>Business Case End Date</v>
          </cell>
          <cell r="AF133" t="str">
            <v>Business Case End Date</v>
          </cell>
          <cell r="AG133" t="str">
            <v>Business Case End Date</v>
          </cell>
          <cell r="AH133" t="str">
            <v>Business Case End Date</v>
          </cell>
          <cell r="AI133" t="str">
            <v>Business Case End Date</v>
          </cell>
          <cell r="AJ133" t="str">
            <v>Business Case End Date</v>
          </cell>
          <cell r="AK133" t="str">
            <v>Business Case End Date</v>
          </cell>
          <cell r="AL133" t="str">
            <v>Buisness Case End Date</v>
          </cell>
          <cell r="AM133" t="str">
            <v>Business Case End Date</v>
          </cell>
          <cell r="AN133" t="str">
            <v>Business Case End Date</v>
          </cell>
          <cell r="AO133" t="str">
            <v>Business Case End Date</v>
          </cell>
          <cell r="AP133" t="str">
            <v>Business Case End Date</v>
          </cell>
          <cell r="AQ133" t="str">
            <v>Business Case End Date</v>
          </cell>
          <cell r="AR133" t="str">
            <v>Business Case End Date</v>
          </cell>
          <cell r="AS133" t="str">
            <v>Business Case End Date</v>
          </cell>
          <cell r="AT133" t="str">
            <v>Business Case End Date</v>
          </cell>
          <cell r="AU133" t="str">
            <v>Business Case End Date</v>
          </cell>
          <cell r="AV133" t="str">
            <v>Business Case End Date</v>
          </cell>
          <cell r="AW133" t="str">
            <v>Business Case End Date</v>
          </cell>
          <cell r="AX133" t="str">
            <v>Business Case End Date</v>
          </cell>
          <cell r="AY133" t="str">
            <v>Business Case End Date</v>
          </cell>
          <cell r="AZ133" t="str">
            <v>Business Case End Date</v>
          </cell>
          <cell r="BA133" t="str">
            <v>Business Case End Date</v>
          </cell>
          <cell r="BB133" t="str">
            <v>Business Case End Date</v>
          </cell>
          <cell r="BC133" t="str">
            <v>Business Case End Date</v>
          </cell>
          <cell r="BD133" t="str">
            <v>Business Case End Date</v>
          </cell>
          <cell r="BE133" t="str">
            <v>Business Case End Date</v>
          </cell>
          <cell r="BF133" t="str">
            <v>Business Case End Date</v>
          </cell>
          <cell r="BG133" t="str">
            <v>Business Case End Date</v>
          </cell>
          <cell r="BH133" t="str">
            <v>Business Case End Date</v>
          </cell>
          <cell r="BI133" t="str">
            <v>Business Case End Date</v>
          </cell>
          <cell r="BJ133" t="str">
            <v>Business Case End Date</v>
          </cell>
          <cell r="BK133" t="str">
            <v>Business Case End Date</v>
          </cell>
          <cell r="BL133" t="str">
            <v>Business Case End Date</v>
          </cell>
          <cell r="BM133" t="str">
            <v>Business Case End Date</v>
          </cell>
          <cell r="BN133" t="str">
            <v>Business Case End Date</v>
          </cell>
          <cell r="BO133" t="str">
            <v>Business Case End Date</v>
          </cell>
          <cell r="BP133" t="str">
            <v>Business Case End Date</v>
          </cell>
          <cell r="BQ133" t="str">
            <v>Business Case End Date</v>
          </cell>
          <cell r="BR133" t="str">
            <v>Business Case End Date</v>
          </cell>
          <cell r="BS133" t="str">
            <v>Business Case End Date</v>
          </cell>
          <cell r="BT133" t="str">
            <v>Business Case End Date</v>
          </cell>
          <cell r="BU133" t="str">
            <v>Business Case End Date</v>
          </cell>
          <cell r="BV133" t="str">
            <v>Business Case End Date</v>
          </cell>
          <cell r="BW133" t="str">
            <v>Business Case End Date</v>
          </cell>
          <cell r="BX133" t="str">
            <v>Business Case End Date</v>
          </cell>
          <cell r="BY133" t="str">
            <v>Business Case End Date</v>
          </cell>
          <cell r="BZ133" t="str">
            <v>Business Case End Date</v>
          </cell>
          <cell r="CA133" t="str">
            <v>Business Case End Date</v>
          </cell>
          <cell r="CB133" t="str">
            <v>Business Case End Date</v>
          </cell>
          <cell r="CC133" t="str">
            <v>Business Case End Date</v>
          </cell>
          <cell r="CD133" t="str">
            <v>Business Case End Date</v>
          </cell>
          <cell r="CE133" t="str">
            <v>Business Case End Date</v>
          </cell>
          <cell r="CF133" t="str">
            <v>Business Case End Date</v>
          </cell>
          <cell r="CG133" t="str">
            <v>Business Case End Date</v>
          </cell>
          <cell r="CH133" t="str">
            <v>Business Case End Date</v>
          </cell>
          <cell r="CI133" t="str">
            <v>Business Case End Date</v>
          </cell>
          <cell r="CJ133" t="str">
            <v>Business Case End Date</v>
          </cell>
          <cell r="CK133" t="str">
            <v>Business Case End Date</v>
          </cell>
          <cell r="CL133" t="str">
            <v>Business Case End Date</v>
          </cell>
          <cell r="CM133" t="str">
            <v>Business Case End Date</v>
          </cell>
          <cell r="CN133" t="str">
            <v>Business Case End Date</v>
          </cell>
          <cell r="CO133" t="str">
            <v>Business Case End Date</v>
          </cell>
          <cell r="CP133" t="str">
            <v>Business Case End Date</v>
          </cell>
          <cell r="CQ133" t="str">
            <v>Business Case End Date</v>
          </cell>
          <cell r="CR133" t="str">
            <v>Business Case End Date</v>
          </cell>
          <cell r="CS133" t="str">
            <v>Business Case End Date</v>
          </cell>
          <cell r="CT133" t="str">
            <v>Business Case End Date</v>
          </cell>
          <cell r="CU133" t="str">
            <v>Business Case End Date</v>
          </cell>
          <cell r="CV133" t="str">
            <v>Business Case End Date</v>
          </cell>
          <cell r="CW133" t="str">
            <v>Business Case End Date</v>
          </cell>
          <cell r="CX133" t="str">
            <v>Business Case End Date</v>
          </cell>
          <cell r="CY133" t="str">
            <v>Business Case End Date</v>
          </cell>
          <cell r="CZ133" t="str">
            <v>Business Case End Date</v>
          </cell>
          <cell r="DA133" t="str">
            <v>Business Case End Date</v>
          </cell>
          <cell r="DB133" t="str">
            <v>Business Case End Date</v>
          </cell>
          <cell r="DC133" t="str">
            <v>Business Case End Date</v>
          </cell>
          <cell r="DD133" t="str">
            <v>Business Case End Date</v>
          </cell>
          <cell r="DE133" t="str">
            <v>Business Case End Date</v>
          </cell>
          <cell r="DF133" t="str">
            <v>Business Case End Date</v>
          </cell>
          <cell r="DG133" t="str">
            <v>Business Case End Date</v>
          </cell>
          <cell r="DH133" t="str">
            <v>Business Case End Date</v>
          </cell>
          <cell r="DI133" t="str">
            <v>Business Case End Date</v>
          </cell>
          <cell r="DJ133" t="str">
            <v>Business Case End Date</v>
          </cell>
          <cell r="DK133" t="str">
            <v>Business Case End Date</v>
          </cell>
          <cell r="DL133" t="str">
            <v>Business Case End Date</v>
          </cell>
          <cell r="DM133" t="str">
            <v>Business Case End Date</v>
          </cell>
          <cell r="DN133" t="str">
            <v>Business Case End Date</v>
          </cell>
          <cell r="DO133" t="str">
            <v>Business Case End Date</v>
          </cell>
          <cell r="DP133" t="str">
            <v>Business Case End Date</v>
          </cell>
          <cell r="DQ133" t="str">
            <v>Business Case End Date</v>
          </cell>
          <cell r="DR133" t="str">
            <v>Business Case End Date</v>
          </cell>
          <cell r="DS133" t="str">
            <v>Business Case End Date</v>
          </cell>
          <cell r="DT133" t="str">
            <v>Business Case End Date</v>
          </cell>
          <cell r="DU133" t="str">
            <v>Business Case End Date</v>
          </cell>
          <cell r="DV133" t="str">
            <v>Business Case End Date</v>
          </cell>
          <cell r="DW133" t="str">
            <v>Business Case End Date</v>
          </cell>
          <cell r="DX133" t="str">
            <v>Business Case End Date</v>
          </cell>
          <cell r="DY133" t="str">
            <v>Business Case End Date</v>
          </cell>
          <cell r="DZ133" t="str">
            <v>Business Case End Date</v>
          </cell>
          <cell r="EA133" t="str">
            <v>Business Case End Date</v>
          </cell>
          <cell r="EB133" t="str">
            <v>Business Case End Date</v>
          </cell>
          <cell r="EC133" t="str">
            <v>Business Case End Date</v>
          </cell>
          <cell r="ED133" t="str">
            <v>Business Case End Date</v>
          </cell>
          <cell r="EE133" t="str">
            <v>Business Case End Date</v>
          </cell>
          <cell r="EF133" t="str">
            <v>Business Case End Date</v>
          </cell>
          <cell r="EG133" t="str">
            <v>Business Case End Date</v>
          </cell>
          <cell r="EH133" t="str">
            <v>Business Case End Date</v>
          </cell>
          <cell r="EI133" t="str">
            <v>Business Case End Date</v>
          </cell>
          <cell r="EJ133" t="str">
            <v>Business Case End Date</v>
          </cell>
        </row>
        <row r="134">
          <cell r="B134">
            <v>42825</v>
          </cell>
          <cell r="C134">
            <v>46418</v>
          </cell>
          <cell r="D134">
            <v>44286</v>
          </cell>
          <cell r="E134">
            <v>41740</v>
          </cell>
          <cell r="F134">
            <v>42735</v>
          </cell>
          <cell r="G134">
            <v>42825</v>
          </cell>
          <cell r="H134">
            <v>45747</v>
          </cell>
          <cell r="I134">
            <v>43921</v>
          </cell>
          <cell r="J134">
            <v>44561</v>
          </cell>
          <cell r="K134">
            <v>42887</v>
          </cell>
          <cell r="L134">
            <v>42124</v>
          </cell>
          <cell r="M134">
            <v>45747</v>
          </cell>
          <cell r="N134">
            <v>43921</v>
          </cell>
          <cell r="O134">
            <v>44562</v>
          </cell>
          <cell r="P134">
            <v>45016</v>
          </cell>
          <cell r="Q134">
            <v>44196</v>
          </cell>
          <cell r="R134">
            <v>42735</v>
          </cell>
          <cell r="S134">
            <v>48304</v>
          </cell>
          <cell r="T134">
            <v>42643</v>
          </cell>
          <cell r="U134">
            <v>84372</v>
          </cell>
          <cell r="V134">
            <v>46945</v>
          </cell>
          <cell r="W134">
            <v>47208</v>
          </cell>
          <cell r="X134">
            <v>47848</v>
          </cell>
          <cell r="Y134">
            <v>45016</v>
          </cell>
          <cell r="Z134">
            <v>45016</v>
          </cell>
          <cell r="AA134">
            <v>46022</v>
          </cell>
          <cell r="AB134">
            <v>45291</v>
          </cell>
          <cell r="AC134">
            <v>43921</v>
          </cell>
          <cell r="AD134"/>
          <cell r="AE134">
            <v>52413</v>
          </cell>
          <cell r="AF134">
            <v>42613</v>
          </cell>
          <cell r="AG134">
            <v>44469</v>
          </cell>
          <cell r="AH134"/>
          <cell r="AI134"/>
          <cell r="AJ134">
            <v>64375</v>
          </cell>
          <cell r="AK134"/>
          <cell r="AL134"/>
          <cell r="AM134"/>
          <cell r="AN134"/>
          <cell r="AO134"/>
          <cell r="AP134"/>
          <cell r="AQ134"/>
          <cell r="AR134"/>
          <cell r="AS134"/>
          <cell r="AT134">
            <v>40715</v>
          </cell>
          <cell r="AU134"/>
          <cell r="AV134">
            <v>48213</v>
          </cell>
          <cell r="AW134">
            <v>43100</v>
          </cell>
          <cell r="AX134">
            <v>43921</v>
          </cell>
          <cell r="AY134">
            <v>43008</v>
          </cell>
          <cell r="AZ134">
            <v>44651</v>
          </cell>
          <cell r="BA134"/>
          <cell r="BB134">
            <v>41729</v>
          </cell>
          <cell r="BC134">
            <v>43465</v>
          </cell>
          <cell r="BD134">
            <v>43922</v>
          </cell>
          <cell r="BE134">
            <v>44287</v>
          </cell>
          <cell r="BF134">
            <v>43921</v>
          </cell>
          <cell r="BG134">
            <v>43220</v>
          </cell>
          <cell r="BH134"/>
          <cell r="BI134">
            <v>44804</v>
          </cell>
          <cell r="BJ134">
            <v>43373</v>
          </cell>
          <cell r="BK134">
            <v>43921</v>
          </cell>
          <cell r="BL134">
            <v>45495</v>
          </cell>
          <cell r="BM134">
            <v>44196</v>
          </cell>
          <cell r="BN134">
            <v>44377</v>
          </cell>
          <cell r="BO134">
            <v>45382</v>
          </cell>
          <cell r="BP134">
            <v>45016</v>
          </cell>
          <cell r="BQ134">
            <v>43190</v>
          </cell>
          <cell r="BR134">
            <v>45016</v>
          </cell>
          <cell r="BS134">
            <v>43217</v>
          </cell>
          <cell r="BT134">
            <v>46112</v>
          </cell>
          <cell r="BU134">
            <v>45016</v>
          </cell>
          <cell r="BV134">
            <v>45016</v>
          </cell>
          <cell r="BW134">
            <v>44651</v>
          </cell>
          <cell r="BX134">
            <v>45717</v>
          </cell>
          <cell r="BY134">
            <v>42292</v>
          </cell>
          <cell r="BZ134">
            <v>42978</v>
          </cell>
          <cell r="CA134">
            <v>43190</v>
          </cell>
          <cell r="CB134">
            <v>42464</v>
          </cell>
          <cell r="CC134">
            <v>45752</v>
          </cell>
          <cell r="CD134">
            <v>43190</v>
          </cell>
          <cell r="CE134">
            <v>44652</v>
          </cell>
          <cell r="CF134">
            <v>44286</v>
          </cell>
          <cell r="CG134">
            <v>43922</v>
          </cell>
          <cell r="CH134">
            <v>45747</v>
          </cell>
          <cell r="CI134">
            <v>44286</v>
          </cell>
          <cell r="CJ134">
            <v>46843</v>
          </cell>
          <cell r="CK134">
            <v>43555</v>
          </cell>
          <cell r="CL134">
            <v>48304</v>
          </cell>
          <cell r="CM134">
            <v>46843</v>
          </cell>
          <cell r="CN134">
            <v>45291</v>
          </cell>
          <cell r="CO134">
            <v>43921</v>
          </cell>
          <cell r="CP134">
            <v>44651</v>
          </cell>
          <cell r="CQ134">
            <v>44651</v>
          </cell>
          <cell r="CR134">
            <v>43191</v>
          </cell>
          <cell r="CS134">
            <v>45777</v>
          </cell>
          <cell r="CT134">
            <v>46387</v>
          </cell>
          <cell r="CU134">
            <v>46174</v>
          </cell>
          <cell r="CV134">
            <v>43921</v>
          </cell>
          <cell r="CW134">
            <v>42736</v>
          </cell>
          <cell r="CX134">
            <v>45382</v>
          </cell>
          <cell r="CY134">
            <v>47818</v>
          </cell>
          <cell r="CZ134">
            <v>48305</v>
          </cell>
          <cell r="DA134">
            <v>43190</v>
          </cell>
          <cell r="DB134">
            <v>45004</v>
          </cell>
          <cell r="DC134">
            <v>44834</v>
          </cell>
          <cell r="DD134">
            <v>43920</v>
          </cell>
          <cell r="DE134">
            <v>51866</v>
          </cell>
          <cell r="DF134"/>
          <cell r="DG134">
            <v>49399</v>
          </cell>
          <cell r="DH134">
            <v>43132</v>
          </cell>
          <cell r="DI134">
            <v>43646</v>
          </cell>
          <cell r="DJ134">
            <v>44108</v>
          </cell>
          <cell r="DK134">
            <v>44470</v>
          </cell>
          <cell r="DL134">
            <v>43164</v>
          </cell>
          <cell r="DM134">
            <v>45777</v>
          </cell>
          <cell r="DN134">
            <v>52687</v>
          </cell>
          <cell r="DO134">
            <v>49399</v>
          </cell>
          <cell r="DP134">
            <v>45016</v>
          </cell>
          <cell r="DQ134">
            <v>44926</v>
          </cell>
          <cell r="DR134">
            <v>49643</v>
          </cell>
          <cell r="DS134">
            <v>43221</v>
          </cell>
          <cell r="DT134">
            <v>49309</v>
          </cell>
          <cell r="DU134">
            <v>42919</v>
          </cell>
          <cell r="DV134">
            <v>42521</v>
          </cell>
          <cell r="DW134">
            <v>64708</v>
          </cell>
          <cell r="DX134">
            <v>45380</v>
          </cell>
          <cell r="DY134">
            <v>45016</v>
          </cell>
          <cell r="DZ134">
            <v>42810</v>
          </cell>
          <cell r="EA134">
            <v>42461</v>
          </cell>
          <cell r="EB134">
            <v>43921</v>
          </cell>
          <cell r="EC134">
            <v>41018</v>
          </cell>
          <cell r="ED134">
            <v>42501</v>
          </cell>
          <cell r="EE134">
            <v>42369</v>
          </cell>
          <cell r="EF134">
            <v>42460</v>
          </cell>
          <cell r="EG134">
            <v>42150</v>
          </cell>
          <cell r="EH134">
            <v>42825</v>
          </cell>
          <cell r="EI134">
            <v>42825</v>
          </cell>
          <cell r="EJ134">
            <v>45747</v>
          </cell>
        </row>
        <row r="135">
          <cell r="B135"/>
          <cell r="C135"/>
          <cell r="D135"/>
          <cell r="E135"/>
          <cell r="F135"/>
          <cell r="G135">
            <v>43190</v>
          </cell>
          <cell r="H135"/>
          <cell r="I135"/>
          <cell r="J135"/>
          <cell r="K135"/>
          <cell r="L135"/>
          <cell r="M135"/>
          <cell r="N135"/>
          <cell r="O135"/>
          <cell r="P135"/>
          <cell r="Q135"/>
          <cell r="R135"/>
          <cell r="S135"/>
          <cell r="T135"/>
          <cell r="U135"/>
          <cell r="V135">
            <v>46997</v>
          </cell>
          <cell r="W135"/>
          <cell r="X135"/>
          <cell r="Y135"/>
          <cell r="Z135"/>
          <cell r="AA135"/>
          <cell r="AB135"/>
          <cell r="AC135"/>
          <cell r="AD135"/>
          <cell r="AE135"/>
          <cell r="AF135"/>
          <cell r="AG135"/>
          <cell r="AH135"/>
          <cell r="AI135"/>
          <cell r="AJ135"/>
          <cell r="AK135"/>
          <cell r="AL135"/>
          <cell r="AM135"/>
          <cell r="AN135"/>
          <cell r="AO135"/>
          <cell r="AP135"/>
          <cell r="AQ135"/>
          <cell r="AR135"/>
          <cell r="AS135"/>
          <cell r="AT135"/>
          <cell r="AU135"/>
          <cell r="AV135"/>
          <cell r="AW135"/>
          <cell r="AX135"/>
          <cell r="AY135"/>
          <cell r="AZ135"/>
          <cell r="BA135"/>
          <cell r="BB135">
            <v>42735</v>
          </cell>
          <cell r="BC135"/>
          <cell r="BD135"/>
          <cell r="BE135"/>
          <cell r="BF135"/>
          <cell r="BG135"/>
          <cell r="BH135"/>
          <cell r="BI135"/>
          <cell r="BJ135"/>
          <cell r="BK135">
            <v>44253</v>
          </cell>
          <cell r="BL135"/>
          <cell r="BM135"/>
          <cell r="BN135">
            <v>45166</v>
          </cell>
          <cell r="BO135"/>
          <cell r="BP135"/>
          <cell r="BQ135"/>
          <cell r="BR135"/>
          <cell r="BS135"/>
          <cell r="BT135"/>
          <cell r="BU135">
            <v>43154</v>
          </cell>
          <cell r="BV135"/>
          <cell r="BW135"/>
          <cell r="BX135"/>
          <cell r="BY135">
            <v>42641</v>
          </cell>
          <cell r="BZ135"/>
          <cell r="CA135"/>
          <cell r="CB135"/>
          <cell r="CC135"/>
          <cell r="CD135"/>
          <cell r="CE135"/>
          <cell r="CF135"/>
          <cell r="CG135"/>
          <cell r="CH135"/>
          <cell r="CI135"/>
          <cell r="CJ135"/>
          <cell r="CK135"/>
          <cell r="CL135"/>
          <cell r="CM135"/>
          <cell r="CN135"/>
          <cell r="CO135"/>
          <cell r="CP135"/>
          <cell r="CQ135">
            <v>44651</v>
          </cell>
          <cell r="CR135"/>
          <cell r="CS135"/>
          <cell r="CT135">
            <v>0</v>
          </cell>
          <cell r="CU135"/>
          <cell r="CV135">
            <v>0</v>
          </cell>
          <cell r="CW135"/>
          <cell r="CX135"/>
          <cell r="CY135"/>
          <cell r="CZ135"/>
          <cell r="DA135"/>
          <cell r="DB135">
            <v>45527</v>
          </cell>
          <cell r="DC135">
            <v>45107</v>
          </cell>
          <cell r="DD135"/>
          <cell r="DE135"/>
          <cell r="DF135"/>
          <cell r="DG135"/>
          <cell r="DH135"/>
          <cell r="DI135">
            <v>43220</v>
          </cell>
          <cell r="DJ135"/>
          <cell r="DK135"/>
          <cell r="DL135">
            <v>43164</v>
          </cell>
          <cell r="DM135"/>
          <cell r="DN135"/>
          <cell r="DO135"/>
          <cell r="DP135"/>
          <cell r="DQ135"/>
          <cell r="DR135"/>
          <cell r="DS135"/>
          <cell r="DT135"/>
          <cell r="DU135"/>
          <cell r="DV135"/>
          <cell r="DW135"/>
          <cell r="DX135"/>
          <cell r="DY135"/>
          <cell r="DZ135"/>
          <cell r="EA135"/>
          <cell r="EB135"/>
          <cell r="EC135"/>
          <cell r="ED135"/>
          <cell r="EE135"/>
          <cell r="EF135"/>
          <cell r="EG135"/>
          <cell r="EH135"/>
          <cell r="EI135"/>
          <cell r="EJ135"/>
        </row>
        <row r="136">
          <cell r="B136">
            <v>42825</v>
          </cell>
          <cell r="C136">
            <v>46418</v>
          </cell>
          <cell r="D136">
            <v>44286</v>
          </cell>
          <cell r="E136">
            <v>42791</v>
          </cell>
          <cell r="F136">
            <v>42855</v>
          </cell>
          <cell r="G136">
            <v>43190</v>
          </cell>
          <cell r="H136">
            <v>45747</v>
          </cell>
          <cell r="I136">
            <v>43921</v>
          </cell>
          <cell r="J136">
            <v>45291</v>
          </cell>
          <cell r="K136">
            <v>42887</v>
          </cell>
          <cell r="L136">
            <v>42920</v>
          </cell>
          <cell r="M136">
            <v>45747</v>
          </cell>
          <cell r="N136">
            <v>43921</v>
          </cell>
          <cell r="O136">
            <v>44562</v>
          </cell>
          <cell r="P136">
            <v>45016</v>
          </cell>
          <cell r="Q136">
            <v>44196</v>
          </cell>
          <cell r="R136">
            <v>42735</v>
          </cell>
          <cell r="S136">
            <v>48304</v>
          </cell>
          <cell r="T136">
            <v>42643</v>
          </cell>
          <cell r="U136">
            <v>84372</v>
          </cell>
          <cell r="V136">
            <v>46813</v>
          </cell>
          <cell r="W136">
            <v>47208</v>
          </cell>
          <cell r="X136">
            <v>47848</v>
          </cell>
          <cell r="Y136">
            <v>45016</v>
          </cell>
          <cell r="Z136">
            <v>45016</v>
          </cell>
          <cell r="AA136">
            <v>45780</v>
          </cell>
          <cell r="AB136">
            <v>45291</v>
          </cell>
          <cell r="AC136">
            <v>43921</v>
          </cell>
          <cell r="AD136"/>
          <cell r="AE136">
            <v>52967</v>
          </cell>
          <cell r="AF136">
            <v>42613</v>
          </cell>
          <cell r="AG136">
            <v>44469</v>
          </cell>
          <cell r="AH136"/>
          <cell r="AI136"/>
          <cell r="AJ136">
            <v>64375</v>
          </cell>
          <cell r="AK136"/>
          <cell r="AL136"/>
          <cell r="AM136"/>
          <cell r="AN136"/>
          <cell r="AO136"/>
          <cell r="AP136"/>
          <cell r="AQ136"/>
          <cell r="AR136"/>
          <cell r="AS136">
            <v>46112</v>
          </cell>
          <cell r="AT136">
            <v>40715</v>
          </cell>
          <cell r="AU136"/>
          <cell r="AV136">
            <v>48213</v>
          </cell>
          <cell r="AW136">
            <v>43100</v>
          </cell>
          <cell r="AX136">
            <v>43921</v>
          </cell>
          <cell r="AY136">
            <v>43008</v>
          </cell>
          <cell r="AZ136">
            <v>44651</v>
          </cell>
          <cell r="BA136"/>
          <cell r="BB136">
            <v>42735</v>
          </cell>
          <cell r="BC136">
            <v>43465</v>
          </cell>
          <cell r="BD136">
            <v>44651</v>
          </cell>
          <cell r="BE136">
            <v>44287</v>
          </cell>
          <cell r="BF136">
            <v>43921</v>
          </cell>
          <cell r="BG136">
            <v>43220</v>
          </cell>
          <cell r="BH136"/>
          <cell r="BI136">
            <v>44804</v>
          </cell>
          <cell r="BJ136">
            <v>43373</v>
          </cell>
          <cell r="BK136">
            <v>44253</v>
          </cell>
          <cell r="BL136">
            <v>45495</v>
          </cell>
          <cell r="BM136">
            <v>44196</v>
          </cell>
          <cell r="BN136">
            <v>45166</v>
          </cell>
          <cell r="BO136">
            <v>45382</v>
          </cell>
          <cell r="BP136">
            <v>45016</v>
          </cell>
          <cell r="BQ136">
            <v>43190</v>
          </cell>
          <cell r="BR136">
            <v>45016</v>
          </cell>
          <cell r="BS136">
            <v>43217</v>
          </cell>
          <cell r="BT136">
            <v>46112</v>
          </cell>
          <cell r="BU136">
            <v>45016</v>
          </cell>
          <cell r="BV136">
            <v>45016</v>
          </cell>
          <cell r="BW136">
            <v>44651</v>
          </cell>
          <cell r="BX136">
            <v>45717</v>
          </cell>
          <cell r="BY136">
            <v>42704</v>
          </cell>
          <cell r="BZ136">
            <v>42978</v>
          </cell>
          <cell r="CA136">
            <v>43190</v>
          </cell>
          <cell r="CB136">
            <v>42464</v>
          </cell>
          <cell r="CC136">
            <v>45752</v>
          </cell>
          <cell r="CD136">
            <v>44651</v>
          </cell>
          <cell r="CE136">
            <v>44652</v>
          </cell>
          <cell r="CF136">
            <v>44286</v>
          </cell>
          <cell r="CG136">
            <v>43922</v>
          </cell>
          <cell r="CH136">
            <v>45747</v>
          </cell>
          <cell r="CI136">
            <v>44286</v>
          </cell>
          <cell r="CJ136">
            <v>46843</v>
          </cell>
          <cell r="CK136">
            <v>43555</v>
          </cell>
          <cell r="CL136">
            <v>48304</v>
          </cell>
          <cell r="CM136">
            <v>46843</v>
          </cell>
          <cell r="CN136">
            <v>45291</v>
          </cell>
          <cell r="CO136">
            <v>43921</v>
          </cell>
          <cell r="CP136">
            <v>44651</v>
          </cell>
          <cell r="CQ136">
            <v>44651</v>
          </cell>
          <cell r="CR136">
            <v>43100</v>
          </cell>
          <cell r="CS136">
            <v>45777</v>
          </cell>
          <cell r="CT136">
            <v>47483</v>
          </cell>
          <cell r="CU136">
            <v>46174</v>
          </cell>
          <cell r="CV136">
            <v>44286</v>
          </cell>
          <cell r="CW136">
            <v>42825</v>
          </cell>
          <cell r="CX136">
            <v>45777</v>
          </cell>
          <cell r="CY136">
            <v>46357</v>
          </cell>
          <cell r="CZ136"/>
          <cell r="DA136">
            <v>43190</v>
          </cell>
          <cell r="DB136">
            <v>47004</v>
          </cell>
          <cell r="DC136">
            <v>45107</v>
          </cell>
          <cell r="DD136">
            <v>43920</v>
          </cell>
          <cell r="DE136">
            <v>51866</v>
          </cell>
          <cell r="DF136"/>
          <cell r="DG136">
            <v>46112</v>
          </cell>
          <cell r="DH136">
            <v>43312</v>
          </cell>
          <cell r="DI136">
            <v>43281</v>
          </cell>
          <cell r="DJ136">
            <v>44316</v>
          </cell>
          <cell r="DK136">
            <v>43190</v>
          </cell>
          <cell r="DL136">
            <v>43679</v>
          </cell>
          <cell r="DM136">
            <v>45777</v>
          </cell>
          <cell r="DN136">
            <v>53052</v>
          </cell>
          <cell r="DO136">
            <v>49399</v>
          </cell>
          <cell r="DP136">
            <v>45016</v>
          </cell>
          <cell r="DQ136">
            <v>45382</v>
          </cell>
          <cell r="DR136">
            <v>49643</v>
          </cell>
          <cell r="DS136">
            <v>43221</v>
          </cell>
          <cell r="DT136">
            <v>49309</v>
          </cell>
          <cell r="DU136">
            <v>42919</v>
          </cell>
          <cell r="DV136">
            <v>43312</v>
          </cell>
          <cell r="DW136">
            <v>64708</v>
          </cell>
          <cell r="DX136">
            <v>45380</v>
          </cell>
          <cell r="DY136">
            <v>45016</v>
          </cell>
          <cell r="DZ136">
            <v>42810</v>
          </cell>
          <cell r="EA136">
            <v>43404</v>
          </cell>
          <cell r="EB136">
            <v>43921</v>
          </cell>
          <cell r="EC136">
            <v>42559</v>
          </cell>
          <cell r="ED136">
            <v>42501</v>
          </cell>
          <cell r="EE136">
            <v>43100</v>
          </cell>
          <cell r="EF136">
            <v>42460</v>
          </cell>
          <cell r="EG136">
            <v>45050</v>
          </cell>
          <cell r="EH136">
            <v>42825</v>
          </cell>
          <cell r="EI136">
            <v>42825</v>
          </cell>
          <cell r="EJ136">
            <v>45747</v>
          </cell>
        </row>
        <row r="137">
          <cell r="B137" t="str">
            <v>Business Case - End Date</v>
          </cell>
          <cell r="C137" t="str">
            <v>Business Case - End Date</v>
          </cell>
          <cell r="D137" t="str">
            <v>Business Case - End Date</v>
          </cell>
          <cell r="E137" t="str">
            <v>Business Case - End Date</v>
          </cell>
          <cell r="F137" t="str">
            <v>Business Case - End Date</v>
          </cell>
          <cell r="G137" t="str">
            <v>Business Case - End Date</v>
          </cell>
          <cell r="H137" t="str">
            <v>Business Case - End Date</v>
          </cell>
          <cell r="I137" t="str">
            <v>Business Case - End Date</v>
          </cell>
          <cell r="J137" t="str">
            <v>Business Case - End Date</v>
          </cell>
          <cell r="K137" t="str">
            <v>Business Case - End Date</v>
          </cell>
          <cell r="L137" t="str">
            <v>Business Case - End Date</v>
          </cell>
          <cell r="M137" t="str">
            <v>Business Case - End Date</v>
          </cell>
          <cell r="N137" t="str">
            <v>Business Case - End Date</v>
          </cell>
          <cell r="O137" t="str">
            <v>Business Case - End Date</v>
          </cell>
          <cell r="P137" t="str">
            <v>Business Case - End Date</v>
          </cell>
          <cell r="Q137" t="str">
            <v>Business Case - End Date</v>
          </cell>
          <cell r="R137" t="str">
            <v>Business Case - End Date</v>
          </cell>
          <cell r="S137" t="str">
            <v>Business Case - End Date</v>
          </cell>
          <cell r="T137" t="str">
            <v>Business Case - End Date</v>
          </cell>
          <cell r="U137" t="str">
            <v>Business Case - End Date</v>
          </cell>
          <cell r="V137" t="str">
            <v>Business Case - End Date</v>
          </cell>
          <cell r="W137" t="str">
            <v>Business Case - End Date</v>
          </cell>
          <cell r="X137" t="str">
            <v>Business Case - End Date</v>
          </cell>
          <cell r="Y137" t="str">
            <v>Business Case - End Date</v>
          </cell>
          <cell r="Z137" t="str">
            <v>Business Case - End Date</v>
          </cell>
          <cell r="AA137" t="str">
            <v>Business Case - End Date</v>
          </cell>
          <cell r="AB137" t="str">
            <v>Business Case - End Date</v>
          </cell>
          <cell r="AC137" t="str">
            <v>Business Case - End Date</v>
          </cell>
          <cell r="AD137" t="str">
            <v>Business Case - End Date</v>
          </cell>
          <cell r="AE137" t="str">
            <v>Business Case - End Date</v>
          </cell>
          <cell r="AF137" t="str">
            <v>Business Case - End Date</v>
          </cell>
          <cell r="AG137" t="str">
            <v>Business Case End Date</v>
          </cell>
          <cell r="AH137" t="str">
            <v>Business Case End Date</v>
          </cell>
          <cell r="AI137" t="str">
            <v>Business Case End Date</v>
          </cell>
          <cell r="AJ137" t="str">
            <v>Business Case End Date</v>
          </cell>
          <cell r="AK137" t="str">
            <v>Business Case End Date</v>
          </cell>
          <cell r="AL137" t="str">
            <v>Business Case End Date</v>
          </cell>
          <cell r="AM137" t="str">
            <v>Business Case End Date</v>
          </cell>
          <cell r="AN137" t="str">
            <v>Business Case End Date</v>
          </cell>
          <cell r="AO137" t="str">
            <v>Business Case End Date</v>
          </cell>
          <cell r="AP137" t="str">
            <v>Business Case End Date</v>
          </cell>
          <cell r="AQ137" t="str">
            <v>Business Case End Date</v>
          </cell>
          <cell r="AR137" t="str">
            <v>Business Case End Date</v>
          </cell>
          <cell r="AS137" t="str">
            <v>Business Case End Date</v>
          </cell>
          <cell r="AT137" t="str">
            <v>Business Case End Date</v>
          </cell>
          <cell r="AU137" t="str">
            <v>Business Case End Date</v>
          </cell>
          <cell r="AV137" t="str">
            <v>Business Case End Date</v>
          </cell>
          <cell r="AW137" t="str">
            <v>Business Case - End Date</v>
          </cell>
          <cell r="AX137" t="str">
            <v>Business Case - End Date</v>
          </cell>
          <cell r="AY137" t="str">
            <v>Business Case - End Date</v>
          </cell>
          <cell r="AZ137" t="str">
            <v>Business Case - End Date</v>
          </cell>
          <cell r="BA137" t="str">
            <v>Business Case - End Date</v>
          </cell>
          <cell r="BB137" t="str">
            <v>Business Case - End Date</v>
          </cell>
          <cell r="BC137" t="str">
            <v>Business Case - End Date</v>
          </cell>
          <cell r="BD137" t="str">
            <v>Business Case - End Date</v>
          </cell>
          <cell r="BE137" t="str">
            <v>Business Case - End Date</v>
          </cell>
          <cell r="BF137" t="str">
            <v>Business Case - End Date</v>
          </cell>
          <cell r="BG137" t="str">
            <v>Business Case - End Date</v>
          </cell>
          <cell r="BH137" t="str">
            <v>Business Case - End Date</v>
          </cell>
          <cell r="BI137" t="str">
            <v>Business Case - End Date</v>
          </cell>
          <cell r="BJ137" t="str">
            <v>Business Case  End Date</v>
          </cell>
          <cell r="BK137" t="str">
            <v>Business Case - End Date</v>
          </cell>
          <cell r="BL137" t="str">
            <v>Business Case - End Date</v>
          </cell>
          <cell r="BM137" t="str">
            <v>Business Case - End Date</v>
          </cell>
          <cell r="BN137" t="str">
            <v>Business Case - End Date</v>
          </cell>
          <cell r="BO137" t="str">
            <v>Business Case - End Date</v>
          </cell>
          <cell r="BP137" t="str">
            <v>Business Case - End Date</v>
          </cell>
          <cell r="BQ137" t="str">
            <v>Business Case - End Date</v>
          </cell>
          <cell r="BR137" t="str">
            <v>Business Case - End Date</v>
          </cell>
          <cell r="BS137" t="str">
            <v>Business Case - End Date</v>
          </cell>
          <cell r="BT137" t="str">
            <v>Business Case - End Date</v>
          </cell>
          <cell r="BU137" t="str">
            <v>Business Case - End Date</v>
          </cell>
          <cell r="BV137" t="str">
            <v>Business Case - End Date</v>
          </cell>
          <cell r="BW137" t="str">
            <v>Business Case - End Date</v>
          </cell>
          <cell r="BX137" t="str">
            <v>Business Case - End Date</v>
          </cell>
          <cell r="BY137" t="str">
            <v>Business Case - End Date</v>
          </cell>
          <cell r="BZ137" t="str">
            <v>Business Case - End Date</v>
          </cell>
          <cell r="CA137" t="str">
            <v>Business Case - End Date</v>
          </cell>
          <cell r="CB137" t="str">
            <v>Business Case - End Date</v>
          </cell>
          <cell r="CC137" t="str">
            <v>Business Case - End Date</v>
          </cell>
          <cell r="CD137" t="str">
            <v>Business Case - End Date</v>
          </cell>
          <cell r="CE137" t="str">
            <v>Business Case - End Date</v>
          </cell>
          <cell r="CF137" t="str">
            <v>Business Case - End Date</v>
          </cell>
          <cell r="CG137" t="str">
            <v>Business Case - End Date</v>
          </cell>
          <cell r="CH137" t="str">
            <v>Business Case - End Date</v>
          </cell>
          <cell r="CI137" t="str">
            <v>Business Case - End Date</v>
          </cell>
          <cell r="CJ137" t="str">
            <v>Business Case - End Date</v>
          </cell>
          <cell r="CK137" t="str">
            <v>Business Case - End Date</v>
          </cell>
          <cell r="CL137" t="str">
            <v>Business Case - End Date</v>
          </cell>
          <cell r="CM137" t="str">
            <v>Business Case - End Date</v>
          </cell>
          <cell r="CN137" t="str">
            <v>Business Case - End Date</v>
          </cell>
          <cell r="CO137" t="str">
            <v>Business Case - End Date</v>
          </cell>
          <cell r="CP137" t="str">
            <v>Business Case - End Date</v>
          </cell>
          <cell r="CQ137" t="str">
            <v>Business Case - End Date</v>
          </cell>
          <cell r="CR137" t="str">
            <v>Business Case - End Date</v>
          </cell>
          <cell r="CS137" t="str">
            <v>Business Case - End Date</v>
          </cell>
          <cell r="CT137" t="str">
            <v>Business Case - End Date</v>
          </cell>
          <cell r="CU137" t="str">
            <v>Business Case - End Date</v>
          </cell>
          <cell r="CV137" t="str">
            <v>Business Case - End Date</v>
          </cell>
          <cell r="CW137" t="str">
            <v>Business Case - End Date</v>
          </cell>
          <cell r="CX137" t="str">
            <v>Business Case - End Date</v>
          </cell>
          <cell r="CY137" t="str">
            <v>Business Case - End Date</v>
          </cell>
          <cell r="CZ137" t="str">
            <v>Business Case - End Date</v>
          </cell>
          <cell r="DA137" t="str">
            <v>Business Case - End Date</v>
          </cell>
          <cell r="DB137" t="str">
            <v>Business Case - End Date</v>
          </cell>
          <cell r="DC137" t="str">
            <v>Business Case - End Date</v>
          </cell>
          <cell r="DD137" t="str">
            <v>Business Case - End Date</v>
          </cell>
          <cell r="DE137" t="str">
            <v>Business Case - End Date</v>
          </cell>
          <cell r="DF137" t="str">
            <v>Business Case - End Date</v>
          </cell>
          <cell r="DG137" t="str">
            <v>Business Case - End Date</v>
          </cell>
          <cell r="DH137" t="str">
            <v>Business Case - End Date</v>
          </cell>
          <cell r="DI137" t="str">
            <v>Business Case - End Date</v>
          </cell>
          <cell r="DJ137" t="str">
            <v>Business Case - End Date</v>
          </cell>
          <cell r="DK137" t="str">
            <v>Business Case - End Date</v>
          </cell>
          <cell r="DL137" t="str">
            <v>Business Case - End Date</v>
          </cell>
          <cell r="DM137" t="str">
            <v>Business Case - End Date</v>
          </cell>
          <cell r="DN137" t="str">
            <v>Business Case - End Date</v>
          </cell>
          <cell r="DO137" t="str">
            <v>Business Case - End Date</v>
          </cell>
          <cell r="DP137" t="str">
            <v>Business Case - End Date</v>
          </cell>
          <cell r="DQ137" t="str">
            <v>Business Case - End Date</v>
          </cell>
          <cell r="DR137" t="str">
            <v>Business Case - End Date</v>
          </cell>
          <cell r="DS137" t="str">
            <v>Business Case - End Date</v>
          </cell>
          <cell r="DT137" t="str">
            <v>Business Case - End Date</v>
          </cell>
          <cell r="DU137" t="str">
            <v>Business Case - End Date</v>
          </cell>
          <cell r="DV137" t="str">
            <v>Business Case - End Date</v>
          </cell>
          <cell r="DW137" t="str">
            <v>Business Case - End Date</v>
          </cell>
          <cell r="DX137" t="str">
            <v>Business Case - End Date</v>
          </cell>
          <cell r="DY137" t="str">
            <v>Business Case - End Date</v>
          </cell>
          <cell r="DZ137" t="str">
            <v>Business Case - End Date</v>
          </cell>
          <cell r="EA137" t="str">
            <v>Business Case - End Date</v>
          </cell>
          <cell r="EB137" t="str">
            <v>Business Case - End Date</v>
          </cell>
          <cell r="EC137" t="str">
            <v>Business Case - End Date</v>
          </cell>
          <cell r="ED137" t="str">
            <v>Business Case - End Date</v>
          </cell>
          <cell r="EE137" t="str">
            <v>Business Case - End Date</v>
          </cell>
          <cell r="EF137" t="str">
            <v>Business Case - End Date</v>
          </cell>
          <cell r="EG137" t="str">
            <v>Business Case - End Date</v>
          </cell>
          <cell r="EH137" t="str">
            <v>Business Case - End Date</v>
          </cell>
          <cell r="EI137" t="str">
            <v>Business Case - End Date</v>
          </cell>
          <cell r="EJ137" t="str">
            <v>Business Case - End Date</v>
          </cell>
        </row>
        <row r="138">
          <cell r="B138" t="str">
            <v>Date of completion of sale of first tranche (Suggested sales period of up to four years from 2016/17 onward for programme of sales)</v>
          </cell>
          <cell r="C138" t="str">
            <v>In the OBC, an analysis period of 10 years through to an end date of 31 January 2027 has been used.</v>
          </cell>
          <cell r="D138"/>
          <cell r="E138"/>
          <cell r="F138" t="str">
            <v>Relates to the closure and sale of the existing National Institute of Medical Research.  End date amended for financial profiling reasons.</v>
          </cell>
          <cell r="G138"/>
          <cell r="H138"/>
          <cell r="I138"/>
          <cell r="J138" t="str">
            <v>The programme business case uses two dates:2021 (in relation to occupation of the hubs) and2023 (completion of the final hub). We considerthe latter to be the more appropriate date to use.</v>
          </cell>
          <cell r="K138"/>
          <cell r="L138"/>
          <cell r="M138"/>
          <cell r="N138"/>
          <cell r="O138" t="str">
            <v xml:space="preserve">As above, datecontingent on Programme Board decision </v>
          </cell>
          <cell r="P138"/>
          <cell r="Q138" t="str">
            <v>No FBC</v>
          </cell>
          <cell r="R138"/>
          <cell r="S138"/>
          <cell r="T138"/>
          <cell r="U138" t="str">
            <v>Business case covers the whole life cost of the project and represents  the estimated cost of designing, constructing and operating the GDF out to the 2130s and only relates to a GDF for legacy waste and waste arising from the existing fleet of nuclear reactors.</v>
          </cell>
          <cell r="V138" t="str">
            <v>End of Contract Period.Contract monitoring and benefit realisation run to this date.</v>
          </cell>
          <cell r="W138"/>
          <cell r="X138" t="str">
            <v>Programme: End of 2016 Impact Assessment</v>
          </cell>
          <cell r="Y138"/>
          <cell r="Z138" t="str">
            <v>Approved business case was written and went through Governance prior to Programme Plan rebaselineing activity</v>
          </cell>
          <cell r="AA138" t="str">
            <v>Business Case End Date correspondes to Project Closure date above (2015/25 Asset works).10 year contract from date of award (4 Nov 14). Forecast date now amended to reflect earlier contract award, hence change from original baseline date.</v>
          </cell>
          <cell r="AB138" t="str">
            <v>Construction complete (see above)</v>
          </cell>
          <cell r="AC138" t="str">
            <v>To Note - the project does not have an approved business case, and HMT have confirmed that no additional business case approvals will be required.  Therefore for the purposes of this report, we are proposing to model the costs and benefits of the extended 30 Hrs free childcare entitlement over the current SR period and have suggested a Business Case end date of March 2020.</v>
          </cell>
          <cell r="AD138" t="str">
            <v>Period over which costs and benefits in Business Case ran to 2075/76.Cells do not allow the entry of 31/03/2076 for the baseline and the forecast.</v>
          </cell>
          <cell r="AE138"/>
          <cell r="AF138"/>
          <cell r="AG138" t="str">
            <v>Aligns to PCF end project date. The project has secured Full Business Case funding for the entire project on  30 June 2016</v>
          </cell>
          <cell r="AH138" t="str">
            <v>Unable to input. 31/03/2083 and 31/12/2083 based on a 60 year assessment period from the date of operation.</v>
          </cell>
          <cell r="AI138" t="str">
            <v>Benefits estimates are based on a 60 year realisation period, so until 2085 or 2086.</v>
          </cell>
          <cell r="AJ138" t="str">
            <v>Benefits calculated using standard 60 year life.</v>
          </cell>
          <cell r="AK138" t="str">
            <v xml:space="preserve">Work on-going to procure external consultants after which a BC refresh will take place </v>
          </cell>
          <cell r="AL138"/>
          <cell r="AM138"/>
          <cell r="AN138"/>
          <cell r="AO138" t="str">
            <v>As per WebTag appraisal Business Case end date is 60 yrs from opening.  Spreadsheet won't accept 2084 date.</v>
          </cell>
          <cell r="AP138"/>
          <cell r="AQ138" t="str">
            <v>60 year appraisal period</v>
          </cell>
          <cell r="AR138"/>
          <cell r="AS138"/>
          <cell r="AT138"/>
          <cell r="AU138"/>
          <cell r="AV138" t="str">
            <v>It is expected that there will be a business case update every 12 months. The business case is in the process of being updated and final work will be completed in July/Aug 2016, then presented to the PPM CoE for review and the DfT BICC for approval</v>
          </cell>
          <cell r="AW138"/>
          <cell r="AX138"/>
          <cell r="AY138" t="str">
            <v>The business case covers vaccine provision for the 17/18 flu season.  Vaccine should start being delivered by end September 2017.</v>
          </cell>
          <cell r="AZ138"/>
          <cell r="BA138" t="str">
            <v>No Business case</v>
          </cell>
          <cell r="BB138" t="str">
            <v xml:space="preserve">An extension FBC has been approved on 11/6/2014 which takes the programme end date to Dec 16. </v>
          </cell>
          <cell r="BC138"/>
          <cell r="BD138" t="str">
            <v>Business case funding runs until this date.  Please note this has been corrected as the previous submission erroneuously stated an end date of 01/04/2020 (which is the point at which the programme will transition into a service).</v>
          </cell>
          <cell r="BE138" t="str">
            <v>Date for completion of full rollout as laid out in FBC.  May be delayed subject to discussions between DH and HMT around timetable and format for demonstrating additional benefits of L&amp;D as laid out in conditional approval.</v>
          </cell>
          <cell r="BF138"/>
          <cell r="BG138"/>
          <cell r="BH138"/>
          <cell r="BI138" t="str">
            <v>Business Case approvals reflect a 5 year term plus optional 2 year extended term period, commencing 31/8/2015.</v>
          </cell>
          <cell r="BJ138" t="str">
            <v>End of OBC period</v>
          </cell>
          <cell r="BK138" t="str">
            <v>NHSmail2 Service end date extended to 26/02/2021 as approved by IPMB to preserve 60 months of benefits</v>
          </cell>
          <cell r="BL138"/>
          <cell r="BM138" t="str">
            <v>Business case is not yet in place so the end date has not yet been determined. Forecast date likely to change.</v>
          </cell>
          <cell r="BN138" t="str">
            <v>New CL4 lab first occupation.Rebaselined on assumption of an OBC approval at the end of 2015 as opposed to previous assumption of end July 2015.</v>
          </cell>
          <cell r="BO138"/>
          <cell r="BP138" t="str">
            <v>see Business Case date for benefits</v>
          </cell>
          <cell r="BQ138"/>
          <cell r="BR138"/>
          <cell r="BS138"/>
          <cell r="BT138" t="str">
            <v>Fraud, Error &amp; Debt Programme End date, reflecting indicative end date for DDMS.</v>
          </cell>
          <cell r="BU138"/>
          <cell r="BV138"/>
          <cell r="BW138"/>
          <cell r="BX138"/>
          <cell r="BY138" t="str">
            <v>Occupation Date - delayed due to issues with contractor achieveing quality required</v>
          </cell>
          <cell r="BZ138" t="str">
            <v>Gateway 5</v>
          </cell>
          <cell r="CA138" t="str">
            <v>Formal end will depend on timing of the Gate 5 review</v>
          </cell>
          <cell r="CB138" t="str">
            <v>OAB handed back and all staff located in KCS. New ways of working delivered.</v>
          </cell>
          <cell r="CC138" t="str">
            <v>No investment currently required past 2020/21 however efficency savings reported upto 2024/25</v>
          </cell>
          <cell r="CD138"/>
          <cell r="CE138"/>
          <cell r="CF138" t="str">
            <v>Costs have been forecast to 2020/21</v>
          </cell>
          <cell r="CG138" t="str">
            <v xml:space="preserve">Date reflects planned transition to new sustainment organisation/governance.  Many programme activities will transfer and continue. </v>
          </cell>
          <cell r="CH138"/>
          <cell r="CI138"/>
          <cell r="CJ138"/>
          <cell r="CK138" t="str">
            <v>Business case being reviewed at PIC in July</v>
          </cell>
          <cell r="CL138"/>
          <cell r="CM138" t="str">
            <v>Business Case End date</v>
          </cell>
          <cell r="CN138" t="str">
            <v>The business case end date is currently 2022/23 which is 10 years from when the programme started.  For the next iteration of the business case we are looking into whether the end date should be extended.</v>
          </cell>
          <cell r="CO138"/>
          <cell r="CP138"/>
          <cell r="CQ138" t="str">
            <v>Programme Closure</v>
          </cell>
          <cell r="CR138" t="str">
            <v>Delivery Programme Closure</v>
          </cell>
          <cell r="CS138" t="str">
            <v/>
          </cell>
          <cell r="CT138" t="str">
            <v>Programme Closure</v>
          </cell>
          <cell r="CU138" t="str">
            <v>Programme Closure</v>
          </cell>
          <cell r="CV138" t="str">
            <v>Programme Closure</v>
          </cell>
          <cell r="CW138" t="str">
            <v>Programme Closure</v>
          </cell>
          <cell r="CX138" t="str">
            <v>Programme Closure</v>
          </cell>
          <cell r="CY138" t="str">
            <v>Programme Closure</v>
          </cell>
          <cell r="CZ138" t="str">
            <v>Programme Closure</v>
          </cell>
          <cell r="DA138" t="str">
            <v>Programme Closure</v>
          </cell>
          <cell r="DB138" t="str">
            <v>Programme closure</v>
          </cell>
          <cell r="DC138" t="str">
            <v>Programme Closure</v>
          </cell>
          <cell r="DD138" t="str">
            <v>Programme Closure</v>
          </cell>
          <cell r="DE138" t="str">
            <v>Programme Closure</v>
          </cell>
          <cell r="DF138" t="str">
            <v>Future Beyond The Line of Sight (BLOS) Out of Service Date</v>
          </cell>
          <cell r="DG138" t="str">
            <v>Programme Closure</v>
          </cell>
          <cell r="DH138" t="str">
            <v>Programme Closure</v>
          </cell>
          <cell r="DI138" t="str">
            <v>MT Programme Closure</v>
          </cell>
          <cell r="DJ138" t="str">
            <v>Programme Closure</v>
          </cell>
          <cell r="DK138" t="str">
            <v>Programme Closure</v>
          </cell>
          <cell r="DL138" t="str">
            <v>Programme Closure (including scope to extend)</v>
          </cell>
          <cell r="DM138" t="str">
            <v>Programme Closure</v>
          </cell>
          <cell r="DN138" t="str">
            <v>Programme Closure</v>
          </cell>
          <cell r="DO138" t="str">
            <v>Programme Closure</v>
          </cell>
          <cell r="DP138" t="str">
            <v>Programme Closure</v>
          </cell>
          <cell r="DQ138" t="str">
            <v>Completion of  Manufacturing  Phase to achieve Full Operating Capability</v>
          </cell>
          <cell r="DR138" t="str">
            <v>Programme Closure</v>
          </cell>
          <cell r="DS138" t="str">
            <v>Programme Closure</v>
          </cell>
          <cell r="DT138" t="str">
            <v>Programme Closure</v>
          </cell>
          <cell r="DU138" t="str">
            <v>Programme Closure</v>
          </cell>
          <cell r="DV138" t="str">
            <v>Programme closure (AH)</v>
          </cell>
          <cell r="DW138" t="str">
            <v>The business case for the prison is 60 years therefore end date is 2077</v>
          </cell>
          <cell r="DX138"/>
          <cell r="DY138"/>
          <cell r="DZ138" t="str">
            <v>Date of completion, subject to approval processes.</v>
          </cell>
          <cell r="EA138"/>
          <cell r="EB138" t="str">
            <v>Business case to be refreshed on a rolling six monthly basis  (milestone will be re-baselined)</v>
          </cell>
          <cell r="EC138" t="str">
            <v>Full Business Case Approved</v>
          </cell>
          <cell r="ED138"/>
          <cell r="EE138" t="str">
            <v>Baselined business case based on NICTS contract ending on 31/12/15. Subsequently, the contract has been extended to 31/12/17</v>
          </cell>
          <cell r="EF138"/>
          <cell r="EG138" t="str">
            <v>Governance of FBC was delayed due to delays in the evaluation of final bids.</v>
          </cell>
          <cell r="EH138"/>
          <cell r="EI138" t="str">
            <v>The programme is currently drafting a Strategic Outline Programme Business Case covering the current financial year</v>
          </cell>
          <cell r="EJ138"/>
        </row>
        <row r="139">
          <cell r="B139"/>
          <cell r="C139" t="str">
            <v>Royal Assent</v>
          </cell>
          <cell r="D139"/>
          <cell r="E139"/>
          <cell r="F139"/>
          <cell r="G139"/>
          <cell r="H139"/>
          <cell r="I139"/>
          <cell r="J139" t="str">
            <v>Government Hubs Programme Business Case Approved by HMT (TAP)</v>
          </cell>
          <cell r="K139"/>
          <cell r="L139"/>
          <cell r="M139"/>
          <cell r="N139" t="str">
            <v>Print Contract Award (25%)</v>
          </cell>
          <cell r="O139"/>
          <cell r="P139"/>
          <cell r="Q139"/>
          <cell r="R139"/>
          <cell r="S139"/>
          <cell r="T139"/>
          <cell r="U139" t="str">
            <v>Beginning of surface level investigations</v>
          </cell>
          <cell r="V139"/>
          <cell r="W139" t="str">
            <v>Share Transfer.  Sellafield becomes a subsidiary of NDA.</v>
          </cell>
          <cell r="X139"/>
          <cell r="Y139"/>
          <cell r="Z139" t="str">
            <v>SM &amp; SI Consultants mobilised</v>
          </cell>
          <cell r="AA139"/>
          <cell r="AB139"/>
          <cell r="AC139"/>
          <cell r="AD139"/>
          <cell r="AE139"/>
          <cell r="AF139" t="str">
            <v>1 Ministerial Approval of Business Case</v>
          </cell>
          <cell r="AG139"/>
          <cell r="AH139"/>
          <cell r="AI139"/>
          <cell r="AJ139"/>
          <cell r="AK139"/>
          <cell r="AL139"/>
          <cell r="AM139"/>
          <cell r="AN139"/>
          <cell r="AO139"/>
          <cell r="AP139"/>
          <cell r="AQ139"/>
          <cell r="AR139"/>
          <cell r="AS139"/>
          <cell r="AT139"/>
          <cell r="AU139"/>
          <cell r="AV139"/>
          <cell r="AW139"/>
          <cell r="AX139"/>
          <cell r="AY139"/>
          <cell r="AZ139"/>
          <cell r="BA139"/>
          <cell r="BB139"/>
          <cell r="BC139"/>
          <cell r="BD139"/>
          <cell r="BE139"/>
          <cell r="BF139"/>
          <cell r="BG139"/>
          <cell r="BH139"/>
          <cell r="BI139"/>
          <cell r="BJ139" t="str">
            <v>Starting Gate</v>
          </cell>
          <cell r="BK139" t="str">
            <v>Starting Gate</v>
          </cell>
          <cell r="BL139"/>
          <cell r="BM139" t="str">
            <v>Current Investment &amp; Spend Approval end date</v>
          </cell>
          <cell r="BN139" t="str">
            <v>Reciept of full town planning permission</v>
          </cell>
          <cell r="BO139"/>
          <cell r="BP139" t="str">
            <v>Original Baseline Start Date</v>
          </cell>
          <cell r="BQ139" t="str">
            <v>Staging of large employers - 100%</v>
          </cell>
          <cell r="BR139" t="str">
            <v>EPR</v>
          </cell>
          <cell r="BS139" t="str">
            <v xml:space="preserve">Level 0 Blueprint (Property list) agreed by ET </v>
          </cell>
          <cell r="BT139"/>
          <cell r="BU139"/>
          <cell r="BV139"/>
          <cell r="BW139"/>
          <cell r="BX139" t="str">
            <v>Transition Commences</v>
          </cell>
          <cell r="BY139"/>
          <cell r="BZ139"/>
          <cell r="CA139"/>
          <cell r="CB139"/>
          <cell r="CC139"/>
          <cell r="CD139"/>
          <cell r="CE139"/>
          <cell r="CF139"/>
          <cell r="CG139"/>
          <cell r="CH139"/>
          <cell r="CI139"/>
          <cell r="CJ139"/>
          <cell r="CK139"/>
          <cell r="CL139" t="str">
            <v>Transition complete</v>
          </cell>
          <cell r="CM139"/>
          <cell r="CN139"/>
          <cell r="CO139"/>
          <cell r="CP139"/>
          <cell r="CQ139"/>
          <cell r="CR139"/>
          <cell r="CS139"/>
          <cell r="CT139"/>
          <cell r="CU139"/>
          <cell r="CV139"/>
          <cell r="CW139"/>
          <cell r="CX139"/>
          <cell r="CY139"/>
          <cell r="CZ139"/>
          <cell r="DA139"/>
          <cell r="DB139"/>
          <cell r="DC139"/>
          <cell r="DD139"/>
          <cell r="DE139"/>
          <cell r="DF139"/>
          <cell r="DG139"/>
          <cell r="DH139"/>
          <cell r="DI139"/>
          <cell r="DJ139"/>
          <cell r="DK139"/>
          <cell r="DL139"/>
          <cell r="DM139"/>
          <cell r="DN139"/>
          <cell r="DO139"/>
          <cell r="DP139"/>
          <cell r="DQ139"/>
          <cell r="DR139"/>
          <cell r="DS139"/>
          <cell r="DT139"/>
          <cell r="DU139"/>
          <cell r="DV139"/>
          <cell r="DW139" t="str">
            <v>Prison opens</v>
          </cell>
          <cell r="DX139" t="str">
            <v>Azure Tranisition Start</v>
          </cell>
          <cell r="DY139"/>
          <cell r="DZ139" t="str">
            <v xml:space="preserve">OJEU Note Issued </v>
          </cell>
          <cell r="EA139"/>
          <cell r="EB139" t="str">
            <v>Digitisation of Probabe Service Complete</v>
          </cell>
          <cell r="EC139" t="str">
            <v>CCMS Conference Room Pilots completed</v>
          </cell>
          <cell r="ED139"/>
          <cell r="EE139"/>
          <cell r="EF139"/>
          <cell r="EG139" t="str">
            <v>25% completion - Market engagement, publication of the OJEU notice and launch of the competition</v>
          </cell>
          <cell r="EH139" t="str">
            <v>MS07 Build Complete</v>
          </cell>
          <cell r="EI139"/>
          <cell r="EJ139"/>
        </row>
        <row r="140">
          <cell r="B140"/>
          <cell r="C140">
            <v>42047</v>
          </cell>
          <cell r="D140"/>
          <cell r="E140"/>
          <cell r="F140"/>
          <cell r="G140"/>
          <cell r="H140"/>
          <cell r="I140"/>
          <cell r="J140">
            <v>42464</v>
          </cell>
          <cell r="K140"/>
          <cell r="L140"/>
          <cell r="M140"/>
          <cell r="N140">
            <v>42276</v>
          </cell>
          <cell r="O140"/>
          <cell r="P140"/>
          <cell r="Q140"/>
          <cell r="R140"/>
          <cell r="S140"/>
          <cell r="T140"/>
          <cell r="U140">
            <v>44926</v>
          </cell>
          <cell r="V140"/>
          <cell r="W140">
            <v>42461</v>
          </cell>
          <cell r="X140"/>
          <cell r="Y140"/>
          <cell r="Z140">
            <v>42636</v>
          </cell>
          <cell r="AA140"/>
          <cell r="AB140"/>
          <cell r="AC140"/>
          <cell r="AD140"/>
          <cell r="AE140"/>
          <cell r="AF140">
            <v>40816</v>
          </cell>
          <cell r="AG140"/>
          <cell r="AH140"/>
          <cell r="AI140"/>
          <cell r="AJ140"/>
          <cell r="AK140"/>
          <cell r="AL140"/>
          <cell r="AM140"/>
          <cell r="AN140"/>
          <cell r="AO140"/>
          <cell r="AP140"/>
          <cell r="AQ140"/>
          <cell r="AR140"/>
          <cell r="AS140"/>
          <cell r="AT140"/>
          <cell r="AU140"/>
          <cell r="AV140"/>
          <cell r="AW140"/>
          <cell r="AX140"/>
          <cell r="AY140"/>
          <cell r="AZ140"/>
          <cell r="BA140"/>
          <cell r="BB140"/>
          <cell r="BC140"/>
          <cell r="BD140"/>
          <cell r="BE140"/>
          <cell r="BF140"/>
          <cell r="BG140"/>
          <cell r="BH140"/>
          <cell r="BI140"/>
          <cell r="BJ140"/>
          <cell r="BK140"/>
          <cell r="BL140"/>
          <cell r="BM140">
            <v>42643</v>
          </cell>
          <cell r="BN140">
            <v>42368</v>
          </cell>
          <cell r="BO140"/>
          <cell r="BP140">
            <v>42064</v>
          </cell>
          <cell r="BQ140">
            <v>41698</v>
          </cell>
          <cell r="BR140">
            <v>42735</v>
          </cell>
          <cell r="BS140">
            <v>42401</v>
          </cell>
          <cell r="BT140"/>
          <cell r="BU140"/>
          <cell r="BV140"/>
          <cell r="BW140"/>
          <cell r="BX140">
            <v>42515</v>
          </cell>
          <cell r="BY140"/>
          <cell r="BZ140"/>
          <cell r="CA140"/>
          <cell r="CB140"/>
          <cell r="CC140"/>
          <cell r="CD140"/>
          <cell r="CE140"/>
          <cell r="CF140"/>
          <cell r="CG140"/>
          <cell r="CH140"/>
          <cell r="CI140"/>
          <cell r="CJ140"/>
          <cell r="CK140"/>
          <cell r="CL140">
            <v>43830</v>
          </cell>
          <cell r="CM140"/>
          <cell r="CN140"/>
          <cell r="CO140"/>
          <cell r="CP140"/>
          <cell r="CQ140"/>
          <cell r="CR140"/>
          <cell r="CS140"/>
          <cell r="CT140"/>
          <cell r="CU140"/>
          <cell r="CV140"/>
          <cell r="CW140"/>
          <cell r="CX140"/>
          <cell r="CY140"/>
          <cell r="CZ140"/>
          <cell r="DA140"/>
          <cell r="DB140"/>
          <cell r="DC140"/>
          <cell r="DD140"/>
          <cell r="DE140"/>
          <cell r="DF140"/>
          <cell r="DG140"/>
          <cell r="DH140"/>
          <cell r="DI140"/>
          <cell r="DJ140"/>
          <cell r="DK140"/>
          <cell r="DL140"/>
          <cell r="DM140"/>
          <cell r="DN140"/>
          <cell r="DO140"/>
          <cell r="DP140"/>
          <cell r="DQ140"/>
          <cell r="DR140"/>
          <cell r="DS140"/>
          <cell r="DT140"/>
          <cell r="DU140"/>
          <cell r="DV140"/>
          <cell r="DW140">
            <v>42793</v>
          </cell>
          <cell r="DX140">
            <v>42582</v>
          </cell>
          <cell r="DY140"/>
          <cell r="DZ140">
            <v>42558</v>
          </cell>
          <cell r="EA140"/>
          <cell r="EB140">
            <v>42825</v>
          </cell>
          <cell r="EC140">
            <v>40641</v>
          </cell>
          <cell r="ED140"/>
          <cell r="EE140"/>
          <cell r="EF140"/>
          <cell r="EG140">
            <v>41761</v>
          </cell>
          <cell r="EH140">
            <v>42590</v>
          </cell>
          <cell r="EI140"/>
          <cell r="EJ140"/>
        </row>
        <row r="141">
          <cell r="B141"/>
          <cell r="C141"/>
          <cell r="D141"/>
          <cell r="E141"/>
          <cell r="F141"/>
          <cell r="G141"/>
          <cell r="H141"/>
          <cell r="I141"/>
          <cell r="J141"/>
          <cell r="K141"/>
          <cell r="L141"/>
          <cell r="M141"/>
          <cell r="N141"/>
          <cell r="O141"/>
          <cell r="P141"/>
          <cell r="Q141"/>
          <cell r="R141"/>
          <cell r="S141"/>
          <cell r="T141"/>
          <cell r="U141"/>
          <cell r="V141"/>
          <cell r="W141"/>
          <cell r="X141"/>
          <cell r="Y141"/>
          <cell r="Z141">
            <v>42604</v>
          </cell>
          <cell r="AA141"/>
          <cell r="AB141"/>
          <cell r="AC141"/>
          <cell r="AD141"/>
          <cell r="AE141"/>
          <cell r="AF141"/>
          <cell r="AG141"/>
          <cell r="AH141"/>
          <cell r="AI141"/>
          <cell r="AJ141"/>
          <cell r="AK141"/>
          <cell r="AL141"/>
          <cell r="AM141"/>
          <cell r="AN141"/>
          <cell r="AO141"/>
          <cell r="AP141"/>
          <cell r="AQ141"/>
          <cell r="AR141"/>
          <cell r="AS141"/>
          <cell r="AT141"/>
          <cell r="AU141"/>
          <cell r="AV141"/>
          <cell r="AW141"/>
          <cell r="AX141"/>
          <cell r="AY141"/>
          <cell r="AZ141"/>
          <cell r="BA141"/>
          <cell r="BB141"/>
          <cell r="BC141"/>
          <cell r="BD141"/>
          <cell r="BE141"/>
          <cell r="BF141"/>
          <cell r="BG141"/>
          <cell r="BH141"/>
          <cell r="BI141"/>
          <cell r="BJ141"/>
          <cell r="BK141"/>
          <cell r="BL141"/>
          <cell r="BM141"/>
          <cell r="BN141">
            <v>43159</v>
          </cell>
          <cell r="BO141"/>
          <cell r="BP141"/>
          <cell r="BQ141"/>
          <cell r="BR141"/>
          <cell r="BS141"/>
          <cell r="BT141"/>
          <cell r="BU141"/>
          <cell r="BV141"/>
          <cell r="BW141"/>
          <cell r="BX141"/>
          <cell r="BY141"/>
          <cell r="BZ141"/>
          <cell r="CA141"/>
          <cell r="CB141"/>
          <cell r="CC141"/>
          <cell r="CD141"/>
          <cell r="CE141"/>
          <cell r="CF141"/>
          <cell r="CG141"/>
          <cell r="CH141"/>
          <cell r="CI141"/>
          <cell r="CJ141"/>
          <cell r="CK141"/>
          <cell r="CL141"/>
          <cell r="CM141"/>
          <cell r="CN141"/>
          <cell r="CO141"/>
          <cell r="CP141"/>
          <cell r="CQ141"/>
          <cell r="CR141"/>
          <cell r="CS141"/>
          <cell r="CT141"/>
          <cell r="CU141"/>
          <cell r="CV141"/>
          <cell r="CW141"/>
          <cell r="CX141"/>
          <cell r="CY141"/>
          <cell r="CZ141"/>
          <cell r="DA141"/>
          <cell r="DB141"/>
          <cell r="DC141"/>
          <cell r="DD141"/>
          <cell r="DE141"/>
          <cell r="DF141"/>
          <cell r="DG141"/>
          <cell r="DH141"/>
          <cell r="DI141"/>
          <cell r="DJ141"/>
          <cell r="DK141"/>
          <cell r="DL141"/>
          <cell r="DM141"/>
          <cell r="DN141"/>
          <cell r="DO141"/>
          <cell r="DP141"/>
          <cell r="DQ141"/>
          <cell r="DR141"/>
          <cell r="DS141"/>
          <cell r="DT141"/>
          <cell r="DU141"/>
          <cell r="DV141"/>
          <cell r="DW141"/>
          <cell r="DX141"/>
          <cell r="DY141"/>
          <cell r="DZ141"/>
          <cell r="EA141"/>
          <cell r="EB141"/>
          <cell r="EC141"/>
          <cell r="ED141"/>
          <cell r="EE141"/>
          <cell r="EF141"/>
          <cell r="EG141"/>
          <cell r="EH141"/>
          <cell r="EI141"/>
          <cell r="EJ141"/>
        </row>
        <row r="142">
          <cell r="B142"/>
          <cell r="C142">
            <v>42047</v>
          </cell>
          <cell r="D142"/>
          <cell r="E142"/>
          <cell r="F142"/>
          <cell r="G142"/>
          <cell r="H142"/>
          <cell r="I142"/>
          <cell r="J142">
            <v>42464</v>
          </cell>
          <cell r="K142"/>
          <cell r="L142"/>
          <cell r="M142"/>
          <cell r="N142">
            <v>42242</v>
          </cell>
          <cell r="O142"/>
          <cell r="P142"/>
          <cell r="Q142"/>
          <cell r="R142"/>
          <cell r="S142"/>
          <cell r="T142"/>
          <cell r="U142">
            <v>44926</v>
          </cell>
          <cell r="V142"/>
          <cell r="W142">
            <v>42461</v>
          </cell>
          <cell r="X142"/>
          <cell r="Y142"/>
          <cell r="Z142">
            <v>42614</v>
          </cell>
          <cell r="AA142"/>
          <cell r="AB142"/>
          <cell r="AC142"/>
          <cell r="AD142"/>
          <cell r="AE142"/>
          <cell r="AF142">
            <v>40816</v>
          </cell>
          <cell r="AG142"/>
          <cell r="AH142"/>
          <cell r="AI142"/>
          <cell r="AJ142"/>
          <cell r="AK142"/>
          <cell r="AL142"/>
          <cell r="AM142"/>
          <cell r="AN142"/>
          <cell r="AO142"/>
          <cell r="AP142"/>
          <cell r="AQ142"/>
          <cell r="AR142"/>
          <cell r="AS142"/>
          <cell r="AT142"/>
          <cell r="AU142"/>
          <cell r="AV142"/>
          <cell r="AW142"/>
          <cell r="AX142"/>
          <cell r="AY142"/>
          <cell r="AZ142"/>
          <cell r="BA142"/>
          <cell r="BB142"/>
          <cell r="BC142"/>
          <cell r="BD142"/>
          <cell r="BE142"/>
          <cell r="BF142"/>
          <cell r="BG142"/>
          <cell r="BH142"/>
          <cell r="BI142"/>
          <cell r="BJ142"/>
          <cell r="BK142"/>
          <cell r="BL142"/>
          <cell r="BM142">
            <v>42643</v>
          </cell>
          <cell r="BN142">
            <v>43159</v>
          </cell>
          <cell r="BO142"/>
          <cell r="BP142">
            <v>42064</v>
          </cell>
          <cell r="BQ142">
            <v>41698</v>
          </cell>
          <cell r="BR142">
            <v>42735</v>
          </cell>
          <cell r="BS142">
            <v>42401</v>
          </cell>
          <cell r="BT142"/>
          <cell r="BU142"/>
          <cell r="BV142"/>
          <cell r="BW142"/>
          <cell r="BX142">
            <v>42515</v>
          </cell>
          <cell r="BY142"/>
          <cell r="BZ142"/>
          <cell r="CA142"/>
          <cell r="CB142"/>
          <cell r="CC142"/>
          <cell r="CD142"/>
          <cell r="CE142"/>
          <cell r="CF142"/>
          <cell r="CG142"/>
          <cell r="CH142"/>
          <cell r="CI142"/>
          <cell r="CJ142"/>
          <cell r="CK142"/>
          <cell r="CL142">
            <v>43830</v>
          </cell>
          <cell r="CM142"/>
          <cell r="CN142"/>
          <cell r="CO142"/>
          <cell r="CP142"/>
          <cell r="CQ142"/>
          <cell r="CR142"/>
          <cell r="CS142"/>
          <cell r="CT142"/>
          <cell r="CU142"/>
          <cell r="CV142"/>
          <cell r="CW142"/>
          <cell r="CX142"/>
          <cell r="CY142"/>
          <cell r="CZ142"/>
          <cell r="DA142"/>
          <cell r="DB142"/>
          <cell r="DC142"/>
          <cell r="DD142"/>
          <cell r="DE142"/>
          <cell r="DF142"/>
          <cell r="DG142"/>
          <cell r="DH142"/>
          <cell r="DI142"/>
          <cell r="DJ142"/>
          <cell r="DK142"/>
          <cell r="DL142"/>
          <cell r="DM142"/>
          <cell r="DN142"/>
          <cell r="DO142"/>
          <cell r="DP142"/>
          <cell r="DQ142"/>
          <cell r="DR142"/>
          <cell r="DS142"/>
          <cell r="DT142"/>
          <cell r="DU142"/>
          <cell r="DV142"/>
          <cell r="DW142">
            <v>42793</v>
          </cell>
          <cell r="DX142">
            <v>42582</v>
          </cell>
          <cell r="DY142"/>
          <cell r="DZ142">
            <v>42558</v>
          </cell>
          <cell r="EA142"/>
          <cell r="EB142">
            <v>42825</v>
          </cell>
          <cell r="EC142">
            <v>40641</v>
          </cell>
          <cell r="ED142"/>
          <cell r="EE142"/>
          <cell r="EF142"/>
          <cell r="EG142">
            <v>41761</v>
          </cell>
          <cell r="EH142">
            <v>42590</v>
          </cell>
          <cell r="EI142"/>
          <cell r="EJ142"/>
        </row>
        <row r="143">
          <cell r="B143"/>
          <cell r="C143" t="str">
            <v>Project</v>
          </cell>
          <cell r="D143"/>
          <cell r="E143"/>
          <cell r="F143"/>
          <cell r="G143"/>
          <cell r="H143"/>
          <cell r="I143"/>
          <cell r="J143" t="str">
            <v>Project</v>
          </cell>
          <cell r="K143"/>
          <cell r="L143"/>
          <cell r="M143"/>
          <cell r="N143" t="str">
            <v xml:space="preserve">Other </v>
          </cell>
          <cell r="O143"/>
          <cell r="P143"/>
          <cell r="Q143"/>
          <cell r="R143"/>
          <cell r="S143"/>
          <cell r="T143"/>
          <cell r="U143" t="str">
            <v>Project</v>
          </cell>
          <cell r="V143"/>
          <cell r="W143" t="str">
            <v>Project</v>
          </cell>
          <cell r="X143"/>
          <cell r="Y143"/>
          <cell r="Z143" t="str">
            <v>Project</v>
          </cell>
          <cell r="AA143"/>
          <cell r="AB143"/>
          <cell r="AC143"/>
          <cell r="AD143"/>
          <cell r="AE143"/>
          <cell r="AF143" t="str">
            <v>Project</v>
          </cell>
          <cell r="AG143"/>
          <cell r="AH143"/>
          <cell r="AI143"/>
          <cell r="AJ143"/>
          <cell r="AK143"/>
          <cell r="AL143"/>
          <cell r="AM143"/>
          <cell r="AN143"/>
          <cell r="AO143"/>
          <cell r="AP143"/>
          <cell r="AQ143"/>
          <cell r="AR143"/>
          <cell r="AS143"/>
          <cell r="AT143"/>
          <cell r="AU143"/>
          <cell r="AV143"/>
          <cell r="AW143"/>
          <cell r="AX143" t="str">
            <v>Assurance - MPA other</v>
          </cell>
          <cell r="AY143"/>
          <cell r="AZ143"/>
          <cell r="BA143"/>
          <cell r="BB143"/>
          <cell r="BC143"/>
          <cell r="BD143"/>
          <cell r="BE143"/>
          <cell r="BF143"/>
          <cell r="BG143"/>
          <cell r="BH143"/>
          <cell r="BI143"/>
          <cell r="BJ143" t="str">
            <v>Assurance - MPA Starting Gate</v>
          </cell>
          <cell r="BK143" t="str">
            <v>Assurance - Other</v>
          </cell>
          <cell r="BL143"/>
          <cell r="BM143" t="str">
            <v xml:space="preserve">Other </v>
          </cell>
          <cell r="BN143" t="str">
            <v>Project</v>
          </cell>
          <cell r="BO143"/>
          <cell r="BP143"/>
          <cell r="BQ143" t="str">
            <v>Project</v>
          </cell>
          <cell r="BR143" t="str">
            <v>Project</v>
          </cell>
          <cell r="BS143" t="str">
            <v>Approval - Departmental</v>
          </cell>
          <cell r="BT143"/>
          <cell r="BU143"/>
          <cell r="BV143"/>
          <cell r="BW143"/>
          <cell r="BX143" t="str">
            <v>Project</v>
          </cell>
          <cell r="BY143"/>
          <cell r="BZ143"/>
          <cell r="CA143"/>
          <cell r="CB143"/>
          <cell r="CC143"/>
          <cell r="CD143"/>
          <cell r="CE143"/>
          <cell r="CF143"/>
          <cell r="CG143"/>
          <cell r="CH143"/>
          <cell r="CI143"/>
          <cell r="CJ143"/>
          <cell r="CK143"/>
          <cell r="CL143" t="str">
            <v>Project</v>
          </cell>
          <cell r="CM143"/>
          <cell r="CN143"/>
          <cell r="CO143"/>
          <cell r="CP143"/>
          <cell r="CQ143"/>
          <cell r="CR143"/>
          <cell r="CS143"/>
          <cell r="CT143"/>
          <cell r="CU143"/>
          <cell r="CV143"/>
          <cell r="CW143"/>
          <cell r="CX143"/>
          <cell r="CY143"/>
          <cell r="CZ143"/>
          <cell r="DA143"/>
          <cell r="DB143"/>
          <cell r="DC143"/>
          <cell r="DD143"/>
          <cell r="DE143"/>
          <cell r="DF143"/>
          <cell r="DG143"/>
          <cell r="DH143"/>
          <cell r="DI143"/>
          <cell r="DJ143"/>
          <cell r="DK143"/>
          <cell r="DL143"/>
          <cell r="DM143"/>
          <cell r="DN143"/>
          <cell r="DO143"/>
          <cell r="DP143"/>
          <cell r="DQ143"/>
          <cell r="DR143"/>
          <cell r="DS143"/>
          <cell r="DT143"/>
          <cell r="DU143"/>
          <cell r="DV143"/>
          <cell r="DW143" t="str">
            <v>Project</v>
          </cell>
          <cell r="DX143" t="str">
            <v>Project</v>
          </cell>
          <cell r="DY143"/>
          <cell r="DZ143" t="str">
            <v>Procurement</v>
          </cell>
          <cell r="EA143"/>
          <cell r="EB143" t="str">
            <v>Project</v>
          </cell>
          <cell r="EC143" t="str">
            <v>Project</v>
          </cell>
          <cell r="ED143"/>
          <cell r="EE143"/>
          <cell r="EF143"/>
          <cell r="EG143"/>
          <cell r="EH143" t="str">
            <v>Project</v>
          </cell>
          <cell r="EI143"/>
          <cell r="EJ143"/>
        </row>
        <row r="144">
          <cell r="B144"/>
          <cell r="C144"/>
          <cell r="D144"/>
          <cell r="E144"/>
          <cell r="F144"/>
          <cell r="G144"/>
          <cell r="H144"/>
          <cell r="I144"/>
          <cell r="J144" t="str">
            <v>Approved</v>
          </cell>
          <cell r="K144"/>
          <cell r="L144"/>
          <cell r="M144"/>
          <cell r="N144"/>
          <cell r="O144"/>
          <cell r="P144"/>
          <cell r="Q144"/>
          <cell r="R144"/>
          <cell r="S144"/>
          <cell r="T144"/>
          <cell r="U144"/>
          <cell r="V144"/>
          <cell r="W144"/>
          <cell r="X144"/>
          <cell r="Y144"/>
          <cell r="Z144" t="str">
            <v>Delivery Board agreement that engagement should start in Sep</v>
          </cell>
          <cell r="AA144"/>
          <cell r="AB144"/>
          <cell r="AC144"/>
          <cell r="AD144"/>
          <cell r="AE144"/>
          <cell r="AF144"/>
          <cell r="AG144"/>
          <cell r="AH144"/>
          <cell r="AI144"/>
          <cell r="AJ144"/>
          <cell r="AK144"/>
          <cell r="AL144"/>
          <cell r="AM144"/>
          <cell r="AN144"/>
          <cell r="AO144"/>
          <cell r="AP144"/>
          <cell r="AQ144"/>
          <cell r="AR144"/>
          <cell r="AS144"/>
          <cell r="AT144"/>
          <cell r="AU144"/>
          <cell r="AV144"/>
          <cell r="AW144"/>
          <cell r="AX144"/>
          <cell r="AY144"/>
          <cell r="AZ144"/>
          <cell r="BA144"/>
          <cell r="BB144"/>
          <cell r="BC144"/>
          <cell r="BD144"/>
          <cell r="BE144"/>
          <cell r="BF144"/>
          <cell r="BG144"/>
          <cell r="BH144"/>
          <cell r="BI144"/>
          <cell r="BJ144" t="str">
            <v>Not undertaken at the time</v>
          </cell>
          <cell r="BK144" t="str">
            <v>Not undertaken at the time</v>
          </cell>
          <cell r="BL144"/>
          <cell r="BM144" t="str">
            <v xml:space="preserve">This is the end of the current investment justification </v>
          </cell>
          <cell r="BN144" t="str">
            <v>Town planning process extended to allow for new Localism act which requires formal public engagement process. This is not a precise/known requirement as the act is still being tested through individual cases in court. Budgetary approval was delayed by one month, hence critical path is pushed out.  25%</v>
          </cell>
          <cell r="BO144"/>
          <cell r="BP144"/>
          <cell r="BQ144"/>
          <cell r="BR144" t="str">
            <v>40% complete</v>
          </cell>
          <cell r="BS144"/>
          <cell r="BT144"/>
          <cell r="BU144"/>
          <cell r="BV144"/>
          <cell r="BW144"/>
          <cell r="BX144">
            <v>0.25</v>
          </cell>
          <cell r="BY144"/>
          <cell r="BZ144"/>
          <cell r="CA144"/>
          <cell r="CB144"/>
          <cell r="CC144"/>
          <cell r="CD144"/>
          <cell r="CE144"/>
          <cell r="CF144"/>
          <cell r="CG144"/>
          <cell r="CH144"/>
          <cell r="CI144"/>
          <cell r="CJ144"/>
          <cell r="CK144"/>
          <cell r="CL144"/>
          <cell r="CM144"/>
          <cell r="CN144"/>
          <cell r="CO144"/>
          <cell r="CP144"/>
          <cell r="CQ144"/>
          <cell r="CR144"/>
          <cell r="CS144"/>
          <cell r="CT144"/>
          <cell r="CU144"/>
          <cell r="CV144"/>
          <cell r="CW144"/>
          <cell r="CX144"/>
          <cell r="CY144"/>
          <cell r="CZ144"/>
          <cell r="DA144"/>
          <cell r="DB144"/>
          <cell r="DC144"/>
          <cell r="DD144"/>
          <cell r="DE144"/>
          <cell r="DF144"/>
          <cell r="DG144"/>
          <cell r="DH144"/>
          <cell r="DI144"/>
          <cell r="DJ144"/>
          <cell r="DK144"/>
          <cell r="DL144"/>
          <cell r="DM144"/>
          <cell r="DN144"/>
          <cell r="DO144"/>
          <cell r="DP144"/>
          <cell r="DQ144"/>
          <cell r="DR144"/>
          <cell r="DS144"/>
          <cell r="DT144"/>
          <cell r="DU144"/>
          <cell r="DV144"/>
          <cell r="DW144"/>
          <cell r="DX144"/>
          <cell r="DY144"/>
          <cell r="DZ144"/>
          <cell r="EA144"/>
          <cell r="EB144"/>
          <cell r="EC144"/>
          <cell r="ED144"/>
          <cell r="EE144"/>
          <cell r="EF144"/>
          <cell r="EG144" t="str">
            <v>Market engagement, publication of the OJEU notice and launch of the competition were key project milestones achieved by this date</v>
          </cell>
          <cell r="EH144"/>
          <cell r="EI144"/>
          <cell r="EJ144"/>
        </row>
        <row r="145">
          <cell r="B145"/>
          <cell r="C145" t="str">
            <v>Phase 1 Complete</v>
          </cell>
          <cell r="D145"/>
          <cell r="E145"/>
          <cell r="F145"/>
          <cell r="G145"/>
          <cell r="H145"/>
          <cell r="I145"/>
          <cell r="J145" t="str">
            <v>Full Programme team in place</v>
          </cell>
          <cell r="K145" t="str">
            <v>ISSC1 Go Live</v>
          </cell>
          <cell r="L145"/>
          <cell r="M145"/>
          <cell r="N145" t="str">
            <v>Go - Live of services under CGI Extension, PSN S, PSN C and Print Contracts 50%</v>
          </cell>
          <cell r="O145"/>
          <cell r="P145"/>
          <cell r="Q145"/>
          <cell r="R145"/>
          <cell r="S145"/>
          <cell r="T145"/>
          <cell r="U145" t="str">
            <v>Beginning of construction</v>
          </cell>
          <cell r="V145"/>
          <cell r="W145"/>
          <cell r="X145"/>
          <cell r="Y145"/>
          <cell r="Z145" t="str">
            <v>Initial Operating Capability in Place</v>
          </cell>
          <cell r="AA145"/>
          <cell r="AB145"/>
          <cell r="AC145"/>
          <cell r="AD145"/>
          <cell r="AE145"/>
          <cell r="AF145" t="str">
            <v xml:space="preserve">2 Airport Contract Signed </v>
          </cell>
          <cell r="AG145"/>
          <cell r="AH145"/>
          <cell r="AI145"/>
          <cell r="AJ145"/>
          <cell r="AK145"/>
          <cell r="AL145"/>
          <cell r="AM145"/>
          <cell r="AN145"/>
          <cell r="AO145"/>
          <cell r="AP145"/>
          <cell r="AQ145"/>
          <cell r="AR145"/>
          <cell r="AS145"/>
          <cell r="AT145"/>
          <cell r="AU145"/>
          <cell r="AV145"/>
          <cell r="AW145"/>
          <cell r="AX145"/>
          <cell r="AY145"/>
          <cell r="AZ145"/>
          <cell r="BA145"/>
          <cell r="BB145"/>
          <cell r="BC145"/>
          <cell r="BD145"/>
          <cell r="BE145"/>
          <cell r="BF145"/>
          <cell r="BG145"/>
          <cell r="BH145"/>
          <cell r="BI145"/>
          <cell r="BJ145" t="str">
            <v>PVR</v>
          </cell>
          <cell r="BK145"/>
          <cell r="BL145"/>
          <cell r="BM145"/>
          <cell r="BN145"/>
          <cell r="BO145"/>
          <cell r="BP145" t="str">
            <v>Original Baseline Project Closure (End Date)</v>
          </cell>
          <cell r="BQ145" t="str">
            <v>Staging of medium employers - 100%</v>
          </cell>
          <cell r="BR145"/>
          <cell r="BS145" t="str">
            <v>Estates Target Operating Model agreed</v>
          </cell>
          <cell r="BT145"/>
          <cell r="BU145"/>
          <cell r="BV145"/>
          <cell r="BW145"/>
          <cell r="BX145" t="str">
            <v>Transition Complete</v>
          </cell>
          <cell r="BY145"/>
          <cell r="BZ145"/>
          <cell r="CA145"/>
          <cell r="CB145"/>
          <cell r="CC145"/>
          <cell r="CD145"/>
          <cell r="CE145"/>
          <cell r="CF145"/>
          <cell r="CG145"/>
          <cell r="CH145"/>
          <cell r="CI145"/>
          <cell r="CJ145"/>
          <cell r="CK145"/>
          <cell r="CL145" t="str">
            <v>US/MS Design Baselined</v>
          </cell>
          <cell r="CM145"/>
          <cell r="CN145"/>
          <cell r="CO145"/>
          <cell r="CP145"/>
          <cell r="CQ145"/>
          <cell r="CR145"/>
          <cell r="CS145"/>
          <cell r="CT145"/>
          <cell r="CU145"/>
          <cell r="CV145"/>
          <cell r="CW145"/>
          <cell r="CX145"/>
          <cell r="CY145"/>
          <cell r="CZ145"/>
          <cell r="DA145"/>
          <cell r="DB145"/>
          <cell r="DC145"/>
          <cell r="DD145"/>
          <cell r="DE145"/>
          <cell r="DF145"/>
          <cell r="DG145"/>
          <cell r="DH145"/>
          <cell r="DI145"/>
          <cell r="DJ145"/>
          <cell r="DK145"/>
          <cell r="DL145"/>
          <cell r="DM145"/>
          <cell r="DN145"/>
          <cell r="DO145"/>
          <cell r="DP145"/>
          <cell r="DQ145"/>
          <cell r="DR145"/>
          <cell r="DS145"/>
          <cell r="DT145"/>
          <cell r="DU145"/>
          <cell r="DV145"/>
          <cell r="DW145" t="str">
            <v xml:space="preserve">Industries contract award </v>
          </cell>
          <cell r="DX145" t="str">
            <v>Azure Tranisition Complete</v>
          </cell>
          <cell r="DY145"/>
          <cell r="DZ145" t="str">
            <v>Invitation To Tender</v>
          </cell>
          <cell r="EA145" t="str">
            <v>SIAM Contract Award</v>
          </cell>
          <cell r="EB145" t="str">
            <v xml:space="preserve">Digital portal for streamlining the Social Security and Child Support Tribunal process </v>
          </cell>
          <cell r="EC145" t="str">
            <v>Rollout Strategy Produced</v>
          </cell>
          <cell r="ED145" t="str">
            <v>Open Crime Contract ConsultationOpen Crime Contract Consultation</v>
          </cell>
          <cell r="EE145"/>
          <cell r="EF145"/>
          <cell r="EG145" t="str">
            <v>50% completion - ITPD documen release, dialogue sessions with bidders, submission and evaluation of bids and contract award</v>
          </cell>
          <cell r="EH145" t="str">
            <v>MS13 Cutover</v>
          </cell>
          <cell r="EI145"/>
          <cell r="EJ145"/>
        </row>
        <row r="146">
          <cell r="B146"/>
          <cell r="C146">
            <v>43325</v>
          </cell>
          <cell r="D146"/>
          <cell r="E146"/>
          <cell r="F146"/>
          <cell r="G146"/>
          <cell r="H146"/>
          <cell r="I146"/>
          <cell r="J146">
            <v>42643</v>
          </cell>
          <cell r="K146">
            <v>41426</v>
          </cell>
          <cell r="L146"/>
          <cell r="M146"/>
          <cell r="N146">
            <v>42339</v>
          </cell>
          <cell r="O146"/>
          <cell r="P146"/>
          <cell r="Q146"/>
          <cell r="R146"/>
          <cell r="S146"/>
          <cell r="T146"/>
          <cell r="U146">
            <v>48579</v>
          </cell>
          <cell r="V146"/>
          <cell r="W146"/>
          <cell r="X146"/>
          <cell r="Y146"/>
          <cell r="Z146">
            <v>42681</v>
          </cell>
          <cell r="AA146"/>
          <cell r="AB146"/>
          <cell r="AC146"/>
          <cell r="AD146"/>
          <cell r="AE146"/>
          <cell r="AF146">
            <v>40847</v>
          </cell>
          <cell r="AG146"/>
          <cell r="AH146"/>
          <cell r="AI146"/>
          <cell r="AJ146"/>
          <cell r="AK146"/>
          <cell r="AL146"/>
          <cell r="AM146"/>
          <cell r="AN146"/>
          <cell r="AO146"/>
          <cell r="AP146"/>
          <cell r="AQ146"/>
          <cell r="AR146"/>
          <cell r="AS146"/>
          <cell r="AT146"/>
          <cell r="AU146"/>
          <cell r="AV146"/>
          <cell r="AW146"/>
          <cell r="AX146"/>
          <cell r="AY146"/>
          <cell r="AZ146"/>
          <cell r="BA146"/>
          <cell r="BB146"/>
          <cell r="BC146"/>
          <cell r="BD146"/>
          <cell r="BE146"/>
          <cell r="BF146"/>
          <cell r="BG146"/>
          <cell r="BH146"/>
          <cell r="BI146"/>
          <cell r="BJ146"/>
          <cell r="BK146"/>
          <cell r="BL146"/>
          <cell r="BM146"/>
          <cell r="BN146"/>
          <cell r="BO146"/>
          <cell r="BP146">
            <v>42825</v>
          </cell>
          <cell r="BQ146">
            <v>42124</v>
          </cell>
          <cell r="BR146"/>
          <cell r="BS146">
            <v>42480</v>
          </cell>
          <cell r="BT146"/>
          <cell r="BU146"/>
          <cell r="BV146"/>
          <cell r="BW146"/>
          <cell r="BX146" t="str">
            <v>30/06/2018</v>
          </cell>
          <cell r="BY146"/>
          <cell r="BZ146"/>
          <cell r="CA146"/>
          <cell r="CB146"/>
          <cell r="CC146"/>
          <cell r="CD146"/>
          <cell r="CE146"/>
          <cell r="CF146"/>
          <cell r="CG146"/>
          <cell r="CH146"/>
          <cell r="CI146"/>
          <cell r="CJ146"/>
          <cell r="CK146"/>
          <cell r="CL146">
            <v>42499</v>
          </cell>
          <cell r="CM146"/>
          <cell r="CN146"/>
          <cell r="CO146"/>
          <cell r="CP146"/>
          <cell r="CQ146"/>
          <cell r="CR146"/>
          <cell r="CS146"/>
          <cell r="CT146"/>
          <cell r="CU146"/>
          <cell r="CV146"/>
          <cell r="CW146"/>
          <cell r="CX146"/>
          <cell r="CY146"/>
          <cell r="CZ146"/>
          <cell r="DA146"/>
          <cell r="DB146"/>
          <cell r="DC146"/>
          <cell r="DD146"/>
          <cell r="DE146"/>
          <cell r="DF146"/>
          <cell r="DG146"/>
          <cell r="DH146"/>
          <cell r="DI146"/>
          <cell r="DJ146"/>
          <cell r="DK146"/>
          <cell r="DL146"/>
          <cell r="DM146"/>
          <cell r="DN146"/>
          <cell r="DO146"/>
          <cell r="DP146"/>
          <cell r="DQ146"/>
          <cell r="DR146"/>
          <cell r="DS146"/>
          <cell r="DT146"/>
          <cell r="DU146"/>
          <cell r="DV146"/>
          <cell r="DW146">
            <v>42825</v>
          </cell>
          <cell r="DX146">
            <v>42735</v>
          </cell>
          <cell r="DY146"/>
          <cell r="DZ146">
            <v>42613</v>
          </cell>
          <cell r="EA146">
            <v>41305</v>
          </cell>
          <cell r="EB146">
            <v>43190</v>
          </cell>
          <cell r="EC146">
            <v>40682</v>
          </cell>
          <cell r="ED146">
            <v>42441</v>
          </cell>
          <cell r="EE146"/>
          <cell r="EF146"/>
          <cell r="EG146">
            <v>42615</v>
          </cell>
          <cell r="EH146">
            <v>42695</v>
          </cell>
          <cell r="EI146"/>
          <cell r="EJ146"/>
        </row>
        <row r="147">
          <cell r="B147"/>
          <cell r="C147"/>
          <cell r="D147"/>
          <cell r="E147"/>
          <cell r="F147"/>
          <cell r="G147"/>
          <cell r="H147"/>
          <cell r="I147"/>
          <cell r="J147">
            <v>42825</v>
          </cell>
          <cell r="K147"/>
          <cell r="L147"/>
          <cell r="M147"/>
          <cell r="N147"/>
          <cell r="O147"/>
          <cell r="P147"/>
          <cell r="Q147"/>
          <cell r="R147"/>
          <cell r="S147"/>
          <cell r="T147"/>
          <cell r="U147"/>
          <cell r="V147"/>
          <cell r="W147"/>
          <cell r="X147"/>
          <cell r="Y147"/>
          <cell r="Z147"/>
          <cell r="AA147"/>
          <cell r="AB147"/>
          <cell r="AC147"/>
          <cell r="AD147"/>
          <cell r="AE147"/>
          <cell r="AF147"/>
          <cell r="AG147"/>
          <cell r="AH147"/>
          <cell r="AI147"/>
          <cell r="AJ147"/>
          <cell r="AK147"/>
          <cell r="AL147"/>
          <cell r="AM147"/>
          <cell r="AN147"/>
          <cell r="AO147"/>
          <cell r="AP147"/>
          <cell r="AQ147"/>
          <cell r="AR147"/>
          <cell r="AS147"/>
          <cell r="AT147"/>
          <cell r="AU147"/>
          <cell r="AV147"/>
          <cell r="AW147"/>
          <cell r="AX147"/>
          <cell r="AY147"/>
          <cell r="AZ147"/>
          <cell r="BA147"/>
          <cell r="BB147"/>
          <cell r="BC147"/>
          <cell r="BD147"/>
          <cell r="BE147"/>
          <cell r="BF147"/>
          <cell r="BG147"/>
          <cell r="BH147"/>
          <cell r="BI147"/>
          <cell r="BJ147"/>
          <cell r="BK147"/>
          <cell r="BL147"/>
          <cell r="BM147"/>
          <cell r="BN147"/>
          <cell r="BO147"/>
          <cell r="BP147"/>
          <cell r="BQ147"/>
          <cell r="BR147"/>
          <cell r="BS147"/>
          <cell r="BT147"/>
          <cell r="BU147"/>
          <cell r="BV147"/>
          <cell r="BW147"/>
          <cell r="BX147"/>
          <cell r="BY147"/>
          <cell r="BZ147"/>
          <cell r="CA147"/>
          <cell r="CB147"/>
          <cell r="CC147"/>
          <cell r="CD147"/>
          <cell r="CE147"/>
          <cell r="CF147"/>
          <cell r="CG147"/>
          <cell r="CH147"/>
          <cell r="CI147"/>
          <cell r="CJ147"/>
          <cell r="CK147"/>
          <cell r="CL147"/>
          <cell r="CM147"/>
          <cell r="CN147"/>
          <cell r="CO147"/>
          <cell r="CP147"/>
          <cell r="CQ147"/>
          <cell r="CR147"/>
          <cell r="CS147"/>
          <cell r="CT147"/>
          <cell r="CU147"/>
          <cell r="CV147"/>
          <cell r="CW147"/>
          <cell r="CX147"/>
          <cell r="CY147"/>
          <cell r="CZ147"/>
          <cell r="DA147"/>
          <cell r="DB147"/>
          <cell r="DC147"/>
          <cell r="DD147"/>
          <cell r="DE147"/>
          <cell r="DF147"/>
          <cell r="DG147"/>
          <cell r="DH147"/>
          <cell r="DI147"/>
          <cell r="DJ147"/>
          <cell r="DK147"/>
          <cell r="DL147"/>
          <cell r="DM147"/>
          <cell r="DN147"/>
          <cell r="DO147"/>
          <cell r="DP147"/>
          <cell r="DQ147"/>
          <cell r="DR147"/>
          <cell r="DS147"/>
          <cell r="DT147"/>
          <cell r="DU147"/>
          <cell r="DV147"/>
          <cell r="DW147"/>
          <cell r="DX147"/>
          <cell r="DY147"/>
          <cell r="DZ147"/>
          <cell r="EA147">
            <v>41519</v>
          </cell>
          <cell r="EB147"/>
          <cell r="EC147"/>
          <cell r="ED147"/>
          <cell r="EE147"/>
          <cell r="EF147"/>
          <cell r="EG147"/>
          <cell r="EH147"/>
          <cell r="EI147"/>
          <cell r="EJ147"/>
        </row>
        <row r="148">
          <cell r="B148"/>
          <cell r="C148">
            <v>43325</v>
          </cell>
          <cell r="D148"/>
          <cell r="E148"/>
          <cell r="F148"/>
          <cell r="G148"/>
          <cell r="H148"/>
          <cell r="I148"/>
          <cell r="J148">
            <v>42643</v>
          </cell>
          <cell r="K148">
            <v>41430</v>
          </cell>
          <cell r="L148"/>
          <cell r="M148"/>
          <cell r="N148">
            <v>42339</v>
          </cell>
          <cell r="O148"/>
          <cell r="P148"/>
          <cell r="Q148"/>
          <cell r="R148"/>
          <cell r="S148"/>
          <cell r="T148"/>
          <cell r="U148">
            <v>48579</v>
          </cell>
          <cell r="V148"/>
          <cell r="W148"/>
          <cell r="X148"/>
          <cell r="Y148"/>
          <cell r="Z148">
            <v>42681</v>
          </cell>
          <cell r="AA148"/>
          <cell r="AB148"/>
          <cell r="AC148"/>
          <cell r="AD148"/>
          <cell r="AE148"/>
          <cell r="AF148">
            <v>40847</v>
          </cell>
          <cell r="AG148"/>
          <cell r="AH148"/>
          <cell r="AI148"/>
          <cell r="AJ148"/>
          <cell r="AK148"/>
          <cell r="AL148"/>
          <cell r="AM148"/>
          <cell r="AN148"/>
          <cell r="AO148"/>
          <cell r="AP148"/>
          <cell r="AQ148"/>
          <cell r="AR148"/>
          <cell r="AS148"/>
          <cell r="AT148"/>
          <cell r="AU148"/>
          <cell r="AV148"/>
          <cell r="AW148"/>
          <cell r="AX148"/>
          <cell r="AY148"/>
          <cell r="AZ148"/>
          <cell r="BA148"/>
          <cell r="BB148"/>
          <cell r="BC148"/>
          <cell r="BD148"/>
          <cell r="BE148"/>
          <cell r="BF148"/>
          <cell r="BG148"/>
          <cell r="BH148"/>
          <cell r="BI148"/>
          <cell r="BJ148"/>
          <cell r="BK148"/>
          <cell r="BL148"/>
          <cell r="BM148"/>
          <cell r="BN148"/>
          <cell r="BO148"/>
          <cell r="BP148">
            <v>42825</v>
          </cell>
          <cell r="BQ148">
            <v>42124</v>
          </cell>
          <cell r="BR148"/>
          <cell r="BS148">
            <v>42480</v>
          </cell>
          <cell r="BT148"/>
          <cell r="BU148"/>
          <cell r="BV148"/>
          <cell r="BW148"/>
          <cell r="BX148" t="str">
            <v>30/06/2018</v>
          </cell>
          <cell r="BY148"/>
          <cell r="BZ148"/>
          <cell r="CA148"/>
          <cell r="CB148"/>
          <cell r="CC148"/>
          <cell r="CD148"/>
          <cell r="CE148"/>
          <cell r="CF148"/>
          <cell r="CG148"/>
          <cell r="CH148"/>
          <cell r="CI148"/>
          <cell r="CJ148"/>
          <cell r="CK148"/>
          <cell r="CL148">
            <v>42499</v>
          </cell>
          <cell r="CM148"/>
          <cell r="CN148"/>
          <cell r="CO148"/>
          <cell r="CP148"/>
          <cell r="CQ148"/>
          <cell r="CR148"/>
          <cell r="CS148"/>
          <cell r="CT148"/>
          <cell r="CU148"/>
          <cell r="CV148"/>
          <cell r="CW148"/>
          <cell r="CX148"/>
          <cell r="CY148"/>
          <cell r="CZ148"/>
          <cell r="DA148"/>
          <cell r="DB148"/>
          <cell r="DC148"/>
          <cell r="DD148"/>
          <cell r="DE148"/>
          <cell r="DF148"/>
          <cell r="DG148"/>
          <cell r="DH148"/>
          <cell r="DI148"/>
          <cell r="DJ148"/>
          <cell r="DK148"/>
          <cell r="DL148"/>
          <cell r="DM148"/>
          <cell r="DN148"/>
          <cell r="DO148"/>
          <cell r="DP148"/>
          <cell r="DQ148"/>
          <cell r="DR148"/>
          <cell r="DS148"/>
          <cell r="DT148"/>
          <cell r="DU148"/>
          <cell r="DV148"/>
          <cell r="DW148">
            <v>42825</v>
          </cell>
          <cell r="DX148">
            <v>42735</v>
          </cell>
          <cell r="DY148"/>
          <cell r="DZ148">
            <v>42613</v>
          </cell>
          <cell r="EA148">
            <v>41519</v>
          </cell>
          <cell r="EB148">
            <v>43190</v>
          </cell>
          <cell r="EC148">
            <v>40682</v>
          </cell>
          <cell r="ED148">
            <v>42441</v>
          </cell>
          <cell r="EE148"/>
          <cell r="EF148"/>
          <cell r="EG148">
            <v>42615</v>
          </cell>
          <cell r="EH148">
            <v>42695</v>
          </cell>
          <cell r="EI148"/>
          <cell r="EJ148"/>
        </row>
        <row r="149">
          <cell r="B149"/>
          <cell r="C149" t="str">
            <v>Project</v>
          </cell>
          <cell r="D149"/>
          <cell r="E149"/>
          <cell r="F149"/>
          <cell r="G149"/>
          <cell r="H149"/>
          <cell r="I149"/>
          <cell r="J149" t="str">
            <v>Project</v>
          </cell>
          <cell r="K149" t="str">
            <v>Project</v>
          </cell>
          <cell r="L149"/>
          <cell r="M149"/>
          <cell r="N149"/>
          <cell r="O149"/>
          <cell r="P149"/>
          <cell r="Q149"/>
          <cell r="R149"/>
          <cell r="S149"/>
          <cell r="T149"/>
          <cell r="U149" t="str">
            <v>Project</v>
          </cell>
          <cell r="V149"/>
          <cell r="W149"/>
          <cell r="X149"/>
          <cell r="Y149"/>
          <cell r="Z149" t="str">
            <v>Project</v>
          </cell>
          <cell r="AA149"/>
          <cell r="AB149"/>
          <cell r="AC149"/>
          <cell r="AD149"/>
          <cell r="AE149"/>
          <cell r="AF149" t="str">
            <v>Project</v>
          </cell>
          <cell r="AG149"/>
          <cell r="AH149"/>
          <cell r="AI149"/>
          <cell r="AJ149"/>
          <cell r="AK149"/>
          <cell r="AL149"/>
          <cell r="AM149"/>
          <cell r="AN149"/>
          <cell r="AO149"/>
          <cell r="AP149"/>
          <cell r="AQ149"/>
          <cell r="AR149"/>
          <cell r="AS149"/>
          <cell r="AT149"/>
          <cell r="AU149"/>
          <cell r="AV149"/>
          <cell r="AW149"/>
          <cell r="AX149"/>
          <cell r="AY149"/>
          <cell r="AZ149"/>
          <cell r="BA149"/>
          <cell r="BB149"/>
          <cell r="BC149"/>
          <cell r="BD149"/>
          <cell r="BE149"/>
          <cell r="BF149"/>
          <cell r="BG149"/>
          <cell r="BH149"/>
          <cell r="BI149"/>
          <cell r="BJ149" t="str">
            <v>Assurance - Project Validation Review (PVR)</v>
          </cell>
          <cell r="BK149"/>
          <cell r="BL149"/>
          <cell r="BM149"/>
          <cell r="BN149"/>
          <cell r="BO149"/>
          <cell r="BP149"/>
          <cell r="BQ149" t="str">
            <v>Project</v>
          </cell>
          <cell r="BR149"/>
          <cell r="BS149" t="str">
            <v>Approval - Departmental</v>
          </cell>
          <cell r="BT149"/>
          <cell r="BU149"/>
          <cell r="BV149"/>
          <cell r="BW149"/>
          <cell r="BX149" t="str">
            <v>Project</v>
          </cell>
          <cell r="BY149"/>
          <cell r="BZ149"/>
          <cell r="CA149"/>
          <cell r="CB149"/>
          <cell r="CC149"/>
          <cell r="CD149"/>
          <cell r="CE149"/>
          <cell r="CF149"/>
          <cell r="CG149"/>
          <cell r="CH149"/>
          <cell r="CI149"/>
          <cell r="CJ149"/>
          <cell r="CK149"/>
          <cell r="CL149" t="str">
            <v>Project</v>
          </cell>
          <cell r="CM149"/>
          <cell r="CN149"/>
          <cell r="CO149"/>
          <cell r="CP149"/>
          <cell r="CQ149"/>
          <cell r="CR149"/>
          <cell r="CS149"/>
          <cell r="CT149"/>
          <cell r="CU149"/>
          <cell r="CV149"/>
          <cell r="CW149"/>
          <cell r="CX149"/>
          <cell r="CY149"/>
          <cell r="CZ149"/>
          <cell r="DA149"/>
          <cell r="DB149"/>
          <cell r="DC149"/>
          <cell r="DD149"/>
          <cell r="DE149"/>
          <cell r="DF149"/>
          <cell r="DG149"/>
          <cell r="DH149"/>
          <cell r="DI149"/>
          <cell r="DJ149"/>
          <cell r="DK149"/>
          <cell r="DL149"/>
          <cell r="DM149"/>
          <cell r="DN149"/>
          <cell r="DO149"/>
          <cell r="DP149"/>
          <cell r="DQ149"/>
          <cell r="DR149"/>
          <cell r="DS149"/>
          <cell r="DT149"/>
          <cell r="DU149"/>
          <cell r="DV149"/>
          <cell r="DW149" t="str">
            <v>Project</v>
          </cell>
          <cell r="DX149" t="str">
            <v>Project</v>
          </cell>
          <cell r="DY149"/>
          <cell r="DZ149" t="str">
            <v>Procurement</v>
          </cell>
          <cell r="EA149" t="str">
            <v>Approval - HMT Other</v>
          </cell>
          <cell r="EB149" t="str">
            <v>Project</v>
          </cell>
          <cell r="EC149" t="str">
            <v>Project</v>
          </cell>
          <cell r="ED149" t="str">
            <v xml:space="preserve">Other </v>
          </cell>
          <cell r="EE149"/>
          <cell r="EF149"/>
          <cell r="EG149"/>
          <cell r="EH149" t="str">
            <v>Project</v>
          </cell>
          <cell r="EI149"/>
          <cell r="EJ149"/>
        </row>
        <row r="150">
          <cell r="B150"/>
          <cell r="C150"/>
          <cell r="D150"/>
          <cell r="E150"/>
          <cell r="F150"/>
          <cell r="G150"/>
          <cell r="H150"/>
          <cell r="I150"/>
          <cell r="J150" t="str">
            <v>Delays in budget and HR approval and challenges faced to recruit Property Professionals have held up programme team assembly. Rebaselining has taken place accordingly. Taken views from Experts such as National Proprety Advisors to rebaseline programme Plan and working through approval roadmap to ensure realistic timings.</v>
          </cell>
          <cell r="K150"/>
          <cell r="L150"/>
          <cell r="M150"/>
          <cell r="N150"/>
          <cell r="O150"/>
          <cell r="P150"/>
          <cell r="Q150"/>
          <cell r="R150"/>
          <cell r="S150"/>
          <cell r="T150"/>
          <cell r="U150"/>
          <cell r="V150"/>
          <cell r="W150"/>
          <cell r="X150"/>
          <cell r="Y150"/>
          <cell r="Z150"/>
          <cell r="AA150"/>
          <cell r="AB150"/>
          <cell r="AC150"/>
          <cell r="AD150"/>
          <cell r="AE150"/>
          <cell r="AF150"/>
          <cell r="AG150"/>
          <cell r="AH150"/>
          <cell r="AI150"/>
          <cell r="AJ150"/>
          <cell r="AK150"/>
          <cell r="AL150"/>
          <cell r="AM150"/>
          <cell r="AN150"/>
          <cell r="AO150"/>
          <cell r="AP150"/>
          <cell r="AQ150"/>
          <cell r="AR150"/>
          <cell r="AS150"/>
          <cell r="AT150"/>
          <cell r="AU150"/>
          <cell r="AV150"/>
          <cell r="AW150"/>
          <cell r="AX150"/>
          <cell r="AY150"/>
          <cell r="AZ150"/>
          <cell r="BA150"/>
          <cell r="BB150"/>
          <cell r="BC150"/>
          <cell r="BD150"/>
          <cell r="BE150"/>
          <cell r="BF150"/>
          <cell r="BG150"/>
          <cell r="BH150"/>
          <cell r="BI150"/>
          <cell r="BJ150" t="str">
            <v>Not undertaken at the time</v>
          </cell>
          <cell r="BK150"/>
          <cell r="BL150"/>
          <cell r="BM150"/>
          <cell r="BN150"/>
          <cell r="BO150"/>
          <cell r="BP150"/>
          <cell r="BQ150"/>
          <cell r="BR150"/>
          <cell r="BS150"/>
          <cell r="BT150"/>
          <cell r="BU150"/>
          <cell r="BV150"/>
          <cell r="BW150"/>
          <cell r="BX150">
            <v>0.5</v>
          </cell>
          <cell r="BY150"/>
          <cell r="BZ150"/>
          <cell r="CA150"/>
          <cell r="CB150"/>
          <cell r="CC150"/>
          <cell r="CD150"/>
          <cell r="CE150"/>
          <cell r="CF150"/>
          <cell r="CG150"/>
          <cell r="CH150"/>
          <cell r="CI150"/>
          <cell r="CJ150"/>
          <cell r="CK150"/>
          <cell r="CL150"/>
          <cell r="CM150"/>
          <cell r="CN150"/>
          <cell r="CO150"/>
          <cell r="CP150"/>
          <cell r="CQ150"/>
          <cell r="CR150"/>
          <cell r="CS150"/>
          <cell r="CT150"/>
          <cell r="CU150"/>
          <cell r="CV150"/>
          <cell r="CW150"/>
          <cell r="CX150"/>
          <cell r="CY150"/>
          <cell r="CZ150"/>
          <cell r="DA150"/>
          <cell r="DB150"/>
          <cell r="DC150"/>
          <cell r="DD150"/>
          <cell r="DE150"/>
          <cell r="DF150"/>
          <cell r="DG150"/>
          <cell r="DH150"/>
          <cell r="DI150"/>
          <cell r="DJ150"/>
          <cell r="DK150"/>
          <cell r="DL150"/>
          <cell r="DM150"/>
          <cell r="DN150"/>
          <cell r="DO150"/>
          <cell r="DP150"/>
          <cell r="DQ150"/>
          <cell r="DR150"/>
          <cell r="DS150"/>
          <cell r="DT150"/>
          <cell r="DU150"/>
          <cell r="DV150"/>
          <cell r="DW150"/>
          <cell r="DX150"/>
          <cell r="DY150"/>
          <cell r="DZ150"/>
          <cell r="EA150" t="str">
            <v>Slippage due to complex contract negotiations</v>
          </cell>
          <cell r="EB150"/>
          <cell r="EC150"/>
          <cell r="ED150"/>
          <cell r="EE150"/>
          <cell r="EF150"/>
          <cell r="EG150" t="str">
            <v>ITPD documen release, dialogue sessions with bidders, submission and evaluation of bids and contract award were key milestones achieved by this date</v>
          </cell>
          <cell r="EH150"/>
          <cell r="EI150"/>
          <cell r="EJ150"/>
        </row>
        <row r="151">
          <cell r="B151"/>
          <cell r="C151" t="str">
            <v>Phase 2 Complete</v>
          </cell>
          <cell r="D151"/>
          <cell r="E151"/>
          <cell r="F151"/>
          <cell r="G151"/>
          <cell r="H151"/>
          <cell r="I151"/>
          <cell r="J151" t="str">
            <v>Tranche 1 Development Activities Complete</v>
          </cell>
          <cell r="K151" t="str">
            <v>ISSC1 Contract Novation</v>
          </cell>
          <cell r="L151"/>
          <cell r="M151"/>
          <cell r="N151" t="str">
            <v>75% Deployment of new Print Solution to entire CPS estate</v>
          </cell>
          <cell r="O151"/>
          <cell r="P151"/>
          <cell r="Q151"/>
          <cell r="R151"/>
          <cell r="S151"/>
          <cell r="T151"/>
          <cell r="U151" t="str">
            <v>First emplacement of legacy radioactive waste</v>
          </cell>
          <cell r="V151"/>
          <cell r="W151"/>
          <cell r="X151"/>
          <cell r="Y151"/>
          <cell r="Z151" t="str">
            <v>Service Desk Available</v>
          </cell>
          <cell r="AA151"/>
          <cell r="AB151"/>
          <cell r="AC151"/>
          <cell r="AD151"/>
          <cell r="AE151"/>
          <cell r="AF151" t="str">
            <v>3 Compete Construction Facilities</v>
          </cell>
          <cell r="AG151"/>
          <cell r="AH151"/>
          <cell r="AI151"/>
          <cell r="AJ151"/>
          <cell r="AK151"/>
          <cell r="AL151"/>
          <cell r="AM151"/>
          <cell r="AN151"/>
          <cell r="AO151"/>
          <cell r="AP151"/>
          <cell r="AQ151"/>
          <cell r="AR151"/>
          <cell r="AS151"/>
          <cell r="AT151"/>
          <cell r="AU151"/>
          <cell r="AV151"/>
          <cell r="AW151"/>
          <cell r="AX151" t="str">
            <v xml:space="preserve">PAR Gateway Review </v>
          </cell>
          <cell r="AY151"/>
          <cell r="AZ151"/>
          <cell r="BA151"/>
          <cell r="BB151"/>
          <cell r="BC151"/>
          <cell r="BD151"/>
          <cell r="BE151"/>
          <cell r="BF151"/>
          <cell r="BG151"/>
          <cell r="BH151"/>
          <cell r="BI151"/>
          <cell r="BJ151"/>
          <cell r="BK151"/>
          <cell r="BL151"/>
          <cell r="BM151"/>
          <cell r="BN151" t="str">
            <v>Construction/enabling to start</v>
          </cell>
          <cell r="BO151"/>
          <cell r="BP151" t="str">
            <v>Original Baseline Business Case End Date</v>
          </cell>
          <cell r="BQ151" t="str">
            <v>Staging of small/micro/new employers - 10%</v>
          </cell>
          <cell r="BR151"/>
          <cell r="BS151" t="str">
            <v xml:space="preserve">L1 design OED handed to delivery </v>
          </cell>
          <cell r="BT151"/>
          <cell r="BU151"/>
          <cell r="BV151"/>
          <cell r="BW151"/>
          <cell r="BX151" t="str">
            <v>Managed Migration (JSA/IB/HB) Concludes</v>
          </cell>
          <cell r="BY151"/>
          <cell r="BZ151"/>
          <cell r="CA151"/>
          <cell r="CB151"/>
          <cell r="CC151"/>
          <cell r="CD151"/>
          <cell r="CE151"/>
          <cell r="CF151"/>
          <cell r="CG151"/>
          <cell r="CH151"/>
          <cell r="CI151"/>
          <cell r="CJ151"/>
          <cell r="CK151"/>
          <cell r="CL151" t="str">
            <v>US Network Approval Testing Service  (NATS) available</v>
          </cell>
          <cell r="CM151"/>
          <cell r="CN151"/>
          <cell r="CO151"/>
          <cell r="CP151"/>
          <cell r="CQ151"/>
          <cell r="CR151"/>
          <cell r="CS151"/>
          <cell r="CT151"/>
          <cell r="CU151"/>
          <cell r="CV151"/>
          <cell r="CW151"/>
          <cell r="CX151"/>
          <cell r="CY151"/>
          <cell r="CZ151"/>
          <cell r="DA151"/>
          <cell r="DB151"/>
          <cell r="DC151"/>
          <cell r="DD151"/>
          <cell r="DE151"/>
          <cell r="DF151"/>
          <cell r="DG151"/>
          <cell r="DH151"/>
          <cell r="DI151"/>
          <cell r="DJ151"/>
          <cell r="DK151"/>
          <cell r="DL151"/>
          <cell r="DM151"/>
          <cell r="DN151"/>
          <cell r="DO151"/>
          <cell r="DP151"/>
          <cell r="DQ151"/>
          <cell r="DR151"/>
          <cell r="DS151"/>
          <cell r="DT151"/>
          <cell r="DU151"/>
          <cell r="DV151"/>
          <cell r="DW151" t="str">
            <v>Phase 2 - section handover of prison</v>
          </cell>
          <cell r="DX151" t="str">
            <v>IDAM MVP Complete</v>
          </cell>
          <cell r="DY151"/>
          <cell r="DZ151" t="str">
            <v>Award Recommendation</v>
          </cell>
          <cell r="EA151" t="str">
            <v>Networks VVI Contract Award</v>
          </cell>
          <cell r="EB151" t="str">
            <v>Civil, Family, Tribunal Wi-Fi delivered in hearing centres (National roll-out)</v>
          </cell>
          <cell r="EC151" t="str">
            <v>IDP Rollout Roadmap produced</v>
          </cell>
          <cell r="ED151" t="str">
            <v>Launch 8 week consultation - Transforming Legal Aid</v>
          </cell>
          <cell r="EE151"/>
          <cell r="EF151"/>
          <cell r="EG151" t="str">
            <v xml:space="preserve">75% completion - Mobilisation and transition </v>
          </cell>
          <cell r="EH151" t="str">
            <v>MS17 Post Go Live</v>
          </cell>
          <cell r="EI151"/>
          <cell r="EJ151"/>
        </row>
        <row r="152">
          <cell r="B152"/>
          <cell r="C152">
            <v>45247</v>
          </cell>
          <cell r="D152"/>
          <cell r="E152"/>
          <cell r="F152"/>
          <cell r="G152"/>
          <cell r="H152"/>
          <cell r="I152"/>
          <cell r="J152">
            <v>42735</v>
          </cell>
          <cell r="K152">
            <v>41456</v>
          </cell>
          <cell r="L152"/>
          <cell r="M152"/>
          <cell r="N152">
            <v>42401</v>
          </cell>
          <cell r="O152"/>
          <cell r="P152"/>
          <cell r="Q152"/>
          <cell r="R152"/>
          <cell r="S152"/>
          <cell r="T152"/>
          <cell r="U152">
            <v>51501</v>
          </cell>
          <cell r="V152"/>
          <cell r="W152"/>
          <cell r="X152"/>
          <cell r="Y152"/>
          <cell r="Z152">
            <v>42919</v>
          </cell>
          <cell r="AA152"/>
          <cell r="AB152"/>
          <cell r="AC152"/>
          <cell r="AD152"/>
          <cell r="AE152"/>
          <cell r="AF152">
            <v>41061</v>
          </cell>
          <cell r="AG152"/>
          <cell r="AH152"/>
          <cell r="AI152"/>
          <cell r="AJ152"/>
          <cell r="AK152"/>
          <cell r="AL152"/>
          <cell r="AM152"/>
          <cell r="AN152"/>
          <cell r="AO152"/>
          <cell r="AP152"/>
          <cell r="AQ152"/>
          <cell r="AR152"/>
          <cell r="AS152"/>
          <cell r="AT152"/>
          <cell r="AU152"/>
          <cell r="AV152"/>
          <cell r="AW152"/>
          <cell r="AX152">
            <v>42040</v>
          </cell>
          <cell r="AY152"/>
          <cell r="AZ152"/>
          <cell r="BA152"/>
          <cell r="BB152"/>
          <cell r="BC152"/>
          <cell r="BD152"/>
          <cell r="BE152"/>
          <cell r="BF152"/>
          <cell r="BG152"/>
          <cell r="BH152"/>
          <cell r="BI152"/>
          <cell r="BJ152"/>
          <cell r="BK152"/>
          <cell r="BL152"/>
          <cell r="BM152"/>
          <cell r="BN152">
            <v>42552</v>
          </cell>
          <cell r="BO152"/>
          <cell r="BP152">
            <v>44651</v>
          </cell>
          <cell r="BQ152">
            <v>43159</v>
          </cell>
          <cell r="BR152"/>
          <cell r="BS152">
            <v>42521</v>
          </cell>
          <cell r="BT152"/>
          <cell r="BU152"/>
          <cell r="BV152"/>
          <cell r="BW152"/>
          <cell r="BX152">
            <v>44012</v>
          </cell>
          <cell r="BY152"/>
          <cell r="BZ152"/>
          <cell r="CA152"/>
          <cell r="CB152"/>
          <cell r="CC152"/>
          <cell r="CD152"/>
          <cell r="CE152"/>
          <cell r="CF152"/>
          <cell r="CG152"/>
          <cell r="CH152"/>
          <cell r="CI152"/>
          <cell r="CJ152"/>
          <cell r="CK152"/>
          <cell r="CL152">
            <v>42591</v>
          </cell>
          <cell r="CM152"/>
          <cell r="CN152"/>
          <cell r="CO152"/>
          <cell r="CP152"/>
          <cell r="CQ152"/>
          <cell r="CR152"/>
          <cell r="CS152"/>
          <cell r="CT152"/>
          <cell r="CU152"/>
          <cell r="CV152"/>
          <cell r="CW152"/>
          <cell r="CX152"/>
          <cell r="CY152"/>
          <cell r="CZ152"/>
          <cell r="DA152"/>
          <cell r="DB152"/>
          <cell r="DC152"/>
          <cell r="DD152"/>
          <cell r="DE152"/>
          <cell r="DF152"/>
          <cell r="DG152"/>
          <cell r="DH152"/>
          <cell r="DI152"/>
          <cell r="DJ152"/>
          <cell r="DK152"/>
          <cell r="DL152"/>
          <cell r="DM152"/>
          <cell r="DN152"/>
          <cell r="DO152"/>
          <cell r="DP152"/>
          <cell r="DQ152"/>
          <cell r="DR152"/>
          <cell r="DS152"/>
          <cell r="DT152"/>
          <cell r="DU152"/>
          <cell r="DV152"/>
          <cell r="DW152">
            <v>42853</v>
          </cell>
          <cell r="DX152">
            <v>42582</v>
          </cell>
          <cell r="DY152"/>
          <cell r="DZ152">
            <v>42752</v>
          </cell>
          <cell r="EA152">
            <v>41501</v>
          </cell>
          <cell r="EB152">
            <v>42884</v>
          </cell>
          <cell r="EC152">
            <v>40694</v>
          </cell>
          <cell r="ED152">
            <v>41383</v>
          </cell>
          <cell r="EE152"/>
          <cell r="EF152"/>
          <cell r="EG152">
            <v>42495</v>
          </cell>
          <cell r="EH152">
            <v>42748</v>
          </cell>
          <cell r="EI152"/>
          <cell r="EJ152"/>
        </row>
        <row r="153">
          <cell r="B153"/>
          <cell r="C153"/>
          <cell r="D153"/>
          <cell r="E153"/>
          <cell r="F153"/>
          <cell r="G153"/>
          <cell r="H153"/>
          <cell r="I153"/>
          <cell r="J153"/>
          <cell r="K153"/>
          <cell r="L153"/>
          <cell r="M153"/>
          <cell r="N153"/>
          <cell r="O153"/>
          <cell r="P153"/>
          <cell r="Q153"/>
          <cell r="R153"/>
          <cell r="S153"/>
          <cell r="T153"/>
          <cell r="U153"/>
          <cell r="V153"/>
          <cell r="W153"/>
          <cell r="X153"/>
          <cell r="Y153"/>
          <cell r="Z153">
            <v>42947</v>
          </cell>
          <cell r="AA153"/>
          <cell r="AB153"/>
          <cell r="AC153"/>
          <cell r="AD153"/>
          <cell r="AE153"/>
          <cell r="AF153"/>
          <cell r="AG153"/>
          <cell r="AH153"/>
          <cell r="AI153"/>
          <cell r="AJ153"/>
          <cell r="AK153"/>
          <cell r="AL153"/>
          <cell r="AM153"/>
          <cell r="AN153"/>
          <cell r="AO153"/>
          <cell r="AP153"/>
          <cell r="AQ153"/>
          <cell r="AR153"/>
          <cell r="AS153"/>
          <cell r="AT153"/>
          <cell r="AU153"/>
          <cell r="AV153"/>
          <cell r="AW153"/>
          <cell r="AX153"/>
          <cell r="AY153"/>
          <cell r="AZ153"/>
          <cell r="BA153"/>
          <cell r="BB153"/>
          <cell r="BC153"/>
          <cell r="BD153"/>
          <cell r="BE153"/>
          <cell r="BF153"/>
          <cell r="BG153"/>
          <cell r="BH153"/>
          <cell r="BI153"/>
          <cell r="BJ153"/>
          <cell r="BK153"/>
          <cell r="BL153"/>
          <cell r="BM153"/>
          <cell r="BN153" t="str">
            <v xml:space="preserve"> 01/07/2018</v>
          </cell>
          <cell r="BO153"/>
          <cell r="BP153"/>
          <cell r="BQ153"/>
          <cell r="BR153"/>
          <cell r="BS153"/>
          <cell r="BT153"/>
          <cell r="BU153"/>
          <cell r="BV153"/>
          <cell r="BW153"/>
          <cell r="BX153"/>
          <cell r="BY153"/>
          <cell r="BZ153"/>
          <cell r="CA153"/>
          <cell r="CB153"/>
          <cell r="CC153"/>
          <cell r="CD153"/>
          <cell r="CE153"/>
          <cell r="CF153"/>
          <cell r="CG153"/>
          <cell r="CH153"/>
          <cell r="CI153"/>
          <cell r="CJ153"/>
          <cell r="CK153"/>
          <cell r="CL153"/>
          <cell r="CM153"/>
          <cell r="CN153"/>
          <cell r="CO153"/>
          <cell r="CP153"/>
          <cell r="CQ153"/>
          <cell r="CR153"/>
          <cell r="CS153"/>
          <cell r="CT153"/>
          <cell r="CU153"/>
          <cell r="CV153"/>
          <cell r="CW153"/>
          <cell r="CX153"/>
          <cell r="CY153"/>
          <cell r="CZ153"/>
          <cell r="DA153"/>
          <cell r="DB153"/>
          <cell r="DC153"/>
          <cell r="DD153"/>
          <cell r="DE153"/>
          <cell r="DF153"/>
          <cell r="DG153"/>
          <cell r="DH153"/>
          <cell r="DI153"/>
          <cell r="DJ153"/>
          <cell r="DK153"/>
          <cell r="DL153"/>
          <cell r="DM153"/>
          <cell r="DN153"/>
          <cell r="DO153"/>
          <cell r="DP153"/>
          <cell r="DQ153"/>
          <cell r="DR153"/>
          <cell r="DS153"/>
          <cell r="DT153"/>
          <cell r="DU153"/>
          <cell r="DV153"/>
          <cell r="DW153"/>
          <cell r="DX153"/>
          <cell r="DY153"/>
          <cell r="DZ153"/>
          <cell r="EA153">
            <v>41649</v>
          </cell>
          <cell r="EB153"/>
          <cell r="EC153"/>
          <cell r="ED153"/>
          <cell r="EE153"/>
          <cell r="EF153"/>
          <cell r="EG153"/>
          <cell r="EH153"/>
          <cell r="EI153"/>
          <cell r="EJ153"/>
        </row>
        <row r="154">
          <cell r="B154"/>
          <cell r="C154">
            <v>45247</v>
          </cell>
          <cell r="D154"/>
          <cell r="E154"/>
          <cell r="F154"/>
          <cell r="G154"/>
          <cell r="H154"/>
          <cell r="I154"/>
          <cell r="J154">
            <v>42735</v>
          </cell>
          <cell r="K154">
            <v>41566</v>
          </cell>
          <cell r="L154"/>
          <cell r="M154"/>
          <cell r="N154">
            <v>42555</v>
          </cell>
          <cell r="O154"/>
          <cell r="P154"/>
          <cell r="Q154"/>
          <cell r="R154"/>
          <cell r="S154"/>
          <cell r="T154"/>
          <cell r="U154">
            <v>51501</v>
          </cell>
          <cell r="V154"/>
          <cell r="W154"/>
          <cell r="X154"/>
          <cell r="Y154"/>
          <cell r="Z154">
            <v>42947</v>
          </cell>
          <cell r="AA154"/>
          <cell r="AB154"/>
          <cell r="AC154"/>
          <cell r="AD154"/>
          <cell r="AE154"/>
          <cell r="AF154">
            <v>41061</v>
          </cell>
          <cell r="AG154"/>
          <cell r="AH154"/>
          <cell r="AI154"/>
          <cell r="AJ154"/>
          <cell r="AK154"/>
          <cell r="AL154"/>
          <cell r="AM154"/>
          <cell r="AN154"/>
          <cell r="AO154"/>
          <cell r="AP154"/>
          <cell r="AQ154"/>
          <cell r="AR154"/>
          <cell r="AS154"/>
          <cell r="AT154"/>
          <cell r="AU154"/>
          <cell r="AV154"/>
          <cell r="AW154"/>
          <cell r="AX154">
            <v>42040</v>
          </cell>
          <cell r="AY154"/>
          <cell r="AZ154"/>
          <cell r="BA154"/>
          <cell r="BB154"/>
          <cell r="BC154"/>
          <cell r="BD154"/>
          <cell r="BE154"/>
          <cell r="BF154"/>
          <cell r="BG154"/>
          <cell r="BH154"/>
          <cell r="BI154"/>
          <cell r="BJ154"/>
          <cell r="BK154"/>
          <cell r="BL154"/>
          <cell r="BM154"/>
          <cell r="BN154" t="str">
            <v xml:space="preserve"> 01/07/2018</v>
          </cell>
          <cell r="BO154"/>
          <cell r="BP154">
            <v>44651</v>
          </cell>
          <cell r="BQ154">
            <v>43159</v>
          </cell>
          <cell r="BR154"/>
          <cell r="BS154">
            <v>42521</v>
          </cell>
          <cell r="BT154"/>
          <cell r="BU154"/>
          <cell r="BV154"/>
          <cell r="BW154"/>
          <cell r="BX154">
            <v>44012</v>
          </cell>
          <cell r="BY154"/>
          <cell r="BZ154"/>
          <cell r="CA154"/>
          <cell r="CB154"/>
          <cell r="CC154"/>
          <cell r="CD154"/>
          <cell r="CE154"/>
          <cell r="CF154"/>
          <cell r="CG154"/>
          <cell r="CH154"/>
          <cell r="CI154"/>
          <cell r="CJ154"/>
          <cell r="CK154"/>
          <cell r="CL154">
            <v>42591</v>
          </cell>
          <cell r="CM154"/>
          <cell r="CN154"/>
          <cell r="CO154"/>
          <cell r="CP154"/>
          <cell r="CQ154"/>
          <cell r="CR154"/>
          <cell r="CS154"/>
          <cell r="CT154"/>
          <cell r="CU154"/>
          <cell r="CV154"/>
          <cell r="CW154"/>
          <cell r="CX154"/>
          <cell r="CY154"/>
          <cell r="CZ154"/>
          <cell r="DA154"/>
          <cell r="DB154"/>
          <cell r="DC154"/>
          <cell r="DD154"/>
          <cell r="DE154"/>
          <cell r="DF154"/>
          <cell r="DG154"/>
          <cell r="DH154"/>
          <cell r="DI154"/>
          <cell r="DJ154"/>
          <cell r="DK154"/>
          <cell r="DL154"/>
          <cell r="DM154"/>
          <cell r="DN154"/>
          <cell r="DO154"/>
          <cell r="DP154"/>
          <cell r="DQ154"/>
          <cell r="DR154"/>
          <cell r="DS154"/>
          <cell r="DT154"/>
          <cell r="DU154"/>
          <cell r="DV154"/>
          <cell r="DW154">
            <v>42853</v>
          </cell>
          <cell r="DX154">
            <v>42582</v>
          </cell>
          <cell r="DY154"/>
          <cell r="DZ154">
            <v>42752</v>
          </cell>
          <cell r="EA154">
            <v>41649</v>
          </cell>
          <cell r="EB154">
            <v>42884</v>
          </cell>
          <cell r="EC154">
            <v>40694</v>
          </cell>
          <cell r="ED154">
            <v>41383</v>
          </cell>
          <cell r="EE154"/>
          <cell r="EF154"/>
          <cell r="EG154">
            <v>42495</v>
          </cell>
          <cell r="EH154">
            <v>42748</v>
          </cell>
          <cell r="EI154"/>
          <cell r="EJ154"/>
        </row>
        <row r="155">
          <cell r="B155"/>
          <cell r="C155" t="str">
            <v>Project</v>
          </cell>
          <cell r="D155"/>
          <cell r="E155"/>
          <cell r="F155"/>
          <cell r="G155"/>
          <cell r="H155"/>
          <cell r="I155"/>
          <cell r="J155" t="str">
            <v>Project</v>
          </cell>
          <cell r="K155" t="str">
            <v>Project</v>
          </cell>
          <cell r="L155"/>
          <cell r="M155"/>
          <cell r="N155"/>
          <cell r="O155"/>
          <cell r="P155"/>
          <cell r="Q155"/>
          <cell r="R155"/>
          <cell r="S155"/>
          <cell r="T155"/>
          <cell r="U155" t="str">
            <v>Project</v>
          </cell>
          <cell r="V155"/>
          <cell r="W155"/>
          <cell r="X155"/>
          <cell r="Y155"/>
          <cell r="Z155" t="str">
            <v>Project</v>
          </cell>
          <cell r="AA155"/>
          <cell r="AB155"/>
          <cell r="AC155"/>
          <cell r="AD155"/>
          <cell r="AE155"/>
          <cell r="AF155" t="str">
            <v>Project</v>
          </cell>
          <cell r="AG155"/>
          <cell r="AH155"/>
          <cell r="AI155"/>
          <cell r="AJ155"/>
          <cell r="AK155"/>
          <cell r="AL155"/>
          <cell r="AM155"/>
          <cell r="AN155"/>
          <cell r="AO155"/>
          <cell r="AP155"/>
          <cell r="AQ155"/>
          <cell r="AR155"/>
          <cell r="AS155"/>
          <cell r="AT155"/>
          <cell r="AU155"/>
          <cell r="AV155"/>
          <cell r="AW155"/>
          <cell r="AX155" t="str">
            <v>Assurance - MPA PAR</v>
          </cell>
          <cell r="AY155"/>
          <cell r="AZ155"/>
          <cell r="BA155"/>
          <cell r="BB155"/>
          <cell r="BC155"/>
          <cell r="BD155"/>
          <cell r="BE155"/>
          <cell r="BF155"/>
          <cell r="BG155"/>
          <cell r="BH155"/>
          <cell r="BI155"/>
          <cell r="BJ155"/>
          <cell r="BK155"/>
          <cell r="BL155"/>
          <cell r="BM155"/>
          <cell r="BN155" t="str">
            <v>Project</v>
          </cell>
          <cell r="BO155"/>
          <cell r="BP155"/>
          <cell r="BQ155" t="str">
            <v>Project</v>
          </cell>
          <cell r="BR155"/>
          <cell r="BS155" t="str">
            <v xml:space="preserve">Other </v>
          </cell>
          <cell r="BT155"/>
          <cell r="BU155"/>
          <cell r="BV155"/>
          <cell r="BW155"/>
          <cell r="BX155" t="str">
            <v>Project</v>
          </cell>
          <cell r="BY155"/>
          <cell r="BZ155"/>
          <cell r="CA155"/>
          <cell r="CB155"/>
          <cell r="CC155"/>
          <cell r="CD155"/>
          <cell r="CE155"/>
          <cell r="CF155"/>
          <cell r="CG155"/>
          <cell r="CH155"/>
          <cell r="CI155"/>
          <cell r="CJ155"/>
          <cell r="CK155"/>
          <cell r="CL155" t="str">
            <v>Project</v>
          </cell>
          <cell r="CM155"/>
          <cell r="CN155"/>
          <cell r="CO155"/>
          <cell r="CP155"/>
          <cell r="CQ155"/>
          <cell r="CR155"/>
          <cell r="CS155"/>
          <cell r="CT155"/>
          <cell r="CU155"/>
          <cell r="CV155"/>
          <cell r="CW155"/>
          <cell r="CX155"/>
          <cell r="CY155"/>
          <cell r="CZ155"/>
          <cell r="DA155"/>
          <cell r="DB155"/>
          <cell r="DC155"/>
          <cell r="DD155"/>
          <cell r="DE155"/>
          <cell r="DF155"/>
          <cell r="DG155"/>
          <cell r="DH155"/>
          <cell r="DI155"/>
          <cell r="DJ155"/>
          <cell r="DK155"/>
          <cell r="DL155"/>
          <cell r="DM155"/>
          <cell r="DN155"/>
          <cell r="DO155"/>
          <cell r="DP155"/>
          <cell r="DQ155"/>
          <cell r="DR155"/>
          <cell r="DS155"/>
          <cell r="DT155"/>
          <cell r="DU155"/>
          <cell r="DV155"/>
          <cell r="DW155" t="str">
            <v>Project</v>
          </cell>
          <cell r="DX155" t="str">
            <v>Project</v>
          </cell>
          <cell r="DY155"/>
          <cell r="DZ155" t="str">
            <v>Procurement</v>
          </cell>
          <cell r="EA155" t="str">
            <v>Approval - HMT Other</v>
          </cell>
          <cell r="EB155" t="str">
            <v>Project</v>
          </cell>
          <cell r="EC155" t="str">
            <v>Project</v>
          </cell>
          <cell r="ED155" t="str">
            <v xml:space="preserve">Other </v>
          </cell>
          <cell r="EE155"/>
          <cell r="EF155"/>
          <cell r="EG155"/>
          <cell r="EH155" t="str">
            <v>Project</v>
          </cell>
          <cell r="EI155"/>
          <cell r="EJ155"/>
        </row>
        <row r="156">
          <cell r="B156"/>
          <cell r="C156"/>
          <cell r="D156"/>
          <cell r="E156"/>
          <cell r="F156"/>
          <cell r="G156"/>
          <cell r="H156"/>
          <cell r="I156"/>
          <cell r="J156" t="str">
            <v xml:space="preserve">On track - Reviewed delivery milestones to include the Main Case approval points by tranches because Locality projects delivery commence only after the Business Cases to sign the lease have been approved by HMT.  </v>
          </cell>
          <cell r="K156"/>
          <cell r="L156"/>
          <cell r="M156"/>
          <cell r="N156"/>
          <cell r="O156"/>
          <cell r="P156"/>
          <cell r="Q156"/>
          <cell r="R156"/>
          <cell r="S156"/>
          <cell r="T156"/>
          <cell r="U156"/>
          <cell r="V156"/>
          <cell r="W156"/>
          <cell r="X156"/>
          <cell r="Y156"/>
          <cell r="Z156" t="str">
            <v>Rebaselined as part of 'Baseline 2'</v>
          </cell>
          <cell r="AA156"/>
          <cell r="AB156"/>
          <cell r="AC156"/>
          <cell r="AD156"/>
          <cell r="AE156"/>
          <cell r="AF156"/>
          <cell r="AG156"/>
          <cell r="AH156"/>
          <cell r="AI156"/>
          <cell r="AJ156"/>
          <cell r="AK156"/>
          <cell r="AL156"/>
          <cell r="AM156"/>
          <cell r="AN156"/>
          <cell r="AO156"/>
          <cell r="AP156"/>
          <cell r="AQ156"/>
          <cell r="AR156"/>
          <cell r="AS156"/>
          <cell r="AT156"/>
          <cell r="AU156"/>
          <cell r="AV156"/>
          <cell r="AW156"/>
          <cell r="AX156" t="str">
            <v>Programme Assurance Review has been completed from 3-5 February 2015.</v>
          </cell>
          <cell r="AY156"/>
          <cell r="AZ156"/>
          <cell r="BA156"/>
          <cell r="BB156"/>
          <cell r="BC156"/>
          <cell r="BD156"/>
          <cell r="BE156"/>
          <cell r="BF156"/>
          <cell r="BG156"/>
          <cell r="BH156"/>
          <cell r="BI156"/>
          <cell r="BJ156"/>
          <cell r="BK156"/>
          <cell r="BL156"/>
          <cell r="BM156"/>
          <cell r="BN156" t="str">
            <v>Subject to agreement on FBC approval and risk appetite 25%</v>
          </cell>
          <cell r="BO156"/>
          <cell r="BP156"/>
          <cell r="BQ156"/>
          <cell r="BR156"/>
          <cell r="BS156"/>
          <cell r="BT156"/>
          <cell r="BU156"/>
          <cell r="BV156"/>
          <cell r="BW156"/>
          <cell r="BX156">
            <v>0.75</v>
          </cell>
          <cell r="BY156"/>
          <cell r="BZ156"/>
          <cell r="CA156"/>
          <cell r="CB156"/>
          <cell r="CC156"/>
          <cell r="CD156"/>
          <cell r="CE156"/>
          <cell r="CF156"/>
          <cell r="CG156"/>
          <cell r="CH156"/>
          <cell r="CI156"/>
          <cell r="CJ156"/>
          <cell r="CK156"/>
          <cell r="CL156"/>
          <cell r="CM156"/>
          <cell r="CN156"/>
          <cell r="CO156"/>
          <cell r="CP156"/>
          <cell r="CQ156"/>
          <cell r="CR156"/>
          <cell r="CS156"/>
          <cell r="CT156"/>
          <cell r="CU156"/>
          <cell r="CV156"/>
          <cell r="CW156"/>
          <cell r="CX156"/>
          <cell r="CY156"/>
          <cell r="CZ156"/>
          <cell r="DA156"/>
          <cell r="DB156"/>
          <cell r="DC156"/>
          <cell r="DD156"/>
          <cell r="DE156"/>
          <cell r="DF156"/>
          <cell r="DG156"/>
          <cell r="DH156"/>
          <cell r="DI156"/>
          <cell r="DJ156"/>
          <cell r="DK156"/>
          <cell r="DL156"/>
          <cell r="DM156"/>
          <cell r="DN156"/>
          <cell r="DO156"/>
          <cell r="DP156"/>
          <cell r="DQ156"/>
          <cell r="DR156"/>
          <cell r="DS156"/>
          <cell r="DT156"/>
          <cell r="DU156"/>
          <cell r="DV156"/>
          <cell r="DW156" t="str">
            <v>Section one includes everything needed to operate the prsion with two of three houseblocks (accomodating 1404 men at full capacity)</v>
          </cell>
          <cell r="DX156"/>
          <cell r="DY156"/>
          <cell r="DZ156"/>
          <cell r="EA156" t="str">
            <v>Slippage due to complex contract negotiations</v>
          </cell>
          <cell r="EB156"/>
          <cell r="EC156"/>
          <cell r="ED156"/>
          <cell r="EE156"/>
          <cell r="EF156"/>
          <cell r="EG156" t="str">
            <v>Mobilisation and transition milestones were achieved by this date leading to service commencement.</v>
          </cell>
          <cell r="EH156"/>
          <cell r="EI156"/>
          <cell r="EJ156"/>
        </row>
        <row r="157">
          <cell r="B157" t="str">
            <v>HMT PBC(Please provide version in notes)</v>
          </cell>
          <cell r="C157" t="str">
            <v>HMT PBC(Please provide version in notes)</v>
          </cell>
          <cell r="D157" t="str">
            <v>HMT PBC(Please provide version in notes)</v>
          </cell>
          <cell r="E157" t="str">
            <v>HMT PBC(Please provide version in notes)</v>
          </cell>
          <cell r="F157" t="str">
            <v>HMT PBC(Please provide version in notes)</v>
          </cell>
          <cell r="G157" t="str">
            <v>HMT PBC(Please provide version in notes)</v>
          </cell>
          <cell r="H157" t="str">
            <v>HMT PBC(Please provide version in notes)</v>
          </cell>
          <cell r="I157" t="str">
            <v>HMT PBC(Please provide version in notes)</v>
          </cell>
          <cell r="J157" t="str">
            <v>HMT PBC(Please provide version in notes)</v>
          </cell>
          <cell r="K157" t="str">
            <v>HMT PBC(Please provide version in notes)</v>
          </cell>
          <cell r="L157" t="str">
            <v>HMT PBC(Please provide version in notes)</v>
          </cell>
          <cell r="M157" t="str">
            <v>HMT PBC(Please provide version in notes)</v>
          </cell>
          <cell r="N157" t="str">
            <v>HMT PBC(Please provide version in notes)</v>
          </cell>
          <cell r="O157" t="str">
            <v>HMT PBC(Please provide version in notes)</v>
          </cell>
          <cell r="P157" t="str">
            <v>HMT PBC(Please provide version in notes)</v>
          </cell>
          <cell r="Q157" t="str">
            <v>HMT PBC(Please provide version in notes)</v>
          </cell>
          <cell r="R157" t="str">
            <v>HMT PBC(Please provide version in notes)</v>
          </cell>
          <cell r="S157" t="str">
            <v>HMT PBC(Please provide version in notes)</v>
          </cell>
          <cell r="T157" t="str">
            <v>HMT PBC(Please provide version in notes)</v>
          </cell>
          <cell r="U157" t="str">
            <v>HMT PBC(Please provide version in notes)</v>
          </cell>
          <cell r="V157" t="str">
            <v>HMT PBC(Please provide version in notes)</v>
          </cell>
          <cell r="W157" t="str">
            <v>HMT PBC(Please provide version in notes)</v>
          </cell>
          <cell r="X157" t="str">
            <v>HMT PBC(Please provide version in notes)</v>
          </cell>
          <cell r="Y157" t="str">
            <v>HMT PBC(Please provide version in notes)</v>
          </cell>
          <cell r="Z157" t="str">
            <v>HMT PBC(Please provide version in notes)</v>
          </cell>
          <cell r="AA157" t="str">
            <v>HMT PBC(Please provide version in notes)</v>
          </cell>
          <cell r="AB157" t="str">
            <v>HMT PBC(Please provide version in notes)</v>
          </cell>
          <cell r="AC157" t="str">
            <v>HMT PBC(Please provide version in notes)</v>
          </cell>
          <cell r="AD157" t="str">
            <v>HMT PBC(Please provide version in notes)</v>
          </cell>
          <cell r="AE157" t="str">
            <v>HMT PBC(Please provide version in notes)</v>
          </cell>
          <cell r="AF157" t="str">
            <v>HMT PBC(Please provide version in notes)</v>
          </cell>
          <cell r="AG157"/>
          <cell r="AH157"/>
          <cell r="AI157"/>
          <cell r="AJ157"/>
          <cell r="AK157"/>
          <cell r="AL157"/>
          <cell r="AM157"/>
          <cell r="AN157"/>
          <cell r="AO157"/>
          <cell r="AP157"/>
          <cell r="AQ157"/>
          <cell r="AR157"/>
          <cell r="AS157"/>
          <cell r="AT157"/>
          <cell r="AU157"/>
          <cell r="AV157"/>
          <cell r="AW157" t="str">
            <v>HMT PBC(Please provide version in notes)</v>
          </cell>
          <cell r="AX157" t="str">
            <v>HMT PBC(Please provide version in notes)</v>
          </cell>
          <cell r="AY157" t="str">
            <v>HMT PBC(Please provide version in notes)</v>
          </cell>
          <cell r="AZ157" t="str">
            <v>HMT PBC(Please provide version in notes)</v>
          </cell>
          <cell r="BA157" t="str">
            <v>HMT PBC(Please provide version in notes)</v>
          </cell>
          <cell r="BB157" t="str">
            <v>HMT PBC(Please provide version in notes)</v>
          </cell>
          <cell r="BC157" t="str">
            <v>HMT PBC(Please provide version in notes)</v>
          </cell>
          <cell r="BD157" t="str">
            <v>HMT PBC(Please provide version in notes)</v>
          </cell>
          <cell r="BE157" t="str">
            <v>HMT PBC(Please provide version in notes)</v>
          </cell>
          <cell r="BF157" t="str">
            <v>HMT PBC(Please provide version in notes)</v>
          </cell>
          <cell r="BG157" t="str">
            <v>HMT PBC(Please provide version in notes)</v>
          </cell>
          <cell r="BH157" t="str">
            <v>HMT PBC(Please provide version in notes)</v>
          </cell>
          <cell r="BI157" t="str">
            <v>HMT PBC(Please provide version in notes)</v>
          </cell>
          <cell r="BJ157" t="str">
            <v>HMT PBC(Please provide version in notes)</v>
          </cell>
          <cell r="BK157" t="str">
            <v>HMT PBC(Please provide version in notes)</v>
          </cell>
          <cell r="BL157" t="str">
            <v>HMT PBC(Please provide version in notes)</v>
          </cell>
          <cell r="BM157" t="str">
            <v>HMT PBC(Please provide version in notes)</v>
          </cell>
          <cell r="BN157" t="str">
            <v>HMT PBC(Please provide version in notes)</v>
          </cell>
          <cell r="BO157" t="str">
            <v>HMT PBC(Please provide version in notes)</v>
          </cell>
          <cell r="BP157" t="str">
            <v>HMT PBC(Please provide version in notes)</v>
          </cell>
          <cell r="BQ157" t="str">
            <v>HMT PBC(Please provide version in notes)</v>
          </cell>
          <cell r="BR157" t="str">
            <v>HMT PBC(Please provide version in notes)</v>
          </cell>
          <cell r="BS157" t="str">
            <v>HMT PBC(Please provide version in notes)</v>
          </cell>
          <cell r="BT157" t="str">
            <v>HMT PBC(Please provide version in notes)</v>
          </cell>
          <cell r="BU157" t="str">
            <v>HMT PBC(Please provide version in notes)</v>
          </cell>
          <cell r="BV157" t="str">
            <v>HMT PBC(Please provide version in notes)</v>
          </cell>
          <cell r="BW157" t="str">
            <v>HMT PBC(Please provide version in notes)</v>
          </cell>
          <cell r="BX157" t="str">
            <v>HMT PBC(Please provide version in notes)</v>
          </cell>
          <cell r="BY157" t="str">
            <v>HMT PBC(Please provide version in notes)</v>
          </cell>
          <cell r="BZ157" t="str">
            <v>HMT PBC(Please provide version in notes)</v>
          </cell>
          <cell r="CA157" t="str">
            <v>HMT PBC(Please provide version in notes)</v>
          </cell>
          <cell r="CB157" t="str">
            <v>HMT PBC(Please provide version in notes)</v>
          </cell>
          <cell r="CC157" t="str">
            <v>HMT PBC(Please provide version in notes)</v>
          </cell>
          <cell r="CD157" t="str">
            <v>HMT PBC(Please provide version in notes)</v>
          </cell>
          <cell r="CE157" t="str">
            <v>HMT PBC(Please provide version in notes)</v>
          </cell>
          <cell r="CF157" t="str">
            <v>HMT PBC(Please provide version in notes)</v>
          </cell>
          <cell r="CG157" t="str">
            <v>HMT PBC(Please provide version in notes)</v>
          </cell>
          <cell r="CH157" t="str">
            <v>HMT PBC(Please provide version in notes)</v>
          </cell>
          <cell r="CI157" t="str">
            <v>HMT PBC(Please provide version in notes)</v>
          </cell>
          <cell r="CJ157" t="str">
            <v>HMT PBC(Please provide version in notes)</v>
          </cell>
          <cell r="CK157" t="str">
            <v>HMT PBC(Please provide version in notes)</v>
          </cell>
          <cell r="CL157" t="str">
            <v>HMT PBC(Please provide version in notes)</v>
          </cell>
          <cell r="CM157" t="str">
            <v>HMT PBC(Please provide version in notes)</v>
          </cell>
          <cell r="CN157" t="str">
            <v>HMT PBC(Please provide version in notes)</v>
          </cell>
          <cell r="CO157" t="str">
            <v>HMT PBC(Please provide version in notes)</v>
          </cell>
          <cell r="CP157" t="str">
            <v>HMT PBC(Please provide version in notes)</v>
          </cell>
          <cell r="CQ157"/>
          <cell r="CR157"/>
          <cell r="CS157"/>
          <cell r="CT157"/>
          <cell r="CU157"/>
          <cell r="CV157"/>
          <cell r="CW157"/>
          <cell r="CX157"/>
          <cell r="CY157"/>
          <cell r="CZ157"/>
          <cell r="DA157"/>
          <cell r="DB157"/>
          <cell r="DC157"/>
          <cell r="DD157"/>
          <cell r="DE157"/>
          <cell r="DF157"/>
          <cell r="DG157"/>
          <cell r="DH157"/>
          <cell r="DI157"/>
          <cell r="DJ157"/>
          <cell r="DK157"/>
          <cell r="DL157"/>
          <cell r="DM157"/>
          <cell r="DN157"/>
          <cell r="DO157"/>
          <cell r="DP157"/>
          <cell r="DQ157"/>
          <cell r="DR157"/>
          <cell r="DS157"/>
          <cell r="DT157"/>
          <cell r="DU157"/>
          <cell r="DV157"/>
          <cell r="DW157" t="str">
            <v>HMT PBC(Please provide version in notes)</v>
          </cell>
          <cell r="DX157" t="str">
            <v>HMT PBC(Please provide version in notes)</v>
          </cell>
          <cell r="DY157" t="str">
            <v>HMT PBC(Please provide version in notes)</v>
          </cell>
          <cell r="DZ157" t="str">
            <v>HMT PBC(Please provide version in notes)</v>
          </cell>
          <cell r="EA157" t="str">
            <v>HMT PBC(Please provide version in notes)</v>
          </cell>
          <cell r="EB157" t="str">
            <v>HMT PBC(Please provide version in notes)</v>
          </cell>
          <cell r="EC157" t="str">
            <v>HMT PBC(Please provide version in notes)</v>
          </cell>
          <cell r="ED157" t="str">
            <v>HMT PBC(Please provide version in notes)</v>
          </cell>
          <cell r="EE157" t="str">
            <v>HMT PBC(Please provide version in notes)</v>
          </cell>
          <cell r="EF157" t="str">
            <v>HMT PBC(Please provide version in notes)</v>
          </cell>
          <cell r="EG157" t="str">
            <v>HMT PBC(Please provide version in notes)</v>
          </cell>
          <cell r="EH157" t="str">
            <v>HMT PBC(Please provide version in notes)</v>
          </cell>
          <cell r="EI157" t="str">
            <v>HMT PBC(Please provide version in notes)</v>
          </cell>
          <cell r="EJ157" t="str">
            <v>HMT PBC(Please provide version in notes)</v>
          </cell>
        </row>
        <row r="158">
          <cell r="B158"/>
          <cell r="C158"/>
          <cell r="D158"/>
          <cell r="E158"/>
          <cell r="F158"/>
          <cell r="G158"/>
          <cell r="H158"/>
          <cell r="I158">
            <v>42795</v>
          </cell>
          <cell r="J158">
            <v>42286</v>
          </cell>
          <cell r="K158"/>
          <cell r="L158"/>
          <cell r="M158">
            <v>42464</v>
          </cell>
          <cell r="N158"/>
          <cell r="O158"/>
          <cell r="P158">
            <v>42548</v>
          </cell>
          <cell r="Q158"/>
          <cell r="R158"/>
          <cell r="S158"/>
          <cell r="T158"/>
          <cell r="U158"/>
          <cell r="V158"/>
          <cell r="W158"/>
          <cell r="X158"/>
          <cell r="Y158"/>
          <cell r="Z158">
            <v>42551</v>
          </cell>
          <cell r="AA158"/>
          <cell r="AB158"/>
          <cell r="AC158"/>
          <cell r="AD158"/>
          <cell r="AE158"/>
          <cell r="AF158"/>
          <cell r="AG158"/>
          <cell r="AH158"/>
          <cell r="AI158"/>
          <cell r="AJ158"/>
          <cell r="AK158"/>
          <cell r="AL158"/>
          <cell r="AM158"/>
          <cell r="AN158"/>
          <cell r="AO158"/>
          <cell r="AP158"/>
          <cell r="AQ158"/>
          <cell r="AR158"/>
          <cell r="AS158"/>
          <cell r="AT158"/>
          <cell r="AU158"/>
          <cell r="AV158"/>
          <cell r="AW158"/>
          <cell r="AX158">
            <v>41993</v>
          </cell>
          <cell r="AY158"/>
          <cell r="AZ158"/>
          <cell r="BA158"/>
          <cell r="BB158"/>
          <cell r="BC158"/>
          <cell r="BD158">
            <v>42062</v>
          </cell>
          <cell r="BE158"/>
          <cell r="BF158">
            <v>42572</v>
          </cell>
          <cell r="BG158"/>
          <cell r="BH158"/>
          <cell r="BI158"/>
          <cell r="BJ158"/>
          <cell r="BK158"/>
          <cell r="BL158">
            <v>42578</v>
          </cell>
          <cell r="BM158">
            <v>42674</v>
          </cell>
          <cell r="BN158"/>
          <cell r="BO158">
            <v>42466</v>
          </cell>
          <cell r="BP158"/>
          <cell r="BQ158"/>
          <cell r="BR158"/>
          <cell r="BS158"/>
          <cell r="BT158"/>
          <cell r="BU158"/>
          <cell r="BV158"/>
          <cell r="BW158"/>
          <cell r="BX158"/>
          <cell r="BY158"/>
          <cell r="BZ158"/>
          <cell r="CA158"/>
          <cell r="CB158"/>
          <cell r="CC158"/>
          <cell r="CD158"/>
          <cell r="CE158"/>
          <cell r="CF158"/>
          <cell r="CG158">
            <v>42495</v>
          </cell>
          <cell r="CH158"/>
          <cell r="CI158">
            <v>42418</v>
          </cell>
          <cell r="CJ158">
            <v>42320</v>
          </cell>
          <cell r="CK158"/>
          <cell r="CL158"/>
          <cell r="CM158">
            <v>42613</v>
          </cell>
          <cell r="CN158">
            <v>42094</v>
          </cell>
          <cell r="CO158">
            <v>42670</v>
          </cell>
          <cell r="CP158">
            <v>42551</v>
          </cell>
          <cell r="CQ158"/>
          <cell r="CR158"/>
          <cell r="CS158"/>
          <cell r="CT158"/>
          <cell r="CU158"/>
          <cell r="CV158"/>
          <cell r="CW158"/>
          <cell r="CX158"/>
          <cell r="CY158"/>
          <cell r="CZ158"/>
          <cell r="DA158"/>
          <cell r="DB158"/>
          <cell r="DC158"/>
          <cell r="DD158"/>
          <cell r="DE158"/>
          <cell r="DF158"/>
          <cell r="DG158"/>
          <cell r="DH158"/>
          <cell r="DI158"/>
          <cell r="DJ158"/>
          <cell r="DK158"/>
          <cell r="DL158"/>
          <cell r="DM158"/>
          <cell r="DN158"/>
          <cell r="DO158"/>
          <cell r="DP158"/>
          <cell r="DQ158"/>
          <cell r="DR158"/>
          <cell r="DS158"/>
          <cell r="DT158"/>
          <cell r="DU158"/>
          <cell r="DV158"/>
          <cell r="DW158"/>
          <cell r="DX158">
            <v>41578</v>
          </cell>
          <cell r="DY158">
            <v>41891</v>
          </cell>
          <cell r="DZ158"/>
          <cell r="EA158"/>
          <cell r="EB158">
            <v>42205</v>
          </cell>
          <cell r="EC158"/>
          <cell r="ED158"/>
          <cell r="EE158"/>
          <cell r="EF158"/>
          <cell r="EG158"/>
          <cell r="EH158"/>
          <cell r="EI158">
            <v>42521</v>
          </cell>
          <cell r="EJ158">
            <v>42490</v>
          </cell>
        </row>
        <row r="159">
          <cell r="B159"/>
          <cell r="C159"/>
          <cell r="D159"/>
          <cell r="E159"/>
          <cell r="F159"/>
          <cell r="G159"/>
          <cell r="H159"/>
          <cell r="I159">
            <v>42333</v>
          </cell>
          <cell r="J159"/>
          <cell r="K159"/>
          <cell r="L159"/>
          <cell r="M159"/>
          <cell r="N159"/>
          <cell r="O159"/>
          <cell r="P159"/>
          <cell r="Q159"/>
          <cell r="R159"/>
          <cell r="S159"/>
          <cell r="T159"/>
          <cell r="U159"/>
          <cell r="V159"/>
          <cell r="W159"/>
          <cell r="X159"/>
          <cell r="Y159"/>
          <cell r="Z159"/>
          <cell r="AA159"/>
          <cell r="AB159"/>
          <cell r="AC159"/>
          <cell r="AD159"/>
          <cell r="AE159"/>
          <cell r="AF159"/>
          <cell r="AG159"/>
          <cell r="AH159"/>
          <cell r="AI159"/>
          <cell r="AJ159"/>
          <cell r="AK159"/>
          <cell r="AL159"/>
          <cell r="AM159"/>
          <cell r="AN159"/>
          <cell r="AO159"/>
          <cell r="AP159"/>
          <cell r="AQ159"/>
          <cell r="AR159"/>
          <cell r="AS159"/>
          <cell r="AT159"/>
          <cell r="AU159"/>
          <cell r="AV159"/>
          <cell r="AW159"/>
          <cell r="AX159">
            <v>42118</v>
          </cell>
          <cell r="AY159"/>
          <cell r="AZ159"/>
          <cell r="BA159"/>
          <cell r="BB159"/>
          <cell r="BC159"/>
          <cell r="BD159"/>
          <cell r="BE159"/>
          <cell r="BF159"/>
          <cell r="BG159"/>
          <cell r="BH159"/>
          <cell r="BI159"/>
          <cell r="BJ159"/>
          <cell r="BK159"/>
          <cell r="BL159"/>
          <cell r="BM159">
            <v>42735</v>
          </cell>
          <cell r="BN159"/>
          <cell r="BO159">
            <v>42535</v>
          </cell>
          <cell r="BP159"/>
          <cell r="BQ159"/>
          <cell r="BR159"/>
          <cell r="BS159"/>
          <cell r="BT159"/>
          <cell r="BU159"/>
          <cell r="BV159"/>
          <cell r="BW159"/>
          <cell r="BX159"/>
          <cell r="BY159"/>
          <cell r="BZ159"/>
          <cell r="CA159"/>
          <cell r="CB159"/>
          <cell r="CC159"/>
          <cell r="CD159"/>
          <cell r="CE159"/>
          <cell r="CF159"/>
          <cell r="CG159"/>
          <cell r="CH159"/>
          <cell r="CI159"/>
          <cell r="CJ159">
            <v>42334</v>
          </cell>
          <cell r="CK159"/>
          <cell r="CL159"/>
          <cell r="CM159"/>
          <cell r="CN159"/>
          <cell r="CO159"/>
          <cell r="CP159"/>
          <cell r="CQ159"/>
          <cell r="CR159"/>
          <cell r="CS159"/>
          <cell r="CT159"/>
          <cell r="CU159"/>
          <cell r="CV159"/>
          <cell r="CW159"/>
          <cell r="CX159"/>
          <cell r="CY159"/>
          <cell r="CZ159"/>
          <cell r="DA159"/>
          <cell r="DB159"/>
          <cell r="DC159"/>
          <cell r="DD159"/>
          <cell r="DE159"/>
          <cell r="DF159"/>
          <cell r="DG159"/>
          <cell r="DH159"/>
          <cell r="DI159"/>
          <cell r="DJ159"/>
          <cell r="DK159"/>
          <cell r="DL159"/>
          <cell r="DM159"/>
          <cell r="DN159"/>
          <cell r="DO159"/>
          <cell r="DP159"/>
          <cell r="DQ159"/>
          <cell r="DR159"/>
          <cell r="DS159"/>
          <cell r="DT159"/>
          <cell r="DU159"/>
          <cell r="DV159"/>
          <cell r="DW159"/>
          <cell r="DX159">
            <v>41626</v>
          </cell>
          <cell r="DY159"/>
          <cell r="DZ159"/>
          <cell r="EA159"/>
          <cell r="EB159"/>
          <cell r="EC159"/>
          <cell r="ED159"/>
          <cell r="EE159"/>
          <cell r="EF159"/>
          <cell r="EG159"/>
          <cell r="EH159"/>
          <cell r="EI159"/>
          <cell r="EJ159"/>
        </row>
        <row r="160">
          <cell r="B160"/>
          <cell r="C160"/>
          <cell r="D160"/>
          <cell r="E160"/>
          <cell r="F160"/>
          <cell r="G160"/>
          <cell r="H160"/>
          <cell r="I160">
            <v>42795</v>
          </cell>
          <cell r="J160">
            <v>42286</v>
          </cell>
          <cell r="K160"/>
          <cell r="L160"/>
          <cell r="M160">
            <v>42464</v>
          </cell>
          <cell r="N160"/>
          <cell r="O160"/>
          <cell r="P160">
            <v>42548</v>
          </cell>
          <cell r="Q160"/>
          <cell r="R160"/>
          <cell r="S160"/>
          <cell r="T160"/>
          <cell r="U160"/>
          <cell r="V160"/>
          <cell r="W160"/>
          <cell r="X160"/>
          <cell r="Y160"/>
          <cell r="Z160">
            <v>42584</v>
          </cell>
          <cell r="AA160"/>
          <cell r="AB160"/>
          <cell r="AC160"/>
          <cell r="AD160"/>
          <cell r="AE160"/>
          <cell r="AF160"/>
          <cell r="AG160"/>
          <cell r="AH160"/>
          <cell r="AI160"/>
          <cell r="AJ160"/>
          <cell r="AK160"/>
          <cell r="AL160"/>
          <cell r="AM160"/>
          <cell r="AN160"/>
          <cell r="AO160"/>
          <cell r="AP160"/>
          <cell r="AQ160"/>
          <cell r="AR160"/>
          <cell r="AS160"/>
          <cell r="AT160"/>
          <cell r="AU160"/>
          <cell r="AV160"/>
          <cell r="AW160"/>
          <cell r="AX160">
            <v>42521</v>
          </cell>
          <cell r="AY160"/>
          <cell r="AZ160"/>
          <cell r="BA160"/>
          <cell r="BB160"/>
          <cell r="BC160"/>
          <cell r="BD160">
            <v>42355</v>
          </cell>
          <cell r="BE160"/>
          <cell r="BF160">
            <v>42572</v>
          </cell>
          <cell r="BG160"/>
          <cell r="BH160"/>
          <cell r="BI160"/>
          <cell r="BJ160"/>
          <cell r="BK160"/>
          <cell r="BL160">
            <v>42558</v>
          </cell>
          <cell r="BM160">
            <v>42735</v>
          </cell>
          <cell r="BN160"/>
          <cell r="BO160">
            <v>42582</v>
          </cell>
          <cell r="BP160"/>
          <cell r="BQ160"/>
          <cell r="BR160"/>
          <cell r="BS160"/>
          <cell r="BT160"/>
          <cell r="BU160"/>
          <cell r="BV160"/>
          <cell r="BW160"/>
          <cell r="BX160"/>
          <cell r="BY160"/>
          <cell r="BZ160"/>
          <cell r="CA160"/>
          <cell r="CB160"/>
          <cell r="CC160"/>
          <cell r="CD160"/>
          <cell r="CE160"/>
          <cell r="CF160"/>
          <cell r="CG160">
            <v>42495</v>
          </cell>
          <cell r="CH160"/>
          <cell r="CI160">
            <v>42486</v>
          </cell>
          <cell r="CJ160">
            <v>42369</v>
          </cell>
          <cell r="CK160"/>
          <cell r="CL160"/>
          <cell r="CM160">
            <v>42613</v>
          </cell>
          <cell r="CN160">
            <v>42089</v>
          </cell>
          <cell r="CO160">
            <v>42670</v>
          </cell>
          <cell r="CP160">
            <v>42559</v>
          </cell>
          <cell r="CQ160"/>
          <cell r="CR160"/>
          <cell r="CS160"/>
          <cell r="CT160"/>
          <cell r="CU160"/>
          <cell r="CV160"/>
          <cell r="CW160"/>
          <cell r="CX160"/>
          <cell r="CY160"/>
          <cell r="CZ160"/>
          <cell r="DA160"/>
          <cell r="DB160"/>
          <cell r="DC160"/>
          <cell r="DD160"/>
          <cell r="DE160"/>
          <cell r="DF160"/>
          <cell r="DG160"/>
          <cell r="DH160"/>
          <cell r="DI160"/>
          <cell r="DJ160"/>
          <cell r="DK160"/>
          <cell r="DL160"/>
          <cell r="DM160"/>
          <cell r="DN160"/>
          <cell r="DO160"/>
          <cell r="DP160"/>
          <cell r="DQ160"/>
          <cell r="DR160"/>
          <cell r="DS160"/>
          <cell r="DT160"/>
          <cell r="DU160"/>
          <cell r="DV160"/>
          <cell r="DW160"/>
          <cell r="DX160">
            <v>41626</v>
          </cell>
          <cell r="DY160">
            <v>41908</v>
          </cell>
          <cell r="DZ160"/>
          <cell r="EA160"/>
          <cell r="EB160">
            <v>42212</v>
          </cell>
          <cell r="EC160"/>
          <cell r="ED160"/>
          <cell r="EE160"/>
          <cell r="EF160"/>
          <cell r="EG160"/>
          <cell r="EH160"/>
          <cell r="EI160">
            <v>42643</v>
          </cell>
          <cell r="EJ160">
            <v>42542</v>
          </cell>
        </row>
        <row r="161">
          <cell r="B161" t="str">
            <v>Approval - HMT PBC</v>
          </cell>
          <cell r="C161" t="str">
            <v>Approval - HMT PBC</v>
          </cell>
          <cell r="D161" t="str">
            <v>Approval - HMT PBC</v>
          </cell>
          <cell r="E161" t="str">
            <v>Approval - HMT PBC</v>
          </cell>
          <cell r="F161" t="str">
            <v>Approval - HMT PBC</v>
          </cell>
          <cell r="G161" t="str">
            <v>Approval - HMT PBC</v>
          </cell>
          <cell r="H161" t="str">
            <v>Approval - HMT PBC</v>
          </cell>
          <cell r="I161" t="str">
            <v>Approval - HMT PBC</v>
          </cell>
          <cell r="J161" t="str">
            <v>Approval - HMT PBC</v>
          </cell>
          <cell r="K161" t="str">
            <v>Approval - HMT PBC</v>
          </cell>
          <cell r="L161" t="str">
            <v>Approval - HMT PBC</v>
          </cell>
          <cell r="M161" t="str">
            <v>Approval - HMT PBC</v>
          </cell>
          <cell r="N161" t="str">
            <v>Approval - HMT PBC</v>
          </cell>
          <cell r="O161" t="str">
            <v>Approval - HMT PBC</v>
          </cell>
          <cell r="P161" t="str">
            <v>Approval - HMT PBC</v>
          </cell>
          <cell r="Q161" t="str">
            <v>Approval - HMT PBC</v>
          </cell>
          <cell r="R161" t="str">
            <v>Approval - HMT PBC</v>
          </cell>
          <cell r="S161" t="str">
            <v>Approval - HMT PBC</v>
          </cell>
          <cell r="T161" t="str">
            <v>Approval - HMT PBC</v>
          </cell>
          <cell r="U161" t="str">
            <v>Approval - HMT PBC</v>
          </cell>
          <cell r="V161" t="str">
            <v>Approval - HMT PBC</v>
          </cell>
          <cell r="W161" t="str">
            <v>Approval - HMT PBC</v>
          </cell>
          <cell r="X161" t="str">
            <v>Approval - HMT PBC</v>
          </cell>
          <cell r="Y161" t="str">
            <v>Approval - HMT PBC</v>
          </cell>
          <cell r="Z161" t="str">
            <v>Approval - HMT PBC</v>
          </cell>
          <cell r="AA161" t="str">
            <v>Approval - HMT PBC</v>
          </cell>
          <cell r="AB161" t="str">
            <v>Approval - HMT PBC</v>
          </cell>
          <cell r="AC161" t="str">
            <v>Approval - HMT PBC</v>
          </cell>
          <cell r="AD161" t="str">
            <v>Approval - HMT PBC</v>
          </cell>
          <cell r="AE161" t="str">
            <v>Approval - HMT PBC</v>
          </cell>
          <cell r="AF161" t="str">
            <v>Approval - HMT PBC</v>
          </cell>
          <cell r="AG161"/>
          <cell r="AH161"/>
          <cell r="AI161"/>
          <cell r="AJ161"/>
          <cell r="AK161"/>
          <cell r="AL161"/>
          <cell r="AM161"/>
          <cell r="AN161"/>
          <cell r="AO161"/>
          <cell r="AP161"/>
          <cell r="AQ161"/>
          <cell r="AR161"/>
          <cell r="AS161"/>
          <cell r="AT161"/>
          <cell r="AU161"/>
          <cell r="AV161"/>
          <cell r="AW161" t="str">
            <v>Approval - HMT PBC</v>
          </cell>
          <cell r="AX161" t="str">
            <v>Approval - HMT PBC</v>
          </cell>
          <cell r="AY161" t="str">
            <v>Approval - HMT PBC</v>
          </cell>
          <cell r="AZ161" t="str">
            <v>Approval - HMT PBC</v>
          </cell>
          <cell r="BA161" t="str">
            <v>Approval - HMT PBC</v>
          </cell>
          <cell r="BB161" t="str">
            <v>Approval - HMT PBC</v>
          </cell>
          <cell r="BC161" t="str">
            <v>Approval - HMT PBC</v>
          </cell>
          <cell r="BD161" t="str">
            <v>Approval - HMT PBC</v>
          </cell>
          <cell r="BE161" t="str">
            <v>Approval - HMT PBC</v>
          </cell>
          <cell r="BF161" t="str">
            <v>Approval - HMT PBC</v>
          </cell>
          <cell r="BG161" t="str">
            <v>Approval - HMT PBC</v>
          </cell>
          <cell r="BH161" t="str">
            <v>Approval - HMT PBC</v>
          </cell>
          <cell r="BI161" t="str">
            <v>Approval - HMT PBC</v>
          </cell>
          <cell r="BJ161" t="str">
            <v>Approval - HMT PBC</v>
          </cell>
          <cell r="BK161" t="str">
            <v>Approval - HMT PBC</v>
          </cell>
          <cell r="BL161" t="str">
            <v>Approval - HMT PBC</v>
          </cell>
          <cell r="BM161" t="str">
            <v>Approval - HMT PBC</v>
          </cell>
          <cell r="BN161" t="str">
            <v>Approval - HMT PBC</v>
          </cell>
          <cell r="BO161" t="str">
            <v>Approval - HMT PBC</v>
          </cell>
          <cell r="BP161" t="str">
            <v>Approval - HMT PBC</v>
          </cell>
          <cell r="BQ161" t="str">
            <v>Approval - HMT PBC</v>
          </cell>
          <cell r="BR161" t="str">
            <v>Approval - HMT PBC</v>
          </cell>
          <cell r="BS161" t="str">
            <v>Approval - HMT PBC</v>
          </cell>
          <cell r="BT161" t="str">
            <v>Approval - HMT PBC</v>
          </cell>
          <cell r="BU161" t="str">
            <v>Approval - HMT PBC</v>
          </cell>
          <cell r="BV161" t="str">
            <v>Approval - HMT PBC</v>
          </cell>
          <cell r="BW161" t="str">
            <v>Approval - HMT PBC</v>
          </cell>
          <cell r="BX161" t="str">
            <v>Approval - HMT PBC</v>
          </cell>
          <cell r="BY161" t="str">
            <v>Approval - HMT PBC</v>
          </cell>
          <cell r="BZ161" t="str">
            <v>Approval - HMT PBC</v>
          </cell>
          <cell r="CA161" t="str">
            <v>Approval - HMT PBC</v>
          </cell>
          <cell r="CB161" t="str">
            <v>Approval - HMT PBC</v>
          </cell>
          <cell r="CC161" t="str">
            <v>Approval - HMT PBC</v>
          </cell>
          <cell r="CD161" t="str">
            <v>Approval - HMT PBC</v>
          </cell>
          <cell r="CE161" t="str">
            <v>Approval - HMT PBC</v>
          </cell>
          <cell r="CF161" t="str">
            <v>Approval - HMT PBC</v>
          </cell>
          <cell r="CG161" t="str">
            <v>Approval - HMT PBC</v>
          </cell>
          <cell r="CH161" t="str">
            <v>Approval - HMT PBC</v>
          </cell>
          <cell r="CI161" t="str">
            <v>Approval - HMT PBC</v>
          </cell>
          <cell r="CJ161" t="str">
            <v>Approval - HMT PBC</v>
          </cell>
          <cell r="CK161" t="str">
            <v>Approval - HMT PBC</v>
          </cell>
          <cell r="CL161" t="str">
            <v>Approval - HMT PBC</v>
          </cell>
          <cell r="CM161" t="str">
            <v>Approval - HMT PBC</v>
          </cell>
          <cell r="CN161" t="str">
            <v>Approval - HMT PBC</v>
          </cell>
          <cell r="CO161" t="str">
            <v>Approval - HMT PBC</v>
          </cell>
          <cell r="CP161" t="str">
            <v>Approval - HMT PBC</v>
          </cell>
          <cell r="CQ161"/>
          <cell r="CR161"/>
          <cell r="CS161"/>
          <cell r="CT161"/>
          <cell r="CU161"/>
          <cell r="CV161"/>
          <cell r="CW161"/>
          <cell r="CX161"/>
          <cell r="CY161"/>
          <cell r="CZ161"/>
          <cell r="DA161"/>
          <cell r="DB161"/>
          <cell r="DC161"/>
          <cell r="DD161"/>
          <cell r="DE161"/>
          <cell r="DF161"/>
          <cell r="DG161"/>
          <cell r="DH161"/>
          <cell r="DI161"/>
          <cell r="DJ161"/>
          <cell r="DK161"/>
          <cell r="DL161"/>
          <cell r="DM161"/>
          <cell r="DN161"/>
          <cell r="DO161"/>
          <cell r="DP161"/>
          <cell r="DQ161"/>
          <cell r="DR161"/>
          <cell r="DS161"/>
          <cell r="DT161"/>
          <cell r="DU161"/>
          <cell r="DV161"/>
          <cell r="DW161" t="str">
            <v>Approval - HMT PBC</v>
          </cell>
          <cell r="DX161" t="str">
            <v>Approval - HMT PBC</v>
          </cell>
          <cell r="DY161" t="str">
            <v>Approval - HMT PBC</v>
          </cell>
          <cell r="DZ161" t="str">
            <v>Approval - HMT PBC</v>
          </cell>
          <cell r="EA161" t="str">
            <v>Approval - HMT PBC</v>
          </cell>
          <cell r="EB161" t="str">
            <v>Approval - HMT PBC</v>
          </cell>
          <cell r="EC161" t="str">
            <v>Approval - HMT PBC</v>
          </cell>
          <cell r="ED161" t="str">
            <v>Approval - HMT PBC</v>
          </cell>
          <cell r="EE161" t="str">
            <v>Approval - HMT PBC</v>
          </cell>
          <cell r="EF161" t="str">
            <v>Approval - HMT PBC</v>
          </cell>
          <cell r="EG161" t="str">
            <v>Approval - HMT PBC</v>
          </cell>
          <cell r="EH161" t="str">
            <v>Approval - HMT PBC</v>
          </cell>
          <cell r="EI161" t="str">
            <v>Approval - HMT PBC</v>
          </cell>
          <cell r="EJ161" t="str">
            <v>Approval - HMT PBC</v>
          </cell>
        </row>
        <row r="162">
          <cell r="B162"/>
          <cell r="C162"/>
          <cell r="D162"/>
          <cell r="E162"/>
          <cell r="F162"/>
          <cell r="G162" t="str">
            <v>N/a</v>
          </cell>
          <cell r="H162"/>
          <cell r="I162" t="str">
            <v>Year on year funding was bid for between 2012-13 to 2015-16. We received funding as part of SR. The next TAP is the end of FY 16-17.</v>
          </cell>
          <cell r="J162" t="str">
            <v>Captured as part of 2015 SR settlement.</v>
          </cell>
          <cell r="K162"/>
          <cell r="L162"/>
          <cell r="M162"/>
          <cell r="N162"/>
          <cell r="O162"/>
          <cell r="P162"/>
          <cell r="Q162"/>
          <cell r="R162"/>
          <cell r="S162"/>
          <cell r="T162"/>
          <cell r="U162"/>
          <cell r="V162"/>
          <cell r="W162"/>
          <cell r="X162"/>
          <cell r="Y162"/>
          <cell r="Z162" t="str">
            <v>EU Referendum results meant that there was a delay in approval of the PBC</v>
          </cell>
          <cell r="AA162"/>
          <cell r="AB162"/>
          <cell r="AC162"/>
          <cell r="AD162"/>
          <cell r="AE162"/>
          <cell r="AF162"/>
          <cell r="AG162"/>
          <cell r="AH162"/>
          <cell r="AI162"/>
          <cell r="AJ162"/>
          <cell r="AK162"/>
          <cell r="AL162"/>
          <cell r="AM162"/>
          <cell r="AN162"/>
          <cell r="AO162"/>
          <cell r="AP162"/>
          <cell r="AQ162"/>
          <cell r="AR162"/>
          <cell r="AS162"/>
          <cell r="AT162"/>
          <cell r="AU162"/>
          <cell r="AV162"/>
          <cell r="AW162" t="str">
            <v>Not required</v>
          </cell>
          <cell r="AX162" t="str">
            <v>*** Dates unchanged pending release of the NDG review and completion of appropriate impact assessment on the programme. ***Programme Business Case entered the assurance and approval process in February 2015, after being endorsed by the Programme Board.  The case was reviewed by DH Economists. Questions regarding alignment to other HSCIC programme areas. These issues have been resolved and a revised PBC is being developed and will enter the internal review and approvals process in January 2016.</v>
          </cell>
          <cell r="AY162"/>
          <cell r="AZ162"/>
          <cell r="BA162" t="str">
            <v xml:space="preserve">Ministerial mandate - no business case completed.  Individual business cases prepared and agreed for Programme's projects as requried. </v>
          </cell>
          <cell r="BB162"/>
          <cell r="BC162"/>
          <cell r="BD162" t="str">
            <v>NB - The HSCN PBC was approved by MCO on 20/03/15 but HMT approval was deferred due to resourcing issues. Agreement was reached with HMT to approve the PBC alongside the OBC which was approved on the 17/12/2015</v>
          </cell>
          <cell r="BE162"/>
          <cell r="BF162"/>
          <cell r="BG162"/>
          <cell r="BH162"/>
          <cell r="BI162"/>
          <cell r="BJ162"/>
          <cell r="BK162"/>
          <cell r="BL162" t="str">
            <v>Medical Services: Programme  Business Case.The dates have changed as a result of a period of re-planning in May 2015.  The Project Plan was baselined at the Hutton Steering Committee on 26/09/2015, it was a draft plan up until that date. All previous dates reported were from an un-baselined plan</v>
          </cell>
          <cell r="BM162" t="str">
            <v>3 month delay in bringing in business case expertise to develop the PBC</v>
          </cell>
          <cell r="BN162"/>
          <cell r="BO162" t="str">
            <v xml:space="preserve">Still awaiting formal notification of PBC approval with no new issues identified. Ongoing discussions between David Williams and Andrew Baigent are focussed on two challenges- PBC requests capital over this SR (which is scarce) - PBC assumes a change to funding flows within the system from FY18/19 but funding is not agreed until March 18 for FY18/19Assuming a way forward on the above is agreed the PBC will go to Lord Prior’s office for approval. Target still end July 2016. </v>
          </cell>
          <cell r="BP162" t="str">
            <v xml:space="preserve">Project entered GMPP at HMTs request at FBC </v>
          </cell>
          <cell r="BQ162"/>
          <cell r="BR162"/>
          <cell r="BS162"/>
          <cell r="BT162"/>
          <cell r="BU162" t="str">
            <v xml:space="preserve">Project entered GMPP at HMTs request at FBC </v>
          </cell>
          <cell r="BV162"/>
          <cell r="BW162"/>
          <cell r="BX162"/>
          <cell r="BY162"/>
          <cell r="BZ162"/>
          <cell r="CA162" t="str">
            <v>NA (optional step)</v>
          </cell>
          <cell r="CB162"/>
          <cell r="CC162"/>
          <cell r="CD162"/>
          <cell r="CE162"/>
          <cell r="CF162"/>
          <cell r="CG162" t="str">
            <v>Approved by PIC on 05/05/2016. Currently going through HMT approval.</v>
          </cell>
          <cell r="CH162"/>
          <cell r="CI162" t="str">
            <v>Cyclamen business cases are approved by Government Digital Service (GDS) under technology spend controls and noted by HMT. They are issued to GDS/HMT on PIC approval. and assumed timeline is then 4 weeks, giving the baseline.  The Programme Business Case was approved by PIC on 18/2/16 and by  GDS on 26 April</v>
          </cell>
          <cell r="CJ162" t="str">
            <v>Programme Business Case Approval scheduled 2 weeks after PIC consideration</v>
          </cell>
          <cell r="CK162"/>
          <cell r="CL162"/>
          <cell r="CM162" t="str">
            <v>Iteration 2 of the PBC approval.</v>
          </cell>
          <cell r="CN162" t="str">
            <v>HMT &amp; Cabinet Office Funding Approval until March 2016</v>
          </cell>
          <cell r="CO162"/>
          <cell r="CP162" t="str">
            <v>PBC Approved by GDS/HMT. 2015 PBC agrred by GDS/HMT May 2016.  2016 PBC with Cabinet Office for approval at the moment</v>
          </cell>
          <cell r="CQ162"/>
          <cell r="CR162"/>
          <cell r="CS162"/>
          <cell r="CT162"/>
          <cell r="CU162"/>
          <cell r="CV162"/>
          <cell r="CW162"/>
          <cell r="CX162"/>
          <cell r="CY162"/>
          <cell r="CZ162"/>
          <cell r="DA162"/>
          <cell r="DB162"/>
          <cell r="DC162"/>
          <cell r="DD162"/>
          <cell r="DE162"/>
          <cell r="DF162"/>
          <cell r="DG162"/>
          <cell r="DH162"/>
          <cell r="DI162"/>
          <cell r="DJ162"/>
          <cell r="DK162"/>
          <cell r="DL162"/>
          <cell r="DM162"/>
          <cell r="DN162"/>
          <cell r="DO162"/>
          <cell r="DP162"/>
          <cell r="DQ162"/>
          <cell r="DR162"/>
          <cell r="DS162"/>
          <cell r="DT162"/>
          <cell r="DU162"/>
          <cell r="DV162"/>
          <cell r="DW162"/>
          <cell r="DX162" t="str">
            <v>Programme BC approval CO/HMT</v>
          </cell>
          <cell r="DY162" t="str">
            <v>Programme BC approval CO/HMT</v>
          </cell>
          <cell r="DZ162"/>
          <cell r="EA162"/>
          <cell r="EB162" t="str">
            <v>Next TAP date TBC following SR outcome</v>
          </cell>
          <cell r="EC162"/>
          <cell r="ED162"/>
          <cell r="EE162"/>
          <cell r="EF162"/>
          <cell r="EG162"/>
          <cell r="EH162"/>
          <cell r="EI162" t="str">
            <v xml:space="preserve">SOP covering FY 2016/17.  Target date is provisional date of submission to HMT; the BC will be considered by the NCA board on 4 July, further development over the summer with the aim of submitting to Home Secretary in September for agreement. </v>
          </cell>
          <cell r="EJ162" t="str">
            <v>V1.0Delay due to awaiting HMT decision</v>
          </cell>
        </row>
        <row r="163">
          <cell r="B163" t="str">
            <v>SOBC (or equivalent)</v>
          </cell>
          <cell r="C163" t="str">
            <v>SOBC (or equivalent)</v>
          </cell>
          <cell r="D163" t="str">
            <v>SOBC (or equivalent)</v>
          </cell>
          <cell r="E163" t="str">
            <v>SOBC (or equivalent)</v>
          </cell>
          <cell r="F163" t="str">
            <v>SOBC (or equivalent)</v>
          </cell>
          <cell r="G163" t="str">
            <v>SOBC (or equivalent)</v>
          </cell>
          <cell r="H163" t="str">
            <v>SOBC (or equivalent)</v>
          </cell>
          <cell r="I163" t="str">
            <v>SOBC (or equivalent)</v>
          </cell>
          <cell r="J163" t="str">
            <v>SOBC (or equivalent)</v>
          </cell>
          <cell r="K163" t="str">
            <v>SOBC (or equivalent)</v>
          </cell>
          <cell r="L163" t="str">
            <v>SOBC (or equivalent)</v>
          </cell>
          <cell r="M163" t="str">
            <v>SOBC (or equivalent)</v>
          </cell>
          <cell r="N163" t="str">
            <v>SOBC (or equivalent)</v>
          </cell>
          <cell r="O163" t="str">
            <v>SOBC (or equivalent)</v>
          </cell>
          <cell r="P163" t="str">
            <v>SOBC (or equivalent)</v>
          </cell>
          <cell r="Q163" t="str">
            <v>SOBC (or equivalent)</v>
          </cell>
          <cell r="R163" t="str">
            <v>SOBC (or equivalent)</v>
          </cell>
          <cell r="S163" t="str">
            <v>SOBC (or equivalent)</v>
          </cell>
          <cell r="T163" t="str">
            <v>SOBC (or equivalent)</v>
          </cell>
          <cell r="U163" t="str">
            <v>SOBC (or equivalent)</v>
          </cell>
          <cell r="V163" t="str">
            <v>SOBC (or equivalent)</v>
          </cell>
          <cell r="W163" t="str">
            <v>SOBC (or equivalent)</v>
          </cell>
          <cell r="X163" t="str">
            <v>SOBC (or equivalent)</v>
          </cell>
          <cell r="Y163" t="str">
            <v>SOBC (or equivalent)</v>
          </cell>
          <cell r="Z163" t="str">
            <v>SOBC (or equivalent)</v>
          </cell>
          <cell r="AA163" t="str">
            <v>SOBC (or equivalent)</v>
          </cell>
          <cell r="AB163" t="str">
            <v>SOBC (or equivalent)</v>
          </cell>
          <cell r="AC163" t="str">
            <v>SOBC (or equivalent)</v>
          </cell>
          <cell r="AD163" t="str">
            <v>SOBC (or equivalent)</v>
          </cell>
          <cell r="AE163" t="str">
            <v>SOBC (or equivalent)</v>
          </cell>
          <cell r="AF163" t="str">
            <v>SOBC (or equivalent)</v>
          </cell>
          <cell r="AG163" t="str">
            <v>SOBC - HMT Approval</v>
          </cell>
          <cell r="AH163" t="str">
            <v>SOBC - HMT Approval</v>
          </cell>
          <cell r="AI163" t="str">
            <v>SOBC - HMT Approval</v>
          </cell>
          <cell r="AJ163" t="str">
            <v>SOBC - HMT Approval</v>
          </cell>
          <cell r="AK163" t="str">
            <v>SOBC - HMT Approval</v>
          </cell>
          <cell r="AL163" t="str">
            <v>SOBC - HMT Approval</v>
          </cell>
          <cell r="AM163" t="str">
            <v>SOBC - HMT Approval</v>
          </cell>
          <cell r="AN163" t="str">
            <v>SOBC - HMT Approval</v>
          </cell>
          <cell r="AO163" t="str">
            <v>SOBC - HMT Approval</v>
          </cell>
          <cell r="AP163" t="str">
            <v>SOBC - HMT Approval</v>
          </cell>
          <cell r="AQ163" t="str">
            <v>SOBC - HMT Approval</v>
          </cell>
          <cell r="AR163" t="str">
            <v>SOBC - HMT Approval</v>
          </cell>
          <cell r="AS163" t="str">
            <v>SOBC - HMT Approval</v>
          </cell>
          <cell r="AT163" t="str">
            <v>SOBC - HMT Approval</v>
          </cell>
          <cell r="AU163" t="str">
            <v>SOBC - HMT Approval</v>
          </cell>
          <cell r="AV163" t="str">
            <v>SOBC - HMT Approval</v>
          </cell>
          <cell r="AW163" t="str">
            <v>SOBC (or equivalent)</v>
          </cell>
          <cell r="AX163" t="str">
            <v>SOBC (or equivalent)</v>
          </cell>
          <cell r="AY163" t="str">
            <v>SOBC (or equivalent)</v>
          </cell>
          <cell r="AZ163" t="str">
            <v>SOBC (or equivalent)</v>
          </cell>
          <cell r="BA163" t="str">
            <v>SOBC (or equivalent)</v>
          </cell>
          <cell r="BB163" t="str">
            <v>SOBC (or equivalent)</v>
          </cell>
          <cell r="BC163" t="str">
            <v>SOBC (or equivalent)</v>
          </cell>
          <cell r="BD163" t="str">
            <v>SOBC (or equivalent)</v>
          </cell>
          <cell r="BE163" t="str">
            <v>SOBC (or equivalent)</v>
          </cell>
          <cell r="BF163" t="str">
            <v>SOBC (or equivalent)</v>
          </cell>
          <cell r="BG163" t="str">
            <v>SOBC (or equivalent)</v>
          </cell>
          <cell r="BH163" t="str">
            <v>SOBC (or equivalent)</v>
          </cell>
          <cell r="BI163" t="str">
            <v>SOBC (or equivalent)</v>
          </cell>
          <cell r="BJ163" t="str">
            <v>SOBC (or equivalent)</v>
          </cell>
          <cell r="BK163" t="str">
            <v>SOBC (or equivalent)</v>
          </cell>
          <cell r="BL163" t="str">
            <v>SOBC (or equivalent)</v>
          </cell>
          <cell r="BM163" t="str">
            <v>SOBC (or equivalent)</v>
          </cell>
          <cell r="BN163" t="str">
            <v>SOBC (or equivalent)</v>
          </cell>
          <cell r="BO163" t="str">
            <v>SOBC (or equivalent)</v>
          </cell>
          <cell r="BP163" t="str">
            <v>SOBC (or equivalent)</v>
          </cell>
          <cell r="BQ163" t="str">
            <v>SOBC (or equivalent)</v>
          </cell>
          <cell r="BR163" t="str">
            <v>SOBC (or equivalent)</v>
          </cell>
          <cell r="BS163" t="str">
            <v>SOBC (or equivalent)</v>
          </cell>
          <cell r="BT163" t="str">
            <v>SOBC (or equivalent)</v>
          </cell>
          <cell r="BU163" t="str">
            <v>SOBC (or equivalent)</v>
          </cell>
          <cell r="BV163" t="str">
            <v>SOBC (or equivalent)</v>
          </cell>
          <cell r="BW163" t="str">
            <v>SOBC (or equivalent)</v>
          </cell>
          <cell r="BX163" t="str">
            <v>SOBC (or equivalent)</v>
          </cell>
          <cell r="BY163" t="str">
            <v>SOBC (or equivalent)</v>
          </cell>
          <cell r="BZ163" t="str">
            <v>SOBC (or equivalent)</v>
          </cell>
          <cell r="CA163" t="str">
            <v>SOBC (or equivalent)</v>
          </cell>
          <cell r="CB163" t="str">
            <v>SOBC (or equivalent)</v>
          </cell>
          <cell r="CC163" t="str">
            <v>SOBC (or equivalent)</v>
          </cell>
          <cell r="CD163" t="str">
            <v>SOBC (or equivalent)</v>
          </cell>
          <cell r="CE163" t="str">
            <v>SOBC (or equivalent)</v>
          </cell>
          <cell r="CF163" t="str">
            <v>SOBC (or equivalent)</v>
          </cell>
          <cell r="CG163" t="str">
            <v>SOBC (or equivalent)</v>
          </cell>
          <cell r="CH163" t="str">
            <v>SOBC (or equivalent)</v>
          </cell>
          <cell r="CI163" t="str">
            <v>SOBC (or equivalent)</v>
          </cell>
          <cell r="CJ163" t="str">
            <v>SOBC (or equivalent)</v>
          </cell>
          <cell r="CK163" t="str">
            <v>SOBC (or equivalent)</v>
          </cell>
          <cell r="CL163" t="str">
            <v>SOBC (or equivalent)</v>
          </cell>
          <cell r="CM163" t="str">
            <v>SOBC (or equivalent)</v>
          </cell>
          <cell r="CN163" t="str">
            <v>SOBC (or equivalent)</v>
          </cell>
          <cell r="CO163" t="str">
            <v>SOBC (or equivalent)</v>
          </cell>
          <cell r="CP163" t="str">
            <v>SOBC (or equivalent)</v>
          </cell>
          <cell r="CQ163"/>
          <cell r="CR163"/>
          <cell r="CS163"/>
          <cell r="CT163"/>
          <cell r="CU163"/>
          <cell r="CV163"/>
          <cell r="CW163"/>
          <cell r="CX163"/>
          <cell r="CY163"/>
          <cell r="CZ163"/>
          <cell r="DA163"/>
          <cell r="DB163"/>
          <cell r="DC163"/>
          <cell r="DD163"/>
          <cell r="DE163"/>
          <cell r="DF163"/>
          <cell r="DG163"/>
          <cell r="DH163"/>
          <cell r="DI163"/>
          <cell r="DJ163"/>
          <cell r="DK163"/>
          <cell r="DL163"/>
          <cell r="DM163"/>
          <cell r="DN163"/>
          <cell r="DO163"/>
          <cell r="DP163"/>
          <cell r="DQ163"/>
          <cell r="DR163"/>
          <cell r="DS163"/>
          <cell r="DT163"/>
          <cell r="DU163"/>
          <cell r="DV163"/>
          <cell r="DW163" t="str">
            <v>SOBC (or equivalent)</v>
          </cell>
          <cell r="DX163" t="str">
            <v>SOBC (or equivalent)</v>
          </cell>
          <cell r="DY163" t="str">
            <v>SOBC (or equivalent)</v>
          </cell>
          <cell r="DZ163" t="str">
            <v>SOBC (or equivalent)</v>
          </cell>
          <cell r="EA163" t="str">
            <v>SOBC (or equivalent)</v>
          </cell>
          <cell r="EB163" t="str">
            <v>SOBC (or equivalent)</v>
          </cell>
          <cell r="EC163" t="str">
            <v>SOBC (or equivalent)</v>
          </cell>
          <cell r="ED163" t="str">
            <v>SOBC (or equivalent)</v>
          </cell>
          <cell r="EE163" t="str">
            <v>SOBC (or equivalent)</v>
          </cell>
          <cell r="EF163" t="str">
            <v>SOBC (or equivalent)</v>
          </cell>
          <cell r="EG163" t="str">
            <v>SOBC (or equivalent)</v>
          </cell>
          <cell r="EH163" t="str">
            <v>SOBC (or equivalent)</v>
          </cell>
          <cell r="EI163" t="str">
            <v>SOBC (or equivalent)</v>
          </cell>
          <cell r="EJ163" t="str">
            <v>SOBC (or equivalent)</v>
          </cell>
        </row>
        <row r="164">
          <cell r="B164"/>
          <cell r="C164"/>
          <cell r="D164">
            <v>41757</v>
          </cell>
          <cell r="E164">
            <v>40927</v>
          </cell>
          <cell r="F164"/>
          <cell r="G164"/>
          <cell r="H164"/>
          <cell r="I164"/>
          <cell r="J164"/>
          <cell r="K164">
            <v>40967</v>
          </cell>
          <cell r="L164">
            <v>40967</v>
          </cell>
          <cell r="M164"/>
          <cell r="N164">
            <v>42027</v>
          </cell>
          <cell r="O164"/>
          <cell r="P164"/>
          <cell r="Q164"/>
          <cell r="R164"/>
          <cell r="S164"/>
          <cell r="T164"/>
          <cell r="U164">
            <v>41759</v>
          </cell>
          <cell r="V164">
            <v>41054</v>
          </cell>
          <cell r="W164"/>
          <cell r="X164">
            <v>40663</v>
          </cell>
          <cell r="Y164">
            <v>40882</v>
          </cell>
          <cell r="Z164">
            <v>42152</v>
          </cell>
          <cell r="AA164">
            <v>41120</v>
          </cell>
          <cell r="AB164">
            <v>41547</v>
          </cell>
          <cell r="AC164"/>
          <cell r="AD164">
            <v>41421</v>
          </cell>
          <cell r="AE164">
            <v>40854</v>
          </cell>
          <cell r="AF164">
            <v>38442</v>
          </cell>
          <cell r="AG164">
            <v>41534</v>
          </cell>
          <cell r="AH164">
            <v>42583</v>
          </cell>
          <cell r="AI164">
            <v>42338</v>
          </cell>
          <cell r="AJ164">
            <v>37894</v>
          </cell>
          <cell r="AK164">
            <v>41091</v>
          </cell>
          <cell r="AL164">
            <v>41087</v>
          </cell>
          <cell r="AM164"/>
          <cell r="AN164">
            <v>38960</v>
          </cell>
          <cell r="AO164">
            <v>42551</v>
          </cell>
          <cell r="AP164"/>
          <cell r="AQ164"/>
          <cell r="AR164"/>
          <cell r="AS164"/>
          <cell r="AT164"/>
          <cell r="AU164">
            <v>41087</v>
          </cell>
          <cell r="AV164"/>
          <cell r="AW164"/>
          <cell r="AX164"/>
          <cell r="AY164"/>
          <cell r="AZ164">
            <v>40970</v>
          </cell>
          <cell r="BA164"/>
          <cell r="BB164"/>
          <cell r="BC164">
            <v>41164</v>
          </cell>
          <cell r="BD164">
            <v>41388</v>
          </cell>
          <cell r="BE164"/>
          <cell r="BF164"/>
          <cell r="BG164">
            <v>41305</v>
          </cell>
          <cell r="BH164">
            <v>40951</v>
          </cell>
          <cell r="BI164">
            <v>41607</v>
          </cell>
          <cell r="BJ164">
            <v>41477</v>
          </cell>
          <cell r="BK164">
            <v>41347</v>
          </cell>
          <cell r="BL164"/>
          <cell r="BM164"/>
          <cell r="BN164"/>
          <cell r="BO164"/>
          <cell r="BP164"/>
          <cell r="BQ164">
            <v>39220</v>
          </cell>
          <cell r="BR164"/>
          <cell r="BS164"/>
          <cell r="BT164"/>
          <cell r="BU164"/>
          <cell r="BV164">
            <v>41599</v>
          </cell>
          <cell r="BW164">
            <v>40917</v>
          </cell>
          <cell r="BX164">
            <v>41912</v>
          </cell>
          <cell r="BY164">
            <v>39113</v>
          </cell>
          <cell r="BZ164"/>
          <cell r="CA164"/>
          <cell r="CB164">
            <v>41201</v>
          </cell>
          <cell r="CC164">
            <v>42674</v>
          </cell>
          <cell r="CD164"/>
          <cell r="CE164">
            <v>42039</v>
          </cell>
          <cell r="CF164">
            <v>41662</v>
          </cell>
          <cell r="CG164">
            <v>40530</v>
          </cell>
          <cell r="CH164"/>
          <cell r="CI164"/>
          <cell r="CJ164"/>
          <cell r="CK164"/>
          <cell r="CL164">
            <v>41243</v>
          </cell>
          <cell r="CM164">
            <v>41914</v>
          </cell>
          <cell r="CN164"/>
          <cell r="CO164">
            <v>42543</v>
          </cell>
          <cell r="CP164">
            <v>41850</v>
          </cell>
          <cell r="CQ164"/>
          <cell r="CR164"/>
          <cell r="CS164"/>
          <cell r="CT164"/>
          <cell r="CU164"/>
          <cell r="CV164"/>
          <cell r="CW164"/>
          <cell r="CX164"/>
          <cell r="CY164"/>
          <cell r="CZ164"/>
          <cell r="DA164"/>
          <cell r="DB164"/>
          <cell r="DC164"/>
          <cell r="DD164"/>
          <cell r="DE164"/>
          <cell r="DF164"/>
          <cell r="DG164"/>
          <cell r="DH164"/>
          <cell r="DI164"/>
          <cell r="DJ164"/>
          <cell r="DK164"/>
          <cell r="DL164"/>
          <cell r="DM164"/>
          <cell r="DN164"/>
          <cell r="DO164"/>
          <cell r="DP164"/>
          <cell r="DQ164"/>
          <cell r="DR164"/>
          <cell r="DS164"/>
          <cell r="DT164"/>
          <cell r="DU164"/>
          <cell r="DV164"/>
          <cell r="DW164">
            <v>41284</v>
          </cell>
          <cell r="DX164">
            <v>41485</v>
          </cell>
          <cell r="DY164">
            <v>41485</v>
          </cell>
          <cell r="DZ164"/>
          <cell r="EA164"/>
          <cell r="EB164"/>
          <cell r="EC164"/>
          <cell r="ED164">
            <v>41519</v>
          </cell>
          <cell r="EE164"/>
          <cell r="EF164">
            <v>41605</v>
          </cell>
          <cell r="EG164"/>
          <cell r="EH164"/>
          <cell r="EI164"/>
          <cell r="EJ164">
            <v>41485</v>
          </cell>
        </row>
        <row r="165">
          <cell r="B165"/>
          <cell r="C165"/>
          <cell r="D165"/>
          <cell r="E165"/>
          <cell r="F165"/>
          <cell r="G165"/>
          <cell r="H165"/>
          <cell r="I165"/>
          <cell r="J165"/>
          <cell r="K165"/>
          <cell r="L165"/>
          <cell r="M165"/>
          <cell r="N165"/>
          <cell r="O165"/>
          <cell r="P165"/>
          <cell r="Q165"/>
          <cell r="R165"/>
          <cell r="S165"/>
          <cell r="T165"/>
          <cell r="U165"/>
          <cell r="V165"/>
          <cell r="W165"/>
          <cell r="X165"/>
          <cell r="Y165"/>
          <cell r="Z165"/>
          <cell r="AA165"/>
          <cell r="AB165"/>
          <cell r="AC165"/>
          <cell r="AD165">
            <v>41962</v>
          </cell>
          <cell r="AE165"/>
          <cell r="AF165"/>
          <cell r="AG165">
            <v>41537</v>
          </cell>
          <cell r="AH165"/>
          <cell r="AI165"/>
          <cell r="AJ165"/>
          <cell r="AK165"/>
          <cell r="AL165"/>
          <cell r="AM165"/>
          <cell r="AN165"/>
          <cell r="AO165">
            <v>42520</v>
          </cell>
          <cell r="AP165"/>
          <cell r="AQ165"/>
          <cell r="AR165"/>
          <cell r="AS165"/>
          <cell r="AT165"/>
          <cell r="AU165"/>
          <cell r="AV165"/>
          <cell r="AW165"/>
          <cell r="AX165"/>
          <cell r="AY165"/>
          <cell r="AZ165"/>
          <cell r="BA165"/>
          <cell r="BB165"/>
          <cell r="BC165"/>
          <cell r="BD165"/>
          <cell r="BE165"/>
          <cell r="BF165"/>
          <cell r="BG165"/>
          <cell r="BH165"/>
          <cell r="BI165"/>
          <cell r="BJ165"/>
          <cell r="BK165"/>
          <cell r="BL165"/>
          <cell r="BM165"/>
          <cell r="BN165"/>
          <cell r="BO165"/>
          <cell r="BP165"/>
          <cell r="BQ165"/>
          <cell r="BR165"/>
          <cell r="BS165"/>
          <cell r="BT165"/>
          <cell r="BU165"/>
          <cell r="BV165"/>
          <cell r="BW165"/>
          <cell r="BX165"/>
          <cell r="BY165"/>
          <cell r="BZ165"/>
          <cell r="CA165"/>
          <cell r="CB165"/>
          <cell r="CC165"/>
          <cell r="CD165"/>
          <cell r="CE165"/>
          <cell r="CF165"/>
          <cell r="CG165"/>
          <cell r="CH165"/>
          <cell r="CI165"/>
          <cell r="CJ165"/>
          <cell r="CK165"/>
          <cell r="CL165"/>
          <cell r="CM165"/>
          <cell r="CN165"/>
          <cell r="CO165"/>
          <cell r="CP165"/>
          <cell r="CQ165"/>
          <cell r="CR165"/>
          <cell r="CS165"/>
          <cell r="CT165"/>
          <cell r="CU165"/>
          <cell r="CV165"/>
          <cell r="CW165"/>
          <cell r="CX165"/>
          <cell r="CY165"/>
          <cell r="CZ165"/>
          <cell r="DA165"/>
          <cell r="DB165"/>
          <cell r="DC165"/>
          <cell r="DD165"/>
          <cell r="DE165"/>
          <cell r="DF165"/>
          <cell r="DG165"/>
          <cell r="DH165"/>
          <cell r="DI165"/>
          <cell r="DJ165"/>
          <cell r="DK165"/>
          <cell r="DL165"/>
          <cell r="DM165"/>
          <cell r="DN165"/>
          <cell r="DO165"/>
          <cell r="DP165"/>
          <cell r="DQ165"/>
          <cell r="DR165"/>
          <cell r="DS165"/>
          <cell r="DT165"/>
          <cell r="DU165"/>
          <cell r="DV165"/>
          <cell r="DW165"/>
          <cell r="DX165"/>
          <cell r="DY165"/>
          <cell r="DZ165"/>
          <cell r="EA165"/>
          <cell r="EB165"/>
          <cell r="EC165"/>
          <cell r="ED165"/>
          <cell r="EE165"/>
          <cell r="EF165"/>
          <cell r="EG165"/>
          <cell r="EH165"/>
          <cell r="EI165"/>
          <cell r="EJ165"/>
        </row>
        <row r="166">
          <cell r="B166"/>
          <cell r="C166"/>
          <cell r="D166">
            <v>41757</v>
          </cell>
          <cell r="E166">
            <v>40927</v>
          </cell>
          <cell r="F166"/>
          <cell r="G166"/>
          <cell r="H166"/>
          <cell r="I166"/>
          <cell r="J166"/>
          <cell r="K166">
            <v>40967</v>
          </cell>
          <cell r="L166">
            <v>40967</v>
          </cell>
          <cell r="M166"/>
          <cell r="N166">
            <v>42032</v>
          </cell>
          <cell r="O166"/>
          <cell r="P166"/>
          <cell r="Q166"/>
          <cell r="R166"/>
          <cell r="S166"/>
          <cell r="T166"/>
          <cell r="U166">
            <v>41796</v>
          </cell>
          <cell r="V166">
            <v>41054</v>
          </cell>
          <cell r="W166"/>
          <cell r="X166">
            <v>40633</v>
          </cell>
          <cell r="Y166">
            <v>40892</v>
          </cell>
          <cell r="Z166">
            <v>42152</v>
          </cell>
          <cell r="AA166">
            <v>41120</v>
          </cell>
          <cell r="AB166">
            <v>41463</v>
          </cell>
          <cell r="AC166"/>
          <cell r="AD166">
            <v>41962</v>
          </cell>
          <cell r="AE166">
            <v>40854</v>
          </cell>
          <cell r="AF166">
            <v>38442</v>
          </cell>
          <cell r="AG166">
            <v>41537</v>
          </cell>
          <cell r="AH166">
            <v>42583</v>
          </cell>
          <cell r="AI166">
            <v>42338</v>
          </cell>
          <cell r="AJ166">
            <v>37894</v>
          </cell>
          <cell r="AK166">
            <v>41091</v>
          </cell>
          <cell r="AL166">
            <v>41087</v>
          </cell>
          <cell r="AM166"/>
          <cell r="AN166">
            <v>38960</v>
          </cell>
          <cell r="AO166">
            <v>42387</v>
          </cell>
          <cell r="AP166"/>
          <cell r="AQ166"/>
          <cell r="AR166"/>
          <cell r="AS166"/>
          <cell r="AT166"/>
          <cell r="AU166">
            <v>41087</v>
          </cell>
          <cell r="AV166"/>
          <cell r="AW166"/>
          <cell r="AX166"/>
          <cell r="AY166"/>
          <cell r="AZ166">
            <v>40970</v>
          </cell>
          <cell r="BA166"/>
          <cell r="BB166"/>
          <cell r="BC166">
            <v>41164</v>
          </cell>
          <cell r="BD166">
            <v>41515</v>
          </cell>
          <cell r="BE166"/>
          <cell r="BF166"/>
          <cell r="BG166">
            <v>41284</v>
          </cell>
          <cell r="BH166">
            <v>40951</v>
          </cell>
          <cell r="BI166">
            <v>41620</v>
          </cell>
          <cell r="BJ166">
            <v>41519</v>
          </cell>
          <cell r="BK166">
            <v>41466</v>
          </cell>
          <cell r="BL166"/>
          <cell r="BM166"/>
          <cell r="BN166"/>
          <cell r="BO166"/>
          <cell r="BP166"/>
          <cell r="BQ166">
            <v>39220</v>
          </cell>
          <cell r="BR166"/>
          <cell r="BS166"/>
          <cell r="BT166"/>
          <cell r="BU166"/>
          <cell r="BV166">
            <v>41599</v>
          </cell>
          <cell r="BW166">
            <v>40954</v>
          </cell>
          <cell r="BX166">
            <v>41912</v>
          </cell>
          <cell r="BY166">
            <v>39113</v>
          </cell>
          <cell r="BZ166"/>
          <cell r="CA166"/>
          <cell r="CB166">
            <v>41201</v>
          </cell>
          <cell r="CC166">
            <v>42674</v>
          </cell>
          <cell r="CD166"/>
          <cell r="CE166">
            <v>42039</v>
          </cell>
          <cell r="CF166">
            <v>41662</v>
          </cell>
          <cell r="CG166">
            <v>40483</v>
          </cell>
          <cell r="CH166"/>
          <cell r="CI166"/>
          <cell r="CJ166"/>
          <cell r="CK166"/>
          <cell r="CL166">
            <v>41243</v>
          </cell>
          <cell r="CM166">
            <v>41914</v>
          </cell>
          <cell r="CN166"/>
          <cell r="CO166">
            <v>42543</v>
          </cell>
          <cell r="CP166">
            <v>41848</v>
          </cell>
          <cell r="CQ166"/>
          <cell r="CR166"/>
          <cell r="CS166"/>
          <cell r="CT166"/>
          <cell r="CU166"/>
          <cell r="CV166"/>
          <cell r="CW166"/>
          <cell r="CX166"/>
          <cell r="CY166"/>
          <cell r="CZ166"/>
          <cell r="DA166"/>
          <cell r="DB166"/>
          <cell r="DC166"/>
          <cell r="DD166"/>
          <cell r="DE166"/>
          <cell r="DF166"/>
          <cell r="DG166"/>
          <cell r="DH166"/>
          <cell r="DI166"/>
          <cell r="DJ166"/>
          <cell r="DK166"/>
          <cell r="DL166"/>
          <cell r="DM166"/>
          <cell r="DN166"/>
          <cell r="DO166"/>
          <cell r="DP166"/>
          <cell r="DQ166"/>
          <cell r="DR166"/>
          <cell r="DS166"/>
          <cell r="DT166"/>
          <cell r="DU166"/>
          <cell r="DV166"/>
          <cell r="DW166">
            <v>41305</v>
          </cell>
          <cell r="DX166">
            <v>41485</v>
          </cell>
          <cell r="DY166">
            <v>41485</v>
          </cell>
          <cell r="DZ166"/>
          <cell r="EA166"/>
          <cell r="EB166"/>
          <cell r="EC166"/>
          <cell r="ED166">
            <v>41695</v>
          </cell>
          <cell r="EE166"/>
          <cell r="EF166">
            <v>41605</v>
          </cell>
          <cell r="EG166"/>
          <cell r="EH166"/>
          <cell r="EI166"/>
          <cell r="EJ166">
            <v>41485</v>
          </cell>
        </row>
        <row r="167">
          <cell r="B167" t="str">
            <v>Approval - HMT SOBC</v>
          </cell>
          <cell r="C167" t="str">
            <v>Approval - HMT SOBC</v>
          </cell>
          <cell r="D167" t="str">
            <v>Approval - HMT SOBC</v>
          </cell>
          <cell r="E167" t="str">
            <v>Approval - HMT SOBC</v>
          </cell>
          <cell r="F167" t="str">
            <v>Approval - HMT SOBC</v>
          </cell>
          <cell r="G167" t="str">
            <v>Approval - HMT SOBC</v>
          </cell>
          <cell r="H167" t="str">
            <v>Approval - HMT SOBC</v>
          </cell>
          <cell r="I167" t="str">
            <v>Approval - HMT SOBC</v>
          </cell>
          <cell r="J167" t="str">
            <v>Approval - HMT SOBC</v>
          </cell>
          <cell r="K167" t="str">
            <v>Approval - HMT SOBC</v>
          </cell>
          <cell r="L167" t="str">
            <v>Approval - HMT SOBC</v>
          </cell>
          <cell r="M167" t="str">
            <v>Approval - HMT SOBC</v>
          </cell>
          <cell r="N167" t="str">
            <v>Approval - HMT SOBC</v>
          </cell>
          <cell r="O167" t="str">
            <v>Approval - HMT SOBC</v>
          </cell>
          <cell r="P167" t="str">
            <v>Approval - HMT SOBC</v>
          </cell>
          <cell r="Q167" t="str">
            <v>Approval - HMT SOBC</v>
          </cell>
          <cell r="R167" t="str">
            <v>Approval - HMT SOBC</v>
          </cell>
          <cell r="S167" t="str">
            <v>Approval - HMT SOBC</v>
          </cell>
          <cell r="T167" t="str">
            <v>Approval - HMT SOBC</v>
          </cell>
          <cell r="U167" t="str">
            <v>Approval - HMT SOBC</v>
          </cell>
          <cell r="V167" t="str">
            <v>Approval - HMT SOBC</v>
          </cell>
          <cell r="W167" t="str">
            <v>Approval - HMT SOBC</v>
          </cell>
          <cell r="X167" t="str">
            <v>Approval - HMT SOBC</v>
          </cell>
          <cell r="Y167" t="str">
            <v>Approval - HMT SOBC</v>
          </cell>
          <cell r="Z167" t="str">
            <v>Approval - HMT SOBC</v>
          </cell>
          <cell r="AA167" t="str">
            <v>Approval - HMT SOBC</v>
          </cell>
          <cell r="AB167" t="str">
            <v>Approval - HMT SOBC</v>
          </cell>
          <cell r="AC167" t="str">
            <v>Approval - HMT SOBC</v>
          </cell>
          <cell r="AD167" t="str">
            <v>Approval - HMT SOBC</v>
          </cell>
          <cell r="AE167" t="str">
            <v>Approval - HMT SOBC</v>
          </cell>
          <cell r="AF167" t="str">
            <v>Approval - HMT SOBC</v>
          </cell>
          <cell r="AG167" t="str">
            <v>Approval - HMT SOBC</v>
          </cell>
          <cell r="AH167" t="str">
            <v>Approval - HMT SOBC</v>
          </cell>
          <cell r="AI167" t="str">
            <v>Approval - HMT SOBC</v>
          </cell>
          <cell r="AJ167" t="str">
            <v>Approval - HMT SOBC</v>
          </cell>
          <cell r="AK167" t="str">
            <v>Approval - HMT SOBC</v>
          </cell>
          <cell r="AL167" t="str">
            <v>Approval - HMT SOBC</v>
          </cell>
          <cell r="AM167" t="str">
            <v>Approval - HMT SOBC</v>
          </cell>
          <cell r="AN167" t="str">
            <v>Approval - HMT SOBC</v>
          </cell>
          <cell r="AO167" t="str">
            <v>Approval - HMT SOBC</v>
          </cell>
          <cell r="AP167" t="str">
            <v>Approval - HMT SOBC</v>
          </cell>
          <cell r="AQ167" t="str">
            <v>Approval - HMT SOBC</v>
          </cell>
          <cell r="AR167" t="str">
            <v>Approval - HMT SOBC</v>
          </cell>
          <cell r="AS167" t="str">
            <v>Approval - HMT SOBC</v>
          </cell>
          <cell r="AT167" t="str">
            <v>Approval - HMT SOBC</v>
          </cell>
          <cell r="AU167" t="str">
            <v>Approval - HMT SOBC</v>
          </cell>
          <cell r="AV167" t="str">
            <v>Approval - HMT SOBC</v>
          </cell>
          <cell r="AW167" t="str">
            <v>Approval - HMT SOBC</v>
          </cell>
          <cell r="AX167" t="str">
            <v>Approval - HMT SOBC</v>
          </cell>
          <cell r="AY167" t="str">
            <v>Approval - HMT SOBC</v>
          </cell>
          <cell r="AZ167" t="str">
            <v>Approval - HMT SOBC</v>
          </cell>
          <cell r="BA167" t="str">
            <v>Approval - HMT SOBC</v>
          </cell>
          <cell r="BB167" t="str">
            <v>Approval - HMT SOBC</v>
          </cell>
          <cell r="BC167" t="str">
            <v>Approval - HMT SOBC</v>
          </cell>
          <cell r="BD167" t="str">
            <v>Approval - HMT SOBC</v>
          </cell>
          <cell r="BE167" t="str">
            <v>Approval - HMT SOBC</v>
          </cell>
          <cell r="BF167" t="str">
            <v>Approval - HMT SOBC</v>
          </cell>
          <cell r="BG167" t="str">
            <v>Approval - HMT SOBC</v>
          </cell>
          <cell r="BH167" t="str">
            <v>Approval - HMT SOBC</v>
          </cell>
          <cell r="BI167" t="str">
            <v>Approval - HMT SOBC</v>
          </cell>
          <cell r="BJ167" t="str">
            <v>Approval - HMT SOBC</v>
          </cell>
          <cell r="BK167" t="str">
            <v>Approval - HMT SOBC</v>
          </cell>
          <cell r="BL167" t="str">
            <v>Approval - HMT SOBC</v>
          </cell>
          <cell r="BM167" t="str">
            <v>Approval - HMT SOBC</v>
          </cell>
          <cell r="BN167" t="str">
            <v>Approval - HMT SOBC</v>
          </cell>
          <cell r="BO167" t="str">
            <v>Approval - HMT SOBC</v>
          </cell>
          <cell r="BP167" t="str">
            <v>Approval - HMT SOBC</v>
          </cell>
          <cell r="BQ167" t="str">
            <v>Approval - HMT SOBC</v>
          </cell>
          <cell r="BR167" t="str">
            <v>Approval - HMT SOBC</v>
          </cell>
          <cell r="BS167" t="str">
            <v>Approval - HMT SOBC</v>
          </cell>
          <cell r="BT167" t="str">
            <v>Approval - HMT SOBC</v>
          </cell>
          <cell r="BU167" t="str">
            <v>Approval - HMT SOBC</v>
          </cell>
          <cell r="BV167" t="str">
            <v>Approval - HMT SOBC</v>
          </cell>
          <cell r="BW167" t="str">
            <v>Approval - HMT SOBC</v>
          </cell>
          <cell r="BX167" t="str">
            <v>Approval - HMT SOBC</v>
          </cell>
          <cell r="BY167" t="str">
            <v>Approval - HMT SOBC</v>
          </cell>
          <cell r="BZ167" t="str">
            <v>Approval - HMT SOBC</v>
          </cell>
          <cell r="CA167" t="str">
            <v>Approval - HMT SOBC</v>
          </cell>
          <cell r="CB167" t="str">
            <v>Approval - HMT SOBC</v>
          </cell>
          <cell r="CC167" t="str">
            <v>Approval - HMT SOBC</v>
          </cell>
          <cell r="CD167" t="str">
            <v>Approval - HMT SOBC</v>
          </cell>
          <cell r="CE167" t="str">
            <v>Approval - HMT SOBC</v>
          </cell>
          <cell r="CF167" t="str">
            <v>Approval - HMT SOBC</v>
          </cell>
          <cell r="CG167" t="str">
            <v>Approval - HMT SOBC</v>
          </cell>
          <cell r="CH167" t="str">
            <v>Approval - HMT SOBC</v>
          </cell>
          <cell r="CI167" t="str">
            <v>Approval - HMT SOBC</v>
          </cell>
          <cell r="CJ167" t="str">
            <v>Approval - HMT SOBC</v>
          </cell>
          <cell r="CK167" t="str">
            <v>Approval - HMT SOBC</v>
          </cell>
          <cell r="CL167" t="str">
            <v>Approval - HMT SOBC</v>
          </cell>
          <cell r="CM167" t="str">
            <v>Approval - HMT SOBC</v>
          </cell>
          <cell r="CN167" t="str">
            <v>Approval - HMT SOBC</v>
          </cell>
          <cell r="CO167" t="str">
            <v>Approval - HMT SOBC</v>
          </cell>
          <cell r="CP167" t="str">
            <v>Approval - HMT SOBC</v>
          </cell>
          <cell r="CQ167"/>
          <cell r="CR167"/>
          <cell r="CS167"/>
          <cell r="CT167"/>
          <cell r="CU167"/>
          <cell r="CV167"/>
          <cell r="CW167"/>
          <cell r="CX167"/>
          <cell r="CY167"/>
          <cell r="CZ167"/>
          <cell r="DA167"/>
          <cell r="DB167"/>
          <cell r="DC167"/>
          <cell r="DD167"/>
          <cell r="DE167"/>
          <cell r="DF167"/>
          <cell r="DG167"/>
          <cell r="DH167"/>
          <cell r="DI167"/>
          <cell r="DJ167"/>
          <cell r="DK167"/>
          <cell r="DL167"/>
          <cell r="DM167"/>
          <cell r="DN167"/>
          <cell r="DO167"/>
          <cell r="DP167"/>
          <cell r="DQ167"/>
          <cell r="DR167"/>
          <cell r="DS167"/>
          <cell r="DT167"/>
          <cell r="DU167"/>
          <cell r="DV167"/>
          <cell r="DW167" t="str">
            <v>Approval - HMT SOBC</v>
          </cell>
          <cell r="DX167" t="str">
            <v>Approval - HMT SOBC</v>
          </cell>
          <cell r="DY167" t="str">
            <v>Approval - HMT SOBC</v>
          </cell>
          <cell r="DZ167" t="str">
            <v>Approval - HMT SOBC</v>
          </cell>
          <cell r="EA167" t="str">
            <v>Approval - HMT SOBC</v>
          </cell>
          <cell r="EB167" t="str">
            <v>Approval - HMT SOBC</v>
          </cell>
          <cell r="EC167" t="str">
            <v>Approval - HMT SOBC</v>
          </cell>
          <cell r="ED167" t="str">
            <v>Approval - HMT SOBC</v>
          </cell>
          <cell r="EE167" t="str">
            <v>Approval - HMT SOBC</v>
          </cell>
          <cell r="EF167" t="str">
            <v>Approval - HMT SOBC</v>
          </cell>
          <cell r="EG167" t="str">
            <v>Approval - HMT SOBC</v>
          </cell>
          <cell r="EH167" t="str">
            <v>Approval - HMT SOBC</v>
          </cell>
          <cell r="EI167" t="str">
            <v>Approval - HMT SOBC</v>
          </cell>
          <cell r="EJ167" t="str">
            <v>Approval - HMT SOBC</v>
          </cell>
        </row>
        <row r="168">
          <cell r="B168"/>
          <cell r="C168"/>
          <cell r="D168" t="str">
            <v>Approval of Strategic Outline Business Case</v>
          </cell>
          <cell r="E168" t="str">
            <v>HMT approval of SBC</v>
          </cell>
          <cell r="F168"/>
          <cell r="G168" t="str">
            <v>N/a</v>
          </cell>
          <cell r="H168"/>
          <cell r="I168" t="str">
            <v>SR</v>
          </cell>
          <cell r="J168"/>
          <cell r="K168"/>
          <cell r="L168" t="str">
            <v>NGSS SOBC agreed by Ministers</v>
          </cell>
          <cell r="M168" t="str">
            <v>N/A</v>
          </cell>
          <cell r="N168" t="str">
            <v>HMT Approval SOBC</v>
          </cell>
          <cell r="O168"/>
          <cell r="P168"/>
          <cell r="Q168"/>
          <cell r="R168"/>
          <cell r="S168"/>
          <cell r="T168"/>
          <cell r="U168" t="str">
            <v>Strategic Outline Programme Business Case (overall GDF Programme)  Incorporating a proposal for the payment of community benefits</v>
          </cell>
          <cell r="V168" t="str">
            <v>HMT Concurrence with Strategic Outline Business Case</v>
          </cell>
          <cell r="W168"/>
          <cell r="X168" t="str">
            <v xml:space="preserve">Programme: DECC Approvals Committee: Outline Business Case (OBC) </v>
          </cell>
          <cell r="Y168" t="str">
            <v>SOC approved by HMT - TAP 1</v>
          </cell>
          <cell r="Z168"/>
          <cell r="AA168" t="str">
            <v>Defra approval of Strategic Outline Case</v>
          </cell>
          <cell r="AB168" t="str">
            <v>Strategic Outline Business Case approval</v>
          </cell>
          <cell r="AC168"/>
          <cell r="AD168" t="str">
            <v>Taken as the SOBC for PSBP2. This sees the milestone moved backwards from original PSBP1 date to the later PSBP2 date due to the conslifation of the two phases into a single programme.</v>
          </cell>
          <cell r="AE168"/>
          <cell r="AF168" t="str">
            <v>HMT SOBC</v>
          </cell>
          <cell r="AG168" t="str">
            <v>HMT SOBC and OBC Combined for Stage 0, 1 &amp; 2 Approval</v>
          </cell>
          <cell r="AH168"/>
          <cell r="AI168" t="str">
            <v>HMT were consulted and passed comment but formal approval not sought</v>
          </cell>
          <cell r="AJ168" t="str">
            <v xml:space="preserve">The Department and Transport for London (the sponsors) and Cross London Rail Links produced a business case to inform the decision on whether to invest in Crossrail. </v>
          </cell>
          <cell r="AK168" t="str">
            <v>HMT approval for SOBC as part of sign-off for HLOS process</v>
          </cell>
          <cell r="AL168" t="str">
            <v>Date HMT wrote to DfT Ministers approving the HLOS</v>
          </cell>
          <cell r="AM168"/>
          <cell r="AN168"/>
          <cell r="AO168" t="str">
            <v xml:space="preserve">BICC has asked that H M Treasury approval of the SOBC is sought at the same time as DfT approval.  H M T have endorsed the decision to proceed to consultation.  Written confirmation of H M T approval is awaited and with DfT to progress. </v>
          </cell>
          <cell r="AP168"/>
          <cell r="AQ168"/>
          <cell r="AR168"/>
          <cell r="AS168"/>
          <cell r="AT168"/>
          <cell r="AU168" t="str">
            <v>Date HMT wrote to DfT ministers approving HLOS</v>
          </cell>
          <cell r="AV168"/>
          <cell r="AW168"/>
          <cell r="AX168"/>
          <cell r="AY168"/>
          <cell r="AZ168" t="str">
            <v>HMT Letter of Intent (LOI) final approval</v>
          </cell>
          <cell r="BA168"/>
          <cell r="BB168" t="str">
            <v>Not undertaken at the time</v>
          </cell>
          <cell r="BC168"/>
          <cell r="BD168" t="str">
            <v>HMT Approval of SOC</v>
          </cell>
          <cell r="BE168"/>
          <cell r="BF168"/>
          <cell r="BG168" t="str">
            <v>Strategic Outline Case Approved by HMT</v>
          </cell>
          <cell r="BH168" t="str">
            <v>PBT Programme SOC Approved</v>
          </cell>
          <cell r="BI168" t="str">
            <v>SOC Approval</v>
          </cell>
          <cell r="BJ168" t="str">
            <v>NHS e-RS SOC + ICT Spend Approval approved by DH, Cabinet Office and HM Treasury</v>
          </cell>
          <cell r="BK168" t="str">
            <v>Approval completed</v>
          </cell>
          <cell r="BL168"/>
          <cell r="BM168"/>
          <cell r="BN168"/>
          <cell r="BO168"/>
          <cell r="BP168"/>
          <cell r="BQ168" t="str">
            <v>HMT SOBC Approval</v>
          </cell>
          <cell r="BR168" t="str">
            <v>N/A due to date project started</v>
          </cell>
          <cell r="BS168"/>
          <cell r="BT168" t="str">
            <v>SOBC shared with HMT early 2012, not for formal approval</v>
          </cell>
          <cell r="BU168"/>
          <cell r="BV168" t="str">
            <v>MPRG</v>
          </cell>
          <cell r="BW168" t="str">
            <v>SOBC v2.0</v>
          </cell>
          <cell r="BX168" t="str">
            <v>Completed</v>
          </cell>
          <cell r="BY168" t="str">
            <v>Approval HMT SOBC</v>
          </cell>
          <cell r="BZ168"/>
          <cell r="CA168" t="str">
            <v>NA (optional step)</v>
          </cell>
          <cell r="CB168" t="str">
            <v>HMT approval</v>
          </cell>
          <cell r="CC168" t="str">
            <v>The rebaselined SOC will be shared with Investment Committee and GPU/HMT.</v>
          </cell>
          <cell r="CD168"/>
          <cell r="CE168" t="str">
            <v>SOC to HMRC Investment Committee (HMRC Gate 3)</v>
          </cell>
          <cell r="CF168" t="str">
            <v>HMRC Change Framework Gate 3 approval - SOC</v>
          </cell>
          <cell r="CG168" t="str">
            <v>SOBC</v>
          </cell>
          <cell r="CH168"/>
          <cell r="CI168"/>
          <cell r="CJ168"/>
          <cell r="CK168"/>
          <cell r="CL168"/>
          <cell r="CM168" t="str">
            <v>PIC approval</v>
          </cell>
          <cell r="CN168"/>
          <cell r="CO168"/>
          <cell r="CP168" t="str">
            <v>SOBC approved by GDS/HMT</v>
          </cell>
          <cell r="CQ168"/>
          <cell r="CR168"/>
          <cell r="CS168"/>
          <cell r="CT168"/>
          <cell r="CU168"/>
          <cell r="CV168"/>
          <cell r="CW168"/>
          <cell r="CX168"/>
          <cell r="CY168"/>
          <cell r="CZ168"/>
          <cell r="DA168"/>
          <cell r="DB168"/>
          <cell r="DC168"/>
          <cell r="DD168"/>
          <cell r="DE168"/>
          <cell r="DF168"/>
          <cell r="DG168"/>
          <cell r="DH168"/>
          <cell r="DI168"/>
          <cell r="DJ168"/>
          <cell r="DK168"/>
          <cell r="DL168"/>
          <cell r="DM168"/>
          <cell r="DN168"/>
          <cell r="DO168"/>
          <cell r="DP168"/>
          <cell r="DQ168"/>
          <cell r="DR168"/>
          <cell r="DS168"/>
          <cell r="DT168"/>
          <cell r="DU168"/>
          <cell r="DV168"/>
          <cell r="DW168" t="str">
            <v xml:space="preserve">SOBC for the bulid </v>
          </cell>
          <cell r="DX168" t="str">
            <v>2013/14 PBC Treasury approval</v>
          </cell>
          <cell r="DY168" t="str">
            <v>Capital funding secured from HMT, subject to Business Case(s)</v>
          </cell>
          <cell r="DZ168"/>
          <cell r="EA168"/>
          <cell r="EB168" t="str">
            <v>N/A</v>
          </cell>
          <cell r="EC168"/>
          <cell r="ED168" t="str">
            <v>Procurement</v>
          </cell>
          <cell r="EE168"/>
          <cell r="EF168" t="str">
            <v>PROGRAMME - SOBC TAP</v>
          </cell>
          <cell r="EG168"/>
          <cell r="EH168"/>
          <cell r="EI168"/>
          <cell r="EJ168"/>
        </row>
        <row r="169">
          <cell r="B169" t="str">
            <v>OBC (or equivalent)</v>
          </cell>
          <cell r="C169" t="str">
            <v>OBC (or equivalent)</v>
          </cell>
          <cell r="D169" t="str">
            <v>OBC (or equivalent)</v>
          </cell>
          <cell r="E169" t="str">
            <v>OBC (or equivalent)</v>
          </cell>
          <cell r="F169" t="str">
            <v>OBC (or equivalent)</v>
          </cell>
          <cell r="G169" t="str">
            <v>OBC (or equivalent)</v>
          </cell>
          <cell r="H169" t="str">
            <v>OBC (or equivalent)</v>
          </cell>
          <cell r="I169" t="str">
            <v>OBC (or equivalent)</v>
          </cell>
          <cell r="J169" t="str">
            <v>OBC (or equivalent)</v>
          </cell>
          <cell r="K169" t="str">
            <v>OBC (or equivalent)</v>
          </cell>
          <cell r="L169" t="str">
            <v>OBC (or equivalent)</v>
          </cell>
          <cell r="M169" t="str">
            <v>OBC (or equivalent)</v>
          </cell>
          <cell r="N169" t="str">
            <v>OBC (or equivalent)</v>
          </cell>
          <cell r="O169" t="str">
            <v>OBC (or equivalent)</v>
          </cell>
          <cell r="P169" t="str">
            <v>OBC (or equivalent)</v>
          </cell>
          <cell r="Q169" t="str">
            <v>OBC (or equivalent)</v>
          </cell>
          <cell r="R169" t="str">
            <v>OBC (or equivalent)</v>
          </cell>
          <cell r="S169" t="str">
            <v>OBC (or equivalent)</v>
          </cell>
          <cell r="T169" t="str">
            <v>OBC (or equivalent)</v>
          </cell>
          <cell r="U169" t="str">
            <v>OBC (or equivalent)</v>
          </cell>
          <cell r="V169" t="str">
            <v>OBC (or equivalent)</v>
          </cell>
          <cell r="W169" t="str">
            <v>OBC (or equivalent)</v>
          </cell>
          <cell r="X169" t="str">
            <v>OBC (or equivalent)</v>
          </cell>
          <cell r="Y169" t="str">
            <v>OBC (or equivalent)</v>
          </cell>
          <cell r="Z169" t="str">
            <v>OBC (or equivalent)</v>
          </cell>
          <cell r="AA169" t="str">
            <v>OBC (or equivalent)</v>
          </cell>
          <cell r="AB169" t="str">
            <v>OBC (or equivalent)</v>
          </cell>
          <cell r="AC169" t="str">
            <v>OBC (or equivalent)</v>
          </cell>
          <cell r="AD169" t="str">
            <v>OBC (or equivalent)</v>
          </cell>
          <cell r="AE169" t="str">
            <v>OBC (or equivalent)</v>
          </cell>
          <cell r="AF169" t="str">
            <v>OBC (or equivalent)</v>
          </cell>
          <cell r="AG169" t="str">
            <v>OBC - HMT Approval</v>
          </cell>
          <cell r="AH169" t="str">
            <v>OBC - HMT Approval</v>
          </cell>
          <cell r="AI169" t="str">
            <v>OBC - HMT Approval</v>
          </cell>
          <cell r="AJ169" t="str">
            <v>OBC - HMT Approval</v>
          </cell>
          <cell r="AK169" t="str">
            <v>OBC - HMT Approval</v>
          </cell>
          <cell r="AL169" t="str">
            <v>OBC - HMT Approval</v>
          </cell>
          <cell r="AM169" t="str">
            <v>OBC - HMT Approval</v>
          </cell>
          <cell r="AN169" t="str">
            <v>OBC - HMT Approval</v>
          </cell>
          <cell r="AO169" t="str">
            <v>OBC - HMT Approval</v>
          </cell>
          <cell r="AP169" t="str">
            <v>OBC - HMT Approval</v>
          </cell>
          <cell r="AQ169" t="str">
            <v>OBC - HMT Approval</v>
          </cell>
          <cell r="AR169" t="str">
            <v>OBC - HMT Approval</v>
          </cell>
          <cell r="AS169" t="str">
            <v>OBC - HMT Approval</v>
          </cell>
          <cell r="AT169" t="str">
            <v>OBC - HMT Approval</v>
          </cell>
          <cell r="AU169" t="str">
            <v>OBC - HMT Approval</v>
          </cell>
          <cell r="AV169" t="str">
            <v>OBC - HMT Approval</v>
          </cell>
          <cell r="AW169" t="str">
            <v>OBC (or equivalent)</v>
          </cell>
          <cell r="AX169" t="str">
            <v>OBC (or equivalent)</v>
          </cell>
          <cell r="AY169" t="str">
            <v>OBC (or equivalent)</v>
          </cell>
          <cell r="AZ169" t="str">
            <v>OBC (or equivalent)</v>
          </cell>
          <cell r="BA169" t="str">
            <v>OBC (or equivalent)</v>
          </cell>
          <cell r="BB169" t="str">
            <v>OBC (or equivalent)</v>
          </cell>
          <cell r="BC169" t="str">
            <v>OBC (or equivalent)</v>
          </cell>
          <cell r="BD169" t="str">
            <v>OBC (or equivalent)</v>
          </cell>
          <cell r="BE169" t="str">
            <v>OBC (or equivalent)</v>
          </cell>
          <cell r="BF169" t="str">
            <v>OBC (or equivalent)</v>
          </cell>
          <cell r="BG169" t="str">
            <v>OBC (or equivalent)</v>
          </cell>
          <cell r="BH169" t="str">
            <v>OBC (or equivalent)</v>
          </cell>
          <cell r="BI169" t="str">
            <v>OBC (or equivalent)</v>
          </cell>
          <cell r="BJ169" t="str">
            <v>OBC (or equivalent)</v>
          </cell>
          <cell r="BK169" t="str">
            <v>OBC (or equivalent)</v>
          </cell>
          <cell r="BL169" t="str">
            <v>OBC (or equivalent)</v>
          </cell>
          <cell r="BM169" t="str">
            <v>OBC (or equivalent)</v>
          </cell>
          <cell r="BN169" t="str">
            <v>OBC (or equivalent)</v>
          </cell>
          <cell r="BO169" t="str">
            <v>OBC (or equivalent)</v>
          </cell>
          <cell r="BP169" t="str">
            <v>OBC (or equivalent)</v>
          </cell>
          <cell r="BQ169" t="str">
            <v>OBC (or equivalent)</v>
          </cell>
          <cell r="BR169" t="str">
            <v>OBC (or equivalent)</v>
          </cell>
          <cell r="BS169" t="str">
            <v>OBC (or equivalent)</v>
          </cell>
          <cell r="BT169" t="str">
            <v>OBC (or equivalent)</v>
          </cell>
          <cell r="BU169" t="str">
            <v>OBC (or equivalent)</v>
          </cell>
          <cell r="BV169" t="str">
            <v>OBC (or equivalent)</v>
          </cell>
          <cell r="BW169" t="str">
            <v>OBC (or equivalent)</v>
          </cell>
          <cell r="BX169" t="str">
            <v>OBC (or equivalent)</v>
          </cell>
          <cell r="BY169" t="str">
            <v>OBC (or equivalent)</v>
          </cell>
          <cell r="BZ169" t="str">
            <v>OBC (or equivalent)</v>
          </cell>
          <cell r="CA169" t="str">
            <v>OBC (or equivalent)</v>
          </cell>
          <cell r="CB169" t="str">
            <v>OBC (or equivalent)</v>
          </cell>
          <cell r="CC169" t="str">
            <v>OBC (or equivalent)</v>
          </cell>
          <cell r="CD169" t="str">
            <v>OBC (or equivalent)</v>
          </cell>
          <cell r="CE169" t="str">
            <v>OBC (or equivalent)</v>
          </cell>
          <cell r="CF169" t="str">
            <v>OBC (or equivalent)</v>
          </cell>
          <cell r="CG169" t="str">
            <v>OBC (or equivalent)</v>
          </cell>
          <cell r="CH169" t="str">
            <v>OBC (or equivalent)</v>
          </cell>
          <cell r="CI169" t="str">
            <v>OBC (or equivalent)</v>
          </cell>
          <cell r="CJ169" t="str">
            <v>OBC (or equivalent)</v>
          </cell>
          <cell r="CK169" t="str">
            <v>OBC (or equivalent)</v>
          </cell>
          <cell r="CL169" t="str">
            <v>OBC (or equivalent)</v>
          </cell>
          <cell r="CM169" t="str">
            <v>OBC (or equivalent)</v>
          </cell>
          <cell r="CN169" t="str">
            <v>OBC (or equivalent)</v>
          </cell>
          <cell r="CO169" t="str">
            <v>OBC (or equivalent)</v>
          </cell>
          <cell r="CP169" t="str">
            <v>OBC (or equivalent)</v>
          </cell>
          <cell r="CQ169"/>
          <cell r="CR169"/>
          <cell r="CS169"/>
          <cell r="CT169"/>
          <cell r="CU169"/>
          <cell r="CV169"/>
          <cell r="CW169"/>
          <cell r="CX169"/>
          <cell r="CY169"/>
          <cell r="CZ169"/>
          <cell r="DA169"/>
          <cell r="DB169"/>
          <cell r="DC169"/>
          <cell r="DD169"/>
          <cell r="DE169"/>
          <cell r="DF169"/>
          <cell r="DG169"/>
          <cell r="DH169"/>
          <cell r="DI169"/>
          <cell r="DJ169"/>
          <cell r="DK169"/>
          <cell r="DL169"/>
          <cell r="DM169"/>
          <cell r="DN169"/>
          <cell r="DO169"/>
          <cell r="DP169"/>
          <cell r="DQ169"/>
          <cell r="DR169"/>
          <cell r="DS169"/>
          <cell r="DT169"/>
          <cell r="DU169"/>
          <cell r="DV169"/>
          <cell r="DW169" t="str">
            <v>OBC (or equivalent)</v>
          </cell>
          <cell r="DX169" t="str">
            <v>OBC (or equivalent)</v>
          </cell>
          <cell r="DY169" t="str">
            <v>OBC (or equivalent)</v>
          </cell>
          <cell r="DZ169" t="str">
            <v>OBC (or equivalent)</v>
          </cell>
          <cell r="EA169" t="str">
            <v>OBC (or equivalent)</v>
          </cell>
          <cell r="EB169" t="str">
            <v>OBC (or equivalent)</v>
          </cell>
          <cell r="EC169" t="str">
            <v>OBC (or equivalent)</v>
          </cell>
          <cell r="ED169" t="str">
            <v>OBC (or equivalent)</v>
          </cell>
          <cell r="EE169" t="str">
            <v>OBC (or equivalent)</v>
          </cell>
          <cell r="EF169" t="str">
            <v>OBC (or equivalent)</v>
          </cell>
          <cell r="EG169" t="str">
            <v>OBC (or equivalent)</v>
          </cell>
          <cell r="EH169" t="str">
            <v>OBC (or equivalent)</v>
          </cell>
          <cell r="EI169" t="str">
            <v>OBC (or equivalent)</v>
          </cell>
          <cell r="EJ169" t="str">
            <v>OBC (or equivalent)</v>
          </cell>
        </row>
        <row r="170">
          <cell r="B170">
            <v>41446</v>
          </cell>
          <cell r="C170">
            <v>42094</v>
          </cell>
          <cell r="D170">
            <v>42090</v>
          </cell>
          <cell r="E170">
            <v>41305</v>
          </cell>
          <cell r="F170">
            <v>40148</v>
          </cell>
          <cell r="G170"/>
          <cell r="H170">
            <v>42186</v>
          </cell>
          <cell r="I170"/>
          <cell r="J170"/>
          <cell r="K170">
            <v>41361</v>
          </cell>
          <cell r="L170">
            <v>41361</v>
          </cell>
          <cell r="M170"/>
          <cell r="N170">
            <v>42027</v>
          </cell>
          <cell r="O170"/>
          <cell r="P170"/>
          <cell r="Q170">
            <v>40787</v>
          </cell>
          <cell r="R170">
            <v>40981</v>
          </cell>
          <cell r="S170"/>
          <cell r="T170">
            <v>41150</v>
          </cell>
          <cell r="U170">
            <v>42734</v>
          </cell>
          <cell r="V170">
            <v>41102</v>
          </cell>
          <cell r="W170">
            <v>41944</v>
          </cell>
          <cell r="X170">
            <v>41081</v>
          </cell>
          <cell r="Y170">
            <v>40973</v>
          </cell>
          <cell r="Z170"/>
          <cell r="AA170">
            <v>41516</v>
          </cell>
          <cell r="AB170">
            <v>41729</v>
          </cell>
          <cell r="AC170"/>
          <cell r="AD170">
            <v>41157</v>
          </cell>
          <cell r="AE170">
            <v>41585</v>
          </cell>
          <cell r="AF170">
            <v>40389</v>
          </cell>
          <cell r="AG170">
            <v>41534</v>
          </cell>
          <cell r="AH170">
            <v>43131</v>
          </cell>
          <cell r="AI170"/>
          <cell r="AJ170">
            <v>38384</v>
          </cell>
          <cell r="AK170"/>
          <cell r="AL170"/>
          <cell r="AM170">
            <v>41576</v>
          </cell>
          <cell r="AN170">
            <v>39141</v>
          </cell>
          <cell r="AO170">
            <v>42723</v>
          </cell>
          <cell r="AP170"/>
          <cell r="AQ170"/>
          <cell r="AR170"/>
          <cell r="AS170">
            <v>40816</v>
          </cell>
          <cell r="AT170">
            <v>40715</v>
          </cell>
          <cell r="AU170"/>
          <cell r="AV170"/>
          <cell r="AW170"/>
          <cell r="AX170">
            <v>42460</v>
          </cell>
          <cell r="AY170">
            <v>41404</v>
          </cell>
          <cell r="AZ170">
            <v>41151</v>
          </cell>
          <cell r="BA170"/>
          <cell r="BB170"/>
          <cell r="BC170">
            <v>41408</v>
          </cell>
          <cell r="BD170">
            <v>41500</v>
          </cell>
          <cell r="BE170">
            <v>41396</v>
          </cell>
          <cell r="BF170">
            <v>42572</v>
          </cell>
          <cell r="BG170">
            <v>41578</v>
          </cell>
          <cell r="BH170">
            <v>41394</v>
          </cell>
          <cell r="BI170">
            <v>41607</v>
          </cell>
          <cell r="BJ170">
            <v>41541</v>
          </cell>
          <cell r="BK170">
            <v>41449</v>
          </cell>
          <cell r="BL170">
            <v>42272</v>
          </cell>
          <cell r="BM170"/>
          <cell r="BN170">
            <v>41942</v>
          </cell>
          <cell r="BO170"/>
          <cell r="BP170"/>
          <cell r="BQ170">
            <v>39801</v>
          </cell>
          <cell r="BR170"/>
          <cell r="BS170">
            <v>42338</v>
          </cell>
          <cell r="BT170">
            <v>41729</v>
          </cell>
          <cell r="BU170"/>
          <cell r="BV170">
            <v>41771</v>
          </cell>
          <cell r="BW170">
            <v>41026</v>
          </cell>
          <cell r="BX170">
            <v>42277</v>
          </cell>
          <cell r="BY170">
            <v>40817</v>
          </cell>
          <cell r="BZ170">
            <v>42352</v>
          </cell>
          <cell r="CA170">
            <v>42205</v>
          </cell>
          <cell r="CB170">
            <v>40989</v>
          </cell>
          <cell r="CC170"/>
          <cell r="CD170">
            <v>42401</v>
          </cell>
          <cell r="CE170">
            <v>42250</v>
          </cell>
          <cell r="CF170">
            <v>41883</v>
          </cell>
          <cell r="CG170">
            <v>40591</v>
          </cell>
          <cell r="CH170"/>
          <cell r="CI170"/>
          <cell r="CJ170"/>
          <cell r="CK170">
            <v>40728</v>
          </cell>
          <cell r="CL170">
            <v>41725</v>
          </cell>
          <cell r="CM170"/>
          <cell r="CN170"/>
          <cell r="CO170"/>
          <cell r="CP170"/>
          <cell r="CQ170"/>
          <cell r="CR170"/>
          <cell r="CS170"/>
          <cell r="CT170"/>
          <cell r="CU170"/>
          <cell r="CV170"/>
          <cell r="CW170"/>
          <cell r="CX170"/>
          <cell r="CY170"/>
          <cell r="CZ170"/>
          <cell r="DA170"/>
          <cell r="DB170"/>
          <cell r="DC170"/>
          <cell r="DD170"/>
          <cell r="DE170"/>
          <cell r="DF170"/>
          <cell r="DG170"/>
          <cell r="DH170"/>
          <cell r="DI170"/>
          <cell r="DJ170"/>
          <cell r="DK170"/>
          <cell r="DL170"/>
          <cell r="DM170"/>
          <cell r="DN170"/>
          <cell r="DO170"/>
          <cell r="DP170"/>
          <cell r="DQ170"/>
          <cell r="DR170"/>
          <cell r="DS170"/>
          <cell r="DT170"/>
          <cell r="DU170"/>
          <cell r="DV170"/>
          <cell r="DW170">
            <v>41517</v>
          </cell>
          <cell r="DX170">
            <v>41740</v>
          </cell>
          <cell r="DY170">
            <v>41628</v>
          </cell>
          <cell r="DZ170">
            <v>40755</v>
          </cell>
          <cell r="EA170">
            <v>41351</v>
          </cell>
          <cell r="EB170"/>
          <cell r="EC170"/>
          <cell r="ED170">
            <v>41911</v>
          </cell>
          <cell r="EE170">
            <v>40817</v>
          </cell>
          <cell r="EF170">
            <v>41578</v>
          </cell>
          <cell r="EG170">
            <v>41761</v>
          </cell>
          <cell r="EH170"/>
          <cell r="EI170">
            <v>42825</v>
          </cell>
          <cell r="EJ170">
            <v>42489</v>
          </cell>
        </row>
        <row r="171">
          <cell r="B171"/>
          <cell r="C171"/>
          <cell r="D171"/>
          <cell r="E171">
            <v>41404</v>
          </cell>
          <cell r="F171"/>
          <cell r="G171"/>
          <cell r="H171">
            <v>42304</v>
          </cell>
          <cell r="I171"/>
          <cell r="J171"/>
          <cell r="K171"/>
          <cell r="L171"/>
          <cell r="M171"/>
          <cell r="N171"/>
          <cell r="O171"/>
          <cell r="P171"/>
          <cell r="Q171"/>
          <cell r="R171"/>
          <cell r="S171"/>
          <cell r="T171">
            <v>41221</v>
          </cell>
          <cell r="U171">
            <v>44104</v>
          </cell>
          <cell r="V171"/>
          <cell r="W171"/>
          <cell r="X171"/>
          <cell r="Y171">
            <v>41258</v>
          </cell>
          <cell r="Z171"/>
          <cell r="AA171">
            <v>41537</v>
          </cell>
          <cell r="AB171"/>
          <cell r="AC171"/>
          <cell r="AD171"/>
          <cell r="AE171"/>
          <cell r="AF171"/>
          <cell r="AG171">
            <v>41537</v>
          </cell>
          <cell r="AH171"/>
          <cell r="AI171"/>
          <cell r="AJ171"/>
          <cell r="AK171"/>
          <cell r="AL171"/>
          <cell r="AM171"/>
          <cell r="AN171"/>
          <cell r="AO171">
            <v>42705</v>
          </cell>
          <cell r="AP171"/>
          <cell r="AQ171"/>
          <cell r="AR171"/>
          <cell r="AS171"/>
          <cell r="AT171"/>
          <cell r="AU171"/>
          <cell r="AV171"/>
          <cell r="AW171"/>
          <cell r="AX171">
            <v>42521</v>
          </cell>
          <cell r="AY171"/>
          <cell r="AZ171"/>
          <cell r="BA171"/>
          <cell r="BB171"/>
          <cell r="BC171"/>
          <cell r="BD171">
            <v>41828</v>
          </cell>
          <cell r="BE171"/>
          <cell r="BF171"/>
          <cell r="BG171">
            <v>41954</v>
          </cell>
          <cell r="BH171">
            <v>41455</v>
          </cell>
          <cell r="BI171"/>
          <cell r="BJ171">
            <v>41624</v>
          </cell>
          <cell r="BK171"/>
          <cell r="BL171"/>
          <cell r="BM171"/>
          <cell r="BN171">
            <v>42354</v>
          </cell>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cell r="CO171"/>
          <cell r="CP171"/>
          <cell r="CQ171"/>
          <cell r="CR171"/>
          <cell r="CS171"/>
          <cell r="CT171"/>
          <cell r="CU171"/>
          <cell r="CV171"/>
          <cell r="CW171"/>
          <cell r="CX171"/>
          <cell r="CY171"/>
          <cell r="CZ171"/>
          <cell r="DA171"/>
          <cell r="DB171"/>
          <cell r="DC171"/>
          <cell r="DD171"/>
          <cell r="DE171"/>
          <cell r="DF171"/>
          <cell r="DG171"/>
          <cell r="DH171"/>
          <cell r="DI171"/>
          <cell r="DJ171"/>
          <cell r="DK171"/>
          <cell r="DL171"/>
          <cell r="DM171"/>
          <cell r="DN171"/>
          <cell r="DO171"/>
          <cell r="DP171"/>
          <cell r="DQ171"/>
          <cell r="DR171"/>
          <cell r="DS171"/>
          <cell r="DT171"/>
          <cell r="DU171"/>
          <cell r="DV171"/>
          <cell r="DW171">
            <v>41498</v>
          </cell>
          <cell r="DX171"/>
          <cell r="DY171">
            <v>41838</v>
          </cell>
          <cell r="DZ171"/>
          <cell r="EA171">
            <v>41590</v>
          </cell>
          <cell r="EB171"/>
          <cell r="EC171"/>
          <cell r="ED171"/>
          <cell r="EE171"/>
          <cell r="EF171"/>
          <cell r="EG171"/>
          <cell r="EH171"/>
          <cell r="EI171"/>
          <cell r="EJ171"/>
        </row>
        <row r="172">
          <cell r="B172">
            <v>41446</v>
          </cell>
          <cell r="C172">
            <v>42277</v>
          </cell>
          <cell r="D172">
            <v>42090</v>
          </cell>
          <cell r="E172">
            <v>41740</v>
          </cell>
          <cell r="F172">
            <v>40148</v>
          </cell>
          <cell r="G172"/>
          <cell r="H172">
            <v>42304</v>
          </cell>
          <cell r="I172"/>
          <cell r="J172"/>
          <cell r="K172">
            <v>41361</v>
          </cell>
          <cell r="L172">
            <v>41361</v>
          </cell>
          <cell r="M172"/>
          <cell r="N172">
            <v>42032</v>
          </cell>
          <cell r="O172"/>
          <cell r="P172"/>
          <cell r="Q172">
            <v>40787</v>
          </cell>
          <cell r="R172">
            <v>40981</v>
          </cell>
          <cell r="S172"/>
          <cell r="T172">
            <v>41221</v>
          </cell>
          <cell r="U172">
            <v>44104</v>
          </cell>
          <cell r="V172">
            <v>41102</v>
          </cell>
          <cell r="W172">
            <v>41983</v>
          </cell>
          <cell r="X172">
            <v>41136</v>
          </cell>
          <cell r="Y172">
            <v>41261</v>
          </cell>
          <cell r="Z172"/>
          <cell r="AA172">
            <v>41537</v>
          </cell>
          <cell r="AB172">
            <v>41794</v>
          </cell>
          <cell r="AC172"/>
          <cell r="AD172">
            <v>41211</v>
          </cell>
          <cell r="AE172">
            <v>41614</v>
          </cell>
          <cell r="AF172">
            <v>40389</v>
          </cell>
          <cell r="AG172">
            <v>41537</v>
          </cell>
          <cell r="AH172">
            <v>43131</v>
          </cell>
          <cell r="AI172"/>
          <cell r="AJ172">
            <v>38384</v>
          </cell>
          <cell r="AK172"/>
          <cell r="AL172"/>
          <cell r="AM172">
            <v>41576</v>
          </cell>
          <cell r="AN172">
            <v>39141</v>
          </cell>
          <cell r="AO172">
            <v>42705</v>
          </cell>
          <cell r="AP172"/>
          <cell r="AQ172"/>
          <cell r="AR172"/>
          <cell r="AS172">
            <v>40816</v>
          </cell>
          <cell r="AT172">
            <v>40715</v>
          </cell>
          <cell r="AU172"/>
          <cell r="AV172"/>
          <cell r="AW172"/>
          <cell r="AX172">
            <v>42521</v>
          </cell>
          <cell r="AY172">
            <v>41453</v>
          </cell>
          <cell r="AZ172">
            <v>41151</v>
          </cell>
          <cell r="BA172"/>
          <cell r="BB172"/>
          <cell r="BC172">
            <v>41408</v>
          </cell>
          <cell r="BD172">
            <v>42355</v>
          </cell>
          <cell r="BE172">
            <v>41603</v>
          </cell>
          <cell r="BF172">
            <v>42572</v>
          </cell>
          <cell r="BG172">
            <v>42034</v>
          </cell>
          <cell r="BH172">
            <v>41471</v>
          </cell>
          <cell r="BI172">
            <v>41620</v>
          </cell>
          <cell r="BJ172">
            <v>41624</v>
          </cell>
          <cell r="BK172">
            <v>41659</v>
          </cell>
          <cell r="BL172">
            <v>42453</v>
          </cell>
          <cell r="BM172"/>
          <cell r="BN172">
            <v>42354</v>
          </cell>
          <cell r="BO172"/>
          <cell r="BP172"/>
          <cell r="BQ172">
            <v>39801</v>
          </cell>
          <cell r="BR172"/>
          <cell r="BS172">
            <v>42338</v>
          </cell>
          <cell r="BT172">
            <v>42433</v>
          </cell>
          <cell r="BU172"/>
          <cell r="BV172">
            <v>41789</v>
          </cell>
          <cell r="BW172">
            <v>41080</v>
          </cell>
          <cell r="BX172">
            <v>42336</v>
          </cell>
          <cell r="BY172">
            <v>41144</v>
          </cell>
          <cell r="BZ172">
            <v>42354</v>
          </cell>
          <cell r="CA172">
            <v>42303</v>
          </cell>
          <cell r="CB172">
            <v>41536</v>
          </cell>
          <cell r="CC172"/>
          <cell r="CD172">
            <v>42401</v>
          </cell>
          <cell r="CE172">
            <v>42284</v>
          </cell>
          <cell r="CF172">
            <v>41906</v>
          </cell>
          <cell r="CG172">
            <v>40591</v>
          </cell>
          <cell r="CH172"/>
          <cell r="CI172"/>
          <cell r="CJ172"/>
          <cell r="CK172">
            <v>40763</v>
          </cell>
          <cell r="CL172">
            <v>41738</v>
          </cell>
          <cell r="CM172"/>
          <cell r="CN172"/>
          <cell r="CO172"/>
          <cell r="CP172"/>
          <cell r="CQ172"/>
          <cell r="CR172"/>
          <cell r="CS172"/>
          <cell r="CT172"/>
          <cell r="CU172"/>
          <cell r="CV172"/>
          <cell r="CW172"/>
          <cell r="CX172"/>
          <cell r="CY172"/>
          <cell r="CZ172"/>
          <cell r="DA172"/>
          <cell r="DB172"/>
          <cell r="DC172"/>
          <cell r="DD172"/>
          <cell r="DE172"/>
          <cell r="DF172"/>
          <cell r="DG172"/>
          <cell r="DH172"/>
          <cell r="DI172"/>
          <cell r="DJ172"/>
          <cell r="DK172"/>
          <cell r="DL172"/>
          <cell r="DM172"/>
          <cell r="DN172"/>
          <cell r="DO172"/>
          <cell r="DP172"/>
          <cell r="DQ172"/>
          <cell r="DR172"/>
          <cell r="DS172"/>
          <cell r="DT172"/>
          <cell r="DU172"/>
          <cell r="DV172"/>
          <cell r="DW172">
            <v>41520</v>
          </cell>
          <cell r="DX172">
            <v>42041</v>
          </cell>
          <cell r="DY172">
            <v>41838</v>
          </cell>
          <cell r="DZ172">
            <v>40872</v>
          </cell>
          <cell r="EA172">
            <v>41590</v>
          </cell>
          <cell r="EB172"/>
          <cell r="EC172"/>
          <cell r="ED172">
            <v>41956</v>
          </cell>
          <cell r="EE172">
            <v>40815</v>
          </cell>
          <cell r="EF172">
            <v>41606</v>
          </cell>
          <cell r="EG172">
            <v>41761</v>
          </cell>
          <cell r="EH172"/>
          <cell r="EI172">
            <v>42825</v>
          </cell>
          <cell r="EJ172">
            <v>42489</v>
          </cell>
        </row>
        <row r="173">
          <cell r="B173" t="str">
            <v>Approval - HMT OBC</v>
          </cell>
          <cell r="C173" t="str">
            <v>Approval - HMT OBC</v>
          </cell>
          <cell r="D173" t="str">
            <v>Approval - HMT OBC</v>
          </cell>
          <cell r="E173" t="str">
            <v>Approval - HMT OBC</v>
          </cell>
          <cell r="F173" t="str">
            <v>Approval - HMT OBC</v>
          </cell>
          <cell r="G173" t="str">
            <v>Approval - HMT OBC</v>
          </cell>
          <cell r="H173" t="str">
            <v>Approval - HMT OBC</v>
          </cell>
          <cell r="I173" t="str">
            <v>Approval - HMT OBC</v>
          </cell>
          <cell r="J173" t="str">
            <v>Approval - HMT OBC</v>
          </cell>
          <cell r="K173" t="str">
            <v>Approval - HMT OBC</v>
          </cell>
          <cell r="L173" t="str">
            <v>Approval - HMT OBC</v>
          </cell>
          <cell r="M173" t="str">
            <v>Approval - HMT OBC</v>
          </cell>
          <cell r="N173" t="str">
            <v>Approval - HMT OBC</v>
          </cell>
          <cell r="O173" t="str">
            <v>Approval - HMT OBC</v>
          </cell>
          <cell r="P173" t="str">
            <v>Approval - HMT OBC</v>
          </cell>
          <cell r="Q173" t="str">
            <v>Approval - HMT OBC</v>
          </cell>
          <cell r="R173" t="str">
            <v>Approval - HMT OBC</v>
          </cell>
          <cell r="S173" t="str">
            <v>Approval - HMT OBC</v>
          </cell>
          <cell r="T173" t="str">
            <v>Approval - HMT OBC</v>
          </cell>
          <cell r="U173" t="str">
            <v>Approval - HMT OBC</v>
          </cell>
          <cell r="V173" t="str">
            <v>Approval - HMT OBC</v>
          </cell>
          <cell r="W173" t="str">
            <v>Approval - HMT OBC</v>
          </cell>
          <cell r="X173" t="str">
            <v>Approval - HMT OBC</v>
          </cell>
          <cell r="Y173" t="str">
            <v>Approval - HMT OBC</v>
          </cell>
          <cell r="Z173" t="str">
            <v>Approval - HMT OBC</v>
          </cell>
          <cell r="AA173" t="str">
            <v>Approval - HMT OBC</v>
          </cell>
          <cell r="AB173" t="str">
            <v>Approval - HMT OBC</v>
          </cell>
          <cell r="AC173" t="str">
            <v>Approval - HMT OBC</v>
          </cell>
          <cell r="AD173" t="str">
            <v>Approval - HMT OBC</v>
          </cell>
          <cell r="AE173" t="str">
            <v>Approval - HMT OBC</v>
          </cell>
          <cell r="AF173" t="str">
            <v>Approval - HMT OBC</v>
          </cell>
          <cell r="AG173" t="str">
            <v>Approval - HMT OBC</v>
          </cell>
          <cell r="AH173" t="str">
            <v>Approval - HMT OBC</v>
          </cell>
          <cell r="AI173" t="str">
            <v>Approval - HMT OBC</v>
          </cell>
          <cell r="AJ173" t="str">
            <v>Approval - HMT OBC</v>
          </cell>
          <cell r="AK173" t="str">
            <v>Approval - HMT OBC</v>
          </cell>
          <cell r="AL173" t="str">
            <v>Approval - HMT OBC</v>
          </cell>
          <cell r="AM173" t="str">
            <v>Approval - HMT OBC</v>
          </cell>
          <cell r="AN173" t="str">
            <v>Approval - HMT OBC</v>
          </cell>
          <cell r="AO173" t="str">
            <v>Approval - HMT OBC</v>
          </cell>
          <cell r="AP173" t="str">
            <v>Approval - HMT OBC</v>
          </cell>
          <cell r="AQ173" t="str">
            <v>Approval - HMT OBC</v>
          </cell>
          <cell r="AR173" t="str">
            <v>Approval - HMT OBC</v>
          </cell>
          <cell r="AS173" t="str">
            <v>Approval - HMT OBC</v>
          </cell>
          <cell r="AT173" t="str">
            <v>Approval - HMT OBC</v>
          </cell>
          <cell r="AU173" t="str">
            <v>Approval - HMT OBC</v>
          </cell>
          <cell r="AV173" t="str">
            <v>Approval - HMT OBC</v>
          </cell>
          <cell r="AW173" t="str">
            <v>Approval - HMT OBC</v>
          </cell>
          <cell r="AX173" t="str">
            <v>Approval - HMT OBC</v>
          </cell>
          <cell r="AY173" t="str">
            <v>Approval - HMT OBC</v>
          </cell>
          <cell r="AZ173" t="str">
            <v>Approval - HMT OBC</v>
          </cell>
          <cell r="BA173" t="str">
            <v>Approval - HMT OBC</v>
          </cell>
          <cell r="BB173" t="str">
            <v>Approval - HMT OBC</v>
          </cell>
          <cell r="BC173" t="str">
            <v>Approval - HMT OBC</v>
          </cell>
          <cell r="BD173" t="str">
            <v>Approval - HMT OBC</v>
          </cell>
          <cell r="BE173" t="str">
            <v>Approval - HMT OBC</v>
          </cell>
          <cell r="BF173" t="str">
            <v>Approval - HMT OBC</v>
          </cell>
          <cell r="BG173" t="str">
            <v>Approval - HMT OBC</v>
          </cell>
          <cell r="BH173" t="str">
            <v>Approval - HMT OBC</v>
          </cell>
          <cell r="BI173" t="str">
            <v>Approval - HMT OBC</v>
          </cell>
          <cell r="BJ173" t="str">
            <v>Approval - HMT OBC</v>
          </cell>
          <cell r="BK173" t="str">
            <v>Approval - HMT OBC</v>
          </cell>
          <cell r="BL173" t="str">
            <v>Approval - HMT OBC</v>
          </cell>
          <cell r="BM173" t="str">
            <v>Approval - HMT OBC</v>
          </cell>
          <cell r="BN173" t="str">
            <v>Approval - HMT OBC</v>
          </cell>
          <cell r="BO173" t="str">
            <v>Approval - HMT OBC</v>
          </cell>
          <cell r="BP173" t="str">
            <v>Approval - HMT OBC</v>
          </cell>
          <cell r="BQ173" t="str">
            <v>Approval - HMT OBC</v>
          </cell>
          <cell r="BR173" t="str">
            <v>Approval - HMT OBC</v>
          </cell>
          <cell r="BS173" t="str">
            <v>Approval - HMT OBC</v>
          </cell>
          <cell r="BT173" t="str">
            <v>Approval - HMT OBC</v>
          </cell>
          <cell r="BU173" t="str">
            <v>Approval - HMT OBC</v>
          </cell>
          <cell r="BV173" t="str">
            <v>Approval - HMT OBC</v>
          </cell>
          <cell r="BW173" t="str">
            <v>Approval - HMT OBC</v>
          </cell>
          <cell r="BX173" t="str">
            <v>Approval - HMT OBC</v>
          </cell>
          <cell r="BY173" t="str">
            <v>Approval - HMT OBC</v>
          </cell>
          <cell r="BZ173" t="str">
            <v>Approval - HMT OBC</v>
          </cell>
          <cell r="CA173" t="str">
            <v>Approval - HMT OBC</v>
          </cell>
          <cell r="CB173" t="str">
            <v>Approval - HMT OBC</v>
          </cell>
          <cell r="CC173" t="str">
            <v>Approval - HMT OBC</v>
          </cell>
          <cell r="CD173" t="str">
            <v>Approval - HMT OBC</v>
          </cell>
          <cell r="CE173" t="str">
            <v>Approval - HMT OBC</v>
          </cell>
          <cell r="CF173" t="str">
            <v>Approval - HMT OBC</v>
          </cell>
          <cell r="CG173" t="str">
            <v>Approval - HMT OBC</v>
          </cell>
          <cell r="CH173" t="str">
            <v>Approval - HMT OBC</v>
          </cell>
          <cell r="CI173" t="str">
            <v>Approval - HMT OBC</v>
          </cell>
          <cell r="CJ173" t="str">
            <v>Approval - HMT OBC</v>
          </cell>
          <cell r="CK173" t="str">
            <v>Approval - HMT OBC</v>
          </cell>
          <cell r="CL173" t="str">
            <v>Approval - HMT OBC</v>
          </cell>
          <cell r="CM173" t="str">
            <v>Approval - HMT OBC</v>
          </cell>
          <cell r="CN173" t="str">
            <v>Approval - HMT OBC</v>
          </cell>
          <cell r="CO173" t="str">
            <v>Approval - HMT OBC</v>
          </cell>
          <cell r="CP173" t="str">
            <v>Approval - HMT OBC</v>
          </cell>
          <cell r="CQ173"/>
          <cell r="CR173"/>
          <cell r="CS173"/>
          <cell r="CT173"/>
          <cell r="CU173"/>
          <cell r="CV173"/>
          <cell r="CW173"/>
          <cell r="CX173"/>
          <cell r="CY173"/>
          <cell r="CZ173"/>
          <cell r="DA173"/>
          <cell r="DB173"/>
          <cell r="DC173"/>
          <cell r="DD173"/>
          <cell r="DE173"/>
          <cell r="DF173"/>
          <cell r="DG173"/>
          <cell r="DH173"/>
          <cell r="DI173"/>
          <cell r="DJ173"/>
          <cell r="DK173"/>
          <cell r="DL173"/>
          <cell r="DM173"/>
          <cell r="DN173"/>
          <cell r="DO173"/>
          <cell r="DP173"/>
          <cell r="DQ173"/>
          <cell r="DR173"/>
          <cell r="DS173"/>
          <cell r="DT173"/>
          <cell r="DU173"/>
          <cell r="DV173"/>
          <cell r="DW173" t="str">
            <v>Approval - HMT OBC</v>
          </cell>
          <cell r="DX173" t="str">
            <v>Approval - HMT OBC</v>
          </cell>
          <cell r="DY173" t="str">
            <v>Approval - HMT OBC</v>
          </cell>
          <cell r="DZ173" t="str">
            <v>Approval - HMT OBC</v>
          </cell>
          <cell r="EA173" t="str">
            <v>Approval - HMT OBC</v>
          </cell>
          <cell r="EB173" t="str">
            <v>Approval - HMT OBC</v>
          </cell>
          <cell r="EC173" t="str">
            <v>Approval - HMT OBC</v>
          </cell>
          <cell r="ED173" t="str">
            <v>Approval - HMT OBC</v>
          </cell>
          <cell r="EE173" t="str">
            <v>Approval - HMT OBC</v>
          </cell>
          <cell r="EF173" t="str">
            <v>Approval - HMT OBC</v>
          </cell>
          <cell r="EG173" t="str">
            <v>Approval - HMT OBC</v>
          </cell>
          <cell r="EH173" t="str">
            <v>Approval - HMT OBC</v>
          </cell>
          <cell r="EI173" t="str">
            <v>Approval - HMT OBC</v>
          </cell>
          <cell r="EJ173" t="str">
            <v>Approval - HMT OBC</v>
          </cell>
        </row>
        <row r="174">
          <cell r="B174" t="str">
            <v>Following OBC approval in June 2013, to bridge gap between FBC planned for Nov 2015, Ministerial Submission approved by BIS and HMT in July 2015 outlining strategic/economic/financial/management cases and approval to move to market engagement</v>
          </cell>
          <cell r="C174" t="str">
            <v>OBC has been approved by HMT. Awaiting GDS Spend form approval.</v>
          </cell>
          <cell r="D174" t="str">
            <v>Approval of Outline Business Case</v>
          </cell>
          <cell r="E174" t="str">
            <v>HMT approval of update to OBC</v>
          </cell>
          <cell r="F174" t="str">
            <v>Outline Business Case approval</v>
          </cell>
          <cell r="G174" t="str">
            <v>N/a</v>
          </cell>
          <cell r="H174" t="str">
            <v>The planned OBC approval date was slipped to allow the fullest involvement of all key stakeholders, taking their comments fully into account, and to accommodate the need for prior Cabinet Office approval.</v>
          </cell>
          <cell r="I174"/>
          <cell r="J174"/>
          <cell r="K174"/>
          <cell r="L174" t="str">
            <v>ISSC2 HMT Approval</v>
          </cell>
          <cell r="M174" t="str">
            <v>N/A</v>
          </cell>
          <cell r="N174" t="str">
            <v>HMT Approval OBC</v>
          </cell>
          <cell r="O174"/>
          <cell r="P174"/>
          <cell r="Q174" t="str">
            <v>OBC</v>
          </cell>
          <cell r="R174" t="str">
            <v>OBC</v>
          </cell>
          <cell r="S174"/>
          <cell r="T174" t="str">
            <v xml:space="preserve">MPRG - approve OBC and agree commencement of exploratory discussions with NNB to understand the Key Terms of their proposal </v>
          </cell>
          <cell r="U174" t="str">
            <v>Updated GDF Programme level business case</v>
          </cell>
          <cell r="V174" t="str">
            <v>HMT Approval to issue contract notice - TAP</v>
          </cell>
          <cell r="W174" t="str">
            <v xml:space="preserve">Not significantly different from original baseline.  39 days change from original baseline; 0 days change from the rebaseline. </v>
          </cell>
          <cell r="X174" t="str">
            <v xml:space="preserve">Commercial: Data and Communications Company (DCC) Licencing: HMT Approval </v>
          </cell>
          <cell r="Y174" t="str">
            <v>OBC approved by HMT - TAP 2</v>
          </cell>
          <cell r="Z174"/>
          <cell r="AA174" t="str">
            <v>Approval of TEP1 OBC</v>
          </cell>
          <cell r="AB174" t="str">
            <v>Outline Business Case approval</v>
          </cell>
          <cell r="AC174"/>
          <cell r="AD174" t="str">
            <v xml:space="preserve">Taken as the first school Feasibility Study that was approved for PSBP1. </v>
          </cell>
          <cell r="AE174" t="str">
            <v>Additonal information required on VfM</v>
          </cell>
          <cell r="AF174" t="str">
            <v>HMT OBC</v>
          </cell>
          <cell r="AG174" t="str">
            <v>HMT SOBC and OBC Combined for Stage 0, 1 &amp; 2 Approval</v>
          </cell>
          <cell r="AH174"/>
          <cell r="AI174" t="str">
            <v>Requirements for HMT Approval to be confirmed</v>
          </cell>
          <cell r="AJ174"/>
          <cell r="AK174"/>
          <cell r="AL174" t="str">
            <v>N/A - no OBC produced</v>
          </cell>
          <cell r="AM174"/>
          <cell r="AN174"/>
          <cell r="AO174" t="str">
            <v xml:space="preserve">Project will seek HMT approval of OBC after DfT approval.  Date shown is to support Preferred Route Announcement at the time of the Autumn Statement in late Nov/early Dec 2016. </v>
          </cell>
          <cell r="AP174"/>
          <cell r="AQ174"/>
          <cell r="AR174"/>
          <cell r="AS174" t="str">
            <v xml:space="preserve"> OBC &amp; SOBC done together following transfer from MoD</v>
          </cell>
          <cell r="AT174"/>
          <cell r="AU174"/>
          <cell r="AV174"/>
          <cell r="AW174"/>
          <cell r="AX174" t="str">
            <v>*** Dates unchanged pending release of the NDG review and completion of appropriate impact assessment on the programme. ***OBC for Phase 1. The OBC entered the internal review cycle in November 2016. IPMB and DH approvals are expected during April 2016 ahead of formal HMT approval by the end of May 2016.</v>
          </cell>
          <cell r="AY174" t="str">
            <v>Outline business case (for vaccine purchase from 14/15-17/18) review and approval by HMT</v>
          </cell>
          <cell r="AZ174" t="str">
            <v>HMT Interim Agreement final approval</v>
          </cell>
          <cell r="BA174"/>
          <cell r="BB174" t="str">
            <v>Not undertaken at the time</v>
          </cell>
          <cell r="BC174"/>
          <cell r="BD174" t="str">
            <v>HMT OBC received HMT approval on 17/12/2015. Original dates referred to planned OBC date from N3 SOC.</v>
          </cell>
          <cell r="BE174" t="str">
            <v>HM Treasury approval of Outline Business Case</v>
          </cell>
          <cell r="BF174"/>
          <cell r="BG174" t="str">
            <v>Outline Business Case for Phase 1 and ICT Spend Request Approved by HMT</v>
          </cell>
          <cell r="BH174" t="str">
            <v>HM Treasury Approval of Trusts' OBCs</v>
          </cell>
          <cell r="BI174" t="str">
            <v>OBC Approval</v>
          </cell>
          <cell r="BJ174" t="str">
            <v>NHS e-RS OBC + ICT Spend Approval approved – HM Treasury</v>
          </cell>
          <cell r="BK174" t="str">
            <v>Approval completed</v>
          </cell>
          <cell r="BL174" t="str">
            <v>The dates have changed as a result of a period of re-planning in May 2015.  The Project Plan was baselined at the Hutton Steering Committee on 26/09/2015, it was a draft plan up until that date. All previous dates reported were from an un-baselined plan.  The OBC was approved 24/03/2016</v>
          </cell>
          <cell r="BM174"/>
          <cell r="BN174" t="str">
            <v>Interim decision of Porton only option given by the Chancellor on Sept 17th 2015. Remainder of preferred option for Colindale and London HQ was  considered as part of the Spending Review.  The approval for this option was announced as part of the SR on November 25th.  All subsequent dates are being reviewed in light of the SR  decision and spend profile.  This involves discussion with DH as part of this settlement.  Dates will be amended once key milstones and dates are agreed.</v>
          </cell>
          <cell r="BO174"/>
          <cell r="BP174"/>
          <cell r="BQ174" t="str">
            <v>HMT OBC Approval</v>
          </cell>
          <cell r="BR174" t="str">
            <v>N/A due to date project started</v>
          </cell>
          <cell r="BS174"/>
          <cell r="BT174" t="str">
            <v xml:space="preserve">A further refresh will be considered towards the end of 2017. </v>
          </cell>
          <cell r="BU174"/>
          <cell r="BV174" t="str">
            <v>TAP - HMT OBC approval</v>
          </cell>
          <cell r="BW174" t="str">
            <v>OBC V1 baselined internally 18/05/12. (within standard tolerence) delay reflects HMT scheduling and clarifications</v>
          </cell>
          <cell r="BX174" t="str">
            <v>Completed</v>
          </cell>
          <cell r="BY174" t="str">
            <v>HMT Approval</v>
          </cell>
          <cell r="BZ174" t="str">
            <v>Two day delay in clearing OBC. Not a significant change to project as flex built into timeplan. Project still running to plan.</v>
          </cell>
          <cell r="CA174" t="str">
            <v>HMT approval received</v>
          </cell>
          <cell r="CB174" t="str">
            <v>HMT approval</v>
          </cell>
          <cell r="CC174"/>
          <cell r="CD174" t="str">
            <v xml:space="preserve">Chancellor's approval to proceed with the second phased of the Programme.  </v>
          </cell>
          <cell r="CE174" t="str">
            <v>OBC originally submitted to Inv Comm 07/09/2015 but conditions applied &amp; OBC re-submitted to Inv Comm 07/10/2015.  This is a Departmental Approval</v>
          </cell>
          <cell r="CF174" t="str">
            <v>HMRC Gate 4 approval - OBC</v>
          </cell>
          <cell r="CG174" t="str">
            <v xml:space="preserve">The programme maintains a programme buisness case that is refreshed and submitted for approval at agreed intervals.  The last such refresh was in December 2014 in order to secure approval for activities in 2015/16. The next refresh is due in March 2016 to cover acivtivities during 2016/17. </v>
          </cell>
          <cell r="CH174"/>
          <cell r="CI174"/>
          <cell r="CJ174"/>
          <cell r="CK174" t="str">
            <v>OBC - HMT Approval</v>
          </cell>
          <cell r="CL174"/>
          <cell r="CM174"/>
          <cell r="CN174"/>
          <cell r="CO174"/>
          <cell r="CP174"/>
          <cell r="CQ174"/>
          <cell r="CR174"/>
          <cell r="CS174"/>
          <cell r="CT174"/>
          <cell r="CU174"/>
          <cell r="CV174"/>
          <cell r="CW174"/>
          <cell r="CX174"/>
          <cell r="CY174"/>
          <cell r="CZ174"/>
          <cell r="DA174"/>
          <cell r="DB174"/>
          <cell r="DC174"/>
          <cell r="DD174"/>
          <cell r="DE174"/>
          <cell r="DF174"/>
          <cell r="DG174"/>
          <cell r="DH174"/>
          <cell r="DI174"/>
          <cell r="DJ174"/>
          <cell r="DK174"/>
          <cell r="DL174"/>
          <cell r="DM174"/>
          <cell r="DN174"/>
          <cell r="DO174"/>
          <cell r="DP174"/>
          <cell r="DQ174"/>
          <cell r="DR174"/>
          <cell r="DS174"/>
          <cell r="DT174"/>
          <cell r="DU174"/>
          <cell r="DV174"/>
          <cell r="DW174" t="str">
            <v>This business case was for the construction only</v>
          </cell>
          <cell r="DX174" t="str">
            <v>2014/15 OBC Treasury approval</v>
          </cell>
          <cell r="DY174" t="str">
            <v>DCC OBC approval by CO and HMT</v>
          </cell>
          <cell r="DZ174" t="str">
            <v>Treasury Asurance Point (TAP) for  Outline Business Case (FBC)</v>
          </cell>
          <cell r="EA174" t="str">
            <v>Security (Protective Monitoring) Contract Award</v>
          </cell>
          <cell r="EB174" t="str">
            <v>N/A</v>
          </cell>
          <cell r="EC174"/>
          <cell r="ED174" t="str">
            <v>HMT Information Point</v>
          </cell>
          <cell r="EE174" t="str">
            <v>MPA &amp; HMT Approval for OBC</v>
          </cell>
          <cell r="EF174" t="str">
            <v>COMPETITION - OBC TAP</v>
          </cell>
          <cell r="EG174"/>
          <cell r="EH174"/>
          <cell r="EI174" t="str">
            <v xml:space="preserve">OBC for IT Transformation </v>
          </cell>
          <cell r="EJ174" t="str">
            <v>PLEASE NOTE: THIS HAS BEEN RENAMED - PROGRAMME BUSINESS CASE</v>
          </cell>
        </row>
        <row r="175">
          <cell r="B175" t="str">
            <v>FBC (or equivalent)</v>
          </cell>
          <cell r="C175" t="str">
            <v>FBC (or equivalent)</v>
          </cell>
          <cell r="D175" t="str">
            <v>FBC (or equivalent)</v>
          </cell>
          <cell r="E175" t="str">
            <v>FBC (or equivalent)</v>
          </cell>
          <cell r="F175" t="str">
            <v>FBC (or equivalent)</v>
          </cell>
          <cell r="G175" t="str">
            <v>FBC (or equivalent)</v>
          </cell>
          <cell r="H175" t="str">
            <v>FBC (or equivalent)</v>
          </cell>
          <cell r="I175" t="str">
            <v>FBC (or equivalent)</v>
          </cell>
          <cell r="J175" t="str">
            <v>FBC (or equivalent)</v>
          </cell>
          <cell r="K175" t="str">
            <v>FBC (or equivalent)</v>
          </cell>
          <cell r="L175" t="str">
            <v>FBC (or equivalent)</v>
          </cell>
          <cell r="M175" t="str">
            <v>FBC (or equivalent)</v>
          </cell>
          <cell r="N175" t="str">
            <v>FBC (or equivalent)</v>
          </cell>
          <cell r="O175" t="str">
            <v>FBC (or equivalent)</v>
          </cell>
          <cell r="P175" t="str">
            <v>FBC (or equivalent)</v>
          </cell>
          <cell r="Q175" t="str">
            <v>FBC (or equivalent)</v>
          </cell>
          <cell r="R175" t="str">
            <v>FBC (or equivalent)</v>
          </cell>
          <cell r="S175" t="str">
            <v>FBC (or equivalent)</v>
          </cell>
          <cell r="T175" t="str">
            <v>FBC (or equivalent)</v>
          </cell>
          <cell r="U175" t="str">
            <v>FBC (or equivalent)</v>
          </cell>
          <cell r="V175" t="str">
            <v>FBC (or equivalent)</v>
          </cell>
          <cell r="W175" t="str">
            <v>FBC (or equivalent)</v>
          </cell>
          <cell r="X175" t="str">
            <v>FBC (or equivalent)</v>
          </cell>
          <cell r="Y175" t="str">
            <v>FBC (or equivalent)</v>
          </cell>
          <cell r="Z175" t="str">
            <v>FBC (or equivalent)</v>
          </cell>
          <cell r="AA175" t="str">
            <v>FBC (or equivalent)</v>
          </cell>
          <cell r="AB175" t="str">
            <v>FBC (or equivalent)</v>
          </cell>
          <cell r="AC175" t="str">
            <v>FBC (or equivalent)</v>
          </cell>
          <cell r="AD175" t="str">
            <v>FBC (or equivalent)</v>
          </cell>
          <cell r="AE175" t="str">
            <v>FBC (or equivalent)</v>
          </cell>
          <cell r="AF175" t="str">
            <v>FBC (or equivalent)</v>
          </cell>
          <cell r="AG175" t="str">
            <v>FBC - HMT Approval</v>
          </cell>
          <cell r="AH175" t="str">
            <v>FBC - HMT Approval</v>
          </cell>
          <cell r="AI175" t="str">
            <v>FBC - HMT Approval</v>
          </cell>
          <cell r="AJ175" t="str">
            <v>FBC - HMT Approval</v>
          </cell>
          <cell r="AK175" t="str">
            <v>FBC - HMT Approval</v>
          </cell>
          <cell r="AL175" t="str">
            <v>FBC - HMT Approval</v>
          </cell>
          <cell r="AM175" t="str">
            <v>FBC - HMT Approval</v>
          </cell>
          <cell r="AN175" t="str">
            <v>FBC - HMT Approval</v>
          </cell>
          <cell r="AO175" t="str">
            <v>FBC - HMT Approval</v>
          </cell>
          <cell r="AP175" t="str">
            <v>FBC - HMT Approval</v>
          </cell>
          <cell r="AQ175" t="str">
            <v>FBC - HMT Approval</v>
          </cell>
          <cell r="AR175" t="str">
            <v>FBC - HMT Approval</v>
          </cell>
          <cell r="AS175" t="str">
            <v>FBC - HMT Approval</v>
          </cell>
          <cell r="AT175" t="str">
            <v>FBC - HMT Approval</v>
          </cell>
          <cell r="AU175" t="str">
            <v>FBC - HMT Approval</v>
          </cell>
          <cell r="AV175" t="str">
            <v>FBC - HMT Approval</v>
          </cell>
          <cell r="AW175" t="str">
            <v>FBC (or equivalent)</v>
          </cell>
          <cell r="AX175" t="str">
            <v>FBC (or equivalent)</v>
          </cell>
          <cell r="AY175" t="str">
            <v>FBC (or equivalent)</v>
          </cell>
          <cell r="AZ175" t="str">
            <v>FBC (or equivalent)</v>
          </cell>
          <cell r="BA175" t="str">
            <v>FBC (or equivalent)</v>
          </cell>
          <cell r="BB175" t="str">
            <v>FBC (or equivalent)</v>
          </cell>
          <cell r="BC175" t="str">
            <v>FBC (or equivalent)</v>
          </cell>
          <cell r="BD175" t="str">
            <v>FBC (or equivalent)</v>
          </cell>
          <cell r="BE175" t="str">
            <v>FBC (or equivalent)</v>
          </cell>
          <cell r="BF175" t="str">
            <v>FBC (or equivalent)</v>
          </cell>
          <cell r="BG175" t="str">
            <v>FBC (or equivalent)</v>
          </cell>
          <cell r="BH175" t="str">
            <v>FBC (or equivalent)</v>
          </cell>
          <cell r="BI175" t="str">
            <v>FBC (or equivalent)</v>
          </cell>
          <cell r="BJ175" t="str">
            <v>FBC (or equivalent)</v>
          </cell>
          <cell r="BK175" t="str">
            <v>FBC (or equivalent)</v>
          </cell>
          <cell r="BL175" t="str">
            <v>FBC (or equivalent)</v>
          </cell>
          <cell r="BM175" t="str">
            <v>FBC (or equivalent)</v>
          </cell>
          <cell r="BN175" t="str">
            <v>FBC (or equivalent)</v>
          </cell>
          <cell r="BO175" t="str">
            <v>FBC (or equivalent)</v>
          </cell>
          <cell r="BP175" t="str">
            <v>FBC (or equivalent)</v>
          </cell>
          <cell r="BQ175" t="str">
            <v>FBC (or equivalent)</v>
          </cell>
          <cell r="BR175" t="str">
            <v>FBC (or equivalent)</v>
          </cell>
          <cell r="BS175" t="str">
            <v>FBC (or equivalent)</v>
          </cell>
          <cell r="BT175" t="str">
            <v>FBC (or equivalent)</v>
          </cell>
          <cell r="BU175" t="str">
            <v>FBC (or equivalent)</v>
          </cell>
          <cell r="BV175" t="str">
            <v>FBC (or equivalent)</v>
          </cell>
          <cell r="BW175" t="str">
            <v>FBC (or equivalent)</v>
          </cell>
          <cell r="BX175" t="str">
            <v>FBC (or equivalent)</v>
          </cell>
          <cell r="BY175" t="str">
            <v>FBC (or equivalent)</v>
          </cell>
          <cell r="BZ175" t="str">
            <v>FBC (or equivalent)</v>
          </cell>
          <cell r="CA175" t="str">
            <v>FBC (or equivalent)</v>
          </cell>
          <cell r="CB175" t="str">
            <v>FBC (or equivalent)</v>
          </cell>
          <cell r="CC175" t="str">
            <v>FBC (or equivalent)</v>
          </cell>
          <cell r="CD175" t="str">
            <v>FBC (or equivalent)</v>
          </cell>
          <cell r="CE175" t="str">
            <v>FBC (or equivalent)</v>
          </cell>
          <cell r="CF175" t="str">
            <v>FBC (or equivalent)</v>
          </cell>
          <cell r="CG175" t="str">
            <v>FBC (or equivalent)</v>
          </cell>
          <cell r="CH175" t="str">
            <v>FBC (or equivalent)</v>
          </cell>
          <cell r="CI175" t="str">
            <v>FBC (or equivalent)</v>
          </cell>
          <cell r="CJ175" t="str">
            <v>FBC (or equivalent)</v>
          </cell>
          <cell r="CK175" t="str">
            <v>FBC (or equivalent)</v>
          </cell>
          <cell r="CL175" t="str">
            <v>FBC (or equivalent)</v>
          </cell>
          <cell r="CM175" t="str">
            <v>FBC (or equivalent)</v>
          </cell>
          <cell r="CN175" t="str">
            <v>FBC (or equivalent)</v>
          </cell>
          <cell r="CO175" t="str">
            <v>FBC (or equivalent)</v>
          </cell>
          <cell r="CP175" t="str">
            <v>FBC (or equivalent)</v>
          </cell>
          <cell r="CQ175"/>
          <cell r="CR175"/>
          <cell r="CS175"/>
          <cell r="CT175"/>
          <cell r="CU175"/>
          <cell r="CV175"/>
          <cell r="CW175"/>
          <cell r="CX175"/>
          <cell r="CY175"/>
          <cell r="CZ175"/>
          <cell r="DA175"/>
          <cell r="DB175"/>
          <cell r="DC175"/>
          <cell r="DD175"/>
          <cell r="DE175"/>
          <cell r="DF175"/>
          <cell r="DG175"/>
          <cell r="DH175"/>
          <cell r="DI175"/>
          <cell r="DJ175"/>
          <cell r="DK175"/>
          <cell r="DL175"/>
          <cell r="DM175"/>
          <cell r="DN175"/>
          <cell r="DO175"/>
          <cell r="DP175"/>
          <cell r="DQ175"/>
          <cell r="DR175"/>
          <cell r="DS175"/>
          <cell r="DT175"/>
          <cell r="DU175"/>
          <cell r="DV175"/>
          <cell r="DW175" t="str">
            <v>FBC (or equivalent)</v>
          </cell>
          <cell r="DX175" t="str">
            <v>FBC (or equivalent)</v>
          </cell>
          <cell r="DY175" t="str">
            <v>FBC (or equivalent)</v>
          </cell>
          <cell r="DZ175" t="str">
            <v>FBC (or equivalent)</v>
          </cell>
          <cell r="EA175" t="str">
            <v>FBC (or equivalent)</v>
          </cell>
          <cell r="EB175" t="str">
            <v>FBC (or equivalent)</v>
          </cell>
          <cell r="EC175" t="str">
            <v>FBC (or equivalent)</v>
          </cell>
          <cell r="ED175" t="str">
            <v>FBC (or equivalent)</v>
          </cell>
          <cell r="EE175" t="str">
            <v>FBC (or equivalent)</v>
          </cell>
          <cell r="EF175" t="str">
            <v>FBC (or equivalent)</v>
          </cell>
          <cell r="EG175" t="str">
            <v>FBC (or equivalent)</v>
          </cell>
          <cell r="EH175" t="str">
            <v>FBC (or equivalent)</v>
          </cell>
          <cell r="EI175" t="str">
            <v>FBC (or equivalent)</v>
          </cell>
          <cell r="EJ175" t="str">
            <v>FBC (or equivalent)</v>
          </cell>
        </row>
        <row r="176">
          <cell r="B176">
            <v>42331</v>
          </cell>
          <cell r="C176">
            <v>42765</v>
          </cell>
          <cell r="D176">
            <v>42262</v>
          </cell>
          <cell r="E176">
            <v>41305</v>
          </cell>
          <cell r="F176">
            <v>40582</v>
          </cell>
          <cell r="G176"/>
          <cell r="H176">
            <v>42491</v>
          </cell>
          <cell r="I176"/>
          <cell r="J176"/>
          <cell r="K176">
            <v>41487</v>
          </cell>
          <cell r="L176">
            <v>41487</v>
          </cell>
          <cell r="M176"/>
          <cell r="N176">
            <v>42115</v>
          </cell>
          <cell r="O176">
            <v>42382</v>
          </cell>
          <cell r="P176"/>
          <cell r="Q176"/>
          <cell r="R176">
            <v>41381</v>
          </cell>
          <cell r="S176">
            <v>39295</v>
          </cell>
          <cell r="T176">
            <v>42052</v>
          </cell>
          <cell r="U176">
            <v>43921</v>
          </cell>
          <cell r="V176">
            <v>41827</v>
          </cell>
          <cell r="W176"/>
          <cell r="X176">
            <v>41460</v>
          </cell>
          <cell r="Y176">
            <v>42069</v>
          </cell>
          <cell r="Z176">
            <v>42551</v>
          </cell>
          <cell r="AA176">
            <v>42244</v>
          </cell>
          <cell r="AB176">
            <v>42185</v>
          </cell>
          <cell r="AC176"/>
          <cell r="AD176">
            <v>41360</v>
          </cell>
          <cell r="AE176">
            <v>42201</v>
          </cell>
          <cell r="AF176">
            <v>40831</v>
          </cell>
          <cell r="AG176">
            <v>42475</v>
          </cell>
          <cell r="AH176">
            <v>43891</v>
          </cell>
          <cell r="AI176"/>
          <cell r="AJ176">
            <v>40390</v>
          </cell>
          <cell r="AK176"/>
          <cell r="AL176"/>
          <cell r="AM176">
            <v>42155</v>
          </cell>
          <cell r="AN176">
            <v>41108</v>
          </cell>
          <cell r="AO176">
            <v>44104</v>
          </cell>
          <cell r="AP176"/>
          <cell r="AQ176"/>
          <cell r="AR176"/>
          <cell r="AS176">
            <v>41344</v>
          </cell>
          <cell r="AT176">
            <v>41075</v>
          </cell>
          <cell r="AU176">
            <v>41820</v>
          </cell>
          <cell r="AV176"/>
          <cell r="AW176"/>
          <cell r="AX176">
            <v>42674</v>
          </cell>
          <cell r="AY176">
            <v>41955</v>
          </cell>
          <cell r="AZ176">
            <v>41348</v>
          </cell>
          <cell r="BA176"/>
          <cell r="BB176">
            <v>39580</v>
          </cell>
          <cell r="BC176">
            <v>41715</v>
          </cell>
          <cell r="BD176">
            <v>41702</v>
          </cell>
          <cell r="BE176">
            <v>41518</v>
          </cell>
          <cell r="BF176">
            <v>42765</v>
          </cell>
          <cell r="BG176">
            <v>42138</v>
          </cell>
          <cell r="BH176">
            <v>42094</v>
          </cell>
          <cell r="BI176">
            <v>41992</v>
          </cell>
          <cell r="BJ176">
            <v>42012</v>
          </cell>
          <cell r="BK176">
            <v>41548</v>
          </cell>
          <cell r="BL176">
            <v>42570</v>
          </cell>
          <cell r="BM176"/>
          <cell r="BN176">
            <v>42459</v>
          </cell>
          <cell r="BO176"/>
          <cell r="BP176">
            <v>42401</v>
          </cell>
          <cell r="BQ176">
            <v>40466</v>
          </cell>
          <cell r="BR176">
            <v>41487</v>
          </cell>
          <cell r="BS176">
            <v>42664</v>
          </cell>
          <cell r="BT176"/>
          <cell r="BU176">
            <v>42459</v>
          </cell>
          <cell r="BV176">
            <v>42268</v>
          </cell>
          <cell r="BW176">
            <v>41671</v>
          </cell>
          <cell r="BX176">
            <v>42521</v>
          </cell>
          <cell r="BY176">
            <v>41456</v>
          </cell>
          <cell r="BZ176">
            <v>42521</v>
          </cell>
          <cell r="CA176">
            <v>42338</v>
          </cell>
          <cell r="CB176">
            <v>41606</v>
          </cell>
          <cell r="CC176"/>
          <cell r="CD176"/>
          <cell r="CE176">
            <v>42484</v>
          </cell>
          <cell r="CF176">
            <v>42338</v>
          </cell>
          <cell r="CG176"/>
          <cell r="CH176">
            <v>41836</v>
          </cell>
          <cell r="CI176"/>
          <cell r="CJ176"/>
          <cell r="CK176">
            <v>41087</v>
          </cell>
          <cell r="CL176">
            <v>42094</v>
          </cell>
          <cell r="CM176"/>
          <cell r="CN176"/>
          <cell r="CO176"/>
          <cell r="CP176"/>
          <cell r="CQ176"/>
          <cell r="CR176"/>
          <cell r="CS176"/>
          <cell r="CT176"/>
          <cell r="CU176"/>
          <cell r="CV176"/>
          <cell r="CW176"/>
          <cell r="CX176"/>
          <cell r="CY176"/>
          <cell r="CZ176"/>
          <cell r="DA176"/>
          <cell r="DB176"/>
          <cell r="DC176"/>
          <cell r="DD176"/>
          <cell r="DE176"/>
          <cell r="DF176"/>
          <cell r="DG176"/>
          <cell r="DH176"/>
          <cell r="DI176"/>
          <cell r="DJ176"/>
          <cell r="DK176"/>
          <cell r="DL176"/>
          <cell r="DM176"/>
          <cell r="DN176"/>
          <cell r="DO176"/>
          <cell r="DP176"/>
          <cell r="DQ176"/>
          <cell r="DR176"/>
          <cell r="DS176"/>
          <cell r="DT176"/>
          <cell r="DU176"/>
          <cell r="DV176"/>
          <cell r="DW176">
            <v>41882</v>
          </cell>
          <cell r="DX176"/>
          <cell r="DY176">
            <v>41881</v>
          </cell>
          <cell r="DZ176">
            <v>41121</v>
          </cell>
          <cell r="EA176">
            <v>42705</v>
          </cell>
          <cell r="EB176">
            <v>42333</v>
          </cell>
          <cell r="EC176">
            <v>41018</v>
          </cell>
          <cell r="ED176">
            <v>42037</v>
          </cell>
          <cell r="EE176">
            <v>41047</v>
          </cell>
          <cell r="EF176">
            <v>41948</v>
          </cell>
          <cell r="EG176">
            <v>42150</v>
          </cell>
          <cell r="EH176">
            <v>41548</v>
          </cell>
          <cell r="EI176"/>
          <cell r="EJ176">
            <v>43039</v>
          </cell>
        </row>
        <row r="177">
          <cell r="B177">
            <v>42613</v>
          </cell>
          <cell r="C177"/>
          <cell r="D177"/>
          <cell r="E177">
            <v>41404</v>
          </cell>
          <cell r="F177"/>
          <cell r="G177"/>
          <cell r="H177">
            <v>42674</v>
          </cell>
          <cell r="I177"/>
          <cell r="J177"/>
          <cell r="K177"/>
          <cell r="L177"/>
          <cell r="M177"/>
          <cell r="N177">
            <v>42195</v>
          </cell>
          <cell r="O177"/>
          <cell r="P177"/>
          <cell r="Q177"/>
          <cell r="R177"/>
          <cell r="S177"/>
          <cell r="T177">
            <v>42286</v>
          </cell>
          <cell r="U177">
            <v>47483</v>
          </cell>
          <cell r="V177">
            <v>41880</v>
          </cell>
          <cell r="W177"/>
          <cell r="X177"/>
          <cell r="Y177"/>
          <cell r="Z177"/>
          <cell r="AA177">
            <v>41911</v>
          </cell>
          <cell r="AB177">
            <v>42213</v>
          </cell>
          <cell r="AC177"/>
          <cell r="AD177"/>
          <cell r="AE177"/>
          <cell r="AF177"/>
          <cell r="AG177">
            <v>42545</v>
          </cell>
          <cell r="AH177"/>
          <cell r="AI177"/>
          <cell r="AJ177"/>
          <cell r="AK177"/>
          <cell r="AL177"/>
          <cell r="AM177">
            <v>42800</v>
          </cell>
          <cell r="AN177"/>
          <cell r="AO177"/>
          <cell r="AP177"/>
          <cell r="AQ177"/>
          <cell r="AR177"/>
          <cell r="AS177"/>
          <cell r="AT177">
            <v>41260</v>
          </cell>
          <cell r="AU177">
            <v>41848</v>
          </cell>
          <cell r="AV177"/>
          <cell r="AW177"/>
          <cell r="AX177"/>
          <cell r="AY177"/>
          <cell r="AZ177"/>
          <cell r="BA177"/>
          <cell r="BB177">
            <v>41801</v>
          </cell>
          <cell r="BC177"/>
          <cell r="BD177">
            <v>42338</v>
          </cell>
          <cell r="BE177">
            <v>42333</v>
          </cell>
          <cell r="BF177"/>
          <cell r="BG177"/>
          <cell r="BH177"/>
          <cell r="BI177"/>
          <cell r="BJ177">
            <v>42285</v>
          </cell>
          <cell r="BK177"/>
          <cell r="BL177"/>
          <cell r="BM177"/>
          <cell r="BN177">
            <v>43281</v>
          </cell>
          <cell r="BO177"/>
          <cell r="BP177"/>
          <cell r="BQ177"/>
          <cell r="BR177">
            <v>41523</v>
          </cell>
          <cell r="BS177"/>
          <cell r="BT177"/>
          <cell r="BU177"/>
          <cell r="BV177">
            <v>42307</v>
          </cell>
          <cell r="BW177">
            <v>42481</v>
          </cell>
          <cell r="BX177"/>
          <cell r="BY177"/>
          <cell r="BZ177"/>
          <cell r="CA177">
            <v>42399</v>
          </cell>
          <cell r="CB177"/>
          <cell r="CC177"/>
          <cell r="CD177"/>
          <cell r="CE177"/>
          <cell r="CF177">
            <v>42438</v>
          </cell>
          <cell r="CG177"/>
          <cell r="CH177"/>
          <cell r="CI177"/>
          <cell r="CJ177"/>
          <cell r="CK177"/>
          <cell r="CL177">
            <v>42283</v>
          </cell>
          <cell r="CM177"/>
          <cell r="CN177"/>
          <cell r="CO177"/>
          <cell r="CP177"/>
          <cell r="CQ177"/>
          <cell r="CR177"/>
          <cell r="CS177"/>
          <cell r="CT177"/>
          <cell r="CU177"/>
          <cell r="CV177"/>
          <cell r="CW177"/>
          <cell r="CX177"/>
          <cell r="CY177"/>
          <cell r="CZ177"/>
          <cell r="DA177"/>
          <cell r="DB177"/>
          <cell r="DC177"/>
          <cell r="DD177"/>
          <cell r="DE177"/>
          <cell r="DF177"/>
          <cell r="DG177"/>
          <cell r="DH177"/>
          <cell r="DI177"/>
          <cell r="DJ177"/>
          <cell r="DK177"/>
          <cell r="DL177"/>
          <cell r="DM177"/>
          <cell r="DN177"/>
          <cell r="DO177"/>
          <cell r="DP177"/>
          <cell r="DQ177"/>
          <cell r="DR177"/>
          <cell r="DS177"/>
          <cell r="DT177"/>
          <cell r="DU177"/>
          <cell r="DV177"/>
          <cell r="DW177">
            <v>41744</v>
          </cell>
          <cell r="DX177"/>
          <cell r="DY177"/>
          <cell r="DZ177">
            <v>41799</v>
          </cell>
          <cell r="EA177"/>
          <cell r="EB177"/>
          <cell r="EC177"/>
          <cell r="ED177"/>
          <cell r="EE177">
            <v>41194</v>
          </cell>
          <cell r="EF177"/>
          <cell r="EG177">
            <v>42249</v>
          </cell>
          <cell r="EH177"/>
          <cell r="EI177"/>
          <cell r="EJ177"/>
        </row>
        <row r="178">
          <cell r="B178">
            <v>42643</v>
          </cell>
          <cell r="C178">
            <v>43021</v>
          </cell>
          <cell r="D178">
            <v>42299</v>
          </cell>
          <cell r="E178">
            <v>43023</v>
          </cell>
          <cell r="F178">
            <v>40582</v>
          </cell>
          <cell r="G178"/>
          <cell r="H178">
            <v>42674</v>
          </cell>
          <cell r="I178"/>
          <cell r="J178"/>
          <cell r="K178">
            <v>41562</v>
          </cell>
          <cell r="L178">
            <v>41562</v>
          </cell>
          <cell r="M178"/>
          <cell r="N178">
            <v>42272</v>
          </cell>
          <cell r="O178">
            <v>42382</v>
          </cell>
          <cell r="P178"/>
          <cell r="Q178"/>
          <cell r="R178">
            <v>41381</v>
          </cell>
          <cell r="S178">
            <v>39295</v>
          </cell>
          <cell r="T178">
            <v>42286</v>
          </cell>
          <cell r="U178">
            <v>47483</v>
          </cell>
          <cell r="V178">
            <v>41834</v>
          </cell>
          <cell r="W178"/>
          <cell r="X178">
            <v>41491</v>
          </cell>
          <cell r="Y178">
            <v>42482</v>
          </cell>
          <cell r="Z178">
            <v>42584</v>
          </cell>
          <cell r="AA178">
            <v>41927</v>
          </cell>
          <cell r="AB178">
            <v>42353</v>
          </cell>
          <cell r="AC178"/>
          <cell r="AD178">
            <v>41393</v>
          </cell>
          <cell r="AE178">
            <v>42208</v>
          </cell>
          <cell r="AF178">
            <v>40843</v>
          </cell>
          <cell r="AG178">
            <v>42551</v>
          </cell>
          <cell r="AH178">
            <v>43891</v>
          </cell>
          <cell r="AI178"/>
          <cell r="AJ178">
            <v>40390</v>
          </cell>
          <cell r="AK178"/>
          <cell r="AL178"/>
          <cell r="AM178">
            <v>42922</v>
          </cell>
          <cell r="AN178">
            <v>40875</v>
          </cell>
          <cell r="AO178">
            <v>44104</v>
          </cell>
          <cell r="AP178"/>
          <cell r="AQ178"/>
          <cell r="AR178"/>
          <cell r="AS178">
            <v>41344</v>
          </cell>
          <cell r="AT178">
            <v>41320</v>
          </cell>
          <cell r="AU178">
            <v>41852</v>
          </cell>
          <cell r="AV178"/>
          <cell r="AW178"/>
          <cell r="AX178">
            <v>42674</v>
          </cell>
          <cell r="AY178">
            <v>41955</v>
          </cell>
          <cell r="AZ178">
            <v>41675</v>
          </cell>
          <cell r="BA178"/>
          <cell r="BB178">
            <v>41801</v>
          </cell>
          <cell r="BC178">
            <v>41715</v>
          </cell>
          <cell r="BD178">
            <v>42769</v>
          </cell>
          <cell r="BE178">
            <v>42541</v>
          </cell>
          <cell r="BF178">
            <v>42765</v>
          </cell>
          <cell r="BG178">
            <v>42138</v>
          </cell>
          <cell r="BH178">
            <v>42062</v>
          </cell>
          <cell r="BI178">
            <v>41982</v>
          </cell>
          <cell r="BJ178">
            <v>42453</v>
          </cell>
          <cell r="BK178">
            <v>42094</v>
          </cell>
          <cell r="BL178">
            <v>42767</v>
          </cell>
          <cell r="BM178"/>
          <cell r="BN178">
            <v>43281</v>
          </cell>
          <cell r="BO178"/>
          <cell r="BP178">
            <v>42401</v>
          </cell>
          <cell r="BQ178">
            <v>40466</v>
          </cell>
          <cell r="BR178">
            <v>41523</v>
          </cell>
          <cell r="BS178">
            <v>42664</v>
          </cell>
          <cell r="BT178"/>
          <cell r="BU178">
            <v>42459</v>
          </cell>
          <cell r="BV178">
            <v>42307</v>
          </cell>
          <cell r="BW178">
            <v>42481</v>
          </cell>
          <cell r="BX178">
            <v>43008</v>
          </cell>
          <cell r="BY178">
            <v>41614</v>
          </cell>
          <cell r="BZ178">
            <v>42528</v>
          </cell>
          <cell r="CA178">
            <v>42522</v>
          </cell>
          <cell r="CB178">
            <v>41726</v>
          </cell>
          <cell r="CC178"/>
          <cell r="CD178"/>
          <cell r="CE178">
            <v>42620</v>
          </cell>
          <cell r="CF178">
            <v>42438</v>
          </cell>
          <cell r="CG178"/>
          <cell r="CH178">
            <v>41858</v>
          </cell>
          <cell r="CI178"/>
          <cell r="CJ178"/>
          <cell r="CK178">
            <v>41176</v>
          </cell>
          <cell r="CL178">
            <v>42309</v>
          </cell>
          <cell r="CM178"/>
          <cell r="CN178"/>
          <cell r="CO178"/>
          <cell r="CP178"/>
          <cell r="CQ178"/>
          <cell r="CR178"/>
          <cell r="CS178"/>
          <cell r="CT178"/>
          <cell r="CU178"/>
          <cell r="CV178"/>
          <cell r="CW178"/>
          <cell r="CX178"/>
          <cell r="CY178"/>
          <cell r="CZ178"/>
          <cell r="DA178"/>
          <cell r="DB178"/>
          <cell r="DC178"/>
          <cell r="DD178"/>
          <cell r="DE178"/>
          <cell r="DF178"/>
          <cell r="DG178"/>
          <cell r="DH178"/>
          <cell r="DI178"/>
          <cell r="DJ178"/>
          <cell r="DK178"/>
          <cell r="DL178"/>
          <cell r="DM178"/>
          <cell r="DN178"/>
          <cell r="DO178"/>
          <cell r="DP178"/>
          <cell r="DQ178"/>
          <cell r="DR178"/>
          <cell r="DS178"/>
          <cell r="DT178"/>
          <cell r="DU178"/>
          <cell r="DV178"/>
          <cell r="DW178">
            <v>41778</v>
          </cell>
          <cell r="DX178"/>
          <cell r="DY178">
            <v>41849</v>
          </cell>
          <cell r="DZ178">
            <v>41799</v>
          </cell>
          <cell r="EA178">
            <v>42582</v>
          </cell>
          <cell r="EB178">
            <v>42333</v>
          </cell>
          <cell r="EC178">
            <v>41053</v>
          </cell>
          <cell r="ED178">
            <v>42307</v>
          </cell>
          <cell r="EE178">
            <v>41229</v>
          </cell>
          <cell r="EF178">
            <v>41942</v>
          </cell>
          <cell r="EG178">
            <v>42249</v>
          </cell>
          <cell r="EH178">
            <v>41548</v>
          </cell>
          <cell r="EI178"/>
          <cell r="EJ178">
            <v>43039</v>
          </cell>
        </row>
        <row r="179">
          <cell r="B179" t="str">
            <v>Approval - HMT FBC</v>
          </cell>
          <cell r="C179" t="str">
            <v>Approval - HMT FBC</v>
          </cell>
          <cell r="D179" t="str">
            <v>Approval - HMT FBC</v>
          </cell>
          <cell r="E179" t="str">
            <v>Approval - HMT FBC</v>
          </cell>
          <cell r="F179" t="str">
            <v>Approval - HMT FBC</v>
          </cell>
          <cell r="G179" t="str">
            <v>Approval - HMT FBC</v>
          </cell>
          <cell r="H179" t="str">
            <v>Approval - HMT FBC</v>
          </cell>
          <cell r="I179" t="str">
            <v>Approval - HMT FBC</v>
          </cell>
          <cell r="J179" t="str">
            <v>Approval - HMT FBC</v>
          </cell>
          <cell r="K179" t="str">
            <v>Approval - HMT FBC</v>
          </cell>
          <cell r="L179" t="str">
            <v>Approval - HMT FBC</v>
          </cell>
          <cell r="M179" t="str">
            <v>Approval - HMT FBC</v>
          </cell>
          <cell r="N179" t="str">
            <v>Approval - HMT FBC</v>
          </cell>
          <cell r="O179" t="str">
            <v>Approval - HMT FBC</v>
          </cell>
          <cell r="P179" t="str">
            <v>Approval - HMT FBC</v>
          </cell>
          <cell r="Q179" t="str">
            <v>Approval - HMT FBC</v>
          </cell>
          <cell r="R179" t="str">
            <v>Approval - HMT FBC</v>
          </cell>
          <cell r="S179" t="str">
            <v>Approval - HMT FBC</v>
          </cell>
          <cell r="T179" t="str">
            <v>Approval - HMT FBC</v>
          </cell>
          <cell r="U179" t="str">
            <v>Approval - HMT FBC</v>
          </cell>
          <cell r="V179" t="str">
            <v>Approval - HMT FBC</v>
          </cell>
          <cell r="W179" t="str">
            <v>Approval - HMT FBC</v>
          </cell>
          <cell r="X179" t="str">
            <v>Approval - HMT FBC</v>
          </cell>
          <cell r="Y179" t="str">
            <v>Approval - HMT FBC</v>
          </cell>
          <cell r="Z179" t="str">
            <v>Approval - HMT FBC</v>
          </cell>
          <cell r="AA179" t="str">
            <v>Approval - HMT FBC</v>
          </cell>
          <cell r="AB179" t="str">
            <v>Approval - HMT FBC</v>
          </cell>
          <cell r="AC179" t="str">
            <v>Approval - HMT FBC</v>
          </cell>
          <cell r="AD179" t="str">
            <v>Approval - HMT FBC</v>
          </cell>
          <cell r="AE179" t="str">
            <v>Approval - HMT FBC</v>
          </cell>
          <cell r="AF179" t="str">
            <v>Approval - HMT FBC</v>
          </cell>
          <cell r="AG179" t="str">
            <v>Approval - HMT FBC</v>
          </cell>
          <cell r="AH179" t="str">
            <v>Approval - HMT FBC</v>
          </cell>
          <cell r="AI179" t="str">
            <v>Approval - HMT FBC</v>
          </cell>
          <cell r="AJ179" t="str">
            <v>Approval - HMT FBC</v>
          </cell>
          <cell r="AK179" t="str">
            <v>Approval - HMT FBC</v>
          </cell>
          <cell r="AL179" t="str">
            <v>Approval - HMT FBC</v>
          </cell>
          <cell r="AM179" t="str">
            <v>Approval - HMT FBC</v>
          </cell>
          <cell r="AN179" t="str">
            <v>Approval - HMT FBC</v>
          </cell>
          <cell r="AO179" t="str">
            <v>Approval - HMT FBC</v>
          </cell>
          <cell r="AP179" t="str">
            <v>Approval - HMT FBC</v>
          </cell>
          <cell r="AQ179" t="str">
            <v>Approval - HMT FBC</v>
          </cell>
          <cell r="AR179" t="str">
            <v>Approval - HMT FBC</v>
          </cell>
          <cell r="AS179" t="str">
            <v>Approval - HMT FBC</v>
          </cell>
          <cell r="AT179" t="str">
            <v>Approval - HMT FBC</v>
          </cell>
          <cell r="AU179" t="str">
            <v>Approval - HMT FBC</v>
          </cell>
          <cell r="AV179" t="str">
            <v>Approval - HMT FBC</v>
          </cell>
          <cell r="AW179" t="str">
            <v>Approval - HMT FBC</v>
          </cell>
          <cell r="AX179" t="str">
            <v>Approval - HMT FBC</v>
          </cell>
          <cell r="AY179" t="str">
            <v>Approval - HMT FBC</v>
          </cell>
          <cell r="AZ179" t="str">
            <v>Approval - HMT FBC</v>
          </cell>
          <cell r="BA179" t="str">
            <v>Approval - HMT FBC</v>
          </cell>
          <cell r="BB179" t="str">
            <v>Approval - HMT FBC</v>
          </cell>
          <cell r="BC179" t="str">
            <v>Approval - HMT FBC</v>
          </cell>
          <cell r="BD179" t="str">
            <v>Approval - HMT FBC</v>
          </cell>
          <cell r="BE179" t="str">
            <v>Approval - HMT FBC</v>
          </cell>
          <cell r="BF179" t="str">
            <v>Approval - HMT FBC</v>
          </cell>
          <cell r="BG179" t="str">
            <v>Approval - HMT FBC</v>
          </cell>
          <cell r="BH179" t="str">
            <v>Approval - HMT FBC</v>
          </cell>
          <cell r="BI179" t="str">
            <v>Approval - HMT FBC</v>
          </cell>
          <cell r="BJ179" t="str">
            <v>Approval - HMT FBC</v>
          </cell>
          <cell r="BK179" t="str">
            <v>Approval - HMT FBC</v>
          </cell>
          <cell r="BL179" t="str">
            <v>Approval - HMT FBC</v>
          </cell>
          <cell r="BM179" t="str">
            <v>Approval - HMT FBC</v>
          </cell>
          <cell r="BN179" t="str">
            <v>Approval - HMT FBC</v>
          </cell>
          <cell r="BO179" t="str">
            <v>Approval - HMT FBC</v>
          </cell>
          <cell r="BP179" t="str">
            <v>Approval - HMT FBC</v>
          </cell>
          <cell r="BQ179" t="str">
            <v>Approval - HMT FBC</v>
          </cell>
          <cell r="BR179" t="str">
            <v>Approval - HMT FBC</v>
          </cell>
          <cell r="BS179" t="str">
            <v>Approval - HMT FBC</v>
          </cell>
          <cell r="BT179" t="str">
            <v>Approval - HMT FBC</v>
          </cell>
          <cell r="BU179" t="str">
            <v>Approval - HMT FBC</v>
          </cell>
          <cell r="BV179" t="str">
            <v>Approval - HMT FBC</v>
          </cell>
          <cell r="BW179" t="str">
            <v>Approval - HMT FBC</v>
          </cell>
          <cell r="BX179" t="str">
            <v>Approval - HMT FBC</v>
          </cell>
          <cell r="BY179" t="str">
            <v>Approval - HMT FBC</v>
          </cell>
          <cell r="BZ179" t="str">
            <v>Approval - HMT FBC</v>
          </cell>
          <cell r="CA179" t="str">
            <v>Approval - HMT FBC</v>
          </cell>
          <cell r="CB179" t="str">
            <v>Approval - HMT FBC</v>
          </cell>
          <cell r="CC179" t="str">
            <v>Approval - HMT FBC</v>
          </cell>
          <cell r="CD179" t="str">
            <v>Approval - HMT FBC</v>
          </cell>
          <cell r="CE179" t="str">
            <v>Approval - HMT FBC</v>
          </cell>
          <cell r="CF179" t="str">
            <v>Approval - HMT FBC</v>
          </cell>
          <cell r="CG179" t="str">
            <v>Approval - HMT FBC</v>
          </cell>
          <cell r="CH179" t="str">
            <v>Approval - HMT FBC</v>
          </cell>
          <cell r="CI179" t="str">
            <v>Approval - HMT FBC</v>
          </cell>
          <cell r="CJ179" t="str">
            <v>Approval - HMT FBC</v>
          </cell>
          <cell r="CK179" t="str">
            <v>Approval - HMT FBC</v>
          </cell>
          <cell r="CL179" t="str">
            <v>Approval - HMT FBC</v>
          </cell>
          <cell r="CM179" t="str">
            <v>Approval - HMT FBC</v>
          </cell>
          <cell r="CN179" t="str">
            <v>Approval - HMT FBC</v>
          </cell>
          <cell r="CO179" t="str">
            <v>Approval - HMT FBC</v>
          </cell>
          <cell r="CP179" t="str">
            <v>Approval - HMT FBC</v>
          </cell>
          <cell r="CQ179"/>
          <cell r="CR179"/>
          <cell r="CS179"/>
          <cell r="CT179"/>
          <cell r="CU179"/>
          <cell r="CV179"/>
          <cell r="CW179"/>
          <cell r="CX179"/>
          <cell r="CY179"/>
          <cell r="CZ179"/>
          <cell r="DA179"/>
          <cell r="DB179"/>
          <cell r="DC179"/>
          <cell r="DD179"/>
          <cell r="DE179"/>
          <cell r="DF179"/>
          <cell r="DG179"/>
          <cell r="DH179"/>
          <cell r="DI179"/>
          <cell r="DJ179"/>
          <cell r="DK179"/>
          <cell r="DL179"/>
          <cell r="DM179"/>
          <cell r="DN179"/>
          <cell r="DO179"/>
          <cell r="DP179"/>
          <cell r="DQ179"/>
          <cell r="DR179"/>
          <cell r="DS179"/>
          <cell r="DT179"/>
          <cell r="DU179"/>
          <cell r="DV179"/>
          <cell r="DW179" t="str">
            <v>Approval - HMT FBC</v>
          </cell>
          <cell r="DX179" t="str">
            <v>Approval - HMT FBC</v>
          </cell>
          <cell r="DY179" t="str">
            <v>Approval - HMT FBC</v>
          </cell>
          <cell r="DZ179" t="str">
            <v>Approval - HMT FBC</v>
          </cell>
          <cell r="EA179" t="str">
            <v>Approval - HMT FBC</v>
          </cell>
          <cell r="EB179" t="str">
            <v>Approval - HMT FBC</v>
          </cell>
          <cell r="EC179" t="str">
            <v>Approval - HMT FBC</v>
          </cell>
          <cell r="ED179" t="str">
            <v>Approval - HMT FBC</v>
          </cell>
          <cell r="EE179" t="str">
            <v>Approval - HMT FBC</v>
          </cell>
          <cell r="EF179" t="str">
            <v>Approval - HMT FBC</v>
          </cell>
          <cell r="EG179" t="str">
            <v>Approval - HMT FBC</v>
          </cell>
          <cell r="EH179" t="str">
            <v>Approval - HMT FBC</v>
          </cell>
          <cell r="EI179" t="str">
            <v>Approval - HMT FBC</v>
          </cell>
          <cell r="EJ179" t="str">
            <v>Approval - HMT FBC</v>
          </cell>
        </row>
        <row r="180">
          <cell r="B180" t="str">
            <v>HMT approval of Full Business Case (rebaselined to 16/17 timetable)</v>
          </cell>
          <cell r="C180" t="str">
            <v>Interim FBC agreed to be produced for 31/01/2017 with Final FBC due for approval 13/10/2017.</v>
          </cell>
          <cell r="D180" t="str">
            <v>Approval of release of funds from BIS</v>
          </cell>
          <cell r="E180" t="str">
            <v>HMT Approval of FBC</v>
          </cell>
          <cell r="F180" t="str">
            <v>Full Business Case approval</v>
          </cell>
          <cell r="G180" t="str">
            <v>N/a</v>
          </cell>
          <cell r="H180" t="str">
            <v xml:space="preserve">Agreement with CO Finance and HMT to move FBC date out to allow full life service and technology costs to be derived. Interim approval to spend extended by HMT. </v>
          </cell>
          <cell r="I180"/>
          <cell r="J180"/>
          <cell r="K180"/>
          <cell r="L180" t="str">
            <v>ISSC2 HMT Approval</v>
          </cell>
          <cell r="M180" t="str">
            <v>N/A</v>
          </cell>
          <cell r="N180" t="str">
            <v>HMT Approval FBC for Print Services</v>
          </cell>
          <cell r="O180" t="str">
            <v>In relation to the infrastructure spectrum clearance.</v>
          </cell>
          <cell r="P180"/>
          <cell r="Q180"/>
          <cell r="R180" t="str">
            <v>FBC (HMT Sign-off)</v>
          </cell>
          <cell r="S180" t="str">
            <v>Business Case approved by HMT</v>
          </cell>
          <cell r="T180" t="str">
            <v>MPRG - approve FBC and agree for SoS to instruct LCCC to issue contracts.</v>
          </cell>
          <cell r="U180" t="str">
            <v>Updated GDF Programme level business case</v>
          </cell>
          <cell r="V180" t="str">
            <v>Ministerial Approval/Devolved Administration noting of TCFR including FBC</v>
          </cell>
          <cell r="W180" t="str">
            <v xml:space="preserve">There is no plan to write another business case for the model change, however the Strategic Partner procurement will be underpinned by a further business case around Q1/Q2 16/17 (Procurement will subject to review of the newly  appointed Chairman and Board).  </v>
          </cell>
          <cell r="X180" t="str">
            <v>Commercial: DCC Licence Award HMT Approval</v>
          </cell>
          <cell r="Y180" t="str">
            <v>FBC addendum HMT approval</v>
          </cell>
          <cell r="Z180" t="str">
            <v>EU Referendum results meant that there was a delay in approval of the PBC</v>
          </cell>
          <cell r="AA180" t="str">
            <v>Approval of final TEP1 FBC</v>
          </cell>
          <cell r="AB180" t="str">
            <v>Approval of FBC on 28/07/15 for Financial Close on 24/08/15.  Post-Financial Close final version approved by HMT at TAP on 15/12/15.</v>
          </cell>
          <cell r="AC180"/>
          <cell r="AD180" t="str">
            <v xml:space="preserve">Taken as the first school Final Buiness Case that was approved for PSBP1. </v>
          </cell>
          <cell r="AE180" t="str">
            <v>Additonal information required on VfM</v>
          </cell>
          <cell r="AF180" t="str">
            <v>Treasury Approval of Business Case</v>
          </cell>
          <cell r="AG180" t="str">
            <v>Full Business Case Approval received by HMT on 30 June 2016. Earlier approval gave no programme advantage.</v>
          </cell>
          <cell r="AH180"/>
          <cell r="AI180" t="str">
            <v>Requirements for HMT Approval to be confirmed</v>
          </cell>
          <cell r="AJ180" t="str">
            <v>The business case confirmed coalition government’s support for the programme and to form part of the Mayor of London’s 2010 transport strategy. Further revisions were made to the Business Case in 2011.</v>
          </cell>
          <cell r="AK180"/>
          <cell r="AL180"/>
          <cell r="AM180" t="str">
            <v>Phase 1</v>
          </cell>
          <cell r="AN180"/>
          <cell r="AO180" t="str">
            <v xml:space="preserve">HMT approval will be sought soon after BICC approval. </v>
          </cell>
          <cell r="AP180"/>
          <cell r="AQ180"/>
          <cell r="AR180"/>
          <cell r="AS180"/>
          <cell r="AT180"/>
          <cell r="AU180"/>
          <cell r="AV180"/>
          <cell r="AW180"/>
          <cell r="AX180" t="str">
            <v>*** Dates unchanged pending release of the NDG review and completion of appropriate impact assessment on the programme. ***Dates for FBC approval have not yet been agreed but based on PBC approval in May 2016 the FBC is likely to be approved by end October 2016</v>
          </cell>
          <cell r="AY180" t="str">
            <v xml:space="preserve">Addendum FBC for extension year 17/18.  A supplementary to the FBC agreed by Treasury March 2016 for the vaccine volumes for 17/18. </v>
          </cell>
          <cell r="AZ180" t="str">
            <v>Agreed that FBC only needed DH internal approval as it remained within the parameters of the Interim Agreement.</v>
          </cell>
          <cell r="BA180"/>
          <cell r="BB180" t="str">
            <v>An extension FBC has been approved on 11/06/2014 which takes the programme end date to Dec 16</v>
          </cell>
          <cell r="BC180"/>
          <cell r="BD180" t="str">
            <v>This date is when the latest FBC should be completed and approved.</v>
          </cell>
          <cell r="BE180" t="str">
            <v>Submission of Full Business Case to HM Treasury was delayed in line with recommendations from AAP review to allow integration option to be explored.  Further delays due to DH consideration following spending review.  FBC submitted 24/3/2016 and formal approval (with conditionality) received 20/06/2016.</v>
          </cell>
          <cell r="BF180"/>
          <cell r="BG180" t="str">
            <v>Online Business Case for Phase 1 approved by HMT</v>
          </cell>
          <cell r="BH180" t="str">
            <v>HM Treasury Approval of Trusts' FBCs</v>
          </cell>
          <cell r="BI180" t="str">
            <v>FBC External Approval</v>
          </cell>
          <cell r="BJ180" t="str">
            <v>NHS e-RS Consolidated FBC approved - HMT</v>
          </cell>
          <cell r="BK180" t="str">
            <v>HMT Approval of FBC (Secure Email) - completed</v>
          </cell>
          <cell r="BL180" t="str">
            <v>The dates have changed as a result of a period of re-planning in May 2015.  The Project Plan was baselined at the Hutton Steering Committee on 26/09/2015, it was a draft plan up until that date. All previous dates reported were from an un-baselined plan.  The OBC was approved 24/03/2016</v>
          </cell>
          <cell r="BM180"/>
          <cell r="BN180" t="str">
            <v>FBC approval. Rebaselined on assumption of an OBC approval at the end of 2015 as opposed to previous assumption of end July 2015. Agreement required around risk appetite for FBC approval and tier 2/3 procurement and Stage 3 design.</v>
          </cell>
          <cell r="BO180"/>
          <cell r="BP180"/>
          <cell r="BQ180" t="str">
            <v>HMT FBC Approval</v>
          </cell>
          <cell r="BR180" t="str">
            <v>Milestone complete</v>
          </cell>
          <cell r="BS180" t="str">
            <v>The IPA review on 15-16 March recommended that the date for the Business Case be pushed back to the end of October.</v>
          </cell>
          <cell r="BT180" t="str">
            <v>HMT approval date for FBC currently unknown</v>
          </cell>
          <cell r="BU180"/>
          <cell r="BV180" t="str">
            <v>NSP Full Business Case v1.0 completed 24/11/2014, Updated NSP Full Business Case was updated  ahead of the ORR Gate review on 26/11/2015. Updated NSP Full Business case v2.0 15/06/16.</v>
          </cell>
          <cell r="BW180" t="str">
            <v xml:space="preserve">Investment Committee agreed the programme baseline and tolerances as a result of Budget 16 decisions. HMT have been sighted on these numbers. </v>
          </cell>
          <cell r="BX180" t="str">
            <v>Revised date agreed with Treasury following approval of OBC and funding approval through to September 2017.</v>
          </cell>
          <cell r="BY180" t="str">
            <v>HMT Approval</v>
          </cell>
          <cell r="BZ180" t="str">
            <v>HMT deadline to approve FBC</v>
          </cell>
          <cell r="CA180" t="str">
            <v>The Programme is taking a 2 tranche approach to the FBC with the second forecast to be approved in Oct 16</v>
          </cell>
          <cell r="CB180" t="str">
            <v>HMT approval</v>
          </cell>
          <cell r="CC180"/>
          <cell r="CD180"/>
          <cell r="CE180" t="str">
            <v>FBC to HMRC Investment Committee - HMRC Gate 5.  This is a Departmental Approval</v>
          </cell>
          <cell r="CF180" t="str">
            <v>HMRC Gate 5 approval - V2.0 of the FBC - MPRG approval date.</v>
          </cell>
          <cell r="CG180"/>
          <cell r="CH180" t="str">
            <v>HMT FBC Approval</v>
          </cell>
          <cell r="CI180"/>
          <cell r="CJ180"/>
          <cell r="CK180" t="str">
            <v>FBC- HMT Approval</v>
          </cell>
          <cell r="CL180"/>
          <cell r="CM180"/>
          <cell r="CN180"/>
          <cell r="CO180"/>
          <cell r="CP180"/>
          <cell r="CQ180"/>
          <cell r="CR180"/>
          <cell r="CS180"/>
          <cell r="CT180"/>
          <cell r="CU180"/>
          <cell r="CV180"/>
          <cell r="CW180"/>
          <cell r="CX180"/>
          <cell r="CY180"/>
          <cell r="CZ180"/>
          <cell r="DA180"/>
          <cell r="DB180"/>
          <cell r="DC180"/>
          <cell r="DD180"/>
          <cell r="DE180"/>
          <cell r="DF180"/>
          <cell r="DG180"/>
          <cell r="DH180"/>
          <cell r="DI180"/>
          <cell r="DJ180"/>
          <cell r="DK180"/>
          <cell r="DL180"/>
          <cell r="DM180"/>
          <cell r="DN180"/>
          <cell r="DO180"/>
          <cell r="DP180"/>
          <cell r="DQ180"/>
          <cell r="DR180"/>
          <cell r="DS180"/>
          <cell r="DT180"/>
          <cell r="DU180"/>
          <cell r="DV180"/>
          <cell r="DW180" t="str">
            <v>This business case was for the construction only</v>
          </cell>
          <cell r="DX180"/>
          <cell r="DY180" t="str">
            <v>DCC FBC approval by CO and HMT</v>
          </cell>
          <cell r="DZ180" t="str">
            <v>Treasury Asurance Point (TAP) for  Full Business Case (FBC)</v>
          </cell>
          <cell r="EA180" t="str">
            <v>Replanning has resulted in a change in the Programme FBC date. Given the decision by ExCo in November 2015 to reduce the scope of FITS, submission of the FBC has been agreed with HMT and CO for end June 2016.</v>
          </cell>
          <cell r="EB180" t="str">
            <v xml:space="preserve">Outcome of Spending Review (SR)Programme Business Case is refreshed on a rolling six monthly basis. </v>
          </cell>
          <cell r="EC180" t="str">
            <v>Full Business Case Approved</v>
          </cell>
          <cell r="ED180" t="str">
            <v>HMT Information Point ONLY - no approval required</v>
          </cell>
          <cell r="EE180" t="str">
            <v>Full business case approved by Minister, CO &amp; HMT</v>
          </cell>
          <cell r="EF180" t="str">
            <v>COMPETITION - FBC TAP</v>
          </cell>
          <cell r="EG180" t="str">
            <v>Governance of FBC was delayed due to delays in the evaluation of final bids.</v>
          </cell>
          <cell r="EH180" t="str">
            <v>FBC of Shared Services Programme</v>
          </cell>
          <cell r="EI180"/>
          <cell r="EJ180"/>
        </row>
        <row r="181">
          <cell r="B181" t="str">
            <v>Ministerial decision on whether to proceed to Market Testing</v>
          </cell>
          <cell r="C181" t="str">
            <v>ITT issued for Planing and Delivery Partner</v>
          </cell>
          <cell r="D181" t="str">
            <v>Ship procurement contract award</v>
          </cell>
          <cell r="E181" t="str">
            <v>Final decision by DE government to proceed or otherwise</v>
          </cell>
          <cell r="F181" t="str">
            <v>Initial concept and announcement by Prime Minister</v>
          </cell>
          <cell r="G181" t="str">
            <v>Professional Standards published</v>
          </cell>
          <cell r="H181"/>
          <cell r="I181"/>
          <cell r="J181" t="str">
            <v>Tranche 2 Development Activities Complete</v>
          </cell>
          <cell r="K181" t="str">
            <v>ISSC1 - agree 15/16 Audit Plan</v>
          </cell>
          <cell r="L181"/>
          <cell r="M181"/>
          <cell r="N181" t="str">
            <v>Compass Extension Signed</v>
          </cell>
          <cell r="O181"/>
          <cell r="P181"/>
          <cell r="Q181"/>
          <cell r="R181"/>
          <cell r="S181"/>
          <cell r="T181" t="str">
            <v>Annocument on  deal</v>
          </cell>
          <cell r="U181" t="str">
            <v>Consultations on Working with Communities and National Policy Statement (NPS)</v>
          </cell>
          <cell r="V181" t="str">
            <v>Issue Prior Information Notice</v>
          </cell>
          <cell r="W181"/>
          <cell r="X181" t="str">
            <v>End to End Solution: Draft Technical Specification Complete</v>
          </cell>
          <cell r="Y181"/>
          <cell r="Z181" t="str">
            <v>WAN/LAN Requirements Complete</v>
          </cell>
          <cell r="AA181"/>
          <cell r="AB181" t="str">
            <v>Construction begins</v>
          </cell>
          <cell r="AC181" t="str">
            <v>Early Implementer Local Authorities selected</v>
          </cell>
          <cell r="AD181" t="str">
            <v>25% PSBP1 Feasibilities Approved</v>
          </cell>
          <cell r="AE181"/>
          <cell r="AF181" t="str">
            <v xml:space="preserve">4  Complete Temporary Fuel Storage Facility </v>
          </cell>
          <cell r="AG181"/>
          <cell r="AH181"/>
          <cell r="AI181"/>
          <cell r="AJ181"/>
          <cell r="AK181"/>
          <cell r="AL181"/>
          <cell r="AM181"/>
          <cell r="AN181"/>
          <cell r="AO181"/>
          <cell r="AP181"/>
          <cell r="AQ181"/>
          <cell r="AR181"/>
          <cell r="AS181"/>
          <cell r="AT181"/>
          <cell r="AU181"/>
          <cell r="AV181"/>
          <cell r="AW181" t="str">
            <v xml:space="preserve">Genomics England Linited registered as a limited company </v>
          </cell>
          <cell r="AX181"/>
          <cell r="AY181" t="str">
            <v>Vaccine contract agreed (2013/18)</v>
          </cell>
          <cell r="AZ181" t="str">
            <v>Addendum to FBC</v>
          </cell>
          <cell r="BA181"/>
          <cell r="BB181"/>
          <cell r="BC181" t="str">
            <v>Lot 1 Principal GP Clinical IT Systems - Patient Facing Services Requirements Delivered</v>
          </cell>
          <cell r="BD181"/>
          <cell r="BE181"/>
          <cell r="BF181"/>
          <cell r="BG181"/>
          <cell r="BH181" t="str">
            <v>The Christie - Building Ready for Equipment</v>
          </cell>
          <cell r="BI181" t="str">
            <v>Contract Award</v>
          </cell>
          <cell r="BJ181" t="str">
            <v>MPA Gate 5</v>
          </cell>
          <cell r="BK181" t="str">
            <v>MPA Gate 0 (final)</v>
          </cell>
          <cell r="BL181"/>
          <cell r="BM181"/>
          <cell r="BN181" t="str">
            <v>Initial submission of OBC for approval by DH/HMT</v>
          </cell>
          <cell r="BO181" t="str">
            <v>Intelligent Client Coordinator (ICC) - External Consulting Support Procurement Business Case for Cabinet Office &amp; HMT</v>
          </cell>
          <cell r="BP181" t="str">
            <v>Transition Go Live for Wave 1 Applications (Apps Dev)</v>
          </cell>
          <cell r="BQ181" t="str">
            <v>NEST Product luanch event</v>
          </cell>
          <cell r="BR181" t="str">
            <v xml:space="preserve">2012 Scheme Phase 1 Commencement 1 Go-Live </v>
          </cell>
          <cell r="BS181" t="str">
            <v>Integrator Contract Award</v>
          </cell>
          <cell r="BT181" t="str">
            <v>PDP Local Authorities/Debt Manager Interface Go Live</v>
          </cell>
          <cell r="BU181" t="str">
            <v>High Level designs complete</v>
          </cell>
          <cell r="BV181" t="str">
            <v>NSP Detailed Design complete</v>
          </cell>
          <cell r="BW181" t="str">
            <v xml:space="preserve">PIP assessment provider contracted awarded  </v>
          </cell>
          <cell r="BX181" t="str">
            <v>Couples Gateway expansion commences</v>
          </cell>
          <cell r="BY181" t="str">
            <v>Start on site</v>
          </cell>
          <cell r="BZ181" t="str">
            <v>MPA Gateway 4</v>
          </cell>
          <cell r="CA181" t="str">
            <v>Commence deployment of initial tranche of accelerators</v>
          </cell>
          <cell r="CB181" t="str">
            <v>Gateway 2</v>
          </cell>
          <cell r="CC181" t="str">
            <v>Croydon Regional Centre Opening</v>
          </cell>
          <cell r="CD181" t="str">
            <v>Delivery of first Phase of the Programme. Wave 1</v>
          </cell>
          <cell r="CE181" t="str">
            <v>End of legacy system contract</v>
          </cell>
          <cell r="CF181" t="str">
            <v>Queen's Speech - introduction of Bill to Parliament</v>
          </cell>
          <cell r="CG181" t="str">
            <v>Project Assessment Review (Portfolio Investment Committee)</v>
          </cell>
          <cell r="CH181"/>
          <cell r="CI181" t="str">
            <v>Networking at Mode B sites and Humber Trial end</v>
          </cell>
          <cell r="CJ181"/>
          <cell r="CK181" t="str">
            <v>P014(a) - Final SIT 2 (Barring &amp; Basics)</v>
          </cell>
          <cell r="CL181" t="str">
            <v>US/MS Reference Test System available</v>
          </cell>
          <cell r="CM181" t="str">
            <v>Delivery Partner On-Boarded</v>
          </cell>
          <cell r="CN181" t="str">
            <v>DCJ - Tier 4 (Students) All Routes - Standard, Priority and Premium Release</v>
          </cell>
          <cell r="CO181" t="str">
            <v>Wave 1: Modernise workplaces and technology and establish Smarter Working Change Network  in line with estate change plans for HODAC 9 floor Lunar House.</v>
          </cell>
          <cell r="CP181"/>
          <cell r="CQ181"/>
          <cell r="CR181"/>
          <cell r="CS181"/>
          <cell r="CT181"/>
          <cell r="CU181"/>
          <cell r="CV181"/>
          <cell r="CW181"/>
          <cell r="CX181"/>
          <cell r="CY181"/>
          <cell r="CZ181"/>
          <cell r="DA181"/>
          <cell r="DB181"/>
          <cell r="DC181"/>
          <cell r="DD181"/>
          <cell r="DE181"/>
          <cell r="DF181"/>
          <cell r="DG181"/>
          <cell r="DH181"/>
          <cell r="DI181"/>
          <cell r="DJ181"/>
          <cell r="DK181"/>
          <cell r="DL181"/>
          <cell r="DM181"/>
          <cell r="DN181"/>
          <cell r="DO181"/>
          <cell r="DP181"/>
          <cell r="DQ181"/>
          <cell r="DR181"/>
          <cell r="DS181"/>
          <cell r="DT181"/>
          <cell r="DU181"/>
          <cell r="DV181"/>
          <cell r="DW181" t="str">
            <v xml:space="preserve">Planning permission </v>
          </cell>
          <cell r="DX181" t="str">
            <v>Charge to IDPC (C2I) - Start Pilot</v>
          </cell>
          <cell r="DY181" t="str">
            <v xml:space="preserve">completion roll out HMCTS Data store </v>
          </cell>
          <cell r="DZ181" t="str">
            <v xml:space="preserve">Technical, quality, security and financial reviews- Assured by IPA, CCS, HMT and the Implementation Unit culminating in a stocktake by John Manzoni </v>
          </cell>
          <cell r="EA181" t="str">
            <v>Networks WAN / LAN Contract Award</v>
          </cell>
          <cell r="EB181" t="str">
            <v xml:space="preserve">Online Court - facilitation of a new digital (online) process in the Civil court </v>
          </cell>
          <cell r="EC181" t="str">
            <v>Revised Contract signed with Supplier</v>
          </cell>
          <cell r="ED181"/>
          <cell r="EE181"/>
          <cell r="EF181" t="str">
            <v>BENCHMARK - Commence 5 early adopters implementation</v>
          </cell>
          <cell r="EG181" t="str">
            <v>Market engagement</v>
          </cell>
          <cell r="EH181" t="str">
            <v xml:space="preserve">System test complete (Ms09) </v>
          </cell>
          <cell r="EI181" t="str">
            <v xml:space="preserve">Tranche 1 - improved understanding of the threat; maximise value of Comms Data; and realigned enabling capabilities to drive greater effectiveness </v>
          </cell>
          <cell r="EJ181"/>
        </row>
        <row r="182">
          <cell r="B182">
            <v>42251</v>
          </cell>
          <cell r="C182">
            <v>42152</v>
          </cell>
          <cell r="D182">
            <v>42338</v>
          </cell>
          <cell r="E182">
            <v>42566</v>
          </cell>
          <cell r="F182">
            <v>39421</v>
          </cell>
          <cell r="G182">
            <v>42155</v>
          </cell>
          <cell r="H182"/>
          <cell r="I182"/>
          <cell r="J182">
            <v>42916</v>
          </cell>
          <cell r="K182">
            <v>42095</v>
          </cell>
          <cell r="L182"/>
          <cell r="M182"/>
          <cell r="N182">
            <v>42062</v>
          </cell>
          <cell r="O182"/>
          <cell r="P182"/>
          <cell r="Q182"/>
          <cell r="R182"/>
          <cell r="S182"/>
          <cell r="T182">
            <v>42298</v>
          </cell>
          <cell r="U182">
            <v>42674</v>
          </cell>
          <cell r="V182">
            <v>41019</v>
          </cell>
          <cell r="W182"/>
          <cell r="X182">
            <v>37101</v>
          </cell>
          <cell r="Y182"/>
          <cell r="Z182">
            <v>42582</v>
          </cell>
          <cell r="AA182"/>
          <cell r="AB182">
            <v>42581</v>
          </cell>
          <cell r="AC182">
            <v>42402</v>
          </cell>
          <cell r="AD182">
            <v>41653</v>
          </cell>
          <cell r="AE182"/>
          <cell r="AF182">
            <v>41133</v>
          </cell>
          <cell r="AG182"/>
          <cell r="AH182"/>
          <cell r="AI182"/>
          <cell r="AJ182"/>
          <cell r="AK182"/>
          <cell r="AL182"/>
          <cell r="AM182"/>
          <cell r="AN182"/>
          <cell r="AO182"/>
          <cell r="AP182"/>
          <cell r="AQ182"/>
          <cell r="AR182"/>
          <cell r="AS182"/>
          <cell r="AT182"/>
          <cell r="AU182"/>
          <cell r="AV182"/>
          <cell r="AW182">
            <v>41381</v>
          </cell>
          <cell r="AX182"/>
          <cell r="AY182">
            <v>41481</v>
          </cell>
          <cell r="AZ182">
            <v>42550</v>
          </cell>
          <cell r="BA182"/>
          <cell r="BB182"/>
          <cell r="BC182">
            <v>41820</v>
          </cell>
          <cell r="BD182"/>
          <cell r="BE182"/>
          <cell r="BF182"/>
          <cell r="BG182"/>
          <cell r="BH182">
            <v>42855</v>
          </cell>
          <cell r="BI182">
            <v>41992</v>
          </cell>
          <cell r="BJ182">
            <v>42308</v>
          </cell>
          <cell r="BK182">
            <v>41548</v>
          </cell>
          <cell r="BL182"/>
          <cell r="BM182"/>
          <cell r="BN182">
            <v>40421</v>
          </cell>
          <cell r="BO182">
            <v>42559</v>
          </cell>
          <cell r="BP182">
            <v>42674</v>
          </cell>
          <cell r="BQ182">
            <v>40827</v>
          </cell>
          <cell r="BR182">
            <v>41211</v>
          </cell>
          <cell r="BS182">
            <v>42661</v>
          </cell>
          <cell r="BT182">
            <v>42464</v>
          </cell>
          <cell r="BU182">
            <v>42573</v>
          </cell>
          <cell r="BV182">
            <v>42104</v>
          </cell>
          <cell r="BW182">
            <v>41096</v>
          </cell>
          <cell r="BX182">
            <v>41820</v>
          </cell>
          <cell r="BY182">
            <v>41518</v>
          </cell>
          <cell r="BZ182">
            <v>42604</v>
          </cell>
          <cell r="CA182">
            <v>42491</v>
          </cell>
          <cell r="CB182">
            <v>40967</v>
          </cell>
          <cell r="CC182">
            <v>42736</v>
          </cell>
          <cell r="CD182">
            <v>42339</v>
          </cell>
          <cell r="CE182">
            <v>43131</v>
          </cell>
          <cell r="CF182">
            <v>41794</v>
          </cell>
          <cell r="CG182">
            <v>42055</v>
          </cell>
          <cell r="CH182"/>
          <cell r="CI182">
            <v>42349</v>
          </cell>
          <cell r="CJ182"/>
          <cell r="CK182">
            <v>42213</v>
          </cell>
          <cell r="CL182">
            <v>42591</v>
          </cell>
          <cell r="CM182">
            <v>42643</v>
          </cell>
          <cell r="CN182">
            <v>42400</v>
          </cell>
          <cell r="CO182">
            <v>42582</v>
          </cell>
          <cell r="CP182"/>
          <cell r="CQ182"/>
          <cell r="CR182"/>
          <cell r="CS182"/>
          <cell r="CT182"/>
          <cell r="CU182"/>
          <cell r="CV182"/>
          <cell r="CW182"/>
          <cell r="CX182"/>
          <cell r="CY182"/>
          <cell r="CZ182"/>
          <cell r="DA182"/>
          <cell r="DB182"/>
          <cell r="DC182"/>
          <cell r="DD182"/>
          <cell r="DE182"/>
          <cell r="DF182"/>
          <cell r="DG182"/>
          <cell r="DH182"/>
          <cell r="DI182"/>
          <cell r="DJ182"/>
          <cell r="DK182"/>
          <cell r="DL182"/>
          <cell r="DM182"/>
          <cell r="DN182"/>
          <cell r="DO182"/>
          <cell r="DP182"/>
          <cell r="DQ182"/>
          <cell r="DR182"/>
          <cell r="DS182"/>
          <cell r="DT182"/>
          <cell r="DU182"/>
          <cell r="DV182"/>
          <cell r="DW182">
            <v>41645</v>
          </cell>
          <cell r="DX182">
            <v>42667</v>
          </cell>
          <cell r="DY182">
            <v>42460</v>
          </cell>
          <cell r="DZ182">
            <v>42534</v>
          </cell>
          <cell r="EA182">
            <v>41394</v>
          </cell>
          <cell r="EB182">
            <v>43465</v>
          </cell>
          <cell r="EC182">
            <v>40694</v>
          </cell>
          <cell r="ED182"/>
          <cell r="EE182"/>
          <cell r="EF182">
            <v>41379</v>
          </cell>
          <cell r="EG182">
            <v>41670</v>
          </cell>
          <cell r="EH182">
            <v>42625</v>
          </cell>
          <cell r="EI182">
            <v>42093</v>
          </cell>
          <cell r="EJ182"/>
        </row>
        <row r="183">
          <cell r="B183">
            <v>42551</v>
          </cell>
          <cell r="C183">
            <v>42426</v>
          </cell>
          <cell r="D183"/>
          <cell r="E183">
            <v>42600</v>
          </cell>
          <cell r="F183"/>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v>42090</v>
          </cell>
          <cell r="BD183"/>
          <cell r="BE183"/>
          <cell r="BF183"/>
          <cell r="BG183"/>
          <cell r="BH183"/>
          <cell r="BI183">
            <v>42020</v>
          </cell>
          <cell r="BJ183"/>
          <cell r="BK183"/>
          <cell r="BL183"/>
          <cell r="BM183"/>
          <cell r="BN183">
            <v>41327</v>
          </cell>
          <cell r="BO183">
            <v>42582</v>
          </cell>
          <cell r="BP183"/>
          <cell r="BQ183"/>
          <cell r="BR183">
            <v>41253</v>
          </cell>
          <cell r="BS183"/>
          <cell r="BT183"/>
          <cell r="BU183"/>
          <cell r="BV183"/>
          <cell r="BW183"/>
          <cell r="BX183"/>
          <cell r="BY183"/>
          <cell r="BZ183"/>
          <cell r="CA183">
            <v>42552</v>
          </cell>
          <cell r="CB183"/>
          <cell r="CC183"/>
          <cell r="CD183"/>
          <cell r="CE183"/>
          <cell r="CF183"/>
          <cell r="CG183"/>
          <cell r="CH183"/>
          <cell r="CI183"/>
          <cell r="CJ183"/>
          <cell r="CK183"/>
          <cell r="CL183"/>
          <cell r="CM183"/>
          <cell r="CN183"/>
          <cell r="CO183"/>
          <cell r="CP183"/>
          <cell r="CQ183"/>
          <cell r="CR183"/>
          <cell r="CS183"/>
          <cell r="CT183"/>
          <cell r="CU183"/>
          <cell r="CV183"/>
          <cell r="CW183"/>
          <cell r="CX183"/>
          <cell r="CY183"/>
          <cell r="CZ183"/>
          <cell r="DA183"/>
          <cell r="DB183"/>
          <cell r="DC183"/>
          <cell r="DD183"/>
          <cell r="DE183"/>
          <cell r="DF183"/>
          <cell r="DG183"/>
          <cell r="DH183"/>
          <cell r="DI183"/>
          <cell r="DJ183"/>
          <cell r="DK183"/>
          <cell r="DL183"/>
          <cell r="DM183"/>
          <cell r="DN183"/>
          <cell r="DO183"/>
          <cell r="DP183"/>
          <cell r="DQ183"/>
          <cell r="DR183"/>
          <cell r="DS183"/>
          <cell r="DT183"/>
          <cell r="DU183"/>
          <cell r="DV183"/>
          <cell r="DW183"/>
          <cell r="DX183"/>
          <cell r="DY183"/>
          <cell r="DZ183"/>
          <cell r="EA183">
            <v>41834</v>
          </cell>
          <cell r="EB183"/>
          <cell r="EC183"/>
          <cell r="ED183"/>
          <cell r="EE183"/>
          <cell r="EF183"/>
          <cell r="EG183"/>
          <cell r="EH183"/>
          <cell r="EI183"/>
          <cell r="EJ183"/>
        </row>
        <row r="184">
          <cell r="B184">
            <v>42566</v>
          </cell>
          <cell r="C184">
            <v>42426</v>
          </cell>
          <cell r="D184">
            <v>42328</v>
          </cell>
          <cell r="E184">
            <v>42600</v>
          </cell>
          <cell r="F184">
            <v>39421</v>
          </cell>
          <cell r="G184">
            <v>42155</v>
          </cell>
          <cell r="H184"/>
          <cell r="I184"/>
          <cell r="J184">
            <v>42916</v>
          </cell>
          <cell r="K184">
            <v>42064</v>
          </cell>
          <cell r="L184"/>
          <cell r="M184"/>
          <cell r="N184">
            <v>42062</v>
          </cell>
          <cell r="O184"/>
          <cell r="P184"/>
          <cell r="Q184"/>
          <cell r="R184"/>
          <cell r="S184"/>
          <cell r="T184">
            <v>42298</v>
          </cell>
          <cell r="U184">
            <v>42674</v>
          </cell>
          <cell r="V184">
            <v>41019</v>
          </cell>
          <cell r="W184"/>
          <cell r="X184">
            <v>37101</v>
          </cell>
          <cell r="Y184"/>
          <cell r="Z184">
            <v>42685</v>
          </cell>
          <cell r="AA184"/>
          <cell r="AB184">
            <v>42581</v>
          </cell>
          <cell r="AC184">
            <v>42402</v>
          </cell>
          <cell r="AD184">
            <v>41653</v>
          </cell>
          <cell r="AE184"/>
          <cell r="AF184">
            <v>41133</v>
          </cell>
          <cell r="AG184"/>
          <cell r="AH184"/>
          <cell r="AI184"/>
          <cell r="AJ184"/>
          <cell r="AK184"/>
          <cell r="AL184"/>
          <cell r="AM184"/>
          <cell r="AN184"/>
          <cell r="AO184"/>
          <cell r="AP184"/>
          <cell r="AQ184"/>
          <cell r="AR184"/>
          <cell r="AS184"/>
          <cell r="AT184"/>
          <cell r="AU184"/>
          <cell r="AV184"/>
          <cell r="AW184">
            <v>41381</v>
          </cell>
          <cell r="AX184"/>
          <cell r="AY184">
            <v>41680</v>
          </cell>
          <cell r="AZ184">
            <v>42550</v>
          </cell>
          <cell r="BA184"/>
          <cell r="BB184"/>
          <cell r="BC184">
            <v>42613</v>
          </cell>
          <cell r="BD184"/>
          <cell r="BE184"/>
          <cell r="BF184"/>
          <cell r="BG184"/>
          <cell r="BH184">
            <v>42855</v>
          </cell>
          <cell r="BI184">
            <v>41993</v>
          </cell>
          <cell r="BJ184">
            <v>42580</v>
          </cell>
          <cell r="BK184">
            <v>42094</v>
          </cell>
          <cell r="BL184"/>
          <cell r="BM184"/>
          <cell r="BN184">
            <v>41327</v>
          </cell>
          <cell r="BO184">
            <v>42582</v>
          </cell>
          <cell r="BP184">
            <v>42674</v>
          </cell>
          <cell r="BQ184">
            <v>40827</v>
          </cell>
          <cell r="BR184">
            <v>41253</v>
          </cell>
          <cell r="BS184">
            <v>42661</v>
          </cell>
          <cell r="BT184">
            <v>42580</v>
          </cell>
          <cell r="BU184">
            <v>42590</v>
          </cell>
          <cell r="BV184">
            <v>42104</v>
          </cell>
          <cell r="BW184">
            <v>41121</v>
          </cell>
          <cell r="BX184">
            <v>41820</v>
          </cell>
          <cell r="BY184">
            <v>41645</v>
          </cell>
          <cell r="BZ184">
            <v>42604</v>
          </cell>
          <cell r="CA184">
            <v>42597</v>
          </cell>
          <cell r="CB184">
            <v>41417</v>
          </cell>
          <cell r="CC184">
            <v>42937</v>
          </cell>
          <cell r="CD184">
            <v>42339</v>
          </cell>
          <cell r="CE184">
            <v>43131</v>
          </cell>
          <cell r="CF184">
            <v>41794</v>
          </cell>
          <cell r="CG184">
            <v>42172</v>
          </cell>
          <cell r="CH184"/>
          <cell r="CI184">
            <v>42349</v>
          </cell>
          <cell r="CJ184"/>
          <cell r="CK184">
            <v>42573</v>
          </cell>
          <cell r="CL184">
            <v>42591</v>
          </cell>
          <cell r="CM184">
            <v>42643</v>
          </cell>
          <cell r="CN184">
            <v>42397</v>
          </cell>
          <cell r="CO184">
            <v>42597</v>
          </cell>
          <cell r="CP184"/>
          <cell r="CQ184"/>
          <cell r="CR184"/>
          <cell r="CS184"/>
          <cell r="CT184"/>
          <cell r="CU184"/>
          <cell r="CV184"/>
          <cell r="CW184"/>
          <cell r="CX184"/>
          <cell r="CY184"/>
          <cell r="CZ184"/>
          <cell r="DA184"/>
          <cell r="DB184"/>
          <cell r="DC184"/>
          <cell r="DD184"/>
          <cell r="DE184"/>
          <cell r="DF184"/>
          <cell r="DG184"/>
          <cell r="DH184"/>
          <cell r="DI184"/>
          <cell r="DJ184"/>
          <cell r="DK184"/>
          <cell r="DL184"/>
          <cell r="DM184"/>
          <cell r="DN184"/>
          <cell r="DO184"/>
          <cell r="DP184"/>
          <cell r="DQ184"/>
          <cell r="DR184"/>
          <cell r="DS184"/>
          <cell r="DT184"/>
          <cell r="DU184"/>
          <cell r="DV184"/>
          <cell r="DW184">
            <v>41645</v>
          </cell>
          <cell r="DX184">
            <v>42667</v>
          </cell>
          <cell r="DY184">
            <v>42460</v>
          </cell>
          <cell r="DZ184">
            <v>42534</v>
          </cell>
          <cell r="EA184">
            <v>41680</v>
          </cell>
          <cell r="EB184">
            <v>43465</v>
          </cell>
          <cell r="EC184">
            <v>40695</v>
          </cell>
          <cell r="ED184"/>
          <cell r="EE184"/>
          <cell r="EF184">
            <v>41379</v>
          </cell>
          <cell r="EG184">
            <v>41670</v>
          </cell>
          <cell r="EH184">
            <v>42625</v>
          </cell>
          <cell r="EI184">
            <v>42093</v>
          </cell>
          <cell r="EJ184"/>
        </row>
        <row r="185">
          <cell r="B185" t="str">
            <v>Project</v>
          </cell>
          <cell r="C185" t="str">
            <v>Procurement</v>
          </cell>
          <cell r="D185" t="str">
            <v>Procurement</v>
          </cell>
          <cell r="E185" t="str">
            <v>Project</v>
          </cell>
          <cell r="F185" t="str">
            <v>Project</v>
          </cell>
          <cell r="G185" t="str">
            <v>Project</v>
          </cell>
          <cell r="H185"/>
          <cell r="I185"/>
          <cell r="J185" t="str">
            <v>Project</v>
          </cell>
          <cell r="K185" t="str">
            <v>Project</v>
          </cell>
          <cell r="L185"/>
          <cell r="M185"/>
          <cell r="N185"/>
          <cell r="O185"/>
          <cell r="P185"/>
          <cell r="Q185"/>
          <cell r="R185"/>
          <cell r="S185"/>
          <cell r="T185" t="str">
            <v>Project</v>
          </cell>
          <cell r="U185" t="str">
            <v>Project</v>
          </cell>
          <cell r="V185" t="str">
            <v>Procurement</v>
          </cell>
          <cell r="W185"/>
          <cell r="X185" t="str">
            <v>Project</v>
          </cell>
          <cell r="Y185"/>
          <cell r="Z185" t="str">
            <v>Project</v>
          </cell>
          <cell r="AA185"/>
          <cell r="AB185" t="str">
            <v>Project</v>
          </cell>
          <cell r="AC185" t="str">
            <v>Project</v>
          </cell>
          <cell r="AD185" t="str">
            <v>Project</v>
          </cell>
          <cell r="AE185"/>
          <cell r="AF185" t="str">
            <v>Project</v>
          </cell>
          <cell r="AG185"/>
          <cell r="AH185"/>
          <cell r="AI185"/>
          <cell r="AJ185"/>
          <cell r="AK185"/>
          <cell r="AL185"/>
          <cell r="AM185"/>
          <cell r="AN185"/>
          <cell r="AO185"/>
          <cell r="AP185"/>
          <cell r="AQ185"/>
          <cell r="AR185"/>
          <cell r="AS185"/>
          <cell r="AT185"/>
          <cell r="AU185"/>
          <cell r="AV185"/>
          <cell r="AW185" t="str">
            <v>Project</v>
          </cell>
          <cell r="AX185" t="str">
            <v xml:space="preserve">Other </v>
          </cell>
          <cell r="AY185" t="str">
            <v>Procurement</v>
          </cell>
          <cell r="AZ185" t="str">
            <v>Approval - Other</v>
          </cell>
          <cell r="BA185"/>
          <cell r="BB185"/>
          <cell r="BC185" t="str">
            <v>Project</v>
          </cell>
          <cell r="BD185"/>
          <cell r="BE185"/>
          <cell r="BF185"/>
          <cell r="BG185"/>
          <cell r="BH185" t="str">
            <v>Project</v>
          </cell>
          <cell r="BI185" t="str">
            <v>Procurement</v>
          </cell>
          <cell r="BJ185" t="str">
            <v>Assurance - MPA Gate 5</v>
          </cell>
          <cell r="BK185" t="str">
            <v>Approval - HMT Other</v>
          </cell>
          <cell r="BL185"/>
          <cell r="BM185"/>
          <cell r="BN185" t="str">
            <v>Approval - ERG Spend Control</v>
          </cell>
          <cell r="BO185" t="str">
            <v>Procurement</v>
          </cell>
          <cell r="BP185" t="str">
            <v>Project</v>
          </cell>
          <cell r="BQ185" t="str">
            <v>Project</v>
          </cell>
          <cell r="BR185" t="str">
            <v>Project</v>
          </cell>
          <cell r="BS185" t="str">
            <v>Procurement</v>
          </cell>
          <cell r="BT185" t="str">
            <v>Project</v>
          </cell>
          <cell r="BU185"/>
          <cell r="BV185" t="str">
            <v>Project</v>
          </cell>
          <cell r="BW185" t="str">
            <v>Procurement</v>
          </cell>
          <cell r="BX185" t="str">
            <v>Project</v>
          </cell>
          <cell r="BY185" t="str">
            <v>Project</v>
          </cell>
          <cell r="BZ185" t="str">
            <v>Assurance - MPA Gate 4</v>
          </cell>
          <cell r="CA185" t="str">
            <v>Project</v>
          </cell>
          <cell r="CB185" t="str">
            <v>Assurance - MPA Gate 2</v>
          </cell>
          <cell r="CC185" t="str">
            <v>Project</v>
          </cell>
          <cell r="CD185" t="str">
            <v>Project</v>
          </cell>
          <cell r="CE185" t="str">
            <v xml:space="preserve">Other </v>
          </cell>
          <cell r="CF185" t="str">
            <v>Project</v>
          </cell>
          <cell r="CG185" t="str">
            <v>Assurance - MPA PAR</v>
          </cell>
          <cell r="CH185"/>
          <cell r="CI185" t="str">
            <v>Project</v>
          </cell>
          <cell r="CJ185"/>
          <cell r="CK185" t="str">
            <v>Approval - Departmental</v>
          </cell>
          <cell r="CL185" t="str">
            <v>Project</v>
          </cell>
          <cell r="CM185" t="str">
            <v>Procurement</v>
          </cell>
          <cell r="CN185" t="str">
            <v>Project</v>
          </cell>
          <cell r="CO185" t="str">
            <v>Project</v>
          </cell>
          <cell r="CP185"/>
          <cell r="CQ185"/>
          <cell r="CR185"/>
          <cell r="CS185"/>
          <cell r="CT185"/>
          <cell r="CU185"/>
          <cell r="CV185"/>
          <cell r="CW185"/>
          <cell r="CX185"/>
          <cell r="CY185"/>
          <cell r="CZ185"/>
          <cell r="DA185"/>
          <cell r="DB185"/>
          <cell r="DC185"/>
          <cell r="DD185"/>
          <cell r="DE185"/>
          <cell r="DF185"/>
          <cell r="DG185"/>
          <cell r="DH185"/>
          <cell r="DI185"/>
          <cell r="DJ185"/>
          <cell r="DK185"/>
          <cell r="DL185"/>
          <cell r="DM185"/>
          <cell r="DN185"/>
          <cell r="DO185"/>
          <cell r="DP185"/>
          <cell r="DQ185"/>
          <cell r="DR185"/>
          <cell r="DS185"/>
          <cell r="DT185"/>
          <cell r="DU185"/>
          <cell r="DV185"/>
          <cell r="DW185" t="str">
            <v>Project</v>
          </cell>
          <cell r="DX185" t="str">
            <v>Project</v>
          </cell>
          <cell r="DY185" t="str">
            <v xml:space="preserve">Other </v>
          </cell>
          <cell r="DZ185" t="str">
            <v>Approval - HMT Other</v>
          </cell>
          <cell r="EA185" t="str">
            <v>Approval - HMT Other</v>
          </cell>
          <cell r="EB185" t="str">
            <v>Project</v>
          </cell>
          <cell r="EC185" t="str">
            <v xml:space="preserve">Procurement </v>
          </cell>
          <cell r="ED185"/>
          <cell r="EE185"/>
          <cell r="EF185" t="str">
            <v>Project</v>
          </cell>
          <cell r="EG185" t="str">
            <v>Procurement</v>
          </cell>
          <cell r="EH185" t="str">
            <v>Project</v>
          </cell>
          <cell r="EI185" t="str">
            <v>Project</v>
          </cell>
          <cell r="EJ185"/>
        </row>
        <row r="186">
          <cell r="B186" t="str">
            <v>Rebaseline to sale completion in 16/17, and market testing moved to commence post EU Referendum.</v>
          </cell>
          <cell r="C186" t="str">
            <v>Date rebaselined due to delays in attaining approvals from BIS and Cabinet Office.</v>
          </cell>
          <cell r="D186"/>
          <cell r="E186"/>
          <cell r="F186"/>
          <cell r="G186" t="str">
            <v>Complete - published on CS Learning</v>
          </cell>
          <cell r="H186"/>
          <cell r="I186"/>
          <cell r="J186" t="str">
            <v>As above</v>
          </cell>
          <cell r="K186" t="str">
            <v>Completed ahead of schedule</v>
          </cell>
          <cell r="L186"/>
          <cell r="M186"/>
          <cell r="N186"/>
          <cell r="O186"/>
          <cell r="P186"/>
          <cell r="Q186"/>
          <cell r="R186"/>
          <cell r="S186"/>
          <cell r="T186"/>
          <cell r="U186"/>
          <cell r="V186"/>
          <cell r="W186" t="str">
            <v xml:space="preserve">Remaining project milestones to be confirmed following NDA and SL Boards in August 2016. </v>
          </cell>
          <cell r="X186"/>
          <cell r="Y186"/>
          <cell r="Z186" t="str">
            <v>Additional time required due to combining WAN and LAN lots as approved by the Delivery Board</v>
          </cell>
          <cell r="AA186"/>
          <cell r="AB186"/>
          <cell r="AC186"/>
          <cell r="AD186" t="str">
            <v>As it is a rolling programme of individual projects, each project has an independent review and approval by the PSBP Head of Assuance and Approvals. Therefore dates have been provided for the overall programme at various phases and percentage intervals</v>
          </cell>
          <cell r="AE186"/>
          <cell r="AF186"/>
          <cell r="AG186"/>
          <cell r="AH186"/>
          <cell r="AI186"/>
          <cell r="AJ186"/>
          <cell r="AK186"/>
          <cell r="AL186"/>
          <cell r="AM186"/>
          <cell r="AN186"/>
          <cell r="AO186"/>
          <cell r="AP186"/>
          <cell r="AQ186"/>
          <cell r="AR186"/>
          <cell r="AS186"/>
          <cell r="AT186"/>
          <cell r="AU186"/>
          <cell r="AV186"/>
          <cell r="AW186"/>
          <cell r="AX186"/>
          <cell r="AY186" t="str">
            <v>Delays to the approval of the OBC.</v>
          </cell>
          <cell r="AZ186" t="str">
            <v>IPMB Sub Group approved 29/06/2016 (Reference IDS027)</v>
          </cell>
          <cell r="BA186"/>
          <cell r="BB186"/>
          <cell r="BC186" t="str">
            <v>Reflects date at which at least 2 Principal Suppliers will have delivered all functionality required for Subsidiary Suppliers to successfully pair and offer services. Reflects the end point of an iterative delivery, with numerous drops of functionality before this date for Subsidiaries to be developing against.  TPP and EMIS have made their interfce subidiaries available for subsidiaries to develop against and this is actively in progress. This was delayed from the originalmilestones due to re-prioritsation of principal clinical system priorities and negotation of CCN 004. Assurance of these interfaces took longer than anticipated to ensure we held the suppliers to the functionality required for subisdiary pairings.</v>
          </cell>
          <cell r="BD186"/>
          <cell r="BE186"/>
          <cell r="BF186"/>
          <cell r="BG186"/>
          <cell r="BH186"/>
          <cell r="BI186" t="str">
            <v>Complete, contract award 20/12/14</v>
          </cell>
          <cell r="BJ186" t="str">
            <v>Gate 5 Review scheduled to start 25/07/16 and complate by 29/07/15</v>
          </cell>
          <cell r="BK186" t="str">
            <v>HMT Approval of FBC (Secure Email) - completed</v>
          </cell>
          <cell r="BL186"/>
          <cell r="BM186"/>
          <cell r="BN186" t="str">
            <v>As part of their consideration of the OBC, Treasury required that additional design work should be carried out on the co-location elements. This was to bring all the design and cost surety up to the level expected for an OBC. 21/02/2013: The programme milestones were re-baselined, beginning with submission to CO minister of the proposed negotiation envelope ref land acquisition.</v>
          </cell>
          <cell r="BO186" t="str">
            <v>Delay due to internal DoH approvals process.</v>
          </cell>
          <cell r="BP186"/>
          <cell r="BQ186"/>
          <cell r="BR186" t="str">
            <v>Milestone complete. Baseline amended due to re-planning.</v>
          </cell>
          <cell r="BS186" t="str">
            <v>Milestone likely to move to  early 2017.</v>
          </cell>
          <cell r="BT186" t="str">
            <v xml:space="preserve">Milestone moved to align with Debt Management System releases.  </v>
          </cell>
          <cell r="BU186" t="str">
            <v>Due to the delay in sign-off of the Conceptual Level Designs (CLDs), the completion of the HLDs might be slightly delayed.</v>
          </cell>
          <cell r="BV186" t="str">
            <v>Complete</v>
          </cell>
          <cell r="BW186" t="str">
            <v>Within tolerence</v>
          </cell>
          <cell r="BX186" t="str">
            <v>Complete</v>
          </cell>
          <cell r="BY186"/>
          <cell r="BZ186" t="str">
            <v>MPA Gateway 4: 22-24 August</v>
          </cell>
          <cell r="CA186" t="str">
            <v>Delays due to availability of supplier resources to carry out compliance testing</v>
          </cell>
          <cell r="CB186"/>
          <cell r="CC186" t="str">
            <v>Regional Centre Planned Go Live date (Tolerance +/- 3 months)</v>
          </cell>
          <cell r="CD186"/>
          <cell r="CE186"/>
          <cell r="CF186"/>
          <cell r="CG186" t="str">
            <v>Gate has taken place. Recommendations are currently being implemented.</v>
          </cell>
          <cell r="CH186"/>
          <cell r="CI186"/>
          <cell r="CJ186"/>
          <cell r="CK186" t="str">
            <v>The baseline reflect the last approved plan. A joint commercial position is yet to be agreed,  without which approval of the R1 programme plan (26/11/15) will not be provided.</v>
          </cell>
          <cell r="CL186"/>
          <cell r="CM186"/>
          <cell r="CN186"/>
          <cell r="CO186"/>
          <cell r="CP186"/>
          <cell r="CQ186"/>
          <cell r="CR186"/>
          <cell r="CS186"/>
          <cell r="CT186"/>
          <cell r="CU186"/>
          <cell r="CV186"/>
          <cell r="CW186"/>
          <cell r="CX186"/>
          <cell r="CY186"/>
          <cell r="CZ186"/>
          <cell r="DA186"/>
          <cell r="DB186"/>
          <cell r="DC186"/>
          <cell r="DD186"/>
          <cell r="DE186"/>
          <cell r="DF186"/>
          <cell r="DG186"/>
          <cell r="DH186"/>
          <cell r="DI186"/>
          <cell r="DJ186"/>
          <cell r="DK186"/>
          <cell r="DL186"/>
          <cell r="DM186"/>
          <cell r="DN186"/>
          <cell r="DO186"/>
          <cell r="DP186"/>
          <cell r="DQ186"/>
          <cell r="DR186"/>
          <cell r="DS186"/>
          <cell r="DT186"/>
          <cell r="DU186"/>
          <cell r="DV186"/>
          <cell r="DW186"/>
          <cell r="DX186"/>
          <cell r="DY186" t="str">
            <v xml:space="preserve">completion roll out HMCTS Data store </v>
          </cell>
          <cell r="DZ186"/>
          <cell r="EA186" t="str">
            <v>Slippage due to complex contract negotiations</v>
          </cell>
          <cell r="EB186" t="str">
            <v xml:space="preserve"> Date estimated as the project is currently working to clarify scope </v>
          </cell>
          <cell r="EC186"/>
          <cell r="ED186"/>
          <cell r="EE186"/>
          <cell r="EF186"/>
          <cell r="EG186"/>
          <cell r="EH186" t="str">
            <v>System test complete</v>
          </cell>
          <cell r="EI186"/>
          <cell r="EJ186"/>
        </row>
        <row r="187">
          <cell r="B187" t="str">
            <v xml:space="preserve">Market Testing commencement </v>
          </cell>
          <cell r="C187" t="str">
            <v>Planning and Delivery Partner Contract Award</v>
          </cell>
          <cell r="D187" t="str">
            <v>Ship keel laying</v>
          </cell>
          <cell r="E187" t="str">
            <v>Dutch legislation enters Dutch Parliament</v>
          </cell>
          <cell r="F187" t="str">
            <v>Land acquired</v>
          </cell>
          <cell r="G187" t="str">
            <v>Talent Mgmt Strategy completed</v>
          </cell>
          <cell r="H187"/>
          <cell r="I187"/>
          <cell r="J187" t="str">
            <v>Tranche 3 Development Activities Complete</v>
          </cell>
          <cell r="K187" t="str">
            <v>ISSC1 Wave 1 Depts Order Form submission to arvato (HMT, DCLG &amp; DCMS)</v>
          </cell>
          <cell r="L187"/>
          <cell r="M187"/>
          <cell r="N187" t="str">
            <v>PSN C Contract Award</v>
          </cell>
          <cell r="O187"/>
          <cell r="P187"/>
          <cell r="Q187"/>
          <cell r="R187"/>
          <cell r="S187"/>
          <cell r="T187" t="str">
            <v>Announcement on concluded deal/SofS issues direction to LCCC</v>
          </cell>
          <cell r="U187" t="str">
            <v>Launch of Siting Process</v>
          </cell>
          <cell r="V187" t="str">
            <v>Submit Finalised Competition Report including Outline Business Case for Governance approval</v>
          </cell>
          <cell r="W187"/>
          <cell r="X187" t="str">
            <v>End to End Solution: SMETS 1 EU Notification Period Technical Specification Complete</v>
          </cell>
          <cell r="Y187"/>
          <cell r="Z187" t="str">
            <v>WAN/LAN Service Commencement &amp; Incumbent Exit</v>
          </cell>
          <cell r="AA187"/>
          <cell r="AB187" t="str">
            <v>Tunnelling begins</v>
          </cell>
          <cell r="AC187" t="str">
            <v>Childcare Bill receives Royal Assent</v>
          </cell>
          <cell r="AD187" t="str">
            <v>50% PSBP1 Feasibilities Approved</v>
          </cell>
          <cell r="AE187"/>
          <cell r="AF187" t="str">
            <v xml:space="preserve">5 Approval of detailed design </v>
          </cell>
          <cell r="AG187"/>
          <cell r="AH187"/>
          <cell r="AI187"/>
          <cell r="AJ187"/>
          <cell r="AK187"/>
          <cell r="AL187"/>
          <cell r="AM187"/>
          <cell r="AN187"/>
          <cell r="AO187"/>
          <cell r="AP187"/>
          <cell r="AQ187"/>
          <cell r="AR187"/>
          <cell r="AS187"/>
          <cell r="AT187"/>
          <cell r="AU187"/>
          <cell r="AV187"/>
          <cell r="AW187" t="str">
            <v>First samples and data acquired for main programme</v>
          </cell>
          <cell r="AX187" t="str">
            <v>Testing of communication materials to commence</v>
          </cell>
          <cell r="AY187" t="str">
            <v>2013 season: Vaccination of 2, 3 year olds and children in pilots completed</v>
          </cell>
          <cell r="AZ187" t="str">
            <v>PAR (Exit and Benefits)</v>
          </cell>
          <cell r="BA187"/>
          <cell r="BB187"/>
          <cell r="BC187" t="str">
            <v>Second MPA Gateway Review 5 (Operations Review and Benefits Realisation)</v>
          </cell>
          <cell r="BD187"/>
          <cell r="BE187"/>
          <cell r="BF187"/>
          <cell r="BG187"/>
          <cell r="BH187" t="str">
            <v>The Christie - Accelerator and Gantries Installed</v>
          </cell>
          <cell r="BI187"/>
          <cell r="BJ187" t="str">
            <v>Cabinet Office Gateway :6-mthly Review</v>
          </cell>
          <cell r="BK187" t="str">
            <v>MPA Gate 5</v>
          </cell>
          <cell r="BL187"/>
          <cell r="BM187"/>
          <cell r="BN187" t="str">
            <v>Submission to CO minister of site acquisition negotiation envelope</v>
          </cell>
          <cell r="BO187" t="str">
            <v xml:space="preserve">ICC - External Consulting Support - OJEU Notice </v>
          </cell>
          <cell r="BP187" t="str">
            <v>Transition Go Live for Wave 2 Applications (Apps Dev)</v>
          </cell>
          <cell r="BQ187" t="str">
            <v>WPSC hearing</v>
          </cell>
          <cell r="BR187" t="str">
            <v>2012 Scheme Phase 1 Commencement 2 Go-Live</v>
          </cell>
          <cell r="BS187" t="str">
            <v>90% of Heads of Terms agreed</v>
          </cell>
          <cell r="BT187" t="str">
            <v>PDP Social Fund Interface Go Live</v>
          </cell>
          <cell r="BU187" t="str">
            <v>Low Level designs complete</v>
          </cell>
          <cell r="BV187" t="str">
            <v>(HMRC) NPS Detailed Design for April 2016 starts</v>
          </cell>
          <cell r="BW187" t="str">
            <v>New Claims controlled Go-Live</v>
          </cell>
          <cell r="BX187" t="str">
            <v>Families Gateway expansion commences</v>
          </cell>
          <cell r="BY187" t="str">
            <v>Mid Construction Review</v>
          </cell>
          <cell r="BZ187" t="str">
            <v>Contract Signature</v>
          </cell>
          <cell r="CA187" t="str">
            <v>KE2 External Collaboration pilot completed</v>
          </cell>
          <cell r="CB187" t="str">
            <v>Starting Gate</v>
          </cell>
          <cell r="CC187" t="str">
            <v>Belfast Regional Centre Opening</v>
          </cell>
          <cell r="CD187" t="str">
            <v>Target Operating Model Blueprint Baselined</v>
          </cell>
          <cell r="CE187" t="str">
            <v>CDS Increment 1 completes</v>
          </cell>
          <cell r="CF187" t="str">
            <v>Royal Assent</v>
          </cell>
          <cell r="CG187" t="str">
            <v>Centralised Workflow</v>
          </cell>
          <cell r="CH187"/>
          <cell r="CI187" t="str">
            <v xml:space="preserve">Surge: Capability in place for Scenarios 1&amp;2 </v>
          </cell>
          <cell r="CJ187"/>
          <cell r="CK187" t="str">
            <v>P014(b) - Final SIT 1 (Disclosure)</v>
          </cell>
          <cell r="CL187" t="str">
            <v>System Testing</v>
          </cell>
          <cell r="CM187" t="str">
            <v>Strategic Biometric Services Gateway Release 1</v>
          </cell>
          <cell r="CN187" t="str">
            <v>Caseworking - Initial Accommodation Live Proving start</v>
          </cell>
          <cell r="CO187" t="str">
            <v>Wave 1: Modernise workplaces and technology and establish Smarter Working Change Network  in line with estate change plans for Metro Point.</v>
          </cell>
          <cell r="CP187"/>
          <cell r="CQ187"/>
          <cell r="CR187"/>
          <cell r="CS187"/>
          <cell r="CT187"/>
          <cell r="CU187"/>
          <cell r="CV187"/>
          <cell r="CW187"/>
          <cell r="CX187"/>
          <cell r="CY187"/>
          <cell r="CZ187"/>
          <cell r="DA187"/>
          <cell r="DB187"/>
          <cell r="DC187"/>
          <cell r="DD187"/>
          <cell r="DE187"/>
          <cell r="DF187"/>
          <cell r="DG187"/>
          <cell r="DH187"/>
          <cell r="DI187"/>
          <cell r="DJ187"/>
          <cell r="DK187"/>
          <cell r="DL187"/>
          <cell r="DM187"/>
          <cell r="DN187"/>
          <cell r="DO187"/>
          <cell r="DP187"/>
          <cell r="DQ187"/>
          <cell r="DR187"/>
          <cell r="DS187"/>
          <cell r="DT187"/>
          <cell r="DU187"/>
          <cell r="DV187"/>
          <cell r="DW187" t="str">
            <v>Contract awarded (Lend Lease)</v>
          </cell>
          <cell r="DX187" t="str">
            <v>ATCM -TFL</v>
          </cell>
          <cell r="DY187" t="str">
            <v xml:space="preserve">completion rollout PCU WiFi </v>
          </cell>
          <cell r="DZ187"/>
          <cell r="EA187" t="str">
            <v>AMS 1 Contract Award</v>
          </cell>
          <cell r="EB187" t="str">
            <v>Social Security &amp; Child Support - Online Registration Go Live</v>
          </cell>
          <cell r="EC187" t="str">
            <v>Integration Testing commences</v>
          </cell>
          <cell r="ED187"/>
          <cell r="EE187"/>
          <cell r="EF187" t="str">
            <v>BENCHMARK - Phase 1 commence main implementation</v>
          </cell>
          <cell r="EG187" t="str">
            <v>Publication of the OJEU notice</v>
          </cell>
          <cell r="EH187" t="str">
            <v>IT Equip and service readiness complete (Ms11)</v>
          </cell>
          <cell r="EI187" t="str">
            <v>Tranche 2 - authoritive and detailed picture of threat; increased collaboration and co-location with partners; enhanced 24/7 performance;  more effective tasking; and improved operational outcomes</v>
          </cell>
          <cell r="EJ187"/>
        </row>
        <row r="188">
          <cell r="B188">
            <v>42254</v>
          </cell>
          <cell r="C188">
            <v>42244</v>
          </cell>
          <cell r="D188">
            <v>42674</v>
          </cell>
          <cell r="E188">
            <v>42200</v>
          </cell>
          <cell r="F188">
            <v>39508</v>
          </cell>
          <cell r="G188">
            <v>42247</v>
          </cell>
          <cell r="H188"/>
          <cell r="I188"/>
          <cell r="J188">
            <v>42947</v>
          </cell>
          <cell r="K188">
            <v>41608</v>
          </cell>
          <cell r="L188"/>
          <cell r="M188"/>
          <cell r="N188">
            <v>42219</v>
          </cell>
          <cell r="O188"/>
          <cell r="P188"/>
          <cell r="Q188"/>
          <cell r="R188"/>
          <cell r="S188"/>
          <cell r="T188">
            <v>42308</v>
          </cell>
          <cell r="U188">
            <v>42916</v>
          </cell>
          <cell r="V188">
            <v>41067</v>
          </cell>
          <cell r="W188"/>
          <cell r="X188">
            <v>41094</v>
          </cell>
          <cell r="Y188"/>
          <cell r="Z188">
            <v>42852</v>
          </cell>
          <cell r="AA188"/>
          <cell r="AB188">
            <v>43251</v>
          </cell>
          <cell r="AC188">
            <v>42430</v>
          </cell>
          <cell r="AD188">
            <v>41792</v>
          </cell>
          <cell r="AE188"/>
          <cell r="AF188">
            <v>41230</v>
          </cell>
          <cell r="AG188"/>
          <cell r="AH188"/>
          <cell r="AI188"/>
          <cell r="AJ188"/>
          <cell r="AK188"/>
          <cell r="AL188"/>
          <cell r="AM188"/>
          <cell r="AN188"/>
          <cell r="AO188"/>
          <cell r="AP188"/>
          <cell r="AQ188"/>
          <cell r="AR188"/>
          <cell r="AS188"/>
          <cell r="AT188"/>
          <cell r="AU188"/>
          <cell r="AV188"/>
          <cell r="AW188">
            <v>41640</v>
          </cell>
          <cell r="AX188">
            <v>42254</v>
          </cell>
          <cell r="AY188">
            <v>41639</v>
          </cell>
          <cell r="AZ188">
            <v>42037</v>
          </cell>
          <cell r="BA188"/>
          <cell r="BB188"/>
          <cell r="BC188">
            <v>42580</v>
          </cell>
          <cell r="BD188"/>
          <cell r="BE188"/>
          <cell r="BF188"/>
          <cell r="BG188"/>
          <cell r="BH188">
            <v>43008</v>
          </cell>
          <cell r="BI188"/>
          <cell r="BJ188">
            <v>42671</v>
          </cell>
          <cell r="BK188">
            <v>41912</v>
          </cell>
          <cell r="BL188"/>
          <cell r="BM188"/>
          <cell r="BN188">
            <v>41327</v>
          </cell>
          <cell r="BO188">
            <v>42572</v>
          </cell>
          <cell r="BP188">
            <v>42674</v>
          </cell>
          <cell r="BQ188">
            <v>42438</v>
          </cell>
          <cell r="BR188">
            <v>41484</v>
          </cell>
          <cell r="BS188">
            <v>42704</v>
          </cell>
          <cell r="BT188">
            <v>42552</v>
          </cell>
          <cell r="BU188">
            <v>42597</v>
          </cell>
          <cell r="BV188">
            <v>42142</v>
          </cell>
          <cell r="BW188">
            <v>41372</v>
          </cell>
          <cell r="BX188">
            <v>41967</v>
          </cell>
          <cell r="BY188">
            <v>41791</v>
          </cell>
          <cell r="BZ188">
            <v>42601</v>
          </cell>
          <cell r="CA188">
            <v>42496</v>
          </cell>
          <cell r="CB188">
            <v>41179</v>
          </cell>
          <cell r="CC188">
            <v>43009</v>
          </cell>
          <cell r="CD188">
            <v>42372</v>
          </cell>
          <cell r="CE188">
            <v>42508</v>
          </cell>
          <cell r="CF188">
            <v>41990</v>
          </cell>
          <cell r="CG188">
            <v>42338</v>
          </cell>
          <cell r="CH188"/>
          <cell r="CI188">
            <v>42369</v>
          </cell>
          <cell r="CJ188"/>
          <cell r="CK188">
            <v>42340</v>
          </cell>
          <cell r="CL188">
            <v>42653</v>
          </cell>
          <cell r="CM188">
            <v>42651</v>
          </cell>
          <cell r="CN188">
            <v>42293</v>
          </cell>
          <cell r="CO188">
            <v>42591</v>
          </cell>
          <cell r="CP188"/>
          <cell r="CQ188"/>
          <cell r="CR188"/>
          <cell r="CS188"/>
          <cell r="CT188"/>
          <cell r="CU188"/>
          <cell r="CV188"/>
          <cell r="CW188"/>
          <cell r="CX188"/>
          <cell r="CY188"/>
          <cell r="CZ188"/>
          <cell r="DA188"/>
          <cell r="DB188"/>
          <cell r="DC188"/>
          <cell r="DD188"/>
          <cell r="DE188"/>
          <cell r="DF188"/>
          <cell r="DG188"/>
          <cell r="DH188"/>
          <cell r="DI188"/>
          <cell r="DJ188"/>
          <cell r="DK188"/>
          <cell r="DL188"/>
          <cell r="DM188"/>
          <cell r="DN188"/>
          <cell r="DO188"/>
          <cell r="DP188"/>
          <cell r="DQ188"/>
          <cell r="DR188"/>
          <cell r="DS188"/>
          <cell r="DT188"/>
          <cell r="DU188"/>
          <cell r="DV188"/>
          <cell r="DW188">
            <v>41789</v>
          </cell>
          <cell r="DX188">
            <v>42704</v>
          </cell>
          <cell r="DY188">
            <v>42460</v>
          </cell>
          <cell r="DZ188"/>
          <cell r="EA188">
            <v>41879</v>
          </cell>
          <cell r="EB188">
            <v>42915</v>
          </cell>
          <cell r="EC188">
            <v>40739</v>
          </cell>
          <cell r="ED188"/>
          <cell r="EE188"/>
          <cell r="EF188">
            <v>41532</v>
          </cell>
          <cell r="EG188">
            <v>41769</v>
          </cell>
          <cell r="EH188">
            <v>42675</v>
          </cell>
          <cell r="EI188">
            <v>42277</v>
          </cell>
          <cell r="EJ188"/>
        </row>
        <row r="189">
          <cell r="B189">
            <v>42569</v>
          </cell>
          <cell r="C189">
            <v>42578</v>
          </cell>
          <cell r="D189"/>
          <cell r="E189">
            <v>42628</v>
          </cell>
          <cell r="F189"/>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v>42398</v>
          </cell>
          <cell r="AY189"/>
          <cell r="AZ189">
            <v>42094</v>
          </cell>
          <cell r="BA189"/>
          <cell r="BB189"/>
          <cell r="BC189"/>
          <cell r="BD189"/>
          <cell r="BE189"/>
          <cell r="BF189"/>
          <cell r="BG189"/>
          <cell r="BH189"/>
          <cell r="BI189"/>
          <cell r="BJ189"/>
          <cell r="BK189">
            <v>42460</v>
          </cell>
          <cell r="BL189"/>
          <cell r="BM189"/>
          <cell r="BN189"/>
          <cell r="BO189">
            <v>42582</v>
          </cell>
          <cell r="BP189"/>
          <cell r="BQ189"/>
          <cell r="BR189"/>
          <cell r="BS189"/>
          <cell r="BT189"/>
          <cell r="BU189"/>
          <cell r="BV189"/>
          <cell r="BW189"/>
          <cell r="BX189"/>
          <cell r="BY189"/>
          <cell r="BZ189"/>
          <cell r="CA189"/>
          <cell r="CB189"/>
          <cell r="CC189"/>
          <cell r="CD189"/>
          <cell r="CE189"/>
          <cell r="CF189"/>
          <cell r="CG189">
            <v>42387</v>
          </cell>
          <cell r="CH189"/>
          <cell r="CI189"/>
          <cell r="CJ189"/>
          <cell r="CK189"/>
          <cell r="CL189"/>
          <cell r="CM189"/>
          <cell r="CN189">
            <v>42481</v>
          </cell>
          <cell r="CO189"/>
          <cell r="CP189"/>
          <cell r="CQ189"/>
          <cell r="CR189"/>
          <cell r="CS189"/>
          <cell r="CT189"/>
          <cell r="CU189"/>
          <cell r="CV189"/>
          <cell r="CW189"/>
          <cell r="CX189"/>
          <cell r="CY189"/>
          <cell r="CZ189"/>
          <cell r="DA189"/>
          <cell r="DB189"/>
          <cell r="DC189"/>
          <cell r="DD189"/>
          <cell r="DE189"/>
          <cell r="DF189"/>
          <cell r="DG189"/>
          <cell r="DH189"/>
          <cell r="DI189"/>
          <cell r="DJ189"/>
          <cell r="DK189"/>
          <cell r="DL189"/>
          <cell r="DM189"/>
          <cell r="DN189"/>
          <cell r="DO189"/>
          <cell r="DP189"/>
          <cell r="DQ189"/>
          <cell r="DR189"/>
          <cell r="DS189"/>
          <cell r="DT189"/>
          <cell r="DU189"/>
          <cell r="DV189"/>
          <cell r="DW189"/>
          <cell r="DX189"/>
          <cell r="DY189"/>
          <cell r="DZ189"/>
          <cell r="EA189">
            <v>41960</v>
          </cell>
          <cell r="EB189"/>
          <cell r="EC189"/>
          <cell r="ED189"/>
          <cell r="EE189"/>
          <cell r="EF189"/>
          <cell r="EG189"/>
          <cell r="EH189"/>
          <cell r="EI189"/>
          <cell r="EJ189"/>
        </row>
        <row r="190">
          <cell r="B190">
            <v>42576</v>
          </cell>
          <cell r="C190">
            <v>42578</v>
          </cell>
          <cell r="D190">
            <v>42674</v>
          </cell>
          <cell r="E190">
            <v>42628</v>
          </cell>
          <cell r="F190">
            <v>39508</v>
          </cell>
          <cell r="G190">
            <v>42247</v>
          </cell>
          <cell r="H190"/>
          <cell r="I190"/>
          <cell r="J190">
            <v>42947</v>
          </cell>
          <cell r="K190">
            <v>41608</v>
          </cell>
          <cell r="L190"/>
          <cell r="M190"/>
          <cell r="N190">
            <v>42219</v>
          </cell>
          <cell r="O190"/>
          <cell r="P190"/>
          <cell r="Q190"/>
          <cell r="R190"/>
          <cell r="S190"/>
          <cell r="T190">
            <v>42502</v>
          </cell>
          <cell r="U190">
            <v>42916</v>
          </cell>
          <cell r="V190">
            <v>41067</v>
          </cell>
          <cell r="W190"/>
          <cell r="X190">
            <v>41094</v>
          </cell>
          <cell r="Y190"/>
          <cell r="Z190">
            <v>42913</v>
          </cell>
          <cell r="AA190"/>
          <cell r="AB190">
            <v>43251</v>
          </cell>
          <cell r="AC190">
            <v>42445</v>
          </cell>
          <cell r="AD190">
            <v>41792</v>
          </cell>
          <cell r="AE190"/>
          <cell r="AF190">
            <v>41230</v>
          </cell>
          <cell r="AG190"/>
          <cell r="AH190"/>
          <cell r="AI190"/>
          <cell r="AJ190"/>
          <cell r="AK190"/>
          <cell r="AL190"/>
          <cell r="AM190"/>
          <cell r="AN190"/>
          <cell r="AO190"/>
          <cell r="AP190"/>
          <cell r="AQ190"/>
          <cell r="AR190"/>
          <cell r="AS190"/>
          <cell r="AT190"/>
          <cell r="AU190"/>
          <cell r="AV190"/>
          <cell r="AW190">
            <v>41640</v>
          </cell>
          <cell r="AX190">
            <v>42566</v>
          </cell>
          <cell r="AY190">
            <v>41655</v>
          </cell>
          <cell r="AZ190">
            <v>42094</v>
          </cell>
          <cell r="BA190"/>
          <cell r="BB190"/>
          <cell r="BC190">
            <v>42580</v>
          </cell>
          <cell r="BD190"/>
          <cell r="BE190"/>
          <cell r="BF190"/>
          <cell r="BG190"/>
          <cell r="BH190">
            <v>43008</v>
          </cell>
          <cell r="BI190"/>
          <cell r="BJ190">
            <v>42766</v>
          </cell>
          <cell r="BK190">
            <v>42583</v>
          </cell>
          <cell r="BL190"/>
          <cell r="BM190"/>
          <cell r="BN190">
            <v>41327</v>
          </cell>
          <cell r="BO190">
            <v>42582</v>
          </cell>
          <cell r="BP190">
            <v>42674</v>
          </cell>
          <cell r="BQ190">
            <v>42438</v>
          </cell>
          <cell r="BR190">
            <v>41484</v>
          </cell>
          <cell r="BS190">
            <v>42704</v>
          </cell>
          <cell r="BT190">
            <v>42580</v>
          </cell>
          <cell r="BU190">
            <v>42597</v>
          </cell>
          <cell r="BV190">
            <v>42083</v>
          </cell>
          <cell r="BW190">
            <v>41372</v>
          </cell>
          <cell r="BX190">
            <v>41967</v>
          </cell>
          <cell r="BY190">
            <v>42040</v>
          </cell>
          <cell r="BZ190">
            <v>42601</v>
          </cell>
          <cell r="CA190">
            <v>42625</v>
          </cell>
          <cell r="CB190">
            <v>41179</v>
          </cell>
          <cell r="CC190">
            <v>43523</v>
          </cell>
          <cell r="CD190">
            <v>42372</v>
          </cell>
          <cell r="CE190">
            <v>42508</v>
          </cell>
          <cell r="CF190">
            <v>41990</v>
          </cell>
          <cell r="CG190">
            <v>42468</v>
          </cell>
          <cell r="CH190"/>
          <cell r="CI190">
            <v>42369</v>
          </cell>
          <cell r="CJ190"/>
          <cell r="CK190">
            <v>42615</v>
          </cell>
          <cell r="CL190">
            <v>42653</v>
          </cell>
          <cell r="CM190">
            <v>42651</v>
          </cell>
          <cell r="CN190">
            <v>42494</v>
          </cell>
          <cell r="CO190">
            <v>42591</v>
          </cell>
          <cell r="CP190"/>
          <cell r="CQ190"/>
          <cell r="CR190"/>
          <cell r="CS190"/>
          <cell r="CT190"/>
          <cell r="CU190"/>
          <cell r="CV190"/>
          <cell r="CW190"/>
          <cell r="CX190"/>
          <cell r="CY190"/>
          <cell r="CZ190"/>
          <cell r="DA190"/>
          <cell r="DB190"/>
          <cell r="DC190"/>
          <cell r="DD190"/>
          <cell r="DE190"/>
          <cell r="DF190"/>
          <cell r="DG190"/>
          <cell r="DH190"/>
          <cell r="DI190"/>
          <cell r="DJ190"/>
          <cell r="DK190"/>
          <cell r="DL190"/>
          <cell r="DM190"/>
          <cell r="DN190"/>
          <cell r="DO190"/>
          <cell r="DP190"/>
          <cell r="DQ190"/>
          <cell r="DR190"/>
          <cell r="DS190"/>
          <cell r="DT190"/>
          <cell r="DU190"/>
          <cell r="DV190"/>
          <cell r="DW190">
            <v>41789</v>
          </cell>
          <cell r="DX190">
            <v>42704</v>
          </cell>
          <cell r="DY190">
            <v>42460</v>
          </cell>
          <cell r="DZ190"/>
          <cell r="EA190">
            <v>41990</v>
          </cell>
          <cell r="EB190">
            <v>42915</v>
          </cell>
          <cell r="EC190">
            <v>40777</v>
          </cell>
          <cell r="ED190"/>
          <cell r="EE190"/>
          <cell r="EF190">
            <v>41532</v>
          </cell>
          <cell r="EG190">
            <v>41769</v>
          </cell>
          <cell r="EH190">
            <v>42675</v>
          </cell>
          <cell r="EI190">
            <v>42277</v>
          </cell>
          <cell r="EJ190"/>
        </row>
        <row r="191">
          <cell r="B191" t="str">
            <v>Project</v>
          </cell>
          <cell r="C191" t="str">
            <v>Procurement</v>
          </cell>
          <cell r="D191" t="str">
            <v>Project</v>
          </cell>
          <cell r="E191" t="str">
            <v>Project</v>
          </cell>
          <cell r="F191" t="str">
            <v>Procurement</v>
          </cell>
          <cell r="G191" t="str">
            <v>Project</v>
          </cell>
          <cell r="H191"/>
          <cell r="I191"/>
          <cell r="J191" t="str">
            <v>Project</v>
          </cell>
          <cell r="K191" t="str">
            <v>Project</v>
          </cell>
          <cell r="L191"/>
          <cell r="M191"/>
          <cell r="N191"/>
          <cell r="O191"/>
          <cell r="P191"/>
          <cell r="Q191"/>
          <cell r="R191"/>
          <cell r="S191"/>
          <cell r="T191" t="str">
            <v>Project</v>
          </cell>
          <cell r="U191" t="str">
            <v>Project</v>
          </cell>
          <cell r="V191" t="str">
            <v>Procurement</v>
          </cell>
          <cell r="W191"/>
          <cell r="X191" t="str">
            <v>Project</v>
          </cell>
          <cell r="Y191"/>
          <cell r="Z191" t="str">
            <v>Project</v>
          </cell>
          <cell r="AA191"/>
          <cell r="AB191" t="str">
            <v>Project</v>
          </cell>
          <cell r="AC191" t="str">
            <v xml:space="preserve">Other </v>
          </cell>
          <cell r="AD191" t="str">
            <v>Project</v>
          </cell>
          <cell r="AE191"/>
          <cell r="AF191" t="str">
            <v>Project</v>
          </cell>
          <cell r="AG191"/>
          <cell r="AH191"/>
          <cell r="AI191"/>
          <cell r="AJ191"/>
          <cell r="AK191"/>
          <cell r="AL191"/>
          <cell r="AM191"/>
          <cell r="AN191"/>
          <cell r="AO191"/>
          <cell r="AP191"/>
          <cell r="AQ191"/>
          <cell r="AR191"/>
          <cell r="AS191"/>
          <cell r="AT191"/>
          <cell r="AU191"/>
          <cell r="AV191"/>
          <cell r="AW191" t="str">
            <v>Project</v>
          </cell>
          <cell r="AX191" t="str">
            <v>Project</v>
          </cell>
          <cell r="AY191" t="str">
            <v>Project</v>
          </cell>
          <cell r="AZ191" t="str">
            <v>Assurance - MPA PAR</v>
          </cell>
          <cell r="BA191"/>
          <cell r="BB191"/>
          <cell r="BC191" t="str">
            <v>Assurance - MPA other</v>
          </cell>
          <cell r="BD191"/>
          <cell r="BE191"/>
          <cell r="BF191"/>
          <cell r="BG191"/>
          <cell r="BH191" t="str">
            <v>Project</v>
          </cell>
          <cell r="BI191"/>
          <cell r="BJ191" t="str">
            <v>Assurance - MPA Other</v>
          </cell>
          <cell r="BK191" t="str">
            <v>Assurance - MPA other</v>
          </cell>
          <cell r="BL191"/>
          <cell r="BM191"/>
          <cell r="BN191" t="str">
            <v>Approval - HMT Other</v>
          </cell>
          <cell r="BO191" t="str">
            <v>Procurement</v>
          </cell>
          <cell r="BP191" t="str">
            <v>Project</v>
          </cell>
          <cell r="BQ191" t="str">
            <v xml:space="preserve">Other </v>
          </cell>
          <cell r="BR191" t="str">
            <v>Project</v>
          </cell>
          <cell r="BS191" t="str">
            <v>Project</v>
          </cell>
          <cell r="BT191" t="str">
            <v>Project</v>
          </cell>
          <cell r="BU191"/>
          <cell r="BV191" t="str">
            <v>Project</v>
          </cell>
          <cell r="BW191" t="str">
            <v>Project</v>
          </cell>
          <cell r="BX191" t="str">
            <v>Project</v>
          </cell>
          <cell r="BY191" t="str">
            <v>Project</v>
          </cell>
          <cell r="BZ191" t="str">
            <v>Procurement</v>
          </cell>
          <cell r="CA191" t="str">
            <v>Project</v>
          </cell>
          <cell r="CB191" t="str">
            <v>Assurance - MPA Gate 0</v>
          </cell>
          <cell r="CC191" t="str">
            <v>Project</v>
          </cell>
          <cell r="CD191" t="str">
            <v>Project</v>
          </cell>
          <cell r="CE191" t="str">
            <v xml:space="preserve">Other </v>
          </cell>
          <cell r="CF191" t="str">
            <v>Project</v>
          </cell>
          <cell r="CG191" t="str">
            <v>Project</v>
          </cell>
          <cell r="CH191"/>
          <cell r="CI191" t="str">
            <v>Project</v>
          </cell>
          <cell r="CJ191"/>
          <cell r="CK191" t="str">
            <v>Approval - Departmental</v>
          </cell>
          <cell r="CL191" t="str">
            <v>Project</v>
          </cell>
          <cell r="CM191" t="str">
            <v>Project</v>
          </cell>
          <cell r="CN191" t="str">
            <v>Project</v>
          </cell>
          <cell r="CO191" t="str">
            <v>Project</v>
          </cell>
          <cell r="CP191"/>
          <cell r="CQ191"/>
          <cell r="CR191"/>
          <cell r="CS191"/>
          <cell r="CT191"/>
          <cell r="CU191"/>
          <cell r="CV191"/>
          <cell r="CW191"/>
          <cell r="CX191"/>
          <cell r="CY191"/>
          <cell r="CZ191"/>
          <cell r="DA191"/>
          <cell r="DB191"/>
          <cell r="DC191"/>
          <cell r="DD191"/>
          <cell r="DE191"/>
          <cell r="DF191"/>
          <cell r="DG191"/>
          <cell r="DH191"/>
          <cell r="DI191"/>
          <cell r="DJ191"/>
          <cell r="DK191"/>
          <cell r="DL191"/>
          <cell r="DM191"/>
          <cell r="DN191"/>
          <cell r="DO191"/>
          <cell r="DP191"/>
          <cell r="DQ191"/>
          <cell r="DR191"/>
          <cell r="DS191"/>
          <cell r="DT191"/>
          <cell r="DU191"/>
          <cell r="DV191"/>
          <cell r="DW191" t="str">
            <v>Project</v>
          </cell>
          <cell r="DX191" t="str">
            <v>Project</v>
          </cell>
          <cell r="DY191" t="str">
            <v xml:space="preserve">Other </v>
          </cell>
          <cell r="DZ191"/>
          <cell r="EA191" t="str">
            <v>Approval - HMT Other</v>
          </cell>
          <cell r="EB191" t="str">
            <v>Project</v>
          </cell>
          <cell r="EC191" t="str">
            <v>Project</v>
          </cell>
          <cell r="ED191"/>
          <cell r="EE191"/>
          <cell r="EF191" t="str">
            <v>Project</v>
          </cell>
          <cell r="EG191" t="str">
            <v>Procurement</v>
          </cell>
          <cell r="EH191" t="str">
            <v>Project</v>
          </cell>
          <cell r="EI191" t="str">
            <v>Project</v>
          </cell>
          <cell r="EJ191"/>
        </row>
        <row r="192">
          <cell r="B192" t="str">
            <v>Rebaseline to sale completion in 16/17, and market testing moved to commence post EU Referendum.</v>
          </cell>
          <cell r="C192" t="str">
            <v>The procurement process has been replanned to ensure that the Contract Award date remains the same.</v>
          </cell>
          <cell r="D192"/>
          <cell r="E192"/>
          <cell r="F192"/>
          <cell r="G192" t="str">
            <v>Complete - strategy cireculated to Commercial Director</v>
          </cell>
          <cell r="H192"/>
          <cell r="I192"/>
          <cell r="J192" t="str">
            <v>As above</v>
          </cell>
          <cell r="K192"/>
          <cell r="L192"/>
          <cell r="M192"/>
          <cell r="N192"/>
          <cell r="O192"/>
          <cell r="P192"/>
          <cell r="Q192"/>
          <cell r="R192"/>
          <cell r="S192"/>
          <cell r="T192"/>
          <cell r="U192"/>
          <cell r="V192"/>
          <cell r="W192"/>
          <cell r="X192"/>
          <cell r="Y192"/>
          <cell r="Z192" t="str">
            <v>Additional time required due to combining WAN and LAN lots as approved by the Delivery Board</v>
          </cell>
          <cell r="AA192"/>
          <cell r="AB192"/>
          <cell r="AC192" t="str">
            <v>Actual date of Royal Assent subject to parliamentary process.</v>
          </cell>
          <cell r="AD192" t="str">
            <v>As it is a rolling programme of individual projects, each project has an independent review and approval by the PSBP Head of Assuance and Approvals. Therefore dates have been provided for the overall programme at various phases and percentage intervalsDates for theses milestones have been treated as baseline as these align to the new milestones agreed as part of the Performance Framework with IPA.</v>
          </cell>
          <cell r="AE192"/>
          <cell r="AF192"/>
          <cell r="AG192"/>
          <cell r="AH192"/>
          <cell r="AI192"/>
          <cell r="AJ192"/>
          <cell r="AK192"/>
          <cell r="AL192"/>
          <cell r="AM192"/>
          <cell r="AN192"/>
          <cell r="AO192"/>
          <cell r="AP192"/>
          <cell r="AQ192"/>
          <cell r="AR192"/>
          <cell r="AS192"/>
          <cell r="AT192"/>
          <cell r="AU192"/>
          <cell r="AV192"/>
          <cell r="AW192"/>
          <cell r="AX192" t="str">
            <v>*** Dates unchanged pending release of the NDG review and completion of appropriate impact assessment on the programme. ***Movement of original baselined date has occurred following the SoS announcement on 2 September 2015, as communications cannot begin with the public until the National Data Guardian’s review is completed. Replanning of pathfinder dates to be completed once National Data Guardian’s review report is impact assessed.</v>
          </cell>
          <cell r="AY192" t="str">
            <v>Vaccination continued into January.  Original baseline did not anticipate this although it is likely this may occur every year in some areas.</v>
          </cell>
          <cell r="AZ192" t="str">
            <v xml:space="preserve">Change of date to align with MPA dates. </v>
          </cell>
          <cell r="BA192"/>
          <cell r="BB192"/>
          <cell r="BC192" t="str">
            <v>Planning Meeting confirmed 12 July 2016.</v>
          </cell>
          <cell r="BD192"/>
          <cell r="BE192"/>
          <cell r="BF192"/>
          <cell r="BG192"/>
          <cell r="BH192"/>
          <cell r="BI192"/>
          <cell r="BJ192" t="str">
            <v>6 monthly reviews to be undertaken as provision of the OBC approval conditions .  TBC</v>
          </cell>
          <cell r="BK192" t="str">
            <v>TBC</v>
          </cell>
          <cell r="BL192"/>
          <cell r="BM192"/>
          <cell r="BN192"/>
          <cell r="BO192" t="str">
            <v>Delay due to internal DoH approvals process.</v>
          </cell>
          <cell r="BP192"/>
          <cell r="BQ192"/>
          <cell r="BR192" t="str">
            <v>Milestone complete</v>
          </cell>
          <cell r="BS192"/>
          <cell r="BT192" t="str">
            <v xml:space="preserve">Milestone moved to align with  Debt Management System release. </v>
          </cell>
          <cell r="BU192"/>
          <cell r="BV192" t="str">
            <v>Complete</v>
          </cell>
          <cell r="BW192"/>
          <cell r="BX192" t="str">
            <v>Complete</v>
          </cell>
          <cell r="BY192"/>
          <cell r="BZ192" t="str">
            <v>Contract to be signed wk commencing 15 August</v>
          </cell>
          <cell r="CA192" t="str">
            <v>Infrastructure issues caused delays, now being addressed</v>
          </cell>
          <cell r="CB192"/>
          <cell r="CC192" t="str">
            <v>Tolerance for this assumed occupation milestone is +/- 6 months as no firm details regarding building have been agreed.</v>
          </cell>
          <cell r="CD192"/>
          <cell r="CE192"/>
          <cell r="CF192"/>
          <cell r="CG192" t="str">
            <v xml:space="preserve">Centralised Workflow successfully rolled out to the remainder of the SC&amp;O (9,775 users within MET intelligence) on the 10th February followed by the earlier than planned roll out to SO15 (2772) users on the 4th February. </v>
          </cell>
          <cell r="CH192"/>
          <cell r="CI192"/>
          <cell r="CJ192"/>
          <cell r="CK192" t="str">
            <v>The baseline reflect the last approved plan. A joint commercial position is yet to be agreed,  without which approval of the R1 programme plan (26/11/15) will not be provided.</v>
          </cell>
          <cell r="CL192"/>
          <cell r="CM192"/>
          <cell r="CN192" t="str">
            <v xml:space="preserve">This is the first caseworking release and establishes the footprint for the IPT system, it is the first point at which we have integrated several IPT components and contains a high degree of technical complexity. As a result it has taken longer to complete this deliverable than originally forecast. </v>
          </cell>
          <cell r="CO192"/>
          <cell r="CP192"/>
          <cell r="CQ192"/>
          <cell r="CR192"/>
          <cell r="CS192"/>
          <cell r="CT192"/>
          <cell r="CU192"/>
          <cell r="CV192"/>
          <cell r="CW192"/>
          <cell r="CX192"/>
          <cell r="CY192"/>
          <cell r="CZ192"/>
          <cell r="DA192"/>
          <cell r="DB192"/>
          <cell r="DC192"/>
          <cell r="DD192"/>
          <cell r="DE192"/>
          <cell r="DF192"/>
          <cell r="DG192"/>
          <cell r="DH192"/>
          <cell r="DI192"/>
          <cell r="DJ192"/>
          <cell r="DK192"/>
          <cell r="DL192"/>
          <cell r="DM192"/>
          <cell r="DN192"/>
          <cell r="DO192"/>
          <cell r="DP192"/>
          <cell r="DQ192"/>
          <cell r="DR192"/>
          <cell r="DS192"/>
          <cell r="DT192"/>
          <cell r="DU192"/>
          <cell r="DV192"/>
          <cell r="DW192"/>
          <cell r="DX192"/>
          <cell r="DY192" t="str">
            <v xml:space="preserve">completion rollout PCU WiFi </v>
          </cell>
          <cell r="DZ192"/>
          <cell r="EA192" t="str">
            <v>Slippage due to complex contract negotiations</v>
          </cell>
          <cell r="EB192"/>
          <cell r="EC192"/>
          <cell r="ED192"/>
          <cell r="EE192"/>
          <cell r="EF192"/>
          <cell r="EG192"/>
          <cell r="EH192" t="str">
            <v>IT Equip and service readiness complete</v>
          </cell>
          <cell r="EI192"/>
          <cell r="EJ192"/>
        </row>
        <row r="193">
          <cell r="B193" t="str">
            <v>Market Testing completion</v>
          </cell>
          <cell r="C193" t="str">
            <v>ITT issued for LLC Beta Register Services Provider</v>
          </cell>
          <cell r="D193" t="str">
            <v>Award construction contract</v>
          </cell>
          <cell r="E193" t="str">
            <v>NSC confirmation that final governance package is acceptable</v>
          </cell>
          <cell r="F193" t="str">
            <v>UKCMRI established as operating entity</v>
          </cell>
          <cell r="G193" t="str">
            <v>Assessment &amp; Development Centre Go Live</v>
          </cell>
          <cell r="H193"/>
          <cell r="I193"/>
          <cell r="J193" t="str">
            <v>Tranche 4 Hubs Development Activities Complete</v>
          </cell>
          <cell r="K193" t="str">
            <v>ISSC1 Standard Build complete</v>
          </cell>
          <cell r="L193"/>
          <cell r="M193"/>
          <cell r="N193" t="str">
            <v>Print Contract Award</v>
          </cell>
          <cell r="O193"/>
          <cell r="P193"/>
          <cell r="Q193"/>
          <cell r="R193"/>
          <cell r="S193"/>
          <cell r="T193" t="str">
            <v>NNB take FID</v>
          </cell>
          <cell r="U193" t="str">
            <v>Final NPS designated by SoS</v>
          </cell>
          <cell r="V193" t="str">
            <v>Issue Contract Notice</v>
          </cell>
          <cell r="W193"/>
          <cell r="X193" t="str">
            <v>End to End Solution: SMETS 2 EU Notification Period Technical Specification Complete</v>
          </cell>
          <cell r="Y193"/>
          <cell r="Z193" t="str">
            <v>WAN/LAN Transition Complete</v>
          </cell>
          <cell r="AA193"/>
          <cell r="AB193" t="str">
            <v>Tunnelling ends</v>
          </cell>
          <cell r="AC193" t="str">
            <v xml:space="preserve">Gateway 0 Review </v>
          </cell>
          <cell r="AD193" t="str">
            <v>75% PSBP1 Feasibilities Approved</v>
          </cell>
          <cell r="AE193" t="str">
            <v>Financial close batch 1</v>
          </cell>
          <cell r="AF193" t="str">
            <v>6 Complete Construction water supply</v>
          </cell>
          <cell r="AG193" t="str">
            <v>Start of Construction</v>
          </cell>
          <cell r="AH193" t="str">
            <v>Start of Construction</v>
          </cell>
          <cell r="AI193" t="str">
            <v>Start of Construction</v>
          </cell>
          <cell r="AJ193" t="str">
            <v>Start of Construction</v>
          </cell>
          <cell r="AK193" t="str">
            <v>Start of Construction</v>
          </cell>
          <cell r="AL193" t="str">
            <v>Start of Construction</v>
          </cell>
          <cell r="AM193" t="str">
            <v xml:space="preserve"> - P1 Start of Construction</v>
          </cell>
          <cell r="AN193" t="str">
            <v>Start of Construction</v>
          </cell>
          <cell r="AO193" t="str">
            <v>Start of Construction</v>
          </cell>
          <cell r="AP193" t="str">
            <v>Start of Construction</v>
          </cell>
          <cell r="AQ193" t="str">
            <v>Start of Construction</v>
          </cell>
          <cell r="AR193"/>
          <cell r="AS193" t="str">
            <v>Start of Construction</v>
          </cell>
          <cell r="AT193"/>
          <cell r="AU193" t="str">
            <v>Start of Construction</v>
          </cell>
          <cell r="AV193" t="str">
            <v>Start of Construction</v>
          </cell>
          <cell r="AW193" t="str">
            <v xml:space="preserve">Pilot launched </v>
          </cell>
          <cell r="AX193" t="str">
            <v>IPA PAR Gateway Review</v>
          </cell>
          <cell r="AY193" t="str">
            <v>Decision on programme roll-out for 2017/18 to inform contract extension</v>
          </cell>
          <cell r="AZ193" t="str">
            <v>Exit Baselined Plan for Exit</v>
          </cell>
          <cell r="BA193"/>
          <cell r="BB193"/>
          <cell r="BC193"/>
          <cell r="BD193"/>
          <cell r="BE193"/>
          <cell r="BF193"/>
          <cell r="BG193"/>
          <cell r="BH193" t="str">
            <v>The Christie - Workforce Ready to Treat</v>
          </cell>
          <cell r="BI193"/>
          <cell r="BJ193" t="str">
            <v>Cabinet Office Gateway :6-mthly Review</v>
          </cell>
          <cell r="BK193"/>
          <cell r="BL193"/>
          <cell r="BM193"/>
          <cell r="BN193" t="str">
            <v>Site acquisition</v>
          </cell>
          <cell r="BO193" t="str">
            <v>ICC - External Consulting Support - ITT Issued</v>
          </cell>
          <cell r="BP193" t="str">
            <v>Transition Go Live for Wave 3 Applications (Apps Dev)</v>
          </cell>
          <cell r="BQ193" t="str">
            <v>MAEWR</v>
          </cell>
          <cell r="BR193" t="str">
            <v xml:space="preserve">2012 Scheme Phase 1 Commencement 3 Go-Live </v>
          </cell>
          <cell r="BS193" t="str">
            <v>Issue Notice to Telereal Trillium</v>
          </cell>
          <cell r="BT193" t="str">
            <v>SFIS Rollout complete</v>
          </cell>
          <cell r="BU193" t="str">
            <v>DC Ready for Wave Migration</v>
          </cell>
          <cell r="BV193" t="str">
            <v>NSP Build complete</v>
          </cell>
          <cell r="BW193" t="str">
            <v>New Claims Full Rollout</v>
          </cell>
          <cell r="BX193" t="str">
            <v>Test the Service (Digital) launched</v>
          </cell>
          <cell r="BY193" t="str">
            <v>Completion of main construction</v>
          </cell>
          <cell r="BZ193" t="str">
            <v>Go Live</v>
          </cell>
          <cell r="CA193" t="str">
            <v>UKHQ WiFi completed</v>
          </cell>
          <cell r="CB193" t="str">
            <v>Gateway 1</v>
          </cell>
          <cell r="CC193" t="str">
            <v>Bristol Regional Centre  Opening</v>
          </cell>
          <cell r="CD193" t="str">
            <v>Exit Deals Signed with  Capgemini and Fujitsu / Wave 2 Transition Announcement Made</v>
          </cell>
          <cell r="CE193" t="str">
            <v>CDS Increment 2 Starts</v>
          </cell>
          <cell r="CF193" t="str">
            <v>Calculator go live</v>
          </cell>
          <cell r="CG193" t="str">
            <v xml:space="preserve">ACDS Re-Platform Operational </v>
          </cell>
          <cell r="CH193"/>
          <cell r="CI193" t="str">
            <v>Enhanced Detection Trial completes</v>
          </cell>
          <cell r="CJ193"/>
          <cell r="CK193" t="str">
            <v>P020(a) - UAT (Barring &amp; Basics)</v>
          </cell>
          <cell r="CL193" t="str">
            <v>Integration and Performance Testing complete</v>
          </cell>
          <cell r="CM193" t="str">
            <v>HMPO Biometrics Facial Matching Service Phase 1 - Complete (1:1, 1:WL) - Go Live</v>
          </cell>
          <cell r="CN193" t="str">
            <v>1st IPT Decommissioning Milestone - iApply</v>
          </cell>
          <cell r="CO193" t="str">
            <v>Wave 1: Modernise workplaces and technology and establish Smarter Working Change Network  in line with estate change plans for the Manchester Consolidation.</v>
          </cell>
          <cell r="CP193"/>
          <cell r="CQ193"/>
          <cell r="CR193"/>
          <cell r="CS193"/>
          <cell r="CT193"/>
          <cell r="CU193"/>
          <cell r="CV193"/>
          <cell r="CW193"/>
          <cell r="CX193"/>
          <cell r="CY193"/>
          <cell r="CZ193"/>
          <cell r="DA193"/>
          <cell r="DB193"/>
          <cell r="DC193"/>
          <cell r="DD193"/>
          <cell r="DE193"/>
          <cell r="DF193"/>
          <cell r="DG193"/>
          <cell r="DH193"/>
          <cell r="DI193"/>
          <cell r="DJ193"/>
          <cell r="DK193"/>
          <cell r="DL193"/>
          <cell r="DM193"/>
          <cell r="DN193"/>
          <cell r="DO193"/>
          <cell r="DP193"/>
          <cell r="DQ193"/>
          <cell r="DR193"/>
          <cell r="DS193"/>
          <cell r="DT193"/>
          <cell r="DU193"/>
          <cell r="DV193"/>
          <cell r="DW193" t="str">
            <v xml:space="preserve">OBC - for the operation of the prison </v>
          </cell>
          <cell r="DX193" t="str">
            <v>Digital Mark Up National Rollout Complete</v>
          </cell>
          <cell r="DY193" t="str">
            <v xml:space="preserve">completion rollout Magistrates' In Court Presentation solution </v>
          </cell>
          <cell r="DZ193"/>
          <cell r="EA193" t="str">
            <v>OMNI Contract Exit Complete</v>
          </cell>
          <cell r="EB193" t="str">
            <v xml:space="preserve">Single Justice Tier - Rollout </v>
          </cell>
          <cell r="EC193" t="str">
            <v>IDP system available for internal training</v>
          </cell>
          <cell r="ED193"/>
          <cell r="EE193"/>
          <cell r="EF193" t="str">
            <v>BENCHMARK - VEDS Staff work notice and depart</v>
          </cell>
          <cell r="EG193" t="str">
            <v>Launch of the competition</v>
          </cell>
          <cell r="EH193" t="str">
            <v>Post go live support complete (MS17)</v>
          </cell>
          <cell r="EI193" t="str">
            <v>Tranche 3 - skills and processes supporting operating model significantly enhanced; increased automation of transactional activity  suppoting operational delivery; Digital Exploitation Pods in place.</v>
          </cell>
          <cell r="EJ193"/>
        </row>
        <row r="194">
          <cell r="B194">
            <v>42307</v>
          </cell>
          <cell r="C194">
            <v>42488</v>
          </cell>
          <cell r="D194">
            <v>42735</v>
          </cell>
          <cell r="E194">
            <v>41887</v>
          </cell>
          <cell r="F194">
            <v>39580</v>
          </cell>
          <cell r="G194">
            <v>42277</v>
          </cell>
          <cell r="H194"/>
          <cell r="I194"/>
          <cell r="J194">
            <v>43008</v>
          </cell>
          <cell r="K194">
            <v>41608</v>
          </cell>
          <cell r="L194"/>
          <cell r="M194"/>
          <cell r="N194">
            <v>42276</v>
          </cell>
          <cell r="O194"/>
          <cell r="P194"/>
          <cell r="Q194"/>
          <cell r="R194"/>
          <cell r="S194"/>
          <cell r="T194">
            <v>42400</v>
          </cell>
          <cell r="U194">
            <v>43039</v>
          </cell>
          <cell r="V194">
            <v>41106</v>
          </cell>
          <cell r="W194"/>
          <cell r="X194">
            <v>41388</v>
          </cell>
          <cell r="Y194"/>
          <cell r="Z194">
            <v>43176</v>
          </cell>
          <cell r="AA194"/>
          <cell r="AB194">
            <v>44561</v>
          </cell>
          <cell r="AC194">
            <v>42443</v>
          </cell>
          <cell r="AD194">
            <v>41961</v>
          </cell>
          <cell r="AE194">
            <v>41934</v>
          </cell>
          <cell r="AF194">
            <v>41269</v>
          </cell>
          <cell r="AG194">
            <v>42705</v>
          </cell>
          <cell r="AH194">
            <v>43905</v>
          </cell>
          <cell r="AI194">
            <v>43951</v>
          </cell>
          <cell r="AJ194">
            <v>41030</v>
          </cell>
          <cell r="AK194">
            <v>41213</v>
          </cell>
          <cell r="AL194">
            <v>41640</v>
          </cell>
          <cell r="AM194">
            <v>42521</v>
          </cell>
          <cell r="AN194">
            <v>41144</v>
          </cell>
          <cell r="AO194">
            <v>44286</v>
          </cell>
          <cell r="AP194">
            <v>41275</v>
          </cell>
          <cell r="AQ194"/>
          <cell r="AR194"/>
          <cell r="AS194">
            <v>41701</v>
          </cell>
          <cell r="AT194"/>
          <cell r="AU194">
            <v>42369</v>
          </cell>
          <cell r="AV194">
            <v>39995</v>
          </cell>
          <cell r="AW194">
            <v>41645</v>
          </cell>
          <cell r="AX194">
            <v>42400</v>
          </cell>
          <cell r="AY194">
            <v>41936</v>
          </cell>
          <cell r="AZ194">
            <v>42460</v>
          </cell>
          <cell r="BA194"/>
          <cell r="BB194"/>
          <cell r="BC194"/>
          <cell r="BD194"/>
          <cell r="BE194"/>
          <cell r="BF194"/>
          <cell r="BG194"/>
          <cell r="BH194">
            <v>43220</v>
          </cell>
          <cell r="BI194"/>
          <cell r="BJ194">
            <v>42671</v>
          </cell>
          <cell r="BK194"/>
          <cell r="BL194"/>
          <cell r="BM194"/>
          <cell r="BN194">
            <v>42490</v>
          </cell>
          <cell r="BO194">
            <v>42573</v>
          </cell>
          <cell r="BP194">
            <v>42751</v>
          </cell>
          <cell r="BQ194">
            <v>40481</v>
          </cell>
          <cell r="BR194">
            <v>41547</v>
          </cell>
          <cell r="BS194">
            <v>42765</v>
          </cell>
          <cell r="BT194">
            <v>42430</v>
          </cell>
          <cell r="BU194">
            <v>42667</v>
          </cell>
          <cell r="BV194">
            <v>42146</v>
          </cell>
          <cell r="BW194">
            <v>41428</v>
          </cell>
          <cell r="BX194">
            <v>41969</v>
          </cell>
          <cell r="BY194">
            <v>42323</v>
          </cell>
          <cell r="BZ194">
            <v>42614</v>
          </cell>
          <cell r="CA194">
            <v>42522</v>
          </cell>
          <cell r="CB194">
            <v>41179</v>
          </cell>
          <cell r="CC194">
            <v>43009</v>
          </cell>
          <cell r="CD194">
            <v>42459</v>
          </cell>
          <cell r="CE194">
            <v>42509</v>
          </cell>
          <cell r="CF194">
            <v>42582</v>
          </cell>
          <cell r="CG194">
            <v>42305</v>
          </cell>
          <cell r="CH194"/>
          <cell r="CI194">
            <v>42460</v>
          </cell>
          <cell r="CJ194"/>
          <cell r="CK194">
            <v>42317</v>
          </cell>
          <cell r="CL194">
            <v>42835</v>
          </cell>
          <cell r="CM194">
            <v>42651</v>
          </cell>
          <cell r="CN194">
            <v>42426</v>
          </cell>
          <cell r="CO194">
            <v>42643</v>
          </cell>
          <cell r="CP194"/>
          <cell r="CQ194"/>
          <cell r="CR194"/>
          <cell r="CS194"/>
          <cell r="CT194"/>
          <cell r="CU194"/>
          <cell r="CV194"/>
          <cell r="CW194"/>
          <cell r="CX194"/>
          <cell r="CY194"/>
          <cell r="CZ194"/>
          <cell r="DA194"/>
          <cell r="DB194"/>
          <cell r="DC194"/>
          <cell r="DD194"/>
          <cell r="DE194"/>
          <cell r="DF194"/>
          <cell r="DG194"/>
          <cell r="DH194"/>
          <cell r="DI194"/>
          <cell r="DJ194"/>
          <cell r="DK194"/>
          <cell r="DL194"/>
          <cell r="DM194"/>
          <cell r="DN194"/>
          <cell r="DO194"/>
          <cell r="DP194"/>
          <cell r="DQ194"/>
          <cell r="DR194"/>
          <cell r="DS194"/>
          <cell r="DT194"/>
          <cell r="DU194"/>
          <cell r="DV194"/>
          <cell r="DW194">
            <v>42034</v>
          </cell>
          <cell r="DX194">
            <v>42735</v>
          </cell>
          <cell r="DY194">
            <v>42185</v>
          </cell>
          <cell r="DZ194"/>
          <cell r="EA194">
            <v>42276</v>
          </cell>
          <cell r="EB194">
            <v>43553</v>
          </cell>
          <cell r="EC194">
            <v>40877</v>
          </cell>
          <cell r="ED194"/>
          <cell r="EE194"/>
          <cell r="EF194">
            <v>41578</v>
          </cell>
          <cell r="EG194">
            <v>41769</v>
          </cell>
          <cell r="EH194">
            <v>42748</v>
          </cell>
          <cell r="EI194">
            <v>42278</v>
          </cell>
          <cell r="EJ194"/>
        </row>
        <row r="195">
          <cell r="B195">
            <v>42643</v>
          </cell>
          <cell r="C195">
            <v>42503</v>
          </cell>
          <cell r="D195"/>
          <cell r="E195"/>
          <cell r="F195"/>
          <cell r="G195">
            <v>42551</v>
          </cell>
          <cell r="H195"/>
          <cell r="I195"/>
          <cell r="J195"/>
          <cell r="K195"/>
          <cell r="L195"/>
          <cell r="M195"/>
          <cell r="N195"/>
          <cell r="O195"/>
          <cell r="P195"/>
          <cell r="Q195"/>
          <cell r="R195"/>
          <cell r="S195"/>
          <cell r="T195">
            <v>42502</v>
          </cell>
          <cell r="U195"/>
          <cell r="V195"/>
          <cell r="W195"/>
          <cell r="X195"/>
          <cell r="Y195"/>
          <cell r="Z195"/>
          <cell r="AA195"/>
          <cell r="AB195"/>
          <cell r="AC195"/>
          <cell r="AD195"/>
          <cell r="AE195"/>
          <cell r="AF195"/>
          <cell r="AG195"/>
          <cell r="AH195"/>
          <cell r="AI195"/>
          <cell r="AJ195">
            <v>41032</v>
          </cell>
          <cell r="AK195"/>
          <cell r="AL195"/>
          <cell r="AM195">
            <v>42766</v>
          </cell>
          <cell r="AN195"/>
          <cell r="AO195">
            <v>44561</v>
          </cell>
          <cell r="AP195"/>
          <cell r="AQ195"/>
          <cell r="AR195"/>
          <cell r="AS195"/>
          <cell r="AT195"/>
          <cell r="AU195">
            <v>42461</v>
          </cell>
          <cell r="AV195"/>
          <cell r="AW195"/>
          <cell r="AX195">
            <v>42431</v>
          </cell>
          <cell r="AY195"/>
          <cell r="AZ195"/>
          <cell r="BA195"/>
          <cell r="BB195"/>
          <cell r="BC195"/>
          <cell r="BD195"/>
          <cell r="BE195"/>
          <cell r="BF195"/>
          <cell r="BG195"/>
          <cell r="BH195"/>
          <cell r="BI195"/>
          <cell r="BJ195"/>
          <cell r="BK195"/>
          <cell r="BL195"/>
          <cell r="BM195"/>
          <cell r="BN195">
            <v>43190</v>
          </cell>
          <cell r="BO195">
            <v>42582</v>
          </cell>
          <cell r="BP195"/>
          <cell r="BQ195"/>
          <cell r="BR195">
            <v>41603</v>
          </cell>
          <cell r="BS195"/>
          <cell r="BT195"/>
          <cell r="BU195"/>
          <cell r="BV195"/>
          <cell r="BW195"/>
          <cell r="BX195"/>
          <cell r="BY195">
            <v>42537</v>
          </cell>
          <cell r="BZ195"/>
          <cell r="CA195"/>
          <cell r="CB195"/>
          <cell r="CC195"/>
          <cell r="CD195"/>
          <cell r="CE195"/>
          <cell r="CF195">
            <v>42585</v>
          </cell>
          <cell r="CG195">
            <v>42307</v>
          </cell>
          <cell r="CH195"/>
          <cell r="CI195"/>
          <cell r="CJ195"/>
          <cell r="CK195"/>
          <cell r="CL195"/>
          <cell r="CM195"/>
          <cell r="CN195"/>
          <cell r="CO195"/>
          <cell r="CP195"/>
          <cell r="CQ195"/>
          <cell r="CR195"/>
          <cell r="CS195"/>
          <cell r="CT195"/>
          <cell r="CU195"/>
          <cell r="CV195"/>
          <cell r="CW195"/>
          <cell r="CX195"/>
          <cell r="CY195"/>
          <cell r="CZ195"/>
          <cell r="DA195"/>
          <cell r="DB195"/>
          <cell r="DC195"/>
          <cell r="DD195"/>
          <cell r="DE195"/>
          <cell r="DF195"/>
          <cell r="DG195"/>
          <cell r="DH195"/>
          <cell r="DI195"/>
          <cell r="DJ195"/>
          <cell r="DK195"/>
          <cell r="DL195"/>
          <cell r="DM195"/>
          <cell r="DN195"/>
          <cell r="DO195"/>
          <cell r="DP195"/>
          <cell r="DQ195"/>
          <cell r="DR195"/>
          <cell r="DS195"/>
          <cell r="DT195"/>
          <cell r="DU195"/>
          <cell r="DV195"/>
          <cell r="DW195"/>
          <cell r="DX195"/>
          <cell r="DY195"/>
          <cell r="DZ195"/>
          <cell r="EA195"/>
          <cell r="EB195"/>
          <cell r="EC195">
            <v>40917</v>
          </cell>
          <cell r="ED195"/>
          <cell r="EE195"/>
          <cell r="EF195"/>
          <cell r="EG195"/>
          <cell r="EH195"/>
          <cell r="EI195"/>
          <cell r="EJ195"/>
        </row>
        <row r="196">
          <cell r="B196">
            <v>42643</v>
          </cell>
          <cell r="C196">
            <v>42555</v>
          </cell>
          <cell r="D196">
            <v>42735</v>
          </cell>
          <cell r="E196" t="str">
            <v>30/042017</v>
          </cell>
          <cell r="F196">
            <v>39580</v>
          </cell>
          <cell r="G196">
            <v>42551</v>
          </cell>
          <cell r="H196"/>
          <cell r="I196"/>
          <cell r="J196">
            <v>43008</v>
          </cell>
          <cell r="K196">
            <v>41608</v>
          </cell>
          <cell r="L196"/>
          <cell r="M196"/>
          <cell r="N196">
            <v>42242</v>
          </cell>
          <cell r="O196"/>
          <cell r="P196"/>
          <cell r="Q196"/>
          <cell r="R196"/>
          <cell r="S196"/>
          <cell r="T196">
            <v>42579</v>
          </cell>
          <cell r="U196">
            <v>43039</v>
          </cell>
          <cell r="V196">
            <v>41106</v>
          </cell>
          <cell r="W196"/>
          <cell r="X196">
            <v>41388</v>
          </cell>
          <cell r="Y196"/>
          <cell r="Z196">
            <v>43176</v>
          </cell>
          <cell r="AA196"/>
          <cell r="AB196">
            <v>44561</v>
          </cell>
          <cell r="AC196">
            <v>42443</v>
          </cell>
          <cell r="AD196">
            <v>41961</v>
          </cell>
          <cell r="AE196">
            <v>42082</v>
          </cell>
          <cell r="AF196">
            <v>41269</v>
          </cell>
          <cell r="AG196">
            <v>42735</v>
          </cell>
          <cell r="AH196">
            <v>43905</v>
          </cell>
          <cell r="AI196"/>
          <cell r="AJ196">
            <v>41032</v>
          </cell>
          <cell r="AK196">
            <v>41213</v>
          </cell>
          <cell r="AL196">
            <v>41640</v>
          </cell>
          <cell r="AM196">
            <v>42766</v>
          </cell>
          <cell r="AN196">
            <v>41144</v>
          </cell>
          <cell r="AO196">
            <v>44211</v>
          </cell>
          <cell r="AP196">
            <v>41275</v>
          </cell>
          <cell r="AQ196"/>
          <cell r="AR196"/>
          <cell r="AS196">
            <v>41701</v>
          </cell>
          <cell r="AT196"/>
          <cell r="AU196">
            <v>42461</v>
          </cell>
          <cell r="AV196">
            <v>39995</v>
          </cell>
          <cell r="AW196">
            <v>41645</v>
          </cell>
          <cell r="AX196">
            <v>42474</v>
          </cell>
          <cell r="AY196">
            <v>41978</v>
          </cell>
          <cell r="AZ196">
            <v>42460</v>
          </cell>
          <cell r="BA196"/>
          <cell r="BB196"/>
          <cell r="BC196"/>
          <cell r="BD196"/>
          <cell r="BE196"/>
          <cell r="BF196"/>
          <cell r="BG196"/>
          <cell r="BH196">
            <v>43220</v>
          </cell>
          <cell r="BI196"/>
          <cell r="BJ196">
            <v>42947</v>
          </cell>
          <cell r="BK196"/>
          <cell r="BL196"/>
          <cell r="BM196"/>
          <cell r="BN196">
            <v>43190</v>
          </cell>
          <cell r="BO196">
            <v>42582</v>
          </cell>
          <cell r="BP196">
            <v>42751</v>
          </cell>
          <cell r="BQ196">
            <v>40481</v>
          </cell>
          <cell r="BR196">
            <v>41603</v>
          </cell>
          <cell r="BS196">
            <v>42765</v>
          </cell>
          <cell r="BT196">
            <v>42430</v>
          </cell>
          <cell r="BU196">
            <v>42667</v>
          </cell>
          <cell r="BV196">
            <v>42188</v>
          </cell>
          <cell r="BW196">
            <v>41435</v>
          </cell>
          <cell r="BX196">
            <v>41969</v>
          </cell>
          <cell r="BY196">
            <v>42704</v>
          </cell>
          <cell r="BZ196">
            <v>42614</v>
          </cell>
          <cell r="CA196">
            <v>42644</v>
          </cell>
          <cell r="CB196">
            <v>41179</v>
          </cell>
          <cell r="CC196">
            <v>43273</v>
          </cell>
          <cell r="CD196">
            <v>42459</v>
          </cell>
          <cell r="CE196">
            <v>42509</v>
          </cell>
          <cell r="CF196">
            <v>42585</v>
          </cell>
          <cell r="CG196">
            <v>42307</v>
          </cell>
          <cell r="CH196"/>
          <cell r="CI196">
            <v>42460</v>
          </cell>
          <cell r="CJ196"/>
          <cell r="CK196">
            <v>42601</v>
          </cell>
          <cell r="CL196">
            <v>42835</v>
          </cell>
          <cell r="CM196">
            <v>42651</v>
          </cell>
          <cell r="CN196">
            <v>42426</v>
          </cell>
          <cell r="CO196">
            <v>42643</v>
          </cell>
          <cell r="CP196"/>
          <cell r="CQ196"/>
          <cell r="CR196"/>
          <cell r="CS196"/>
          <cell r="CT196"/>
          <cell r="CU196"/>
          <cell r="CV196"/>
          <cell r="CW196"/>
          <cell r="CX196"/>
          <cell r="CY196"/>
          <cell r="CZ196"/>
          <cell r="DA196"/>
          <cell r="DB196"/>
          <cell r="DC196"/>
          <cell r="DD196"/>
          <cell r="DE196"/>
          <cell r="DF196"/>
          <cell r="DG196"/>
          <cell r="DH196"/>
          <cell r="DI196"/>
          <cell r="DJ196"/>
          <cell r="DK196"/>
          <cell r="DL196"/>
          <cell r="DM196"/>
          <cell r="DN196"/>
          <cell r="DO196"/>
          <cell r="DP196"/>
          <cell r="DQ196"/>
          <cell r="DR196"/>
          <cell r="DS196"/>
          <cell r="DT196"/>
          <cell r="DU196"/>
          <cell r="DV196"/>
          <cell r="DW196">
            <v>42034</v>
          </cell>
          <cell r="DX196">
            <v>42735</v>
          </cell>
          <cell r="DY196">
            <v>42185</v>
          </cell>
          <cell r="DZ196"/>
          <cell r="EA196">
            <v>42276</v>
          </cell>
          <cell r="EB196">
            <v>43553</v>
          </cell>
          <cell r="EC196">
            <v>40967</v>
          </cell>
          <cell r="ED196"/>
          <cell r="EE196"/>
          <cell r="EF196">
            <v>41578</v>
          </cell>
          <cell r="EG196">
            <v>41769</v>
          </cell>
          <cell r="EH196">
            <v>42748</v>
          </cell>
          <cell r="EI196">
            <v>42278</v>
          </cell>
          <cell r="EJ196"/>
        </row>
        <row r="197">
          <cell r="B197" t="str">
            <v>Project</v>
          </cell>
          <cell r="C197" t="str">
            <v>Procurement</v>
          </cell>
          <cell r="D197" t="str">
            <v>Procurement</v>
          </cell>
          <cell r="E197" t="str">
            <v>Approval - Departmental</v>
          </cell>
          <cell r="F197" t="str">
            <v>Project</v>
          </cell>
          <cell r="G197" t="str">
            <v>Project</v>
          </cell>
          <cell r="H197"/>
          <cell r="I197"/>
          <cell r="J197" t="str">
            <v>Project</v>
          </cell>
          <cell r="K197" t="str">
            <v>Project</v>
          </cell>
          <cell r="L197"/>
          <cell r="M197"/>
          <cell r="N197"/>
          <cell r="O197"/>
          <cell r="P197"/>
          <cell r="Q197"/>
          <cell r="R197"/>
          <cell r="S197"/>
          <cell r="T197" t="str">
            <v xml:space="preserve">Other </v>
          </cell>
          <cell r="U197" t="str">
            <v>Project</v>
          </cell>
          <cell r="V197" t="str">
            <v>Procurement</v>
          </cell>
          <cell r="W197"/>
          <cell r="X197" t="str">
            <v>Project</v>
          </cell>
          <cell r="Y197"/>
          <cell r="Z197" t="str">
            <v>Project</v>
          </cell>
          <cell r="AA197"/>
          <cell r="AB197" t="str">
            <v>Project</v>
          </cell>
          <cell r="AC197" t="str">
            <v>Assurance - MPA Gate 0</v>
          </cell>
          <cell r="AD197" t="str">
            <v>Project</v>
          </cell>
          <cell r="AE197"/>
          <cell r="AF197" t="str">
            <v>Project</v>
          </cell>
          <cell r="AG197" t="str">
            <v>Project</v>
          </cell>
          <cell r="AH197" t="str">
            <v>Project</v>
          </cell>
          <cell r="AI197" t="str">
            <v>Project</v>
          </cell>
          <cell r="AJ197" t="str">
            <v>Project</v>
          </cell>
          <cell r="AK197" t="str">
            <v>Project</v>
          </cell>
          <cell r="AL197" t="str">
            <v>Project</v>
          </cell>
          <cell r="AM197" t="str">
            <v>Project</v>
          </cell>
          <cell r="AN197" t="str">
            <v>Project</v>
          </cell>
          <cell r="AO197" t="str">
            <v>Project</v>
          </cell>
          <cell r="AP197" t="str">
            <v>Project</v>
          </cell>
          <cell r="AQ197" t="str">
            <v>Project</v>
          </cell>
          <cell r="AR197"/>
          <cell r="AS197" t="str">
            <v>Project</v>
          </cell>
          <cell r="AT197" t="str">
            <v>Project</v>
          </cell>
          <cell r="AU197" t="str">
            <v>Project</v>
          </cell>
          <cell r="AV197" t="str">
            <v>Project</v>
          </cell>
          <cell r="AW197" t="str">
            <v>Project</v>
          </cell>
          <cell r="AX197" t="str">
            <v>Assurance - MPA PAR</v>
          </cell>
          <cell r="AY197" t="str">
            <v>Project</v>
          </cell>
          <cell r="AZ197" t="str">
            <v>Project</v>
          </cell>
          <cell r="BA197"/>
          <cell r="BB197"/>
          <cell r="BC197"/>
          <cell r="BD197"/>
          <cell r="BE197"/>
          <cell r="BF197"/>
          <cell r="BG197"/>
          <cell r="BH197" t="str">
            <v>Project</v>
          </cell>
          <cell r="BI197"/>
          <cell r="BJ197" t="str">
            <v>Assurance - MPA Other</v>
          </cell>
          <cell r="BK197"/>
          <cell r="BL197"/>
          <cell r="BM197"/>
          <cell r="BN197" t="str">
            <v>Approval - HMT Other</v>
          </cell>
          <cell r="BO197" t="str">
            <v>Procurement</v>
          </cell>
          <cell r="BP197" t="str">
            <v>Project</v>
          </cell>
          <cell r="BQ197" t="str">
            <v xml:space="preserve">Other </v>
          </cell>
          <cell r="BR197" t="str">
            <v>Project</v>
          </cell>
          <cell r="BS197" t="str">
            <v>Project</v>
          </cell>
          <cell r="BT197" t="str">
            <v>Project</v>
          </cell>
          <cell r="BU197"/>
          <cell r="BV197" t="str">
            <v>Project</v>
          </cell>
          <cell r="BW197" t="str">
            <v>Project</v>
          </cell>
          <cell r="BX197" t="str">
            <v>Project</v>
          </cell>
          <cell r="BY197" t="str">
            <v>Project</v>
          </cell>
          <cell r="BZ197" t="str">
            <v>Project</v>
          </cell>
          <cell r="CA197" t="str">
            <v>Project</v>
          </cell>
          <cell r="CB197" t="str">
            <v>Assurance - MPA Gate 1</v>
          </cell>
          <cell r="CC197" t="str">
            <v>Project</v>
          </cell>
          <cell r="CD197" t="str">
            <v>Project</v>
          </cell>
          <cell r="CE197" t="str">
            <v xml:space="preserve">Other </v>
          </cell>
          <cell r="CF197" t="str">
            <v>Project</v>
          </cell>
          <cell r="CG197" t="str">
            <v>Project</v>
          </cell>
          <cell r="CH197"/>
          <cell r="CI197" t="str">
            <v>Project</v>
          </cell>
          <cell r="CJ197"/>
          <cell r="CK197" t="str">
            <v>Approval - Departmental</v>
          </cell>
          <cell r="CL197" t="str">
            <v>Project</v>
          </cell>
          <cell r="CM197" t="str">
            <v>Project</v>
          </cell>
          <cell r="CN197" t="str">
            <v>Project</v>
          </cell>
          <cell r="CO197" t="str">
            <v>Project</v>
          </cell>
          <cell r="CP197"/>
          <cell r="CQ197"/>
          <cell r="CR197"/>
          <cell r="CS197"/>
          <cell r="CT197"/>
          <cell r="CU197"/>
          <cell r="CV197"/>
          <cell r="CW197"/>
          <cell r="CX197"/>
          <cell r="CY197"/>
          <cell r="CZ197"/>
          <cell r="DA197"/>
          <cell r="DB197"/>
          <cell r="DC197"/>
          <cell r="DD197"/>
          <cell r="DE197"/>
          <cell r="DF197"/>
          <cell r="DG197"/>
          <cell r="DH197"/>
          <cell r="DI197"/>
          <cell r="DJ197"/>
          <cell r="DK197"/>
          <cell r="DL197"/>
          <cell r="DM197"/>
          <cell r="DN197"/>
          <cell r="DO197"/>
          <cell r="DP197"/>
          <cell r="DQ197"/>
          <cell r="DR197"/>
          <cell r="DS197"/>
          <cell r="DT197"/>
          <cell r="DU197"/>
          <cell r="DV197"/>
          <cell r="DW197" t="str">
            <v>Project</v>
          </cell>
          <cell r="DX197" t="str">
            <v>Project</v>
          </cell>
          <cell r="DY197"/>
          <cell r="DZ197"/>
          <cell r="EA197" t="str">
            <v>Project</v>
          </cell>
          <cell r="EB197" t="str">
            <v>Project</v>
          </cell>
          <cell r="EC197" t="str">
            <v>Project</v>
          </cell>
          <cell r="ED197"/>
          <cell r="EE197"/>
          <cell r="EF197" t="str">
            <v>Project</v>
          </cell>
          <cell r="EG197" t="str">
            <v>Procurement</v>
          </cell>
          <cell r="EH197" t="str">
            <v>Project</v>
          </cell>
          <cell r="EI197" t="str">
            <v>Project</v>
          </cell>
          <cell r="EJ197"/>
        </row>
        <row r="198">
          <cell r="B198" t="str">
            <v>Rebaseline to sale completion in 16/17, and market testing moved to commence post EU Referendum.</v>
          </cell>
          <cell r="C198" t="str">
            <v>This milestone has been delayed due to change in procurement approach. Previously the Register Services Provider would have been responsible for the build of both the Alpha and Beta versions of the digital Register. The current approach is that the Alpha version will be built by an in-house agile team followed later by a Register Service provider responsible for the Beta version.</v>
          </cell>
          <cell r="D198"/>
          <cell r="E198" t="str">
            <v>This is on the assupmtion tht the Dutch legislation is passed by the Dutch  Parliament in Q1 2017</v>
          </cell>
          <cell r="F198"/>
          <cell r="G198" t="str">
            <v>Complete - the Assessment &amp; Development Centre is operational and live</v>
          </cell>
          <cell r="H198"/>
          <cell r="I198"/>
          <cell r="J198" t="str">
            <v>As above</v>
          </cell>
          <cell r="K198"/>
          <cell r="L198"/>
          <cell r="M198"/>
          <cell r="N198"/>
          <cell r="O198"/>
          <cell r="P198"/>
          <cell r="Q198"/>
          <cell r="R198"/>
          <cell r="S198"/>
          <cell r="T198"/>
          <cell r="U198"/>
          <cell r="V198"/>
          <cell r="W198"/>
          <cell r="X198"/>
          <cell r="Y198"/>
          <cell r="Z198"/>
          <cell r="AA198"/>
          <cell r="AB198"/>
          <cell r="AC198"/>
          <cell r="AD198" t="str">
            <v>As it is a rolling programme of individual projects, each project has an independent review and approval by the PSBP Head of Assuance and Approvals. Therefore dates have been provided for the overall programme at various phases and percentage intervalsDates for theses milestones have been treated as baseline as these align to the new milestones agreed as part of the Performance Framework with IPA.</v>
          </cell>
          <cell r="AE198"/>
          <cell r="AF198"/>
          <cell r="AG198" t="str">
            <v>Publicly announced</v>
          </cell>
          <cell r="AH198" t="str">
            <v>This timing is subject to public funding; private funding would delay start of construction</v>
          </cell>
          <cell r="AI198" t="str">
            <v xml:space="preserve">Dates range from March 2020 to August 2021 depending on scheme.  These dates are tentative, and dependent on a Government announcement on preferred location. </v>
          </cell>
          <cell r="AJ198" t="str">
            <v>Start  Tunelling</v>
          </cell>
          <cell r="AK198" t="str">
            <v>Delay in obtaining consents from Local Authority for Phase 1. Phase 2 start of construction to be decided</v>
          </cell>
          <cell r="AL198" t="str">
            <v>The GWRM Programme was initially a group of separate projects, and was only formed as a Programme in 2015.  Therefore, this is an approximate date of when construction started.</v>
          </cell>
          <cell r="AM198" t="str">
            <v>Subject to Royal Assent for first hybrid Bill.</v>
          </cell>
          <cell r="AN198"/>
          <cell r="AO198" t="str">
            <v>The Project is projected to start construction in 2021 although this is dependent on the type, location and procurement method of the new crossing - (2021 date is based on a public funding assumption). Date is indicative and subject to further planning (previous date (31/12/2021) was to end of same calendar year as a provision).</v>
          </cell>
          <cell r="AP198" t="str">
            <v>MML programme reset as a result of the Hendy review. Some construction works already completed in CP4. Date given is an approximate figure.</v>
          </cell>
          <cell r="AQ198" t="str">
            <v>ongoing</v>
          </cell>
          <cell r="AR198"/>
          <cell r="AS198" t="str">
            <v>Construction Start date of first base (Inverness)</v>
          </cell>
          <cell r="AT198"/>
          <cell r="AU198" t="str">
            <v xml:space="preserve">Start of construction based on dates for reading 10-car train lengthening project and the start of works at Waterloo International Terminal. </v>
          </cell>
          <cell r="AV198"/>
          <cell r="AW198"/>
          <cell r="AX198" t="str">
            <v xml:space="preserve"> The next IPA gateway review has been re-scheduled from 29/02/2016-02/03/2016 to 12/04/16-14/04/2016 to align with National Data Guardian Review and the National Information Board review of the entire informatics portfolio.</v>
          </cell>
          <cell r="AY198" t="str">
            <v>Decision made later than planned.  Did not affect programme delivery.</v>
          </cell>
          <cell r="AZ198"/>
          <cell r="BA198"/>
          <cell r="BB198"/>
          <cell r="BC198"/>
          <cell r="BD198"/>
          <cell r="BE198"/>
          <cell r="BF198"/>
          <cell r="BG198"/>
          <cell r="BH198"/>
          <cell r="BI198"/>
          <cell r="BJ198" t="str">
            <v>6 monthly reviews to be undertaken as provision of the OBC approval conditions .  TBC</v>
          </cell>
          <cell r="BK198"/>
          <cell r="BL198"/>
          <cell r="BM198"/>
          <cell r="BN198" t="str">
            <v>Agreement with GSK is not conditional on FBC approval. Budgetary approval was delayed by one month, hence critical path is pushed out.</v>
          </cell>
          <cell r="BO198" t="str">
            <v>Delay due to internal DoH approvals process.</v>
          </cell>
          <cell r="BP198"/>
          <cell r="BQ198" t="str">
            <v>Independent review commissioned by Government to assess whether AE remained the right policy.</v>
          </cell>
          <cell r="BR198" t="str">
            <v>Milestone complete. Baseline amended due to re-planning.</v>
          </cell>
          <cell r="BS198"/>
          <cell r="BT198"/>
          <cell r="BU198" t="str">
            <v>Recent planning exercises have suggested this date might not be achieved. Risk is currently being managed and worked through by programme through additional planning workshops to develop baseline plan</v>
          </cell>
          <cell r="BV198" t="str">
            <v>Complete</v>
          </cell>
          <cell r="BW198" t="str">
            <v>Within tolerence</v>
          </cell>
          <cell r="BX198" t="str">
            <v>Complete</v>
          </cell>
          <cell r="BY198" t="str">
            <v>Works delayed due to logistics and labour issues in Nigeria as well as fuel shortages and national strikes.</v>
          </cell>
          <cell r="BZ198" t="str">
            <v>New Contract starts</v>
          </cell>
          <cell r="CA198" t="str">
            <v>Additional asbestos testing was required</v>
          </cell>
          <cell r="CB198"/>
          <cell r="CC198" t="str">
            <v>Tolerance for this assumed occupation milestone is +/- 6 months as no firm details regarding building have been agreed.</v>
          </cell>
          <cell r="CD198"/>
          <cell r="CE198"/>
          <cell r="CF198" t="str">
            <v>Date moved to aviod Monday</v>
          </cell>
          <cell r="CG198" t="str">
            <v xml:space="preserve">The ACDS Infrastructure Re-Platform delivery (Full Service support by all suppliers) delivered and has completed its 6 week warranty period to the Sept reported target date. The infrastructure has shown good stability and  successfully supported the Data Dictionary (DD) including Investigative pathways (DDP)  and Advanced Data Mediation (ADM) pilots.  Warranty complete governance is progressing with the project recommendation the milestone acceptance criteria have been met. </v>
          </cell>
          <cell r="CH198"/>
          <cell r="CI198"/>
          <cell r="CJ198"/>
          <cell r="CK198" t="str">
            <v>The baseline reflect the last approved plan. A joint commercial position is yet to be agreed,  without which approval of the R1 programme plan (26/11/15) will not be provided.</v>
          </cell>
          <cell r="CL198"/>
          <cell r="CM198"/>
          <cell r="CN198"/>
          <cell r="CO198"/>
          <cell r="CP198"/>
          <cell r="CQ198"/>
          <cell r="CR198"/>
          <cell r="CS198"/>
          <cell r="CT198"/>
          <cell r="CU198"/>
          <cell r="CV198"/>
          <cell r="CW198"/>
          <cell r="CX198"/>
          <cell r="CY198"/>
          <cell r="CZ198"/>
          <cell r="DA198"/>
          <cell r="DB198"/>
          <cell r="DC198"/>
          <cell r="DD198"/>
          <cell r="DE198"/>
          <cell r="DF198"/>
          <cell r="DG198"/>
          <cell r="DH198"/>
          <cell r="DI198"/>
          <cell r="DJ198"/>
          <cell r="DK198"/>
          <cell r="DL198"/>
          <cell r="DM198"/>
          <cell r="DN198"/>
          <cell r="DO198"/>
          <cell r="DP198"/>
          <cell r="DQ198"/>
          <cell r="DR198"/>
          <cell r="DS198"/>
          <cell r="DT198"/>
          <cell r="DU198"/>
          <cell r="DV198"/>
          <cell r="DW198" t="str">
            <v>This business case confirmed that the prison will be operated in the public sector</v>
          </cell>
          <cell r="DX198"/>
          <cell r="DY198" t="str">
            <v xml:space="preserve">completion rollout Magistrates' In Court Presentation solution </v>
          </cell>
          <cell r="DZ198"/>
          <cell r="EA198"/>
          <cell r="EB198"/>
          <cell r="EC198" t="str">
            <v>Legal aid is inherently complicated, making the technical landscape challenging.</v>
          </cell>
          <cell r="ED198"/>
          <cell r="EE198"/>
          <cell r="EF198"/>
          <cell r="EG198"/>
          <cell r="EH198" t="str">
            <v>Post go live support complete</v>
          </cell>
          <cell r="EI198"/>
          <cell r="EJ198"/>
        </row>
        <row r="199">
          <cell r="B199" t="str">
            <v>Ministerial decision on sale launch</v>
          </cell>
          <cell r="C199" t="str">
            <v>ITT issued for Digitisation &amp; Migration</v>
          </cell>
          <cell r="D199" t="str">
            <v>Rothera Wharf completed</v>
          </cell>
          <cell r="E199" t="str">
            <v>Dutch Act is passed by the Dutch Parliament</v>
          </cell>
          <cell r="F199" t="str">
            <v>Planning Approval by Camden LB</v>
          </cell>
          <cell r="G199" t="str">
            <v>Accreditation Model defined</v>
          </cell>
          <cell r="H199"/>
          <cell r="I199"/>
          <cell r="J199" t="str">
            <v>Tranche 1 Implementation activities Complete</v>
          </cell>
          <cell r="K199" t="str">
            <v>ISSC1 Wave 1 depts sign Call-off contracts (HMT, DCLG, DCMS)</v>
          </cell>
          <cell r="L199"/>
          <cell r="M199"/>
          <cell r="N199" t="str">
            <v>PSN S Contract Award</v>
          </cell>
          <cell r="O199"/>
          <cell r="P199"/>
          <cell r="Q199"/>
          <cell r="R199"/>
          <cell r="S199"/>
          <cell r="T199" t="str">
            <v>Hinkley CfD/IC fully transferred to LCCC, all on-going support activities transitioned to BaU</v>
          </cell>
          <cell r="U199" t="str">
            <v>Final emplacement of legacy waste and waste from existing nuclear reactors</v>
          </cell>
          <cell r="V199" t="str">
            <v>Submit Pre-qualification Report and Invitation to Participate in Dialogue for governance approval</v>
          </cell>
          <cell r="W199"/>
          <cell r="X199" t="str">
            <v>Commercial: Award DCC Licence</v>
          </cell>
          <cell r="Y199"/>
          <cell r="Z199" t="str">
            <v>Sampson House Crown Hosting Contract Awarded</v>
          </cell>
          <cell r="AA199"/>
          <cell r="AB199" t="str">
            <v>Commence Commissioning</v>
          </cell>
          <cell r="AC199" t="str">
            <v>EYNFF Funding Consultation launched</v>
          </cell>
          <cell r="AD199" t="str">
            <v>100% PSBP1 Feasibilities Approved</v>
          </cell>
          <cell r="AE199" t="str">
            <v>Financial close batch 2</v>
          </cell>
          <cell r="AF199" t="str">
            <v>7 Complete Construction Camp</v>
          </cell>
          <cell r="AG199" t="str">
            <v>Start of Operation</v>
          </cell>
          <cell r="AH199" t="str">
            <v>Start of Operation</v>
          </cell>
          <cell r="AI199" t="str">
            <v>Start of Operation</v>
          </cell>
          <cell r="AJ199" t="str">
            <v>Start of Operation</v>
          </cell>
          <cell r="AK199" t="str">
            <v>Start of Operation</v>
          </cell>
          <cell r="AL199" t="str">
            <v>Start of Operation</v>
          </cell>
          <cell r="AM199" t="str">
            <v xml:space="preserve"> - P1 Start of Operation</v>
          </cell>
          <cell r="AN199" t="str">
            <v>Start of Operation</v>
          </cell>
          <cell r="AO199" t="str">
            <v>Start of Operation</v>
          </cell>
          <cell r="AP199" t="str">
            <v>Start of Operation</v>
          </cell>
          <cell r="AQ199" t="str">
            <v>Start of Operation</v>
          </cell>
          <cell r="AR199"/>
          <cell r="AS199" t="str">
            <v>Start of Operation</v>
          </cell>
          <cell r="AT199" t="str">
            <v>Start of Operation</v>
          </cell>
          <cell r="AU199" t="str">
            <v>Start of Operation</v>
          </cell>
          <cell r="AV199" t="str">
            <v>Start of Operation</v>
          </cell>
          <cell r="AW199" t="str">
            <v>Contract signed with sequencing provider</v>
          </cell>
          <cell r="AX199" t="str">
            <v>IPA Review</v>
          </cell>
          <cell r="AY199" t="str">
            <v>2014 season: Vaccination of 2 - 4 year olds and children in pilots completed</v>
          </cell>
          <cell r="AZ199" t="str">
            <v>Contract end date (Expiry of Initial Term - Non-Lorenzo products)</v>
          </cell>
          <cell r="BA199"/>
          <cell r="BB199"/>
          <cell r="BC199"/>
          <cell r="BD199"/>
          <cell r="BE199"/>
          <cell r="BF199"/>
          <cell r="BG199"/>
          <cell r="BH199" t="str">
            <v>The Christie - 2 Treatment Rooms Accepted</v>
          </cell>
          <cell r="BI199"/>
          <cell r="BJ199" t="str">
            <v>All NHS referrals made electronically (PC017)</v>
          </cell>
          <cell r="BK199"/>
          <cell r="BL199"/>
          <cell r="BM199"/>
          <cell r="BN199"/>
          <cell r="BO199" t="str">
            <v>ICC - External Support Appointed</v>
          </cell>
          <cell r="BP199" t="str">
            <v>Transition Gol Ilive for Wave 4 Applications (Apps Dev)</v>
          </cell>
          <cell r="BQ199" t="str">
            <v>Updated Business Case</v>
          </cell>
          <cell r="BR199" t="str">
            <v>2012 Scheme Phase 2 Go-Live</v>
          </cell>
          <cell r="BS199" t="str">
            <v>Facilities/Landlord and Lease Management and Capex Contract award</v>
          </cell>
          <cell r="BT199" t="str">
            <v>Digital Debt Management Service DP2</v>
          </cell>
          <cell r="BU199" t="str">
            <v>Service Acceptance Complete</v>
          </cell>
          <cell r="BV199" t="str">
            <v>NSP Integration Testing commences</v>
          </cell>
          <cell r="BW199" t="str">
            <v xml:space="preserve">Natural Reassessment Rollout Commences </v>
          </cell>
          <cell r="BX199" t="str">
            <v>Improve Efficiency Service Launched</v>
          </cell>
          <cell r="BY199" t="str">
            <v>Completion of technical fit out</v>
          </cell>
          <cell r="BZ199" t="str">
            <v>Review of Policy</v>
          </cell>
          <cell r="CA199" t="str">
            <v>KE2 Learning Management System; Final cut-over Go Live</v>
          </cell>
          <cell r="CB199" t="str">
            <v>Gateway 3</v>
          </cell>
          <cell r="CC199" t="str">
            <v>Liverpool Regional Centre Opening</v>
          </cell>
          <cell r="CD199" t="str">
            <v xml:space="preserve">Reprocurement launched for Workplace Services (Managed Desktop) and Print an Scan </v>
          </cell>
          <cell r="CE199" t="str">
            <v>CDS Increment 3 Starts</v>
          </cell>
          <cell r="CF199" t="str">
            <v>CCP registration go live</v>
          </cell>
          <cell r="CG199" t="str">
            <v xml:space="preserve">Agree Sustainment Operating Model </v>
          </cell>
          <cell r="CH199"/>
          <cell r="CI199" t="str">
            <v>Networking Trials (Mode B and Humber): System Accredited and Handover to Home Office Technology (HOT)</v>
          </cell>
          <cell r="CJ199"/>
          <cell r="CK199" t="str">
            <v>P020(b) - UAT (Disclosure)</v>
          </cell>
          <cell r="CL199" t="str">
            <v>User Acceptance and Operational Acceptance Testing complete</v>
          </cell>
          <cell r="CM199" t="str">
            <v>BRS For Premium Services - Roll-Out Complete</v>
          </cell>
          <cell r="CN199" t="str">
            <v>BRP/ICFN available for decommissioning</v>
          </cell>
          <cell r="CO199" t="str">
            <v>Wave 1: Introduce touchdown space in Home Office locations with Wavebookable system.</v>
          </cell>
          <cell r="CP199"/>
          <cell r="CQ199"/>
          <cell r="CR199"/>
          <cell r="CS199"/>
          <cell r="CT199"/>
          <cell r="CU199"/>
          <cell r="CV199"/>
          <cell r="CW199"/>
          <cell r="CX199"/>
          <cell r="CY199"/>
          <cell r="CZ199"/>
          <cell r="DA199"/>
          <cell r="DB199"/>
          <cell r="DC199"/>
          <cell r="DD199"/>
          <cell r="DE199"/>
          <cell r="DF199"/>
          <cell r="DG199"/>
          <cell r="DH199"/>
          <cell r="DI199"/>
          <cell r="DJ199"/>
          <cell r="DK199"/>
          <cell r="DL199"/>
          <cell r="DM199"/>
          <cell r="DN199"/>
          <cell r="DO199"/>
          <cell r="DP199"/>
          <cell r="DQ199"/>
          <cell r="DR199"/>
          <cell r="DS199"/>
          <cell r="DT199"/>
          <cell r="DU199"/>
          <cell r="DV199"/>
          <cell r="DW199" t="str">
            <v xml:space="preserve">Construction start  </v>
          </cell>
          <cell r="DX199" t="str">
            <v>Guilty Plea End-to-End - Start Pilot</v>
          </cell>
          <cell r="DY199" t="str">
            <v>cmpletion rollout Magistrates' bench solution</v>
          </cell>
          <cell r="DZ199"/>
          <cell r="EA199" t="str">
            <v>Probation Migration (Phase 2) Complete</v>
          </cell>
          <cell r="EB199" t="str">
            <v>Divorce - Delivery of a transformed service for citizens who are wishing to legally end their marriage or civil partnership</v>
          </cell>
          <cell r="EC199" t="str">
            <v>Testing complete - Go Live 1</v>
          </cell>
          <cell r="ED199"/>
          <cell r="EE199"/>
          <cell r="EF199" t="str">
            <v>BENCHMARK - Phase 2 commence mobilisation</v>
          </cell>
          <cell r="EG199" t="str">
            <v>ITPD documents released</v>
          </cell>
          <cell r="EH199"/>
          <cell r="EI199" t="str">
            <v>sign of deployment model and align Estates Strategy</v>
          </cell>
          <cell r="EJ199"/>
        </row>
        <row r="200">
          <cell r="B200">
            <v>42335</v>
          </cell>
          <cell r="C200">
            <v>42513</v>
          </cell>
          <cell r="D200">
            <v>43554</v>
          </cell>
          <cell r="E200">
            <v>42389</v>
          </cell>
          <cell r="F200">
            <v>40528</v>
          </cell>
          <cell r="G200">
            <v>42277</v>
          </cell>
          <cell r="H200"/>
          <cell r="I200"/>
          <cell r="J200">
            <v>42916</v>
          </cell>
          <cell r="K200">
            <v>41639</v>
          </cell>
          <cell r="L200"/>
          <cell r="M200"/>
          <cell r="N200">
            <v>42219</v>
          </cell>
          <cell r="O200"/>
          <cell r="P200"/>
          <cell r="Q200"/>
          <cell r="R200"/>
          <cell r="S200"/>
          <cell r="T200">
            <v>42036</v>
          </cell>
          <cell r="U200">
            <v>84372</v>
          </cell>
          <cell r="V200">
            <v>41200</v>
          </cell>
          <cell r="W200"/>
          <cell r="X200">
            <v>41472</v>
          </cell>
          <cell r="Y200"/>
          <cell r="Z200">
            <v>42584</v>
          </cell>
          <cell r="AA200"/>
          <cell r="AB200">
            <v>44865</v>
          </cell>
          <cell r="AC200">
            <v>42557</v>
          </cell>
          <cell r="AD200">
            <v>42718</v>
          </cell>
          <cell r="AE200">
            <v>41971</v>
          </cell>
          <cell r="AF200">
            <v>41285</v>
          </cell>
          <cell r="AG200">
            <v>44196</v>
          </cell>
          <cell r="AH200">
            <v>45015</v>
          </cell>
          <cell r="AI200">
            <v>46022</v>
          </cell>
          <cell r="AJ200">
            <v>43830</v>
          </cell>
          <cell r="AK200">
            <v>43555</v>
          </cell>
          <cell r="AL200"/>
          <cell r="AM200">
            <v>46387</v>
          </cell>
          <cell r="AN200">
            <v>42880</v>
          </cell>
          <cell r="AO200">
            <v>45991</v>
          </cell>
          <cell r="AP200">
            <v>45291</v>
          </cell>
          <cell r="AQ200"/>
          <cell r="AR200"/>
          <cell r="AS200">
            <v>42095</v>
          </cell>
          <cell r="AT200">
            <v>41197</v>
          </cell>
          <cell r="AU200">
            <v>43100</v>
          </cell>
          <cell r="AV200">
            <v>43465</v>
          </cell>
          <cell r="AW200">
            <v>41838</v>
          </cell>
          <cell r="AX200">
            <v>42577</v>
          </cell>
          <cell r="AY200">
            <v>42004</v>
          </cell>
          <cell r="AZ200">
            <v>42558</v>
          </cell>
          <cell r="BA200"/>
          <cell r="BB200"/>
          <cell r="BC200"/>
          <cell r="BD200"/>
          <cell r="BE200"/>
          <cell r="BF200"/>
          <cell r="BG200"/>
          <cell r="BH200">
            <v>43251</v>
          </cell>
          <cell r="BI200"/>
          <cell r="BJ200">
            <v>42825</v>
          </cell>
          <cell r="BK200"/>
          <cell r="BL200"/>
          <cell r="BM200"/>
          <cell r="BN200"/>
          <cell r="BO200">
            <v>42673</v>
          </cell>
          <cell r="BP200">
            <v>42779</v>
          </cell>
          <cell r="BQ200">
            <v>42694</v>
          </cell>
          <cell r="BR200">
            <v>41484</v>
          </cell>
          <cell r="BS200">
            <v>42979</v>
          </cell>
          <cell r="BT200">
            <v>42529</v>
          </cell>
          <cell r="BU200">
            <v>42408</v>
          </cell>
          <cell r="BV200">
            <v>42156</v>
          </cell>
          <cell r="BW200">
            <v>41554</v>
          </cell>
          <cell r="BX200">
            <v>42165</v>
          </cell>
          <cell r="BY200">
            <v>42461</v>
          </cell>
          <cell r="BZ200">
            <v>42795</v>
          </cell>
          <cell r="CA200">
            <v>42600</v>
          </cell>
          <cell r="CB200">
            <v>41585</v>
          </cell>
          <cell r="CC200">
            <v>43466</v>
          </cell>
          <cell r="CD200">
            <v>42480</v>
          </cell>
          <cell r="CE200">
            <v>42579</v>
          </cell>
          <cell r="CF200">
            <v>42583</v>
          </cell>
          <cell r="CG200">
            <v>42643</v>
          </cell>
          <cell r="CH200"/>
          <cell r="CI200">
            <v>42426</v>
          </cell>
          <cell r="CJ200"/>
          <cell r="CK200">
            <v>42398</v>
          </cell>
          <cell r="CL200">
            <v>42926</v>
          </cell>
          <cell r="CM200">
            <v>42551</v>
          </cell>
          <cell r="CN200">
            <v>42369</v>
          </cell>
          <cell r="CO200">
            <v>42735</v>
          </cell>
          <cell r="CP200"/>
          <cell r="CQ200"/>
          <cell r="CR200"/>
          <cell r="CS200"/>
          <cell r="CT200"/>
          <cell r="CU200"/>
          <cell r="CV200"/>
          <cell r="CW200"/>
          <cell r="CX200"/>
          <cell r="CY200"/>
          <cell r="CZ200"/>
          <cell r="DA200"/>
          <cell r="DB200"/>
          <cell r="DC200"/>
          <cell r="DD200"/>
          <cell r="DE200"/>
          <cell r="DF200"/>
          <cell r="DG200"/>
          <cell r="DH200"/>
          <cell r="DI200"/>
          <cell r="DJ200"/>
          <cell r="DK200"/>
          <cell r="DL200"/>
          <cell r="DM200"/>
          <cell r="DN200"/>
          <cell r="DO200"/>
          <cell r="DP200"/>
          <cell r="DQ200"/>
          <cell r="DR200"/>
          <cell r="DS200"/>
          <cell r="DT200"/>
          <cell r="DU200"/>
          <cell r="DV200"/>
          <cell r="DW200">
            <v>42061</v>
          </cell>
          <cell r="DX200">
            <v>42824</v>
          </cell>
          <cell r="DY200">
            <v>42460</v>
          </cell>
          <cell r="DZ200"/>
          <cell r="EA200">
            <v>42698</v>
          </cell>
          <cell r="EB200">
            <v>43830</v>
          </cell>
          <cell r="EC200">
            <v>40939</v>
          </cell>
          <cell r="ED200"/>
          <cell r="EE200"/>
          <cell r="EF200">
            <v>41608</v>
          </cell>
          <cell r="EG200">
            <v>41829</v>
          </cell>
          <cell r="EH200"/>
          <cell r="EI200">
            <v>42825</v>
          </cell>
          <cell r="EJ200"/>
        </row>
        <row r="201">
          <cell r="B201">
            <v>42674</v>
          </cell>
          <cell r="C201">
            <v>42677</v>
          </cell>
          <cell r="D201"/>
          <cell r="E201">
            <v>42786</v>
          </cell>
          <cell r="F201"/>
          <cell r="G201">
            <v>42551</v>
          </cell>
          <cell r="H201"/>
          <cell r="I201"/>
          <cell r="J201"/>
          <cell r="K201"/>
          <cell r="L201"/>
          <cell r="M201"/>
          <cell r="N201"/>
          <cell r="O201"/>
          <cell r="P201"/>
          <cell r="Q201"/>
          <cell r="R201"/>
          <cell r="S201"/>
          <cell r="T201">
            <v>42502</v>
          </cell>
          <cell r="U201"/>
          <cell r="V201">
            <v>41220</v>
          </cell>
          <cell r="W201"/>
          <cell r="X201"/>
          <cell r="Y201"/>
          <cell r="Z201">
            <v>42653</v>
          </cell>
          <cell r="AA201"/>
          <cell r="AB201"/>
          <cell r="AC201"/>
          <cell r="AD201"/>
          <cell r="AE201"/>
          <cell r="AF201"/>
          <cell r="AG201"/>
          <cell r="AH201"/>
          <cell r="AI201"/>
          <cell r="AJ201"/>
          <cell r="AK201"/>
          <cell r="AL201"/>
          <cell r="AM201">
            <v>46387</v>
          </cell>
          <cell r="AN201"/>
          <cell r="AO201">
            <v>46022</v>
          </cell>
          <cell r="AP201">
            <v>45291</v>
          </cell>
          <cell r="AQ201"/>
          <cell r="AR201"/>
          <cell r="AS201"/>
          <cell r="AT201">
            <v>41427</v>
          </cell>
          <cell r="AU201">
            <v>43131</v>
          </cell>
          <cell r="AV201"/>
          <cell r="AW201"/>
          <cell r="AX201"/>
          <cell r="AY201"/>
          <cell r="AZ201"/>
          <cell r="BA201"/>
          <cell r="BB201"/>
          <cell r="BC201"/>
          <cell r="BD201"/>
          <cell r="BE201"/>
          <cell r="BF201"/>
          <cell r="BG201"/>
          <cell r="BH201"/>
          <cell r="BI201"/>
          <cell r="BJ201">
            <v>43373</v>
          </cell>
          <cell r="BK201"/>
          <cell r="BL201"/>
          <cell r="BM201"/>
          <cell r="BN201"/>
          <cell r="BO201"/>
          <cell r="BP201"/>
          <cell r="BQ201"/>
          <cell r="BR201">
            <v>41820</v>
          </cell>
          <cell r="BS201"/>
          <cell r="BT201"/>
          <cell r="BU201"/>
          <cell r="BV201"/>
          <cell r="BW201">
            <v>41575</v>
          </cell>
          <cell r="BX201"/>
          <cell r="BY201">
            <v>42644</v>
          </cell>
          <cell r="BZ201"/>
          <cell r="CA201"/>
          <cell r="CB201"/>
          <cell r="CC201"/>
          <cell r="CD201"/>
          <cell r="CE201"/>
          <cell r="CF201">
            <v>42614</v>
          </cell>
          <cell r="CG201"/>
          <cell r="CH201"/>
          <cell r="CI201"/>
          <cell r="CJ201"/>
          <cell r="CK201"/>
          <cell r="CL201"/>
          <cell r="CM201"/>
          <cell r="CN201">
            <v>42551</v>
          </cell>
          <cell r="CO201"/>
          <cell r="CP201"/>
          <cell r="CQ201"/>
          <cell r="CR201"/>
          <cell r="CS201"/>
          <cell r="CT201"/>
          <cell r="CU201"/>
          <cell r="CV201"/>
          <cell r="CW201"/>
          <cell r="CX201"/>
          <cell r="CY201"/>
          <cell r="CZ201"/>
          <cell r="DA201"/>
          <cell r="DB201"/>
          <cell r="DC201"/>
          <cell r="DD201"/>
          <cell r="DE201"/>
          <cell r="DF201"/>
          <cell r="DG201"/>
          <cell r="DH201"/>
          <cell r="DI201"/>
          <cell r="DJ201"/>
          <cell r="DK201"/>
          <cell r="DL201"/>
          <cell r="DM201"/>
          <cell r="DN201"/>
          <cell r="DO201"/>
          <cell r="DP201"/>
          <cell r="DQ201"/>
          <cell r="DR201"/>
          <cell r="DS201"/>
          <cell r="DT201"/>
          <cell r="DU201"/>
          <cell r="DV201"/>
          <cell r="DW201"/>
          <cell r="DX201"/>
          <cell r="DY201"/>
          <cell r="DZ201"/>
          <cell r="EA201"/>
          <cell r="EB201"/>
          <cell r="EC201">
            <v>41173</v>
          </cell>
          <cell r="ED201"/>
          <cell r="EE201"/>
          <cell r="EF201"/>
          <cell r="EG201"/>
          <cell r="EH201"/>
          <cell r="EI201"/>
          <cell r="EJ201"/>
        </row>
        <row r="202">
          <cell r="B202">
            <v>42704</v>
          </cell>
          <cell r="C202">
            <v>42677</v>
          </cell>
          <cell r="D202">
            <v>43554</v>
          </cell>
          <cell r="E202">
            <v>42786</v>
          </cell>
          <cell r="F202">
            <v>40528</v>
          </cell>
          <cell r="G202">
            <v>42551</v>
          </cell>
          <cell r="H202"/>
          <cell r="I202"/>
          <cell r="J202">
            <v>42916</v>
          </cell>
          <cell r="K202">
            <v>41670</v>
          </cell>
          <cell r="L202"/>
          <cell r="M202"/>
          <cell r="N202">
            <v>42219</v>
          </cell>
          <cell r="O202"/>
          <cell r="P202"/>
          <cell r="Q202"/>
          <cell r="R202"/>
          <cell r="S202"/>
          <cell r="T202">
            <v>42628</v>
          </cell>
          <cell r="U202">
            <v>84372</v>
          </cell>
          <cell r="V202">
            <v>41220</v>
          </cell>
          <cell r="W202"/>
          <cell r="X202">
            <v>41540</v>
          </cell>
          <cell r="Y202"/>
          <cell r="Z202">
            <v>42653</v>
          </cell>
          <cell r="AA202"/>
          <cell r="AB202">
            <v>44865</v>
          </cell>
          <cell r="AC202">
            <v>42579</v>
          </cell>
          <cell r="AD202">
            <v>42718</v>
          </cell>
          <cell r="AE202">
            <v>42073</v>
          </cell>
          <cell r="AF202">
            <v>41285</v>
          </cell>
          <cell r="AG202">
            <v>44196</v>
          </cell>
          <cell r="AH202">
            <v>45291</v>
          </cell>
          <cell r="AI202"/>
          <cell r="AJ202">
            <v>43830</v>
          </cell>
          <cell r="AK202">
            <v>43555</v>
          </cell>
          <cell r="AL202"/>
          <cell r="AM202">
            <v>46387</v>
          </cell>
          <cell r="AN202">
            <v>42880</v>
          </cell>
          <cell r="AO202">
            <v>46022</v>
          </cell>
          <cell r="AP202">
            <v>45291</v>
          </cell>
          <cell r="AQ202"/>
          <cell r="AR202"/>
          <cell r="AS202">
            <v>42095</v>
          </cell>
          <cell r="AT202">
            <v>41427</v>
          </cell>
          <cell r="AU202">
            <v>43131</v>
          </cell>
          <cell r="AV202">
            <v>43465</v>
          </cell>
          <cell r="AW202">
            <v>41852</v>
          </cell>
          <cell r="AX202">
            <v>42577</v>
          </cell>
          <cell r="AY202">
            <v>42034</v>
          </cell>
          <cell r="AZ202">
            <v>42558</v>
          </cell>
          <cell r="BA202"/>
          <cell r="BB202"/>
          <cell r="BC202"/>
          <cell r="BD202"/>
          <cell r="BE202"/>
          <cell r="BF202"/>
          <cell r="BG202"/>
          <cell r="BH202">
            <v>43251</v>
          </cell>
          <cell r="BI202"/>
          <cell r="BJ202">
            <v>43373</v>
          </cell>
          <cell r="BK202"/>
          <cell r="BL202"/>
          <cell r="BM202"/>
          <cell r="BN202"/>
          <cell r="BO202">
            <v>42673</v>
          </cell>
          <cell r="BP202">
            <v>42779</v>
          </cell>
          <cell r="BQ202">
            <v>42694</v>
          </cell>
          <cell r="BR202">
            <v>41820</v>
          </cell>
          <cell r="BS202">
            <v>42979</v>
          </cell>
          <cell r="BT202">
            <v>42529</v>
          </cell>
          <cell r="BU202">
            <v>42408</v>
          </cell>
          <cell r="BV202">
            <v>42170</v>
          </cell>
          <cell r="BW202">
            <v>41575</v>
          </cell>
          <cell r="BX202">
            <v>42151</v>
          </cell>
          <cell r="BY202">
            <v>42826</v>
          </cell>
          <cell r="BZ202">
            <v>42795</v>
          </cell>
          <cell r="CA202">
            <v>42644</v>
          </cell>
          <cell r="CB202">
            <v>41676</v>
          </cell>
          <cell r="CC202">
            <v>43264</v>
          </cell>
          <cell r="CD202">
            <v>42480</v>
          </cell>
          <cell r="CE202">
            <v>42579</v>
          </cell>
          <cell r="CF202">
            <v>42614</v>
          </cell>
          <cell r="CG202">
            <v>42674</v>
          </cell>
          <cell r="CH202"/>
          <cell r="CI202">
            <v>42495</v>
          </cell>
          <cell r="CJ202"/>
          <cell r="CK202">
            <v>42671</v>
          </cell>
          <cell r="CL202">
            <v>42926</v>
          </cell>
          <cell r="CM202">
            <v>42643</v>
          </cell>
          <cell r="CN202">
            <v>42766</v>
          </cell>
          <cell r="CO202">
            <v>42735</v>
          </cell>
          <cell r="CP202"/>
          <cell r="CQ202"/>
          <cell r="CR202"/>
          <cell r="CS202"/>
          <cell r="CT202"/>
          <cell r="CU202"/>
          <cell r="CV202"/>
          <cell r="CW202"/>
          <cell r="CX202"/>
          <cell r="CY202"/>
          <cell r="CZ202"/>
          <cell r="DA202"/>
          <cell r="DB202"/>
          <cell r="DC202"/>
          <cell r="DD202"/>
          <cell r="DE202"/>
          <cell r="DF202"/>
          <cell r="DG202"/>
          <cell r="DH202"/>
          <cell r="DI202"/>
          <cell r="DJ202"/>
          <cell r="DK202"/>
          <cell r="DL202"/>
          <cell r="DM202"/>
          <cell r="DN202"/>
          <cell r="DO202"/>
          <cell r="DP202"/>
          <cell r="DQ202"/>
          <cell r="DR202"/>
          <cell r="DS202"/>
          <cell r="DT202"/>
          <cell r="DU202"/>
          <cell r="DV202"/>
          <cell r="DW202">
            <v>42061</v>
          </cell>
          <cell r="DX202">
            <v>42824</v>
          </cell>
          <cell r="DY202">
            <v>42460</v>
          </cell>
          <cell r="DZ202"/>
          <cell r="EA202">
            <v>43249</v>
          </cell>
          <cell r="EB202">
            <v>43830</v>
          </cell>
          <cell r="EC202">
            <v>41201</v>
          </cell>
          <cell r="ED202"/>
          <cell r="EE202"/>
          <cell r="EF202">
            <v>41608</v>
          </cell>
          <cell r="EG202">
            <v>41829</v>
          </cell>
          <cell r="EH202"/>
          <cell r="EI202">
            <v>42825</v>
          </cell>
          <cell r="EJ202"/>
        </row>
        <row r="203">
          <cell r="B203" t="str">
            <v>Project</v>
          </cell>
          <cell r="C203" t="str">
            <v>Procurement</v>
          </cell>
          <cell r="D203" t="str">
            <v>Project</v>
          </cell>
          <cell r="E203" t="str">
            <v>Project</v>
          </cell>
          <cell r="F203" t="str">
            <v>Project</v>
          </cell>
          <cell r="G203" t="str">
            <v>Project</v>
          </cell>
          <cell r="H203"/>
          <cell r="I203"/>
          <cell r="J203" t="str">
            <v>Project</v>
          </cell>
          <cell r="K203" t="str">
            <v>Project</v>
          </cell>
          <cell r="L203"/>
          <cell r="M203"/>
          <cell r="N203"/>
          <cell r="O203"/>
          <cell r="P203"/>
          <cell r="Q203"/>
          <cell r="R203"/>
          <cell r="S203"/>
          <cell r="T203" t="str">
            <v>Project</v>
          </cell>
          <cell r="U203" t="str">
            <v>Project</v>
          </cell>
          <cell r="V203" t="str">
            <v>Procurement</v>
          </cell>
          <cell r="W203"/>
          <cell r="X203" t="str">
            <v>Procurement</v>
          </cell>
          <cell r="Y203"/>
          <cell r="Z203" t="str">
            <v>Project</v>
          </cell>
          <cell r="AA203"/>
          <cell r="AB203" t="str">
            <v>Project</v>
          </cell>
          <cell r="AC203" t="str">
            <v>Project</v>
          </cell>
          <cell r="AD203" t="str">
            <v>Project</v>
          </cell>
          <cell r="AE203"/>
          <cell r="AF203" t="str">
            <v>Project</v>
          </cell>
          <cell r="AG203" t="str">
            <v>Project</v>
          </cell>
          <cell r="AH203" t="str">
            <v>Project</v>
          </cell>
          <cell r="AI203" t="str">
            <v>Project</v>
          </cell>
          <cell r="AJ203" t="str">
            <v>Project</v>
          </cell>
          <cell r="AK203" t="str">
            <v>Project</v>
          </cell>
          <cell r="AL203" t="str">
            <v>Project</v>
          </cell>
          <cell r="AM203" t="str">
            <v>Project</v>
          </cell>
          <cell r="AN203" t="str">
            <v>Project</v>
          </cell>
          <cell r="AO203" t="str">
            <v>Project</v>
          </cell>
          <cell r="AP203" t="str">
            <v>Project</v>
          </cell>
          <cell r="AQ203"/>
          <cell r="AR203"/>
          <cell r="AS203" t="str">
            <v>Project</v>
          </cell>
          <cell r="AT203" t="str">
            <v>Project</v>
          </cell>
          <cell r="AU203" t="str">
            <v xml:space="preserve">Other </v>
          </cell>
          <cell r="AV203" t="str">
            <v>Project</v>
          </cell>
          <cell r="AW203" t="str">
            <v>Project</v>
          </cell>
          <cell r="AX203" t="str">
            <v>Assurance - MPA other</v>
          </cell>
          <cell r="AY203" t="str">
            <v>Project</v>
          </cell>
          <cell r="AZ203" t="str">
            <v xml:space="preserve">Other </v>
          </cell>
          <cell r="BA203"/>
          <cell r="BB203"/>
          <cell r="BC203"/>
          <cell r="BD203"/>
          <cell r="BE203"/>
          <cell r="BF203"/>
          <cell r="BG203"/>
          <cell r="BH203" t="str">
            <v>Project</v>
          </cell>
          <cell r="BI203"/>
          <cell r="BJ203" t="str">
            <v xml:space="preserve">Other </v>
          </cell>
          <cell r="BK203"/>
          <cell r="BL203"/>
          <cell r="BM203"/>
          <cell r="BN203"/>
          <cell r="BO203" t="str">
            <v>Procurement</v>
          </cell>
          <cell r="BP203" t="str">
            <v>Project</v>
          </cell>
          <cell r="BQ203" t="str">
            <v>Project</v>
          </cell>
          <cell r="BR203" t="str">
            <v>Project</v>
          </cell>
          <cell r="BS203" t="str">
            <v>Procurement</v>
          </cell>
          <cell r="BT203" t="str">
            <v>Project</v>
          </cell>
          <cell r="BU203"/>
          <cell r="BV203" t="str">
            <v>Project</v>
          </cell>
          <cell r="BW203" t="str">
            <v>Project</v>
          </cell>
          <cell r="BX203" t="str">
            <v>Project</v>
          </cell>
          <cell r="BY203" t="str">
            <v>Project</v>
          </cell>
          <cell r="BZ203" t="str">
            <v>Project</v>
          </cell>
          <cell r="CA203" t="str">
            <v>Project</v>
          </cell>
          <cell r="CB203" t="str">
            <v>Assurance - MPA Gate 3</v>
          </cell>
          <cell r="CC203" t="str">
            <v>Project</v>
          </cell>
          <cell r="CD203" t="str">
            <v>Procurement</v>
          </cell>
          <cell r="CE203" t="str">
            <v xml:space="preserve">Other </v>
          </cell>
          <cell r="CF203" t="str">
            <v>Project</v>
          </cell>
          <cell r="CG203" t="str">
            <v xml:space="preserve">Project </v>
          </cell>
          <cell r="CH203"/>
          <cell r="CI203" t="str">
            <v>Project</v>
          </cell>
          <cell r="CJ203"/>
          <cell r="CK203" t="str">
            <v>Approval - Departmental</v>
          </cell>
          <cell r="CL203" t="str">
            <v>Project</v>
          </cell>
          <cell r="CM203" t="str">
            <v>Project</v>
          </cell>
          <cell r="CN203" t="str">
            <v>Project</v>
          </cell>
          <cell r="CO203" t="str">
            <v>Project</v>
          </cell>
          <cell r="CP203"/>
          <cell r="CQ203"/>
          <cell r="CR203"/>
          <cell r="CS203"/>
          <cell r="CT203"/>
          <cell r="CU203"/>
          <cell r="CV203"/>
          <cell r="CW203"/>
          <cell r="CX203"/>
          <cell r="CY203"/>
          <cell r="CZ203"/>
          <cell r="DA203"/>
          <cell r="DB203"/>
          <cell r="DC203"/>
          <cell r="DD203"/>
          <cell r="DE203"/>
          <cell r="DF203"/>
          <cell r="DG203"/>
          <cell r="DH203"/>
          <cell r="DI203"/>
          <cell r="DJ203"/>
          <cell r="DK203"/>
          <cell r="DL203"/>
          <cell r="DM203"/>
          <cell r="DN203"/>
          <cell r="DO203"/>
          <cell r="DP203"/>
          <cell r="DQ203"/>
          <cell r="DR203"/>
          <cell r="DS203"/>
          <cell r="DT203"/>
          <cell r="DU203"/>
          <cell r="DV203"/>
          <cell r="DW203" t="str">
            <v>Project</v>
          </cell>
          <cell r="DX203" t="str">
            <v>Project</v>
          </cell>
          <cell r="DY203"/>
          <cell r="DZ203"/>
          <cell r="EA203" t="str">
            <v>Project</v>
          </cell>
          <cell r="EB203" t="str">
            <v>Project</v>
          </cell>
          <cell r="EC203" t="str">
            <v>Project</v>
          </cell>
          <cell r="ED203"/>
          <cell r="EE203"/>
          <cell r="EF203" t="str">
            <v>Project</v>
          </cell>
          <cell r="EG203" t="str">
            <v>Procurement</v>
          </cell>
          <cell r="EH203"/>
          <cell r="EI203" t="str">
            <v>Project</v>
          </cell>
          <cell r="EJ203"/>
        </row>
        <row r="204">
          <cell r="B204" t="str">
            <v>Rebaseline to sale completion in 16/17, and market testing moved to commence post EU Referendum, moving out all other milestones</v>
          </cell>
          <cell r="C204" t="str">
            <v>No change to Q4 Return</v>
          </cell>
          <cell r="D204"/>
          <cell r="E204"/>
          <cell r="F204"/>
          <cell r="G204" t="str">
            <v>Complete - Accreditation Model is defined - achieving accreditation is linked to the Assessment &amp; Development Centre process</v>
          </cell>
          <cell r="H204"/>
          <cell r="I204"/>
          <cell r="J204"/>
          <cell r="K204"/>
          <cell r="L204"/>
          <cell r="M204"/>
          <cell r="N204"/>
          <cell r="O204"/>
          <cell r="P204"/>
          <cell r="Q204"/>
          <cell r="R204"/>
          <cell r="S204"/>
          <cell r="T204"/>
          <cell r="U204" t="str">
            <v>Indicative timing - we expect final emplacement sometime in the 2130s.</v>
          </cell>
          <cell r="V204" t="str">
            <v>Behind schedule.</v>
          </cell>
          <cell r="W204"/>
          <cell r="X204"/>
          <cell r="Y204"/>
          <cell r="Z204" t="str">
            <v>Rebaselined as part of 'Baseline 2'</v>
          </cell>
          <cell r="AA204"/>
          <cell r="AB204"/>
          <cell r="AC204" t="str">
            <v>Approval to proceed with consultation launch not given by Treasury and No 10 prior to EU referendum purdhah, with further delay experienced as a result of Cabinet re-shuffle.</v>
          </cell>
          <cell r="AD204" t="str">
            <v>As it is a rolling programme of individual projects, each project has an independent review and approval by the PSBP Head of Assuance and Approvals. Therefore dates have been provided for the overall programme at various phases and percentage intervalsDates for theses milestones have been treated as baseline as these align to the new milestones agreed as part of the Performance Framework with IPA.</v>
          </cell>
          <cell r="AE204"/>
          <cell r="AF204"/>
          <cell r="AG204" t="str">
            <v>Publicly announced</v>
          </cell>
          <cell r="AH204" t="str">
            <v>Revised due to review of construction and commissioning programme. Still indicative at this early stage</v>
          </cell>
          <cell r="AI204" t="str">
            <v xml:space="preserve">Dates range from 2025 to 2026 depending on scheme.  These dates are tentative, and dependent on a Government announcement on preferred location. </v>
          </cell>
          <cell r="AJ204" t="str">
            <v>Full services begin. Stage 5</v>
          </cell>
          <cell r="AK204" t="str">
            <v xml:space="preserve">Phase 1a started services to Oxford Parkway in October 2015; full operation to Oxford planned for December 2016. Phase 2 start of operation date to be decided once funding decision taken. </v>
          </cell>
          <cell r="AL204" t="str">
            <v xml:space="preserve">There is a likelihood that the operational start date will commence in CP6 (2019-24) as this is a rolling programme of works. </v>
          </cell>
          <cell r="AM204" t="str">
            <v>Start of operation for Phase 1  (London - West Midlands) is planned for 2026</v>
          </cell>
          <cell r="AN204" t="str">
            <v>Great Western (25.05.17) and East Coast (23.08.18) This has previously been reported as 06/02/2020. The 2020 date is the date where all trains will be in service across all IEP routes. The start of operation milestone should refer to the commencement of service on Great Western of the first train which is programmed for May 2017</v>
          </cell>
          <cell r="AO204" t="str">
            <v>The Project is projected to end at the start of operation although this is dependent on the type, location and procurement method of the new crossing - (2025 date is based on a public funding assumption). Date is indicative only however, updated to reflect end of year rather than financial year.</v>
          </cell>
          <cell r="AP204" t="str">
            <v>Services to be introduced coincident with December 23 timetable change.</v>
          </cell>
          <cell r="AQ204" t="str">
            <v>ongoing</v>
          </cell>
          <cell r="AR204"/>
          <cell r="AS204"/>
          <cell r="AT204"/>
          <cell r="AU204" t="str">
            <v>Rolling stock milestone - all rolling stock units delivered and in service</v>
          </cell>
          <cell r="AV204"/>
          <cell r="AW204" t="str">
            <v>The intital date provided for the milestone was an estimate hence slippage</v>
          </cell>
          <cell r="AX204"/>
          <cell r="AY204" t="str">
            <v>Vaccination continued into January.  Original baseline did not anticipate this although it is likely this may occur every year in some areas.</v>
          </cell>
          <cell r="AZ204"/>
          <cell r="BA204"/>
          <cell r="BB204"/>
          <cell r="BC204"/>
          <cell r="BD204"/>
          <cell r="BE204"/>
          <cell r="BF204"/>
          <cell r="BG204"/>
          <cell r="BH204"/>
          <cell r="BI204"/>
          <cell r="BJ204" t="str">
            <v xml:space="preserve">Public Commitment.  </v>
          </cell>
          <cell r="BK204"/>
          <cell r="BL204"/>
          <cell r="BM204"/>
          <cell r="BN204"/>
          <cell r="BO204" t="str">
            <v>Delay due to internal DoH approvals process.</v>
          </cell>
          <cell r="BP204"/>
          <cell r="BQ204"/>
          <cell r="BR204" t="str">
            <v>Milestone complete. Baseline amended due to re-planning.</v>
          </cell>
          <cell r="BS204" t="str">
            <v>Milestone likely to move to  early 2017.</v>
          </cell>
          <cell r="BT204"/>
          <cell r="BU204" t="str">
            <v>sign off of migration activities, verification that all in-scope applications have migrated successfully and are ready for live, production environment</v>
          </cell>
          <cell r="BV204" t="str">
            <v>Complete</v>
          </cell>
          <cell r="BW204" t="str">
            <v>Within tolerence</v>
          </cell>
          <cell r="BX204" t="str">
            <v>Complete</v>
          </cell>
          <cell r="BY204"/>
          <cell r="BZ204" t="str">
            <v>Review policy and entitlements completed</v>
          </cell>
          <cell r="CA204" t="str">
            <v>Delays caused by changes to solution requested by business and content loading</v>
          </cell>
          <cell r="CB204" t="str">
            <v>FBC delayed reaching ExCo</v>
          </cell>
          <cell r="CC204" t="str">
            <v>Tolerance for this assumed occupation milestone is +/- 6 months as no firm details regarding building have been agreed.</v>
          </cell>
          <cell r="CD204"/>
          <cell r="CE204"/>
          <cell r="CF204" t="str">
            <v xml:space="preserve">Date revised to legal  challenge </v>
          </cell>
          <cell r="CG204" t="str">
            <v>Project team now established and the CCD sustainment project now has a defined programme of work through FY15/16 that will design the operating model for sustainment of CD and LI capabilities and will identify the sustainment organisation for these capabilities. Once agreed, a transition plan will be completed and transition activities will commence no later than 30 March 2016.</v>
          </cell>
          <cell r="CH204"/>
          <cell r="CI204" t="str">
            <v>Handover to HOT took much longer than anticipated, due to negotiations over outstanding incidents/problems</v>
          </cell>
          <cell r="CJ204"/>
          <cell r="CK204" t="str">
            <v>The baseline reflect the last approved plan. A joint commercial position is yet to be agreed,  without which approval of the R1 programme plan (26/11/15) will not be provided.</v>
          </cell>
          <cell r="CL204"/>
          <cell r="CM204" t="str">
            <v>Project has gone live, rollout now contingent on proven stability elsewhere on the IT estate.</v>
          </cell>
          <cell r="CN204" t="str">
            <v>Decommissioning date moved as agreed by the IPT Programme Board to avoid additional integration work with iDecide.  This has no cost impact as the decommisioning date remains within the contingency window.</v>
          </cell>
          <cell r="CO204"/>
          <cell r="CP204"/>
          <cell r="CQ204"/>
          <cell r="CR204"/>
          <cell r="CS204"/>
          <cell r="CT204"/>
          <cell r="CU204"/>
          <cell r="CV204"/>
          <cell r="CW204"/>
          <cell r="CX204"/>
          <cell r="CY204"/>
          <cell r="CZ204"/>
          <cell r="DA204"/>
          <cell r="DB204"/>
          <cell r="DC204"/>
          <cell r="DD204"/>
          <cell r="DE204"/>
          <cell r="DF204"/>
          <cell r="DG204"/>
          <cell r="DH204"/>
          <cell r="DI204"/>
          <cell r="DJ204"/>
          <cell r="DK204"/>
          <cell r="DL204"/>
          <cell r="DM204"/>
          <cell r="DN204"/>
          <cell r="DO204"/>
          <cell r="DP204"/>
          <cell r="DQ204"/>
          <cell r="DR204"/>
          <cell r="DS204"/>
          <cell r="DT204"/>
          <cell r="DU204"/>
          <cell r="DV204"/>
          <cell r="DW204"/>
          <cell r="DX204"/>
          <cell r="DY204" t="str">
            <v>cmpletion rollout Magistrates' bench solution</v>
          </cell>
          <cell r="DZ204"/>
          <cell r="EA204" t="str">
            <v>Slippage due to complex contract negotiations</v>
          </cell>
          <cell r="EB204" t="str">
            <v xml:space="preserve">Date estimated </v>
          </cell>
          <cell r="EC204" t="str">
            <v>Legal aid is inherently complicated, making the technical landscape challenging.</v>
          </cell>
          <cell r="ED204"/>
          <cell r="EE204"/>
          <cell r="EF204"/>
          <cell r="EG204"/>
          <cell r="EH204"/>
          <cell r="EI204"/>
          <cell r="EJ204"/>
        </row>
        <row r="205">
          <cell r="B205" t="str">
            <v>Sale Launch</v>
          </cell>
          <cell r="C205" t="str">
            <v>Secondary Legislation</v>
          </cell>
          <cell r="D205" t="str">
            <v>Ship delivery</v>
          </cell>
          <cell r="E205" t="str">
            <v>New governance structure in place for the company</v>
          </cell>
          <cell r="F205" t="str">
            <v>Commence initial site works</v>
          </cell>
          <cell r="G205" t="str">
            <v>Recruitment Hub operating model defined</v>
          </cell>
          <cell r="H205" t="str">
            <v>Release 1   - Ready for Service</v>
          </cell>
          <cell r="I205" t="str">
            <v>Moving from Beta to a live service. A live service will mean any central government service that wanted to could use GOV.UK Verify for citizen identity to level of assurance 2. Objectives for live include success rate being 90% on average with a demographic coverage of 90% for the services using GOV.UK Verify.</v>
          </cell>
          <cell r="J205" t="str">
            <v>Tranche 2  Implementation activities Complete</v>
          </cell>
          <cell r="K205" t="str">
            <v>ISSC1 - 1st customer organisation transitioned into centre</v>
          </cell>
          <cell r="L205" t="str">
            <v>EA SOP Go-live</v>
          </cell>
          <cell r="M205" t="str">
            <v>Programme Business Case complete</v>
          </cell>
          <cell r="N205" t="str">
            <v>Go - Live of services under CGI Extension, PSN S, PSN C and Print Contracts</v>
          </cell>
          <cell r="O205" t="str">
            <v>PAR review</v>
          </cell>
          <cell r="P205" t="str">
            <v>TAP - 4 Project OBCs</v>
          </cell>
          <cell r="Q205" t="str">
            <v>c 73% of delivery/programme complete (90% superfast target) - c4m homes and businesses delivered out of up to 5.5m homes and businesses</v>
          </cell>
          <cell r="R205" t="str">
            <v>Cut-off for sites entering build process</v>
          </cell>
          <cell r="S205" t="str">
            <v xml:space="preserve">Phase 1 Fit Out Start </v>
          </cell>
          <cell r="T205" t="str">
            <v>Final Assurance Activity (TBA)</v>
          </cell>
          <cell r="U205"/>
          <cell r="V205" t="str">
            <v>Issue Invitataion to Participate in Dialogue</v>
          </cell>
          <cell r="W205"/>
          <cell r="X205" t="str">
            <v>Programme: Start of System Integration Testing within Data and Communications Company</v>
          </cell>
          <cell r="Y205" t="str">
            <v>Key Basic Payment Scheme Minimum Credible Service capability delivered</v>
          </cell>
          <cell r="Z205" t="str">
            <v>Sampson House - All Services Transitioned</v>
          </cell>
          <cell r="AA205" t="str">
            <v>Approval of Annual Plan 17/18</v>
          </cell>
          <cell r="AB205" t="str">
            <v>Handover</v>
          </cell>
          <cell r="AC205" t="str">
            <v>DfE Portfolio Board and HMRC Programme Board approval to commence JOCA/ ECS System Trial (with Early Implementers)</v>
          </cell>
          <cell r="AD205" t="str">
            <v>25% PSBP1 Contracts Awarded</v>
          </cell>
          <cell r="AE205" t="str">
            <v>Financial close batch 3</v>
          </cell>
          <cell r="AF205" t="str">
            <v>8  Complete Bulk Fuel Installation</v>
          </cell>
          <cell r="AG205" t="str">
            <v>PINS Report to DfT</v>
          </cell>
          <cell r="AH205"/>
          <cell r="AI205" t="str">
            <v>Completion of Additional Work to inform announcement on preferred location</v>
          </cell>
          <cell r="AJ205" t="str">
            <v xml:space="preserve">Stage 1 </v>
          </cell>
          <cell r="AK205" t="str">
            <v>East West Phase 1 Consents Complete (inc TWAO)</v>
          </cell>
          <cell r="AL205" t="str">
            <v xml:space="preserve">Electric trains running on the Paddington to Reading and Didcot line to improve journey capacity </v>
          </cell>
          <cell r="AM205" t="str">
            <v xml:space="preserve"> - Phase 2a Royal Assent</v>
          </cell>
          <cell r="AN205" t="str">
            <v>Doncaster depot complete</v>
          </cell>
          <cell r="AO205" t="str">
            <v>Preferred Route Recommendation to DfT</v>
          </cell>
          <cell r="AP205" t="str">
            <v>Start of Bedford-Corby Electric Services (Midland Main Line)</v>
          </cell>
          <cell r="AQ205" t="str">
            <v xml:space="preserve">Northern Hub and electrification infrastructure required to support December 2017 Franchise committed </v>
          </cell>
          <cell r="AR205"/>
          <cell r="AS205" t="str">
            <v>Lee-on-Solent &amp; Sumburgh Go Live</v>
          </cell>
          <cell r="AT205" t="str">
            <v>Migrate DVSA</v>
          </cell>
          <cell r="AU205" t="str">
            <v>Reading 10-car Service</v>
          </cell>
          <cell r="AV205" t="str">
            <v>First Class 700 in passenger service</v>
          </cell>
          <cell r="AW205" t="str">
            <v xml:space="preserve">Main phase sequencing begins </v>
          </cell>
          <cell r="AX205" t="str">
            <v>care.data Phase 1 OBC -DH Group Finance approval</v>
          </cell>
          <cell r="AY205" t="str">
            <v>Addendum FBC approval for 17/18 (subject to further approval in 2016) - HMT</v>
          </cell>
          <cell r="AZ205" t="str">
            <v>Gate 5 Review (Exit, Benefits &amp; Lorenzo)</v>
          </cell>
          <cell r="BA205" t="str">
            <v>Training  modules  included in curricula</v>
          </cell>
          <cell r="BB205" t="str">
            <v>Gate 0 Strategic Assessment - EPS Release 1</v>
          </cell>
          <cell r="BC205"/>
          <cell r="BD205" t="str">
            <v>HSCN PAR</v>
          </cell>
          <cell r="BE205"/>
          <cell r="BF205" t="str">
            <v>OBC approval at IPMB</v>
          </cell>
          <cell r="BG205" t="str">
            <v>Stage 2 Planning activities complete</v>
          </cell>
          <cell r="BH205" t="str">
            <v>The Christie - Treat first patient</v>
          </cell>
          <cell r="BI205" t="str">
            <v>Enhance Project Delivery</v>
          </cell>
          <cell r="BJ205"/>
          <cell r="BK205" t="str">
            <v>Transition in to Operations</v>
          </cell>
          <cell r="BL205" t="str">
            <v>Contract signedFacilities &amp;Estates</v>
          </cell>
          <cell r="BM205" t="str">
            <v>Draft service standard</v>
          </cell>
          <cell r="BN205" t="str">
            <v>start stage 0 design</v>
          </cell>
          <cell r="BO205" t="str">
            <v>Category Towers / IT SIAM - Market Engagement</v>
          </cell>
          <cell r="BP205" t="str">
            <v>Transition Go Live for all Application Support Services (Wave 5)</v>
          </cell>
          <cell r="BQ205" t="str">
            <v>NEST Capacity increased to 5m</v>
          </cell>
          <cell r="BR205" t="str">
            <v>Data Warehouse Go-Live</v>
          </cell>
          <cell r="BS205" t="str">
            <v>Security Contract Award</v>
          </cell>
          <cell r="BT205" t="str">
            <v>Referral Capture Public Beta</v>
          </cell>
          <cell r="BU205"/>
          <cell r="BV205" t="str">
            <v>NSP 1st claim packs issued</v>
          </cell>
          <cell r="BW205" t="str">
            <v>Natural Reassessment Rollout completes</v>
          </cell>
          <cell r="BX205" t="str">
            <v>Make Scalable Start</v>
          </cell>
          <cell r="BY205" t="str">
            <v>Occupation by FCO</v>
          </cell>
          <cell r="BZ205"/>
          <cell r="CA205" t="str">
            <v>Migration of eMail to the Cloud commences</v>
          </cell>
          <cell r="CB205" t="str">
            <v>Start On Site</v>
          </cell>
          <cell r="CC205"/>
          <cell r="CD205" t="str">
            <v>Target Commercial Model Baselined</v>
          </cell>
          <cell r="CE205" t="str">
            <v>CDS Increment 4 Starts</v>
          </cell>
          <cell r="CF205" t="str">
            <v xml:space="preserve">Go Live full accounts trial - private beta </v>
          </cell>
          <cell r="CG205" t="str">
            <v xml:space="preserve">Roll out of an effective and eficient Communications Data Operating model (CDOM) to 3 police regions. </v>
          </cell>
          <cell r="CH205"/>
          <cell r="CI205" t="str">
            <v>Enhanced Fixed Detection Trials: Strategy Approved</v>
          </cell>
          <cell r="CJ205" t="str">
            <v>Border Crossing Pilot starts in Southampton</v>
          </cell>
          <cell r="CK205" t="str">
            <v>M1(a) - Barring Go / No-Go decision</v>
          </cell>
          <cell r="CL205" t="str">
            <v>Mobilisation complete</v>
          </cell>
          <cell r="CM205" t="str">
            <v>DNA Service Continuity - Complete</v>
          </cell>
          <cell r="CN205" t="str">
            <v>BRP &amp; PCV rolled out the the 1st PSC</v>
          </cell>
          <cell r="CO205" t="str">
            <v>Wave 2: Modernise workplaces and technology and establish Smarter Working Change Network  in line with estate change plans for Lunar, Apollo and Globe as part of 2MS downsizing with dates to be finalised with final stack plan.</v>
          </cell>
          <cell r="CP205" t="str">
            <v>HOT Transition Stage 1 Selection Complete</v>
          </cell>
          <cell r="CQ205"/>
          <cell r="CR205"/>
          <cell r="CS205"/>
          <cell r="CT205"/>
          <cell r="CU205"/>
          <cell r="CV205"/>
          <cell r="CW205"/>
          <cell r="CX205"/>
          <cell r="CY205"/>
          <cell r="CZ205"/>
          <cell r="DA205"/>
          <cell r="DB205"/>
          <cell r="DC205"/>
          <cell r="DD205"/>
          <cell r="DE205"/>
          <cell r="DF205"/>
          <cell r="DG205"/>
          <cell r="DH205"/>
          <cell r="DI205"/>
          <cell r="DJ205"/>
          <cell r="DK205"/>
          <cell r="DL205"/>
          <cell r="DM205"/>
          <cell r="DN205"/>
          <cell r="DO205"/>
          <cell r="DP205"/>
          <cell r="DQ205"/>
          <cell r="DR205"/>
          <cell r="DS205"/>
          <cell r="DT205"/>
          <cell r="DU205"/>
          <cell r="DV205"/>
          <cell r="DW205" t="str">
            <v xml:space="preserve">Appointment of Project Diretor </v>
          </cell>
          <cell r="DX205" t="str">
            <v>ATCM - Beta &amp; Live Dev Complete (Police/DVLA)</v>
          </cell>
          <cell r="DY205" t="str">
            <v>completion rollout of Crown Court Digital case solution</v>
          </cell>
          <cell r="DZ205"/>
          <cell r="EA205" t="str">
            <v>Probation Migration (Phase 2) Complete</v>
          </cell>
          <cell r="EB205"/>
          <cell r="EC205" t="str">
            <v>Commence IDP Implementation (Pilot) - Phase 1: FAP</v>
          </cell>
          <cell r="ED205" t="str">
            <v>Commence new rotas</v>
          </cell>
          <cell r="EE205" t="str">
            <v>Programme Restart</v>
          </cell>
          <cell r="EF205" t="str">
            <v>RESTRUCTURE - All Male Estate Prison closures / part closures delivered</v>
          </cell>
          <cell r="EG205" t="str">
            <v>Dialogue sessions with bidders</v>
          </cell>
          <cell r="EH205"/>
          <cell r="EI205" t="str">
            <v xml:space="preserve">Data collection processes established and able to support IOR concept development </v>
          </cell>
          <cell r="EJ205" t="str">
            <v>2017 Census Test Date</v>
          </cell>
        </row>
        <row r="206">
          <cell r="B206">
            <v>42338</v>
          </cell>
          <cell r="C206">
            <v>42671</v>
          </cell>
          <cell r="D206">
            <v>43373</v>
          </cell>
          <cell r="E206">
            <v>42628</v>
          </cell>
          <cell r="F206">
            <v>40659</v>
          </cell>
          <cell r="G206">
            <v>42369</v>
          </cell>
          <cell r="H206">
            <v>42551</v>
          </cell>
          <cell r="I206">
            <v>42461</v>
          </cell>
          <cell r="J206">
            <v>43098</v>
          </cell>
          <cell r="K206">
            <v>42124</v>
          </cell>
          <cell r="L206">
            <v>41946</v>
          </cell>
          <cell r="M206">
            <v>42398</v>
          </cell>
          <cell r="N206">
            <v>42339</v>
          </cell>
          <cell r="O206">
            <v>42534</v>
          </cell>
          <cell r="P206">
            <v>42766</v>
          </cell>
          <cell r="Q206">
            <v>42582</v>
          </cell>
          <cell r="R206">
            <v>42328</v>
          </cell>
          <cell r="S206">
            <v>40787</v>
          </cell>
          <cell r="T206">
            <v>42490</v>
          </cell>
          <cell r="U206"/>
          <cell r="V206">
            <v>41246</v>
          </cell>
          <cell r="W206"/>
          <cell r="X206">
            <v>42248</v>
          </cell>
          <cell r="Y206">
            <v>42460</v>
          </cell>
          <cell r="Z206">
            <v>43193</v>
          </cell>
          <cell r="AA206">
            <v>42767</v>
          </cell>
          <cell r="AB206">
            <v>45382</v>
          </cell>
          <cell r="AC206">
            <v>42677</v>
          </cell>
          <cell r="AD206">
            <v>41908</v>
          </cell>
          <cell r="AE206">
            <v>42069</v>
          </cell>
          <cell r="AF206">
            <v>41867</v>
          </cell>
          <cell r="AG206">
            <v>42413</v>
          </cell>
          <cell r="AH206"/>
          <cell r="AI206">
            <v>42369</v>
          </cell>
          <cell r="AJ206">
            <v>42886</v>
          </cell>
          <cell r="AK206">
            <v>41183</v>
          </cell>
          <cell r="AL206">
            <v>43079</v>
          </cell>
          <cell r="AM206">
            <v>43830</v>
          </cell>
          <cell r="AN206">
            <v>42705</v>
          </cell>
          <cell r="AO206">
            <v>42185</v>
          </cell>
          <cell r="AP206">
            <v>43830</v>
          </cell>
          <cell r="AQ206">
            <v>43070</v>
          </cell>
          <cell r="AR206"/>
          <cell r="AS206">
            <v>42826</v>
          </cell>
          <cell r="AT206">
            <v>42186</v>
          </cell>
          <cell r="AU206">
            <v>42947</v>
          </cell>
          <cell r="AV206">
            <v>42476</v>
          </cell>
          <cell r="AW206">
            <v>42005</v>
          </cell>
          <cell r="AX206">
            <v>42417</v>
          </cell>
          <cell r="AY206">
            <v>42044</v>
          </cell>
          <cell r="AZ206">
            <v>42563</v>
          </cell>
          <cell r="BA206">
            <v>42247</v>
          </cell>
          <cell r="BB206">
            <v>37883</v>
          </cell>
          <cell r="BC206"/>
          <cell r="BD206">
            <v>42552</v>
          </cell>
          <cell r="BE206"/>
          <cell r="BF206">
            <v>42482</v>
          </cell>
          <cell r="BG206">
            <v>42309</v>
          </cell>
          <cell r="BH206">
            <v>43343</v>
          </cell>
          <cell r="BI206">
            <v>42916</v>
          </cell>
          <cell r="BJ206"/>
          <cell r="BK206">
            <v>41961</v>
          </cell>
          <cell r="BL206">
            <v>42537</v>
          </cell>
          <cell r="BM206">
            <v>42580</v>
          </cell>
          <cell r="BN206">
            <v>41428</v>
          </cell>
          <cell r="BO206">
            <v>42582</v>
          </cell>
          <cell r="BP206">
            <v>42794</v>
          </cell>
          <cell r="BQ206">
            <v>42857</v>
          </cell>
          <cell r="BR206">
            <v>41733</v>
          </cell>
          <cell r="BS206">
            <v>42999</v>
          </cell>
          <cell r="BT206">
            <v>42459</v>
          </cell>
          <cell r="BU206"/>
          <cell r="BV206">
            <v>42340</v>
          </cell>
          <cell r="BW206">
            <v>42094</v>
          </cell>
          <cell r="BX206">
            <v>42333</v>
          </cell>
          <cell r="BY206">
            <v>42491</v>
          </cell>
          <cell r="BZ206"/>
          <cell r="CA206">
            <v>42644</v>
          </cell>
          <cell r="CB206">
            <v>41621</v>
          </cell>
          <cell r="CC206"/>
          <cell r="CD206">
            <v>42375</v>
          </cell>
          <cell r="CE206">
            <v>42649</v>
          </cell>
          <cell r="CF206">
            <v>42125</v>
          </cell>
          <cell r="CG206">
            <v>42825</v>
          </cell>
          <cell r="CH206"/>
          <cell r="CI206">
            <v>42481</v>
          </cell>
          <cell r="CJ206">
            <v>42460</v>
          </cell>
          <cell r="CK206">
            <v>42335</v>
          </cell>
          <cell r="CL206">
            <v>42989</v>
          </cell>
          <cell r="CM206">
            <v>42752</v>
          </cell>
          <cell r="CN206">
            <v>42460</v>
          </cell>
          <cell r="CO206">
            <v>42947</v>
          </cell>
          <cell r="CP206">
            <v>42004</v>
          </cell>
          <cell r="CQ206"/>
          <cell r="CR206"/>
          <cell r="CS206"/>
          <cell r="CT206"/>
          <cell r="CU206"/>
          <cell r="CV206"/>
          <cell r="CW206"/>
          <cell r="CX206"/>
          <cell r="CY206"/>
          <cell r="CZ206"/>
          <cell r="DA206"/>
          <cell r="DB206"/>
          <cell r="DC206"/>
          <cell r="DD206"/>
          <cell r="DE206"/>
          <cell r="DF206"/>
          <cell r="DG206"/>
          <cell r="DH206"/>
          <cell r="DI206"/>
          <cell r="DJ206"/>
          <cell r="DK206"/>
          <cell r="DL206"/>
          <cell r="DM206"/>
          <cell r="DN206"/>
          <cell r="DO206"/>
          <cell r="DP206"/>
          <cell r="DQ206"/>
          <cell r="DR206"/>
          <cell r="DS206"/>
          <cell r="DT206"/>
          <cell r="DU206"/>
          <cell r="DV206"/>
          <cell r="DW206">
            <v>42186</v>
          </cell>
          <cell r="DX206">
            <v>43098</v>
          </cell>
          <cell r="DY206">
            <v>42460</v>
          </cell>
          <cell r="DZ206"/>
          <cell r="EA206">
            <v>42698</v>
          </cell>
          <cell r="EB206"/>
          <cell r="EC206">
            <v>40939</v>
          </cell>
          <cell r="ED206">
            <v>42380</v>
          </cell>
          <cell r="EE206">
            <v>41943</v>
          </cell>
          <cell r="EF206">
            <v>41379</v>
          </cell>
          <cell r="EG206">
            <v>41942</v>
          </cell>
          <cell r="EH206"/>
          <cell r="EI206">
            <v>42825</v>
          </cell>
          <cell r="EJ206">
            <v>42834</v>
          </cell>
        </row>
        <row r="207">
          <cell r="B207">
            <v>42681</v>
          </cell>
          <cell r="C207">
            <v>42831</v>
          </cell>
          <cell r="D207"/>
          <cell r="E207">
            <v>42993</v>
          </cell>
          <cell r="F207"/>
          <cell r="G207">
            <v>42551</v>
          </cell>
          <cell r="H207"/>
          <cell r="I207">
            <v>42461</v>
          </cell>
          <cell r="J207"/>
          <cell r="K207"/>
          <cell r="L207"/>
          <cell r="M207"/>
          <cell r="N207"/>
          <cell r="O207"/>
          <cell r="P207"/>
          <cell r="Q207"/>
          <cell r="R207"/>
          <cell r="S207"/>
          <cell r="T207">
            <v>42643</v>
          </cell>
          <cell r="U207"/>
          <cell r="V207"/>
          <cell r="W207"/>
          <cell r="X207"/>
          <cell r="Y207">
            <v>42446</v>
          </cell>
          <cell r="Z207"/>
          <cell r="AA207"/>
          <cell r="AB207"/>
          <cell r="AC207"/>
          <cell r="AD207"/>
          <cell r="AE207"/>
          <cell r="AF207"/>
          <cell r="AG207"/>
          <cell r="AH207"/>
          <cell r="AI207">
            <v>42551</v>
          </cell>
          <cell r="AJ207"/>
          <cell r="AK207">
            <v>41183</v>
          </cell>
          <cell r="AL207">
            <v>43079</v>
          </cell>
          <cell r="AM207"/>
          <cell r="AN207"/>
          <cell r="AO207">
            <v>42185</v>
          </cell>
          <cell r="AP207">
            <v>43830</v>
          </cell>
          <cell r="AQ207"/>
          <cell r="AR207"/>
          <cell r="AS207"/>
          <cell r="AT207">
            <v>42339</v>
          </cell>
          <cell r="AU207"/>
          <cell r="AV207">
            <v>42541</v>
          </cell>
          <cell r="AW207"/>
          <cell r="AX207"/>
          <cell r="AY207"/>
          <cell r="AZ207"/>
          <cell r="BA207">
            <v>42482</v>
          </cell>
          <cell r="BB207"/>
          <cell r="BC207"/>
          <cell r="BD207"/>
          <cell r="BE207"/>
          <cell r="BF207">
            <v>42489</v>
          </cell>
          <cell r="BG207"/>
          <cell r="BH207"/>
          <cell r="BI207"/>
          <cell r="BJ207"/>
          <cell r="BK207">
            <v>42433</v>
          </cell>
          <cell r="BL207"/>
          <cell r="BM207"/>
          <cell r="BN207"/>
          <cell r="BO207"/>
          <cell r="BP207"/>
          <cell r="BQ207"/>
          <cell r="BR207">
            <v>41943</v>
          </cell>
          <cell r="BS207"/>
          <cell r="BT207"/>
          <cell r="BU207"/>
          <cell r="BV207"/>
          <cell r="BW207">
            <v>42212</v>
          </cell>
          <cell r="BX207"/>
          <cell r="BY207">
            <v>42675</v>
          </cell>
          <cell r="BZ207"/>
          <cell r="CA207">
            <v>42767</v>
          </cell>
          <cell r="CB207"/>
          <cell r="CC207"/>
          <cell r="CD207"/>
          <cell r="CE207"/>
          <cell r="CF207">
            <v>42688</v>
          </cell>
          <cell r="CG207"/>
          <cell r="CH207"/>
          <cell r="CI207"/>
          <cell r="CJ207">
            <v>42582</v>
          </cell>
          <cell r="CK207"/>
          <cell r="CL207"/>
          <cell r="CM207"/>
          <cell r="CN207">
            <v>42490</v>
          </cell>
          <cell r="CO207"/>
          <cell r="CP207"/>
          <cell r="CQ207"/>
          <cell r="CR207"/>
          <cell r="CS207"/>
          <cell r="CT207"/>
          <cell r="CU207"/>
          <cell r="CV207"/>
          <cell r="CW207"/>
          <cell r="CX207"/>
          <cell r="CY207"/>
          <cell r="CZ207"/>
          <cell r="DA207"/>
          <cell r="DB207"/>
          <cell r="DC207"/>
          <cell r="DD207"/>
          <cell r="DE207"/>
          <cell r="DF207"/>
          <cell r="DG207"/>
          <cell r="DH207"/>
          <cell r="DI207"/>
          <cell r="DJ207"/>
          <cell r="DK207"/>
          <cell r="DL207"/>
          <cell r="DM207"/>
          <cell r="DN207"/>
          <cell r="DO207"/>
          <cell r="DP207"/>
          <cell r="DQ207"/>
          <cell r="DR207"/>
          <cell r="DS207"/>
          <cell r="DT207"/>
          <cell r="DU207"/>
          <cell r="DV207"/>
          <cell r="DW207"/>
          <cell r="DX207"/>
          <cell r="DY207"/>
          <cell r="DZ207"/>
          <cell r="EA207"/>
          <cell r="EB207"/>
          <cell r="EC207">
            <v>41183</v>
          </cell>
          <cell r="ED207"/>
          <cell r="EE207"/>
          <cell r="EF207"/>
          <cell r="EG207"/>
          <cell r="EH207"/>
          <cell r="EI207"/>
          <cell r="EJ207"/>
        </row>
        <row r="208">
          <cell r="B208">
            <v>42704</v>
          </cell>
          <cell r="C208">
            <v>42831</v>
          </cell>
          <cell r="D208">
            <v>43373</v>
          </cell>
          <cell r="E208">
            <v>42993</v>
          </cell>
          <cell r="F208">
            <v>40659</v>
          </cell>
          <cell r="G208">
            <v>42551</v>
          </cell>
          <cell r="H208">
            <v>42725</v>
          </cell>
          <cell r="I208">
            <v>42461</v>
          </cell>
          <cell r="J208">
            <v>43098</v>
          </cell>
          <cell r="K208">
            <v>41974</v>
          </cell>
          <cell r="L208">
            <v>42275</v>
          </cell>
          <cell r="M208">
            <v>42398</v>
          </cell>
          <cell r="N208">
            <v>42339</v>
          </cell>
          <cell r="O208">
            <v>42534</v>
          </cell>
          <cell r="P208">
            <v>42766</v>
          </cell>
          <cell r="Q208">
            <v>42582</v>
          </cell>
          <cell r="R208">
            <v>42328</v>
          </cell>
          <cell r="S208">
            <v>41000</v>
          </cell>
          <cell r="T208">
            <v>42705</v>
          </cell>
          <cell r="U208"/>
          <cell r="V208">
            <v>41246</v>
          </cell>
          <cell r="W208"/>
          <cell r="X208">
            <v>42248</v>
          </cell>
          <cell r="Y208">
            <v>42446</v>
          </cell>
          <cell r="Z208">
            <v>43193</v>
          </cell>
          <cell r="AA208">
            <v>42767</v>
          </cell>
          <cell r="AB208">
            <v>45382</v>
          </cell>
          <cell r="AC208">
            <v>42677</v>
          </cell>
          <cell r="AD208">
            <v>41908</v>
          </cell>
          <cell r="AE208">
            <v>42088</v>
          </cell>
          <cell r="AF208">
            <v>41867</v>
          </cell>
          <cell r="AG208">
            <v>42413</v>
          </cell>
          <cell r="AH208"/>
          <cell r="AI208">
            <v>42551</v>
          </cell>
          <cell r="AJ208">
            <v>42886</v>
          </cell>
          <cell r="AK208">
            <v>42401</v>
          </cell>
          <cell r="AL208">
            <v>43079</v>
          </cell>
          <cell r="AM208">
            <v>43830</v>
          </cell>
          <cell r="AN208">
            <v>42705</v>
          </cell>
          <cell r="AO208">
            <v>42668</v>
          </cell>
          <cell r="AP208">
            <v>43830</v>
          </cell>
          <cell r="AQ208">
            <v>43100</v>
          </cell>
          <cell r="AR208"/>
          <cell r="AS208">
            <v>42826</v>
          </cell>
          <cell r="AT208">
            <v>42721</v>
          </cell>
          <cell r="AU208">
            <v>42947</v>
          </cell>
          <cell r="AV208">
            <v>42541</v>
          </cell>
          <cell r="AW208">
            <v>42079</v>
          </cell>
          <cell r="AX208">
            <v>42479</v>
          </cell>
          <cell r="AY208">
            <v>42090</v>
          </cell>
          <cell r="AZ208">
            <v>42563</v>
          </cell>
          <cell r="BA208">
            <v>42580</v>
          </cell>
          <cell r="BB208">
            <v>37883</v>
          </cell>
          <cell r="BC208"/>
          <cell r="BD208">
            <v>42552</v>
          </cell>
          <cell r="BE208"/>
          <cell r="BF208">
            <v>42489</v>
          </cell>
          <cell r="BG208">
            <v>42339</v>
          </cell>
          <cell r="BH208">
            <v>43343</v>
          </cell>
          <cell r="BI208">
            <v>43100</v>
          </cell>
          <cell r="BJ208"/>
          <cell r="BK208">
            <v>42489</v>
          </cell>
          <cell r="BL208">
            <v>42537</v>
          </cell>
          <cell r="BM208">
            <v>42699</v>
          </cell>
          <cell r="BN208">
            <v>41519</v>
          </cell>
          <cell r="BO208">
            <v>42583</v>
          </cell>
          <cell r="BP208">
            <v>42794</v>
          </cell>
          <cell r="BQ208">
            <v>42857</v>
          </cell>
          <cell r="BR208">
            <v>41932</v>
          </cell>
          <cell r="BS208">
            <v>42999</v>
          </cell>
          <cell r="BT208">
            <v>42556</v>
          </cell>
          <cell r="BU208"/>
          <cell r="BV208">
            <v>42355</v>
          </cell>
          <cell r="BW208">
            <v>42212</v>
          </cell>
          <cell r="BX208">
            <v>42333</v>
          </cell>
          <cell r="BY208">
            <v>42491</v>
          </cell>
          <cell r="BZ208"/>
          <cell r="CA208">
            <v>42887</v>
          </cell>
          <cell r="CB208">
            <v>41743</v>
          </cell>
          <cell r="CC208"/>
          <cell r="CD208">
            <v>42375</v>
          </cell>
          <cell r="CE208">
            <v>42649</v>
          </cell>
          <cell r="CF208">
            <v>42688</v>
          </cell>
          <cell r="CG208">
            <v>42825</v>
          </cell>
          <cell r="CH208"/>
          <cell r="CI208">
            <v>42549</v>
          </cell>
          <cell r="CJ208">
            <v>42579</v>
          </cell>
          <cell r="CK208">
            <v>42626</v>
          </cell>
          <cell r="CL208">
            <v>42989</v>
          </cell>
          <cell r="CM208">
            <v>42752</v>
          </cell>
          <cell r="CN208">
            <v>42485</v>
          </cell>
          <cell r="CO208">
            <v>42947</v>
          </cell>
          <cell r="CP208">
            <v>42004</v>
          </cell>
          <cell r="CQ208"/>
          <cell r="CR208"/>
          <cell r="CS208"/>
          <cell r="CT208"/>
          <cell r="CU208"/>
          <cell r="CV208"/>
          <cell r="CW208"/>
          <cell r="CX208"/>
          <cell r="CY208"/>
          <cell r="CZ208"/>
          <cell r="DA208"/>
          <cell r="DB208"/>
          <cell r="DC208"/>
          <cell r="DD208"/>
          <cell r="DE208"/>
          <cell r="DF208"/>
          <cell r="DG208"/>
          <cell r="DH208"/>
          <cell r="DI208"/>
          <cell r="DJ208"/>
          <cell r="DK208"/>
          <cell r="DL208"/>
          <cell r="DM208"/>
          <cell r="DN208"/>
          <cell r="DO208"/>
          <cell r="DP208"/>
          <cell r="DQ208"/>
          <cell r="DR208"/>
          <cell r="DS208"/>
          <cell r="DT208"/>
          <cell r="DU208"/>
          <cell r="DV208"/>
          <cell r="DW208">
            <v>42186</v>
          </cell>
          <cell r="DX208">
            <v>43098</v>
          </cell>
          <cell r="DY208">
            <v>42460</v>
          </cell>
          <cell r="DZ208"/>
          <cell r="EA208">
            <v>43249</v>
          </cell>
          <cell r="EB208"/>
          <cell r="EC208">
            <v>41204</v>
          </cell>
          <cell r="ED208">
            <v>42380</v>
          </cell>
          <cell r="EE208">
            <v>41943</v>
          </cell>
          <cell r="EF208">
            <v>41379</v>
          </cell>
          <cell r="EG208">
            <v>41942</v>
          </cell>
          <cell r="EH208"/>
          <cell r="EI208">
            <v>42825</v>
          </cell>
          <cell r="EJ208">
            <v>42834</v>
          </cell>
        </row>
        <row r="209">
          <cell r="B209" t="str">
            <v>Project</v>
          </cell>
          <cell r="C209" t="str">
            <v>Project</v>
          </cell>
          <cell r="D209" t="str">
            <v>Project</v>
          </cell>
          <cell r="E209" t="str">
            <v>Project</v>
          </cell>
          <cell r="F209" t="str">
            <v>Project</v>
          </cell>
          <cell r="G209" t="str">
            <v>Project</v>
          </cell>
          <cell r="H209" t="str">
            <v>Project</v>
          </cell>
          <cell r="I209" t="str">
            <v>Project</v>
          </cell>
          <cell r="J209" t="str">
            <v>Project</v>
          </cell>
          <cell r="K209" t="str">
            <v>Project</v>
          </cell>
          <cell r="L209" t="str">
            <v>Project</v>
          </cell>
          <cell r="M209" t="str">
            <v>Project</v>
          </cell>
          <cell r="N209"/>
          <cell r="O209" t="str">
            <v>Assurance - MPA PAR</v>
          </cell>
          <cell r="P209" t="str">
            <v>Approval - HMT Other</v>
          </cell>
          <cell r="Q209" t="str">
            <v>Project</v>
          </cell>
          <cell r="R209" t="str">
            <v>Project</v>
          </cell>
          <cell r="S209" t="str">
            <v>Project</v>
          </cell>
          <cell r="T209" t="str">
            <v>Project</v>
          </cell>
          <cell r="U209"/>
          <cell r="V209" t="str">
            <v>Procurement</v>
          </cell>
          <cell r="W209"/>
          <cell r="X209" t="str">
            <v>Project</v>
          </cell>
          <cell r="Y209" t="str">
            <v>Project</v>
          </cell>
          <cell r="Z209" t="str">
            <v>Project</v>
          </cell>
          <cell r="AA209" t="str">
            <v>Project</v>
          </cell>
          <cell r="AB209" t="str">
            <v>Project</v>
          </cell>
          <cell r="AC209" t="str">
            <v>Approval - Departmental</v>
          </cell>
          <cell r="AD209" t="str">
            <v>Project</v>
          </cell>
          <cell r="AE209"/>
          <cell r="AF209" t="str">
            <v>Project</v>
          </cell>
          <cell r="AG209" t="str">
            <v>Project</v>
          </cell>
          <cell r="AH209"/>
          <cell r="AI209" t="str">
            <v>Project</v>
          </cell>
          <cell r="AJ209" t="str">
            <v>Project</v>
          </cell>
          <cell r="AK209" t="str">
            <v>Approval - Other</v>
          </cell>
          <cell r="AL209" t="str">
            <v>Project</v>
          </cell>
          <cell r="AM209" t="str">
            <v>Project</v>
          </cell>
          <cell r="AN209" t="str">
            <v>Project</v>
          </cell>
          <cell r="AO209" t="str">
            <v>Project</v>
          </cell>
          <cell r="AP209" t="str">
            <v>Project</v>
          </cell>
          <cell r="AQ209" t="str">
            <v>Project</v>
          </cell>
          <cell r="AR209"/>
          <cell r="AS209" t="str">
            <v>Project</v>
          </cell>
          <cell r="AT209" t="str">
            <v>Project</v>
          </cell>
          <cell r="AU209" t="str">
            <v xml:space="preserve">Other </v>
          </cell>
          <cell r="AV209" t="str">
            <v>Project</v>
          </cell>
          <cell r="AW209" t="str">
            <v>Project</v>
          </cell>
          <cell r="AX209" t="str">
            <v>Approval - Departmental</v>
          </cell>
          <cell r="AY209" t="str">
            <v>Procurement</v>
          </cell>
          <cell r="AZ209" t="str">
            <v>Assurance - MPA other</v>
          </cell>
          <cell r="BA209" t="str">
            <v>Project</v>
          </cell>
          <cell r="BB209" t="str">
            <v>Assurance - MPA Gate 0</v>
          </cell>
          <cell r="BC209"/>
          <cell r="BD209" t="str">
            <v>Assurance - MPA PAR</v>
          </cell>
          <cell r="BE209"/>
          <cell r="BF209" t="str">
            <v>Approval - Departmental</v>
          </cell>
          <cell r="BG209" t="str">
            <v>Project</v>
          </cell>
          <cell r="BH209" t="str">
            <v>Project</v>
          </cell>
          <cell r="BI209" t="str">
            <v>Project</v>
          </cell>
          <cell r="BJ209"/>
          <cell r="BK209" t="str">
            <v>Project</v>
          </cell>
          <cell r="BL209" t="str">
            <v>Procurement</v>
          </cell>
          <cell r="BM209" t="str">
            <v>Project</v>
          </cell>
          <cell r="BN209" t="str">
            <v>Project</v>
          </cell>
          <cell r="BO209" t="str">
            <v>Procurement</v>
          </cell>
          <cell r="BP209" t="str">
            <v>Project</v>
          </cell>
          <cell r="BQ209" t="str">
            <v>Project</v>
          </cell>
          <cell r="BR209" t="str">
            <v>Project</v>
          </cell>
          <cell r="BS209" t="str">
            <v>Procurement</v>
          </cell>
          <cell r="BT209" t="str">
            <v>Project</v>
          </cell>
          <cell r="BU209"/>
          <cell r="BV209" t="str">
            <v>Project</v>
          </cell>
          <cell r="BW209" t="str">
            <v>Project</v>
          </cell>
          <cell r="BX209" t="str">
            <v>Project</v>
          </cell>
          <cell r="BY209" t="str">
            <v>Project</v>
          </cell>
          <cell r="BZ209"/>
          <cell r="CA209" t="str">
            <v>Project</v>
          </cell>
          <cell r="CB209" t="str">
            <v>Project</v>
          </cell>
          <cell r="CC209"/>
          <cell r="CD209" t="str">
            <v>Project</v>
          </cell>
          <cell r="CE209" t="str">
            <v xml:space="preserve">Other </v>
          </cell>
          <cell r="CF209" t="str">
            <v>Project</v>
          </cell>
          <cell r="CG209" t="str">
            <v>Project</v>
          </cell>
          <cell r="CH209"/>
          <cell r="CI209" t="str">
            <v>Project</v>
          </cell>
          <cell r="CJ209" t="str">
            <v>Project</v>
          </cell>
          <cell r="CK209" t="str">
            <v>Approval - Departmental</v>
          </cell>
          <cell r="CL209" t="str">
            <v>Project</v>
          </cell>
          <cell r="CM209" t="str">
            <v>Project</v>
          </cell>
          <cell r="CN209" t="str">
            <v>Project</v>
          </cell>
          <cell r="CO209" t="str">
            <v>Project</v>
          </cell>
          <cell r="CP209" t="str">
            <v>Project</v>
          </cell>
          <cell r="CQ209"/>
          <cell r="CR209"/>
          <cell r="CS209"/>
          <cell r="CT209"/>
          <cell r="CU209"/>
          <cell r="CV209"/>
          <cell r="CW209"/>
          <cell r="CX209"/>
          <cell r="CY209"/>
          <cell r="CZ209"/>
          <cell r="DA209"/>
          <cell r="DB209"/>
          <cell r="DC209"/>
          <cell r="DD209"/>
          <cell r="DE209"/>
          <cell r="DF209"/>
          <cell r="DG209"/>
          <cell r="DH209"/>
          <cell r="DI209"/>
          <cell r="DJ209"/>
          <cell r="DK209"/>
          <cell r="DL209"/>
          <cell r="DM209"/>
          <cell r="DN209"/>
          <cell r="DO209"/>
          <cell r="DP209"/>
          <cell r="DQ209"/>
          <cell r="DR209"/>
          <cell r="DS209"/>
          <cell r="DT209"/>
          <cell r="DU209"/>
          <cell r="DV209"/>
          <cell r="DW209" t="str">
            <v>Project</v>
          </cell>
          <cell r="DX209" t="str">
            <v>Project</v>
          </cell>
          <cell r="DY209"/>
          <cell r="DZ209"/>
          <cell r="EA209" t="str">
            <v>Project</v>
          </cell>
          <cell r="EB209"/>
          <cell r="EC209" t="str">
            <v>Project</v>
          </cell>
          <cell r="ED209"/>
          <cell r="EE209" t="str">
            <v>Project</v>
          </cell>
          <cell r="EF209" t="str">
            <v>Project</v>
          </cell>
          <cell r="EG209" t="str">
            <v>Procurement</v>
          </cell>
          <cell r="EH209"/>
          <cell r="EI209" t="str">
            <v>Project</v>
          </cell>
          <cell r="EJ209" t="str">
            <v>Project</v>
          </cell>
        </row>
        <row r="210">
          <cell r="B210" t="str">
            <v>Rebaseline to sale completion in 16/17, and market testing moved to commence post EU Referendum, moving out all other milestones</v>
          </cell>
          <cell r="C210" t="str">
            <v>No change since prior period</v>
          </cell>
          <cell r="D210"/>
          <cell r="E210"/>
          <cell r="F210"/>
          <cell r="G210" t="str">
            <v>Complete - Recruitment Hub TOM defined and approved.</v>
          </cell>
          <cell r="H210" t="str">
            <v>Decision not to re-used Proof of Concept solution and incumbent supplier to deliver Release 1 has resulted in a revision to the R1 go live. Agreement to delay Wave 1 transitions is currently being finalised with effected partners. .</v>
          </cell>
          <cell r="I210" t="str">
            <v>All 6 objectives for live are published on the GOV.UK Verify blog. A live service also has to pass the Government Digital Service assessment (see Government Service Design manual).</v>
          </cell>
          <cell r="J210"/>
          <cell r="K210"/>
          <cell r="L210" t="str">
            <v>EA Successfullly went live</v>
          </cell>
          <cell r="M210"/>
          <cell r="N210"/>
          <cell r="O210"/>
          <cell r="P210"/>
          <cell r="Q210"/>
          <cell r="R210"/>
          <cell r="S210"/>
          <cell r="T210" t="str">
            <v>Delayed due to delay to signature</v>
          </cell>
          <cell r="U210"/>
          <cell r="V210"/>
          <cell r="W210"/>
          <cell r="X210"/>
          <cell r="Y210"/>
          <cell r="Z210"/>
          <cell r="AA210" t="str">
            <v>Approval of 3rd Annual Plan by the Thames Estuary Board.</v>
          </cell>
          <cell r="AB210"/>
          <cell r="AC210"/>
          <cell r="AD210" t="str">
            <v>As it is a rolling programme of individual projects, each project has an independent review and approval by the PSBP Head of Assuance and Approvals. Therefore dates have been provided for the overall programme at various phases and percentage intervalsDates for theses milestones have been treated as baseline as these align to the new milestones agreed as part of the Performance Framework with IPA.</v>
          </cell>
          <cell r="AE210"/>
          <cell r="AF210"/>
          <cell r="AG210" t="str">
            <v>3 months following examination closure</v>
          </cell>
          <cell r="AH210"/>
          <cell r="AI210" t="str">
            <v>Complete</v>
          </cell>
          <cell r="AJ210" t="str">
            <v>New rolling stock brought into service</v>
          </cell>
          <cell r="AK210" t="str">
            <v>Delay in obtaining consents from Local Authority</v>
          </cell>
          <cell r="AL210" t="str">
            <v xml:space="preserve">December 2017 Timetable change </v>
          </cell>
          <cell r="AM210" t="str">
            <v>Royal Assent for Phase 2a hybrid Bill targeted for 2019</v>
          </cell>
          <cell r="AN210"/>
          <cell r="AO210" t="str">
            <v xml:space="preserve">The Project has agreed with DfT that Highways England will make its recommendation to BICC at the end of October 2016.  The Project timescale has been extended to provide sufficient time to consider and respond to issues raised in the consultation which generated over 47,000 responses. </v>
          </cell>
          <cell r="AP210" t="str">
            <v>SDP and Project Director Milestone.</v>
          </cell>
          <cell r="AQ210" t="str">
            <v>complexity around power supply</v>
          </cell>
          <cell r="AR210"/>
          <cell r="AS210">
            <v>0</v>
          </cell>
          <cell r="AT210" t="str">
            <v>This reflects latest plans.</v>
          </cell>
          <cell r="AU210" t="str">
            <v>10 car services operating on the Reading line</v>
          </cell>
          <cell r="AV210" t="str">
            <v>Revision to later passenger service date as a result of some delays in testing and approvals (former planned date Feb 2016)</v>
          </cell>
          <cell r="AW210" t="str">
            <v>The intital date provided for the milestone was an estimate hence slippage</v>
          </cell>
          <cell r="AX210" t="str">
            <v>*** Dates unchanged pending release of the NDG review and completion of appropriate impact assessment on the programme. ***OBC for Phase 1. The OBC entered the internal review cycle in November 2016. IPMB and DH approvals are expected during April 2016 ahead of formal HMT approval by the end of May 2016.</v>
          </cell>
          <cell r="AY210" t="str">
            <v>Approval took longer than anticipated.</v>
          </cell>
          <cell r="AZ210" t="str">
            <v>there is no Gate 5 option or ability to add that option</v>
          </cell>
          <cell r="BA210" t="str">
            <v>Delayed due to resourcing and the requirement to get detailed feedback from the NHS which has been time consuming</v>
          </cell>
          <cell r="BB210"/>
          <cell r="BC210"/>
          <cell r="BD210"/>
          <cell r="BE210"/>
          <cell r="BF210" t="str">
            <v>IPMB meeting was rearranged.</v>
          </cell>
          <cell r="BG210" t="str">
            <v>Plan approved at December programme board</v>
          </cell>
          <cell r="BH210"/>
          <cell r="BI210" t="str">
            <v>IBM have advised of a delay, caused by delivery issues that require re-planning. Re-planning is ongoing, subject to contract review ahead of re-baselining dates. As such, the milestone end date remains tbc (forecast added only at 31/12/17)</v>
          </cell>
          <cell r="BJ210"/>
          <cell r="BK210" t="str">
            <v>Date changed following delays in confirming final technical solution. Rebaselined in TER and IPMB submission</v>
          </cell>
          <cell r="BL210" t="str">
            <v xml:space="preserve">The previously agreed baselined plan is no longer deliverable. A revised implementation approach has been agreed by the HSC on 26th of May 2016. Re-planning activities are under way. </v>
          </cell>
          <cell r="BM210" t="str">
            <v>Resources not yet in place. Beta work prioritised until team scales</v>
          </cell>
          <cell r="BN210" t="str">
            <v>Design work could not be initiated until contracts were exchanged with GSK and then framework partners usually   require a 4-6 week mobilisation period. Contracts were exchanged on 09/08/2013. Preparation work allowed slightly shortened ramp up period. In the event the planned start date was achieved.</v>
          </cell>
          <cell r="BO210" t="str">
            <v>Replanning results in a slightly different approach to achieve the same overall timescale with slightly later OJEU for IT SIAM.</v>
          </cell>
          <cell r="BP210"/>
          <cell r="BQ210" t="str">
            <v>NEST Capacity currently 4m - 80%</v>
          </cell>
          <cell r="BR210" t="str">
            <v>Milestone complete. Baseline amended due to re-planning.</v>
          </cell>
          <cell r="BS210" t="str">
            <v>Milestone likely to move to  early 2017.</v>
          </cell>
          <cell r="BT210" t="str">
            <v xml:space="preserve"> GDS assessment to be rescheduled,  Public Beta start is therefore delayed.  In the meantime the project is undertaking further activity on user research and in the assisted digital space.</v>
          </cell>
          <cell r="BU210"/>
          <cell r="BV210" t="str">
            <v>Complete</v>
          </cell>
          <cell r="BW210" t="str">
            <v>Phased approach agreed at FBC to account for clearing of the backlogs and phased rollout.</v>
          </cell>
          <cell r="BX210" t="str">
            <v>Complete</v>
          </cell>
          <cell r="BY210" t="str">
            <v>Occupation delayed due to the delay with main construction</v>
          </cell>
          <cell r="BZ210"/>
          <cell r="CA210" t="str">
            <v>The original intention was to rollout Cloud and Devices together.  Now de-coupled requiring revisit to design and plan etc.</v>
          </cell>
          <cell r="CB210" t="str">
            <v>HMT approval received on 28/03/2014</v>
          </cell>
          <cell r="CC210"/>
          <cell r="CD210"/>
          <cell r="CE210"/>
          <cell r="CF210" t="str">
            <v>Date moved from 15/11/16 to align with departmental  IT release</v>
          </cell>
          <cell r="CG210"/>
          <cell r="CH210"/>
          <cell r="CI210" t="str">
            <v>Additional data collection and analysis is required in order to better inform emerging conclusions and recommendations -- further slippage possible</v>
          </cell>
          <cell r="CJ210" t="str">
            <v>Delayed until a decision had been made on a secure, national hosting capability, to be hosted in Crown.</v>
          </cell>
          <cell r="CK210" t="str">
            <v>The baseline reflect the last approved plan. A joint commercial position is yet to be agreed,  without which approval of the R1 programme plan (26/11/15) will not be provided.</v>
          </cell>
          <cell r="CL210"/>
          <cell r="CM210"/>
          <cell r="CN210"/>
          <cell r="CO210"/>
          <cell r="CP210"/>
          <cell r="CQ210"/>
          <cell r="CR210"/>
          <cell r="CS210"/>
          <cell r="CT210"/>
          <cell r="CU210"/>
          <cell r="CV210"/>
          <cell r="CW210"/>
          <cell r="CX210"/>
          <cell r="CY210"/>
          <cell r="CZ210"/>
          <cell r="DA210"/>
          <cell r="DB210"/>
          <cell r="DC210"/>
          <cell r="DD210"/>
          <cell r="DE210"/>
          <cell r="DF210"/>
          <cell r="DG210"/>
          <cell r="DH210"/>
          <cell r="DI210"/>
          <cell r="DJ210"/>
          <cell r="DK210"/>
          <cell r="DL210"/>
          <cell r="DM210"/>
          <cell r="DN210"/>
          <cell r="DO210"/>
          <cell r="DP210"/>
          <cell r="DQ210"/>
          <cell r="DR210"/>
          <cell r="DS210"/>
          <cell r="DT210"/>
          <cell r="DU210"/>
          <cell r="DV210"/>
          <cell r="DW210"/>
          <cell r="DX210"/>
          <cell r="DY210" t="str">
            <v>completion rollout of Crown Court Digital case solution</v>
          </cell>
          <cell r="DZ210"/>
          <cell r="EA210" t="str">
            <v>Slippage due to complex contract negotiations</v>
          </cell>
          <cell r="EB210"/>
          <cell r="EC210" t="str">
            <v>Legal aid is inherently complicated, making the technical landscape challenging.</v>
          </cell>
          <cell r="ED210"/>
          <cell r="EE210"/>
          <cell r="EF210"/>
          <cell r="EG210"/>
          <cell r="EH210"/>
          <cell r="EI210"/>
          <cell r="EJ210" t="str">
            <v>These level 0 Programme Milestones have been identified showing the critical high level milestones for the Programme</v>
          </cell>
        </row>
        <row r="211">
          <cell r="B211" t="str">
            <v>Sale Completion</v>
          </cell>
          <cell r="C211" t="str">
            <v>Register Service Contract award</v>
          </cell>
          <cell r="D211" t="str">
            <v>Ship in Service</v>
          </cell>
          <cell r="E211"/>
          <cell r="F211" t="str">
            <v>UKCMRI name changed to The Francis Crick Institute</v>
          </cell>
          <cell r="G211" t="str">
            <v>Commercial College design and complete and agreed</v>
          </cell>
          <cell r="H211" t="str">
            <v>Wave 1 - Transition to Live complete</v>
          </cell>
          <cell r="I211" t="str">
            <v>CO Investment Approvement Board spend and business case approval</v>
          </cell>
          <cell r="J211" t="str">
            <v>Tranche 3 Implementation activities Complete</v>
          </cell>
          <cell r="K211" t="str">
            <v>ISSC1 - PSN accredited</v>
          </cell>
          <cell r="L211" t="str">
            <v>Defra SOP Go-live</v>
          </cell>
          <cell r="M211" t="str">
            <v>legal Set-uo activities complete</v>
          </cell>
          <cell r="N211" t="str">
            <v>PSN C - WAN Transformation Complete</v>
          </cell>
          <cell r="O211" t="str">
            <v>Clearance delivery plan signed-off by ministers</v>
          </cell>
          <cell r="P211" t="str">
            <v>Decant Plan Outline</v>
          </cell>
          <cell r="Q211" t="str">
            <v>c90% of programme/delivery complete (95% superfast target) - c5m homes and businesses delivered out of up to 5.5m homes and businesses [dependant on further funding, e.g gainshare to determine final coverage which is not yet known]</v>
          </cell>
          <cell r="R211" t="str">
            <v>Budget Allocation End Date for Project</v>
          </cell>
          <cell r="S211" t="str">
            <v>Superstructure Concrete and Steel start</v>
          </cell>
          <cell r="T211" t="str">
            <v>National Audit Office - first report expected</v>
          </cell>
          <cell r="U211"/>
          <cell r="V211" t="str">
            <v>Submit draft ITSFT for Governance Approval</v>
          </cell>
          <cell r="W211"/>
          <cell r="X211" t="str">
            <v>Programme: Central planning assumption for the Data and Communications Company to be operational</v>
          </cell>
          <cell r="Y211" t="str">
            <v>System ready for Pillar 2 Countryside Stewardship capital scheme payments</v>
          </cell>
          <cell r="Z211" t="str">
            <v>Hosting Service Requirements Complete</v>
          </cell>
          <cell r="AA211" t="str">
            <v>Approval of Annual Plan 18/19</v>
          </cell>
          <cell r="AB211" t="str">
            <v>Acceptance</v>
          </cell>
          <cell r="AC211" t="str">
            <v>Final 2017/18 funding allocations to LAs announced</v>
          </cell>
          <cell r="AD211" t="str">
            <v>50% PSBP1 Contracts Awarded</v>
          </cell>
          <cell r="AE211" t="str">
            <v>Financial close batch 4</v>
          </cell>
          <cell r="AF211" t="str">
            <v>9 Complete Combined Building</v>
          </cell>
          <cell r="AG211" t="str">
            <v>Secretary of State DCO Decision</v>
          </cell>
          <cell r="AH211"/>
          <cell r="AI211" t="str">
            <v>Draft National Policy Statement (NPS) publication</v>
          </cell>
          <cell r="AJ211" t="str">
            <v xml:space="preserve">Stage 2 </v>
          </cell>
          <cell r="AK211" t="str">
            <v xml:space="preserve">East West Phase 1 - Route to Oxford Parkway Entry Into Service </v>
          </cell>
          <cell r="AL211" t="str">
            <v>Introduction of enhanced IEP capacity and services on Great Western Mainline, electric services to Newbury and enhanced capacity for the West of England</v>
          </cell>
          <cell r="AM211" t="str">
            <v xml:space="preserve"> - Phase 2a Start of Operation</v>
          </cell>
          <cell r="AN211" t="str">
            <v xml:space="preserve">Mileage accumulation tests for 1st GW elec sets </v>
          </cell>
          <cell r="AO211"/>
          <cell r="AP211" t="str">
            <v>Start of Bedford-Corby Electric Services (Midland Main Line)</v>
          </cell>
          <cell r="AQ211" t="str">
            <v xml:space="preserve">Development of Transpennine Route Upgrade by Network Rail to be completed by December 2017  to enable department to make final approval decision. </v>
          </cell>
          <cell r="AR211"/>
          <cell r="AS211" t="str">
            <v>Stornoway</v>
          </cell>
          <cell r="AT211" t="str">
            <v>Migrate DfTc</v>
          </cell>
          <cell r="AU211" t="str">
            <v>10-car services to run on Waterloo suburban routes providing additional peak capacity</v>
          </cell>
          <cell r="AV211" t="str">
            <v>Hornsey Depot Commissioning</v>
          </cell>
          <cell r="AW211" t="str">
            <v>First patient due to receive WGS report</v>
          </cell>
          <cell r="AX211" t="str">
            <v>care.data Phase 1 OBC - HMT approval</v>
          </cell>
          <cell r="AY211" t="str">
            <v>2015 season: Vaccination of 2 - 6 year olds and children in pilots completed</v>
          </cell>
          <cell r="AZ211" t="str">
            <v>Full Exit (non-Lornezo)</v>
          </cell>
          <cell r="BA211" t="str">
            <v>Consultation on extending charging Regulations response published</v>
          </cell>
          <cell r="BB211" t="str">
            <v>Project Start Date</v>
          </cell>
          <cell r="BC211"/>
          <cell r="BD211" t="str">
            <v>Network Service Integrator FBC Approved</v>
          </cell>
          <cell r="BE211"/>
          <cell r="BF211" t="str">
            <v>OBC approval at NHS England Board</v>
          </cell>
          <cell r="BG211" t="str">
            <v>MPA Review</v>
          </cell>
          <cell r="BH211" t="str">
            <v>UCLH - Building Ready for Equipment</v>
          </cell>
          <cell r="BI211"/>
          <cell r="BJ211"/>
          <cell r="BK211" t="str">
            <v>Migration to New platform complete</v>
          </cell>
          <cell r="BL211" t="str">
            <v>Service Go LiveFacilities &amp; Estates</v>
          </cell>
          <cell r="BM211" t="str">
            <v>Live content tested on beta.nhs.uk</v>
          </cell>
          <cell r="BN211" t="str">
            <v>end stage 0 design</v>
          </cell>
          <cell r="BO211" t="str">
            <v>OBC - IT SIAM</v>
          </cell>
          <cell r="BP211"/>
          <cell r="BQ211" t="str">
            <v>New Born Employers commence staging</v>
          </cell>
          <cell r="BR211" t="str">
            <v xml:space="preserve">Case closure start </v>
          </cell>
          <cell r="BS211" t="str">
            <v xml:space="preserve">Final Dilapidation Period </v>
          </cell>
          <cell r="BT211" t="str">
            <v>Referral Capture Live Service Launch</v>
          </cell>
          <cell r="BU211"/>
          <cell r="BV211" t="str">
            <v>NSP Jan 16 IT Release</v>
          </cell>
          <cell r="BW211" t="str">
            <v>PIP Full Rollout</v>
          </cell>
          <cell r="BX211" t="str">
            <v>National Expansion of Singles Complete</v>
          </cell>
          <cell r="BY211"/>
          <cell r="BZ211"/>
          <cell r="CA211" t="str">
            <v>Pilots for KE2 (Analytics, LMS, GIS Mapping) complete</v>
          </cell>
          <cell r="CB211" t="str">
            <v>Gateway 4</v>
          </cell>
          <cell r="CC211"/>
          <cell r="CD211" t="str">
            <v>Wave 2 Transition Detailed Design Complete</v>
          </cell>
          <cell r="CE211" t="str">
            <v>CDS Increment 5  Starts</v>
          </cell>
          <cell r="CF211" t="str">
            <v xml:space="preserve">Go Live full accounts rollout starts - public beta </v>
          </cell>
          <cell r="CG211" t="str">
            <v xml:space="preserve">Roll out of an effective and eficient Communications Data Operating model (CDOM) to a further 6 police regions/forces. </v>
          </cell>
          <cell r="CH211"/>
          <cell r="CI211" t="str">
            <v xml:space="preserve">Strategic IT Platform: Beta test site live </v>
          </cell>
          <cell r="CJ211" t="str">
            <v xml:space="preserve">Border Crossing National Rollout complete </v>
          </cell>
          <cell r="CK211" t="str">
            <v>M1(b) - Disclosure Go / No-Go decision</v>
          </cell>
          <cell r="CL211" t="str">
            <v>1st Service Go Live</v>
          </cell>
          <cell r="CM211" t="str">
            <v>Strategic Mobile Project (IABS &amp; IDENT1) Go-Live</v>
          </cell>
          <cell r="CN211" t="str">
            <v>Caseworking - Initial Accommodation Live</v>
          </cell>
          <cell r="CO211" t="str">
            <v xml:space="preserve"> Wave 2: Improve 2MS meeting room management with the installation of display screen facilities.</v>
          </cell>
          <cell r="CP211" t="str">
            <v>HO Service Desks Go Live</v>
          </cell>
          <cell r="CQ211"/>
          <cell r="CR211"/>
          <cell r="CS211"/>
          <cell r="CT211"/>
          <cell r="CU211"/>
          <cell r="CV211"/>
          <cell r="CW211"/>
          <cell r="CX211"/>
          <cell r="CY211"/>
          <cell r="CZ211"/>
          <cell r="DA211"/>
          <cell r="DB211"/>
          <cell r="DC211"/>
          <cell r="DD211"/>
          <cell r="DE211"/>
          <cell r="DF211"/>
          <cell r="DG211"/>
          <cell r="DH211"/>
          <cell r="DI211"/>
          <cell r="DJ211"/>
          <cell r="DK211"/>
          <cell r="DL211"/>
          <cell r="DM211"/>
          <cell r="DN211"/>
          <cell r="DO211"/>
          <cell r="DP211"/>
          <cell r="DQ211"/>
          <cell r="DR211"/>
          <cell r="DS211"/>
          <cell r="DT211"/>
          <cell r="DU211"/>
          <cell r="DV211"/>
          <cell r="DW211" t="str">
            <v>Appoint Prison Senior Management Team</v>
          </cell>
          <cell r="DX211" t="str">
            <v>ATCM - Beta &amp; Live Dev Complete (Extension to other prosecutors)</v>
          </cell>
          <cell r="DY211" t="str">
            <v>completion rollout of Crown Court In Court presentation solution</v>
          </cell>
          <cell r="DZ211"/>
          <cell r="EA211" t="str">
            <v>Disc Contract Exit &amp; migration complete</v>
          </cell>
          <cell r="EB211"/>
          <cell r="EC211" t="str">
            <v>IDP System changes to accommodate LAR Phase 2 go live</v>
          </cell>
          <cell r="ED211" t="str">
            <v xml:space="preserve">begin preparation of duty rotas </v>
          </cell>
          <cell r="EE211" t="str">
            <v>Gate 1A Mail Migration Complete</v>
          </cell>
          <cell r="EF211" t="str">
            <v>COMPETITION - Issue ITT for first Competition</v>
          </cell>
          <cell r="EG211" t="str">
            <v>Submission of bids</v>
          </cell>
          <cell r="EH211"/>
          <cell r="EI211" t="str">
            <v>Strategic priorities and tasking processes implemented</v>
          </cell>
          <cell r="EJ211" t="str">
            <v>White Paper published</v>
          </cell>
        </row>
        <row r="212">
          <cell r="B212">
            <v>42460</v>
          </cell>
          <cell r="C212">
            <v>42765</v>
          </cell>
          <cell r="D212">
            <v>44134</v>
          </cell>
          <cell r="E212"/>
          <cell r="F212">
            <v>40725</v>
          </cell>
          <cell r="G212">
            <v>42369</v>
          </cell>
          <cell r="H212">
            <v>42735</v>
          </cell>
          <cell r="I212">
            <v>42222</v>
          </cell>
          <cell r="J212">
            <v>43131</v>
          </cell>
          <cell r="K212">
            <v>41820</v>
          </cell>
          <cell r="L212">
            <v>42009</v>
          </cell>
          <cell r="M212">
            <v>42460</v>
          </cell>
          <cell r="N212">
            <v>42401</v>
          </cell>
          <cell r="O212">
            <v>42618</v>
          </cell>
          <cell r="P212">
            <v>42766</v>
          </cell>
          <cell r="Q212">
            <v>43100</v>
          </cell>
          <cell r="R212">
            <v>42460</v>
          </cell>
          <cell r="S212">
            <v>40817</v>
          </cell>
          <cell r="T212">
            <v>41943</v>
          </cell>
          <cell r="U212"/>
          <cell r="V212">
            <v>41463</v>
          </cell>
          <cell r="W212"/>
          <cell r="X212">
            <v>42276</v>
          </cell>
          <cell r="Y212">
            <v>42461</v>
          </cell>
          <cell r="Z212">
            <v>42566</v>
          </cell>
          <cell r="AA212">
            <v>43132</v>
          </cell>
          <cell r="AB212">
            <v>46477</v>
          </cell>
          <cell r="AC212">
            <v>42716</v>
          </cell>
          <cell r="AD212">
            <v>42158</v>
          </cell>
          <cell r="AE212">
            <v>42157</v>
          </cell>
          <cell r="AF212">
            <v>42071</v>
          </cell>
          <cell r="AG212">
            <v>42503</v>
          </cell>
          <cell r="AH212"/>
          <cell r="AI212">
            <v>42460</v>
          </cell>
          <cell r="AJ212">
            <v>43221</v>
          </cell>
          <cell r="AK212">
            <v>42430</v>
          </cell>
          <cell r="AL212">
            <v>43443</v>
          </cell>
          <cell r="AM212">
            <v>46752</v>
          </cell>
          <cell r="AN212">
            <v>42705</v>
          </cell>
          <cell r="AO212"/>
          <cell r="AP212">
            <v>43830</v>
          </cell>
          <cell r="AQ212">
            <v>43070</v>
          </cell>
          <cell r="AR212"/>
          <cell r="AS212">
            <v>42917</v>
          </cell>
          <cell r="AT212">
            <v>41913</v>
          </cell>
          <cell r="AU212">
            <v>43100</v>
          </cell>
          <cell r="AV212">
            <v>42568</v>
          </cell>
          <cell r="AW212">
            <v>42308</v>
          </cell>
          <cell r="AX212">
            <v>42457</v>
          </cell>
          <cell r="AY212">
            <v>42277</v>
          </cell>
          <cell r="AZ212">
            <v>42825</v>
          </cell>
          <cell r="BA212">
            <v>42277</v>
          </cell>
          <cell r="BB212">
            <v>37622</v>
          </cell>
          <cell r="BC212"/>
          <cell r="BD212">
            <v>42704</v>
          </cell>
          <cell r="BE212"/>
          <cell r="BF212">
            <v>42516</v>
          </cell>
          <cell r="BG212">
            <v>42428</v>
          </cell>
          <cell r="BH212">
            <v>43039</v>
          </cell>
          <cell r="BI212"/>
          <cell r="BJ212"/>
          <cell r="BK212">
            <v>41912</v>
          </cell>
          <cell r="BL212">
            <v>42574</v>
          </cell>
          <cell r="BM212">
            <v>42643</v>
          </cell>
          <cell r="BN212">
            <v>41544</v>
          </cell>
          <cell r="BO212">
            <v>42582</v>
          </cell>
          <cell r="BP212"/>
          <cell r="BQ212">
            <v>43010</v>
          </cell>
          <cell r="BR212">
            <v>41820</v>
          </cell>
          <cell r="BS212">
            <v>42766</v>
          </cell>
          <cell r="BT212">
            <v>42644</v>
          </cell>
          <cell r="BU212"/>
          <cell r="BV212">
            <v>42394</v>
          </cell>
          <cell r="BW212">
            <v>42307</v>
          </cell>
          <cell r="BX212">
            <v>42484</v>
          </cell>
          <cell r="BY212"/>
          <cell r="BZ212"/>
          <cell r="CA212">
            <v>42644</v>
          </cell>
          <cell r="CB212">
            <v>42055</v>
          </cell>
          <cell r="CC212"/>
          <cell r="CD212">
            <v>42375</v>
          </cell>
          <cell r="CE212">
            <v>42719</v>
          </cell>
          <cell r="CF212">
            <v>42767</v>
          </cell>
          <cell r="CG212">
            <v>43008</v>
          </cell>
          <cell r="CH212"/>
          <cell r="CI212">
            <v>42494</v>
          </cell>
          <cell r="CJ212">
            <v>42673</v>
          </cell>
          <cell r="CK212">
            <v>42440</v>
          </cell>
          <cell r="CL212">
            <v>42989</v>
          </cell>
          <cell r="CM212">
            <v>43007</v>
          </cell>
          <cell r="CN212">
            <v>42475</v>
          </cell>
          <cell r="CO212">
            <v>42485</v>
          </cell>
          <cell r="CP212">
            <v>42401</v>
          </cell>
          <cell r="CQ212"/>
          <cell r="CR212"/>
          <cell r="CS212"/>
          <cell r="CT212"/>
          <cell r="CU212"/>
          <cell r="CV212"/>
          <cell r="CW212"/>
          <cell r="CX212"/>
          <cell r="CY212"/>
          <cell r="CZ212"/>
          <cell r="DA212"/>
          <cell r="DB212"/>
          <cell r="DC212"/>
          <cell r="DD212"/>
          <cell r="DE212"/>
          <cell r="DF212"/>
          <cell r="DG212"/>
          <cell r="DH212"/>
          <cell r="DI212"/>
          <cell r="DJ212"/>
          <cell r="DK212"/>
          <cell r="DL212"/>
          <cell r="DM212"/>
          <cell r="DN212"/>
          <cell r="DO212"/>
          <cell r="DP212"/>
          <cell r="DQ212"/>
          <cell r="DR212"/>
          <cell r="DS212"/>
          <cell r="DT212"/>
          <cell r="DU212"/>
          <cell r="DV212"/>
          <cell r="DW212">
            <v>42338</v>
          </cell>
          <cell r="DX212">
            <v>43312</v>
          </cell>
          <cell r="DY212">
            <v>42551</v>
          </cell>
          <cell r="DZ212"/>
          <cell r="EA212">
            <v>42810</v>
          </cell>
          <cell r="EB212"/>
          <cell r="EC212">
            <v>41365</v>
          </cell>
          <cell r="ED212">
            <v>42400</v>
          </cell>
          <cell r="EE212">
            <v>42135</v>
          </cell>
          <cell r="EF212">
            <v>41608</v>
          </cell>
          <cell r="EG212">
            <v>42061</v>
          </cell>
          <cell r="EH212"/>
          <cell r="EI212">
            <v>43190</v>
          </cell>
          <cell r="EJ212">
            <v>43220</v>
          </cell>
        </row>
        <row r="213">
          <cell r="B213">
            <v>42766</v>
          </cell>
          <cell r="C213">
            <v>42614</v>
          </cell>
          <cell r="D213"/>
          <cell r="E213"/>
          <cell r="F213"/>
          <cell r="G213">
            <v>42460</v>
          </cell>
          <cell r="H213"/>
          <cell r="I213">
            <v>42222</v>
          </cell>
          <cell r="J213"/>
          <cell r="K213"/>
          <cell r="L213"/>
          <cell r="M213"/>
          <cell r="N213"/>
          <cell r="O213"/>
          <cell r="P213"/>
          <cell r="Q213"/>
          <cell r="R213"/>
          <cell r="S213"/>
          <cell r="T213">
            <v>42643</v>
          </cell>
          <cell r="U213"/>
          <cell r="V213"/>
          <cell r="W213"/>
          <cell r="X213"/>
          <cell r="Y213">
            <v>42502</v>
          </cell>
          <cell r="Z213">
            <v>42609</v>
          </cell>
          <cell r="AA213"/>
          <cell r="AB213"/>
          <cell r="AC213"/>
          <cell r="AD213"/>
          <cell r="AE213"/>
          <cell r="AF213"/>
          <cell r="AG213"/>
          <cell r="AH213"/>
          <cell r="AI213">
            <v>42643</v>
          </cell>
          <cell r="AJ213">
            <v>43251</v>
          </cell>
          <cell r="AK213">
            <v>42430</v>
          </cell>
          <cell r="AL213">
            <v>43443</v>
          </cell>
          <cell r="AM213"/>
          <cell r="AN213"/>
          <cell r="AO213"/>
          <cell r="AP213">
            <v>43830</v>
          </cell>
          <cell r="AQ213"/>
          <cell r="AR213"/>
          <cell r="AS213"/>
          <cell r="AT213">
            <v>42095</v>
          </cell>
          <cell r="AU213"/>
          <cell r="AV213"/>
          <cell r="AW213"/>
          <cell r="AX213"/>
          <cell r="AY213">
            <v>42399</v>
          </cell>
          <cell r="AZ213"/>
          <cell r="BA213">
            <v>42489</v>
          </cell>
          <cell r="BB213"/>
          <cell r="BC213"/>
          <cell r="BD213"/>
          <cell r="BE213"/>
          <cell r="BF213"/>
          <cell r="BG213"/>
          <cell r="BH213"/>
          <cell r="BI213"/>
          <cell r="BJ213"/>
          <cell r="BK213">
            <v>42548</v>
          </cell>
          <cell r="BL213"/>
          <cell r="BM213"/>
          <cell r="BN213"/>
          <cell r="BO213"/>
          <cell r="BP213"/>
          <cell r="BQ213"/>
          <cell r="BR213"/>
          <cell r="BS213"/>
          <cell r="BT213"/>
          <cell r="BU213"/>
          <cell r="BV213">
            <v>42387</v>
          </cell>
          <cell r="BW213"/>
          <cell r="BX213"/>
          <cell r="BY213"/>
          <cell r="BZ213"/>
          <cell r="CA213"/>
          <cell r="CB213">
            <v>42281</v>
          </cell>
          <cell r="CC213"/>
          <cell r="CD213"/>
          <cell r="CE213"/>
          <cell r="CF213"/>
          <cell r="CG213"/>
          <cell r="CH213"/>
          <cell r="CI213">
            <v>42531</v>
          </cell>
          <cell r="CJ213"/>
          <cell r="CK213"/>
          <cell r="CL213"/>
          <cell r="CM213"/>
          <cell r="CN213">
            <v>42551</v>
          </cell>
          <cell r="CO213"/>
          <cell r="CP213"/>
          <cell r="CQ213"/>
          <cell r="CR213"/>
          <cell r="CS213"/>
          <cell r="CT213"/>
          <cell r="CU213"/>
          <cell r="CV213"/>
          <cell r="CW213"/>
          <cell r="CX213"/>
          <cell r="CY213"/>
          <cell r="CZ213"/>
          <cell r="DA213"/>
          <cell r="DB213"/>
          <cell r="DC213"/>
          <cell r="DD213"/>
          <cell r="DE213"/>
          <cell r="DF213"/>
          <cell r="DG213"/>
          <cell r="DH213"/>
          <cell r="DI213"/>
          <cell r="DJ213"/>
          <cell r="DK213"/>
          <cell r="DL213"/>
          <cell r="DM213"/>
          <cell r="DN213"/>
          <cell r="DO213"/>
          <cell r="DP213"/>
          <cell r="DQ213"/>
          <cell r="DR213"/>
          <cell r="DS213"/>
          <cell r="DT213"/>
          <cell r="DU213"/>
          <cell r="DV213"/>
          <cell r="DW213"/>
          <cell r="DX213"/>
          <cell r="DY213"/>
          <cell r="DZ213"/>
          <cell r="EA213"/>
          <cell r="EB213"/>
          <cell r="EC213"/>
          <cell r="ED213"/>
          <cell r="EE213"/>
          <cell r="EF213"/>
          <cell r="EG213"/>
          <cell r="EH213"/>
          <cell r="EI213"/>
          <cell r="EJ213"/>
        </row>
        <row r="214">
          <cell r="B214">
            <v>42794</v>
          </cell>
          <cell r="C214">
            <v>42643</v>
          </cell>
          <cell r="D214">
            <v>44134</v>
          </cell>
          <cell r="E214"/>
          <cell r="F214">
            <v>40725</v>
          </cell>
          <cell r="G214">
            <v>42460</v>
          </cell>
          <cell r="H214">
            <v>42855</v>
          </cell>
          <cell r="I214">
            <v>42222</v>
          </cell>
          <cell r="J214">
            <v>43131</v>
          </cell>
          <cell r="K214">
            <v>41920</v>
          </cell>
          <cell r="L214">
            <v>42513</v>
          </cell>
          <cell r="M214">
            <v>42460</v>
          </cell>
          <cell r="N214">
            <v>42674</v>
          </cell>
          <cell r="O214">
            <v>42618</v>
          </cell>
          <cell r="P214">
            <v>42766</v>
          </cell>
          <cell r="Q214">
            <v>43100</v>
          </cell>
          <cell r="R214">
            <v>42460</v>
          </cell>
          <cell r="S214">
            <v>40969</v>
          </cell>
          <cell r="T214">
            <v>42643</v>
          </cell>
          <cell r="U214"/>
          <cell r="V214">
            <v>41463</v>
          </cell>
          <cell r="W214"/>
          <cell r="X214">
            <v>42643</v>
          </cell>
          <cell r="Y214">
            <v>42569</v>
          </cell>
          <cell r="Z214">
            <v>42636</v>
          </cell>
          <cell r="AA214">
            <v>43132</v>
          </cell>
          <cell r="AB214">
            <v>46477</v>
          </cell>
          <cell r="AC214">
            <v>42716</v>
          </cell>
          <cell r="AD214">
            <v>42158</v>
          </cell>
          <cell r="AE214">
            <v>42486</v>
          </cell>
          <cell r="AF214">
            <v>42071</v>
          </cell>
          <cell r="AG214">
            <v>42501</v>
          </cell>
          <cell r="AH214"/>
          <cell r="AI214">
            <v>42766</v>
          </cell>
          <cell r="AJ214">
            <v>43251</v>
          </cell>
          <cell r="AK214">
            <v>42278</v>
          </cell>
          <cell r="AL214">
            <v>43443</v>
          </cell>
          <cell r="AM214">
            <v>46752</v>
          </cell>
          <cell r="AN214">
            <v>42705</v>
          </cell>
          <cell r="AO214"/>
          <cell r="AP214">
            <v>43830</v>
          </cell>
          <cell r="AQ214">
            <v>43100</v>
          </cell>
          <cell r="AR214"/>
          <cell r="AS214">
            <v>42917</v>
          </cell>
          <cell r="AT214">
            <v>42826</v>
          </cell>
          <cell r="AU214">
            <v>43100</v>
          </cell>
          <cell r="AV214">
            <v>42569</v>
          </cell>
          <cell r="AW214">
            <v>42338</v>
          </cell>
          <cell r="AX214">
            <v>42521</v>
          </cell>
          <cell r="AY214">
            <v>42399</v>
          </cell>
          <cell r="AZ214">
            <v>42825</v>
          </cell>
          <cell r="BA214">
            <v>42643</v>
          </cell>
          <cell r="BB214">
            <v>37622</v>
          </cell>
          <cell r="BC214"/>
          <cell r="BD214">
            <v>42704</v>
          </cell>
          <cell r="BE214"/>
          <cell r="BF214">
            <v>42529</v>
          </cell>
          <cell r="BG214">
            <v>42346</v>
          </cell>
          <cell r="BH214">
            <v>43131</v>
          </cell>
          <cell r="BI214"/>
          <cell r="BJ214"/>
          <cell r="BK214">
            <v>42600</v>
          </cell>
          <cell r="BL214">
            <v>42574</v>
          </cell>
          <cell r="BM214">
            <v>42555</v>
          </cell>
          <cell r="BN214">
            <v>41638</v>
          </cell>
          <cell r="BO214">
            <v>42613</v>
          </cell>
          <cell r="BP214"/>
          <cell r="BQ214">
            <v>43010</v>
          </cell>
          <cell r="BR214">
            <v>41820</v>
          </cell>
          <cell r="BS214">
            <v>42766</v>
          </cell>
          <cell r="BT214">
            <v>42644</v>
          </cell>
          <cell r="BU214"/>
          <cell r="BV214">
            <v>42387</v>
          </cell>
          <cell r="BW214">
            <v>42198</v>
          </cell>
          <cell r="BX214">
            <v>42484</v>
          </cell>
          <cell r="BY214"/>
          <cell r="BZ214"/>
          <cell r="CA214">
            <v>42644</v>
          </cell>
          <cell r="CB214">
            <v>42397</v>
          </cell>
          <cell r="CC214"/>
          <cell r="CD214">
            <v>42375</v>
          </cell>
          <cell r="CE214">
            <v>42719</v>
          </cell>
          <cell r="CF214">
            <v>42781</v>
          </cell>
          <cell r="CG214">
            <v>43008</v>
          </cell>
          <cell r="CH214"/>
          <cell r="CI214">
            <v>42702</v>
          </cell>
          <cell r="CJ214">
            <v>42916</v>
          </cell>
          <cell r="CK214">
            <v>42688</v>
          </cell>
          <cell r="CL214">
            <v>42989</v>
          </cell>
          <cell r="CM214">
            <v>43007</v>
          </cell>
          <cell r="CN214">
            <v>42582</v>
          </cell>
          <cell r="CO214">
            <v>42485</v>
          </cell>
          <cell r="CP214">
            <v>42401</v>
          </cell>
          <cell r="CQ214"/>
          <cell r="CR214"/>
          <cell r="CS214"/>
          <cell r="CT214"/>
          <cell r="CU214"/>
          <cell r="CV214"/>
          <cell r="CW214"/>
          <cell r="CX214"/>
          <cell r="CY214"/>
          <cell r="CZ214"/>
          <cell r="DA214"/>
          <cell r="DB214"/>
          <cell r="DC214"/>
          <cell r="DD214"/>
          <cell r="DE214"/>
          <cell r="DF214"/>
          <cell r="DG214"/>
          <cell r="DH214"/>
          <cell r="DI214"/>
          <cell r="DJ214"/>
          <cell r="DK214"/>
          <cell r="DL214"/>
          <cell r="DM214"/>
          <cell r="DN214"/>
          <cell r="DO214"/>
          <cell r="DP214"/>
          <cell r="DQ214"/>
          <cell r="DR214"/>
          <cell r="DS214"/>
          <cell r="DT214"/>
          <cell r="DU214"/>
          <cell r="DV214"/>
          <cell r="DW214">
            <v>42338</v>
          </cell>
          <cell r="DX214">
            <v>43312</v>
          </cell>
          <cell r="DY214">
            <v>42551</v>
          </cell>
          <cell r="DZ214"/>
          <cell r="EA214">
            <v>43249</v>
          </cell>
          <cell r="EB214"/>
          <cell r="EC214">
            <v>41365</v>
          </cell>
          <cell r="ED214">
            <v>42398</v>
          </cell>
          <cell r="EE214">
            <v>42135</v>
          </cell>
          <cell r="EF214">
            <v>41652</v>
          </cell>
          <cell r="EG214">
            <v>42061</v>
          </cell>
          <cell r="EH214"/>
          <cell r="EI214">
            <v>43190</v>
          </cell>
          <cell r="EJ214">
            <v>43220</v>
          </cell>
        </row>
        <row r="215">
          <cell r="B215" t="str">
            <v>Project</v>
          </cell>
          <cell r="C215" t="str">
            <v>Procurement</v>
          </cell>
          <cell r="D215" t="str">
            <v>Project</v>
          </cell>
          <cell r="E215"/>
          <cell r="F215" t="str">
            <v>Project</v>
          </cell>
          <cell r="G215" t="str">
            <v>Project</v>
          </cell>
          <cell r="H215" t="str">
            <v>Project</v>
          </cell>
          <cell r="I215" t="str">
            <v>Approval - Departmental</v>
          </cell>
          <cell r="J215" t="str">
            <v>Project</v>
          </cell>
          <cell r="K215" t="str">
            <v>Project</v>
          </cell>
          <cell r="L215" t="str">
            <v>Project</v>
          </cell>
          <cell r="M215" t="str">
            <v>Project</v>
          </cell>
          <cell r="N215"/>
          <cell r="O215" t="str">
            <v>Approval - Departmental</v>
          </cell>
          <cell r="P215" t="str">
            <v>Project</v>
          </cell>
          <cell r="Q215" t="str">
            <v>Project</v>
          </cell>
          <cell r="R215" t="str">
            <v>Project</v>
          </cell>
          <cell r="S215" t="str">
            <v>Project</v>
          </cell>
          <cell r="T215" t="str">
            <v>Project</v>
          </cell>
          <cell r="U215"/>
          <cell r="V215" t="str">
            <v>Procurement</v>
          </cell>
          <cell r="W215"/>
          <cell r="X215" t="str">
            <v>Project</v>
          </cell>
          <cell r="Y215" t="str">
            <v>Project</v>
          </cell>
          <cell r="Z215" t="str">
            <v>Project</v>
          </cell>
          <cell r="AA215" t="str">
            <v>Project</v>
          </cell>
          <cell r="AB215" t="str">
            <v>Project</v>
          </cell>
          <cell r="AC215" t="str">
            <v>Project</v>
          </cell>
          <cell r="AD215" t="str">
            <v>Project</v>
          </cell>
          <cell r="AE215"/>
          <cell r="AF215" t="str">
            <v>Project</v>
          </cell>
          <cell r="AG215" t="str">
            <v xml:space="preserve">Other </v>
          </cell>
          <cell r="AH215"/>
          <cell r="AI215" t="str">
            <v>Project</v>
          </cell>
          <cell r="AJ215" t="str">
            <v>Project</v>
          </cell>
          <cell r="AK215" t="str">
            <v>Project</v>
          </cell>
          <cell r="AL215" t="str">
            <v>Project</v>
          </cell>
          <cell r="AM215" t="str">
            <v>Project</v>
          </cell>
          <cell r="AN215" t="str">
            <v>Project</v>
          </cell>
          <cell r="AO215"/>
          <cell r="AP215" t="str">
            <v>Project</v>
          </cell>
          <cell r="AQ215" t="str">
            <v>Project</v>
          </cell>
          <cell r="AR215"/>
          <cell r="AS215" t="str">
            <v>Project</v>
          </cell>
          <cell r="AT215" t="str">
            <v>Project</v>
          </cell>
          <cell r="AU215" t="str">
            <v xml:space="preserve">Other </v>
          </cell>
          <cell r="AV215" t="str">
            <v>Project</v>
          </cell>
          <cell r="AW215" t="str">
            <v>Project</v>
          </cell>
          <cell r="AX215" t="str">
            <v>Approval - HMT Other</v>
          </cell>
          <cell r="AY215" t="str">
            <v>Project</v>
          </cell>
          <cell r="AZ215" t="str">
            <v>Project</v>
          </cell>
          <cell r="BA215" t="str">
            <v>Project</v>
          </cell>
          <cell r="BB215" t="str">
            <v>Project</v>
          </cell>
          <cell r="BC215"/>
          <cell r="BD215" t="str">
            <v>Approval - HMT Other</v>
          </cell>
          <cell r="BE215"/>
          <cell r="BF215" t="str">
            <v>Approval - Departmental</v>
          </cell>
          <cell r="BG215" t="str">
            <v>Assurance - MPA other</v>
          </cell>
          <cell r="BH215" t="str">
            <v>Project</v>
          </cell>
          <cell r="BI215"/>
          <cell r="BJ215"/>
          <cell r="BK215" t="str">
            <v>Project</v>
          </cell>
          <cell r="BL215" t="str">
            <v>Procurement</v>
          </cell>
          <cell r="BM215" t="str">
            <v>Project</v>
          </cell>
          <cell r="BN215" t="str">
            <v>Project</v>
          </cell>
          <cell r="BO215" t="str">
            <v>Approval - HMT Other</v>
          </cell>
          <cell r="BP215"/>
          <cell r="BQ215" t="str">
            <v>Project</v>
          </cell>
          <cell r="BR215" t="str">
            <v>Project</v>
          </cell>
          <cell r="BS215" t="str">
            <v>Project</v>
          </cell>
          <cell r="BT215" t="str">
            <v>Project</v>
          </cell>
          <cell r="BU215"/>
          <cell r="BV215" t="str">
            <v>Project</v>
          </cell>
          <cell r="BW215" t="str">
            <v>Project</v>
          </cell>
          <cell r="BX215" t="str">
            <v>Project</v>
          </cell>
          <cell r="BY215"/>
          <cell r="BZ215"/>
          <cell r="CA215" t="str">
            <v>Project</v>
          </cell>
          <cell r="CB215" t="str">
            <v>Assurance - MPA Gate 4</v>
          </cell>
          <cell r="CC215"/>
          <cell r="CD215" t="str">
            <v>Project</v>
          </cell>
          <cell r="CE215" t="str">
            <v xml:space="preserve">Other </v>
          </cell>
          <cell r="CF215" t="str">
            <v>Project</v>
          </cell>
          <cell r="CG215" t="str">
            <v>Project</v>
          </cell>
          <cell r="CH215"/>
          <cell r="CI215" t="str">
            <v>Project</v>
          </cell>
          <cell r="CJ215" t="str">
            <v>Project</v>
          </cell>
          <cell r="CK215" t="str">
            <v>Approval - Departmental</v>
          </cell>
          <cell r="CL215" t="str">
            <v>Project</v>
          </cell>
          <cell r="CM215" t="str">
            <v>Project</v>
          </cell>
          <cell r="CN215" t="str">
            <v>Project</v>
          </cell>
          <cell r="CO215" t="str">
            <v>Project</v>
          </cell>
          <cell r="CP215" t="str">
            <v>Project</v>
          </cell>
          <cell r="CQ215"/>
          <cell r="CR215"/>
          <cell r="CS215"/>
          <cell r="CT215"/>
          <cell r="CU215"/>
          <cell r="CV215"/>
          <cell r="CW215"/>
          <cell r="CX215"/>
          <cell r="CY215"/>
          <cell r="CZ215"/>
          <cell r="DA215"/>
          <cell r="DB215"/>
          <cell r="DC215"/>
          <cell r="DD215"/>
          <cell r="DE215"/>
          <cell r="DF215"/>
          <cell r="DG215"/>
          <cell r="DH215"/>
          <cell r="DI215"/>
          <cell r="DJ215"/>
          <cell r="DK215"/>
          <cell r="DL215"/>
          <cell r="DM215"/>
          <cell r="DN215"/>
          <cell r="DO215"/>
          <cell r="DP215"/>
          <cell r="DQ215"/>
          <cell r="DR215"/>
          <cell r="DS215"/>
          <cell r="DT215"/>
          <cell r="DU215"/>
          <cell r="DV215"/>
          <cell r="DW215" t="str">
            <v>Project</v>
          </cell>
          <cell r="DX215" t="str">
            <v>Project</v>
          </cell>
          <cell r="DY215"/>
          <cell r="DZ215"/>
          <cell r="EA215" t="str">
            <v>Project</v>
          </cell>
          <cell r="EB215"/>
          <cell r="EC215" t="str">
            <v>Project</v>
          </cell>
          <cell r="ED215"/>
          <cell r="EE215" t="str">
            <v>Project</v>
          </cell>
          <cell r="EF215" t="str">
            <v>Procurement</v>
          </cell>
          <cell r="EG215" t="str">
            <v>Procurement</v>
          </cell>
          <cell r="EH215"/>
          <cell r="EI215" t="str">
            <v>Project</v>
          </cell>
          <cell r="EJ215" t="str">
            <v>Project</v>
          </cell>
        </row>
        <row r="216">
          <cell r="B216" t="str">
            <v>Rebaseline to sale completion in 16/17, and market testing moved to commence post EU Referendum, moving out all other milestones</v>
          </cell>
          <cell r="C216" t="str">
            <v>Slight change in dates in Q4 due to delay in the issue of ITT.</v>
          </cell>
          <cell r="D216"/>
          <cell r="E216"/>
          <cell r="F216"/>
          <cell r="G216" t="str">
            <v>Complete - Design complete and agreed with GDS, Commercial College went live in April 2016</v>
          </cell>
          <cell r="H216" t="str">
            <v>Decision not to re-used Proof of Concept solution and incumbent supplier to deliver Release 1 has resulted in a revision to the R1 go live. Agreement to delay Wave 1 transitions is currently being finalised with effected partners. .</v>
          </cell>
          <cell r="I216"/>
          <cell r="J216"/>
          <cell r="K216" t="str">
            <v>The Agresso solution was awarded accreditation for a 12 month period on 19th September 2014. The ISSC1 solution was certified as Public Service Network(PSN) compliant by the Public Services Assurance and Accreditation Board on 8th October. This will enable arvato to go live with the new Aggresso service connecting to the government wide PSN.</v>
          </cell>
          <cell r="L216" t="str">
            <v>Defra went live 23/05/16</v>
          </cell>
          <cell r="M216"/>
          <cell r="N216"/>
          <cell r="O216"/>
          <cell r="P216"/>
          <cell r="Q216"/>
          <cell r="R216"/>
          <cell r="S216"/>
          <cell r="T216" t="str">
            <v xml:space="preserve">Now confirmed that this report will NOT be published until after FID. </v>
          </cell>
          <cell r="U216"/>
          <cell r="V216"/>
          <cell r="W216"/>
          <cell r="X216"/>
          <cell r="Y216" t="str">
            <v>Delivered in Release 5 which was re-scheduled during Q1</v>
          </cell>
          <cell r="Z216" t="str">
            <v>Rebaselined as part of 'Baseline 2'</v>
          </cell>
          <cell r="AA216" t="str">
            <v>Approval of 4th Annual Plan by the Thames Estuary Board.</v>
          </cell>
          <cell r="AB216"/>
          <cell r="AC216"/>
          <cell r="AD216" t="str">
            <v>As it is a rolling programme of individual projects, each project has an independent review and approval by the PSBP Head of Assuance and Approvals. Therefore dates have been provided for the overall programme at various phases and percentage intervalsDates for theses milestones have been treated as baseline as these align to the new milestones agreed as part of the Performance Framework with IPA.</v>
          </cell>
          <cell r="AE216"/>
          <cell r="AF216"/>
          <cell r="AG216" t="str">
            <v>Approved by SoS</v>
          </cell>
          <cell r="AH216"/>
          <cell r="AI216" t="str">
            <v>These dates are tentative, and dependent on a Government announcement on preferred scheme. Re-planning being undertaken in line with SoS deferral of an announcement on preferred scheme to at least October 2016.</v>
          </cell>
          <cell r="AJ216" t="str">
            <v>Crossrail takes over Heathrow Connect services between Paddington and Heathrow.
The project development agreement states the transfer will occur on a date within May. No specific date is given.</v>
          </cell>
          <cell r="AK216">
            <v>0</v>
          </cell>
          <cell r="AL216" t="str">
            <v>December 2018 Timetable change</v>
          </cell>
          <cell r="AM216" t="str">
            <v>Phase 2a (Birmingham to Crewe) Start of Operation date TBC.</v>
          </cell>
          <cell r="AN216">
            <v>0</v>
          </cell>
          <cell r="AO216"/>
          <cell r="AP216" t="str">
            <v>SDP and Project Director Milestone.</v>
          </cell>
          <cell r="AQ216" t="str">
            <v>NR remitted to deliver scope options for achieving High Level outputs by December 2017. At that point investment decision to be made and funding secured.</v>
          </cell>
          <cell r="AR216"/>
          <cell r="AS216">
            <v>0</v>
          </cell>
          <cell r="AT216" t="str">
            <v>Dftc &amp; DVLA migrations have been de-coupled. DfT migration now target at 1/4/2017 (see below for DVLA).</v>
          </cell>
          <cell r="AU216" t="str">
            <v>10 car services operating on the London Waterloo suburban lines</v>
          </cell>
          <cell r="AV216" t="str">
            <v xml:space="preserve">small slip in original baseline date due to overhead line works and access. Hornsey Depot is on schedule to complete on the 18 July 2016. </v>
          </cell>
          <cell r="AW216" t="str">
            <v>Moved due to delays in sequencing and pipeline activity</v>
          </cell>
          <cell r="AX216" t="str">
            <v>*** Dates unchanged pending release of the NDG review and completion of appropriate impact assessment on the programme. ***OBC for Phase 1. The OBC entered the internal review cycle in November 2016. IPMB and DH approvals are expected during April 2016 ahead of formal HMT approval by the end of May 2016.</v>
          </cell>
          <cell r="AY216" t="str">
            <v>Changed to end of season date</v>
          </cell>
          <cell r="AZ216"/>
          <cell r="BA216" t="str">
            <v>TBC - linked to the EU referendum outcome.  Now awaiting ministerial steers on whether we can publish or not.  If yes, agreement for when TBC - date arbiatry</v>
          </cell>
          <cell r="BB216"/>
          <cell r="BC216"/>
          <cell r="BD216"/>
          <cell r="BE216"/>
          <cell r="BF216" t="str">
            <v>It was agreed NHSE board approval was not needed due to a change in funding flows. Instead approval was needed from HSCIC board which was achieved on 8/06/16</v>
          </cell>
          <cell r="BG216" t="str">
            <v>We envisage this being a Gate 4 for Stage 1 and a Gate 2 for Stage 2</v>
          </cell>
          <cell r="BH216" t="str">
            <v xml:space="preserve">Due to the amended first patient treatment date this date has now been refreshed </v>
          </cell>
          <cell r="BI216"/>
          <cell r="BJ216"/>
          <cell r="BK216" t="str">
            <v>Date changed following delays in confirming final technical solution. Rebaselined in TER and IPMB submission</v>
          </cell>
          <cell r="BL216" t="str">
            <v xml:space="preserve">The previously agreed baselined plan is no longer deliverable. A revised implementation approach has been agreed by the HSC on 26th of May 2016. Re-planning activities are under way. </v>
          </cell>
          <cell r="BM216" t="str">
            <v>Priority given to live testing of Beta</v>
          </cell>
          <cell r="BN216" t="str">
            <v>Consequence of above and detailed discussion with design teams was that Stage 0 design would not complete until end December 2013. This target date was met.</v>
          </cell>
          <cell r="BO216" t="str">
            <v>Replanning results in a slightly different approach to achieve the same overall timescale with slightly later OJEU for IT SIAM.</v>
          </cell>
          <cell r="BP216"/>
          <cell r="BQ216"/>
          <cell r="BR216" t="str">
            <v>Milestone complete</v>
          </cell>
          <cell r="BS216"/>
          <cell r="BT216"/>
          <cell r="BU216"/>
          <cell r="BV216" t="str">
            <v>Complete</v>
          </cell>
          <cell r="BW216" t="str">
            <v>Agreement with SoS to commence rollout of PIP to existing DLA claimants early in a controlled start to test and learn.</v>
          </cell>
          <cell r="BX216" t="str">
            <v>Complete</v>
          </cell>
          <cell r="BY216"/>
          <cell r="BZ216"/>
          <cell r="CA216"/>
          <cell r="CB216" t="str">
            <v>Contractor delays caused delay to review</v>
          </cell>
          <cell r="CC216"/>
          <cell r="CD216"/>
          <cell r="CE216"/>
          <cell r="CF216" t="str">
            <v>Change not significant</v>
          </cell>
          <cell r="CG216"/>
          <cell r="CH216"/>
          <cell r="CI216" t="str">
            <v>Beta design and build taking considerably longer than originally estimated. Replacement of existing supplier and capped T&amp;M arrangement being actively pursued.</v>
          </cell>
          <cell r="CJ216" t="str">
            <v>Delayed until a decision had been made on a secure, national hosting capability, to be hosted in Crown.</v>
          </cell>
          <cell r="CK216" t="str">
            <v>The baseline reflect the last approved plan. A joint commercial position is yet to be agreed,  without which approval of the R1 programme plan (26/11/15) will not be provided.</v>
          </cell>
          <cell r="CL216"/>
          <cell r="CM216"/>
          <cell r="CN216"/>
          <cell r="CO216"/>
          <cell r="CP216"/>
          <cell r="CQ216"/>
          <cell r="CR216"/>
          <cell r="CS216"/>
          <cell r="CT216"/>
          <cell r="CU216"/>
          <cell r="CV216"/>
          <cell r="CW216"/>
          <cell r="CX216"/>
          <cell r="CY216"/>
          <cell r="CZ216"/>
          <cell r="DA216"/>
          <cell r="DB216"/>
          <cell r="DC216"/>
          <cell r="DD216"/>
          <cell r="DE216"/>
          <cell r="DF216"/>
          <cell r="DG216"/>
          <cell r="DH216"/>
          <cell r="DI216"/>
          <cell r="DJ216"/>
          <cell r="DK216"/>
          <cell r="DL216"/>
          <cell r="DM216"/>
          <cell r="DN216"/>
          <cell r="DO216"/>
          <cell r="DP216"/>
          <cell r="DQ216"/>
          <cell r="DR216"/>
          <cell r="DS216"/>
          <cell r="DT216"/>
          <cell r="DU216"/>
          <cell r="DV216"/>
          <cell r="DW216"/>
          <cell r="DX216"/>
          <cell r="DY216" t="str">
            <v>completion rollout of Crown Court In Court presentation solution</v>
          </cell>
          <cell r="DZ216"/>
          <cell r="EA216" t="str">
            <v>Slippage due to complex contract negotiations</v>
          </cell>
          <cell r="EB216"/>
          <cell r="EC216"/>
          <cell r="ED216" t="str">
            <v xml:space="preserve">dates misrecorded due to weekends </v>
          </cell>
          <cell r="EE216"/>
          <cell r="EF216" t="str">
            <v>Not significant - Delayed to allow further discussion with Cabinet Office over preferred procurement route i.e., delaying work to align with work on a cross Government framework contract.</v>
          </cell>
          <cell r="EG216"/>
          <cell r="EH216"/>
          <cell r="EI216"/>
          <cell r="EJ216"/>
        </row>
        <row r="217">
          <cell r="B217"/>
          <cell r="C217" t="str">
            <v>Digitisation &amp; Migration Contract Award/ Quality Partner Contract Award</v>
          </cell>
          <cell r="D217"/>
          <cell r="E217"/>
          <cell r="F217" t="str">
            <v>Disposal of site of National Temperance Hospital</v>
          </cell>
          <cell r="G217" t="str">
            <v>Advice to CST on GCO Terms &amp; Conditions</v>
          </cell>
          <cell r="H217" t="str">
            <v>Release 2   - Ready for Service</v>
          </cell>
          <cell r="I217" t="str">
            <v>MPA Healtchek</v>
          </cell>
          <cell r="J217" t="str">
            <v>Tranche 4  Implementation activities Complete</v>
          </cell>
          <cell r="K217" t="str">
            <v>ISSC1 - DVSA Go-Live</v>
          </cell>
          <cell r="L217" t="str">
            <v>MoJ SOP Go-live</v>
          </cell>
          <cell r="M217" t="str">
            <v>Shadow Running</v>
          </cell>
          <cell r="N217" t="str">
            <v>PSN S - Telephony Transformation Complete</v>
          </cell>
          <cell r="O217" t="str">
            <v>Decision from ministers on investment for Programme Making Special Events community</v>
          </cell>
          <cell r="P217" t="str">
            <v>TAP - Full Business Case</v>
          </cell>
          <cell r="Q217" t="str">
            <v>100% of delivery/programme estimated to be complete - up to c5.5m homes and businesses</v>
          </cell>
          <cell r="R217" t="str">
            <v>75 Masts Built and Rigged</v>
          </cell>
          <cell r="S217" t="str">
            <v>External Cladding Start</v>
          </cell>
          <cell r="T217" t="str">
            <v>National Audit Office - second report expected</v>
          </cell>
          <cell r="U217"/>
          <cell r="V217" t="str">
            <v>Submit Formal ITSFT for Governance Approval</v>
          </cell>
          <cell r="W217"/>
          <cell r="X217" t="str">
            <v>Regulation: Early Rollout Obligation</v>
          </cell>
          <cell r="Y217" t="str">
            <v>Pillar 2 Countryside Stewardship Minimum Viable Service capability delivered</v>
          </cell>
          <cell r="Z217" t="str">
            <v>Hosting Service Contract Awarded</v>
          </cell>
          <cell r="AA217" t="str">
            <v>Approval of Annual Plan 19/20</v>
          </cell>
          <cell r="AB217"/>
          <cell r="AC217" t="str">
            <v>DfE Portfolio Board and HMRC Programme Board approval to commence phased nationwide roll-out</v>
          </cell>
          <cell r="AD217" t="str">
            <v>75% PSBP1 Contracts Awarded</v>
          </cell>
          <cell r="AE217" t="str">
            <v>Financial close batch 5</v>
          </cell>
          <cell r="AF217" t="str">
            <v>10 Complete Main Terminal Building</v>
          </cell>
          <cell r="AG217" t="str">
            <v>Swavesys Compounds Operational</v>
          </cell>
          <cell r="AH217"/>
          <cell r="AI217" t="str">
            <v xml:space="preserve">NPS Designated </v>
          </cell>
          <cell r="AJ217" t="str">
            <v>Station Fit-Outs complete</v>
          </cell>
          <cell r="AK217" t="str">
            <v>East West Phase 2 Funding decision for future deliverables</v>
          </cell>
          <cell r="AL217" t="str">
            <v xml:space="preserve">Electric services on Thames Valley branch lines and services to Oxford to improve capacity of trains. </v>
          </cell>
          <cell r="AM217" t="str">
            <v xml:space="preserve"> - Phase 2b Royal Assent</v>
          </cell>
          <cell r="AN217" t="str">
            <v>First GWML Train Accepted</v>
          </cell>
          <cell r="AO217"/>
          <cell r="AP217" t="str">
            <v>Approval of revised programme baseline</v>
          </cell>
          <cell r="AQ217" t="str">
            <v>NWEP: Delivery of Preston to Blackpool Electrification</v>
          </cell>
          <cell r="AR217"/>
          <cell r="AS217"/>
          <cell r="AT217" t="str">
            <v>Migrate Highways-England</v>
          </cell>
          <cell r="AU217" t="str">
            <v xml:space="preserve">Reopening of former Waterloo International Terminal and operation of 10-car services on the Windsor lines </v>
          </cell>
          <cell r="AV217" t="str">
            <v>ETCS / ATO Operational in Core</v>
          </cell>
          <cell r="AW217" t="str">
            <v>Main data service live</v>
          </cell>
          <cell r="AX217" t="str">
            <v>Evaluation report (including National Data Guardian's input) to be completed to inform decision for next stage</v>
          </cell>
          <cell r="AY217" t="str">
            <v>Addendum FBC approval for 17/18 - HMT</v>
          </cell>
          <cell r="AZ217" t="str">
            <v>All Lorenzo Deployments to complete</v>
          </cell>
          <cell r="BA217" t="str">
            <v xml:space="preserve">Submit business case to extend CRST funding for 2016/17 </v>
          </cell>
          <cell r="BB217" t="str">
            <v>NHS prescription Service EPS interface deployed</v>
          </cell>
          <cell r="BC217"/>
          <cell r="BD217" t="str">
            <v>Security Operations Centre FBC approved</v>
          </cell>
          <cell r="BE217"/>
          <cell r="BF217" t="str">
            <v>Uphold Type 2 objections in all DSCROs</v>
          </cell>
          <cell r="BG217" t="str">
            <v>Stage 2 Transitional Bundle of activities complete</v>
          </cell>
          <cell r="BH217" t="str">
            <v>UCLH - Accelerator and Gantries Installed</v>
          </cell>
          <cell r="BI217"/>
          <cell r="BJ217"/>
          <cell r="BK217" t="str">
            <v>Existing NHSmail 1 Contract Expires</v>
          </cell>
          <cell r="BL217" t="str">
            <v>OJEU PublishedMedical Services</v>
          </cell>
          <cell r="BM217" t="str">
            <v>NHS.UK launched in public beta</v>
          </cell>
          <cell r="BN217" t="str">
            <v>start stage 1 design</v>
          </cell>
          <cell r="BO217" t="str">
            <v>Category Tower &amp; IT SIAM - OJEU Notice</v>
          </cell>
          <cell r="BP217"/>
          <cell r="BQ217"/>
          <cell r="BR217" t="str">
            <v>CMS Release 25b</v>
          </cell>
          <cell r="BS217" t="str">
            <v>Prime Contract Exit Complete</v>
          </cell>
          <cell r="BT217" t="str">
            <v xml:space="preserve">FES WM DP3 </v>
          </cell>
          <cell r="BU217"/>
          <cell r="BV217" t="str">
            <v>NSP April 16 IT Release</v>
          </cell>
          <cell r="BW217"/>
          <cell r="BX217" t="str">
            <v>Transition Commences</v>
          </cell>
          <cell r="BY217"/>
          <cell r="BZ217"/>
          <cell r="CA217" t="str">
            <v>Smart-Phones (Overseas deployment commences)</v>
          </cell>
          <cell r="CB217" t="str">
            <v>Occupation of KCS</v>
          </cell>
          <cell r="CC217"/>
          <cell r="CD217" t="str">
            <v>Wave 2 Service &amp; Staff Transition Complete</v>
          </cell>
          <cell r="CE217" t="str">
            <v>CDS Increment 6 Starts</v>
          </cell>
          <cell r="CF217"/>
          <cell r="CG217" t="str">
            <v>Complete the roll out of the Communications Data Assistant (CDA) and the data Dictionary (DD).</v>
          </cell>
          <cell r="CH217"/>
          <cell r="CI217" t="str">
            <v>Strategic IT Platform: Live Roll-out Commences</v>
          </cell>
          <cell r="CJ217" t="str">
            <v xml:space="preserve">AFTC Release 2 </v>
          </cell>
          <cell r="CK217" t="str">
            <v>Tech R001 - OAT (Barring)</v>
          </cell>
          <cell r="CL217"/>
          <cell r="CM217" t="str">
            <v>Strategic Matcher Project - Go Live</v>
          </cell>
          <cell r="CN217" t="str">
            <v>i-Decide Ready for Decommissioning</v>
          </cell>
          <cell r="CO217" t="str">
            <v>Wave 2: Securing a suitable tenant to take occupation of 2MS.</v>
          </cell>
          <cell r="CP217" t="str">
            <v>WAN Transition Complete</v>
          </cell>
          <cell r="CQ217"/>
          <cell r="CR217"/>
          <cell r="CS217"/>
          <cell r="CT217"/>
          <cell r="CU217"/>
          <cell r="CV217"/>
          <cell r="CW217"/>
          <cell r="CX217"/>
          <cell r="CY217"/>
          <cell r="CZ217"/>
          <cell r="DA217"/>
          <cell r="DB217"/>
          <cell r="DC217"/>
          <cell r="DD217"/>
          <cell r="DE217"/>
          <cell r="DF217"/>
          <cell r="DG217"/>
          <cell r="DH217"/>
          <cell r="DI217"/>
          <cell r="DJ217"/>
          <cell r="DK217"/>
          <cell r="DL217"/>
          <cell r="DM217"/>
          <cell r="DN217"/>
          <cell r="DO217"/>
          <cell r="DP217"/>
          <cell r="DQ217"/>
          <cell r="DR217"/>
          <cell r="DS217"/>
          <cell r="DT217"/>
          <cell r="DU217"/>
          <cell r="DV217"/>
          <cell r="DW217" t="str">
            <v>Prison name announced</v>
          </cell>
          <cell r="DX217"/>
          <cell r="DY217"/>
          <cell r="DZ217"/>
          <cell r="EA217"/>
          <cell r="EB217"/>
          <cell r="EC217" t="str">
            <v>Mandatory Use of CCMS</v>
          </cell>
          <cell r="ED217" t="str">
            <v>Commence negotiations with Rep. Bodies RE 2016 contracts</v>
          </cell>
          <cell r="EE217" t="str">
            <v>Gate 1B Phase 1 Sites Complete</v>
          </cell>
          <cell r="EF217" t="str">
            <v>RESTRUCTURE - 1st Prisoner accepted: The Mount New House Block</v>
          </cell>
          <cell r="EG217" t="str">
            <v>Evaluation of bids</v>
          </cell>
          <cell r="EH217"/>
          <cell r="EI217" t="str">
            <v>Deliver standalone digital collaboration platform</v>
          </cell>
          <cell r="EJ217" t="str">
            <v>2019 Census Rehearsal Date</v>
          </cell>
        </row>
        <row r="218">
          <cell r="B218"/>
          <cell r="C218">
            <v>42836</v>
          </cell>
          <cell r="D218"/>
          <cell r="E218"/>
          <cell r="F218">
            <v>41365</v>
          </cell>
          <cell r="G218">
            <v>42551</v>
          </cell>
          <cell r="H218">
            <v>42735</v>
          </cell>
          <cell r="I218">
            <v>42067</v>
          </cell>
          <cell r="J218">
            <v>43190</v>
          </cell>
          <cell r="K218">
            <v>41730</v>
          </cell>
          <cell r="L218">
            <v>42313</v>
          </cell>
          <cell r="M218">
            <v>42644</v>
          </cell>
          <cell r="N218">
            <v>42460</v>
          </cell>
          <cell r="O218">
            <v>42643</v>
          </cell>
          <cell r="P218">
            <v>42916</v>
          </cell>
          <cell r="Q218">
            <v>44196</v>
          </cell>
          <cell r="R218">
            <v>42460</v>
          </cell>
          <cell r="S218">
            <v>40848</v>
          </cell>
          <cell r="T218">
            <v>42767</v>
          </cell>
          <cell r="U218"/>
          <cell r="V218">
            <v>41519</v>
          </cell>
          <cell r="W218"/>
          <cell r="X218">
            <v>42825</v>
          </cell>
          <cell r="Y218">
            <v>42584</v>
          </cell>
          <cell r="Z218">
            <v>43042</v>
          </cell>
          <cell r="AA218">
            <v>43497</v>
          </cell>
          <cell r="AB218"/>
          <cell r="AC218">
            <v>42766</v>
          </cell>
          <cell r="AD218">
            <v>42391</v>
          </cell>
          <cell r="AE218">
            <v>42221</v>
          </cell>
          <cell r="AF218">
            <v>42008</v>
          </cell>
          <cell r="AG218">
            <v>42758</v>
          </cell>
          <cell r="AH218"/>
          <cell r="AI218">
            <v>42766</v>
          </cell>
          <cell r="AJ218">
            <v>43160</v>
          </cell>
          <cell r="AK218"/>
          <cell r="AL218">
            <v>43807</v>
          </cell>
          <cell r="AM218">
            <v>44926</v>
          </cell>
          <cell r="AN218">
            <v>42880</v>
          </cell>
          <cell r="AO218"/>
          <cell r="AP218">
            <v>42506</v>
          </cell>
          <cell r="AQ218">
            <v>43221</v>
          </cell>
          <cell r="AR218"/>
          <cell r="AS218"/>
          <cell r="AT218">
            <v>41913</v>
          </cell>
          <cell r="AU218">
            <v>43251</v>
          </cell>
          <cell r="AV218">
            <v>43185</v>
          </cell>
          <cell r="AW218">
            <v>42461</v>
          </cell>
          <cell r="AX218">
            <v>42340</v>
          </cell>
          <cell r="AY218"/>
          <cell r="AZ218">
            <v>43100</v>
          </cell>
          <cell r="BA218">
            <v>42489</v>
          </cell>
          <cell r="BB218">
            <v>39569</v>
          </cell>
          <cell r="BC218"/>
          <cell r="BD218">
            <v>42704</v>
          </cell>
          <cell r="BE218"/>
          <cell r="BF218">
            <v>42643</v>
          </cell>
          <cell r="BG218">
            <v>42428</v>
          </cell>
          <cell r="BH218">
            <v>43220</v>
          </cell>
          <cell r="BI218"/>
          <cell r="BJ218"/>
          <cell r="BK218">
            <v>41820</v>
          </cell>
          <cell r="BL218">
            <v>42536</v>
          </cell>
          <cell r="BM218">
            <v>42825</v>
          </cell>
          <cell r="BN218">
            <v>41547</v>
          </cell>
          <cell r="BO218">
            <v>42643</v>
          </cell>
          <cell r="BP218"/>
          <cell r="BQ218"/>
          <cell r="BR218">
            <v>42324</v>
          </cell>
          <cell r="BS218">
            <v>43191</v>
          </cell>
          <cell r="BT218">
            <v>42556</v>
          </cell>
          <cell r="BU218"/>
          <cell r="BV218">
            <v>42450</v>
          </cell>
          <cell r="BW218"/>
          <cell r="BX218">
            <v>42515</v>
          </cell>
          <cell r="BY218"/>
          <cell r="BZ218"/>
          <cell r="CA218">
            <v>42644</v>
          </cell>
          <cell r="CB218">
            <v>42125</v>
          </cell>
          <cell r="CC218"/>
          <cell r="CD218">
            <v>42644</v>
          </cell>
          <cell r="CE218">
            <v>42796</v>
          </cell>
          <cell r="CF218"/>
          <cell r="CG218">
            <v>42643</v>
          </cell>
          <cell r="CH218"/>
          <cell r="CI218">
            <v>42492</v>
          </cell>
          <cell r="CJ218">
            <v>42460</v>
          </cell>
          <cell r="CK218">
            <v>42319</v>
          </cell>
          <cell r="CL218"/>
          <cell r="CM218">
            <v>43063</v>
          </cell>
          <cell r="CN218">
            <v>42490</v>
          </cell>
          <cell r="CO218">
            <v>42613</v>
          </cell>
          <cell r="CP218">
            <v>42308</v>
          </cell>
          <cell r="CQ218"/>
          <cell r="CR218"/>
          <cell r="CS218"/>
          <cell r="CT218"/>
          <cell r="CU218"/>
          <cell r="CV218"/>
          <cell r="CW218"/>
          <cell r="CX218"/>
          <cell r="CY218"/>
          <cell r="CZ218"/>
          <cell r="DA218"/>
          <cell r="DB218"/>
          <cell r="DC218"/>
          <cell r="DD218"/>
          <cell r="DE218"/>
          <cell r="DF218"/>
          <cell r="DG218"/>
          <cell r="DH218"/>
          <cell r="DI218"/>
          <cell r="DJ218"/>
          <cell r="DK218"/>
          <cell r="DL218"/>
          <cell r="DM218"/>
          <cell r="DN218"/>
          <cell r="DO218"/>
          <cell r="DP218"/>
          <cell r="DQ218"/>
          <cell r="DR218"/>
          <cell r="DS218"/>
          <cell r="DT218"/>
          <cell r="DU218"/>
          <cell r="DV218"/>
          <cell r="DW218">
            <v>42422</v>
          </cell>
          <cell r="DX218"/>
          <cell r="DY218"/>
          <cell r="DZ218"/>
          <cell r="EA218"/>
          <cell r="EB218"/>
          <cell r="EC218">
            <v>41365</v>
          </cell>
          <cell r="ED218">
            <v>42402</v>
          </cell>
          <cell r="EE218">
            <v>42118</v>
          </cell>
          <cell r="EF218">
            <v>41882</v>
          </cell>
          <cell r="EG218">
            <v>42178</v>
          </cell>
          <cell r="EH218"/>
          <cell r="EI218">
            <v>43190</v>
          </cell>
          <cell r="EJ218">
            <v>43553</v>
          </cell>
        </row>
        <row r="219">
          <cell r="B219"/>
          <cell r="C219">
            <v>42977</v>
          </cell>
          <cell r="D219"/>
          <cell r="E219"/>
          <cell r="F219"/>
          <cell r="G219">
            <v>42581</v>
          </cell>
          <cell r="H219"/>
          <cell r="I219">
            <v>42067</v>
          </cell>
          <cell r="J219"/>
          <cell r="K219"/>
          <cell r="L219">
            <v>42696</v>
          </cell>
          <cell r="M219"/>
          <cell r="N219"/>
          <cell r="O219"/>
          <cell r="P219"/>
          <cell r="Q219"/>
          <cell r="R219"/>
          <cell r="S219"/>
          <cell r="T219">
            <v>42767</v>
          </cell>
          <cell r="U219"/>
          <cell r="V219"/>
          <cell r="W219"/>
          <cell r="X219"/>
          <cell r="Y219">
            <v>42586</v>
          </cell>
          <cell r="Z219"/>
          <cell r="AA219"/>
          <cell r="AB219"/>
          <cell r="AC219"/>
          <cell r="AD219"/>
          <cell r="AE219"/>
          <cell r="AF219"/>
          <cell r="AG219"/>
          <cell r="AH219"/>
          <cell r="AI219">
            <v>42946</v>
          </cell>
          <cell r="AJ219"/>
          <cell r="AK219">
            <v>42735</v>
          </cell>
          <cell r="AL219">
            <v>43807</v>
          </cell>
          <cell r="AM219"/>
          <cell r="AN219"/>
          <cell r="AO219"/>
          <cell r="AP219">
            <v>42545</v>
          </cell>
          <cell r="AQ219"/>
          <cell r="AR219"/>
          <cell r="AS219"/>
          <cell r="AT219">
            <v>42339</v>
          </cell>
          <cell r="AU219"/>
          <cell r="AV219"/>
          <cell r="AW219"/>
          <cell r="AX219"/>
          <cell r="AY219">
            <v>42440</v>
          </cell>
          <cell r="AZ219"/>
          <cell r="BA219"/>
          <cell r="BB219"/>
          <cell r="BC219"/>
          <cell r="BD219"/>
          <cell r="BE219"/>
          <cell r="BF219"/>
          <cell r="BG219"/>
          <cell r="BH219"/>
          <cell r="BI219"/>
          <cell r="BJ219"/>
          <cell r="BK219">
            <v>42551</v>
          </cell>
          <cell r="BL219"/>
          <cell r="BM219"/>
          <cell r="BN219"/>
          <cell r="BO219"/>
          <cell r="BP219"/>
          <cell r="BQ219"/>
          <cell r="BR219"/>
          <cell r="BS219"/>
          <cell r="BT219"/>
          <cell r="BU219"/>
          <cell r="BV219"/>
          <cell r="BW219"/>
          <cell r="BX219"/>
          <cell r="BY219"/>
          <cell r="BZ219"/>
          <cell r="CA219"/>
          <cell r="CB219">
            <v>42450</v>
          </cell>
          <cell r="CC219"/>
          <cell r="CD219"/>
          <cell r="CE219"/>
          <cell r="CF219"/>
          <cell r="CG219"/>
          <cell r="CH219"/>
          <cell r="CI219">
            <v>42587</v>
          </cell>
          <cell r="CJ219">
            <v>42521</v>
          </cell>
          <cell r="CK219"/>
          <cell r="CL219"/>
          <cell r="CM219"/>
          <cell r="CN219">
            <v>42460</v>
          </cell>
          <cell r="CO219"/>
          <cell r="CP219"/>
          <cell r="CQ219"/>
          <cell r="CR219"/>
          <cell r="CS219"/>
          <cell r="CT219"/>
          <cell r="CU219"/>
          <cell r="CV219"/>
          <cell r="CW219"/>
          <cell r="CX219"/>
          <cell r="CY219"/>
          <cell r="CZ219"/>
          <cell r="DA219"/>
          <cell r="DB219"/>
          <cell r="DC219"/>
          <cell r="DD219"/>
          <cell r="DE219"/>
          <cell r="DF219"/>
          <cell r="DG219"/>
          <cell r="DH219"/>
          <cell r="DI219"/>
          <cell r="DJ219"/>
          <cell r="DK219"/>
          <cell r="DL219"/>
          <cell r="DM219"/>
          <cell r="DN219"/>
          <cell r="DO219"/>
          <cell r="DP219"/>
          <cell r="DQ219"/>
          <cell r="DR219"/>
          <cell r="DS219"/>
          <cell r="DT219"/>
          <cell r="DU219"/>
          <cell r="DV219"/>
          <cell r="DW219"/>
          <cell r="DX219"/>
          <cell r="DY219"/>
          <cell r="DZ219"/>
          <cell r="EA219"/>
          <cell r="EB219"/>
          <cell r="EC219">
            <v>42095</v>
          </cell>
          <cell r="ED219"/>
          <cell r="EE219"/>
          <cell r="EF219"/>
          <cell r="EG219"/>
          <cell r="EH219"/>
          <cell r="EI219"/>
          <cell r="EJ219"/>
        </row>
        <row r="220">
          <cell r="B220"/>
          <cell r="C220">
            <v>43021</v>
          </cell>
          <cell r="D220"/>
          <cell r="E220"/>
          <cell r="F220">
            <v>41912</v>
          </cell>
          <cell r="G220">
            <v>42563</v>
          </cell>
          <cell r="H220">
            <v>42870</v>
          </cell>
          <cell r="I220">
            <v>42067</v>
          </cell>
          <cell r="J220">
            <v>43190</v>
          </cell>
          <cell r="K220">
            <v>41730</v>
          </cell>
          <cell r="L220">
            <v>42696</v>
          </cell>
          <cell r="M220">
            <v>42644</v>
          </cell>
          <cell r="N220">
            <v>42674</v>
          </cell>
          <cell r="O220">
            <v>42643</v>
          </cell>
          <cell r="P220">
            <v>42916</v>
          </cell>
          <cell r="Q220">
            <v>44196</v>
          </cell>
          <cell r="R220">
            <v>42460</v>
          </cell>
          <cell r="S220">
            <v>41487</v>
          </cell>
          <cell r="T220">
            <v>42767</v>
          </cell>
          <cell r="U220"/>
          <cell r="V220">
            <v>41527</v>
          </cell>
          <cell r="W220"/>
          <cell r="X220">
            <v>42825</v>
          </cell>
          <cell r="Y220">
            <v>42704</v>
          </cell>
          <cell r="Z220">
            <v>43049</v>
          </cell>
          <cell r="AA220">
            <v>43497</v>
          </cell>
          <cell r="AB220"/>
          <cell r="AC220">
            <v>42766</v>
          </cell>
          <cell r="AD220">
            <v>42391</v>
          </cell>
          <cell r="AE220">
            <v>42228</v>
          </cell>
          <cell r="AF220">
            <v>42008</v>
          </cell>
          <cell r="AG220">
            <v>42758</v>
          </cell>
          <cell r="AH220"/>
          <cell r="AI220">
            <v>43100</v>
          </cell>
          <cell r="AJ220">
            <v>43160</v>
          </cell>
          <cell r="AK220">
            <v>42735</v>
          </cell>
          <cell r="AL220">
            <v>43807</v>
          </cell>
          <cell r="AM220">
            <v>44926</v>
          </cell>
          <cell r="AN220">
            <v>42880</v>
          </cell>
          <cell r="AO220"/>
          <cell r="AP220">
            <v>42545</v>
          </cell>
          <cell r="AQ220">
            <v>43221</v>
          </cell>
          <cell r="AR220"/>
          <cell r="AS220"/>
          <cell r="AT220">
            <v>43100</v>
          </cell>
          <cell r="AU220">
            <v>43251</v>
          </cell>
          <cell r="AV220">
            <v>43185</v>
          </cell>
          <cell r="AW220"/>
          <cell r="AX220">
            <v>42808</v>
          </cell>
          <cell r="AY220">
            <v>42440</v>
          </cell>
          <cell r="AZ220">
            <v>43100</v>
          </cell>
          <cell r="BA220">
            <v>42580</v>
          </cell>
          <cell r="BB220">
            <v>39569</v>
          </cell>
          <cell r="BC220"/>
          <cell r="BD220">
            <v>42704</v>
          </cell>
          <cell r="BE220"/>
          <cell r="BF220">
            <v>42643</v>
          </cell>
          <cell r="BG220">
            <v>42490</v>
          </cell>
          <cell r="BH220">
            <v>43281</v>
          </cell>
          <cell r="BI220"/>
          <cell r="BJ220"/>
          <cell r="BK220">
            <v>42551</v>
          </cell>
          <cell r="BL220">
            <v>42535</v>
          </cell>
          <cell r="BM220">
            <v>42886</v>
          </cell>
          <cell r="BN220">
            <v>41641</v>
          </cell>
          <cell r="BO220">
            <v>42643</v>
          </cell>
          <cell r="BP220"/>
          <cell r="BQ220"/>
          <cell r="BR220">
            <v>42324</v>
          </cell>
          <cell r="BS220">
            <v>43191</v>
          </cell>
          <cell r="BT220">
            <v>42556</v>
          </cell>
          <cell r="BU220"/>
          <cell r="BV220">
            <v>42464</v>
          </cell>
          <cell r="BW220"/>
          <cell r="BX220">
            <v>42515</v>
          </cell>
          <cell r="BY220"/>
          <cell r="BZ220"/>
          <cell r="CA220">
            <v>42675</v>
          </cell>
          <cell r="CB220">
            <v>42450</v>
          </cell>
          <cell r="CC220"/>
          <cell r="CD220">
            <v>42644</v>
          </cell>
          <cell r="CE220">
            <v>42796</v>
          </cell>
          <cell r="CF220"/>
          <cell r="CG220">
            <v>42671</v>
          </cell>
          <cell r="CH220"/>
          <cell r="CI220">
            <v>42746</v>
          </cell>
          <cell r="CJ220">
            <v>42673</v>
          </cell>
          <cell r="CK220">
            <v>42528</v>
          </cell>
          <cell r="CL220"/>
          <cell r="CM220">
            <v>43063</v>
          </cell>
          <cell r="CN220">
            <v>42460</v>
          </cell>
          <cell r="CO220">
            <v>42613</v>
          </cell>
          <cell r="CP220">
            <v>42369</v>
          </cell>
          <cell r="CQ220"/>
          <cell r="CR220"/>
          <cell r="CS220"/>
          <cell r="CT220"/>
          <cell r="CU220"/>
          <cell r="CV220"/>
          <cell r="CW220"/>
          <cell r="CX220"/>
          <cell r="CY220"/>
          <cell r="CZ220"/>
          <cell r="DA220"/>
          <cell r="DB220"/>
          <cell r="DC220"/>
          <cell r="DD220"/>
          <cell r="DE220"/>
          <cell r="DF220"/>
          <cell r="DG220"/>
          <cell r="DH220"/>
          <cell r="DI220"/>
          <cell r="DJ220"/>
          <cell r="DK220"/>
          <cell r="DL220"/>
          <cell r="DM220"/>
          <cell r="DN220"/>
          <cell r="DO220"/>
          <cell r="DP220"/>
          <cell r="DQ220"/>
          <cell r="DR220"/>
          <cell r="DS220"/>
          <cell r="DT220"/>
          <cell r="DU220"/>
          <cell r="DV220"/>
          <cell r="DW220">
            <v>42422</v>
          </cell>
          <cell r="DX220"/>
          <cell r="DY220"/>
          <cell r="DZ220"/>
          <cell r="EA220"/>
          <cell r="EB220"/>
          <cell r="EC220">
            <v>42461</v>
          </cell>
          <cell r="ED220">
            <v>42402</v>
          </cell>
          <cell r="EE220">
            <v>42118</v>
          </cell>
          <cell r="EF220">
            <v>42058</v>
          </cell>
          <cell r="EG220">
            <v>42178</v>
          </cell>
          <cell r="EH220"/>
          <cell r="EI220">
            <v>43190</v>
          </cell>
          <cell r="EJ220">
            <v>43553</v>
          </cell>
        </row>
        <row r="221">
          <cell r="B221"/>
          <cell r="C221" t="str">
            <v>Procurement</v>
          </cell>
          <cell r="D221"/>
          <cell r="E221"/>
          <cell r="F221" t="str">
            <v>Other</v>
          </cell>
          <cell r="G221" t="str">
            <v>Project</v>
          </cell>
          <cell r="H221" t="str">
            <v>Project</v>
          </cell>
          <cell r="I221" t="str">
            <v>Assurance - MPA other</v>
          </cell>
          <cell r="J221" t="str">
            <v>Project</v>
          </cell>
          <cell r="K221" t="str">
            <v>Project</v>
          </cell>
          <cell r="L221" t="str">
            <v>Project</v>
          </cell>
          <cell r="M221" t="str">
            <v>Project</v>
          </cell>
          <cell r="N221"/>
          <cell r="O221" t="str">
            <v>Approval - Departmental</v>
          </cell>
          <cell r="P221" t="str">
            <v>Approval - HMT Other</v>
          </cell>
          <cell r="Q221" t="str">
            <v>Project</v>
          </cell>
          <cell r="R221" t="str">
            <v>Project</v>
          </cell>
          <cell r="S221" t="str">
            <v>Project</v>
          </cell>
          <cell r="T221" t="str">
            <v>Project</v>
          </cell>
          <cell r="U221"/>
          <cell r="V221" t="str">
            <v>Procurement</v>
          </cell>
          <cell r="W221"/>
          <cell r="X221" t="str">
            <v>Project</v>
          </cell>
          <cell r="Y221" t="str">
            <v>Project</v>
          </cell>
          <cell r="Z221" t="str">
            <v>Project</v>
          </cell>
          <cell r="AA221" t="str">
            <v>Project</v>
          </cell>
          <cell r="AB221"/>
          <cell r="AC221" t="str">
            <v>Approval - Departmental</v>
          </cell>
          <cell r="AD221" t="str">
            <v>Project</v>
          </cell>
          <cell r="AE221"/>
          <cell r="AF221" t="str">
            <v>Project</v>
          </cell>
          <cell r="AG221" t="str">
            <v>Project</v>
          </cell>
          <cell r="AH221"/>
          <cell r="AI221" t="str">
            <v>Project</v>
          </cell>
          <cell r="AJ221" t="str">
            <v>Project</v>
          </cell>
          <cell r="AK221" t="str">
            <v>Approval - Departmental (BICC)</v>
          </cell>
          <cell r="AL221" t="str">
            <v>Project</v>
          </cell>
          <cell r="AM221" t="str">
            <v>Project</v>
          </cell>
          <cell r="AN221" t="str">
            <v>Project</v>
          </cell>
          <cell r="AO221"/>
          <cell r="AP221" t="str">
            <v xml:space="preserve">Other </v>
          </cell>
          <cell r="AQ221" t="str">
            <v>Project</v>
          </cell>
          <cell r="AR221"/>
          <cell r="AS221"/>
          <cell r="AT221" t="str">
            <v>Project</v>
          </cell>
          <cell r="AU221" t="str">
            <v xml:space="preserve">Other </v>
          </cell>
          <cell r="AV221" t="str">
            <v>Project</v>
          </cell>
          <cell r="AW221" t="str">
            <v>Project</v>
          </cell>
          <cell r="AX221" t="str">
            <v>Approval - Other</v>
          </cell>
          <cell r="AY221" t="str">
            <v>Procurement</v>
          </cell>
          <cell r="AZ221" t="str">
            <v>Project</v>
          </cell>
          <cell r="BA221" t="str">
            <v>Project</v>
          </cell>
          <cell r="BB221" t="str">
            <v>Project</v>
          </cell>
          <cell r="BC221"/>
          <cell r="BD221" t="str">
            <v>Approval - HMT Other</v>
          </cell>
          <cell r="BE221"/>
          <cell r="BF221" t="str">
            <v>Project</v>
          </cell>
          <cell r="BG221" t="str">
            <v>Project</v>
          </cell>
          <cell r="BH221" t="str">
            <v>Project</v>
          </cell>
          <cell r="BI221"/>
          <cell r="BJ221"/>
          <cell r="BK221" t="str">
            <v>Project</v>
          </cell>
          <cell r="BL221" t="str">
            <v>Procurement</v>
          </cell>
          <cell r="BM221" t="str">
            <v>Project</v>
          </cell>
          <cell r="BN221" t="str">
            <v>Project</v>
          </cell>
          <cell r="BO221" t="str">
            <v>Procurement</v>
          </cell>
          <cell r="BP221"/>
          <cell r="BQ221"/>
          <cell r="BR221" t="str">
            <v>Project</v>
          </cell>
          <cell r="BS221" t="str">
            <v>Project</v>
          </cell>
          <cell r="BT221" t="str">
            <v>Project</v>
          </cell>
          <cell r="BU221"/>
          <cell r="BV221" t="str">
            <v>Project</v>
          </cell>
          <cell r="BW221"/>
          <cell r="BX221" t="str">
            <v>Project</v>
          </cell>
          <cell r="BY221"/>
          <cell r="BZ221"/>
          <cell r="CA221" t="str">
            <v>Project</v>
          </cell>
          <cell r="CB221" t="str">
            <v>Project</v>
          </cell>
          <cell r="CC221"/>
          <cell r="CD221" t="str">
            <v>Project</v>
          </cell>
          <cell r="CE221" t="str">
            <v xml:space="preserve">Other </v>
          </cell>
          <cell r="CF221"/>
          <cell r="CG221" t="str">
            <v>Project</v>
          </cell>
          <cell r="CH221"/>
          <cell r="CI221" t="str">
            <v>Project</v>
          </cell>
          <cell r="CJ221" t="str">
            <v>Project</v>
          </cell>
          <cell r="CK221" t="str">
            <v>Approval - Departmental</v>
          </cell>
          <cell r="CL221"/>
          <cell r="CM221" t="str">
            <v>Project</v>
          </cell>
          <cell r="CN221" t="str">
            <v>Project</v>
          </cell>
          <cell r="CO221" t="str">
            <v>Project</v>
          </cell>
          <cell r="CP221" t="str">
            <v>Project</v>
          </cell>
          <cell r="CQ221"/>
          <cell r="CR221"/>
          <cell r="CS221"/>
          <cell r="CT221"/>
          <cell r="CU221"/>
          <cell r="CV221"/>
          <cell r="CW221"/>
          <cell r="CX221"/>
          <cell r="CY221"/>
          <cell r="CZ221"/>
          <cell r="DA221"/>
          <cell r="DB221"/>
          <cell r="DC221"/>
          <cell r="DD221"/>
          <cell r="DE221"/>
          <cell r="DF221"/>
          <cell r="DG221"/>
          <cell r="DH221"/>
          <cell r="DI221"/>
          <cell r="DJ221"/>
          <cell r="DK221"/>
          <cell r="DL221"/>
          <cell r="DM221"/>
          <cell r="DN221"/>
          <cell r="DO221"/>
          <cell r="DP221"/>
          <cell r="DQ221"/>
          <cell r="DR221"/>
          <cell r="DS221"/>
          <cell r="DT221"/>
          <cell r="DU221"/>
          <cell r="DV221"/>
          <cell r="DW221" t="str">
            <v>Project</v>
          </cell>
          <cell r="DX221"/>
          <cell r="DY221"/>
          <cell r="DZ221"/>
          <cell r="EA221"/>
          <cell r="EB221"/>
          <cell r="EC221" t="str">
            <v>Project</v>
          </cell>
          <cell r="ED221"/>
          <cell r="EE221" t="str">
            <v>Project</v>
          </cell>
          <cell r="EF221" t="str">
            <v>Project</v>
          </cell>
          <cell r="EG221" t="str">
            <v>Procurement</v>
          </cell>
          <cell r="EH221"/>
          <cell r="EI221" t="str">
            <v>Project</v>
          </cell>
          <cell r="EJ221" t="str">
            <v>Project</v>
          </cell>
        </row>
        <row r="222">
          <cell r="B222"/>
          <cell r="C222" t="str">
            <v>D&amp;M contract cannot be signed until the Full Business Case (FBC) has been approved.Change in approach to procurement of Quality Partner which is not needed until Digitisation &amp; Migration commences hence contracts will not be signed until FBC approved.</v>
          </cell>
          <cell r="D222"/>
          <cell r="E222"/>
          <cell r="F222" t="str">
            <v>Site transferred to DtP who delayed completion of transaction.</v>
          </cell>
          <cell r="G222" t="str">
            <v>Complete - advice with CST - awaiting response</v>
          </cell>
          <cell r="H222" t="str">
            <v xml:space="preserve">As per R1, the technology roadmap needs to move back to accommodate the change in delivery partner. </v>
          </cell>
          <cell r="I222"/>
          <cell r="J222"/>
          <cell r="K222" t="str">
            <v>Due to delays to the DfTc and DVLA migrations, the DVSA Go-Live is currently being re-planned</v>
          </cell>
          <cell r="L222" t="str">
            <v>MoJ plan baselined and go-live of 22/11/16 confirmed</v>
          </cell>
          <cell r="M222"/>
          <cell r="N222"/>
          <cell r="O222"/>
          <cell r="P222"/>
          <cell r="Q222"/>
          <cell r="R222"/>
          <cell r="S222"/>
          <cell r="T222" t="str">
            <v>A 2 stage report process is subject to agreement by the Comptroller</v>
          </cell>
          <cell r="U222"/>
          <cell r="V222" t="str">
            <v>Slightly behind schedule.</v>
          </cell>
          <cell r="W222"/>
          <cell r="X222"/>
          <cell r="Y222" t="str">
            <v>The last tranche of this capability is now delivered in Release 9 (previously Release 6) due to re-prioritisation during Q1</v>
          </cell>
          <cell r="Z222" t="str">
            <v>Rebaselined as part of 'Baseline 2'</v>
          </cell>
          <cell r="AA222" t="str">
            <v>Approval of 5th Annual Plan by the Thames Estuary Board.</v>
          </cell>
          <cell r="AB222"/>
          <cell r="AC222"/>
          <cell r="AD222" t="str">
            <v>As it is a rolling programme of individual projects, each project has an independent review and approval by the PSBP Head of Assuance and Approvals. Therefore dates have been provided for the overall programme at various phases and percentage intervalsDates for theses milestones have been treated as baseline as these align to the new milestones agreed as part of the Performance Framework with IPA.</v>
          </cell>
          <cell r="AE222"/>
          <cell r="AF222"/>
          <cell r="AG222"/>
          <cell r="AH222"/>
          <cell r="AI222" t="str">
            <v>These dates are tentative, and dependent on a Government announcement on preferred scheme. Re-planning being undertaken in line with SoS deferral of an announcement on preferred scheme to at least October 2016.</v>
          </cell>
          <cell r="AJ222" t="str">
            <v>Including recently agreed Accessibility upgrade work</v>
          </cell>
          <cell r="AK222" t="str">
            <v>Hendy Review. Once updated AFC available (end of GRIP 3) a decision can be taken on funding future works.</v>
          </cell>
          <cell r="AL222" t="str">
            <v>December 2019 Timetable change</v>
          </cell>
          <cell r="AM222" t="str">
            <v xml:space="preserve">Royal Assent for Phase 2b hybrid Bill targeted for 2022 </v>
          </cell>
          <cell r="AN222" t="str">
            <v>Date currently at risk. To be reviewed May 2016 post update of integrated delivery programme and VN17.</v>
          </cell>
          <cell r="AO222"/>
          <cell r="AP222" t="str">
            <v>MML programme baseline definition approved at MML Programme Board.</v>
          </cell>
          <cell r="AQ222" t="str">
            <v>Progressing to plan, with some cost  challenges</v>
          </cell>
          <cell r="AR222"/>
          <cell r="AS222"/>
          <cell r="AT222" t="str">
            <v>HE migration has yet to be agreed because of changes to HE corporate organisation and structure. Discussions are on-going at this time.</v>
          </cell>
          <cell r="AU222" t="str">
            <v>Service uplift may take place for December 2018 timetable change.</v>
          </cell>
          <cell r="AV222"/>
          <cell r="AW222" t="str">
            <v>The intital date provided for the milestone was an estimate hence slippage</v>
          </cell>
          <cell r="AX222" t="str">
            <v>*** Dates unchanged pending release of the NDG review and completion of appropriate impact assessment on the programme. ***Evaluation of pathfinders to be presented to the Programme Board in order to approve proceeding to next stage.</v>
          </cell>
          <cell r="AY222" t="str">
            <v>New entry - date relates to HMT sign off</v>
          </cell>
          <cell r="AZ222"/>
          <cell r="BA222" t="str">
            <v>Resourcing pressures.</v>
          </cell>
          <cell r="BB222"/>
          <cell r="BC222"/>
          <cell r="BD222"/>
          <cell r="BE222"/>
          <cell r="BF222"/>
          <cell r="BG222" t="str">
            <v>New milestone include to reflect August replanning timetable / activity.  Include transition to long term hosting platform, resolution of outstanding reporting issues and processing of any beta development backlog</v>
          </cell>
          <cell r="BH222" t="str">
            <v xml:space="preserve">Due to the amended first patient treatment date this date has now been refreshed </v>
          </cell>
          <cell r="BI222"/>
          <cell r="BJ222"/>
          <cell r="BK222" t="str">
            <v>Due to projected delay in migration to new platform, the programme will be seeking a temporary extension to the NHSmail 1 contract to cover the period until migration is complete.</v>
          </cell>
          <cell r="BL222" t="str">
            <v xml:space="preserve">The previously agreed baselined plan is no longer deliverable. A revised implementation approach has been agreed by the HSC on 26th of May 2016. Re-planning activities are under way. </v>
          </cell>
          <cell r="BM222" t="str">
            <v>Delays in recruitment and procurement</v>
          </cell>
          <cell r="BN222" t="str">
            <v>Commenced on time against new schedule.</v>
          </cell>
          <cell r="BO222"/>
          <cell r="BP222"/>
          <cell r="BQ222"/>
          <cell r="BR222" t="str">
            <v>Milestone complete</v>
          </cell>
          <cell r="BS222"/>
          <cell r="BT222"/>
          <cell r="BU222"/>
          <cell r="BV222" t="str">
            <v>Complete</v>
          </cell>
          <cell r="BW222"/>
          <cell r="BX222" t="str">
            <v>Complete</v>
          </cell>
          <cell r="BY222"/>
          <cell r="BZ222"/>
          <cell r="CA222" t="str">
            <v>Overseas pilot to commence in August and be scaled up over the coming months</v>
          </cell>
          <cell r="CB222" t="str">
            <v>Due to contractor delays/errors</v>
          </cell>
          <cell r="CC222"/>
          <cell r="CD222"/>
          <cell r="CE222"/>
          <cell r="CF222"/>
          <cell r="CG222" t="str">
            <v>Complete the roll out of the Communications Data Assistant (CDA) and the data Dictionary (DD) has moved to 28/10/2016 as the delivery of the core build slipped by 3 weeks and the iterative build started later than planned. Agreement has also been reached with the supplier (BAE) to combine releases of Data Dictionary, ADM and Identity services with CDA replacment products to minimise the impact of deployment and testing.</v>
          </cell>
          <cell r="CH222"/>
          <cell r="CI222" t="str">
            <v>Knock-on effect of extended Beta timescales and re-planning of project</v>
          </cell>
          <cell r="CJ222" t="str">
            <v>A  shortage of DevOps resources led to DevOps resources being transferred to support the Border Crossing pilot release in Southampton</v>
          </cell>
          <cell r="CK222" t="str">
            <v>The baseline reflect the last approved plan. A joint commercial position is yet to be agreed,  without which approval of the R1 programme plan (26/11/15) will not be provided.</v>
          </cell>
          <cell r="CL222"/>
          <cell r="CM222"/>
          <cell r="CN222"/>
          <cell r="CO222"/>
          <cell r="CP222" t="str">
            <v>Supplier took longer to rollout equipment to all sites and also approval issues with some landlords</v>
          </cell>
          <cell r="CQ222"/>
          <cell r="CR222"/>
          <cell r="CS222"/>
          <cell r="CT222"/>
          <cell r="CU222"/>
          <cell r="CV222"/>
          <cell r="CW222"/>
          <cell r="CX222"/>
          <cell r="CY222"/>
          <cell r="CZ222"/>
          <cell r="DA222"/>
          <cell r="DB222"/>
          <cell r="DC222"/>
          <cell r="DD222"/>
          <cell r="DE222"/>
          <cell r="DF222"/>
          <cell r="DG222"/>
          <cell r="DH222"/>
          <cell r="DI222"/>
          <cell r="DJ222"/>
          <cell r="DK222"/>
          <cell r="DL222"/>
          <cell r="DM222"/>
          <cell r="DN222"/>
          <cell r="DO222"/>
          <cell r="DP222"/>
          <cell r="DQ222"/>
          <cell r="DR222"/>
          <cell r="DS222"/>
          <cell r="DT222"/>
          <cell r="DU222"/>
          <cell r="DV222"/>
          <cell r="DW222"/>
          <cell r="DX222"/>
          <cell r="DY222"/>
          <cell r="DZ222"/>
          <cell r="EA222"/>
          <cell r="EB222"/>
          <cell r="EC222" t="str">
            <v xml:space="preserve">This is the remaining key objective of the programme. SCA cass to become manadatory on the 01/2/2016 with all other cases becoming mandatory on the 01/04/2016. </v>
          </cell>
          <cell r="ED222"/>
          <cell r="EE222"/>
          <cell r="EF222" t="str">
            <v xml:space="preserve">Not significant - there was sufficient other accommodation across the prison estate to accommodate the delay in construction.  It then became an operational decision about when to start populating the houseblock. </v>
          </cell>
          <cell r="EG222"/>
          <cell r="EH222"/>
          <cell r="EI222"/>
          <cell r="EJ222"/>
        </row>
        <row r="223">
          <cell r="B223"/>
          <cell r="C223" t="str">
            <v>LLC Register - Technical Go Live</v>
          </cell>
          <cell r="D223"/>
          <cell r="E223"/>
          <cell r="F223" t="str">
            <v>Transfer of NIMR staff to The Crick</v>
          </cell>
          <cell r="G223" t="str">
            <v>GCO Target Operating Model approved</v>
          </cell>
          <cell r="H223" t="str">
            <v>Wave 2 - Transition to Live complete</v>
          </cell>
          <cell r="I223"/>
          <cell r="J223" t="str">
            <v>Tranche 1 Delivery Commences</v>
          </cell>
          <cell r="K223" t="str">
            <v>ISSC1 - CNC Go-Live</v>
          </cell>
          <cell r="L223" t="str">
            <v>DWP SOP Go-live</v>
          </cell>
          <cell r="M223" t="str">
            <v>Property Activities Complete</v>
          </cell>
          <cell r="N223" t="str">
            <v>Print - MFD Transformation Complete</v>
          </cell>
          <cell r="O223" t="str">
            <v>Approach to Viewer Communications and Support agreed</v>
          </cell>
          <cell r="P223" t="str">
            <v>Blythe House Enabling Works</v>
          </cell>
          <cell r="Q223"/>
          <cell r="R223" t="str">
            <v>73 Masts On Air with 1 MNO</v>
          </cell>
          <cell r="S223" t="str">
            <v>Phase 1 Open to public</v>
          </cell>
          <cell r="T223"/>
          <cell r="U223"/>
          <cell r="V223" t="str">
            <v>Submit Tender Evaluation Report for governance approval</v>
          </cell>
          <cell r="W223"/>
          <cell r="X223" t="str">
            <v>Supplier DCC User Mandate</v>
          </cell>
          <cell r="Y223" t="str">
            <v>Key Countryside Stewardship Minimum Credible Service capability delivered</v>
          </cell>
          <cell r="Z223" t="str">
            <v>Hosting - Service Commencement &amp; Incumbent Exit</v>
          </cell>
          <cell r="AA223" t="str">
            <v>Approval of Annual Plan 20/21</v>
          </cell>
          <cell r="AB223"/>
          <cell r="AC223" t="str">
            <v>Nationwide roll-out of application to under 1 yr olds</v>
          </cell>
          <cell r="AD223" t="str">
            <v>100% PSBP1 Contracts Awarded</v>
          </cell>
          <cell r="AE223" t="str">
            <v>Batch 1 construction Complete</v>
          </cell>
          <cell r="AF223" t="str">
            <v>11 Air Services started</v>
          </cell>
          <cell r="AG223" t="str">
            <v>BN03- A1 Brampton I/C Complete</v>
          </cell>
          <cell r="AH223"/>
          <cell r="AI223" t="str">
            <v>DCO Application Submitted</v>
          </cell>
          <cell r="AJ223" t="str">
            <v>Old Oak Common Depot Complete</v>
          </cell>
          <cell r="AK223" t="str">
            <v>East West Phase 2 GRIP 3 Completion - Option Selection</v>
          </cell>
          <cell r="AL223"/>
          <cell r="AM223" t="str">
            <v xml:space="preserve"> - Phase 2b Start of Operation</v>
          </cell>
          <cell r="AN223" t="str">
            <v>First ECML Train Accepted</v>
          </cell>
          <cell r="AO223"/>
          <cell r="AP223"/>
          <cell r="AQ223" t="str">
            <v>Northern Hub: Delivery of Calder Valley Journey time reduction and Capacity; Liverpool Lime Street Capacity</v>
          </cell>
          <cell r="AR223"/>
          <cell r="AS223"/>
          <cell r="AT223"/>
          <cell r="AU223"/>
          <cell r="AV223" t="str">
            <v>London Bridge Station Works 
Complete</v>
          </cell>
          <cell r="AW223" t="str">
            <v xml:space="preserve">100,000 WGS sequenced </v>
          </cell>
          <cell r="AX223"/>
          <cell r="AY223" t="str">
            <v xml:space="preserve">Decision on programme roll-out for 2018/19 onwards to inform next contract </v>
          </cell>
          <cell r="AZ223" t="str">
            <v>Contract end date (Lorenzo)</v>
          </cell>
          <cell r="BA223" t="str">
            <v>Changes to Summary Care Records Application ready for release</v>
          </cell>
          <cell r="BB223" t="str">
            <v>Full Business Case Approved by DH Capital Investment Branch - EPS Release 2</v>
          </cell>
          <cell r="BC223"/>
          <cell r="BD223" t="str">
            <v>Transition Network Contract Signed</v>
          </cell>
          <cell r="BE223"/>
          <cell r="BF223" t="str">
            <v>Achieve commissioner compliance by enabling commissiong data to be anonymised in context for all DSCROs</v>
          </cell>
          <cell r="BG223" t="str">
            <v>Stage 2 Discovery work complete</v>
          </cell>
          <cell r="BH223" t="str">
            <v>UCLH - Workforce Ready to Treat</v>
          </cell>
          <cell r="BI223"/>
          <cell r="BJ223"/>
          <cell r="BK223" t="str">
            <v>NHSMail1 Extenstion</v>
          </cell>
          <cell r="BL223" t="str">
            <v>Contract AwardedMedical Services</v>
          </cell>
          <cell r="BM223" t="str">
            <v>Service standard public</v>
          </cell>
          <cell r="BN223" t="str">
            <v>end stage 1 design</v>
          </cell>
          <cell r="BO223" t="str">
            <v>Category Tower - ITT Issued (Tranche 1)</v>
          </cell>
          <cell r="BP223"/>
          <cell r="BQ223"/>
          <cell r="BR223" t="str">
            <v>CMS Release 25c</v>
          </cell>
          <cell r="BS223" t="str">
            <v>50% HoTs agreed</v>
          </cell>
          <cell r="BT223" t="str">
            <v>FES Work Management Private Beta Go Live</v>
          </cell>
          <cell r="BU223"/>
          <cell r="BV223" t="str">
            <v>NSP (PSCS) Detailed Design for April 16 Release complete</v>
          </cell>
          <cell r="BW223"/>
          <cell r="BX223" t="str">
            <v>Transition Complete</v>
          </cell>
          <cell r="BY223"/>
          <cell r="BZ223"/>
          <cell r="CA223" t="str">
            <v>Smart-Phones (Overseas deployment  complete)</v>
          </cell>
          <cell r="CB223" t="str">
            <v>Final internal moves in KCS</v>
          </cell>
          <cell r="CC223"/>
          <cell r="CD223" t="str">
            <v>Formal End of Current ASPIRE Contracts</v>
          </cell>
          <cell r="CE223" t="str">
            <v>CDS Increment 7 Starts</v>
          </cell>
          <cell r="CF223"/>
          <cell r="CG223" t="str">
            <v xml:space="preserve">Complete implementation of Application Program Interfaces (APIs) at all major CSPs to allow machine to machine communications. </v>
          </cell>
          <cell r="CH223"/>
          <cell r="CI223"/>
          <cell r="CJ223" t="str">
            <v>AFTC Post Alpha Release</v>
          </cell>
          <cell r="CK223" t="str">
            <v>GL R001(a) - Go Live of Barring (Basics Dormant)</v>
          </cell>
          <cell r="CL223"/>
          <cell r="CM223"/>
          <cell r="CN223" t="str">
            <v>DCJ - Family Route</v>
          </cell>
          <cell r="CO223" t="str">
            <v>Wave 2: To commence re-fit of Lunar and Apollo.</v>
          </cell>
          <cell r="CP223" t="str">
            <v>Thick Client Rollout commences</v>
          </cell>
          <cell r="CQ223"/>
          <cell r="CR223"/>
          <cell r="CS223"/>
          <cell r="CT223"/>
          <cell r="CU223"/>
          <cell r="CV223"/>
          <cell r="CW223"/>
          <cell r="CX223"/>
          <cell r="CY223"/>
          <cell r="CZ223"/>
          <cell r="DA223"/>
          <cell r="DB223"/>
          <cell r="DC223"/>
          <cell r="DD223"/>
          <cell r="DE223"/>
          <cell r="DF223"/>
          <cell r="DG223"/>
          <cell r="DH223"/>
          <cell r="DI223"/>
          <cell r="DJ223"/>
          <cell r="DK223"/>
          <cell r="DL223"/>
          <cell r="DM223"/>
          <cell r="DN223"/>
          <cell r="DO223"/>
          <cell r="DP223"/>
          <cell r="DQ223"/>
          <cell r="DR223"/>
          <cell r="DS223"/>
          <cell r="DT223"/>
          <cell r="DU223"/>
          <cell r="DV223"/>
          <cell r="DW223" t="str">
            <v xml:space="preserve">OJEUs published for Learning and Skills and Industries </v>
          </cell>
          <cell r="DX223"/>
          <cell r="DY223"/>
          <cell r="DZ223"/>
          <cell r="EA223"/>
          <cell r="EB223"/>
          <cell r="EC223" t="str">
            <v>Testing complete - Go Live 2</v>
          </cell>
          <cell r="ED223" t="str">
            <v>SI laid to Revers fee for 12mths &amp; cancel harmonisation fees</v>
          </cell>
          <cell r="EE223" t="str">
            <v>Gate 2A Phase 2 sites Complete</v>
          </cell>
          <cell r="EF223" t="str">
            <v>RESTRUCTURE - 1st Prisoner accepted: Peterborough New House Block</v>
          </cell>
          <cell r="EG223" t="str">
            <v>Contract award</v>
          </cell>
          <cell r="EH223"/>
          <cell r="EI223" t="str">
            <v>Prove and scale IOR</v>
          </cell>
          <cell r="EJ223" t="str">
            <v>Census Order           (E &amp;W)          Approvals</v>
          </cell>
        </row>
        <row r="224">
          <cell r="B224"/>
          <cell r="C224">
            <v>43038</v>
          </cell>
          <cell r="D224"/>
          <cell r="E224"/>
          <cell r="F224">
            <v>42095</v>
          </cell>
          <cell r="G224">
            <v>42643</v>
          </cell>
          <cell r="H224">
            <v>42916</v>
          </cell>
          <cell r="I224"/>
          <cell r="J224">
            <v>42917</v>
          </cell>
          <cell r="K224">
            <v>41821</v>
          </cell>
          <cell r="L224">
            <v>42464</v>
          </cell>
          <cell r="M224">
            <v>42740</v>
          </cell>
          <cell r="N224">
            <v>42401</v>
          </cell>
          <cell r="O224">
            <v>42735</v>
          </cell>
          <cell r="P224">
            <v>43646</v>
          </cell>
          <cell r="Q224"/>
          <cell r="R224">
            <v>42582</v>
          </cell>
          <cell r="S224">
            <v>41091</v>
          </cell>
          <cell r="T224"/>
          <cell r="U224"/>
          <cell r="V224">
            <v>41593</v>
          </cell>
          <cell r="W224"/>
          <cell r="X224">
            <v>43008</v>
          </cell>
          <cell r="Y224">
            <v>42613</v>
          </cell>
          <cell r="Z224">
            <v>43136</v>
          </cell>
          <cell r="AA224">
            <v>43862</v>
          </cell>
          <cell r="AB224"/>
          <cell r="AC224">
            <v>42781</v>
          </cell>
          <cell r="AD224">
            <v>43394</v>
          </cell>
          <cell r="AE224">
            <v>42580</v>
          </cell>
          <cell r="AF224">
            <v>42427</v>
          </cell>
          <cell r="AG224">
            <v>43185</v>
          </cell>
          <cell r="AH224"/>
          <cell r="AI224">
            <v>43373</v>
          </cell>
          <cell r="AJ224">
            <v>42795</v>
          </cell>
          <cell r="AK224">
            <v>42613</v>
          </cell>
          <cell r="AL224"/>
          <cell r="AM224">
            <v>48944</v>
          </cell>
          <cell r="AN224">
            <v>43335</v>
          </cell>
          <cell r="AO224"/>
          <cell r="AP224"/>
          <cell r="AQ224">
            <v>43465</v>
          </cell>
          <cell r="AR224"/>
          <cell r="AS224"/>
          <cell r="AT224"/>
          <cell r="AU224"/>
          <cell r="AV224">
            <v>43221</v>
          </cell>
          <cell r="AW224">
            <v>43100</v>
          </cell>
          <cell r="AX224"/>
          <cell r="AY224"/>
          <cell r="AZ224">
            <v>44749</v>
          </cell>
          <cell r="BA224">
            <v>42537</v>
          </cell>
          <cell r="BB224">
            <v>39580</v>
          </cell>
          <cell r="BC224"/>
          <cell r="BD224">
            <v>42755</v>
          </cell>
          <cell r="BE224"/>
          <cell r="BF224">
            <v>42825</v>
          </cell>
          <cell r="BG224">
            <v>42551</v>
          </cell>
          <cell r="BH224">
            <v>43524</v>
          </cell>
          <cell r="BI224"/>
          <cell r="BJ224"/>
          <cell r="BK224">
            <v>42552</v>
          </cell>
          <cell r="BL224">
            <v>42767</v>
          </cell>
          <cell r="BM224">
            <v>42825</v>
          </cell>
          <cell r="BN224">
            <v>41726</v>
          </cell>
          <cell r="BO224">
            <v>42704</v>
          </cell>
          <cell r="BP224"/>
          <cell r="BQ224"/>
          <cell r="BR224">
            <v>42429</v>
          </cell>
          <cell r="BS224">
            <v>42552</v>
          </cell>
          <cell r="BT224">
            <v>42751</v>
          </cell>
          <cell r="BU224"/>
          <cell r="BV224">
            <v>42349</v>
          </cell>
          <cell r="BW224"/>
          <cell r="BX224">
            <v>43373</v>
          </cell>
          <cell r="BY224"/>
          <cell r="BZ224"/>
          <cell r="CA224">
            <v>42887</v>
          </cell>
          <cell r="CB224">
            <v>42310</v>
          </cell>
          <cell r="CC224"/>
          <cell r="CD224">
            <v>42741</v>
          </cell>
          <cell r="CE224">
            <v>42873</v>
          </cell>
          <cell r="CF224"/>
          <cell r="CG224">
            <v>42825</v>
          </cell>
          <cell r="CH224"/>
          <cell r="CI224"/>
          <cell r="CJ224">
            <v>42460</v>
          </cell>
          <cell r="CK224">
            <v>42355</v>
          </cell>
          <cell r="CL224"/>
          <cell r="CM224"/>
          <cell r="CN224">
            <v>42308</v>
          </cell>
          <cell r="CO224">
            <v>42704</v>
          </cell>
          <cell r="CP224">
            <v>42570</v>
          </cell>
          <cell r="CQ224"/>
          <cell r="CR224"/>
          <cell r="CS224"/>
          <cell r="CT224"/>
          <cell r="CU224"/>
          <cell r="CV224"/>
          <cell r="CW224"/>
          <cell r="CX224"/>
          <cell r="CY224"/>
          <cell r="CZ224"/>
          <cell r="DA224"/>
          <cell r="DB224"/>
          <cell r="DC224"/>
          <cell r="DD224"/>
          <cell r="DE224"/>
          <cell r="DF224"/>
          <cell r="DG224"/>
          <cell r="DH224"/>
          <cell r="DI224"/>
          <cell r="DJ224"/>
          <cell r="DK224"/>
          <cell r="DL224"/>
          <cell r="DM224"/>
          <cell r="DN224"/>
          <cell r="DO224"/>
          <cell r="DP224"/>
          <cell r="DQ224"/>
          <cell r="DR224"/>
          <cell r="DS224"/>
          <cell r="DT224"/>
          <cell r="DU224"/>
          <cell r="DV224"/>
          <cell r="DW224">
            <v>42450</v>
          </cell>
          <cell r="DX224"/>
          <cell r="DY224"/>
          <cell r="DZ224"/>
          <cell r="EA224"/>
          <cell r="EB224"/>
          <cell r="EC224">
            <v>41204</v>
          </cell>
          <cell r="ED224">
            <v>42439</v>
          </cell>
          <cell r="EE224">
            <v>42257</v>
          </cell>
          <cell r="EF224">
            <v>41927</v>
          </cell>
          <cell r="EG224">
            <v>42200</v>
          </cell>
          <cell r="EH224"/>
          <cell r="EI224">
            <v>43555</v>
          </cell>
          <cell r="EJ224">
            <v>43644</v>
          </cell>
        </row>
        <row r="225">
          <cell r="B225"/>
          <cell r="C225">
            <v>42965</v>
          </cell>
          <cell r="D225"/>
          <cell r="E225"/>
          <cell r="F225"/>
          <cell r="G225"/>
          <cell r="H225"/>
          <cell r="I225"/>
          <cell r="J225"/>
          <cell r="K225"/>
          <cell r="L225"/>
          <cell r="M225"/>
          <cell r="N225"/>
          <cell r="O225"/>
          <cell r="P225"/>
          <cell r="Q225"/>
          <cell r="R225"/>
          <cell r="S225"/>
          <cell r="T225"/>
          <cell r="U225"/>
          <cell r="V225">
            <v>41708</v>
          </cell>
          <cell r="W225"/>
          <cell r="X225"/>
          <cell r="Y225"/>
          <cell r="Z225"/>
          <cell r="AA225"/>
          <cell r="AB225"/>
          <cell r="AC225"/>
          <cell r="AD225"/>
          <cell r="AE225"/>
          <cell r="AF225"/>
          <cell r="AG225"/>
          <cell r="AH225"/>
          <cell r="AI225"/>
          <cell r="AJ225">
            <v>43160</v>
          </cell>
          <cell r="AK225">
            <v>42735</v>
          </cell>
          <cell r="AL225"/>
          <cell r="AM225"/>
          <cell r="AN225"/>
          <cell r="AO225"/>
          <cell r="AP225"/>
          <cell r="AQ225"/>
          <cell r="AR225"/>
          <cell r="AS225"/>
          <cell r="AT225"/>
          <cell r="AU225"/>
          <cell r="AV225">
            <v>43101</v>
          </cell>
          <cell r="AW225"/>
          <cell r="AX225"/>
          <cell r="AY225">
            <v>42531</v>
          </cell>
          <cell r="AZ225"/>
          <cell r="BA225">
            <v>42608</v>
          </cell>
          <cell r="BB225"/>
          <cell r="BC225"/>
          <cell r="BD225"/>
          <cell r="BE225"/>
          <cell r="BF225"/>
          <cell r="BG225"/>
          <cell r="BH225"/>
          <cell r="BI225"/>
          <cell r="BJ225"/>
          <cell r="BK225"/>
          <cell r="BL225"/>
          <cell r="BM225"/>
          <cell r="BN225"/>
          <cell r="BO225"/>
          <cell r="BP225"/>
          <cell r="BQ225"/>
          <cell r="BR225"/>
          <cell r="BS225"/>
          <cell r="BT225"/>
          <cell r="BU225"/>
          <cell r="BV225"/>
          <cell r="BW225"/>
          <cell r="BX225"/>
          <cell r="BY225"/>
          <cell r="BZ225"/>
          <cell r="CA225"/>
          <cell r="CB225"/>
          <cell r="CC225"/>
          <cell r="CD225"/>
          <cell r="CE225"/>
          <cell r="CF225"/>
          <cell r="CG225"/>
          <cell r="CH225"/>
          <cell r="CI225"/>
          <cell r="CJ225">
            <v>42735</v>
          </cell>
          <cell r="CK225"/>
          <cell r="CL225"/>
          <cell r="CM225"/>
          <cell r="CN225">
            <v>42510</v>
          </cell>
          <cell r="CO225"/>
          <cell r="CP225">
            <v>42736</v>
          </cell>
          <cell r="CQ225"/>
          <cell r="CR225"/>
          <cell r="CS225"/>
          <cell r="CT225"/>
          <cell r="CU225"/>
          <cell r="CV225"/>
          <cell r="CW225"/>
          <cell r="CX225"/>
          <cell r="CY225"/>
          <cell r="CZ225"/>
          <cell r="DA225"/>
          <cell r="DB225"/>
          <cell r="DC225"/>
          <cell r="DD225"/>
          <cell r="DE225"/>
          <cell r="DF225"/>
          <cell r="DG225"/>
          <cell r="DH225"/>
          <cell r="DI225"/>
          <cell r="DJ225"/>
          <cell r="DK225"/>
          <cell r="DL225"/>
          <cell r="DM225"/>
          <cell r="DN225"/>
          <cell r="DO225"/>
          <cell r="DP225"/>
          <cell r="DQ225"/>
          <cell r="DR225"/>
          <cell r="DS225"/>
          <cell r="DT225"/>
          <cell r="DU225"/>
          <cell r="DV225"/>
          <cell r="DW225"/>
          <cell r="DX225"/>
          <cell r="DY225"/>
          <cell r="DZ225"/>
          <cell r="EA225"/>
          <cell r="EB225"/>
          <cell r="EC225"/>
          <cell r="ED225"/>
          <cell r="EE225"/>
          <cell r="EF225"/>
          <cell r="EG225"/>
          <cell r="EH225"/>
          <cell r="EI225"/>
          <cell r="EJ225"/>
        </row>
        <row r="226">
          <cell r="B226"/>
          <cell r="C226">
            <v>42947</v>
          </cell>
          <cell r="D226"/>
          <cell r="E226"/>
          <cell r="F226">
            <v>42095</v>
          </cell>
          <cell r="G226">
            <v>42643</v>
          </cell>
          <cell r="H226">
            <v>42916</v>
          </cell>
          <cell r="I226"/>
          <cell r="J226">
            <v>42917</v>
          </cell>
          <cell r="K226">
            <v>41821</v>
          </cell>
          <cell r="L226">
            <v>42885</v>
          </cell>
          <cell r="M226">
            <v>42740</v>
          </cell>
          <cell r="N226">
            <v>42555</v>
          </cell>
          <cell r="O226">
            <v>42735</v>
          </cell>
          <cell r="P226">
            <v>43646</v>
          </cell>
          <cell r="Q226"/>
          <cell r="R226">
            <v>42582</v>
          </cell>
          <cell r="S226">
            <v>41108</v>
          </cell>
          <cell r="T226"/>
          <cell r="U226"/>
          <cell r="V226">
            <v>41704</v>
          </cell>
          <cell r="W226"/>
          <cell r="X226">
            <v>43008</v>
          </cell>
          <cell r="Y226">
            <v>42739</v>
          </cell>
          <cell r="Z226">
            <v>43136</v>
          </cell>
          <cell r="AA226">
            <v>43862</v>
          </cell>
          <cell r="AB226"/>
          <cell r="AC226">
            <v>42781</v>
          </cell>
          <cell r="AD226">
            <v>43394</v>
          </cell>
          <cell r="AE226">
            <v>42684</v>
          </cell>
          <cell r="AF226">
            <v>42427</v>
          </cell>
          <cell r="AG226">
            <v>43185</v>
          </cell>
          <cell r="AH226"/>
          <cell r="AI226"/>
          <cell r="AJ226">
            <v>43160</v>
          </cell>
          <cell r="AK226">
            <v>42735</v>
          </cell>
          <cell r="AL226"/>
          <cell r="AM226">
            <v>48944</v>
          </cell>
          <cell r="AN226">
            <v>43335</v>
          </cell>
          <cell r="AO226"/>
          <cell r="AP226"/>
          <cell r="AQ226">
            <v>43465</v>
          </cell>
          <cell r="AR226"/>
          <cell r="AS226"/>
          <cell r="AT226"/>
          <cell r="AU226"/>
          <cell r="AV226">
            <v>43101</v>
          </cell>
          <cell r="AW226">
            <v>43100</v>
          </cell>
          <cell r="AX226"/>
          <cell r="AY226">
            <v>42531</v>
          </cell>
          <cell r="AZ226">
            <v>44749</v>
          </cell>
          <cell r="BA226">
            <v>42608</v>
          </cell>
          <cell r="BB226">
            <v>39580</v>
          </cell>
          <cell r="BC226"/>
          <cell r="BD226">
            <v>42769</v>
          </cell>
          <cell r="BE226"/>
          <cell r="BF226">
            <v>42825</v>
          </cell>
          <cell r="BG226">
            <v>42551</v>
          </cell>
          <cell r="BH226">
            <v>43524</v>
          </cell>
          <cell r="BI226"/>
          <cell r="BJ226"/>
          <cell r="BK226">
            <v>42552</v>
          </cell>
          <cell r="BL226">
            <v>42767</v>
          </cell>
          <cell r="BM226">
            <v>42825</v>
          </cell>
          <cell r="BN226">
            <v>41820</v>
          </cell>
          <cell r="BO226">
            <v>42704</v>
          </cell>
          <cell r="BP226"/>
          <cell r="BQ226"/>
          <cell r="BR226">
            <v>42429</v>
          </cell>
          <cell r="BS226">
            <v>42552</v>
          </cell>
          <cell r="BT226">
            <v>42751</v>
          </cell>
          <cell r="BU226"/>
          <cell r="BV226">
            <v>42349</v>
          </cell>
          <cell r="BW226"/>
          <cell r="BX226">
            <v>43373</v>
          </cell>
          <cell r="BY226"/>
          <cell r="BZ226"/>
          <cell r="CA226">
            <v>42887</v>
          </cell>
          <cell r="CB226">
            <v>42582</v>
          </cell>
          <cell r="CC226"/>
          <cell r="CD226">
            <v>42741</v>
          </cell>
          <cell r="CE226">
            <v>42873</v>
          </cell>
          <cell r="CF226"/>
          <cell r="CG226">
            <v>42825</v>
          </cell>
          <cell r="CH226"/>
          <cell r="CI226"/>
          <cell r="CJ226">
            <v>42735</v>
          </cell>
          <cell r="CK226">
            <v>42636</v>
          </cell>
          <cell r="CL226"/>
          <cell r="CM226"/>
          <cell r="CN226">
            <v>42466</v>
          </cell>
          <cell r="CO226">
            <v>42704</v>
          </cell>
          <cell r="CP226">
            <v>42736</v>
          </cell>
          <cell r="CQ226"/>
          <cell r="CR226"/>
          <cell r="CS226"/>
          <cell r="CT226"/>
          <cell r="CU226"/>
          <cell r="CV226"/>
          <cell r="CW226"/>
          <cell r="CX226"/>
          <cell r="CY226"/>
          <cell r="CZ226"/>
          <cell r="DA226"/>
          <cell r="DB226"/>
          <cell r="DC226"/>
          <cell r="DD226"/>
          <cell r="DE226"/>
          <cell r="DF226"/>
          <cell r="DG226"/>
          <cell r="DH226"/>
          <cell r="DI226"/>
          <cell r="DJ226"/>
          <cell r="DK226"/>
          <cell r="DL226"/>
          <cell r="DM226"/>
          <cell r="DN226"/>
          <cell r="DO226"/>
          <cell r="DP226"/>
          <cell r="DQ226"/>
          <cell r="DR226"/>
          <cell r="DS226"/>
          <cell r="DT226"/>
          <cell r="DU226"/>
          <cell r="DV226"/>
          <cell r="DW226">
            <v>42450</v>
          </cell>
          <cell r="DX226"/>
          <cell r="DY226"/>
          <cell r="DZ226"/>
          <cell r="EA226"/>
          <cell r="EB226"/>
          <cell r="EC226">
            <v>41455</v>
          </cell>
          <cell r="ED226">
            <v>42439</v>
          </cell>
          <cell r="EE226">
            <v>42257</v>
          </cell>
          <cell r="EF226">
            <v>42030</v>
          </cell>
          <cell r="EG226">
            <v>42200</v>
          </cell>
          <cell r="EH226"/>
          <cell r="EI226">
            <v>43555</v>
          </cell>
          <cell r="EJ226">
            <v>43644</v>
          </cell>
        </row>
        <row r="227">
          <cell r="B227"/>
          <cell r="C227" t="str">
            <v>Project</v>
          </cell>
          <cell r="D227"/>
          <cell r="E227"/>
          <cell r="F227" t="str">
            <v>Other</v>
          </cell>
          <cell r="G227" t="str">
            <v>Project</v>
          </cell>
          <cell r="H227" t="str">
            <v>Project</v>
          </cell>
          <cell r="I227"/>
          <cell r="J227" t="str">
            <v>Project</v>
          </cell>
          <cell r="K227" t="str">
            <v>Project</v>
          </cell>
          <cell r="L227" t="str">
            <v>Project</v>
          </cell>
          <cell r="M227" t="str">
            <v>Project</v>
          </cell>
          <cell r="N227"/>
          <cell r="O227" t="str">
            <v>Project</v>
          </cell>
          <cell r="P227" t="str">
            <v>Project</v>
          </cell>
          <cell r="Q227"/>
          <cell r="R227" t="str">
            <v>Project</v>
          </cell>
          <cell r="S227" t="str">
            <v>Project</v>
          </cell>
          <cell r="T227"/>
          <cell r="U227"/>
          <cell r="V227" t="str">
            <v>Procurement</v>
          </cell>
          <cell r="W227"/>
          <cell r="X227" t="str">
            <v>Project</v>
          </cell>
          <cell r="Y227" t="str">
            <v>Project</v>
          </cell>
          <cell r="Z227" t="str">
            <v>Project</v>
          </cell>
          <cell r="AA227" t="str">
            <v>Project</v>
          </cell>
          <cell r="AB227"/>
          <cell r="AC227" t="str">
            <v>Project</v>
          </cell>
          <cell r="AD227" t="str">
            <v>Project</v>
          </cell>
          <cell r="AE227"/>
          <cell r="AF227" t="str">
            <v>Project</v>
          </cell>
          <cell r="AG227" t="str">
            <v>Project</v>
          </cell>
          <cell r="AH227"/>
          <cell r="AI227" t="str">
            <v>Project</v>
          </cell>
          <cell r="AJ227" t="str">
            <v>Project</v>
          </cell>
          <cell r="AK227" t="str">
            <v>Project</v>
          </cell>
          <cell r="AL227"/>
          <cell r="AM227" t="str">
            <v>Project</v>
          </cell>
          <cell r="AN227" t="str">
            <v>Project</v>
          </cell>
          <cell r="AO227"/>
          <cell r="AP227"/>
          <cell r="AQ227" t="str">
            <v>Project</v>
          </cell>
          <cell r="AR227"/>
          <cell r="AS227"/>
          <cell r="AT227"/>
          <cell r="AU227"/>
          <cell r="AV227" t="str">
            <v>Project</v>
          </cell>
          <cell r="AW227"/>
          <cell r="AX227"/>
          <cell r="AY227" t="str">
            <v>Project</v>
          </cell>
          <cell r="AZ227" t="str">
            <v xml:space="preserve">Other </v>
          </cell>
          <cell r="BA227" t="str">
            <v>Project</v>
          </cell>
          <cell r="BB227" t="str">
            <v>Approval - Departmental</v>
          </cell>
          <cell r="BC227"/>
          <cell r="BD227" t="str">
            <v>Approval - HMT Other</v>
          </cell>
          <cell r="BE227"/>
          <cell r="BF227" t="str">
            <v>Project</v>
          </cell>
          <cell r="BG227" t="str">
            <v>Project</v>
          </cell>
          <cell r="BH227" t="str">
            <v>Project</v>
          </cell>
          <cell r="BI227"/>
          <cell r="BJ227"/>
          <cell r="BK227" t="str">
            <v>Project</v>
          </cell>
          <cell r="BL227" t="str">
            <v>Procurement</v>
          </cell>
          <cell r="BM227" t="str">
            <v>Project</v>
          </cell>
          <cell r="BN227" t="str">
            <v>Project</v>
          </cell>
          <cell r="BO227" t="str">
            <v>Procurement</v>
          </cell>
          <cell r="BP227"/>
          <cell r="BQ227"/>
          <cell r="BR227" t="str">
            <v>Project</v>
          </cell>
          <cell r="BS227" t="str">
            <v>Project</v>
          </cell>
          <cell r="BT227" t="str">
            <v>Project</v>
          </cell>
          <cell r="BU227"/>
          <cell r="BV227" t="str">
            <v>Project</v>
          </cell>
          <cell r="BW227"/>
          <cell r="BX227" t="str">
            <v>Project</v>
          </cell>
          <cell r="BY227"/>
          <cell r="BZ227"/>
          <cell r="CA227" t="str">
            <v>Project</v>
          </cell>
          <cell r="CB227" t="str">
            <v>Project</v>
          </cell>
          <cell r="CC227"/>
          <cell r="CD227" t="str">
            <v>Project</v>
          </cell>
          <cell r="CE227" t="str">
            <v xml:space="preserve">Other </v>
          </cell>
          <cell r="CF227"/>
          <cell r="CG227" t="str">
            <v>Project</v>
          </cell>
          <cell r="CH227"/>
          <cell r="CI227"/>
          <cell r="CJ227" t="str">
            <v>Project</v>
          </cell>
          <cell r="CK227" t="str">
            <v>Approval - Departmental</v>
          </cell>
          <cell r="CL227"/>
          <cell r="CM227"/>
          <cell r="CN227" t="str">
            <v>Project</v>
          </cell>
          <cell r="CO227" t="str">
            <v>Project</v>
          </cell>
          <cell r="CP227" t="str">
            <v>Project</v>
          </cell>
          <cell r="CQ227"/>
          <cell r="CR227"/>
          <cell r="CS227"/>
          <cell r="CT227"/>
          <cell r="CU227"/>
          <cell r="CV227"/>
          <cell r="CW227"/>
          <cell r="CX227"/>
          <cell r="CY227"/>
          <cell r="CZ227"/>
          <cell r="DA227"/>
          <cell r="DB227"/>
          <cell r="DC227"/>
          <cell r="DD227"/>
          <cell r="DE227"/>
          <cell r="DF227"/>
          <cell r="DG227"/>
          <cell r="DH227"/>
          <cell r="DI227"/>
          <cell r="DJ227"/>
          <cell r="DK227"/>
          <cell r="DL227"/>
          <cell r="DM227"/>
          <cell r="DN227"/>
          <cell r="DO227"/>
          <cell r="DP227"/>
          <cell r="DQ227"/>
          <cell r="DR227"/>
          <cell r="DS227"/>
          <cell r="DT227"/>
          <cell r="DU227"/>
          <cell r="DV227"/>
          <cell r="DW227" t="str">
            <v>Project</v>
          </cell>
          <cell r="DX227"/>
          <cell r="DY227"/>
          <cell r="DZ227"/>
          <cell r="EA227"/>
          <cell r="EB227"/>
          <cell r="EC227" t="str">
            <v>Project</v>
          </cell>
          <cell r="ED227"/>
          <cell r="EE227" t="str">
            <v>Project</v>
          </cell>
          <cell r="EF227" t="str">
            <v>Project</v>
          </cell>
          <cell r="EG227" t="str">
            <v>Procurement</v>
          </cell>
          <cell r="EH227"/>
          <cell r="EI227" t="str">
            <v>Project</v>
          </cell>
          <cell r="EJ227" t="str">
            <v>Project</v>
          </cell>
        </row>
        <row r="228">
          <cell r="B228"/>
          <cell r="C228" t="str">
            <v>Brought slightly forward in Q1 2016.  This reflects the date that the GDS assessment of the Beta version of the register is due to be approved.</v>
          </cell>
          <cell r="D228"/>
          <cell r="E228"/>
          <cell r="F228"/>
          <cell r="G228" t="str">
            <v>New milestone added in Q1 15/16 return</v>
          </cell>
          <cell r="H228"/>
          <cell r="I228"/>
          <cell r="J228"/>
          <cell r="K228" t="str">
            <v xml:space="preserve">CNC have notified arvato and CO of their intention to exit the ISSC1 Programme. Commercial negotiations are on-going. </v>
          </cell>
          <cell r="L228" t="str">
            <v>DWP SOP go-live scheduled for 30/05/17</v>
          </cell>
          <cell r="M228"/>
          <cell r="N228"/>
          <cell r="O228"/>
          <cell r="P228"/>
          <cell r="Q228"/>
          <cell r="R228"/>
          <cell r="S228"/>
          <cell r="T228"/>
          <cell r="U228"/>
          <cell r="V228"/>
          <cell r="W228"/>
          <cell r="X228"/>
          <cell r="Y228" t="str">
            <v>The last tranche of this capability is now delivered in Release 10 (previously Release 7) due to re-prioritisation during Q1</v>
          </cell>
          <cell r="Z228"/>
          <cell r="AA228" t="str">
            <v>Approval of 6th Annual Plan by the Thames Estuary Board.</v>
          </cell>
          <cell r="AB228"/>
          <cell r="AC228"/>
          <cell r="AD228" t="str">
            <v>As it is a rolling programme of individual projects, each project has an independent review and approval by the PSBP Head of Assuance and Approvals. Therefore dates have been provided for the overall programme at various phases and percentage intervalsDates for theses milestones have been treated as baseline as these align to the new milestones agreed as part of the Performance Framework with IPA.</v>
          </cell>
          <cell r="AE228"/>
          <cell r="AF228"/>
          <cell r="AG228"/>
          <cell r="AH228"/>
          <cell r="AI228" t="str">
            <v xml:space="preserve">Dates range from Sep 2018 to Mar 2020 depending on scheme.  These dates are tentative, and dependent on a Government announcement on preferred location. </v>
          </cell>
          <cell r="AJ228" t="str">
            <v xml:space="preserve">Stage 1 and stage 2 of the Old Oak Common depot is complete.
Previously, we reported on the opening of the depot (stage 1 - 01/03/2017) but to ensure consistency with other reporting we now are reporting on the completion of the depot (stage 2 - 01/03/2018). </v>
          </cell>
          <cell r="AK228" t="str">
            <v>Hendy Review</v>
          </cell>
          <cell r="AL228"/>
          <cell r="AM228" t="str">
            <v>Phase 2b (Crewe to Manchester/Birmingham to Leeds) Start of Operation date TBC.</v>
          </cell>
          <cell r="AN228"/>
          <cell r="AO228"/>
          <cell r="AP228"/>
          <cell r="AQ228" t="str">
            <v>Progressing to plan</v>
          </cell>
          <cell r="AR228"/>
          <cell r="AS228"/>
          <cell r="AT228"/>
          <cell r="AU228"/>
          <cell r="AV228"/>
          <cell r="AW228" t="str">
            <v xml:space="preserve">Agreement reached by SRO and Ministers that the timeline for the project should be reprofiled to achieve the target of 100,000 WGS. The details are still to be confirmed. </v>
          </cell>
          <cell r="AX228"/>
          <cell r="AY228" t="str">
            <v>New entry - date relates to Ministerial sign off of policy</v>
          </cell>
          <cell r="AZ228"/>
          <cell r="BA228" t="str">
            <v>Delay in delivery to enable user feedback to be incorporated into the application.</v>
          </cell>
          <cell r="BB228"/>
          <cell r="BC228"/>
          <cell r="BD228"/>
          <cell r="BE228"/>
          <cell r="BF228"/>
          <cell r="BG228" t="str">
            <v>Iniitial phase of stage 2 discovery activities</v>
          </cell>
          <cell r="BH228" t="str">
            <v>Pending confirmation with the Trust</v>
          </cell>
          <cell r="BI228"/>
          <cell r="BJ228"/>
          <cell r="BK228" t="str">
            <v>Extension of current NHSmail1 contract to cover the period of transition</v>
          </cell>
          <cell r="BL228" t="str">
            <v xml:space="preserve">The previously agreed baselined plan is no longer deliverable. A revised implementation approach has been agreed by the HSC on 26th of May 2016. Re-planning activities are under way. </v>
          </cell>
          <cell r="BM228"/>
          <cell r="BN228" t="str">
            <v>Completed on time against revised schedule. Detailed planning with design partners led to agreement on a 44 week design period for Stages 0 and 1. Design completed at end June, cost reports finalised in mid July</v>
          </cell>
          <cell r="BO228"/>
          <cell r="BP228"/>
          <cell r="BQ228"/>
          <cell r="BR228" t="str">
            <v>Milestone complete</v>
          </cell>
          <cell r="BS228" t="str">
            <v>missed but the programme is reviewing and re-planning mitigation actio</v>
          </cell>
          <cell r="BT228"/>
          <cell r="BU228"/>
          <cell r="BV228" t="str">
            <v>Complete</v>
          </cell>
          <cell r="BW228"/>
          <cell r="BX228"/>
          <cell r="BY228"/>
          <cell r="BZ228"/>
          <cell r="CA228"/>
          <cell r="CB228" t="str">
            <v>Due to contractor delays/errors</v>
          </cell>
          <cell r="CC228"/>
          <cell r="CD228"/>
          <cell r="CE228"/>
          <cell r="CF228"/>
          <cell r="CG228"/>
          <cell r="CH228"/>
          <cell r="CI228"/>
          <cell r="CJ228" t="str">
            <v>A  shortage of DevOps resources led to DevOps resources being transferred to support the Border Crossing pilot release in Southampton</v>
          </cell>
          <cell r="CK228" t="str">
            <v>The baseline reflect the last approved plan. A joint commercial position is yet to be agreed,  without which approval of the R1 programme plan (26/11/15) will not be provided.</v>
          </cell>
          <cell r="CL228"/>
          <cell r="CM228"/>
          <cell r="CN228"/>
          <cell r="CO228"/>
          <cell r="CP228" t="str">
            <v>Procurement framework timescales and requirements documentation longer than intially estinmated</v>
          </cell>
          <cell r="CQ228"/>
          <cell r="CR228"/>
          <cell r="CS228"/>
          <cell r="CT228"/>
          <cell r="CU228"/>
          <cell r="CV228"/>
          <cell r="CW228"/>
          <cell r="CX228"/>
          <cell r="CY228"/>
          <cell r="CZ228"/>
          <cell r="DA228"/>
          <cell r="DB228"/>
          <cell r="DC228"/>
          <cell r="DD228"/>
          <cell r="DE228"/>
          <cell r="DF228"/>
          <cell r="DG228"/>
          <cell r="DH228"/>
          <cell r="DI228"/>
          <cell r="DJ228"/>
          <cell r="DK228"/>
          <cell r="DL228"/>
          <cell r="DM228"/>
          <cell r="DN228"/>
          <cell r="DO228"/>
          <cell r="DP228"/>
          <cell r="DQ228"/>
          <cell r="DR228"/>
          <cell r="DS228"/>
          <cell r="DT228"/>
          <cell r="DU228"/>
          <cell r="DV228"/>
          <cell r="DW228"/>
          <cell r="DX228"/>
          <cell r="DY228"/>
          <cell r="DZ228"/>
          <cell r="EA228"/>
          <cell r="EB228"/>
          <cell r="EC228" t="str">
            <v>Legal aid is inherently complicated, making the technical landscape challenging.</v>
          </cell>
          <cell r="ED228"/>
          <cell r="EE228"/>
          <cell r="EF228" t="str">
            <v xml:space="preserve">Not significant - It was more important to have the additional capacity available rather than the operational decision of when to accept/accommodate the first prisoner in the house block.  </v>
          </cell>
          <cell r="EG228"/>
          <cell r="EH228"/>
          <cell r="EI228"/>
          <cell r="EJ228"/>
        </row>
        <row r="229">
          <cell r="B229"/>
          <cell r="C229" t="str">
            <v>Complete Phase 1 migration</v>
          </cell>
          <cell r="D229"/>
          <cell r="E229"/>
          <cell r="F229" t="str">
            <v>Commence Occupation of Crick building</v>
          </cell>
          <cell r="G229" t="str">
            <v>GCO Soft Launch</v>
          </cell>
          <cell r="H229" t="str">
            <v>Release 3   - Ready for Service</v>
          </cell>
          <cell r="I229"/>
          <cell r="J229" t="str">
            <v>Tranche 2 Delivery Commences</v>
          </cell>
          <cell r="K229" t="str">
            <v>ISSC1 - HMT Go-Live</v>
          </cell>
          <cell r="L229" t="str">
            <v>EA Exit Post Go Live Support</v>
          </cell>
          <cell r="M229" t="str">
            <v>Financial Set-up activities complete</v>
          </cell>
          <cell r="N229"/>
          <cell r="O229" t="str">
            <v>Clearance Plan Review point</v>
          </cell>
          <cell r="P229" t="str">
            <v>V&amp;A Three Mills Site Acquisition</v>
          </cell>
          <cell r="Q229"/>
          <cell r="R229" t="str">
            <v>Gateway 5</v>
          </cell>
          <cell r="S229" t="str">
            <v>Project Assessment Review</v>
          </cell>
          <cell r="T229"/>
          <cell r="U229"/>
          <cell r="V229" t="str">
            <v>Submit Transition &amp; Contract Finalisation Report (TCFR) including FBC for formal governance approval</v>
          </cell>
          <cell r="W229"/>
          <cell r="X229" t="str">
            <v>SMETS 1 End date</v>
          </cell>
          <cell r="Y229" t="str">
            <v>System ready for Pillar 2 Countryside Stewardship agri-environmental scheme payments</v>
          </cell>
          <cell r="Z229" t="str">
            <v>End User Service Requirements Complete</v>
          </cell>
          <cell r="AA229" t="str">
            <v>Environment Agency Performance Review</v>
          </cell>
          <cell r="AB229"/>
          <cell r="AC229" t="str">
            <v>Nationwide roll-out of application to under 2 yr olds</v>
          </cell>
          <cell r="AD229" t="str">
            <v>25% PSBP1 Schools Handed Over</v>
          </cell>
          <cell r="AE229" t="str">
            <v>Batch 2 construction complete</v>
          </cell>
          <cell r="AF229" t="str">
            <v>12 Understand Meteorological issues</v>
          </cell>
          <cell r="AG229" t="str">
            <v>A1 on new allignment</v>
          </cell>
          <cell r="AH229"/>
          <cell r="AI229" t="str">
            <v>SoS DCO Approval</v>
          </cell>
          <cell r="AJ229" t="str">
            <v>Stage 3</v>
          </cell>
          <cell r="AK229" t="str">
            <v>East West Phase 2 TWAO submission</v>
          </cell>
          <cell r="AL229"/>
          <cell r="AM229" t="str">
            <v xml:space="preserve"> - Full Rolling Stock &amp; Depots Strategy approved by Sec of State</v>
          </cell>
          <cell r="AN229" t="str">
            <v>New Rolling stock into service</v>
          </cell>
          <cell r="AO229"/>
          <cell r="AP229"/>
          <cell r="AQ229" t="str">
            <v>Northern Hub: Subject to TWAO/planning decisions: remaining elements of Northern Hub</v>
          </cell>
          <cell r="AR229"/>
          <cell r="AS229"/>
          <cell r="AT229"/>
          <cell r="AU229"/>
          <cell r="AV229" t="str">
            <v>Thameslink 20tph Peak Timetable</v>
          </cell>
          <cell r="AW229"/>
          <cell r="AX229"/>
          <cell r="AY229" t="str">
            <v>OBC approval for 2018 onwards - HMT</v>
          </cell>
          <cell r="AZ229"/>
          <cell r="BA229" t="str">
            <v xml:space="preserve">Final Report on Evaluation produced </v>
          </cell>
          <cell r="BB229" t="str">
            <v>EPS Release 1 FOT Complete (phase 1)</v>
          </cell>
          <cell r="BC229"/>
          <cell r="BD229" t="str">
            <v>N3 Contract End Date</v>
          </cell>
          <cell r="BE229"/>
          <cell r="BF229" t="str">
            <v>Procurement of hardware</v>
          </cell>
          <cell r="BG229" t="str">
            <v>Phase 2 Service RFO</v>
          </cell>
          <cell r="BH229" t="str">
            <v>UCLH - 2 Treatment Rooms Accepted</v>
          </cell>
          <cell r="BI229"/>
          <cell r="BJ229"/>
          <cell r="BK229" t="str">
            <v>Project Closure - NHSMail1</v>
          </cell>
          <cell r="BL229" t="str">
            <v>Contract End</v>
          </cell>
          <cell r="BM229" t="str">
            <v>NHS.UK live</v>
          </cell>
          <cell r="BN229" t="str">
            <v>start stage 2 design</v>
          </cell>
          <cell r="BO229" t="str">
            <v>Category Tower - Contract Award (Tranche 1)</v>
          </cell>
          <cell r="BP229"/>
          <cell r="BQ229"/>
          <cell r="BR229" t="str">
            <v>Seg 1-5 Case closure end</v>
          </cell>
          <cell r="BS229"/>
          <cell r="BT229" t="str">
            <v>FES Work Management Public Beta Go Live</v>
          </cell>
          <cell r="BU229"/>
          <cell r="BV229" t="str">
            <v>NSP (PSCS) Build Jan 16 completes</v>
          </cell>
          <cell r="BW229"/>
          <cell r="BX229" t="str">
            <v>Managed Migration (JSA/IB/HB) Commences</v>
          </cell>
          <cell r="BY229"/>
          <cell r="BZ229"/>
          <cell r="CA229" t="str">
            <v>UKHQ (MFDs): full solution roll out</v>
          </cell>
          <cell r="CB229"/>
          <cell r="CC229"/>
          <cell r="CD229"/>
          <cell r="CE229" t="str">
            <v>CDS Integration and Internal Test Finishes</v>
          </cell>
          <cell r="CF229"/>
          <cell r="CG229" t="str">
            <v xml:space="preserve">Sustainment Governance boards have been established </v>
          </cell>
          <cell r="CH229"/>
          <cell r="CI229"/>
          <cell r="CJ229"/>
          <cell r="CK229"/>
          <cell r="CL229"/>
          <cell r="CM229"/>
          <cell r="CN229" t="str">
            <v>Biographic Matching Released</v>
          </cell>
          <cell r="CO229" t="str">
            <v>Wave 2: Complete re-fit and move of identified 2MS staff to Lunar, Apollo and Globe House.</v>
          </cell>
          <cell r="CP229" t="str">
            <v>Service Desk transitioned to new Service Provider</v>
          </cell>
          <cell r="CQ229"/>
          <cell r="CR229"/>
          <cell r="CS229"/>
          <cell r="CT229"/>
          <cell r="CU229"/>
          <cell r="CV229"/>
          <cell r="CW229"/>
          <cell r="CX229"/>
          <cell r="CY229"/>
          <cell r="CZ229"/>
          <cell r="DA229"/>
          <cell r="DB229"/>
          <cell r="DC229"/>
          <cell r="DD229"/>
          <cell r="DE229"/>
          <cell r="DF229"/>
          <cell r="DG229"/>
          <cell r="DH229"/>
          <cell r="DI229"/>
          <cell r="DJ229"/>
          <cell r="DK229"/>
          <cell r="DL229"/>
          <cell r="DM229"/>
          <cell r="DN229"/>
          <cell r="DO229"/>
          <cell r="DP229"/>
          <cell r="DQ229"/>
          <cell r="DR229"/>
          <cell r="DS229"/>
          <cell r="DT229"/>
          <cell r="DU229"/>
          <cell r="DV229"/>
          <cell r="DW229" t="str">
            <v xml:space="preserve">Handover of the Support Building </v>
          </cell>
          <cell r="DX229"/>
          <cell r="DY229"/>
          <cell r="DZ229"/>
          <cell r="EA229"/>
          <cell r="EB229"/>
          <cell r="EC229" t="str">
            <v>Commence IDP Implementation (Pilot) - Phase 2: New Cases, CCMS, EDRMS, OPA</v>
          </cell>
          <cell r="ED229" t="str">
            <v>Complete Rota publications</v>
          </cell>
          <cell r="EE229" t="str">
            <v>Gate 2B All other sites Complete</v>
          </cell>
          <cell r="EF229" t="str">
            <v>RESTRUCTURE - 1st Prisoner accepted: Thameside New House Block</v>
          </cell>
          <cell r="EG229" t="str">
            <v>Mobilisation complete</v>
          </cell>
          <cell r="EH229"/>
          <cell r="EI229" t="str">
            <v>Rationalise existing IT estate to 250 applications</v>
          </cell>
          <cell r="EJ229" t="str">
            <v>Census Regs (Eng) laid before Parliament</v>
          </cell>
        </row>
        <row r="230">
          <cell r="B230"/>
          <cell r="C230">
            <v>43097</v>
          </cell>
          <cell r="D230"/>
          <cell r="E230"/>
          <cell r="F230">
            <v>42185</v>
          </cell>
          <cell r="G230">
            <v>42643</v>
          </cell>
          <cell r="H230">
            <v>42916</v>
          </cell>
          <cell r="I230"/>
          <cell r="J230">
            <v>43101</v>
          </cell>
          <cell r="K230">
            <v>41946</v>
          </cell>
          <cell r="L230">
            <v>41976</v>
          </cell>
          <cell r="M230">
            <v>42740</v>
          </cell>
          <cell r="N230"/>
          <cell r="O230">
            <v>42978</v>
          </cell>
          <cell r="P230">
            <v>42734</v>
          </cell>
          <cell r="Q230"/>
          <cell r="R230">
            <v>42548</v>
          </cell>
          <cell r="S230">
            <v>41287</v>
          </cell>
          <cell r="T230"/>
          <cell r="U230"/>
          <cell r="V230">
            <v>41792</v>
          </cell>
          <cell r="W230"/>
          <cell r="X230">
            <v>43039</v>
          </cell>
          <cell r="Y230">
            <v>42659</v>
          </cell>
          <cell r="Z230">
            <v>42769</v>
          </cell>
          <cell r="AA230">
            <v>44136</v>
          </cell>
          <cell r="AB230"/>
          <cell r="AC230">
            <v>42809</v>
          </cell>
          <cell r="AD230">
            <v>42310</v>
          </cell>
          <cell r="AE230">
            <v>42583</v>
          </cell>
          <cell r="AF230">
            <v>42613</v>
          </cell>
          <cell r="AG230">
            <v>43353</v>
          </cell>
          <cell r="AH230"/>
          <cell r="AI230">
            <v>43861</v>
          </cell>
          <cell r="AJ230">
            <v>43435</v>
          </cell>
          <cell r="AK230"/>
          <cell r="AL230"/>
          <cell r="AM230">
            <v>42661</v>
          </cell>
          <cell r="AN230">
            <v>43867</v>
          </cell>
          <cell r="AO230"/>
          <cell r="AP230"/>
          <cell r="AQ230"/>
          <cell r="AR230"/>
          <cell r="AS230"/>
          <cell r="AT230"/>
          <cell r="AU230"/>
          <cell r="AV230">
            <v>43221</v>
          </cell>
          <cell r="AW230"/>
          <cell r="AX230"/>
          <cell r="AY230">
            <v>42610</v>
          </cell>
          <cell r="AZ230"/>
          <cell r="BA230">
            <v>42307</v>
          </cell>
          <cell r="BB230">
            <v>39722</v>
          </cell>
          <cell r="BC230"/>
          <cell r="BD230">
            <v>42825</v>
          </cell>
          <cell r="BE230"/>
          <cell r="BF230">
            <v>42794</v>
          </cell>
          <cell r="BG230">
            <v>42855</v>
          </cell>
          <cell r="BH230">
            <v>43555</v>
          </cell>
          <cell r="BI230"/>
          <cell r="BJ230"/>
          <cell r="BK230">
            <v>41961</v>
          </cell>
          <cell r="BL230">
            <v>42938</v>
          </cell>
          <cell r="BM230">
            <v>43008</v>
          </cell>
          <cell r="BN230">
            <v>42005</v>
          </cell>
          <cell r="BO230">
            <v>42916</v>
          </cell>
          <cell r="BP230"/>
          <cell r="BQ230"/>
          <cell r="BR230">
            <v>43080</v>
          </cell>
          <cell r="BS230"/>
          <cell r="BT230">
            <v>42856</v>
          </cell>
          <cell r="BU230"/>
          <cell r="BV230">
            <v>42335</v>
          </cell>
          <cell r="BW230"/>
          <cell r="BX230">
            <v>43647</v>
          </cell>
          <cell r="BY230"/>
          <cell r="BZ230"/>
          <cell r="CA230">
            <v>42794</v>
          </cell>
          <cell r="CB230"/>
          <cell r="CC230"/>
          <cell r="CD230"/>
          <cell r="CE230">
            <v>42947</v>
          </cell>
          <cell r="CF230"/>
          <cell r="CG230">
            <v>42643</v>
          </cell>
          <cell r="CH230"/>
          <cell r="CI230"/>
          <cell r="CJ230"/>
          <cell r="CK230"/>
          <cell r="CL230"/>
          <cell r="CM230"/>
          <cell r="CN230">
            <v>42582</v>
          </cell>
          <cell r="CO230">
            <v>42947</v>
          </cell>
          <cell r="CP230">
            <v>42675</v>
          </cell>
          <cell r="CQ230"/>
          <cell r="CR230"/>
          <cell r="CS230"/>
          <cell r="CT230"/>
          <cell r="CU230"/>
          <cell r="CV230"/>
          <cell r="CW230"/>
          <cell r="CX230"/>
          <cell r="CY230"/>
          <cell r="CZ230"/>
          <cell r="DA230"/>
          <cell r="DB230"/>
          <cell r="DC230"/>
          <cell r="DD230"/>
          <cell r="DE230"/>
          <cell r="DF230"/>
          <cell r="DG230"/>
          <cell r="DH230"/>
          <cell r="DI230"/>
          <cell r="DJ230"/>
          <cell r="DK230"/>
          <cell r="DL230"/>
          <cell r="DM230"/>
          <cell r="DN230"/>
          <cell r="DO230"/>
          <cell r="DP230"/>
          <cell r="DQ230"/>
          <cell r="DR230"/>
          <cell r="DS230"/>
          <cell r="DT230"/>
          <cell r="DU230"/>
          <cell r="DV230"/>
          <cell r="DW230">
            <v>42594</v>
          </cell>
          <cell r="DX230"/>
          <cell r="DY230"/>
          <cell r="DZ230"/>
          <cell r="EA230"/>
          <cell r="EB230"/>
          <cell r="EC230">
            <v>41210</v>
          </cell>
          <cell r="ED230">
            <v>42430</v>
          </cell>
          <cell r="EE230">
            <v>42517</v>
          </cell>
          <cell r="EF230">
            <v>41958</v>
          </cell>
          <cell r="EG230">
            <v>42481</v>
          </cell>
          <cell r="EH230"/>
          <cell r="EI230">
            <v>43555</v>
          </cell>
          <cell r="EJ230">
            <v>43738</v>
          </cell>
        </row>
        <row r="231">
          <cell r="B231"/>
          <cell r="C231">
            <v>43278</v>
          </cell>
          <cell r="D231"/>
          <cell r="E231"/>
          <cell r="F231"/>
          <cell r="G231"/>
          <cell r="H231"/>
          <cell r="I231"/>
          <cell r="J231"/>
          <cell r="K231"/>
          <cell r="L231"/>
          <cell r="M231"/>
          <cell r="N231"/>
          <cell r="O231"/>
          <cell r="P231"/>
          <cell r="Q231"/>
          <cell r="R231"/>
          <cell r="S231"/>
          <cell r="T231"/>
          <cell r="U231"/>
          <cell r="V231">
            <v>41841</v>
          </cell>
          <cell r="W231"/>
          <cell r="X231"/>
          <cell r="Y231">
            <v>42586</v>
          </cell>
          <cell r="Z231"/>
          <cell r="AA231"/>
          <cell r="AB231"/>
          <cell r="AC231"/>
          <cell r="AD231"/>
          <cell r="AE231"/>
          <cell r="AF231"/>
          <cell r="AG231"/>
          <cell r="AH231"/>
          <cell r="AI231"/>
          <cell r="AJ231">
            <v>43465</v>
          </cell>
          <cell r="AK231">
            <v>42795</v>
          </cell>
          <cell r="AL231"/>
          <cell r="AM231"/>
          <cell r="AN231"/>
          <cell r="AO231"/>
          <cell r="AP231"/>
          <cell r="AQ231"/>
          <cell r="AR231"/>
          <cell r="AS231"/>
          <cell r="AT231"/>
          <cell r="AU231"/>
          <cell r="AV231"/>
          <cell r="AW231"/>
          <cell r="AX231"/>
          <cell r="AY231"/>
          <cell r="AZ231"/>
          <cell r="BA231">
            <v>42582</v>
          </cell>
          <cell r="BB231"/>
          <cell r="BC231"/>
          <cell r="BD231"/>
          <cell r="BE231"/>
          <cell r="BF231"/>
          <cell r="BG231"/>
          <cell r="BH231"/>
          <cell r="BI231"/>
          <cell r="BJ231"/>
          <cell r="BK231">
            <v>42643</v>
          </cell>
          <cell r="BL231"/>
          <cell r="BM231"/>
          <cell r="BN231">
            <v>42522</v>
          </cell>
          <cell r="BO231"/>
          <cell r="BP231"/>
          <cell r="BQ231"/>
          <cell r="BR231"/>
          <cell r="BS231"/>
          <cell r="BT231"/>
          <cell r="BU231"/>
          <cell r="BV231"/>
          <cell r="BW231"/>
          <cell r="BX231"/>
          <cell r="BY231"/>
          <cell r="BZ231"/>
          <cell r="CA231"/>
          <cell r="CB231"/>
          <cell r="CC231"/>
          <cell r="CD231"/>
          <cell r="CE231"/>
          <cell r="CF231"/>
          <cell r="CG231"/>
          <cell r="CH231"/>
          <cell r="CI231"/>
          <cell r="CJ231"/>
          <cell r="CK231"/>
          <cell r="CL231"/>
          <cell r="CM231"/>
          <cell r="CN231">
            <v>42674</v>
          </cell>
          <cell r="CO231"/>
          <cell r="CP231"/>
          <cell r="CQ231"/>
          <cell r="CR231"/>
          <cell r="CS231"/>
          <cell r="CT231"/>
          <cell r="CU231"/>
          <cell r="CV231"/>
          <cell r="CW231"/>
          <cell r="CX231"/>
          <cell r="CY231"/>
          <cell r="CZ231"/>
          <cell r="DA231"/>
          <cell r="DB231"/>
          <cell r="DC231"/>
          <cell r="DD231"/>
          <cell r="DE231"/>
          <cell r="DF231"/>
          <cell r="DG231"/>
          <cell r="DH231"/>
          <cell r="DI231"/>
          <cell r="DJ231"/>
          <cell r="DK231"/>
          <cell r="DL231"/>
          <cell r="DM231"/>
          <cell r="DN231"/>
          <cell r="DO231"/>
          <cell r="DP231"/>
          <cell r="DQ231"/>
          <cell r="DR231"/>
          <cell r="DS231"/>
          <cell r="DT231"/>
          <cell r="DU231"/>
          <cell r="DV231"/>
          <cell r="DW231"/>
          <cell r="DX231"/>
          <cell r="DY231"/>
          <cell r="DZ231"/>
          <cell r="EA231"/>
          <cell r="EB231"/>
          <cell r="EC231"/>
          <cell r="ED231"/>
          <cell r="EE231"/>
          <cell r="EF231"/>
          <cell r="EG231"/>
          <cell r="EH231"/>
          <cell r="EI231"/>
          <cell r="EJ231"/>
        </row>
        <row r="232">
          <cell r="B232"/>
          <cell r="C232">
            <v>43325</v>
          </cell>
          <cell r="D232"/>
          <cell r="E232"/>
          <cell r="F232">
            <v>42551</v>
          </cell>
          <cell r="G232">
            <v>42674</v>
          </cell>
          <cell r="H232">
            <v>42993</v>
          </cell>
          <cell r="I232"/>
          <cell r="J232">
            <v>43101</v>
          </cell>
          <cell r="K232">
            <v>42461</v>
          </cell>
          <cell r="L232">
            <v>42594</v>
          </cell>
          <cell r="M232">
            <v>42740</v>
          </cell>
          <cell r="N232"/>
          <cell r="O232">
            <v>42978</v>
          </cell>
          <cell r="P232">
            <v>42734</v>
          </cell>
          <cell r="Q232"/>
          <cell r="R232">
            <v>42548</v>
          </cell>
          <cell r="S232">
            <v>42303</v>
          </cell>
          <cell r="T232"/>
          <cell r="U232"/>
          <cell r="V232">
            <v>41780</v>
          </cell>
          <cell r="W232"/>
          <cell r="X232">
            <v>43039</v>
          </cell>
          <cell r="Y232">
            <v>42642</v>
          </cell>
          <cell r="Z232">
            <v>42766</v>
          </cell>
          <cell r="AA232">
            <v>44136</v>
          </cell>
          <cell r="AB232"/>
          <cell r="AC232">
            <v>42809</v>
          </cell>
          <cell r="AD232">
            <v>42310</v>
          </cell>
          <cell r="AE232">
            <v>42612</v>
          </cell>
          <cell r="AF232">
            <v>42613</v>
          </cell>
          <cell r="AG232">
            <v>43353</v>
          </cell>
          <cell r="AH232"/>
          <cell r="AI232"/>
          <cell r="AJ232">
            <v>43465</v>
          </cell>
          <cell r="AK232">
            <v>42795</v>
          </cell>
          <cell r="AL232"/>
          <cell r="AM232">
            <v>42661</v>
          </cell>
          <cell r="AN232">
            <v>43867</v>
          </cell>
          <cell r="AO232"/>
          <cell r="AP232"/>
          <cell r="AQ232"/>
          <cell r="AR232"/>
          <cell r="AS232"/>
          <cell r="AT232"/>
          <cell r="AU232"/>
          <cell r="AV232">
            <v>43233</v>
          </cell>
          <cell r="AW232"/>
          <cell r="AX232"/>
          <cell r="AY232">
            <v>42610</v>
          </cell>
          <cell r="AZ232"/>
          <cell r="BA232">
            <v>42582</v>
          </cell>
          <cell r="BB232">
            <v>39722</v>
          </cell>
          <cell r="BC232"/>
          <cell r="BD232">
            <v>42825</v>
          </cell>
          <cell r="BE232"/>
          <cell r="BF232">
            <v>42794</v>
          </cell>
          <cell r="BG232">
            <v>42855</v>
          </cell>
          <cell r="BH232">
            <v>43616</v>
          </cell>
          <cell r="BI232"/>
          <cell r="BJ232"/>
          <cell r="BK232">
            <v>42734</v>
          </cell>
          <cell r="BL232">
            <v>42938</v>
          </cell>
          <cell r="BM232">
            <v>43070</v>
          </cell>
          <cell r="BN232">
            <v>42522</v>
          </cell>
          <cell r="BO232">
            <v>42916</v>
          </cell>
          <cell r="BP232"/>
          <cell r="BQ232"/>
          <cell r="BR232">
            <v>43080</v>
          </cell>
          <cell r="BS232"/>
          <cell r="BT232">
            <v>42856</v>
          </cell>
          <cell r="BU232"/>
          <cell r="BV232">
            <v>42335</v>
          </cell>
          <cell r="BW232"/>
          <cell r="BX232">
            <v>43647</v>
          </cell>
          <cell r="BY232"/>
          <cell r="BZ232"/>
          <cell r="CA232">
            <v>42794</v>
          </cell>
          <cell r="CB232"/>
          <cell r="CC232"/>
          <cell r="CD232"/>
          <cell r="CE232">
            <v>42947</v>
          </cell>
          <cell r="CF232"/>
          <cell r="CG232">
            <v>42643</v>
          </cell>
          <cell r="CH232"/>
          <cell r="CI232"/>
          <cell r="CJ232"/>
          <cell r="CK232"/>
          <cell r="CL232"/>
          <cell r="CM232"/>
          <cell r="CN232">
            <v>42766</v>
          </cell>
          <cell r="CO232">
            <v>42947</v>
          </cell>
          <cell r="CP232">
            <v>42675</v>
          </cell>
          <cell r="CQ232"/>
          <cell r="CR232"/>
          <cell r="CS232"/>
          <cell r="CT232"/>
          <cell r="CU232"/>
          <cell r="CV232"/>
          <cell r="CW232"/>
          <cell r="CX232"/>
          <cell r="CY232"/>
          <cell r="CZ232"/>
          <cell r="DA232"/>
          <cell r="DB232"/>
          <cell r="DC232"/>
          <cell r="DD232"/>
          <cell r="DE232"/>
          <cell r="DF232"/>
          <cell r="DG232"/>
          <cell r="DH232"/>
          <cell r="DI232"/>
          <cell r="DJ232"/>
          <cell r="DK232"/>
          <cell r="DL232"/>
          <cell r="DM232"/>
          <cell r="DN232"/>
          <cell r="DO232"/>
          <cell r="DP232"/>
          <cell r="DQ232"/>
          <cell r="DR232"/>
          <cell r="DS232"/>
          <cell r="DT232"/>
          <cell r="DU232"/>
          <cell r="DV232"/>
          <cell r="DW232">
            <v>42594</v>
          </cell>
          <cell r="DX232"/>
          <cell r="DY232"/>
          <cell r="DZ232"/>
          <cell r="EA232"/>
          <cell r="EB232"/>
          <cell r="EC232">
            <v>41241</v>
          </cell>
          <cell r="ED232">
            <v>42447</v>
          </cell>
          <cell r="EE232">
            <v>42517</v>
          </cell>
          <cell r="EF232">
            <v>42124</v>
          </cell>
          <cell r="EG232">
            <v>42481</v>
          </cell>
          <cell r="EH232"/>
          <cell r="EI232">
            <v>43555</v>
          </cell>
          <cell r="EJ232">
            <v>43738</v>
          </cell>
        </row>
        <row r="233">
          <cell r="B233"/>
          <cell r="C233" t="str">
            <v>Project</v>
          </cell>
          <cell r="D233"/>
          <cell r="E233"/>
          <cell r="F233" t="str">
            <v>Project</v>
          </cell>
          <cell r="G233" t="str">
            <v>Project</v>
          </cell>
          <cell r="H233" t="str">
            <v>Project</v>
          </cell>
          <cell r="I233"/>
          <cell r="J233" t="str">
            <v>Project</v>
          </cell>
          <cell r="K233" t="str">
            <v>Project</v>
          </cell>
          <cell r="L233" t="str">
            <v>Project</v>
          </cell>
          <cell r="M233" t="str">
            <v>Project</v>
          </cell>
          <cell r="N233"/>
          <cell r="O233" t="str">
            <v xml:space="preserve">Other </v>
          </cell>
          <cell r="P233" t="str">
            <v>Project</v>
          </cell>
          <cell r="Q233"/>
          <cell r="R233" t="str">
            <v>Assurance - MPA other</v>
          </cell>
          <cell r="S233" t="str">
            <v>Assurance - MPA Gate 4</v>
          </cell>
          <cell r="T233"/>
          <cell r="U233"/>
          <cell r="V233" t="str">
            <v>Procurement</v>
          </cell>
          <cell r="W233"/>
          <cell r="X233" t="str">
            <v>Project</v>
          </cell>
          <cell r="Y233" t="str">
            <v>Project</v>
          </cell>
          <cell r="Z233" t="str">
            <v>Project</v>
          </cell>
          <cell r="AA233" t="str">
            <v>Project</v>
          </cell>
          <cell r="AB233"/>
          <cell r="AC233" t="str">
            <v>Project</v>
          </cell>
          <cell r="AD233" t="str">
            <v>Project</v>
          </cell>
          <cell r="AE233"/>
          <cell r="AF233" t="str">
            <v>Project</v>
          </cell>
          <cell r="AG233" t="str">
            <v>Project</v>
          </cell>
          <cell r="AH233"/>
          <cell r="AI233" t="str">
            <v>Project</v>
          </cell>
          <cell r="AJ233" t="str">
            <v>Project</v>
          </cell>
          <cell r="AK233" t="str">
            <v>Project</v>
          </cell>
          <cell r="AL233"/>
          <cell r="AM233" t="str">
            <v>Project</v>
          </cell>
          <cell r="AN233" t="str">
            <v>Project</v>
          </cell>
          <cell r="AO233"/>
          <cell r="AP233"/>
          <cell r="AQ233" t="str">
            <v>Project</v>
          </cell>
          <cell r="AR233"/>
          <cell r="AS233"/>
          <cell r="AT233"/>
          <cell r="AU233"/>
          <cell r="AV233" t="str">
            <v>Project</v>
          </cell>
          <cell r="AW233"/>
          <cell r="AX233"/>
          <cell r="AY233" t="str">
            <v>Procurement</v>
          </cell>
          <cell r="AZ233"/>
          <cell r="BA233" t="str">
            <v>Project</v>
          </cell>
          <cell r="BB233" t="str">
            <v>Project</v>
          </cell>
          <cell r="BC233"/>
          <cell r="BD233" t="str">
            <v xml:space="preserve">Other </v>
          </cell>
          <cell r="BE233"/>
          <cell r="BF233" t="str">
            <v>Procurement</v>
          </cell>
          <cell r="BG233" t="str">
            <v>Project</v>
          </cell>
          <cell r="BH233" t="str">
            <v>Project</v>
          </cell>
          <cell r="BI233"/>
          <cell r="BJ233"/>
          <cell r="BK233" t="str">
            <v>Project</v>
          </cell>
          <cell r="BL233" t="str">
            <v>Procurement</v>
          </cell>
          <cell r="BM233" t="str">
            <v>Project</v>
          </cell>
          <cell r="BN233" t="str">
            <v>Project</v>
          </cell>
          <cell r="BO233" t="str">
            <v>Procurement</v>
          </cell>
          <cell r="BP233"/>
          <cell r="BQ233"/>
          <cell r="BR233" t="str">
            <v>Project</v>
          </cell>
          <cell r="BS233"/>
          <cell r="BT233" t="str">
            <v>Project</v>
          </cell>
          <cell r="BU233"/>
          <cell r="BV233" t="str">
            <v>Project</v>
          </cell>
          <cell r="BW233"/>
          <cell r="BX233" t="str">
            <v>Project</v>
          </cell>
          <cell r="BY233"/>
          <cell r="BZ233"/>
          <cell r="CA233" t="str">
            <v>Project</v>
          </cell>
          <cell r="CB233"/>
          <cell r="CC233"/>
          <cell r="CD233"/>
          <cell r="CE233" t="str">
            <v xml:space="preserve">Other </v>
          </cell>
          <cell r="CF233"/>
          <cell r="CG233" t="str">
            <v>Project</v>
          </cell>
          <cell r="CH233"/>
          <cell r="CI233"/>
          <cell r="CJ233"/>
          <cell r="CK233"/>
          <cell r="CL233"/>
          <cell r="CM233"/>
          <cell r="CN233" t="str">
            <v>Project</v>
          </cell>
          <cell r="CO233" t="str">
            <v>Project</v>
          </cell>
          <cell r="CP233" t="str">
            <v>Project</v>
          </cell>
          <cell r="CQ233"/>
          <cell r="CR233"/>
          <cell r="CS233"/>
          <cell r="CT233"/>
          <cell r="CU233"/>
          <cell r="CV233"/>
          <cell r="CW233"/>
          <cell r="CX233"/>
          <cell r="CY233"/>
          <cell r="CZ233"/>
          <cell r="DA233"/>
          <cell r="DB233"/>
          <cell r="DC233"/>
          <cell r="DD233"/>
          <cell r="DE233"/>
          <cell r="DF233"/>
          <cell r="DG233"/>
          <cell r="DH233"/>
          <cell r="DI233"/>
          <cell r="DJ233"/>
          <cell r="DK233"/>
          <cell r="DL233"/>
          <cell r="DM233"/>
          <cell r="DN233"/>
          <cell r="DO233"/>
          <cell r="DP233"/>
          <cell r="DQ233"/>
          <cell r="DR233"/>
          <cell r="DS233"/>
          <cell r="DT233"/>
          <cell r="DU233"/>
          <cell r="DV233"/>
          <cell r="DW233" t="str">
            <v>Project</v>
          </cell>
          <cell r="DX233"/>
          <cell r="DY233"/>
          <cell r="DZ233"/>
          <cell r="EA233"/>
          <cell r="EB233"/>
          <cell r="EC233" t="str">
            <v>Project</v>
          </cell>
          <cell r="ED233"/>
          <cell r="EE233" t="str">
            <v>Project</v>
          </cell>
          <cell r="EF233" t="str">
            <v>Project</v>
          </cell>
          <cell r="EG233" t="str">
            <v>Project</v>
          </cell>
          <cell r="EH233"/>
          <cell r="EI233" t="str">
            <v>Project</v>
          </cell>
          <cell r="EJ233" t="str">
            <v>Project</v>
          </cell>
        </row>
        <row r="234">
          <cell r="B234"/>
          <cell r="C234" t="str">
            <v>Changed title of milestone from 'Phase 1 - London Boroughs Go Live' to 'Complete Phase 1 Migration'. This reflects a risk mitigaton decision potentially not to not do all London boroughs in the same phase. The date has moved back due to show clearly that FBC approval is needed before the Digitisation &amp; Migration provider contracts can be signed.</v>
          </cell>
          <cell r="D234"/>
          <cell r="E234"/>
          <cell r="F234" t="str">
            <v>Delay due initially to incorporation of scientific changes in contractors scope of works and subsequent delays in contractors commissioning programme.</v>
          </cell>
          <cell r="G234" t="str">
            <v xml:space="preserve">GCO soft launch expected Sept/Oct 2016. </v>
          </cell>
          <cell r="H234" t="str">
            <v xml:space="preserve">As per R1, the technology roadmap needs to move back to accommodate the change in delivery partner. </v>
          </cell>
          <cell r="I234"/>
          <cell r="J234"/>
          <cell r="K234" t="str">
            <v>Due to delays to the DfTc and DVLA migrations, the HMT Go-Live is currently being reviewed</v>
          </cell>
          <cell r="L234" t="str">
            <v>KPI service issues have prevented the closure of this milestone.</v>
          </cell>
          <cell r="M234"/>
          <cell r="N234"/>
          <cell r="O234"/>
          <cell r="P234"/>
          <cell r="Q234"/>
          <cell r="R234"/>
          <cell r="S234"/>
          <cell r="T234"/>
          <cell r="U234"/>
          <cell r="V234" t="str">
            <v>Slightly behind schedule.</v>
          </cell>
          <cell r="W234"/>
          <cell r="X234"/>
          <cell r="Y234" t="str">
            <v>Delivered in Release 7 which was re-scheduled during Q1</v>
          </cell>
          <cell r="Z234" t="str">
            <v>Rebaselined as part of 'Baseline 2'</v>
          </cell>
          <cell r="AA234" t="str">
            <v>Environment Agency review of contractor performance to determine whether contract is to be extended beyond year 7.</v>
          </cell>
          <cell r="AB234"/>
          <cell r="AC234"/>
          <cell r="AD234" t="str">
            <v>As it is a rolling programme of individual projects, each project has an independent review and approval by the PSBP Head of Assuance and Approvals. Therefore dates have been provided for the overall programme at various phases and percentage intervalsDates for theses milestones have been treated as baseline as these align to the new milestones agreed as part of the Performance Framework with IPA.</v>
          </cell>
          <cell r="AE234"/>
          <cell r="AF234"/>
          <cell r="AG234"/>
          <cell r="AH234"/>
          <cell r="AI234" t="str">
            <v xml:space="preserve">Dates range from Mar 2020 to Aug 2021 depending on scheme.  These dates are tentative, and dependent on a Government announcement on preferred location. </v>
          </cell>
          <cell r="AJ234" t="str">
            <v>Services begin on the core section from Paddington to Abbey Wood.
The project development agreement states the transfer will occur on a date within December. No specific date is given.</v>
          </cell>
          <cell r="AK234"/>
          <cell r="AL234"/>
          <cell r="AM234"/>
          <cell r="AN234"/>
          <cell r="AO234"/>
          <cell r="AP234"/>
          <cell r="AQ234" t="str">
            <v>Subject Transport and Works Act Orders: decision expected in summer 2016</v>
          </cell>
          <cell r="AR234"/>
          <cell r="AS234"/>
          <cell r="AT234"/>
          <cell r="AU234"/>
          <cell r="AV234"/>
          <cell r="AW234"/>
          <cell r="AX234"/>
          <cell r="AY234"/>
          <cell r="AZ234"/>
          <cell r="BA234" t="str">
            <v>Date slipped - fieldwork delayed to ensure as long as time as possible for changes in NHS culture and behaviour to become embedded and therefore observed.</v>
          </cell>
          <cell r="BB234"/>
          <cell r="BC234"/>
          <cell r="BD234"/>
          <cell r="BE234"/>
          <cell r="BF234"/>
          <cell r="BG234"/>
          <cell r="BH234" t="str">
            <v>Due to the amended first patient treatment date this date has now been refreshed</v>
          </cell>
          <cell r="BI234"/>
          <cell r="BJ234"/>
          <cell r="BK234" t="str">
            <v>Rebaselined to to contract extension</v>
          </cell>
          <cell r="BL234" t="str">
            <v xml:space="preserve">The previously agreed baselined plan is no longer deliverable. A revised implementation approach has been agreed by the HSC on 26th of May 2016. Re-planning activities are under way. </v>
          </cell>
          <cell r="BM234" t="str">
            <v>Delays in recruitment and procurement</v>
          </cell>
          <cell r="BN234" t="str">
            <v>All milestones after OBC decision are outline only, are dependent on the investment decision made, and need to be considered as indicative dates within a range ( analagous to costs). The certainty will obviously increase as key milestones are hit. The dates post an OBC decsion were not updated at the last quarter due to the ongoing uncertainties but have now been re-baselined on the assumption of a positive SR outcome by the end of 2015. There are additional time changes clarified since submission of the OBC and in discussions with the supply chain. These are highlighted below against the relevent milestones.  Framework partners for the design process now require 4 months for ramp up due to the design and construction market now being more active. The Localism Act has added two months to the submission of town planning.</v>
          </cell>
          <cell r="BO234"/>
          <cell r="BP234"/>
          <cell r="BQ234"/>
          <cell r="BR234"/>
          <cell r="BS234"/>
          <cell r="BT234"/>
          <cell r="BU234"/>
          <cell r="BV234" t="str">
            <v>Complete</v>
          </cell>
          <cell r="BW234"/>
          <cell r="BX234"/>
          <cell r="BY234"/>
          <cell r="BZ234"/>
          <cell r="CA234"/>
          <cell r="CB234"/>
          <cell r="CC234"/>
          <cell r="CD234"/>
          <cell r="CE234"/>
          <cell r="CF234"/>
          <cell r="CG234"/>
          <cell r="CH234"/>
          <cell r="CI234"/>
          <cell r="CJ234"/>
          <cell r="CK234"/>
          <cell r="CL234"/>
          <cell r="CM234"/>
          <cell r="CN234"/>
          <cell r="CO234"/>
          <cell r="CP234"/>
          <cell r="CQ234"/>
          <cell r="CR234"/>
          <cell r="CS234"/>
          <cell r="CT234"/>
          <cell r="CU234"/>
          <cell r="CV234"/>
          <cell r="CW234"/>
          <cell r="CX234"/>
          <cell r="CY234"/>
          <cell r="CZ234"/>
          <cell r="DA234"/>
          <cell r="DB234"/>
          <cell r="DC234"/>
          <cell r="DD234"/>
          <cell r="DE234"/>
          <cell r="DF234"/>
          <cell r="DG234"/>
          <cell r="DH234"/>
          <cell r="DI234"/>
          <cell r="DJ234"/>
          <cell r="DK234"/>
          <cell r="DL234"/>
          <cell r="DM234"/>
          <cell r="DN234"/>
          <cell r="DO234"/>
          <cell r="DP234"/>
          <cell r="DQ234"/>
          <cell r="DR234"/>
          <cell r="DS234"/>
          <cell r="DT234"/>
          <cell r="DU234"/>
          <cell r="DV234"/>
          <cell r="DW234"/>
          <cell r="DX234"/>
          <cell r="DY234"/>
          <cell r="DZ234"/>
          <cell r="EA234"/>
          <cell r="EB234"/>
          <cell r="EC234" t="str">
            <v>Legal aid is inherently complicated, making the technical landscape challenging.</v>
          </cell>
          <cell r="ED234" t="str">
            <v>Delay in collating all data</v>
          </cell>
          <cell r="EE234"/>
          <cell r="EF234" t="str">
            <v xml:space="preserve">Not significant - It was more important to have the additional capacity available rather than the operational decision of when to accept/accommodate the first prisoner in the house block.  </v>
          </cell>
          <cell r="EG234"/>
          <cell r="EH234"/>
          <cell r="EI234"/>
          <cell r="EJ234"/>
        </row>
        <row r="235">
          <cell r="B235"/>
          <cell r="C235" t="str">
            <v>ITT Issued for Quality Partner</v>
          </cell>
          <cell r="D235"/>
          <cell r="E235"/>
          <cell r="F235" t="str">
            <v>Transition and Occupation complete</v>
          </cell>
          <cell r="G235" t="str">
            <v>Commence transition of staff into GCO</v>
          </cell>
          <cell r="H235" t="str">
            <v>Wave 3 - Transition to Live complete</v>
          </cell>
          <cell r="I235"/>
          <cell r="J235" t="str">
            <v>Tranche 3 Delivery Commences</v>
          </cell>
          <cell r="K235" t="str">
            <v>ISSC1 - DCMS Go-Live</v>
          </cell>
          <cell r="L235" t="str">
            <v>Defra Exit Post Go Live Support</v>
          </cell>
          <cell r="M235" t="str">
            <v>Data and Systems activities complete</v>
          </cell>
          <cell r="N235"/>
          <cell r="O235" t="str">
            <v>First clearance events start</v>
          </cell>
          <cell r="P235" t="str">
            <v>BM Bloomsbury Feasibility Decision</v>
          </cell>
          <cell r="Q235"/>
          <cell r="R235" t="str">
            <v>All 75 masts on air with all 4 MNOs</v>
          </cell>
          <cell r="S235" t="str">
            <v>External Cladding complete</v>
          </cell>
          <cell r="T235"/>
          <cell r="U235"/>
          <cell r="V235" t="str">
            <v xml:space="preserve">Finalise costs of Consolidation Change Controls </v>
          </cell>
          <cell r="W235"/>
          <cell r="X235" t="str">
            <v>Regulation: New and Replacement Obligation</v>
          </cell>
          <cell r="Y235"/>
          <cell r="Z235" t="str">
            <v>End User - Service Commencement &amp; Incumbent Exit</v>
          </cell>
          <cell r="AA235" t="str">
            <v>Approval of Annual Plan 21/22</v>
          </cell>
          <cell r="AB235"/>
          <cell r="AC235" t="str">
            <v>Nationwide roll-out of application to under 3 yr olds</v>
          </cell>
          <cell r="AD235" t="str">
            <v>50% PSBP1 Schools Handed Over</v>
          </cell>
          <cell r="AE235" t="str">
            <v>Batch 3 construction complete</v>
          </cell>
          <cell r="AF235" t="str">
            <v xml:space="preserve">13 Revised Project Costs </v>
          </cell>
          <cell r="AG235" t="str">
            <v>River Great Ouse Viaduct Complete</v>
          </cell>
          <cell r="AH235"/>
          <cell r="AI235"/>
          <cell r="AJ235" t="str">
            <v>Stage 4</v>
          </cell>
          <cell r="AK235" t="str">
            <v>East West Phase 2 GRIP 4 Completion – Single option development</v>
          </cell>
          <cell r="AL235"/>
          <cell r="AM235" t="str">
            <v xml:space="preserve"> - Sec of State approval of Rolling Stock contract award</v>
          </cell>
          <cell r="AN235"/>
          <cell r="AO235"/>
          <cell r="AP235"/>
          <cell r="AQ235" t="str">
            <v xml:space="preserve">Ensure that Network Rail deliver over £1bn of Northern Hub and electrification infrastructure </v>
          </cell>
          <cell r="AR235"/>
          <cell r="AS235"/>
          <cell r="AT235"/>
          <cell r="AU235"/>
          <cell r="AV235" t="str">
            <v>Thameslink 24tph Peak Timetable</v>
          </cell>
          <cell r="AW235"/>
          <cell r="AX235"/>
          <cell r="AY235" t="str">
            <v>2016 season: Vaccination of 2-7 yr olds and pilots.</v>
          </cell>
          <cell r="AZ235"/>
          <cell r="BA235" t="str">
            <v>NAO report published</v>
          </cell>
          <cell r="BB235" t="str">
            <v>EPS Release 1 Deployment complete (phase 2)</v>
          </cell>
          <cell r="BC235"/>
          <cell r="BD235" t="str">
            <v>HSCN Services Go-Live</v>
          </cell>
          <cell r="BE235"/>
          <cell r="BF235" t="str">
            <v>Land National Flows</v>
          </cell>
          <cell r="BG235"/>
          <cell r="BH235" t="str">
            <v>UCLH - Treat first patient</v>
          </cell>
          <cell r="BI235"/>
          <cell r="BJ235"/>
          <cell r="BK235" t="str">
            <v>Existing NHSmail 2 Contract Expires</v>
          </cell>
          <cell r="BL235" t="str">
            <v>Data Migration Complete</v>
          </cell>
          <cell r="BM235"/>
          <cell r="BN235" t="str">
            <v>end stage 2 design</v>
          </cell>
          <cell r="BO235" t="str">
            <v>Category Tower - ITT Issued (Tranche 2)</v>
          </cell>
          <cell r="BP235"/>
          <cell r="BQ235"/>
          <cell r="BR235" t="str">
            <v>segment 5 Case closure ORR gate</v>
          </cell>
          <cell r="BS235"/>
          <cell r="BT235" t="str">
            <v>WURTI Pension Credit Business Solution available to be deployed by the Business</v>
          </cell>
          <cell r="BU235"/>
          <cell r="BV235" t="str">
            <v>NSP (PSCS) Build Apr 16 completes</v>
          </cell>
          <cell r="BW235"/>
          <cell r="BX235" t="str">
            <v>Managed Migration (JSA/IB/HB) Concludes</v>
          </cell>
          <cell r="BY235"/>
          <cell r="BZ235"/>
          <cell r="CA235" t="str">
            <v>KE2 (Records Management): Solution ready for transition to Cloud platform.</v>
          </cell>
          <cell r="CB235"/>
          <cell r="CC235"/>
          <cell r="CD235"/>
          <cell r="CE235" t="str">
            <v xml:space="preserve">CDS Go-Live </v>
          </cell>
          <cell r="CF235"/>
          <cell r="CG235" t="str">
            <v>Complete IPAR IOCs at 2 CSPs</v>
          </cell>
          <cell r="CH235"/>
          <cell r="CI235"/>
          <cell r="CJ235"/>
          <cell r="CK235"/>
          <cell r="CL235"/>
          <cell r="CM235"/>
          <cell r="CN235" t="str">
            <v>In-Country Biographic/Biometric Search Release</v>
          </cell>
          <cell r="CO235" t="str">
            <v>Wave 3: To identify and document plan to achieve further tactical savings to 2020.</v>
          </cell>
          <cell r="CP235" t="str">
            <v>POISE EUD Rollout completed</v>
          </cell>
          <cell r="CQ235"/>
          <cell r="CR235"/>
          <cell r="CS235"/>
          <cell r="CT235"/>
          <cell r="CU235"/>
          <cell r="CV235"/>
          <cell r="CW235"/>
          <cell r="CX235"/>
          <cell r="CY235"/>
          <cell r="CZ235"/>
          <cell r="DA235"/>
          <cell r="DB235"/>
          <cell r="DC235"/>
          <cell r="DD235"/>
          <cell r="DE235"/>
          <cell r="DF235"/>
          <cell r="DG235"/>
          <cell r="DH235"/>
          <cell r="DI235"/>
          <cell r="DJ235"/>
          <cell r="DK235"/>
          <cell r="DL235"/>
          <cell r="DM235"/>
          <cell r="DN235"/>
          <cell r="DO235"/>
          <cell r="DP235"/>
          <cell r="DQ235"/>
          <cell r="DR235"/>
          <cell r="DS235"/>
          <cell r="DT235"/>
          <cell r="DU235"/>
          <cell r="DV235"/>
          <cell r="DW235" t="str">
            <v xml:space="preserve">Learning and skills Contracted awarded </v>
          </cell>
          <cell r="DX235"/>
          <cell r="DY235"/>
          <cell r="DZ235"/>
          <cell r="EA235"/>
          <cell r="EB235"/>
          <cell r="EC235" t="str">
            <v>IDP National Rollout - CCMS available to all providers (previously Tranche 2)</v>
          </cell>
          <cell r="ED235" t="str">
            <v xml:space="preserve">Contingency contracts &amp; Rotas commence </v>
          </cell>
          <cell r="EE235" t="str">
            <v>Gate 3 Legacy Decom Complete</v>
          </cell>
          <cell r="EF235" t="str">
            <v>RESTRUCTURE - 1st Prisoner accepted:  Parc New House Block</v>
          </cell>
          <cell r="EG235" t="str">
            <v>Service Commencement Rainsbrook STC</v>
          </cell>
          <cell r="EH235"/>
          <cell r="EI235" t="str">
            <v>Multi disciplinary ground operations teams embedded</v>
          </cell>
          <cell r="EJ235" t="str">
            <v>Census Regs (Wales) laid before Parliament</v>
          </cell>
        </row>
        <row r="236">
          <cell r="B236"/>
          <cell r="C236">
            <v>42499</v>
          </cell>
          <cell r="D236"/>
          <cell r="E236"/>
          <cell r="F236">
            <v>42735</v>
          </cell>
          <cell r="G236">
            <v>42735</v>
          </cell>
          <cell r="H236">
            <v>43100</v>
          </cell>
          <cell r="I236"/>
          <cell r="J236">
            <v>43132</v>
          </cell>
          <cell r="K236">
            <v>41913</v>
          </cell>
          <cell r="L236">
            <v>42040</v>
          </cell>
          <cell r="M236">
            <v>42740</v>
          </cell>
          <cell r="N236"/>
          <cell r="O236">
            <v>42917</v>
          </cell>
          <cell r="P236">
            <v>42944</v>
          </cell>
          <cell r="Q236"/>
          <cell r="R236">
            <v>42735</v>
          </cell>
          <cell r="S236">
            <v>41821</v>
          </cell>
          <cell r="T236"/>
          <cell r="U236"/>
          <cell r="V236">
            <v>42582</v>
          </cell>
          <cell r="W236"/>
          <cell r="X236">
            <v>43281</v>
          </cell>
          <cell r="Y236"/>
          <cell r="Z236">
            <v>43048</v>
          </cell>
          <cell r="AA236">
            <v>44228</v>
          </cell>
          <cell r="AB236"/>
          <cell r="AC236">
            <v>42840</v>
          </cell>
          <cell r="AD236">
            <v>42573</v>
          </cell>
          <cell r="AE236">
            <v>43021</v>
          </cell>
          <cell r="AF236">
            <v>42613</v>
          </cell>
          <cell r="AG236">
            <v>43153</v>
          </cell>
          <cell r="AH236"/>
          <cell r="AI236"/>
          <cell r="AJ236">
            <v>43586</v>
          </cell>
          <cell r="AK236">
            <v>42947</v>
          </cell>
          <cell r="AL236"/>
          <cell r="AM236">
            <v>43816</v>
          </cell>
          <cell r="AN236"/>
          <cell r="AO236"/>
          <cell r="AP236"/>
          <cell r="AQ236">
            <v>43982</v>
          </cell>
          <cell r="AR236"/>
          <cell r="AS236"/>
          <cell r="AT236"/>
          <cell r="AU236"/>
          <cell r="AV236">
            <v>43465</v>
          </cell>
          <cell r="AW236"/>
          <cell r="AX236"/>
          <cell r="AY236">
            <v>42643</v>
          </cell>
          <cell r="AZ236"/>
          <cell r="BA236">
            <v>42400</v>
          </cell>
          <cell r="BB236">
            <v>40179</v>
          </cell>
          <cell r="BC236"/>
          <cell r="BD236">
            <v>42826</v>
          </cell>
          <cell r="BE236"/>
          <cell r="BF236">
            <v>42916</v>
          </cell>
          <cell r="BG236"/>
          <cell r="BH236">
            <v>43738</v>
          </cell>
          <cell r="BI236"/>
          <cell r="BJ236"/>
          <cell r="BK236">
            <v>43921</v>
          </cell>
          <cell r="BL236">
            <v>42938</v>
          </cell>
          <cell r="BM236"/>
          <cell r="BN236">
            <v>42185</v>
          </cell>
          <cell r="BO236">
            <v>42916</v>
          </cell>
          <cell r="BP236"/>
          <cell r="BQ236"/>
          <cell r="BR236">
            <v>42591</v>
          </cell>
          <cell r="BS236"/>
          <cell r="BT236">
            <v>42825</v>
          </cell>
          <cell r="BU236"/>
          <cell r="BV236">
            <v>42391</v>
          </cell>
          <cell r="BW236"/>
          <cell r="BX236">
            <v>44650</v>
          </cell>
          <cell r="BY236"/>
          <cell r="BZ236"/>
          <cell r="CA236">
            <v>42838</v>
          </cell>
          <cell r="CB236"/>
          <cell r="CC236"/>
          <cell r="CD236"/>
          <cell r="CE236">
            <v>43159</v>
          </cell>
          <cell r="CF236"/>
          <cell r="CG236">
            <v>42551</v>
          </cell>
          <cell r="CH236"/>
          <cell r="CI236"/>
          <cell r="CJ236"/>
          <cell r="CK236"/>
          <cell r="CL236"/>
          <cell r="CM236"/>
          <cell r="CN236">
            <v>42613</v>
          </cell>
          <cell r="CO236">
            <v>42613</v>
          </cell>
          <cell r="CP236">
            <v>42766</v>
          </cell>
          <cell r="CQ236"/>
          <cell r="CR236"/>
          <cell r="CS236"/>
          <cell r="CT236"/>
          <cell r="CU236"/>
          <cell r="CV236"/>
          <cell r="CW236"/>
          <cell r="CX236"/>
          <cell r="CY236"/>
          <cell r="CZ236"/>
          <cell r="DA236"/>
          <cell r="DB236"/>
          <cell r="DC236"/>
          <cell r="DD236"/>
          <cell r="DE236"/>
          <cell r="DF236"/>
          <cell r="DG236"/>
          <cell r="DH236"/>
          <cell r="DI236"/>
          <cell r="DJ236"/>
          <cell r="DK236"/>
          <cell r="DL236"/>
          <cell r="DM236"/>
          <cell r="DN236"/>
          <cell r="DO236"/>
          <cell r="DP236"/>
          <cell r="DQ236"/>
          <cell r="DR236"/>
          <cell r="DS236"/>
          <cell r="DT236"/>
          <cell r="DU236"/>
          <cell r="DV236"/>
          <cell r="DW236">
            <v>42613</v>
          </cell>
          <cell r="DX236"/>
          <cell r="DY236"/>
          <cell r="DZ236"/>
          <cell r="EA236"/>
          <cell r="EB236"/>
          <cell r="EC236">
            <v>41244</v>
          </cell>
          <cell r="ED236">
            <v>42461</v>
          </cell>
          <cell r="EE236">
            <v>42521</v>
          </cell>
          <cell r="EF236">
            <v>41988</v>
          </cell>
          <cell r="EG236">
            <v>42495</v>
          </cell>
          <cell r="EH236"/>
          <cell r="EI236">
            <v>43921</v>
          </cell>
          <cell r="EJ236">
            <v>43738</v>
          </cell>
        </row>
        <row r="237">
          <cell r="B237"/>
          <cell r="C237"/>
          <cell r="D237"/>
          <cell r="E237"/>
          <cell r="F237"/>
          <cell r="G237"/>
          <cell r="H237"/>
          <cell r="I237"/>
          <cell r="J237"/>
          <cell r="K237"/>
          <cell r="L237"/>
          <cell r="M237"/>
          <cell r="N237"/>
          <cell r="O237"/>
          <cell r="P237"/>
          <cell r="Q237"/>
          <cell r="R237"/>
          <cell r="S237">
            <v>42369</v>
          </cell>
          <cell r="T237"/>
          <cell r="U237"/>
          <cell r="V237"/>
          <cell r="W237"/>
          <cell r="X237"/>
          <cell r="Y237"/>
          <cell r="Z237">
            <v>43086</v>
          </cell>
          <cell r="AA237"/>
          <cell r="AB237"/>
          <cell r="AC237"/>
          <cell r="AD237"/>
          <cell r="AE237"/>
          <cell r="AF237"/>
          <cell r="AG237"/>
          <cell r="AH237"/>
          <cell r="AI237"/>
          <cell r="AJ237">
            <v>43616</v>
          </cell>
          <cell r="AK237">
            <v>43830</v>
          </cell>
          <cell r="AL237"/>
          <cell r="AM237"/>
          <cell r="AN237"/>
          <cell r="AO237"/>
          <cell r="AP237"/>
          <cell r="AQ237"/>
          <cell r="AR237"/>
          <cell r="AS237"/>
          <cell r="AT237"/>
          <cell r="AU237"/>
          <cell r="AV237"/>
          <cell r="AW237"/>
          <cell r="AX237"/>
          <cell r="AY237">
            <v>42765</v>
          </cell>
          <cell r="AZ237"/>
          <cell r="BA237">
            <v>42571</v>
          </cell>
          <cell r="BB237"/>
          <cell r="BC237"/>
          <cell r="BD237"/>
          <cell r="BE237"/>
          <cell r="BF237"/>
          <cell r="BG237"/>
          <cell r="BH237"/>
          <cell r="BI237"/>
          <cell r="BJ237"/>
          <cell r="BK237">
            <v>44253</v>
          </cell>
          <cell r="BL237"/>
          <cell r="BM237"/>
          <cell r="BN237">
            <v>42794</v>
          </cell>
          <cell r="BO237"/>
          <cell r="BP237"/>
          <cell r="BQ237"/>
          <cell r="BR237"/>
          <cell r="BS237"/>
          <cell r="BT237"/>
          <cell r="BU237"/>
          <cell r="BV237"/>
          <cell r="BW237"/>
          <cell r="BX237"/>
          <cell r="BY237"/>
          <cell r="BZ237"/>
          <cell r="CA237"/>
          <cell r="CB237"/>
          <cell r="CC237"/>
          <cell r="CD237"/>
          <cell r="CE237"/>
          <cell r="CF237"/>
          <cell r="CG237"/>
          <cell r="CH237"/>
          <cell r="CI237"/>
          <cell r="CJ237"/>
          <cell r="CK237"/>
          <cell r="CL237"/>
          <cell r="CM237"/>
          <cell r="CN237"/>
          <cell r="CO237"/>
          <cell r="CP237">
            <v>43008</v>
          </cell>
          <cell r="CQ237"/>
          <cell r="CR237"/>
          <cell r="CS237"/>
          <cell r="CT237"/>
          <cell r="CU237"/>
          <cell r="CV237"/>
          <cell r="CW237"/>
          <cell r="CX237"/>
          <cell r="CY237"/>
          <cell r="CZ237"/>
          <cell r="DA237"/>
          <cell r="DB237"/>
          <cell r="DC237"/>
          <cell r="DD237"/>
          <cell r="DE237"/>
          <cell r="DF237"/>
          <cell r="DG237"/>
          <cell r="DH237"/>
          <cell r="DI237"/>
          <cell r="DJ237"/>
          <cell r="DK237"/>
          <cell r="DL237"/>
          <cell r="DM237"/>
          <cell r="DN237"/>
          <cell r="DO237"/>
          <cell r="DP237"/>
          <cell r="DQ237"/>
          <cell r="DR237"/>
          <cell r="DS237"/>
          <cell r="DT237"/>
          <cell r="DU237"/>
          <cell r="DV237"/>
          <cell r="DW237"/>
          <cell r="DX237"/>
          <cell r="DY237"/>
          <cell r="DZ237"/>
          <cell r="EA237"/>
          <cell r="EB237"/>
          <cell r="EC237">
            <v>41757</v>
          </cell>
          <cell r="ED237"/>
          <cell r="EE237"/>
          <cell r="EF237"/>
          <cell r="EG237">
            <v>42339</v>
          </cell>
          <cell r="EH237"/>
          <cell r="EI237"/>
          <cell r="EJ237"/>
        </row>
        <row r="238">
          <cell r="B238"/>
          <cell r="C238">
            <v>42650</v>
          </cell>
          <cell r="D238"/>
          <cell r="E238"/>
          <cell r="F238">
            <v>42735</v>
          </cell>
          <cell r="G238">
            <v>42735</v>
          </cell>
          <cell r="H238">
            <v>43115</v>
          </cell>
          <cell r="I238"/>
          <cell r="J238">
            <v>43132</v>
          </cell>
          <cell r="K238">
            <v>42401</v>
          </cell>
          <cell r="L238">
            <v>42565</v>
          </cell>
          <cell r="M238">
            <v>42740</v>
          </cell>
          <cell r="N238"/>
          <cell r="O238">
            <v>42917</v>
          </cell>
          <cell r="P238">
            <v>42944</v>
          </cell>
          <cell r="Q238"/>
          <cell r="R238">
            <v>42735</v>
          </cell>
          <cell r="S238">
            <v>42369</v>
          </cell>
          <cell r="T238"/>
          <cell r="U238"/>
          <cell r="V238">
            <v>42674</v>
          </cell>
          <cell r="W238"/>
          <cell r="X238">
            <v>43281</v>
          </cell>
          <cell r="Y238"/>
          <cell r="Z238">
            <v>43086</v>
          </cell>
          <cell r="AA238">
            <v>44228</v>
          </cell>
          <cell r="AB238"/>
          <cell r="AC238">
            <v>42840</v>
          </cell>
          <cell r="AD238">
            <v>42573</v>
          </cell>
          <cell r="AE238">
            <v>42972</v>
          </cell>
          <cell r="AF238">
            <v>42613</v>
          </cell>
          <cell r="AG238">
            <v>43153</v>
          </cell>
          <cell r="AH238"/>
          <cell r="AI238"/>
          <cell r="AJ238">
            <v>43616</v>
          </cell>
          <cell r="AK238">
            <v>43191</v>
          </cell>
          <cell r="AL238"/>
          <cell r="AM238">
            <v>43816</v>
          </cell>
          <cell r="AN238"/>
          <cell r="AO238"/>
          <cell r="AP238"/>
          <cell r="AQ238">
            <v>43982</v>
          </cell>
          <cell r="AR238"/>
          <cell r="AS238"/>
          <cell r="AT238"/>
          <cell r="AU238"/>
          <cell r="AV238">
            <v>43465</v>
          </cell>
          <cell r="AW238"/>
          <cell r="AX238"/>
          <cell r="AY238">
            <v>42765</v>
          </cell>
          <cell r="AZ238"/>
          <cell r="BA238">
            <v>42692</v>
          </cell>
          <cell r="BB238">
            <v>40179</v>
          </cell>
          <cell r="BC238"/>
          <cell r="BD238">
            <v>42826</v>
          </cell>
          <cell r="BE238"/>
          <cell r="BF238">
            <v>42916</v>
          </cell>
          <cell r="BG238"/>
          <cell r="BH238">
            <v>43738</v>
          </cell>
          <cell r="BI238"/>
          <cell r="BJ238"/>
          <cell r="BK238">
            <v>44253</v>
          </cell>
          <cell r="BL238">
            <v>42938</v>
          </cell>
          <cell r="BM238"/>
          <cell r="BN238">
            <v>42794</v>
          </cell>
          <cell r="BO238">
            <v>42916</v>
          </cell>
          <cell r="BP238"/>
          <cell r="BQ238"/>
          <cell r="BR238">
            <v>42591</v>
          </cell>
          <cell r="BS238"/>
          <cell r="BT238">
            <v>42825</v>
          </cell>
          <cell r="BU238"/>
          <cell r="BV238">
            <v>42387</v>
          </cell>
          <cell r="BW238"/>
          <cell r="BX238">
            <v>44650</v>
          </cell>
          <cell r="BY238"/>
          <cell r="BZ238"/>
          <cell r="CA238">
            <v>42838</v>
          </cell>
          <cell r="CB238"/>
          <cell r="CC238"/>
          <cell r="CD238"/>
          <cell r="CE238">
            <v>43159</v>
          </cell>
          <cell r="CF238"/>
          <cell r="CG238">
            <v>42613</v>
          </cell>
          <cell r="CH238"/>
          <cell r="CI238"/>
          <cell r="CJ238"/>
          <cell r="CK238"/>
          <cell r="CL238"/>
          <cell r="CM238"/>
          <cell r="CN238">
            <v>42916</v>
          </cell>
          <cell r="CO238">
            <v>42613</v>
          </cell>
          <cell r="CP238">
            <v>43039</v>
          </cell>
          <cell r="CQ238"/>
          <cell r="CR238"/>
          <cell r="CS238"/>
          <cell r="CT238"/>
          <cell r="CU238"/>
          <cell r="CV238"/>
          <cell r="CW238"/>
          <cell r="CX238"/>
          <cell r="CY238"/>
          <cell r="CZ238"/>
          <cell r="DA238"/>
          <cell r="DB238"/>
          <cell r="DC238"/>
          <cell r="DD238"/>
          <cell r="DE238"/>
          <cell r="DF238"/>
          <cell r="DG238"/>
          <cell r="DH238"/>
          <cell r="DI238"/>
          <cell r="DJ238"/>
          <cell r="DK238"/>
          <cell r="DL238"/>
          <cell r="DM238"/>
          <cell r="DN238"/>
          <cell r="DO238"/>
          <cell r="DP238"/>
          <cell r="DQ238"/>
          <cell r="DR238"/>
          <cell r="DS238"/>
          <cell r="DT238"/>
          <cell r="DU238"/>
          <cell r="DV238"/>
          <cell r="DW238">
            <v>42613</v>
          </cell>
          <cell r="DX238"/>
          <cell r="DY238"/>
          <cell r="DZ238"/>
          <cell r="EA238"/>
          <cell r="EB238"/>
          <cell r="EC238">
            <v>41911</v>
          </cell>
          <cell r="ED238">
            <v>42461</v>
          </cell>
          <cell r="EE238">
            <v>42521</v>
          </cell>
          <cell r="EF238">
            <v>42029</v>
          </cell>
          <cell r="EG238">
            <v>42495</v>
          </cell>
          <cell r="EH238"/>
          <cell r="EI238">
            <v>43921</v>
          </cell>
          <cell r="EJ238">
            <v>43738</v>
          </cell>
        </row>
        <row r="239">
          <cell r="B239"/>
          <cell r="C239" t="str">
            <v>Procurement</v>
          </cell>
          <cell r="D239"/>
          <cell r="E239"/>
          <cell r="F239" t="str">
            <v>Project</v>
          </cell>
          <cell r="G239" t="str">
            <v>Project</v>
          </cell>
          <cell r="H239" t="str">
            <v>Project</v>
          </cell>
          <cell r="I239"/>
          <cell r="J239" t="str">
            <v>Project</v>
          </cell>
          <cell r="K239" t="str">
            <v>Project</v>
          </cell>
          <cell r="L239" t="str">
            <v>Project</v>
          </cell>
          <cell r="M239" t="str">
            <v>Project</v>
          </cell>
          <cell r="N239"/>
          <cell r="O239" t="str">
            <v>Project</v>
          </cell>
          <cell r="P239" t="str">
            <v>Project</v>
          </cell>
          <cell r="Q239"/>
          <cell r="R239" t="str">
            <v>Project</v>
          </cell>
          <cell r="S239" t="str">
            <v>Project</v>
          </cell>
          <cell r="T239"/>
          <cell r="U239"/>
          <cell r="V239" t="str">
            <v xml:space="preserve">Other </v>
          </cell>
          <cell r="W239"/>
          <cell r="X239" t="str">
            <v>Project</v>
          </cell>
          <cell r="Y239"/>
          <cell r="Z239" t="str">
            <v>Project</v>
          </cell>
          <cell r="AA239" t="str">
            <v>Project</v>
          </cell>
          <cell r="AB239"/>
          <cell r="AC239" t="str">
            <v>Project</v>
          </cell>
          <cell r="AD239" t="str">
            <v>Project</v>
          </cell>
          <cell r="AE239"/>
          <cell r="AF239" t="str">
            <v>Project</v>
          </cell>
          <cell r="AG239" t="str">
            <v>Project</v>
          </cell>
          <cell r="AH239"/>
          <cell r="AI239"/>
          <cell r="AJ239" t="str">
            <v>Project</v>
          </cell>
          <cell r="AK239" t="str">
            <v>Project</v>
          </cell>
          <cell r="AL239"/>
          <cell r="AM239" t="str">
            <v>Project</v>
          </cell>
          <cell r="AN239"/>
          <cell r="AO239"/>
          <cell r="AP239"/>
          <cell r="AQ239" t="str">
            <v>Project</v>
          </cell>
          <cell r="AR239"/>
          <cell r="AS239"/>
          <cell r="AT239"/>
          <cell r="AU239"/>
          <cell r="AV239" t="str">
            <v>Project</v>
          </cell>
          <cell r="AW239"/>
          <cell r="AX239"/>
          <cell r="AY239" t="str">
            <v>Project</v>
          </cell>
          <cell r="AZ239"/>
          <cell r="BA239" t="str">
            <v>Review - NAO</v>
          </cell>
          <cell r="BB239" t="str">
            <v>Project</v>
          </cell>
          <cell r="BC239"/>
          <cell r="BD239" t="str">
            <v xml:space="preserve">Other </v>
          </cell>
          <cell r="BE239"/>
          <cell r="BF239" t="str">
            <v>Project</v>
          </cell>
          <cell r="BG239"/>
          <cell r="BH239" t="str">
            <v>Project</v>
          </cell>
          <cell r="BI239"/>
          <cell r="BJ239"/>
          <cell r="BK239" t="str">
            <v>Project</v>
          </cell>
          <cell r="BL239" t="str">
            <v>Project</v>
          </cell>
          <cell r="BM239"/>
          <cell r="BN239" t="str">
            <v>Project</v>
          </cell>
          <cell r="BO239" t="str">
            <v>Procurement</v>
          </cell>
          <cell r="BP239"/>
          <cell r="BQ239"/>
          <cell r="BR239" t="str">
            <v>Project</v>
          </cell>
          <cell r="BS239"/>
          <cell r="BT239" t="str">
            <v>Project</v>
          </cell>
          <cell r="BU239"/>
          <cell r="BV239" t="str">
            <v>Project</v>
          </cell>
          <cell r="BW239"/>
          <cell r="BX239" t="str">
            <v>Project</v>
          </cell>
          <cell r="BY239"/>
          <cell r="BZ239"/>
          <cell r="CA239" t="str">
            <v>Project</v>
          </cell>
          <cell r="CB239"/>
          <cell r="CC239"/>
          <cell r="CD239"/>
          <cell r="CE239" t="str">
            <v xml:space="preserve">Other </v>
          </cell>
          <cell r="CF239"/>
          <cell r="CG239" t="str">
            <v>Project</v>
          </cell>
          <cell r="CH239"/>
          <cell r="CI239"/>
          <cell r="CJ239"/>
          <cell r="CK239"/>
          <cell r="CL239"/>
          <cell r="CM239"/>
          <cell r="CN239" t="str">
            <v>Project</v>
          </cell>
          <cell r="CO239" t="str">
            <v>Project</v>
          </cell>
          <cell r="CP239" t="str">
            <v>Project</v>
          </cell>
          <cell r="CQ239"/>
          <cell r="CR239"/>
          <cell r="CS239"/>
          <cell r="CT239"/>
          <cell r="CU239"/>
          <cell r="CV239"/>
          <cell r="CW239"/>
          <cell r="CX239"/>
          <cell r="CY239"/>
          <cell r="CZ239"/>
          <cell r="DA239"/>
          <cell r="DB239"/>
          <cell r="DC239"/>
          <cell r="DD239"/>
          <cell r="DE239"/>
          <cell r="DF239"/>
          <cell r="DG239"/>
          <cell r="DH239"/>
          <cell r="DI239"/>
          <cell r="DJ239"/>
          <cell r="DK239"/>
          <cell r="DL239"/>
          <cell r="DM239"/>
          <cell r="DN239"/>
          <cell r="DO239"/>
          <cell r="DP239"/>
          <cell r="DQ239"/>
          <cell r="DR239"/>
          <cell r="DS239"/>
          <cell r="DT239"/>
          <cell r="DU239"/>
          <cell r="DV239"/>
          <cell r="DW239" t="str">
            <v>Project</v>
          </cell>
          <cell r="DX239"/>
          <cell r="DY239"/>
          <cell r="DZ239"/>
          <cell r="EA239"/>
          <cell r="EB239"/>
          <cell r="EC239" t="str">
            <v>Project</v>
          </cell>
          <cell r="ED239"/>
          <cell r="EE239" t="str">
            <v>Project</v>
          </cell>
          <cell r="EF239" t="str">
            <v>Project</v>
          </cell>
          <cell r="EG239" t="str">
            <v>Project</v>
          </cell>
          <cell r="EH239"/>
          <cell r="EI239" t="str">
            <v>Project</v>
          </cell>
          <cell r="EJ239" t="str">
            <v>Project</v>
          </cell>
        </row>
        <row r="240">
          <cell r="B240"/>
          <cell r="C240" t="str">
            <v>Date has been moved back due to a replanning exercise in Q1 2016.</v>
          </cell>
          <cell r="D240"/>
          <cell r="E240"/>
          <cell r="F240"/>
          <cell r="G240"/>
          <cell r="H240" t="str">
            <v xml:space="preserve">As per R1, the technology roadmap needs to move back to accommodate the change in delivery partner. </v>
          </cell>
          <cell r="I240"/>
          <cell r="J240"/>
          <cell r="K240" t="str">
            <v>Due to delays to the DfTc and DVLA migrations, the DCMS Go-Live is currently being reviewed</v>
          </cell>
          <cell r="L240" t="str">
            <v>1 month of Post Go-Live Support following go-live</v>
          </cell>
          <cell r="M240"/>
          <cell r="N240"/>
          <cell r="O240" t="str">
            <v>Cleareance events will begin in Q3 2017</v>
          </cell>
          <cell r="P240"/>
          <cell r="Q240"/>
          <cell r="R240"/>
          <cell r="S240"/>
          <cell r="T240"/>
          <cell r="U240"/>
          <cell r="V240" t="str">
            <v>Delayed but scheduled to be complete by end of October</v>
          </cell>
          <cell r="W240"/>
          <cell r="X240"/>
          <cell r="Y240"/>
          <cell r="Z240" t="str">
            <v>Rebaselined as part of 'Baseline 2'</v>
          </cell>
          <cell r="AA240" t="str">
            <v>Approval of 7th Annual Plan by the Thames Estuary Board.</v>
          </cell>
          <cell r="AB240"/>
          <cell r="AC240"/>
          <cell r="AD240" t="str">
            <v>As it is a rolling programme of individual projects, each project has an independent review and approval by the PSBP Head of Assuance and Approvals. Therefore dates have been provided for the overall programme at various phases and percentage intervalsDates for theses milestones have been treated as baseline as these align to the new milestones agreed as part of the Performance Framework with IPA.</v>
          </cell>
          <cell r="AE240"/>
          <cell r="AF240"/>
          <cell r="AG240"/>
          <cell r="AH240"/>
          <cell r="AI240"/>
          <cell r="AJ240" t="str">
            <v>Services begin on the core section from Paddington to Shenfield
The project development agreement states the transfer will occur on a date within May. No specific date is given.</v>
          </cell>
          <cell r="AK240" t="str">
            <v>Hendy Review. Depending on Public Inquiry progress GRIP 4 could complete by April 2018.</v>
          </cell>
          <cell r="AL240"/>
          <cell r="AM240"/>
          <cell r="AN240"/>
          <cell r="AO240"/>
          <cell r="AP240"/>
          <cell r="AQ240" t="str">
            <v>Progressing to plan</v>
          </cell>
          <cell r="AR240"/>
          <cell r="AS240"/>
          <cell r="AT240"/>
          <cell r="AU240"/>
          <cell r="AV240"/>
          <cell r="AW240"/>
          <cell r="AX240"/>
          <cell r="AY240" t="str">
            <v>Changed to end of season date</v>
          </cell>
          <cell r="AZ240"/>
          <cell r="BA240" t="str">
            <v>Revised date of publication TBC by the NAO.  SRO has asked for a delay until a new PM and ministerial team are in place and in a position to respond to the findings</v>
          </cell>
          <cell r="BB240"/>
          <cell r="BC240"/>
          <cell r="BD240"/>
          <cell r="BE240"/>
          <cell r="BF240"/>
          <cell r="BG240"/>
          <cell r="BH240"/>
          <cell r="BI240"/>
          <cell r="BJ240"/>
          <cell r="BK240" t="str">
            <v>Expiry date extended to preserve 60 months benefits as agrred by IPMB Subgroup</v>
          </cell>
          <cell r="BL240" t="str">
            <v xml:space="preserve">The previously agreed baselined plan is no longer deliverable. A revised implementation approach has been agreed by the HSC on 26th of May 2016. Re-planning activities are under way. </v>
          </cell>
          <cell r="BM240"/>
          <cell r="BN240" t="str">
            <v>Inter design review stage built in to reflect likely OBC conditions. Budgetary approval was delayed by one month, hence critical path is pushed out one month.</v>
          </cell>
          <cell r="BO240"/>
          <cell r="BP240"/>
          <cell r="BQ240"/>
          <cell r="BR240"/>
          <cell r="BS240"/>
          <cell r="BT240"/>
          <cell r="BU240"/>
          <cell r="BV240" t="str">
            <v>Complete</v>
          </cell>
          <cell r="BW240"/>
          <cell r="BX240"/>
          <cell r="BY240"/>
          <cell r="BZ240"/>
          <cell r="CA240"/>
          <cell r="CB240"/>
          <cell r="CC240"/>
          <cell r="CD240"/>
          <cell r="CE240"/>
          <cell r="CF240"/>
          <cell r="CG240" t="str">
            <v xml:space="preserve"> Complete IPAR IOCs at 2 CSPs - Date changed to 31/08/2016 as the MNOs have all raised concerns about using unproven technology and are reluctant to deploy it across their entire networks. As such current indications are that an initial access and retention capability will be delivered during the summer and that the milestone will not be met before 31/08/16.</v>
          </cell>
          <cell r="CH240"/>
          <cell r="CI240"/>
          <cell r="CJ240"/>
          <cell r="CK240"/>
          <cell r="CL240"/>
          <cell r="CM240"/>
          <cell r="CN240"/>
          <cell r="CO240"/>
          <cell r="CP240" t="str">
            <v>Procurement framework timescales and requirements documentation longer than intially estinmated</v>
          </cell>
          <cell r="CQ240"/>
          <cell r="CR240"/>
          <cell r="CS240"/>
          <cell r="CT240"/>
          <cell r="CU240"/>
          <cell r="CV240"/>
          <cell r="CW240"/>
          <cell r="CX240"/>
          <cell r="CY240"/>
          <cell r="CZ240"/>
          <cell r="DA240"/>
          <cell r="DB240"/>
          <cell r="DC240"/>
          <cell r="DD240"/>
          <cell r="DE240"/>
          <cell r="DF240"/>
          <cell r="DG240"/>
          <cell r="DH240"/>
          <cell r="DI240"/>
          <cell r="DJ240"/>
          <cell r="DK240"/>
          <cell r="DL240"/>
          <cell r="DM240"/>
          <cell r="DN240"/>
          <cell r="DO240"/>
          <cell r="DP240"/>
          <cell r="DQ240"/>
          <cell r="DR240"/>
          <cell r="DS240"/>
          <cell r="DT240"/>
          <cell r="DU240"/>
          <cell r="DV240"/>
          <cell r="DW240"/>
          <cell r="DX240"/>
          <cell r="DY240"/>
          <cell r="DZ240"/>
          <cell r="EA240"/>
          <cell r="EB240"/>
          <cell r="EC240" t="str">
            <v>Legal aid is inherently complicated, making the technical landscape challenging.</v>
          </cell>
          <cell r="ED240"/>
          <cell r="EE240"/>
          <cell r="EF240" t="str">
            <v xml:space="preserve">Not significant - It was more important to have the additional capacity available rather than the operational decision of when to accept/accommodate the first prisoner in the house block.  </v>
          </cell>
          <cell r="EG240"/>
          <cell r="EH240"/>
          <cell r="EI240"/>
          <cell r="EJ240" t="str">
            <v>Date to be confirmed</v>
          </cell>
        </row>
        <row r="241">
          <cell r="B241"/>
          <cell r="C241" t="str">
            <v>ITT Issued for Hosting Partner</v>
          </cell>
          <cell r="D241"/>
          <cell r="E241"/>
          <cell r="F241" t="str">
            <v>Disposal of Mill Hill site</v>
          </cell>
          <cell r="G241" t="str">
            <v>Operational Launch for GCO</v>
          </cell>
          <cell r="H241" t="str">
            <v>Release 4   - Ready for Service</v>
          </cell>
          <cell r="I241"/>
          <cell r="J241" t="str">
            <v>Tranche 4 Delivery Commences</v>
          </cell>
          <cell r="K241" t="str">
            <v>ISSC1 - DCLG Go-Live</v>
          </cell>
          <cell r="L241" t="str">
            <v>MoJ Exit Post Go Live Support</v>
          </cell>
          <cell r="M241" t="str">
            <v>Phase One Live (Agency)</v>
          </cell>
          <cell r="N241"/>
          <cell r="O241" t="str">
            <v>Q4 17/18 Region 1 complete - Highlands/Islands</v>
          </cell>
          <cell r="P241" t="str">
            <v>BM Off site storage secured</v>
          </cell>
          <cell r="Q241"/>
          <cell r="R241"/>
          <cell r="S241" t="str">
            <v>M&amp;E installation for Phase 2 complete</v>
          </cell>
          <cell r="T241"/>
          <cell r="U241"/>
          <cell r="V241"/>
          <cell r="W241"/>
          <cell r="X241"/>
          <cell r="Y241"/>
          <cell r="Z241" t="str">
            <v>Managed Print Requirements Complete</v>
          </cell>
          <cell r="AA241" t="str">
            <v>Approval of Annual Plan 22/23</v>
          </cell>
          <cell r="AB241"/>
          <cell r="AC241" t="str">
            <v>Nationwide roll-out of application to under 4 yr olds</v>
          </cell>
          <cell r="AD241" t="str">
            <v>75% PSBP1 Schools Handed Over</v>
          </cell>
          <cell r="AE241" t="str">
            <v>Batch 4 construction complete</v>
          </cell>
          <cell r="AF241" t="str">
            <v>14 Ministerial Approval for revised costs</v>
          </cell>
          <cell r="AG241" t="str">
            <v>Bar Hill Complete</v>
          </cell>
          <cell r="AH241"/>
          <cell r="AI241"/>
          <cell r="AJ241" t="str">
            <v xml:space="preserve">Completion of Construction </v>
          </cell>
          <cell r="AK241"/>
          <cell r="AL241"/>
          <cell r="AM241"/>
          <cell r="AN241"/>
          <cell r="AO241"/>
          <cell r="AP241"/>
          <cell r="AQ241" t="str">
            <v>NWEP: Windermere electrification</v>
          </cell>
          <cell r="AR241"/>
          <cell r="AS241"/>
          <cell r="AT241"/>
          <cell r="AU241"/>
          <cell r="AV241" t="str">
            <v>First Class 700 in service (Great Northern Route)</v>
          </cell>
          <cell r="AW241"/>
          <cell r="AX241"/>
          <cell r="AY241" t="str">
            <v>2017 season: Vaccination of 2-8 yr olds and pilots</v>
          </cell>
          <cell r="AZ241"/>
          <cell r="BA241" t="str">
            <v>MPA Gate 0</v>
          </cell>
          <cell r="BB241" t="str">
            <v>EPS Release 2 FOT Complete (phase 3)</v>
          </cell>
          <cell r="BC241"/>
          <cell r="BD241" t="str">
            <v>N3 Contract End Date (3+3 extension used</v>
          </cell>
          <cell r="BE241"/>
          <cell r="BF241" t="str">
            <v>Deliver National Tariff System</v>
          </cell>
          <cell r="BG241"/>
          <cell r="BH241"/>
          <cell r="BI241"/>
          <cell r="BJ241"/>
          <cell r="BK241"/>
          <cell r="BL241" t="str">
            <v>System Development</v>
          </cell>
          <cell r="BM241"/>
          <cell r="BN241" t="str">
            <v>earliest possible occpancy</v>
          </cell>
          <cell r="BO241" t="str">
            <v>Category Tower - Contract Award (Tranche 2)</v>
          </cell>
          <cell r="BP241"/>
          <cell r="BQ241"/>
          <cell r="BR241" t="str">
            <v>Programme Board decision for Arrears Only Approach</v>
          </cell>
          <cell r="BS241"/>
          <cell r="BT241" t="str">
            <v>Rollout of the WURTI service commences for LAs</v>
          </cell>
          <cell r="BU241"/>
          <cell r="BV241" t="str">
            <v xml:space="preserve">Legislation comes into force/NSP Go Live  </v>
          </cell>
          <cell r="BW241"/>
          <cell r="BX241" t="str">
            <v xml:space="preserve">Managed Migration (ESA/Residual Tax Credits) Commences </v>
          </cell>
          <cell r="BY241"/>
          <cell r="BZ241"/>
          <cell r="CA241" t="str">
            <v>Devices (Desktops &amp; Laptops): Completion of roll out</v>
          </cell>
          <cell r="CB241"/>
          <cell r="CC241"/>
          <cell r="CD241"/>
          <cell r="CE241"/>
          <cell r="CF241"/>
          <cell r="CG241" t="str">
            <v xml:space="preserve">Data Exploitation Phase 1 solution completed </v>
          </cell>
          <cell r="CH241"/>
          <cell r="CI241"/>
          <cell r="CJ241"/>
          <cell r="CK241"/>
          <cell r="CL241"/>
          <cell r="CM241"/>
          <cell r="CN241" t="str">
            <v>Caseworking Tier 4 Main Release &amp; Core Caseworking Platform complete</v>
          </cell>
          <cell r="CO241" t="str">
            <v xml:space="preserve">Wave 3: To document a Smarter Working rollout plan to 2020 that aligns with estate change and modernised technology.  To agree and document initial design and savings projections with BICs of Home Office Estate footprint for 2020. </v>
          </cell>
          <cell r="CP241" t="str">
            <v>LAN/ENS Takeon from Fujitsu Complete</v>
          </cell>
          <cell r="CQ241"/>
          <cell r="CR241"/>
          <cell r="CS241"/>
          <cell r="CT241"/>
          <cell r="CU241"/>
          <cell r="CV241"/>
          <cell r="CW241"/>
          <cell r="CX241"/>
          <cell r="CY241"/>
          <cell r="CZ241"/>
          <cell r="DA241"/>
          <cell r="DB241"/>
          <cell r="DC241"/>
          <cell r="DD241"/>
          <cell r="DE241"/>
          <cell r="DF241"/>
          <cell r="DG241"/>
          <cell r="DH241"/>
          <cell r="DI241"/>
          <cell r="DJ241"/>
          <cell r="DK241"/>
          <cell r="DL241"/>
          <cell r="DM241"/>
          <cell r="DN241"/>
          <cell r="DO241"/>
          <cell r="DP241"/>
          <cell r="DQ241"/>
          <cell r="DR241"/>
          <cell r="DS241"/>
          <cell r="DT241"/>
          <cell r="DU241"/>
          <cell r="DV241"/>
          <cell r="DW241" t="str">
            <v>Phase 1 - section handover of prison</v>
          </cell>
          <cell r="DX241"/>
          <cell r="DY241"/>
          <cell r="DZ241"/>
          <cell r="EA241"/>
          <cell r="EB241"/>
          <cell r="EC241" t="str">
            <v>Testing complete - Go Live 3</v>
          </cell>
          <cell r="ED241" t="str">
            <v>Implement 12 month fee reversal</v>
          </cell>
          <cell r="EE241" t="str">
            <v>Programme Complete</v>
          </cell>
          <cell r="EF241" t="str">
            <v>COMPETITION - Contract Go Live</v>
          </cell>
          <cell r="EG241" t="str">
            <v>Transition complete</v>
          </cell>
          <cell r="EH241"/>
          <cell r="EI241" t="str">
            <v>New case management system in place</v>
          </cell>
          <cell r="EJ241" t="str">
            <v xml:space="preserve">2021 Census </v>
          </cell>
        </row>
        <row r="242">
          <cell r="B242"/>
          <cell r="C242">
            <v>42689</v>
          </cell>
          <cell r="D242"/>
          <cell r="E242"/>
          <cell r="F242">
            <v>42735</v>
          </cell>
          <cell r="G242">
            <v>42855</v>
          </cell>
          <cell r="H242">
            <v>43100</v>
          </cell>
          <cell r="I242"/>
          <cell r="J242">
            <v>43191</v>
          </cell>
          <cell r="K242">
            <v>42095</v>
          </cell>
          <cell r="L242">
            <v>42347</v>
          </cell>
          <cell r="M242">
            <v>42826</v>
          </cell>
          <cell r="N242"/>
          <cell r="O242">
            <v>43191</v>
          </cell>
          <cell r="P242">
            <v>43069</v>
          </cell>
          <cell r="Q242"/>
          <cell r="R242"/>
          <cell r="S242">
            <v>42005</v>
          </cell>
          <cell r="T242"/>
          <cell r="U242"/>
          <cell r="V242"/>
          <cell r="W242"/>
          <cell r="X242"/>
          <cell r="Y242"/>
          <cell r="Z242">
            <v>42577</v>
          </cell>
          <cell r="AA242">
            <v>44593</v>
          </cell>
          <cell r="AB242"/>
          <cell r="AC242">
            <v>42870</v>
          </cell>
          <cell r="AD242">
            <v>42835</v>
          </cell>
          <cell r="AE242">
            <v>42948</v>
          </cell>
          <cell r="AF242">
            <v>42735</v>
          </cell>
          <cell r="AG242">
            <v>43822</v>
          </cell>
          <cell r="AH242"/>
          <cell r="AI242"/>
          <cell r="AJ242">
            <v>43344</v>
          </cell>
          <cell r="AK242"/>
          <cell r="AL242"/>
          <cell r="AM242"/>
          <cell r="AN242"/>
          <cell r="AO242"/>
          <cell r="AP242"/>
          <cell r="AQ242"/>
          <cell r="AR242"/>
          <cell r="AS242"/>
          <cell r="AT242"/>
          <cell r="AU242"/>
          <cell r="AV242">
            <v>42853</v>
          </cell>
          <cell r="AW242"/>
          <cell r="AX242"/>
          <cell r="AY242">
            <v>43008</v>
          </cell>
          <cell r="AZ242"/>
          <cell r="BA242">
            <v>42551</v>
          </cell>
          <cell r="BB242">
            <v>39722</v>
          </cell>
          <cell r="BC242"/>
          <cell r="BD242">
            <v>43008</v>
          </cell>
          <cell r="BE242"/>
          <cell r="BF242">
            <v>43189</v>
          </cell>
          <cell r="BG242"/>
          <cell r="BH242"/>
          <cell r="BI242"/>
          <cell r="BJ242"/>
          <cell r="BK242"/>
          <cell r="BL242">
            <v>43009</v>
          </cell>
          <cell r="BM242"/>
          <cell r="BN242">
            <v>43009</v>
          </cell>
          <cell r="BO242">
            <v>43131</v>
          </cell>
          <cell r="BP242"/>
          <cell r="BQ242"/>
          <cell r="BR242">
            <v>42480</v>
          </cell>
          <cell r="BS242"/>
          <cell r="BT242">
            <v>42825</v>
          </cell>
          <cell r="BU242"/>
          <cell r="BV242">
            <v>42466</v>
          </cell>
          <cell r="BW242"/>
          <cell r="BX242">
            <v>44378</v>
          </cell>
          <cell r="BY242"/>
          <cell r="BZ242"/>
          <cell r="CA242">
            <v>43190</v>
          </cell>
          <cell r="CB242"/>
          <cell r="CC242"/>
          <cell r="CD242"/>
          <cell r="CE242"/>
          <cell r="CF242"/>
          <cell r="CG242">
            <v>42551</v>
          </cell>
          <cell r="CH242"/>
          <cell r="CI242"/>
          <cell r="CJ242"/>
          <cell r="CK242"/>
          <cell r="CL242"/>
          <cell r="CM242"/>
          <cell r="CN242">
            <v>42643</v>
          </cell>
          <cell r="CO242">
            <v>42613</v>
          </cell>
          <cell r="CP242">
            <v>42460</v>
          </cell>
          <cell r="CQ242"/>
          <cell r="CR242"/>
          <cell r="CS242"/>
          <cell r="CT242"/>
          <cell r="CU242"/>
          <cell r="CV242"/>
          <cell r="CW242"/>
          <cell r="CX242"/>
          <cell r="CY242"/>
          <cell r="CZ242"/>
          <cell r="DA242"/>
          <cell r="DB242"/>
          <cell r="DC242"/>
          <cell r="DD242"/>
          <cell r="DE242"/>
          <cell r="DF242"/>
          <cell r="DG242"/>
          <cell r="DH242"/>
          <cell r="DI242"/>
          <cell r="DJ242"/>
          <cell r="DK242"/>
          <cell r="DL242"/>
          <cell r="DM242"/>
          <cell r="DN242"/>
          <cell r="DO242"/>
          <cell r="DP242"/>
          <cell r="DQ242"/>
          <cell r="DR242"/>
          <cell r="DS242"/>
          <cell r="DT242"/>
          <cell r="DU242"/>
          <cell r="DV242"/>
          <cell r="DW242">
            <v>42704</v>
          </cell>
          <cell r="DX242"/>
          <cell r="DY242"/>
          <cell r="DZ242"/>
          <cell r="EA242"/>
          <cell r="EB242"/>
          <cell r="EC242">
            <v>41257</v>
          </cell>
          <cell r="ED242">
            <v>42380</v>
          </cell>
          <cell r="EE242">
            <v>42551</v>
          </cell>
          <cell r="EF242">
            <v>42137</v>
          </cell>
          <cell r="EG242">
            <v>42509</v>
          </cell>
          <cell r="EH242"/>
          <cell r="EI242">
            <v>43921</v>
          </cell>
          <cell r="EJ242">
            <v>44276</v>
          </cell>
        </row>
        <row r="243">
          <cell r="B243"/>
          <cell r="C243">
            <v>42769</v>
          </cell>
          <cell r="D243"/>
          <cell r="E243"/>
          <cell r="F243"/>
          <cell r="G243"/>
          <cell r="H243"/>
          <cell r="I243"/>
          <cell r="J243"/>
          <cell r="K243"/>
          <cell r="L243">
            <v>42748</v>
          </cell>
          <cell r="M243"/>
          <cell r="N243"/>
          <cell r="O243"/>
          <cell r="P243"/>
          <cell r="Q243"/>
          <cell r="R243"/>
          <cell r="S243">
            <v>42309</v>
          </cell>
          <cell r="T243"/>
          <cell r="U243"/>
          <cell r="V243"/>
          <cell r="W243"/>
          <cell r="X243"/>
          <cell r="Y243"/>
          <cell r="Z243">
            <v>42613</v>
          </cell>
          <cell r="AA243"/>
          <cell r="AB243"/>
          <cell r="AC243"/>
          <cell r="AD243"/>
          <cell r="AE243"/>
          <cell r="AF243"/>
          <cell r="AG243"/>
          <cell r="AH243"/>
          <cell r="AI243"/>
          <cell r="AJ243">
            <v>43830</v>
          </cell>
          <cell r="AK243"/>
          <cell r="AL243"/>
          <cell r="AM243"/>
          <cell r="AN243"/>
          <cell r="AO243"/>
          <cell r="AP243"/>
          <cell r="AQ243"/>
          <cell r="AR243"/>
          <cell r="AS243"/>
          <cell r="AT243"/>
          <cell r="AU243"/>
          <cell r="AV243"/>
          <cell r="AW243"/>
          <cell r="AX243"/>
          <cell r="AY243">
            <v>43130</v>
          </cell>
          <cell r="AZ243"/>
          <cell r="BA243">
            <v>42665</v>
          </cell>
          <cell r="BB243"/>
          <cell r="BC243"/>
          <cell r="BD243"/>
          <cell r="BE243"/>
          <cell r="BF243"/>
          <cell r="BG243"/>
          <cell r="BH243"/>
          <cell r="BI243"/>
          <cell r="BJ243"/>
          <cell r="BK243"/>
          <cell r="BL243"/>
          <cell r="BM243"/>
          <cell r="BN243">
            <v>43800</v>
          </cell>
          <cell r="BO243"/>
          <cell r="BP243"/>
          <cell r="BQ243"/>
          <cell r="BR243"/>
          <cell r="BS243"/>
          <cell r="BT243"/>
          <cell r="BU243"/>
          <cell r="BV243"/>
          <cell r="BW243"/>
          <cell r="BX243"/>
          <cell r="BY243"/>
          <cell r="BZ243"/>
          <cell r="CA243"/>
          <cell r="CB243"/>
          <cell r="CC243"/>
          <cell r="CD243"/>
          <cell r="CE243"/>
          <cell r="CF243"/>
          <cell r="CG243"/>
          <cell r="CH243"/>
          <cell r="CI243"/>
          <cell r="CJ243"/>
          <cell r="CK243"/>
          <cell r="CL243"/>
          <cell r="CM243"/>
          <cell r="CN243">
            <v>42855</v>
          </cell>
          <cell r="CO243"/>
          <cell r="CP243"/>
          <cell r="CQ243"/>
          <cell r="CR243"/>
          <cell r="CS243"/>
          <cell r="CT243"/>
          <cell r="CU243"/>
          <cell r="CV243"/>
          <cell r="CW243"/>
          <cell r="CX243"/>
          <cell r="CY243"/>
          <cell r="CZ243"/>
          <cell r="DA243"/>
          <cell r="DB243"/>
          <cell r="DC243"/>
          <cell r="DD243"/>
          <cell r="DE243"/>
          <cell r="DF243"/>
          <cell r="DG243"/>
          <cell r="DH243"/>
          <cell r="DI243"/>
          <cell r="DJ243"/>
          <cell r="DK243"/>
          <cell r="DL243"/>
          <cell r="DM243"/>
          <cell r="DN243"/>
          <cell r="DO243"/>
          <cell r="DP243"/>
          <cell r="DQ243"/>
          <cell r="DR243"/>
          <cell r="DS243"/>
          <cell r="DT243"/>
          <cell r="DU243"/>
          <cell r="DV243"/>
          <cell r="DW243"/>
          <cell r="DX243"/>
          <cell r="DY243"/>
          <cell r="DZ243"/>
          <cell r="EA243"/>
          <cell r="EB243"/>
          <cell r="EC243">
            <v>41601</v>
          </cell>
          <cell r="ED243"/>
          <cell r="EE243"/>
          <cell r="EF243"/>
          <cell r="EG243"/>
          <cell r="EH243"/>
          <cell r="EI243"/>
          <cell r="EJ243"/>
        </row>
        <row r="244">
          <cell r="B244"/>
          <cell r="C244">
            <v>42746</v>
          </cell>
          <cell r="D244"/>
          <cell r="E244"/>
          <cell r="F244">
            <v>42826</v>
          </cell>
          <cell r="G244">
            <v>42855</v>
          </cell>
          <cell r="H244">
            <v>43115</v>
          </cell>
          <cell r="I244"/>
          <cell r="J244">
            <v>43191</v>
          </cell>
          <cell r="K244">
            <v>42461</v>
          </cell>
          <cell r="L244">
            <v>42748</v>
          </cell>
          <cell r="M244">
            <v>42826</v>
          </cell>
          <cell r="N244"/>
          <cell r="O244">
            <v>43191</v>
          </cell>
          <cell r="P244">
            <v>43069</v>
          </cell>
          <cell r="Q244"/>
          <cell r="R244"/>
          <cell r="S244">
            <v>42309</v>
          </cell>
          <cell r="T244"/>
          <cell r="U244"/>
          <cell r="V244"/>
          <cell r="W244"/>
          <cell r="X244"/>
          <cell r="Y244"/>
          <cell r="Z244">
            <v>42577</v>
          </cell>
          <cell r="AA244">
            <v>44593</v>
          </cell>
          <cell r="AB244"/>
          <cell r="AC244">
            <v>42870</v>
          </cell>
          <cell r="AD244">
            <v>42835</v>
          </cell>
          <cell r="AE244">
            <v>43201</v>
          </cell>
          <cell r="AF244">
            <v>42735</v>
          </cell>
          <cell r="AG244">
            <v>43822</v>
          </cell>
          <cell r="AH244"/>
          <cell r="AI244"/>
          <cell r="AJ244">
            <v>43830</v>
          </cell>
          <cell r="AK244"/>
          <cell r="AL244"/>
          <cell r="AM244"/>
          <cell r="AN244"/>
          <cell r="AO244"/>
          <cell r="AP244"/>
          <cell r="AQ244"/>
          <cell r="AR244"/>
          <cell r="AS244"/>
          <cell r="AT244"/>
          <cell r="AU244"/>
          <cell r="AV244">
            <v>42853</v>
          </cell>
          <cell r="AW244"/>
          <cell r="AX244"/>
          <cell r="AY244">
            <v>43130</v>
          </cell>
          <cell r="AZ244"/>
          <cell r="BA244">
            <v>42665</v>
          </cell>
          <cell r="BB244">
            <v>40852</v>
          </cell>
          <cell r="BC244"/>
          <cell r="BD244">
            <v>43008</v>
          </cell>
          <cell r="BE244"/>
          <cell r="BF244">
            <v>43189</v>
          </cell>
          <cell r="BG244"/>
          <cell r="BH244"/>
          <cell r="BI244"/>
          <cell r="BJ244"/>
          <cell r="BK244"/>
          <cell r="BL244">
            <v>43009</v>
          </cell>
          <cell r="BM244"/>
          <cell r="BN244">
            <v>43800</v>
          </cell>
          <cell r="BO244">
            <v>43131</v>
          </cell>
          <cell r="BP244"/>
          <cell r="BQ244"/>
          <cell r="BR244">
            <v>42515</v>
          </cell>
          <cell r="BS244"/>
          <cell r="BT244">
            <v>42825</v>
          </cell>
          <cell r="BU244"/>
          <cell r="BV244">
            <v>42466</v>
          </cell>
          <cell r="BW244"/>
          <cell r="BX244">
            <v>44378</v>
          </cell>
          <cell r="BY244"/>
          <cell r="BZ244"/>
          <cell r="CA244">
            <v>43190</v>
          </cell>
          <cell r="CB244"/>
          <cell r="CC244"/>
          <cell r="CD244"/>
          <cell r="CE244"/>
          <cell r="CF244"/>
          <cell r="CG244">
            <v>42551</v>
          </cell>
          <cell r="CH244"/>
          <cell r="CI244"/>
          <cell r="CJ244"/>
          <cell r="CK244"/>
          <cell r="CL244"/>
          <cell r="CM244"/>
          <cell r="CN244">
            <v>42916</v>
          </cell>
          <cell r="CO244">
            <v>42674</v>
          </cell>
          <cell r="CP244">
            <v>42460</v>
          </cell>
          <cell r="CQ244"/>
          <cell r="CR244"/>
          <cell r="CS244"/>
          <cell r="CT244"/>
          <cell r="CU244"/>
          <cell r="CV244"/>
          <cell r="CW244"/>
          <cell r="CX244"/>
          <cell r="CY244"/>
          <cell r="CZ244"/>
          <cell r="DA244"/>
          <cell r="DB244"/>
          <cell r="DC244"/>
          <cell r="DD244"/>
          <cell r="DE244"/>
          <cell r="DF244"/>
          <cell r="DG244"/>
          <cell r="DH244"/>
          <cell r="DI244"/>
          <cell r="DJ244"/>
          <cell r="DK244"/>
          <cell r="DL244"/>
          <cell r="DM244"/>
          <cell r="DN244"/>
          <cell r="DO244"/>
          <cell r="DP244"/>
          <cell r="DQ244"/>
          <cell r="DR244"/>
          <cell r="DS244"/>
          <cell r="DT244"/>
          <cell r="DU244"/>
          <cell r="DV244"/>
          <cell r="DW244">
            <v>42704</v>
          </cell>
          <cell r="DX244"/>
          <cell r="DY244"/>
          <cell r="DZ244"/>
          <cell r="EA244"/>
          <cell r="EB244"/>
          <cell r="EC244">
            <v>41883</v>
          </cell>
          <cell r="ED244">
            <v>42461</v>
          </cell>
          <cell r="EE244">
            <v>42551</v>
          </cell>
          <cell r="EF244">
            <v>42156</v>
          </cell>
          <cell r="EG244">
            <v>42509</v>
          </cell>
          <cell r="EH244"/>
          <cell r="EI244">
            <v>43921</v>
          </cell>
          <cell r="EJ244">
            <v>44276</v>
          </cell>
        </row>
        <row r="245">
          <cell r="B245"/>
          <cell r="C245" t="str">
            <v>Procurement</v>
          </cell>
          <cell r="D245"/>
          <cell r="E245"/>
          <cell r="F245" t="str">
            <v>Project</v>
          </cell>
          <cell r="G245" t="str">
            <v>Project</v>
          </cell>
          <cell r="H245" t="str">
            <v>Project</v>
          </cell>
          <cell r="I245"/>
          <cell r="J245" t="str">
            <v>Project</v>
          </cell>
          <cell r="K245" t="str">
            <v>Project</v>
          </cell>
          <cell r="L245" t="str">
            <v>Project</v>
          </cell>
          <cell r="M245" t="str">
            <v>Project</v>
          </cell>
          <cell r="N245"/>
          <cell r="O245" t="str">
            <v>Project</v>
          </cell>
          <cell r="P245" t="str">
            <v>Project</v>
          </cell>
          <cell r="Q245"/>
          <cell r="R245"/>
          <cell r="S245" t="str">
            <v>Project</v>
          </cell>
          <cell r="T245"/>
          <cell r="U245"/>
          <cell r="V245"/>
          <cell r="W245"/>
          <cell r="X245"/>
          <cell r="Y245"/>
          <cell r="Z245" t="str">
            <v>Project</v>
          </cell>
          <cell r="AA245" t="str">
            <v>Project</v>
          </cell>
          <cell r="AB245"/>
          <cell r="AC245" t="str">
            <v>Project</v>
          </cell>
          <cell r="AD245" t="str">
            <v>Project</v>
          </cell>
          <cell r="AE245"/>
          <cell r="AF245" t="str">
            <v>Project</v>
          </cell>
          <cell r="AG245" t="str">
            <v>Project</v>
          </cell>
          <cell r="AH245"/>
          <cell r="AI245"/>
          <cell r="AJ245" t="str">
            <v>Project</v>
          </cell>
          <cell r="AK245"/>
          <cell r="AL245"/>
          <cell r="AM245"/>
          <cell r="AN245"/>
          <cell r="AO245"/>
          <cell r="AP245"/>
          <cell r="AQ245" t="str">
            <v>Project</v>
          </cell>
          <cell r="AR245"/>
          <cell r="AS245"/>
          <cell r="AT245"/>
          <cell r="AU245"/>
          <cell r="AV245" t="str">
            <v>Project</v>
          </cell>
          <cell r="AW245"/>
          <cell r="AX245"/>
          <cell r="AY245" t="str">
            <v>Project</v>
          </cell>
          <cell r="AZ245"/>
          <cell r="BA245" t="str">
            <v>Assurance - Other</v>
          </cell>
          <cell r="BB245" t="str">
            <v>Project</v>
          </cell>
          <cell r="BC245"/>
          <cell r="BD245" t="str">
            <v xml:space="preserve">Other </v>
          </cell>
          <cell r="BE245"/>
          <cell r="BF245" t="str">
            <v>Project</v>
          </cell>
          <cell r="BG245"/>
          <cell r="BH245"/>
          <cell r="BI245"/>
          <cell r="BJ245"/>
          <cell r="BK245"/>
          <cell r="BL245" t="str">
            <v>Project</v>
          </cell>
          <cell r="BM245"/>
          <cell r="BN245" t="str">
            <v>Project</v>
          </cell>
          <cell r="BO245" t="str">
            <v>Procurement</v>
          </cell>
          <cell r="BP245"/>
          <cell r="BQ245"/>
          <cell r="BR245" t="str">
            <v>Project</v>
          </cell>
          <cell r="BS245"/>
          <cell r="BT245" t="str">
            <v>Project</v>
          </cell>
          <cell r="BU245"/>
          <cell r="BV245" t="str">
            <v>Project</v>
          </cell>
          <cell r="BW245"/>
          <cell r="BX245" t="str">
            <v>Project</v>
          </cell>
          <cell r="BY245"/>
          <cell r="BZ245"/>
          <cell r="CA245" t="str">
            <v>Project</v>
          </cell>
          <cell r="CB245"/>
          <cell r="CC245"/>
          <cell r="CD245"/>
          <cell r="CE245"/>
          <cell r="CF245"/>
          <cell r="CG245" t="str">
            <v>Project</v>
          </cell>
          <cell r="CH245"/>
          <cell r="CI245"/>
          <cell r="CJ245"/>
          <cell r="CK245"/>
          <cell r="CL245"/>
          <cell r="CM245"/>
          <cell r="CN245" t="str">
            <v>Project</v>
          </cell>
          <cell r="CO245" t="str">
            <v>Project</v>
          </cell>
          <cell r="CP245" t="str">
            <v>Project</v>
          </cell>
          <cell r="CQ245"/>
          <cell r="CR245"/>
          <cell r="CS245"/>
          <cell r="CT245"/>
          <cell r="CU245"/>
          <cell r="CV245"/>
          <cell r="CW245"/>
          <cell r="CX245"/>
          <cell r="CY245"/>
          <cell r="CZ245"/>
          <cell r="DA245"/>
          <cell r="DB245"/>
          <cell r="DC245"/>
          <cell r="DD245"/>
          <cell r="DE245"/>
          <cell r="DF245"/>
          <cell r="DG245"/>
          <cell r="DH245"/>
          <cell r="DI245"/>
          <cell r="DJ245"/>
          <cell r="DK245"/>
          <cell r="DL245"/>
          <cell r="DM245"/>
          <cell r="DN245"/>
          <cell r="DO245"/>
          <cell r="DP245"/>
          <cell r="DQ245"/>
          <cell r="DR245"/>
          <cell r="DS245"/>
          <cell r="DT245"/>
          <cell r="DU245"/>
          <cell r="DV245"/>
          <cell r="DW245" t="str">
            <v>Project</v>
          </cell>
          <cell r="DX245"/>
          <cell r="DY245"/>
          <cell r="DZ245"/>
          <cell r="EA245"/>
          <cell r="EB245"/>
          <cell r="EC245" t="str">
            <v>Project</v>
          </cell>
          <cell r="ED245"/>
          <cell r="EE245" t="str">
            <v>Project</v>
          </cell>
          <cell r="EF245" t="str">
            <v>Project</v>
          </cell>
          <cell r="EG245" t="str">
            <v>Project</v>
          </cell>
          <cell r="EH245"/>
          <cell r="EI245" t="str">
            <v>Project</v>
          </cell>
          <cell r="EJ245" t="str">
            <v>Project</v>
          </cell>
        </row>
        <row r="246">
          <cell r="B246"/>
          <cell r="C246" t="str">
            <v>This change has been replanned to come earlier through a re-planning exercise</v>
          </cell>
          <cell r="D246"/>
          <cell r="E246"/>
          <cell r="F246" t="str">
            <v>Site disposal postponed following delays in practical completion  of new building and to suit MRC funding profile.</v>
          </cell>
          <cell r="G246"/>
          <cell r="H246" t="str">
            <v xml:space="preserve">As per R1, the technology roadmap needs to move back to accommodate the change in delivery partner. </v>
          </cell>
          <cell r="I246"/>
          <cell r="J246"/>
          <cell r="K246" t="str">
            <v>Due to delays to the DfTc and DVLA migrations, the DCLG Go-Live is currently being re-planned</v>
          </cell>
          <cell r="L246" t="str">
            <v>1 month of Post Go-Live Support following go-live</v>
          </cell>
          <cell r="M246"/>
          <cell r="N246"/>
          <cell r="O246"/>
          <cell r="P246"/>
          <cell r="Q246"/>
          <cell r="R246"/>
          <cell r="S246"/>
          <cell r="T246"/>
          <cell r="U246"/>
          <cell r="V246"/>
          <cell r="W246"/>
          <cell r="X246"/>
          <cell r="Y246"/>
          <cell r="Z246"/>
          <cell r="AA246" t="str">
            <v>Approval of 8th Annual Plan by the Thames Estuary Board.</v>
          </cell>
          <cell r="AB246"/>
          <cell r="AC246"/>
          <cell r="AD246" t="str">
            <v>As it is a rolling programme of individual projects, each project has an independent review and approval by the PSBP Head of Assuance and Approvals. Therefore dates have been provided for the overall programme at various phases and percentage intervalsDates for theses milestones have been treated as baseline as these align to the new milestones agreed as part of the Performance Framework with IPA.</v>
          </cell>
          <cell r="AE246"/>
          <cell r="AF246"/>
          <cell r="AG246"/>
          <cell r="AH246"/>
          <cell r="AI246"/>
          <cell r="AJ246" t="str">
            <v xml:space="preserve">All construction works complete ahead of full service
Crossrail Ltd is confident they are able to make up the slight delay and complete on schedule. </v>
          </cell>
          <cell r="AK246"/>
          <cell r="AL246"/>
          <cell r="AM246"/>
          <cell r="AN246"/>
          <cell r="AO246"/>
          <cell r="AP246"/>
          <cell r="AQ246" t="str">
            <v>Progressing to plan (Single option by March 2017)</v>
          </cell>
          <cell r="AR246"/>
          <cell r="AS246"/>
          <cell r="AT246"/>
          <cell r="AU246"/>
          <cell r="AV246" t="str">
            <v>now expected to be summer 2017</v>
          </cell>
          <cell r="AW246"/>
          <cell r="AX246"/>
          <cell r="AY246" t="str">
            <v>Changed to end of season date</v>
          </cell>
          <cell r="AZ246"/>
          <cell r="BA246" t="str">
            <v>Timing and type of review under consideration as a result of the EU Ref outcome.  Currently with the IPA to consider how best to take forward.</v>
          </cell>
          <cell r="BB246"/>
          <cell r="BC246"/>
          <cell r="BD246"/>
          <cell r="BE246"/>
          <cell r="BF246"/>
          <cell r="BG246"/>
          <cell r="BH246"/>
          <cell r="BI246"/>
          <cell r="BJ246"/>
          <cell r="BK246"/>
          <cell r="BL246" t="str">
            <v xml:space="preserve">The previously agreed baselined plan is no longer deliverable. A revised implementation approach has been agreed by the HSC on 26th of May 2016. Re-planning activities are under way. </v>
          </cell>
          <cell r="BM246"/>
          <cell r="BN246" t="str">
            <v>Subject to detail of construction plan once constructor(s) is appointed</v>
          </cell>
          <cell r="BO246"/>
          <cell r="BP246"/>
          <cell r="BQ246"/>
          <cell r="BR246" t="str">
            <v>Milestone complete</v>
          </cell>
          <cell r="BS246"/>
          <cell r="BT246"/>
          <cell r="BU246"/>
          <cell r="BV246" t="str">
            <v>Complete</v>
          </cell>
          <cell r="BW246"/>
          <cell r="BX246"/>
          <cell r="BY246"/>
          <cell r="BZ246"/>
          <cell r="CA246"/>
          <cell r="CB246"/>
          <cell r="CC246"/>
          <cell r="CD246"/>
          <cell r="CE246"/>
          <cell r="CF246"/>
          <cell r="CG246"/>
          <cell r="CH246"/>
          <cell r="CI246"/>
          <cell r="CJ246"/>
          <cell r="CK246"/>
          <cell r="CL246"/>
          <cell r="CM246"/>
          <cell r="CN246"/>
          <cell r="CO246" t="str">
            <v xml:space="preserve">The recent Brexit decision, and the arrival of new ministers, has brought further uncertainty around future workforce numbers and estates requirements, and means that planning work for waves 3 and 4 will continue into the autumn. </v>
          </cell>
          <cell r="CP246"/>
          <cell r="CQ246"/>
          <cell r="CR246"/>
          <cell r="CS246"/>
          <cell r="CT246"/>
          <cell r="CU246"/>
          <cell r="CV246"/>
          <cell r="CW246"/>
          <cell r="CX246"/>
          <cell r="CY246"/>
          <cell r="CZ246"/>
          <cell r="DA246"/>
          <cell r="DB246"/>
          <cell r="DC246"/>
          <cell r="DD246"/>
          <cell r="DE246"/>
          <cell r="DF246"/>
          <cell r="DG246"/>
          <cell r="DH246"/>
          <cell r="DI246"/>
          <cell r="DJ246"/>
          <cell r="DK246"/>
          <cell r="DL246"/>
          <cell r="DM246"/>
          <cell r="DN246"/>
          <cell r="DO246"/>
          <cell r="DP246"/>
          <cell r="DQ246"/>
          <cell r="DR246"/>
          <cell r="DS246"/>
          <cell r="DT246"/>
          <cell r="DU246"/>
          <cell r="DV246"/>
          <cell r="DW246" t="str">
            <v>Section one includes everything needed to open with one houseblock (accomodating 702 men at full capacity)</v>
          </cell>
          <cell r="DX246"/>
          <cell r="DY246"/>
          <cell r="DZ246"/>
          <cell r="EA246"/>
          <cell r="EB246"/>
          <cell r="EC246" t="str">
            <v>Legal aid is inherently complicated, making the technical landscape challenging.</v>
          </cell>
          <cell r="ED246" t="str">
            <v>Changes due to SoS Announcemnet on Thursday 28th Jan - Crime contracts abolished and fee reverasl of 12 months. Res test to be implemented in July. LAT programme extended to July 31st '16 then ended in May '16</v>
          </cell>
          <cell r="EE246"/>
          <cell r="EF246" t="str">
            <v>Not significant - Moved to 1 June so contract starts on a Monday and the beginning of a financial month.</v>
          </cell>
          <cell r="EG246"/>
          <cell r="EH246"/>
          <cell r="EI246"/>
          <cell r="EJ246" t="str">
            <v>Census Day</v>
          </cell>
        </row>
        <row r="247">
          <cell r="B247"/>
          <cell r="C247" t="str">
            <v>Hosting Partner Contract award</v>
          </cell>
          <cell r="D247"/>
          <cell r="E247"/>
          <cell r="F247"/>
          <cell r="G247" t="str">
            <v>All staff in scope transitioned</v>
          </cell>
          <cell r="H247" t="str">
            <v>Wave 4 - Transition to Live complete</v>
          </cell>
          <cell r="I247"/>
          <cell r="J247"/>
          <cell r="K247" t="str">
            <v>ISSC1 - agree Control Objectives with arvato Ltd for 15/16 control regime</v>
          </cell>
          <cell r="L247" t="str">
            <v>DWP Exit Post Go Live Support</v>
          </cell>
          <cell r="M247"/>
          <cell r="N247"/>
          <cell r="O247" t="str">
            <v>Regional spectrum clearances complete</v>
          </cell>
          <cell r="P247" t="str">
            <v>SMG Construction Complete</v>
          </cell>
          <cell r="Q247"/>
          <cell r="R247"/>
          <cell r="S247" t="str">
            <v>Commissioning complete</v>
          </cell>
          <cell r="T247"/>
          <cell r="U247"/>
          <cell r="V247"/>
          <cell r="W247"/>
          <cell r="X247"/>
          <cell r="Y247"/>
          <cell r="Z247" t="str">
            <v>Managed Print Service Commencement &amp; Incumbent Exit</v>
          </cell>
          <cell r="AA247" t="str">
            <v>Approval of Annual Plan 23/24</v>
          </cell>
          <cell r="AB247"/>
          <cell r="AC247" t="str">
            <v>Nationwide take-up of 30 Hrs free childcare entitlement commences</v>
          </cell>
          <cell r="AD247" t="str">
            <v>100% PSBP1 Schools Handed Over</v>
          </cell>
          <cell r="AE247" t="str">
            <v>Batch 5 construction complete</v>
          </cell>
          <cell r="AF247" t="str">
            <v>15 Airport Handover</v>
          </cell>
          <cell r="AG247"/>
          <cell r="AH247"/>
          <cell r="AI247"/>
          <cell r="AJ247"/>
          <cell r="AK247"/>
          <cell r="AL247"/>
          <cell r="AM247"/>
          <cell r="AN247"/>
          <cell r="AO247"/>
          <cell r="AP247"/>
          <cell r="AQ247" t="str">
            <v>NWEP: Wigan-Bolton electrification</v>
          </cell>
          <cell r="AR247"/>
          <cell r="AS247"/>
          <cell r="AT247"/>
          <cell r="AU247"/>
          <cell r="AV247" t="str">
            <v>Deliver, with NR, rolling stock and infrastructure for Thameslink Services</v>
          </cell>
          <cell r="AW247"/>
          <cell r="AX247"/>
          <cell r="AY247"/>
          <cell r="AZ247"/>
          <cell r="BA247" t="str">
            <v>Report on the impact on vulnerable groups</v>
          </cell>
          <cell r="BB247" t="str">
            <v>EPS Release 2 Pilot Complete (phase 4)</v>
          </cell>
          <cell r="BC247"/>
          <cell r="BD247"/>
          <cell r="BE247"/>
          <cell r="BF247"/>
          <cell r="BG247"/>
          <cell r="BH247"/>
          <cell r="BI247"/>
          <cell r="BJ247"/>
          <cell r="BK247"/>
          <cell r="BL247" t="str">
            <v>Service Transitioned</v>
          </cell>
          <cell r="BM247"/>
          <cell r="BN247" t="str">
            <v>construction complete</v>
          </cell>
          <cell r="BO247" t="str">
            <v>Category Tower - ITT Issued (Tranche 3)</v>
          </cell>
          <cell r="BP247"/>
          <cell r="BQ247"/>
          <cell r="BR247" t="str">
            <v xml:space="preserve">updated Full Business case (Version B12) baselined </v>
          </cell>
          <cell r="BS247"/>
          <cell r="BT247" t="str">
            <v>WURTI Service available for all existing DWP benefits</v>
          </cell>
          <cell r="BU247"/>
          <cell r="BV247"/>
          <cell r="BW247"/>
          <cell r="BX247" t="str">
            <v>Managed Migration (ESA/Residual Tax Credits) Concludes</v>
          </cell>
          <cell r="BY247"/>
          <cell r="BZ247"/>
          <cell r="CA247"/>
          <cell r="CB247"/>
          <cell r="CC247"/>
          <cell r="CD247"/>
          <cell r="CE247"/>
          <cell r="CF247"/>
          <cell r="CG247" t="str">
            <v>IPAR User Interface at 4 MNOs</v>
          </cell>
          <cell r="CH247"/>
          <cell r="CI247"/>
          <cell r="CJ247"/>
          <cell r="CK247"/>
          <cell r="CL247"/>
          <cell r="CM247"/>
          <cell r="CN247"/>
          <cell r="CO247" t="str">
            <v>Wave 4: To work with Business Areas to identify and document Smarter Working enabled Productivity benefits for incorporation into updated Programme Business Case.</v>
          </cell>
          <cell r="CP247" t="str">
            <v>Rollout Readiness Review</v>
          </cell>
          <cell r="CQ247"/>
          <cell r="CR247"/>
          <cell r="CS247"/>
          <cell r="CT247"/>
          <cell r="CU247"/>
          <cell r="CV247"/>
          <cell r="CW247"/>
          <cell r="CX247"/>
          <cell r="CY247"/>
          <cell r="CZ247"/>
          <cell r="DA247"/>
          <cell r="DB247"/>
          <cell r="DC247"/>
          <cell r="DD247"/>
          <cell r="DE247"/>
          <cell r="DF247"/>
          <cell r="DG247"/>
          <cell r="DH247"/>
          <cell r="DI247"/>
          <cell r="DJ247"/>
          <cell r="DK247"/>
          <cell r="DL247"/>
          <cell r="DM247"/>
          <cell r="DN247"/>
          <cell r="DO247"/>
          <cell r="DP247"/>
          <cell r="DQ247"/>
          <cell r="DR247"/>
          <cell r="DS247"/>
          <cell r="DT247"/>
          <cell r="DU247"/>
          <cell r="DV247"/>
          <cell r="DW247" t="str">
            <v>Learning and skills service commences</v>
          </cell>
          <cell r="DX247"/>
          <cell r="DY247"/>
          <cell r="DZ247"/>
          <cell r="EA247"/>
          <cell r="EB247"/>
          <cell r="EC247" t="str">
            <v>Commence IDP Implementation (Pilot) - Phase 3: Migration of Legacy Cases</v>
          </cell>
          <cell r="ED247"/>
          <cell r="EE247"/>
          <cell r="EF247" t="str">
            <v>BENCHMARK – Progressively implement all public sector prisons to full benchmark (FIBM) operation on or before 31Mar 16</v>
          </cell>
          <cell r="EG247" t="str">
            <v>Transformtion Rainsbrook STC (steady state)</v>
          </cell>
          <cell r="EH247"/>
          <cell r="EI247"/>
          <cell r="EJ247" t="str">
            <v xml:space="preserve">National Statistician's Recommendation about the future approach to Census and Population Statistics  </v>
          </cell>
        </row>
        <row r="248">
          <cell r="B248"/>
          <cell r="C248">
            <v>42871</v>
          </cell>
          <cell r="D248"/>
          <cell r="E248"/>
          <cell r="F248"/>
          <cell r="G248">
            <v>43190</v>
          </cell>
          <cell r="H248">
            <v>43281</v>
          </cell>
          <cell r="I248"/>
          <cell r="J248"/>
          <cell r="K248">
            <v>42036</v>
          </cell>
          <cell r="L248">
            <v>42494</v>
          </cell>
          <cell r="M248"/>
          <cell r="N248"/>
          <cell r="O248">
            <v>44012</v>
          </cell>
          <cell r="P248">
            <v>43524</v>
          </cell>
          <cell r="Q248"/>
          <cell r="R248"/>
          <cell r="S248">
            <v>42095</v>
          </cell>
          <cell r="T248"/>
          <cell r="U248"/>
          <cell r="V248"/>
          <cell r="W248"/>
          <cell r="X248"/>
          <cell r="Y248"/>
          <cell r="Z248">
            <v>42915</v>
          </cell>
          <cell r="AA248">
            <v>44958</v>
          </cell>
          <cell r="AB248"/>
          <cell r="AC248">
            <v>42979</v>
          </cell>
          <cell r="AD248">
            <v>43992</v>
          </cell>
          <cell r="AE248">
            <v>42947</v>
          </cell>
          <cell r="AF248">
            <v>42735</v>
          </cell>
          <cell r="AG248"/>
          <cell r="AH248"/>
          <cell r="AI248"/>
          <cell r="AJ248"/>
          <cell r="AK248"/>
          <cell r="AL248"/>
          <cell r="AM248"/>
          <cell r="AN248"/>
          <cell r="AO248"/>
          <cell r="AP248"/>
          <cell r="AQ248"/>
          <cell r="AR248"/>
          <cell r="AS248"/>
          <cell r="AT248"/>
          <cell r="AU248"/>
          <cell r="AV248">
            <v>43465</v>
          </cell>
          <cell r="AW248"/>
          <cell r="AX248"/>
          <cell r="AY248"/>
          <cell r="AZ248"/>
          <cell r="BA248">
            <v>42369</v>
          </cell>
          <cell r="BB248">
            <v>40452</v>
          </cell>
          <cell r="BC248"/>
          <cell r="BD248"/>
          <cell r="BE248"/>
          <cell r="BF248"/>
          <cell r="BG248"/>
          <cell r="BH248"/>
          <cell r="BI248"/>
          <cell r="BJ248"/>
          <cell r="BK248"/>
          <cell r="BL248">
            <v>43304</v>
          </cell>
          <cell r="BM248"/>
          <cell r="BN248">
            <v>43466</v>
          </cell>
          <cell r="BO248">
            <v>43069</v>
          </cell>
          <cell r="BP248"/>
          <cell r="BQ248"/>
          <cell r="BR248">
            <v>42299</v>
          </cell>
          <cell r="BS248"/>
          <cell r="BT248">
            <v>42855</v>
          </cell>
          <cell r="BU248"/>
          <cell r="BV248"/>
          <cell r="BW248"/>
          <cell r="BX248">
            <v>44651</v>
          </cell>
          <cell r="BY248"/>
          <cell r="BZ248"/>
          <cell r="CA248"/>
          <cell r="CB248"/>
          <cell r="CC248"/>
          <cell r="CD248"/>
          <cell r="CE248"/>
          <cell r="CF248"/>
          <cell r="CG248">
            <v>42825</v>
          </cell>
          <cell r="CH248"/>
          <cell r="CI248"/>
          <cell r="CJ248"/>
          <cell r="CK248"/>
          <cell r="CL248"/>
          <cell r="CM248"/>
          <cell r="CN248"/>
          <cell r="CO248">
            <v>42642</v>
          </cell>
          <cell r="CP248">
            <v>42735</v>
          </cell>
          <cell r="CQ248"/>
          <cell r="CR248"/>
          <cell r="CS248"/>
          <cell r="CT248"/>
          <cell r="CU248"/>
          <cell r="CV248"/>
          <cell r="CW248"/>
          <cell r="CX248"/>
          <cell r="CY248"/>
          <cell r="CZ248"/>
          <cell r="DA248"/>
          <cell r="DB248"/>
          <cell r="DC248"/>
          <cell r="DD248"/>
          <cell r="DE248"/>
          <cell r="DF248"/>
          <cell r="DG248"/>
          <cell r="DH248"/>
          <cell r="DI248"/>
          <cell r="DJ248"/>
          <cell r="DK248"/>
          <cell r="DL248"/>
          <cell r="DM248"/>
          <cell r="DN248"/>
          <cell r="DO248"/>
          <cell r="DP248"/>
          <cell r="DQ248"/>
          <cell r="DR248"/>
          <cell r="DS248"/>
          <cell r="DT248"/>
          <cell r="DU248"/>
          <cell r="DV248"/>
          <cell r="DW248">
            <v>42793</v>
          </cell>
          <cell r="DX248"/>
          <cell r="DY248"/>
          <cell r="DZ248"/>
          <cell r="EA248"/>
          <cell r="EB248"/>
          <cell r="EC248">
            <v>41260</v>
          </cell>
          <cell r="ED248"/>
          <cell r="EE248"/>
          <cell r="EF248">
            <v>42094</v>
          </cell>
          <cell r="EG248">
            <v>42856</v>
          </cell>
          <cell r="EH248"/>
          <cell r="EI248"/>
          <cell r="EJ248">
            <v>45291</v>
          </cell>
        </row>
        <row r="249">
          <cell r="B249"/>
          <cell r="C249">
            <v>42853</v>
          </cell>
          <cell r="D249"/>
          <cell r="E249"/>
          <cell r="F249"/>
          <cell r="G249"/>
          <cell r="H249"/>
          <cell r="I249"/>
          <cell r="J249"/>
          <cell r="K249"/>
          <cell r="L249"/>
          <cell r="M249"/>
          <cell r="N249"/>
          <cell r="O249"/>
          <cell r="P249"/>
          <cell r="Q249"/>
          <cell r="R249"/>
          <cell r="S249">
            <v>42353</v>
          </cell>
          <cell r="T249"/>
          <cell r="U249"/>
          <cell r="V249"/>
          <cell r="W249"/>
          <cell r="X249"/>
          <cell r="Y249"/>
          <cell r="Z249">
            <v>43037</v>
          </cell>
          <cell r="AA249"/>
          <cell r="AB249"/>
          <cell r="AC249"/>
          <cell r="AD249"/>
          <cell r="AE249"/>
          <cell r="AF249"/>
          <cell r="AG249"/>
          <cell r="AH249"/>
          <cell r="AI249"/>
          <cell r="AJ249"/>
          <cell r="AK249"/>
          <cell r="AL249"/>
          <cell r="AM249"/>
          <cell r="AN249"/>
          <cell r="AO249"/>
          <cell r="AP249"/>
          <cell r="AQ249"/>
          <cell r="AR249"/>
          <cell r="AS249"/>
          <cell r="AT249"/>
          <cell r="AU249"/>
          <cell r="AV249"/>
          <cell r="AW249"/>
          <cell r="AX249"/>
          <cell r="AY249"/>
          <cell r="AZ249"/>
          <cell r="BA249"/>
          <cell r="BB249"/>
          <cell r="BC249"/>
          <cell r="BD249"/>
          <cell r="BE249"/>
          <cell r="BF249"/>
          <cell r="BG249"/>
          <cell r="BH249"/>
          <cell r="BI249"/>
          <cell r="BJ249"/>
          <cell r="BK249"/>
          <cell r="BL249"/>
          <cell r="BM249"/>
          <cell r="BN249">
            <v>44226</v>
          </cell>
          <cell r="BO249"/>
          <cell r="BP249"/>
          <cell r="BQ249"/>
          <cell r="BR249"/>
          <cell r="BS249"/>
          <cell r="BT249"/>
          <cell r="BU249"/>
          <cell r="BV249"/>
          <cell r="BW249"/>
          <cell r="BX249"/>
          <cell r="BY249"/>
          <cell r="BZ249"/>
          <cell r="CA249"/>
          <cell r="CB249"/>
          <cell r="CC249"/>
          <cell r="CD249"/>
          <cell r="CE249"/>
          <cell r="CF249"/>
          <cell r="CG249"/>
          <cell r="CH249"/>
          <cell r="CI249"/>
          <cell r="CJ249"/>
          <cell r="CK249"/>
          <cell r="CL249"/>
          <cell r="CM249"/>
          <cell r="CN249"/>
          <cell r="CO249"/>
          <cell r="CP249"/>
          <cell r="CQ249"/>
          <cell r="CR249"/>
          <cell r="CS249"/>
          <cell r="CT249"/>
          <cell r="CU249"/>
          <cell r="CV249"/>
          <cell r="CW249"/>
          <cell r="CX249"/>
          <cell r="CY249"/>
          <cell r="CZ249"/>
          <cell r="DA249"/>
          <cell r="DB249"/>
          <cell r="DC249"/>
          <cell r="DD249"/>
          <cell r="DE249"/>
          <cell r="DF249"/>
          <cell r="DG249"/>
          <cell r="DH249"/>
          <cell r="DI249"/>
          <cell r="DJ249"/>
          <cell r="DK249"/>
          <cell r="DL249"/>
          <cell r="DM249"/>
          <cell r="DN249"/>
          <cell r="DO249"/>
          <cell r="DP249"/>
          <cell r="DQ249"/>
          <cell r="DR249"/>
          <cell r="DS249"/>
          <cell r="DT249"/>
          <cell r="DU249"/>
          <cell r="DV249"/>
          <cell r="DW249"/>
          <cell r="DX249"/>
          <cell r="DY249"/>
          <cell r="DZ249"/>
          <cell r="EA249"/>
          <cell r="EB249"/>
          <cell r="EC249">
            <v>41607</v>
          </cell>
          <cell r="ED249"/>
          <cell r="EE249"/>
          <cell r="EF249"/>
          <cell r="EG249"/>
          <cell r="EH249"/>
          <cell r="EI249"/>
          <cell r="EJ249"/>
        </row>
        <row r="250">
          <cell r="B250"/>
          <cell r="C250">
            <v>42909</v>
          </cell>
          <cell r="D250"/>
          <cell r="E250"/>
          <cell r="F250"/>
          <cell r="G250">
            <v>43190</v>
          </cell>
          <cell r="H250">
            <v>43281</v>
          </cell>
          <cell r="I250"/>
          <cell r="J250"/>
          <cell r="K250">
            <v>42036</v>
          </cell>
          <cell r="L250">
            <v>42920</v>
          </cell>
          <cell r="M250"/>
          <cell r="N250"/>
          <cell r="O250">
            <v>44012</v>
          </cell>
          <cell r="P250">
            <v>43524</v>
          </cell>
          <cell r="Q250"/>
          <cell r="R250"/>
          <cell r="S250">
            <v>42400</v>
          </cell>
          <cell r="T250"/>
          <cell r="U250"/>
          <cell r="V250"/>
          <cell r="W250"/>
          <cell r="X250"/>
          <cell r="Y250"/>
          <cell r="Z250">
            <v>43013</v>
          </cell>
          <cell r="AA250">
            <v>44958</v>
          </cell>
          <cell r="AB250"/>
          <cell r="AC250">
            <v>42979</v>
          </cell>
          <cell r="AD250">
            <v>43992</v>
          </cell>
          <cell r="AE250">
            <v>42976</v>
          </cell>
          <cell r="AF250">
            <v>42735</v>
          </cell>
          <cell r="AG250"/>
          <cell r="AH250"/>
          <cell r="AI250"/>
          <cell r="AJ250"/>
          <cell r="AK250"/>
          <cell r="AL250"/>
          <cell r="AM250"/>
          <cell r="AN250"/>
          <cell r="AO250"/>
          <cell r="AP250"/>
          <cell r="AQ250"/>
          <cell r="AR250"/>
          <cell r="AS250"/>
          <cell r="AT250"/>
          <cell r="AU250"/>
          <cell r="AV250">
            <v>43465</v>
          </cell>
          <cell r="AW250"/>
          <cell r="AX250"/>
          <cell r="AY250"/>
          <cell r="AZ250"/>
          <cell r="BA250">
            <v>42735</v>
          </cell>
          <cell r="BB250">
            <v>42643</v>
          </cell>
          <cell r="BC250"/>
          <cell r="BD250"/>
          <cell r="BE250"/>
          <cell r="BF250"/>
          <cell r="BG250"/>
          <cell r="BH250"/>
          <cell r="BI250"/>
          <cell r="BJ250"/>
          <cell r="BK250"/>
          <cell r="BL250">
            <v>43304</v>
          </cell>
          <cell r="BM250"/>
          <cell r="BN250">
            <v>44226</v>
          </cell>
          <cell r="BO250">
            <v>43069</v>
          </cell>
          <cell r="BP250"/>
          <cell r="BQ250"/>
          <cell r="BR250">
            <v>42299</v>
          </cell>
          <cell r="BS250"/>
          <cell r="BT250">
            <v>42855</v>
          </cell>
          <cell r="BU250"/>
          <cell r="BV250"/>
          <cell r="BW250"/>
          <cell r="BX250">
            <v>44651</v>
          </cell>
          <cell r="BY250"/>
          <cell r="BZ250"/>
          <cell r="CA250"/>
          <cell r="CB250"/>
          <cell r="CC250"/>
          <cell r="CD250"/>
          <cell r="CE250"/>
          <cell r="CF250"/>
          <cell r="CG250">
            <v>42825</v>
          </cell>
          <cell r="CH250"/>
          <cell r="CI250"/>
          <cell r="CJ250"/>
          <cell r="CK250"/>
          <cell r="CL250"/>
          <cell r="CM250"/>
          <cell r="CN250"/>
          <cell r="CO250">
            <v>42642</v>
          </cell>
          <cell r="CP250">
            <v>42735</v>
          </cell>
          <cell r="CQ250"/>
          <cell r="CR250"/>
          <cell r="CS250"/>
          <cell r="CT250"/>
          <cell r="CU250"/>
          <cell r="CV250"/>
          <cell r="CW250"/>
          <cell r="CX250"/>
          <cell r="CY250"/>
          <cell r="CZ250"/>
          <cell r="DA250"/>
          <cell r="DB250"/>
          <cell r="DC250"/>
          <cell r="DD250"/>
          <cell r="DE250"/>
          <cell r="DF250"/>
          <cell r="DG250"/>
          <cell r="DH250"/>
          <cell r="DI250"/>
          <cell r="DJ250"/>
          <cell r="DK250"/>
          <cell r="DL250"/>
          <cell r="DM250"/>
          <cell r="DN250"/>
          <cell r="DO250"/>
          <cell r="DP250"/>
          <cell r="DQ250"/>
          <cell r="DR250"/>
          <cell r="DS250"/>
          <cell r="DT250"/>
          <cell r="DU250"/>
          <cell r="DV250"/>
          <cell r="DW250">
            <v>42793</v>
          </cell>
          <cell r="DX250"/>
          <cell r="DY250"/>
          <cell r="DZ250"/>
          <cell r="EA250"/>
          <cell r="EB250"/>
          <cell r="EC250">
            <v>41622</v>
          </cell>
          <cell r="ED250"/>
          <cell r="EE250"/>
          <cell r="EF250">
            <v>42460</v>
          </cell>
          <cell r="EG250">
            <v>42856</v>
          </cell>
          <cell r="EH250"/>
          <cell r="EI250"/>
          <cell r="EJ250">
            <v>45291</v>
          </cell>
        </row>
        <row r="251">
          <cell r="B251"/>
          <cell r="C251" t="str">
            <v>Procurement</v>
          </cell>
          <cell r="D251"/>
          <cell r="E251"/>
          <cell r="F251"/>
          <cell r="G251" t="str">
            <v>Project</v>
          </cell>
          <cell r="H251" t="str">
            <v>Project</v>
          </cell>
          <cell r="I251"/>
          <cell r="J251"/>
          <cell r="K251" t="str">
            <v>Project</v>
          </cell>
          <cell r="L251" t="str">
            <v>Project</v>
          </cell>
          <cell r="M251"/>
          <cell r="N251"/>
          <cell r="O251" t="str">
            <v>Project</v>
          </cell>
          <cell r="P251" t="str">
            <v>Project</v>
          </cell>
          <cell r="Q251"/>
          <cell r="R251"/>
          <cell r="S251" t="str">
            <v>Project</v>
          </cell>
          <cell r="T251"/>
          <cell r="U251"/>
          <cell r="V251"/>
          <cell r="W251"/>
          <cell r="X251"/>
          <cell r="Y251"/>
          <cell r="Z251" t="str">
            <v>Project</v>
          </cell>
          <cell r="AA251" t="str">
            <v>Project</v>
          </cell>
          <cell r="AB251"/>
          <cell r="AC251" t="str">
            <v>Project</v>
          </cell>
          <cell r="AD251" t="str">
            <v>Project</v>
          </cell>
          <cell r="AE251"/>
          <cell r="AF251" t="str">
            <v>Project</v>
          </cell>
          <cell r="AG251"/>
          <cell r="AH251"/>
          <cell r="AI251"/>
          <cell r="AJ251"/>
          <cell r="AK251"/>
          <cell r="AL251"/>
          <cell r="AM251"/>
          <cell r="AN251"/>
          <cell r="AO251"/>
          <cell r="AP251"/>
          <cell r="AQ251" t="str">
            <v>Project</v>
          </cell>
          <cell r="AR251"/>
          <cell r="AS251"/>
          <cell r="AT251"/>
          <cell r="AU251"/>
          <cell r="AV251" t="str">
            <v>Project</v>
          </cell>
          <cell r="AW251"/>
          <cell r="AX251"/>
          <cell r="AY251"/>
          <cell r="AZ251"/>
          <cell r="BA251" t="str">
            <v>Project</v>
          </cell>
          <cell r="BB251" t="str">
            <v>Project</v>
          </cell>
          <cell r="BC251"/>
          <cell r="BD251"/>
          <cell r="BE251"/>
          <cell r="BF251"/>
          <cell r="BG251"/>
          <cell r="BH251"/>
          <cell r="BI251"/>
          <cell r="BJ251"/>
          <cell r="BK251"/>
          <cell r="BL251" t="str">
            <v>Project</v>
          </cell>
          <cell r="BM251"/>
          <cell r="BN251" t="str">
            <v>Project</v>
          </cell>
          <cell r="BO251" t="str">
            <v>Procurement</v>
          </cell>
          <cell r="BP251"/>
          <cell r="BQ251"/>
          <cell r="BR251" t="str">
            <v>Project</v>
          </cell>
          <cell r="BS251"/>
          <cell r="BT251" t="str">
            <v>Project</v>
          </cell>
          <cell r="BU251"/>
          <cell r="BV251"/>
          <cell r="BW251"/>
          <cell r="BX251" t="str">
            <v>Project</v>
          </cell>
          <cell r="BY251"/>
          <cell r="BZ251"/>
          <cell r="CA251"/>
          <cell r="CB251"/>
          <cell r="CC251"/>
          <cell r="CD251"/>
          <cell r="CE251"/>
          <cell r="CF251"/>
          <cell r="CG251"/>
          <cell r="CH251"/>
          <cell r="CI251"/>
          <cell r="CJ251"/>
          <cell r="CK251"/>
          <cell r="CL251"/>
          <cell r="CM251"/>
          <cell r="CN251"/>
          <cell r="CO251" t="str">
            <v>Project</v>
          </cell>
          <cell r="CP251" t="str">
            <v>Project</v>
          </cell>
          <cell r="CQ251"/>
          <cell r="CR251"/>
          <cell r="CS251"/>
          <cell r="CT251"/>
          <cell r="CU251"/>
          <cell r="CV251"/>
          <cell r="CW251"/>
          <cell r="CX251"/>
          <cell r="CY251"/>
          <cell r="CZ251"/>
          <cell r="DA251"/>
          <cell r="DB251"/>
          <cell r="DC251"/>
          <cell r="DD251"/>
          <cell r="DE251"/>
          <cell r="DF251"/>
          <cell r="DG251"/>
          <cell r="DH251"/>
          <cell r="DI251"/>
          <cell r="DJ251"/>
          <cell r="DK251"/>
          <cell r="DL251"/>
          <cell r="DM251"/>
          <cell r="DN251"/>
          <cell r="DO251"/>
          <cell r="DP251"/>
          <cell r="DQ251"/>
          <cell r="DR251"/>
          <cell r="DS251"/>
          <cell r="DT251"/>
          <cell r="DU251"/>
          <cell r="DV251"/>
          <cell r="DW251" t="str">
            <v>Project</v>
          </cell>
          <cell r="DX251"/>
          <cell r="DY251"/>
          <cell r="DZ251"/>
          <cell r="EA251"/>
          <cell r="EB251"/>
          <cell r="EC251" t="str">
            <v>Project</v>
          </cell>
          <cell r="ED251"/>
          <cell r="EE251"/>
          <cell r="EF251" t="str">
            <v>Project</v>
          </cell>
          <cell r="EG251" t="str">
            <v>Project</v>
          </cell>
          <cell r="EH251"/>
          <cell r="EI251"/>
          <cell r="EJ251" t="str">
            <v>Project</v>
          </cell>
        </row>
        <row r="252">
          <cell r="B252"/>
          <cell r="C252" t="str">
            <v>The Hosting  Partner contract will be awarded to coincide with the completion of the Register Build.</v>
          </cell>
          <cell r="D252"/>
          <cell r="E252"/>
          <cell r="F252"/>
          <cell r="G252"/>
          <cell r="H252"/>
          <cell r="I252"/>
          <cell r="J252"/>
          <cell r="K252" t="str">
            <v>Completed ahead of schedule</v>
          </cell>
          <cell r="L252" t="str">
            <v>1 month of Post Go-Live Support following go-live</v>
          </cell>
          <cell r="M252"/>
          <cell r="N252"/>
          <cell r="O252"/>
          <cell r="P252"/>
          <cell r="Q252"/>
          <cell r="R252"/>
          <cell r="S252"/>
          <cell r="T252"/>
          <cell r="U252"/>
          <cell r="V252"/>
          <cell r="W252"/>
          <cell r="X252"/>
          <cell r="Y252"/>
          <cell r="Z252" t="str">
            <v>Rebaselined as part of 'Baseline 2'</v>
          </cell>
          <cell r="AA252" t="str">
            <v>Approval of 9th Annual Plan by the Thames Estuary Board.</v>
          </cell>
          <cell r="AB252"/>
          <cell r="AC252"/>
          <cell r="AD252" t="str">
            <v>As it is a rolling programme of individual projects, each project has an independent review and approval by the PSBP Head of Assuance and Approvals. Therefore dates have been provided for the overall programme at various phases and percentage intervalsDates for theses milestones have been treated as baseline as these align to the new milestones agreed as part of the Performance Framework with IPA.</v>
          </cell>
          <cell r="AE252"/>
          <cell r="AF252"/>
          <cell r="AG252"/>
          <cell r="AH252"/>
          <cell r="AI252"/>
          <cell r="AJ252"/>
          <cell r="AK252"/>
          <cell r="AL252"/>
          <cell r="AM252"/>
          <cell r="AN252"/>
          <cell r="AO252"/>
          <cell r="AP252"/>
          <cell r="AQ252" t="str">
            <v>Progressing to plan (Single option by March 2017)</v>
          </cell>
          <cell r="AR252"/>
          <cell r="AS252"/>
          <cell r="AT252"/>
          <cell r="AU252"/>
          <cell r="AV252"/>
          <cell r="AW252"/>
          <cell r="AX252"/>
          <cell r="AY252"/>
          <cell r="AZ252"/>
          <cell r="BA252" t="str">
            <v>To keep under review - linked to EU Ref outcome.</v>
          </cell>
          <cell r="BB252"/>
          <cell r="BC252"/>
          <cell r="BD252"/>
          <cell r="BE252"/>
          <cell r="BF252"/>
          <cell r="BG252"/>
          <cell r="BH252"/>
          <cell r="BI252"/>
          <cell r="BJ252"/>
          <cell r="BK252"/>
          <cell r="BL252"/>
          <cell r="BM252"/>
          <cell r="BN252" t="str">
            <v>Contingent on above</v>
          </cell>
          <cell r="BO252"/>
          <cell r="BP252"/>
          <cell r="BQ252"/>
          <cell r="BR252" t="str">
            <v>Milestone complete</v>
          </cell>
          <cell r="BS252"/>
          <cell r="BT252"/>
          <cell r="BU252"/>
          <cell r="BV252"/>
          <cell r="BW252"/>
          <cell r="BX252"/>
          <cell r="BY252"/>
          <cell r="BZ252"/>
          <cell r="CA252"/>
          <cell r="CB252"/>
          <cell r="CC252"/>
          <cell r="CD252"/>
          <cell r="CE252"/>
          <cell r="CF252"/>
          <cell r="CG252"/>
          <cell r="CH252"/>
          <cell r="CI252"/>
          <cell r="CJ252"/>
          <cell r="CK252"/>
          <cell r="CL252"/>
          <cell r="CM252"/>
          <cell r="CN252"/>
          <cell r="CO252"/>
          <cell r="CP252"/>
          <cell r="CQ252"/>
          <cell r="CR252"/>
          <cell r="CS252"/>
          <cell r="CT252"/>
          <cell r="CU252"/>
          <cell r="CV252"/>
          <cell r="CW252"/>
          <cell r="CX252"/>
          <cell r="CY252"/>
          <cell r="CZ252"/>
          <cell r="DA252"/>
          <cell r="DB252"/>
          <cell r="DC252"/>
          <cell r="DD252"/>
          <cell r="DE252"/>
          <cell r="DF252"/>
          <cell r="DG252"/>
          <cell r="DH252"/>
          <cell r="DI252"/>
          <cell r="DJ252"/>
          <cell r="DK252"/>
          <cell r="DL252"/>
          <cell r="DM252"/>
          <cell r="DN252"/>
          <cell r="DO252"/>
          <cell r="DP252"/>
          <cell r="DQ252"/>
          <cell r="DR252"/>
          <cell r="DS252"/>
          <cell r="DT252"/>
          <cell r="DU252"/>
          <cell r="DV252"/>
          <cell r="DW252"/>
          <cell r="DX252"/>
          <cell r="DY252"/>
          <cell r="DZ252"/>
          <cell r="EA252"/>
          <cell r="EB252"/>
          <cell r="EC252" t="str">
            <v>Legal aid is inherently complicated, making the technical landscape challenging.</v>
          </cell>
          <cell r="ED252"/>
          <cell r="EE252"/>
          <cell r="EF252" t="str">
            <v>Due to major recruitment and retention issues in prisons the PUCP Board agreed to recast the key delivery milestone at their meeting on 22 April 2015.  Previously it was "Phase 1 prisons to achieve 'steady state' by 31/03/2105".</v>
          </cell>
          <cell r="EG252"/>
          <cell r="EH252"/>
          <cell r="EI252"/>
          <cell r="EJ252"/>
        </row>
        <row r="253">
          <cell r="B253"/>
          <cell r="C253"/>
          <cell r="D253"/>
          <cell r="E253"/>
          <cell r="F253"/>
          <cell r="G253"/>
          <cell r="H253"/>
          <cell r="I253"/>
          <cell r="J253"/>
          <cell r="K253"/>
          <cell r="L253"/>
          <cell r="M253"/>
          <cell r="N253"/>
          <cell r="O253"/>
          <cell r="P253"/>
          <cell r="Q253"/>
          <cell r="R253"/>
          <cell r="S253"/>
          <cell r="T253"/>
          <cell r="U253"/>
          <cell r="V253"/>
          <cell r="W253"/>
          <cell r="X253"/>
          <cell r="Y253"/>
          <cell r="Z253"/>
          <cell r="AA253"/>
          <cell r="AB253"/>
          <cell r="AC253"/>
          <cell r="AD253" t="str">
            <v>25% PSBP2 Feasibilities Approved</v>
          </cell>
          <cell r="AE253"/>
          <cell r="AF253"/>
          <cell r="AG253"/>
          <cell r="AH253"/>
          <cell r="AI253"/>
          <cell r="AJ253"/>
          <cell r="AK253"/>
          <cell r="AL253"/>
          <cell r="AM253"/>
          <cell r="AN253"/>
          <cell r="AO253"/>
          <cell r="AP253"/>
          <cell r="AQ253" t="str">
            <v>Depots: Blackburn depot and Wigan Springs Branch or alternative depot proposal</v>
          </cell>
          <cell r="AR253"/>
          <cell r="AS253"/>
          <cell r="AT253"/>
          <cell r="AU253"/>
          <cell r="AV253"/>
          <cell r="AW253"/>
          <cell r="AX253"/>
          <cell r="AY253"/>
          <cell r="AZ253"/>
          <cell r="BA253"/>
          <cell r="BB253"/>
          <cell r="BC253"/>
          <cell r="BD253"/>
          <cell r="BE253"/>
          <cell r="BF253"/>
          <cell r="BG253"/>
          <cell r="BH253"/>
          <cell r="BI253"/>
          <cell r="BJ253"/>
          <cell r="BK253"/>
          <cell r="BL253"/>
          <cell r="BM253"/>
          <cell r="BN253"/>
          <cell r="BO253" t="str">
            <v>Category Tower - Contract Award (Tranche 3)</v>
          </cell>
          <cell r="BP253"/>
          <cell r="BQ253"/>
          <cell r="BR253"/>
          <cell r="BS253"/>
          <cell r="BT253"/>
          <cell r="BU253"/>
          <cell r="BV253"/>
          <cell r="BW253"/>
          <cell r="BX253"/>
          <cell r="BY253"/>
          <cell r="BZ253"/>
          <cell r="CA253"/>
          <cell r="CB253"/>
          <cell r="CC253"/>
          <cell r="CD253"/>
          <cell r="CE253"/>
          <cell r="CF253"/>
          <cell r="CG253"/>
          <cell r="CH253"/>
          <cell r="CI253"/>
          <cell r="CJ253"/>
          <cell r="CK253"/>
          <cell r="CL253"/>
          <cell r="CM253"/>
          <cell r="CN253"/>
          <cell r="CO253"/>
          <cell r="CP253"/>
          <cell r="CQ253"/>
          <cell r="CR253"/>
          <cell r="CS253"/>
          <cell r="CT253"/>
          <cell r="CU253"/>
          <cell r="CV253"/>
          <cell r="CW253"/>
          <cell r="CX253"/>
          <cell r="CY253"/>
          <cell r="CZ253"/>
          <cell r="DA253"/>
          <cell r="DB253"/>
          <cell r="DC253"/>
          <cell r="DD253"/>
          <cell r="DE253"/>
          <cell r="DF253"/>
          <cell r="DG253"/>
          <cell r="DH253"/>
          <cell r="DI253"/>
          <cell r="DJ253"/>
          <cell r="DK253"/>
          <cell r="DL253"/>
          <cell r="DM253"/>
          <cell r="DN253"/>
          <cell r="DO253"/>
          <cell r="DP253"/>
          <cell r="DQ253"/>
          <cell r="DR253"/>
          <cell r="DS253"/>
          <cell r="DT253"/>
          <cell r="DU253"/>
          <cell r="DV253"/>
          <cell r="DW253" t="str">
            <v>Phase 3 - section handover of prison</v>
          </cell>
          <cell r="DX253"/>
          <cell r="DY253"/>
          <cell r="DZ253"/>
          <cell r="EA253"/>
          <cell r="EB253"/>
          <cell r="EC253"/>
          <cell r="ED253"/>
          <cell r="EE253"/>
          <cell r="EF253"/>
          <cell r="EG253"/>
          <cell r="EH253"/>
          <cell r="EI253"/>
          <cell r="EJ253"/>
        </row>
        <row r="254">
          <cell r="B254"/>
          <cell r="C254"/>
          <cell r="D254"/>
          <cell r="E254"/>
          <cell r="F254"/>
          <cell r="G254"/>
          <cell r="H254"/>
          <cell r="I254"/>
          <cell r="J254"/>
          <cell r="K254"/>
          <cell r="L254"/>
          <cell r="M254"/>
          <cell r="N254"/>
          <cell r="O254"/>
          <cell r="P254"/>
          <cell r="Q254"/>
          <cell r="R254"/>
          <cell r="S254"/>
          <cell r="T254"/>
          <cell r="U254"/>
          <cell r="V254"/>
          <cell r="W254"/>
          <cell r="X254"/>
          <cell r="Y254"/>
          <cell r="Z254"/>
          <cell r="AA254"/>
          <cell r="AB254"/>
          <cell r="AC254"/>
          <cell r="AD254">
            <v>42802</v>
          </cell>
          <cell r="AE254"/>
          <cell r="AF254"/>
          <cell r="AG254"/>
          <cell r="AH254"/>
          <cell r="AI254"/>
          <cell r="AJ254"/>
          <cell r="AK254"/>
          <cell r="AL254"/>
          <cell r="AM254"/>
          <cell r="AN254"/>
          <cell r="AO254"/>
          <cell r="AP254"/>
          <cell r="AQ254">
            <v>43586</v>
          </cell>
          <cell r="AR254"/>
          <cell r="AS254"/>
          <cell r="AT254"/>
          <cell r="AU254"/>
          <cell r="AV254"/>
          <cell r="AW254"/>
          <cell r="AX254"/>
          <cell r="AY254"/>
          <cell r="AZ254"/>
          <cell r="BA254"/>
          <cell r="BB254"/>
          <cell r="BC254"/>
          <cell r="BD254"/>
          <cell r="BE254"/>
          <cell r="BF254"/>
          <cell r="BG254"/>
          <cell r="BH254"/>
          <cell r="BI254"/>
          <cell r="BJ254"/>
          <cell r="BK254"/>
          <cell r="BL254"/>
          <cell r="BM254"/>
          <cell r="BN254"/>
          <cell r="BO254">
            <v>43251</v>
          </cell>
          <cell r="BP254"/>
          <cell r="BQ254"/>
          <cell r="BR254"/>
          <cell r="BS254"/>
          <cell r="BT254"/>
          <cell r="BU254"/>
          <cell r="BV254"/>
          <cell r="BW254"/>
          <cell r="BX254"/>
          <cell r="BY254"/>
          <cell r="BZ254"/>
          <cell r="CA254"/>
          <cell r="CB254"/>
          <cell r="CC254"/>
          <cell r="CD254"/>
          <cell r="CE254"/>
          <cell r="CF254"/>
          <cell r="CG254"/>
          <cell r="CH254"/>
          <cell r="CI254"/>
          <cell r="CJ254"/>
          <cell r="CK254">
            <v>42460</v>
          </cell>
          <cell r="CL254"/>
          <cell r="CM254"/>
          <cell r="CN254"/>
          <cell r="CO254">
            <v>42613</v>
          </cell>
          <cell r="CP254"/>
          <cell r="CQ254"/>
          <cell r="CR254"/>
          <cell r="CS254"/>
          <cell r="CT254"/>
          <cell r="CU254"/>
          <cell r="CV254"/>
          <cell r="CW254"/>
          <cell r="CX254"/>
          <cell r="CY254"/>
          <cell r="CZ254"/>
          <cell r="DA254"/>
          <cell r="DB254"/>
          <cell r="DC254"/>
          <cell r="DD254"/>
          <cell r="DE254"/>
          <cell r="DF254"/>
          <cell r="DG254"/>
          <cell r="DH254"/>
          <cell r="DI254"/>
          <cell r="DJ254"/>
          <cell r="DK254"/>
          <cell r="DL254"/>
          <cell r="DM254"/>
          <cell r="DN254"/>
          <cell r="DO254"/>
          <cell r="DP254"/>
          <cell r="DQ254"/>
          <cell r="DR254"/>
          <cell r="DS254"/>
          <cell r="DT254"/>
          <cell r="DU254"/>
          <cell r="DV254"/>
          <cell r="DW254">
            <v>42887</v>
          </cell>
          <cell r="DX254"/>
          <cell r="DY254"/>
          <cell r="DZ254"/>
          <cell r="EA254"/>
          <cell r="EB254"/>
          <cell r="EC254"/>
          <cell r="ED254"/>
          <cell r="EE254"/>
          <cell r="EF254"/>
          <cell r="EG254"/>
          <cell r="EH254"/>
          <cell r="EI254"/>
          <cell r="EJ254"/>
        </row>
        <row r="255">
          <cell r="B255"/>
          <cell r="C255"/>
          <cell r="D255"/>
          <cell r="E255"/>
          <cell r="F255"/>
          <cell r="G255"/>
          <cell r="H255"/>
          <cell r="I255"/>
          <cell r="J255"/>
          <cell r="K255"/>
          <cell r="L255"/>
          <cell r="M255"/>
          <cell r="N255"/>
          <cell r="O255"/>
          <cell r="P255"/>
          <cell r="Q255"/>
          <cell r="R255"/>
          <cell r="S255"/>
          <cell r="T255"/>
          <cell r="U255"/>
          <cell r="V255"/>
          <cell r="W255"/>
          <cell r="X255"/>
          <cell r="Y255"/>
          <cell r="Z255"/>
          <cell r="AA255"/>
          <cell r="AB255"/>
          <cell r="AC255"/>
          <cell r="AD255"/>
          <cell r="AE255"/>
          <cell r="AF255"/>
          <cell r="AG255"/>
          <cell r="AH255"/>
          <cell r="AI255"/>
          <cell r="AJ255"/>
          <cell r="AK255"/>
          <cell r="AL255"/>
          <cell r="AM255"/>
          <cell r="AN255"/>
          <cell r="AO255"/>
          <cell r="AP255"/>
          <cell r="AQ255"/>
          <cell r="AR255"/>
          <cell r="AS255"/>
          <cell r="AT255"/>
          <cell r="AU255"/>
          <cell r="AV255"/>
          <cell r="AW255"/>
          <cell r="AX255"/>
          <cell r="AY255"/>
          <cell r="AZ255"/>
          <cell r="BA255"/>
          <cell r="BB255"/>
          <cell r="BC255"/>
          <cell r="BD255"/>
          <cell r="BE255"/>
          <cell r="BF255"/>
          <cell r="BG255"/>
          <cell r="BH255"/>
          <cell r="BI255"/>
          <cell r="BJ255"/>
          <cell r="BK255"/>
          <cell r="BL255"/>
          <cell r="BM255"/>
          <cell r="BN255"/>
          <cell r="BO255"/>
          <cell r="BP255"/>
          <cell r="BQ255"/>
          <cell r="BR255"/>
          <cell r="BS255"/>
          <cell r="BT255"/>
          <cell r="BU255"/>
          <cell r="BV255"/>
          <cell r="BW255"/>
          <cell r="BX255"/>
          <cell r="BY255"/>
          <cell r="BZ255"/>
          <cell r="CA255"/>
          <cell r="CB255"/>
          <cell r="CC255"/>
          <cell r="CD255"/>
          <cell r="CE255"/>
          <cell r="CF255"/>
          <cell r="CG255"/>
          <cell r="CH255"/>
          <cell r="CI255"/>
          <cell r="CJ255"/>
          <cell r="CK255">
            <v>42460</v>
          </cell>
          <cell r="CL255"/>
          <cell r="CM255"/>
          <cell r="CN255"/>
          <cell r="CO255"/>
          <cell r="CP255"/>
          <cell r="CQ255"/>
          <cell r="CR255"/>
          <cell r="CS255"/>
          <cell r="CT255"/>
          <cell r="CU255"/>
          <cell r="CV255"/>
          <cell r="CW255"/>
          <cell r="CX255"/>
          <cell r="CY255"/>
          <cell r="CZ255"/>
          <cell r="DA255"/>
          <cell r="DB255"/>
          <cell r="DC255"/>
          <cell r="DD255"/>
          <cell r="DE255"/>
          <cell r="DF255"/>
          <cell r="DG255"/>
          <cell r="DH255"/>
          <cell r="DI255"/>
          <cell r="DJ255"/>
          <cell r="DK255"/>
          <cell r="DL255"/>
          <cell r="DM255"/>
          <cell r="DN255"/>
          <cell r="DO255"/>
          <cell r="DP255"/>
          <cell r="DQ255"/>
          <cell r="DR255"/>
          <cell r="DS255"/>
          <cell r="DT255"/>
          <cell r="DU255"/>
          <cell r="DV255"/>
          <cell r="DW255"/>
          <cell r="DX255"/>
          <cell r="DY255"/>
          <cell r="DZ255"/>
          <cell r="EA255"/>
          <cell r="EB255"/>
          <cell r="EC255"/>
          <cell r="ED255"/>
          <cell r="EE255"/>
          <cell r="EF255"/>
          <cell r="EG255"/>
          <cell r="EH255"/>
          <cell r="EI255"/>
          <cell r="EJ255"/>
        </row>
        <row r="256">
          <cell r="B256"/>
          <cell r="C256"/>
          <cell r="D256"/>
          <cell r="E256"/>
          <cell r="F256"/>
          <cell r="G256"/>
          <cell r="H256"/>
          <cell r="I256"/>
          <cell r="J256"/>
          <cell r="K256"/>
          <cell r="L256"/>
          <cell r="M256"/>
          <cell r="N256"/>
          <cell r="O256"/>
          <cell r="P256"/>
          <cell r="Q256"/>
          <cell r="R256"/>
          <cell r="S256"/>
          <cell r="T256"/>
          <cell r="U256"/>
          <cell r="V256"/>
          <cell r="W256"/>
          <cell r="X256"/>
          <cell r="Y256"/>
          <cell r="Z256"/>
          <cell r="AA256"/>
          <cell r="AB256"/>
          <cell r="AC256"/>
          <cell r="AD256">
            <v>42802</v>
          </cell>
          <cell r="AE256"/>
          <cell r="AF256"/>
          <cell r="AG256"/>
          <cell r="AH256"/>
          <cell r="AI256"/>
          <cell r="AJ256"/>
          <cell r="AK256"/>
          <cell r="AL256"/>
          <cell r="AM256"/>
          <cell r="AN256"/>
          <cell r="AO256"/>
          <cell r="AP256"/>
          <cell r="AQ256"/>
          <cell r="AR256"/>
          <cell r="AS256"/>
          <cell r="AT256"/>
          <cell r="AU256"/>
          <cell r="AV256"/>
          <cell r="AW256"/>
          <cell r="AX256"/>
          <cell r="AY256"/>
          <cell r="AZ256"/>
          <cell r="BA256"/>
          <cell r="BB256"/>
          <cell r="BC256"/>
          <cell r="BD256"/>
          <cell r="BE256"/>
          <cell r="BF256"/>
          <cell r="BG256"/>
          <cell r="BH256"/>
          <cell r="BI256"/>
          <cell r="BJ256"/>
          <cell r="BK256"/>
          <cell r="BL256"/>
          <cell r="BM256"/>
          <cell r="BN256"/>
          <cell r="BO256">
            <v>43251</v>
          </cell>
          <cell r="BP256"/>
          <cell r="BQ256"/>
          <cell r="BR256"/>
          <cell r="BS256"/>
          <cell r="BT256"/>
          <cell r="BU256"/>
          <cell r="BV256"/>
          <cell r="BW256"/>
          <cell r="BX256"/>
          <cell r="BY256"/>
          <cell r="BZ256"/>
          <cell r="CA256"/>
          <cell r="CB256"/>
          <cell r="CC256"/>
          <cell r="CD256"/>
          <cell r="CE256"/>
          <cell r="CF256"/>
          <cell r="CG256"/>
          <cell r="CH256"/>
          <cell r="CI256"/>
          <cell r="CJ256"/>
          <cell r="CK256">
            <v>42702</v>
          </cell>
          <cell r="CL256"/>
          <cell r="CM256"/>
          <cell r="CN256"/>
          <cell r="CO256">
            <v>42613</v>
          </cell>
          <cell r="CP256"/>
          <cell r="CQ256"/>
          <cell r="CR256"/>
          <cell r="CS256"/>
          <cell r="CT256"/>
          <cell r="CU256"/>
          <cell r="CV256"/>
          <cell r="CW256"/>
          <cell r="CX256"/>
          <cell r="CY256"/>
          <cell r="CZ256"/>
          <cell r="DA256"/>
          <cell r="DB256"/>
          <cell r="DC256"/>
          <cell r="DD256"/>
          <cell r="DE256"/>
          <cell r="DF256"/>
          <cell r="DG256"/>
          <cell r="DH256"/>
          <cell r="DI256"/>
          <cell r="DJ256"/>
          <cell r="DK256"/>
          <cell r="DL256"/>
          <cell r="DM256"/>
          <cell r="DN256"/>
          <cell r="DO256"/>
          <cell r="DP256"/>
          <cell r="DQ256"/>
          <cell r="DR256"/>
          <cell r="DS256"/>
          <cell r="DT256"/>
          <cell r="DU256"/>
          <cell r="DV256"/>
          <cell r="DW256">
            <v>42887</v>
          </cell>
          <cell r="DX256"/>
          <cell r="DY256"/>
          <cell r="DZ256"/>
          <cell r="EA256"/>
          <cell r="EB256"/>
          <cell r="EC256"/>
          <cell r="ED256"/>
          <cell r="EE256"/>
          <cell r="EF256"/>
          <cell r="EG256"/>
          <cell r="EH256"/>
          <cell r="EI256"/>
          <cell r="EJ256"/>
        </row>
        <row r="257">
          <cell r="C257"/>
          <cell r="D257"/>
          <cell r="E257"/>
          <cell r="F257"/>
          <cell r="G257"/>
          <cell r="H257"/>
          <cell r="I257"/>
          <cell r="J257"/>
          <cell r="K257"/>
          <cell r="L257"/>
          <cell r="M257"/>
          <cell r="N257"/>
          <cell r="O257"/>
          <cell r="P257"/>
          <cell r="Q257"/>
          <cell r="R257"/>
          <cell r="S257"/>
          <cell r="T257"/>
          <cell r="U257"/>
          <cell r="V257"/>
          <cell r="W257"/>
          <cell r="X257"/>
          <cell r="Y257"/>
          <cell r="Z257"/>
          <cell r="AA257"/>
          <cell r="AB257"/>
          <cell r="AC257"/>
          <cell r="AD257" t="str">
            <v>Project</v>
          </cell>
          <cell r="AE257"/>
          <cell r="AF257"/>
          <cell r="AG257"/>
          <cell r="AH257"/>
          <cell r="AI257"/>
          <cell r="AJ257"/>
          <cell r="AK257"/>
          <cell r="AL257"/>
          <cell r="AM257"/>
          <cell r="AN257"/>
          <cell r="AO257"/>
          <cell r="AP257"/>
          <cell r="AQ257" t="str">
            <v>Project</v>
          </cell>
          <cell r="AR257"/>
          <cell r="AS257"/>
          <cell r="AT257"/>
          <cell r="AU257"/>
          <cell r="AV257"/>
          <cell r="AW257"/>
          <cell r="AX257"/>
          <cell r="AY257"/>
          <cell r="AZ257"/>
          <cell r="BA257"/>
          <cell r="BB257"/>
          <cell r="BC257"/>
          <cell r="BD257"/>
          <cell r="BE257"/>
          <cell r="BF257"/>
          <cell r="BG257"/>
          <cell r="BH257"/>
          <cell r="BI257"/>
          <cell r="BJ257"/>
          <cell r="BK257"/>
          <cell r="BL257"/>
          <cell r="BM257"/>
          <cell r="BN257"/>
          <cell r="BO257" t="str">
            <v>Procurement</v>
          </cell>
          <cell r="BP257"/>
          <cell r="BQ257"/>
          <cell r="BR257"/>
          <cell r="BS257"/>
          <cell r="BT257"/>
          <cell r="BU257"/>
          <cell r="BV257"/>
          <cell r="BW257"/>
          <cell r="BX257"/>
          <cell r="BY257"/>
          <cell r="BZ257"/>
          <cell r="CA257"/>
          <cell r="CB257"/>
          <cell r="CC257"/>
          <cell r="CD257"/>
          <cell r="CE257"/>
          <cell r="CF257"/>
          <cell r="CG257"/>
          <cell r="CH257"/>
          <cell r="CI257"/>
          <cell r="CJ257"/>
          <cell r="CK257" t="str">
            <v>Approval - Departmental</v>
          </cell>
          <cell r="CL257"/>
          <cell r="CM257"/>
          <cell r="CN257"/>
          <cell r="CO257" t="str">
            <v xml:space="preserve">Other </v>
          </cell>
          <cell r="CP257"/>
          <cell r="CQ257"/>
          <cell r="CR257"/>
          <cell r="CS257"/>
          <cell r="CT257"/>
          <cell r="CU257"/>
          <cell r="CV257"/>
          <cell r="CW257"/>
          <cell r="CX257"/>
          <cell r="CY257"/>
          <cell r="CZ257"/>
          <cell r="DA257"/>
          <cell r="DB257"/>
          <cell r="DC257"/>
          <cell r="DD257"/>
          <cell r="DE257"/>
          <cell r="DF257"/>
          <cell r="DG257"/>
          <cell r="DH257"/>
          <cell r="DI257"/>
          <cell r="DJ257"/>
          <cell r="DK257"/>
          <cell r="DL257"/>
          <cell r="DM257"/>
          <cell r="DN257"/>
          <cell r="DO257"/>
          <cell r="DP257"/>
          <cell r="DQ257"/>
          <cell r="DR257"/>
          <cell r="DS257"/>
          <cell r="DT257"/>
          <cell r="DU257"/>
          <cell r="DV257"/>
          <cell r="DW257" t="str">
            <v>Project</v>
          </cell>
          <cell r="DX257"/>
          <cell r="DY257"/>
          <cell r="DZ257"/>
          <cell r="EA257"/>
          <cell r="EB257"/>
          <cell r="EC257"/>
          <cell r="ED257"/>
          <cell r="EE257"/>
          <cell r="EF257"/>
          <cell r="EG257"/>
          <cell r="EH257"/>
          <cell r="EI257"/>
          <cell r="EJ257"/>
        </row>
        <row r="258">
          <cell r="B258"/>
          <cell r="C258"/>
          <cell r="D258"/>
          <cell r="E258"/>
          <cell r="F258"/>
          <cell r="G258"/>
          <cell r="H258"/>
          <cell r="I258"/>
          <cell r="J258"/>
          <cell r="K258"/>
          <cell r="L258"/>
          <cell r="M258"/>
          <cell r="N258"/>
          <cell r="O258"/>
          <cell r="P258"/>
          <cell r="Q258"/>
          <cell r="R258"/>
          <cell r="S258"/>
          <cell r="T258"/>
          <cell r="U258"/>
          <cell r="V258"/>
          <cell r="W258"/>
          <cell r="X258"/>
          <cell r="Y258"/>
          <cell r="Z258"/>
          <cell r="AA258"/>
          <cell r="AB258"/>
          <cell r="AC258"/>
          <cell r="AD258" t="str">
            <v>As it is a rolling programme of individual projects, each project has an independent review and approval by the PSBP Head of Assuance and Approvals. Therefore dates have been provided for the overall programme at various phases and percentage intervalsDates for theses milestones have been treated as baseline as these align to the new milestones agreed as part of the Performance Framework with IPA.</v>
          </cell>
          <cell r="AE258"/>
          <cell r="AF258"/>
          <cell r="AG258"/>
          <cell r="AH258"/>
          <cell r="AI258"/>
          <cell r="AJ258"/>
          <cell r="AK258"/>
          <cell r="AL258"/>
          <cell r="AM258"/>
          <cell r="AN258"/>
          <cell r="AO258"/>
          <cell r="AP258"/>
          <cell r="AQ258" t="str">
            <v>Progressing to plan</v>
          </cell>
          <cell r="AR258"/>
          <cell r="AS258"/>
          <cell r="AT258"/>
          <cell r="AU258"/>
          <cell r="AV258"/>
          <cell r="AW258"/>
          <cell r="AX258"/>
          <cell r="AY258"/>
          <cell r="AZ258"/>
          <cell r="BA258"/>
          <cell r="BB258"/>
          <cell r="BC258"/>
          <cell r="BD258"/>
          <cell r="BE258"/>
          <cell r="BF258"/>
          <cell r="BG258"/>
          <cell r="BH258"/>
          <cell r="BI258"/>
          <cell r="BJ258"/>
          <cell r="BK258"/>
          <cell r="BL258"/>
          <cell r="BM258"/>
          <cell r="BN258"/>
          <cell r="BO258"/>
          <cell r="BP258"/>
          <cell r="BQ258"/>
          <cell r="BR258"/>
          <cell r="BS258"/>
          <cell r="BT258"/>
          <cell r="BU258"/>
          <cell r="BV258"/>
          <cell r="BW258"/>
          <cell r="BX258"/>
          <cell r="BY258"/>
          <cell r="BZ258"/>
          <cell r="CA258"/>
          <cell r="CB258"/>
          <cell r="CC258"/>
          <cell r="CD258"/>
          <cell r="CE258"/>
          <cell r="CF258"/>
          <cell r="CG258"/>
          <cell r="CH258"/>
          <cell r="CI258"/>
          <cell r="CJ258"/>
          <cell r="CK258" t="str">
            <v>GL R001(b) - Go Live of Disclosure</v>
          </cell>
          <cell r="CL258"/>
          <cell r="CM258"/>
          <cell r="CN258"/>
          <cell r="CO258"/>
          <cell r="CP258"/>
          <cell r="CQ258"/>
          <cell r="CR258"/>
          <cell r="CS258"/>
          <cell r="CT258"/>
          <cell r="CU258"/>
          <cell r="CV258"/>
          <cell r="CW258"/>
          <cell r="CX258"/>
          <cell r="CY258"/>
          <cell r="CZ258"/>
          <cell r="DA258"/>
          <cell r="DB258"/>
          <cell r="DC258"/>
          <cell r="DD258"/>
          <cell r="DE258"/>
          <cell r="DF258"/>
          <cell r="DG258"/>
          <cell r="DH258"/>
          <cell r="DI258"/>
          <cell r="DJ258"/>
          <cell r="DK258"/>
          <cell r="DL258"/>
          <cell r="DM258"/>
          <cell r="DN258"/>
          <cell r="DO258"/>
          <cell r="DP258"/>
          <cell r="DQ258"/>
          <cell r="DR258"/>
          <cell r="DS258"/>
          <cell r="DT258"/>
          <cell r="DU258"/>
          <cell r="DV258"/>
          <cell r="DW258" t="str">
            <v>Section one includes everything needed to operate the prsion with three houseblocks (accomodating 2106 men)</v>
          </cell>
          <cell r="DX258"/>
          <cell r="DY258"/>
          <cell r="DZ258"/>
          <cell r="EA258"/>
          <cell r="EB258"/>
          <cell r="EC258"/>
          <cell r="ED258"/>
          <cell r="EE258"/>
          <cell r="EF258"/>
          <cell r="EG258"/>
          <cell r="EH258"/>
          <cell r="EI258"/>
          <cell r="EJ258"/>
        </row>
        <row r="259">
          <cell r="B259"/>
          <cell r="C259"/>
          <cell r="D259"/>
          <cell r="E259"/>
          <cell r="F259"/>
          <cell r="G259"/>
          <cell r="H259"/>
          <cell r="I259"/>
          <cell r="J259"/>
          <cell r="K259"/>
          <cell r="L259"/>
          <cell r="M259"/>
          <cell r="N259"/>
          <cell r="O259"/>
          <cell r="P259"/>
          <cell r="Q259"/>
          <cell r="R259"/>
          <cell r="S259"/>
          <cell r="T259"/>
          <cell r="U259"/>
          <cell r="V259"/>
          <cell r="W259"/>
          <cell r="X259"/>
          <cell r="Y259"/>
          <cell r="Z259" t="str">
            <v>FMO Architecture Validated</v>
          </cell>
          <cell r="AA259"/>
          <cell r="AB259"/>
          <cell r="AC259"/>
          <cell r="AD259" t="str">
            <v>50% PSBP2 Feasibilities Approved</v>
          </cell>
          <cell r="AE259"/>
          <cell r="AF259"/>
          <cell r="AG259"/>
          <cell r="AH259"/>
          <cell r="AI259"/>
          <cell r="AJ259"/>
          <cell r="AK259"/>
          <cell r="AL259"/>
          <cell r="AM259"/>
          <cell r="AN259"/>
          <cell r="AO259"/>
          <cell r="AP259"/>
          <cell r="AQ259" t="str">
            <v>Deliver Transpennine Route Upgrade by December 2022, subject to acceptable business case (at December 2017:investment decision point)</v>
          </cell>
          <cell r="AR259"/>
          <cell r="AS259"/>
          <cell r="AT259"/>
          <cell r="AU259"/>
          <cell r="AV259"/>
          <cell r="AW259"/>
          <cell r="AX259"/>
          <cell r="AY259"/>
          <cell r="AZ259"/>
          <cell r="BA259"/>
          <cell r="BB259"/>
          <cell r="BC259"/>
          <cell r="BD259"/>
          <cell r="BE259"/>
          <cell r="BF259"/>
          <cell r="BG259"/>
          <cell r="BH259"/>
          <cell r="BI259"/>
          <cell r="BJ259"/>
          <cell r="BK259"/>
          <cell r="BL259"/>
          <cell r="BM259"/>
          <cell r="BN259"/>
          <cell r="BO259"/>
          <cell r="BP259"/>
          <cell r="BQ259"/>
          <cell r="BR259"/>
          <cell r="BS259"/>
          <cell r="BT259"/>
          <cell r="BU259"/>
          <cell r="BV259"/>
          <cell r="BW259"/>
          <cell r="BX259"/>
          <cell r="BY259"/>
          <cell r="BZ259"/>
          <cell r="CA259"/>
          <cell r="CB259"/>
          <cell r="CC259"/>
          <cell r="CD259"/>
          <cell r="CE259"/>
          <cell r="CF259"/>
          <cell r="CG259"/>
          <cell r="CH259"/>
          <cell r="CI259"/>
          <cell r="CJ259"/>
          <cell r="CK259"/>
          <cell r="CL259"/>
          <cell r="CM259"/>
          <cell r="CN259"/>
          <cell r="CO259"/>
          <cell r="CP259"/>
          <cell r="CQ259"/>
          <cell r="CR259"/>
          <cell r="CS259"/>
          <cell r="CT259"/>
          <cell r="CU259"/>
          <cell r="CV259"/>
          <cell r="CW259"/>
          <cell r="CX259"/>
          <cell r="CY259"/>
          <cell r="CZ259"/>
          <cell r="DA259"/>
          <cell r="DB259"/>
          <cell r="DC259"/>
          <cell r="DD259"/>
          <cell r="DE259"/>
          <cell r="DF259"/>
          <cell r="DG259"/>
          <cell r="DH259"/>
          <cell r="DI259"/>
          <cell r="DJ259"/>
          <cell r="DK259"/>
          <cell r="DL259"/>
          <cell r="DM259"/>
          <cell r="DN259"/>
          <cell r="DO259"/>
          <cell r="DP259"/>
          <cell r="DQ259"/>
          <cell r="DR259"/>
          <cell r="DS259"/>
          <cell r="DT259"/>
          <cell r="DU259"/>
          <cell r="DV259"/>
          <cell r="DW259" t="str">
            <v xml:space="preserve">Industries  Service start </v>
          </cell>
          <cell r="DX259"/>
          <cell r="DY259"/>
          <cell r="DZ259"/>
          <cell r="EA259"/>
          <cell r="EB259"/>
          <cell r="EC259"/>
          <cell r="ED259"/>
          <cell r="EE259"/>
          <cell r="EF259"/>
          <cell r="EG259"/>
          <cell r="EH259"/>
          <cell r="EI259"/>
          <cell r="EJ259"/>
        </row>
        <row r="260">
          <cell r="B260"/>
          <cell r="C260"/>
          <cell r="D260"/>
          <cell r="E260"/>
          <cell r="F260"/>
          <cell r="G260"/>
          <cell r="H260"/>
          <cell r="I260"/>
          <cell r="J260"/>
          <cell r="K260"/>
          <cell r="L260"/>
          <cell r="M260"/>
          <cell r="N260"/>
          <cell r="O260"/>
          <cell r="P260"/>
          <cell r="Q260"/>
          <cell r="R260"/>
          <cell r="S260"/>
          <cell r="T260"/>
          <cell r="U260"/>
          <cell r="V260"/>
          <cell r="W260"/>
          <cell r="X260"/>
          <cell r="Y260"/>
          <cell r="Z260">
            <v>42613</v>
          </cell>
          <cell r="AA260"/>
          <cell r="AB260"/>
          <cell r="AC260"/>
          <cell r="AD260">
            <v>42935</v>
          </cell>
          <cell r="AE260"/>
          <cell r="AF260"/>
          <cell r="AG260"/>
          <cell r="AH260"/>
          <cell r="AI260"/>
          <cell r="AJ260"/>
          <cell r="AK260"/>
          <cell r="AL260"/>
          <cell r="AM260"/>
          <cell r="AN260"/>
          <cell r="AO260"/>
          <cell r="AP260"/>
          <cell r="AQ260">
            <v>44926</v>
          </cell>
          <cell r="AR260"/>
          <cell r="AS260"/>
          <cell r="AT260"/>
          <cell r="AU260"/>
          <cell r="AV260"/>
          <cell r="AW260"/>
          <cell r="AX260"/>
          <cell r="AY260"/>
          <cell r="AZ260"/>
          <cell r="BA260"/>
          <cell r="BB260"/>
          <cell r="BC260"/>
          <cell r="BD260"/>
          <cell r="BE260"/>
          <cell r="BF260"/>
          <cell r="BG260"/>
          <cell r="BH260"/>
          <cell r="BI260"/>
          <cell r="BJ260"/>
          <cell r="BK260"/>
          <cell r="BL260"/>
          <cell r="BM260"/>
          <cell r="BN260"/>
          <cell r="BO260"/>
          <cell r="BP260"/>
          <cell r="BQ260"/>
          <cell r="BR260"/>
          <cell r="BS260"/>
          <cell r="BT260"/>
          <cell r="BU260"/>
          <cell r="BV260"/>
          <cell r="BW260"/>
          <cell r="BX260"/>
          <cell r="BY260"/>
          <cell r="BZ260"/>
          <cell r="CA260"/>
          <cell r="CB260"/>
          <cell r="CC260"/>
          <cell r="CD260"/>
          <cell r="CE260"/>
          <cell r="CF260"/>
          <cell r="CG260"/>
          <cell r="CH260"/>
          <cell r="CI260"/>
          <cell r="CJ260"/>
          <cell r="CK260"/>
          <cell r="CL260"/>
          <cell r="CM260"/>
          <cell r="CN260"/>
          <cell r="CO260"/>
          <cell r="CP260"/>
          <cell r="CQ260"/>
          <cell r="CR260"/>
          <cell r="CS260"/>
          <cell r="CT260"/>
          <cell r="CU260"/>
          <cell r="CV260"/>
          <cell r="CW260"/>
          <cell r="CX260"/>
          <cell r="CY260"/>
          <cell r="CZ260"/>
          <cell r="DA260"/>
          <cell r="DB260"/>
          <cell r="DC260"/>
          <cell r="DD260"/>
          <cell r="DE260"/>
          <cell r="DF260"/>
          <cell r="DG260"/>
          <cell r="DH260"/>
          <cell r="DI260"/>
          <cell r="DJ260"/>
          <cell r="DK260"/>
          <cell r="DL260"/>
          <cell r="DM260"/>
          <cell r="DN260"/>
          <cell r="DO260"/>
          <cell r="DP260"/>
          <cell r="DQ260"/>
          <cell r="DR260"/>
          <cell r="DS260"/>
          <cell r="DT260"/>
          <cell r="DU260"/>
          <cell r="DV260"/>
          <cell r="DW260">
            <v>42946</v>
          </cell>
          <cell r="DX260"/>
          <cell r="DY260"/>
          <cell r="DZ260"/>
          <cell r="EA260"/>
          <cell r="EB260"/>
          <cell r="EC260"/>
          <cell r="ED260"/>
          <cell r="EE260"/>
          <cell r="EF260"/>
          <cell r="EG260"/>
          <cell r="EH260"/>
          <cell r="EI260"/>
          <cell r="EJ260"/>
        </row>
        <row r="261">
          <cell r="B261"/>
          <cell r="C261"/>
          <cell r="D261"/>
          <cell r="E261"/>
          <cell r="F261"/>
          <cell r="G261"/>
          <cell r="H261"/>
          <cell r="I261"/>
          <cell r="J261"/>
          <cell r="K261"/>
          <cell r="L261"/>
          <cell r="M261"/>
          <cell r="N261"/>
          <cell r="O261"/>
          <cell r="P261"/>
          <cell r="Q261"/>
          <cell r="R261"/>
          <cell r="S261"/>
          <cell r="T261"/>
          <cell r="U261"/>
          <cell r="V261"/>
          <cell r="W261"/>
          <cell r="X261"/>
          <cell r="Y261"/>
          <cell r="Z261"/>
          <cell r="AA261"/>
          <cell r="AB261"/>
          <cell r="AC261"/>
          <cell r="AD261"/>
          <cell r="AE261"/>
          <cell r="AF261"/>
          <cell r="AG261"/>
          <cell r="AH261"/>
          <cell r="AI261"/>
          <cell r="AJ261"/>
          <cell r="AK261"/>
          <cell r="AL261"/>
          <cell r="AM261"/>
          <cell r="AN261"/>
          <cell r="AO261"/>
          <cell r="AP261"/>
          <cell r="AQ261"/>
          <cell r="AR261"/>
          <cell r="AS261"/>
          <cell r="AT261"/>
          <cell r="AU261"/>
          <cell r="AV261"/>
          <cell r="AW261"/>
          <cell r="AX261"/>
          <cell r="AY261"/>
          <cell r="AZ261"/>
          <cell r="BA261"/>
          <cell r="BB261"/>
          <cell r="BC261"/>
          <cell r="BD261"/>
          <cell r="BE261"/>
          <cell r="BF261"/>
          <cell r="BG261"/>
          <cell r="BH261"/>
          <cell r="BI261"/>
          <cell r="BJ261"/>
          <cell r="BK261"/>
          <cell r="BL261"/>
          <cell r="BM261"/>
          <cell r="BN261"/>
          <cell r="BO261"/>
          <cell r="BP261"/>
          <cell r="BQ261"/>
          <cell r="BR261"/>
          <cell r="BS261"/>
          <cell r="BT261"/>
          <cell r="BU261"/>
          <cell r="BV261"/>
          <cell r="BW261"/>
          <cell r="BX261"/>
          <cell r="BY261"/>
          <cell r="BZ261"/>
          <cell r="CA261"/>
          <cell r="CB261"/>
          <cell r="CC261"/>
          <cell r="CD261"/>
          <cell r="CE261"/>
          <cell r="CF261"/>
          <cell r="CG261"/>
          <cell r="CH261"/>
          <cell r="CI261"/>
          <cell r="CJ261"/>
          <cell r="CK261"/>
          <cell r="CL261"/>
          <cell r="CM261"/>
          <cell r="CN261"/>
          <cell r="CO261"/>
          <cell r="CP261"/>
          <cell r="CQ261"/>
          <cell r="CR261"/>
          <cell r="CS261"/>
          <cell r="CT261"/>
          <cell r="CU261"/>
          <cell r="CV261"/>
          <cell r="CW261"/>
          <cell r="CX261"/>
          <cell r="CY261"/>
          <cell r="CZ261"/>
          <cell r="DA261"/>
          <cell r="DB261"/>
          <cell r="DC261"/>
          <cell r="DD261"/>
          <cell r="DE261"/>
          <cell r="DF261"/>
          <cell r="DG261"/>
          <cell r="DH261"/>
          <cell r="DI261"/>
          <cell r="DJ261"/>
          <cell r="DK261"/>
          <cell r="DL261"/>
          <cell r="DM261"/>
          <cell r="DN261"/>
          <cell r="DO261"/>
          <cell r="DP261"/>
          <cell r="DQ261"/>
          <cell r="DR261"/>
          <cell r="DS261"/>
          <cell r="DT261"/>
          <cell r="DU261"/>
          <cell r="DV261"/>
          <cell r="DW261"/>
          <cell r="DX261"/>
          <cell r="DY261"/>
          <cell r="DZ261"/>
          <cell r="EA261"/>
          <cell r="EB261"/>
          <cell r="EC261"/>
          <cell r="ED261"/>
          <cell r="EE261"/>
          <cell r="EF261"/>
          <cell r="EG261"/>
          <cell r="EH261"/>
          <cell r="EI261"/>
          <cell r="EJ261"/>
        </row>
        <row r="262">
          <cell r="B262"/>
          <cell r="C262"/>
          <cell r="D262"/>
          <cell r="E262"/>
          <cell r="F262"/>
          <cell r="G262"/>
          <cell r="H262"/>
          <cell r="I262"/>
          <cell r="J262"/>
          <cell r="K262"/>
          <cell r="L262"/>
          <cell r="M262"/>
          <cell r="N262"/>
          <cell r="O262"/>
          <cell r="P262"/>
          <cell r="Q262"/>
          <cell r="R262"/>
          <cell r="S262"/>
          <cell r="T262"/>
          <cell r="U262"/>
          <cell r="V262"/>
          <cell r="W262"/>
          <cell r="X262"/>
          <cell r="Y262"/>
          <cell r="Z262">
            <v>42671</v>
          </cell>
          <cell r="AA262"/>
          <cell r="AB262"/>
          <cell r="AC262"/>
          <cell r="AD262">
            <v>42935</v>
          </cell>
          <cell r="AE262"/>
          <cell r="AF262"/>
          <cell r="AG262"/>
          <cell r="AH262"/>
          <cell r="AI262"/>
          <cell r="AJ262"/>
          <cell r="AK262"/>
          <cell r="AL262"/>
          <cell r="AM262"/>
          <cell r="AN262"/>
          <cell r="AO262"/>
          <cell r="AP262"/>
          <cell r="AQ262">
            <v>44926</v>
          </cell>
          <cell r="AR262"/>
          <cell r="AS262"/>
          <cell r="AT262"/>
          <cell r="AU262"/>
          <cell r="AV262"/>
          <cell r="AW262"/>
          <cell r="AX262"/>
          <cell r="AY262"/>
          <cell r="AZ262"/>
          <cell r="BA262"/>
          <cell r="BB262"/>
          <cell r="BC262"/>
          <cell r="BD262"/>
          <cell r="BE262"/>
          <cell r="BF262"/>
          <cell r="BG262"/>
          <cell r="BH262"/>
          <cell r="BI262"/>
          <cell r="BJ262"/>
          <cell r="BK262"/>
          <cell r="BL262"/>
          <cell r="BM262"/>
          <cell r="BN262"/>
          <cell r="BO262"/>
          <cell r="BP262"/>
          <cell r="BQ262"/>
          <cell r="BR262"/>
          <cell r="BS262"/>
          <cell r="BT262"/>
          <cell r="BU262"/>
          <cell r="BV262"/>
          <cell r="BW262"/>
          <cell r="BX262"/>
          <cell r="BY262"/>
          <cell r="BZ262"/>
          <cell r="CA262"/>
          <cell r="CB262"/>
          <cell r="CC262"/>
          <cell r="CD262"/>
          <cell r="CE262"/>
          <cell r="CF262"/>
          <cell r="CG262"/>
          <cell r="CH262"/>
          <cell r="CI262"/>
          <cell r="CJ262"/>
          <cell r="CK262"/>
          <cell r="CL262"/>
          <cell r="CM262"/>
          <cell r="CN262"/>
          <cell r="CO262"/>
          <cell r="CP262"/>
          <cell r="CQ262"/>
          <cell r="CR262"/>
          <cell r="CS262"/>
          <cell r="CT262"/>
          <cell r="CU262"/>
          <cell r="CV262"/>
          <cell r="CW262"/>
          <cell r="CX262"/>
          <cell r="CY262"/>
          <cell r="CZ262"/>
          <cell r="DA262"/>
          <cell r="DB262"/>
          <cell r="DC262"/>
          <cell r="DD262"/>
          <cell r="DE262"/>
          <cell r="DF262"/>
          <cell r="DG262"/>
          <cell r="DH262"/>
          <cell r="DI262"/>
          <cell r="DJ262"/>
          <cell r="DK262"/>
          <cell r="DL262"/>
          <cell r="DM262"/>
          <cell r="DN262"/>
          <cell r="DO262"/>
          <cell r="DP262"/>
          <cell r="DQ262"/>
          <cell r="DR262"/>
          <cell r="DS262"/>
          <cell r="DT262"/>
          <cell r="DU262"/>
          <cell r="DV262"/>
          <cell r="DW262">
            <v>42946</v>
          </cell>
          <cell r="DX262"/>
          <cell r="DY262"/>
          <cell r="DZ262"/>
          <cell r="EA262"/>
          <cell r="EB262"/>
          <cell r="EC262"/>
          <cell r="ED262"/>
          <cell r="EE262"/>
          <cell r="EF262"/>
          <cell r="EG262"/>
          <cell r="EH262"/>
          <cell r="EI262"/>
          <cell r="EJ262"/>
        </row>
        <row r="263">
          <cell r="B263"/>
          <cell r="C263"/>
          <cell r="D263"/>
          <cell r="E263"/>
          <cell r="F263"/>
          <cell r="G263"/>
          <cell r="H263"/>
          <cell r="I263"/>
          <cell r="J263"/>
          <cell r="K263"/>
          <cell r="L263"/>
          <cell r="M263"/>
          <cell r="N263"/>
          <cell r="O263"/>
          <cell r="P263"/>
          <cell r="Q263"/>
          <cell r="R263"/>
          <cell r="S263"/>
          <cell r="T263"/>
          <cell r="U263"/>
          <cell r="V263"/>
          <cell r="W263"/>
          <cell r="X263"/>
          <cell r="Y263"/>
          <cell r="Z263" t="str">
            <v>Project</v>
          </cell>
          <cell r="AA263"/>
          <cell r="AB263"/>
          <cell r="AC263"/>
          <cell r="AD263" t="str">
            <v>Project</v>
          </cell>
          <cell r="AE263"/>
          <cell r="AF263"/>
          <cell r="AG263"/>
          <cell r="AH263"/>
          <cell r="AI263"/>
          <cell r="AJ263"/>
          <cell r="AK263"/>
          <cell r="AL263"/>
          <cell r="AM263"/>
          <cell r="AN263"/>
          <cell r="AO263"/>
          <cell r="AP263"/>
          <cell r="AQ263" t="str">
            <v>Project</v>
          </cell>
          <cell r="AR263"/>
          <cell r="AS263"/>
          <cell r="AT263"/>
          <cell r="AU263"/>
          <cell r="AV263"/>
          <cell r="AW263"/>
          <cell r="AX263"/>
          <cell r="AY263"/>
          <cell r="AZ263"/>
          <cell r="BA263"/>
          <cell r="BB263"/>
          <cell r="BC263"/>
          <cell r="BD263"/>
          <cell r="BE263"/>
          <cell r="BF263"/>
          <cell r="BG263"/>
          <cell r="BH263"/>
          <cell r="BI263"/>
          <cell r="BJ263"/>
          <cell r="BK263"/>
          <cell r="BL263"/>
          <cell r="BM263"/>
          <cell r="BN263"/>
          <cell r="BO263"/>
          <cell r="BP263"/>
          <cell r="BQ263"/>
          <cell r="BR263"/>
          <cell r="BS263"/>
          <cell r="BT263"/>
          <cell r="BU263"/>
          <cell r="BV263"/>
          <cell r="BW263"/>
          <cell r="BX263"/>
          <cell r="BY263"/>
          <cell r="BZ263"/>
          <cell r="CA263"/>
          <cell r="CB263"/>
          <cell r="CC263"/>
          <cell r="CD263"/>
          <cell r="CE263"/>
          <cell r="CF263"/>
          <cell r="CG263"/>
          <cell r="CH263"/>
          <cell r="CI263"/>
          <cell r="CJ263"/>
          <cell r="CK263"/>
          <cell r="CL263"/>
          <cell r="CM263"/>
          <cell r="CN263"/>
          <cell r="CO263"/>
          <cell r="CP263"/>
          <cell r="CQ263"/>
          <cell r="CR263"/>
          <cell r="CS263"/>
          <cell r="CT263"/>
          <cell r="CU263"/>
          <cell r="CV263"/>
          <cell r="CW263"/>
          <cell r="CX263"/>
          <cell r="CY263"/>
          <cell r="CZ263"/>
          <cell r="DA263"/>
          <cell r="DB263"/>
          <cell r="DC263"/>
          <cell r="DD263"/>
          <cell r="DE263"/>
          <cell r="DF263"/>
          <cell r="DG263"/>
          <cell r="DH263"/>
          <cell r="DI263"/>
          <cell r="DJ263"/>
          <cell r="DK263"/>
          <cell r="DL263"/>
          <cell r="DM263"/>
          <cell r="DN263"/>
          <cell r="DO263"/>
          <cell r="DP263"/>
          <cell r="DQ263"/>
          <cell r="DR263"/>
          <cell r="DS263"/>
          <cell r="DT263"/>
          <cell r="DU263"/>
          <cell r="DV263"/>
          <cell r="DW263" t="str">
            <v>Project</v>
          </cell>
          <cell r="DX263"/>
          <cell r="DY263"/>
          <cell r="DZ263"/>
          <cell r="EA263"/>
          <cell r="EB263"/>
          <cell r="EC263"/>
          <cell r="ED263"/>
          <cell r="EE263"/>
          <cell r="EF263"/>
          <cell r="EG263"/>
          <cell r="EH263"/>
          <cell r="EI263"/>
          <cell r="EJ263"/>
        </row>
        <row r="264">
          <cell r="B264"/>
          <cell r="C264"/>
          <cell r="D264"/>
          <cell r="E264"/>
          <cell r="F264"/>
          <cell r="G264"/>
          <cell r="H264"/>
          <cell r="I264"/>
          <cell r="J264"/>
          <cell r="K264"/>
          <cell r="L264"/>
          <cell r="M264"/>
          <cell r="N264"/>
          <cell r="O264"/>
          <cell r="P264"/>
          <cell r="Q264"/>
          <cell r="R264"/>
          <cell r="S264"/>
          <cell r="T264"/>
          <cell r="U264"/>
          <cell r="V264"/>
          <cell r="W264"/>
          <cell r="X264"/>
          <cell r="Y264"/>
          <cell r="Z264" t="str">
            <v>Lack of resources in cross-workstream Architecture function in order to produce plus lack of clear definition or product description</v>
          </cell>
          <cell r="AA264"/>
          <cell r="AB264"/>
          <cell r="AC264"/>
          <cell r="AD264" t="str">
            <v>As it is a rolling programme of individual projects, each project has an independent review and approval by the PSBP Head of Assuance and Approvals. Therefore dates have been provided for the overall programme at various phases and percentage intervalsDates for theses milestones have been treated as baseline as these align to the new milestones agreed as part of the Performance Framework with IPA.</v>
          </cell>
          <cell r="AE264"/>
          <cell r="AF264"/>
          <cell r="AG264"/>
          <cell r="AH264"/>
          <cell r="AI264"/>
          <cell r="AJ264"/>
          <cell r="AK264"/>
          <cell r="AL264"/>
          <cell r="AM264"/>
          <cell r="AN264"/>
          <cell r="AO264"/>
          <cell r="AP264"/>
          <cell r="AQ264" t="str">
            <v>DfT and Rail North have asked NR to deliver as much scope for TRU as possible by December 2022. Some scope may be delivered later due to planning constraints.</v>
          </cell>
          <cell r="AR264"/>
          <cell r="AS264"/>
          <cell r="AT264"/>
          <cell r="AU264"/>
          <cell r="AV264"/>
          <cell r="AW264"/>
          <cell r="AX264"/>
          <cell r="AY264"/>
          <cell r="AZ264"/>
          <cell r="BA264"/>
          <cell r="BB264"/>
          <cell r="BC264"/>
          <cell r="BD264"/>
          <cell r="BE264"/>
          <cell r="BF264"/>
          <cell r="BG264"/>
          <cell r="BH264"/>
          <cell r="BI264"/>
          <cell r="BJ264"/>
          <cell r="BK264"/>
          <cell r="BL264"/>
          <cell r="BM264"/>
          <cell r="BN264"/>
          <cell r="BO264"/>
          <cell r="BP264"/>
          <cell r="BQ264"/>
          <cell r="BR264"/>
          <cell r="BS264"/>
          <cell r="BT264"/>
          <cell r="BU264"/>
          <cell r="BV264"/>
          <cell r="BW264"/>
          <cell r="BX264"/>
          <cell r="BY264"/>
          <cell r="BZ264"/>
          <cell r="CA264"/>
          <cell r="CB264"/>
          <cell r="CC264"/>
          <cell r="CD264"/>
          <cell r="CE264"/>
          <cell r="CF264"/>
          <cell r="CG264"/>
          <cell r="CH264"/>
          <cell r="CI264"/>
          <cell r="CJ264"/>
          <cell r="CK264"/>
          <cell r="CL264"/>
          <cell r="CM264"/>
          <cell r="CN264"/>
          <cell r="CO264"/>
          <cell r="CP264"/>
          <cell r="CQ264"/>
          <cell r="CR264"/>
          <cell r="CS264"/>
          <cell r="CT264"/>
          <cell r="CU264"/>
          <cell r="CV264"/>
          <cell r="CW264"/>
          <cell r="CX264"/>
          <cell r="CY264"/>
          <cell r="CZ264"/>
          <cell r="DA264"/>
          <cell r="DB264"/>
          <cell r="DC264"/>
          <cell r="DD264"/>
          <cell r="DE264"/>
          <cell r="DF264"/>
          <cell r="DG264"/>
          <cell r="DH264"/>
          <cell r="DI264"/>
          <cell r="DJ264"/>
          <cell r="DK264"/>
          <cell r="DL264"/>
          <cell r="DM264"/>
          <cell r="DN264"/>
          <cell r="DO264"/>
          <cell r="DP264"/>
          <cell r="DQ264"/>
          <cell r="DR264"/>
          <cell r="DS264"/>
          <cell r="DT264"/>
          <cell r="DU264"/>
          <cell r="DV264"/>
          <cell r="DW264"/>
          <cell r="DX264"/>
          <cell r="DY264"/>
          <cell r="DZ264"/>
          <cell r="EA264"/>
          <cell r="EB264"/>
          <cell r="EC264"/>
          <cell r="ED264"/>
          <cell r="EE264"/>
          <cell r="EF264"/>
          <cell r="EG264"/>
          <cell r="EH264"/>
          <cell r="EI264"/>
          <cell r="EJ264"/>
        </row>
        <row r="265">
          <cell r="B265"/>
          <cell r="C265"/>
          <cell r="D265"/>
          <cell r="E265"/>
          <cell r="F265"/>
          <cell r="G265"/>
          <cell r="H265"/>
          <cell r="I265"/>
          <cell r="J265"/>
          <cell r="K265"/>
          <cell r="L265"/>
          <cell r="M265"/>
          <cell r="N265"/>
          <cell r="O265"/>
          <cell r="P265"/>
          <cell r="Q265"/>
          <cell r="R265"/>
          <cell r="S265"/>
          <cell r="T265"/>
          <cell r="U265"/>
          <cell r="V265"/>
          <cell r="W265"/>
          <cell r="X265"/>
          <cell r="Y265"/>
          <cell r="Z265" t="str">
            <v>End to End Transition View</v>
          </cell>
          <cell r="AA265"/>
          <cell r="AB265"/>
          <cell r="AC265"/>
          <cell r="AD265" t="str">
            <v>75% PSBP2 Feasibilities Approved</v>
          </cell>
          <cell r="AE265"/>
          <cell r="AF265"/>
          <cell r="AG265"/>
          <cell r="AH265"/>
          <cell r="AI265"/>
          <cell r="AJ265"/>
          <cell r="AK265"/>
          <cell r="AL265"/>
          <cell r="AM265"/>
          <cell r="AN265"/>
          <cell r="AO265"/>
          <cell r="AP265"/>
          <cell r="AQ265"/>
          <cell r="AR265"/>
          <cell r="AS265"/>
          <cell r="AT265"/>
          <cell r="AU265"/>
          <cell r="AV265"/>
          <cell r="AW265"/>
          <cell r="AX265"/>
          <cell r="AY265"/>
          <cell r="AZ265"/>
          <cell r="BA265"/>
          <cell r="BB265"/>
          <cell r="BC265"/>
          <cell r="BD265"/>
          <cell r="BE265"/>
          <cell r="BF265"/>
          <cell r="BG265"/>
          <cell r="BH265"/>
          <cell r="BI265"/>
          <cell r="BJ265"/>
          <cell r="BK265"/>
          <cell r="BL265"/>
          <cell r="BM265"/>
          <cell r="BN265"/>
          <cell r="BO265"/>
          <cell r="BP265"/>
          <cell r="BQ265"/>
          <cell r="BR265"/>
          <cell r="BS265"/>
          <cell r="BT265"/>
          <cell r="BU265"/>
          <cell r="BV265"/>
          <cell r="BW265"/>
          <cell r="BX265"/>
          <cell r="BY265"/>
          <cell r="BZ265"/>
          <cell r="CA265"/>
          <cell r="CB265"/>
          <cell r="CC265"/>
          <cell r="CD265"/>
          <cell r="CE265"/>
          <cell r="CF265"/>
          <cell r="CG265"/>
          <cell r="CH265"/>
          <cell r="CI265"/>
          <cell r="CJ265"/>
          <cell r="CK265"/>
          <cell r="CL265"/>
          <cell r="CM265"/>
          <cell r="CN265"/>
          <cell r="CO265"/>
          <cell r="CP265"/>
          <cell r="CQ265"/>
          <cell r="CR265"/>
          <cell r="CS265"/>
          <cell r="CT265"/>
          <cell r="CU265"/>
          <cell r="CV265"/>
          <cell r="CW265"/>
          <cell r="CX265"/>
          <cell r="CY265"/>
          <cell r="CZ265"/>
          <cell r="DA265"/>
          <cell r="DB265"/>
          <cell r="DC265"/>
          <cell r="DD265"/>
          <cell r="DE265"/>
          <cell r="DF265"/>
          <cell r="DG265"/>
          <cell r="DH265"/>
          <cell r="DI265"/>
          <cell r="DJ265"/>
          <cell r="DK265"/>
          <cell r="DL265"/>
          <cell r="DM265"/>
          <cell r="DN265"/>
          <cell r="DO265"/>
          <cell r="DP265"/>
          <cell r="DQ265"/>
          <cell r="DR265"/>
          <cell r="DS265"/>
          <cell r="DT265"/>
          <cell r="DU265"/>
          <cell r="DV265"/>
          <cell r="DW265" t="str">
            <v>Phase 4 - section handover of prison</v>
          </cell>
          <cell r="DX265"/>
          <cell r="DY265"/>
          <cell r="DZ265"/>
          <cell r="EA265"/>
          <cell r="EB265"/>
          <cell r="EC265"/>
          <cell r="ED265"/>
          <cell r="EE265"/>
          <cell r="EF265"/>
          <cell r="EG265"/>
          <cell r="EH265"/>
          <cell r="EI265"/>
          <cell r="EJ265"/>
        </row>
        <row r="266">
          <cell r="B266"/>
          <cell r="C266"/>
          <cell r="D266"/>
          <cell r="E266"/>
          <cell r="F266"/>
          <cell r="G266"/>
          <cell r="H266"/>
          <cell r="I266"/>
          <cell r="J266"/>
          <cell r="K266"/>
          <cell r="L266"/>
          <cell r="M266"/>
          <cell r="N266"/>
          <cell r="O266"/>
          <cell r="P266"/>
          <cell r="Q266"/>
          <cell r="R266"/>
          <cell r="S266"/>
          <cell r="T266"/>
          <cell r="U266"/>
          <cell r="V266"/>
          <cell r="W266"/>
          <cell r="X266"/>
          <cell r="Y266"/>
          <cell r="Z266">
            <v>42650</v>
          </cell>
          <cell r="AA266"/>
          <cell r="AB266"/>
          <cell r="AC266"/>
          <cell r="AD266">
            <v>43160</v>
          </cell>
          <cell r="AE266"/>
          <cell r="AF266"/>
          <cell r="AG266"/>
          <cell r="AH266"/>
          <cell r="AI266"/>
          <cell r="AJ266"/>
          <cell r="AK266"/>
          <cell r="AL266"/>
          <cell r="AM266"/>
          <cell r="AN266"/>
          <cell r="AO266"/>
          <cell r="AP266"/>
          <cell r="AQ266"/>
          <cell r="AR266"/>
          <cell r="AS266"/>
          <cell r="AT266"/>
          <cell r="AU266"/>
          <cell r="AV266"/>
          <cell r="AW266"/>
          <cell r="AX266"/>
          <cell r="AY266"/>
          <cell r="AZ266"/>
          <cell r="BA266"/>
          <cell r="BB266"/>
          <cell r="BC266"/>
          <cell r="BD266"/>
          <cell r="BE266"/>
          <cell r="BF266"/>
          <cell r="BG266"/>
          <cell r="BH266"/>
          <cell r="BI266"/>
          <cell r="BJ266"/>
          <cell r="BK266"/>
          <cell r="BL266"/>
          <cell r="BM266"/>
          <cell r="BN266"/>
          <cell r="BO266"/>
          <cell r="BP266"/>
          <cell r="BQ266"/>
          <cell r="BR266"/>
          <cell r="BS266"/>
          <cell r="BT266"/>
          <cell r="BU266"/>
          <cell r="BV266"/>
          <cell r="BW266"/>
          <cell r="BX266"/>
          <cell r="BY266"/>
          <cell r="BZ266"/>
          <cell r="CA266"/>
          <cell r="CB266"/>
          <cell r="CC266"/>
          <cell r="CD266"/>
          <cell r="CE266"/>
          <cell r="CF266"/>
          <cell r="CG266"/>
          <cell r="CH266"/>
          <cell r="CI266"/>
          <cell r="CJ266"/>
          <cell r="CK266"/>
          <cell r="CL266"/>
          <cell r="CM266"/>
          <cell r="CN266"/>
          <cell r="CO266"/>
          <cell r="CP266"/>
          <cell r="CQ266"/>
          <cell r="CR266"/>
          <cell r="CS266"/>
          <cell r="CT266"/>
          <cell r="CU266"/>
          <cell r="CV266"/>
          <cell r="CW266"/>
          <cell r="CX266"/>
          <cell r="CY266"/>
          <cell r="CZ266"/>
          <cell r="DA266"/>
          <cell r="DB266"/>
          <cell r="DC266"/>
          <cell r="DD266"/>
          <cell r="DE266"/>
          <cell r="DF266"/>
          <cell r="DG266"/>
          <cell r="DH266"/>
          <cell r="DI266"/>
          <cell r="DJ266"/>
          <cell r="DK266"/>
          <cell r="DL266"/>
          <cell r="DM266"/>
          <cell r="DN266"/>
          <cell r="DO266"/>
          <cell r="DP266"/>
          <cell r="DQ266"/>
          <cell r="DR266"/>
          <cell r="DS266"/>
          <cell r="DT266"/>
          <cell r="DU266"/>
          <cell r="DV266"/>
          <cell r="DW266">
            <v>42964</v>
          </cell>
          <cell r="DX266"/>
          <cell r="DY266"/>
          <cell r="DZ266"/>
          <cell r="EA266"/>
          <cell r="EB266"/>
          <cell r="EC266"/>
          <cell r="ED266"/>
          <cell r="EE266"/>
          <cell r="EF266"/>
          <cell r="EG266"/>
          <cell r="EH266"/>
          <cell r="EI266"/>
          <cell r="EJ266"/>
        </row>
        <row r="267">
          <cell r="B267"/>
          <cell r="C267"/>
          <cell r="D267"/>
          <cell r="E267"/>
          <cell r="F267"/>
          <cell r="G267"/>
          <cell r="H267"/>
          <cell r="I267"/>
          <cell r="J267"/>
          <cell r="K267"/>
          <cell r="L267"/>
          <cell r="M267"/>
          <cell r="N267"/>
          <cell r="O267"/>
          <cell r="P267"/>
          <cell r="Q267"/>
          <cell r="R267"/>
          <cell r="S267"/>
          <cell r="T267"/>
          <cell r="U267"/>
          <cell r="V267"/>
          <cell r="W267"/>
          <cell r="X267"/>
          <cell r="Y267"/>
          <cell r="Z267"/>
          <cell r="AA267"/>
          <cell r="AB267"/>
          <cell r="AC267"/>
          <cell r="AD267"/>
          <cell r="AE267"/>
          <cell r="AF267"/>
          <cell r="AG267"/>
          <cell r="AH267"/>
          <cell r="AI267"/>
          <cell r="AJ267"/>
          <cell r="AK267"/>
          <cell r="AL267"/>
          <cell r="AM267"/>
          <cell r="AN267"/>
          <cell r="AO267"/>
          <cell r="AP267"/>
          <cell r="AQ267"/>
          <cell r="AR267"/>
          <cell r="AS267"/>
          <cell r="AT267"/>
          <cell r="AU267"/>
          <cell r="AV267"/>
          <cell r="AW267"/>
          <cell r="AX267"/>
          <cell r="AY267"/>
          <cell r="AZ267"/>
          <cell r="BA267"/>
          <cell r="BB267"/>
          <cell r="BC267"/>
          <cell r="BD267"/>
          <cell r="BE267"/>
          <cell r="BF267"/>
          <cell r="BG267"/>
          <cell r="BH267"/>
          <cell r="BI267"/>
          <cell r="BJ267"/>
          <cell r="BK267"/>
          <cell r="BL267"/>
          <cell r="BM267"/>
          <cell r="BN267"/>
          <cell r="BO267"/>
          <cell r="BP267"/>
          <cell r="BQ267"/>
          <cell r="BR267"/>
          <cell r="BS267"/>
          <cell r="BT267"/>
          <cell r="BU267"/>
          <cell r="BV267"/>
          <cell r="BW267"/>
          <cell r="BX267"/>
          <cell r="BY267"/>
          <cell r="BZ267"/>
          <cell r="CA267"/>
          <cell r="CB267"/>
          <cell r="CC267"/>
          <cell r="CD267"/>
          <cell r="CE267"/>
          <cell r="CF267"/>
          <cell r="CG267"/>
          <cell r="CH267"/>
          <cell r="CI267"/>
          <cell r="CJ267"/>
          <cell r="CK267"/>
          <cell r="CL267"/>
          <cell r="CM267"/>
          <cell r="CN267"/>
          <cell r="CO267"/>
          <cell r="CP267"/>
          <cell r="CQ267"/>
          <cell r="CR267"/>
          <cell r="CS267"/>
          <cell r="CT267"/>
          <cell r="CU267"/>
          <cell r="CV267"/>
          <cell r="CW267"/>
          <cell r="CX267"/>
          <cell r="CY267"/>
          <cell r="CZ267"/>
          <cell r="DA267"/>
          <cell r="DB267"/>
          <cell r="DC267"/>
          <cell r="DD267"/>
          <cell r="DE267"/>
          <cell r="DF267"/>
          <cell r="DG267"/>
          <cell r="DH267"/>
          <cell r="DI267"/>
          <cell r="DJ267"/>
          <cell r="DK267"/>
          <cell r="DL267"/>
          <cell r="DM267"/>
          <cell r="DN267"/>
          <cell r="DO267"/>
          <cell r="DP267"/>
          <cell r="DQ267"/>
          <cell r="DR267"/>
          <cell r="DS267"/>
          <cell r="DT267"/>
          <cell r="DU267"/>
          <cell r="DV267"/>
          <cell r="DW267"/>
          <cell r="DX267"/>
          <cell r="DY267"/>
          <cell r="DZ267"/>
          <cell r="EA267"/>
          <cell r="EB267"/>
          <cell r="EC267"/>
          <cell r="ED267"/>
          <cell r="EE267"/>
          <cell r="EF267"/>
          <cell r="EG267"/>
          <cell r="EH267"/>
          <cell r="EI267"/>
          <cell r="EJ267"/>
        </row>
        <row r="268">
          <cell r="B268"/>
          <cell r="C268"/>
          <cell r="D268"/>
          <cell r="E268"/>
          <cell r="F268"/>
          <cell r="G268"/>
          <cell r="H268"/>
          <cell r="I268"/>
          <cell r="J268"/>
          <cell r="K268"/>
          <cell r="L268"/>
          <cell r="M268"/>
          <cell r="N268"/>
          <cell r="O268"/>
          <cell r="P268"/>
          <cell r="Q268"/>
          <cell r="R268"/>
          <cell r="S268"/>
          <cell r="T268"/>
          <cell r="U268"/>
          <cell r="V268"/>
          <cell r="W268"/>
          <cell r="X268"/>
          <cell r="Y268"/>
          <cell r="Z268">
            <v>42727</v>
          </cell>
          <cell r="AA268"/>
          <cell r="AB268"/>
          <cell r="AC268"/>
          <cell r="AD268">
            <v>43160</v>
          </cell>
          <cell r="AE268"/>
          <cell r="AF268"/>
          <cell r="AG268"/>
          <cell r="AH268"/>
          <cell r="AI268"/>
          <cell r="AJ268"/>
          <cell r="AK268"/>
          <cell r="AL268"/>
          <cell r="AM268"/>
          <cell r="AN268"/>
          <cell r="AO268"/>
          <cell r="AP268"/>
          <cell r="AQ268"/>
          <cell r="AR268"/>
          <cell r="AS268"/>
          <cell r="AT268"/>
          <cell r="AU268"/>
          <cell r="AV268"/>
          <cell r="AW268"/>
          <cell r="AX268"/>
          <cell r="AY268"/>
          <cell r="AZ268"/>
          <cell r="BA268"/>
          <cell r="BB268"/>
          <cell r="BC268"/>
          <cell r="BD268"/>
          <cell r="BE268"/>
          <cell r="BF268"/>
          <cell r="BG268"/>
          <cell r="BH268"/>
          <cell r="BI268"/>
          <cell r="BJ268"/>
          <cell r="BK268"/>
          <cell r="BL268"/>
          <cell r="BM268"/>
          <cell r="BN268"/>
          <cell r="BO268"/>
          <cell r="BP268"/>
          <cell r="BQ268"/>
          <cell r="BR268"/>
          <cell r="BS268"/>
          <cell r="BT268"/>
          <cell r="BU268"/>
          <cell r="BV268"/>
          <cell r="BW268"/>
          <cell r="BX268"/>
          <cell r="BY268"/>
          <cell r="BZ268"/>
          <cell r="CA268"/>
          <cell r="CB268"/>
          <cell r="CC268"/>
          <cell r="CD268"/>
          <cell r="CE268"/>
          <cell r="CF268"/>
          <cell r="CG268"/>
          <cell r="CH268"/>
          <cell r="CI268"/>
          <cell r="CJ268"/>
          <cell r="CK268"/>
          <cell r="CL268"/>
          <cell r="CM268"/>
          <cell r="CN268"/>
          <cell r="CO268"/>
          <cell r="CP268"/>
          <cell r="CQ268"/>
          <cell r="CR268"/>
          <cell r="CS268"/>
          <cell r="CT268"/>
          <cell r="CU268"/>
          <cell r="CV268"/>
          <cell r="CW268"/>
          <cell r="CX268"/>
          <cell r="CY268"/>
          <cell r="CZ268"/>
          <cell r="DA268"/>
          <cell r="DB268"/>
          <cell r="DC268"/>
          <cell r="DD268"/>
          <cell r="DE268"/>
          <cell r="DF268"/>
          <cell r="DG268"/>
          <cell r="DH268"/>
          <cell r="DI268"/>
          <cell r="DJ268"/>
          <cell r="DK268"/>
          <cell r="DL268"/>
          <cell r="DM268"/>
          <cell r="DN268"/>
          <cell r="DO268"/>
          <cell r="DP268"/>
          <cell r="DQ268"/>
          <cell r="DR268"/>
          <cell r="DS268"/>
          <cell r="DT268"/>
          <cell r="DU268"/>
          <cell r="DV268"/>
          <cell r="DW268">
            <v>42964</v>
          </cell>
          <cell r="DX268"/>
          <cell r="DY268"/>
          <cell r="DZ268"/>
          <cell r="EA268"/>
          <cell r="EB268"/>
          <cell r="EC268"/>
          <cell r="ED268"/>
          <cell r="EE268"/>
          <cell r="EF268"/>
          <cell r="EG268"/>
          <cell r="EH268"/>
          <cell r="EI268"/>
          <cell r="EJ268"/>
        </row>
        <row r="269">
          <cell r="B269"/>
          <cell r="C269"/>
          <cell r="D269"/>
          <cell r="E269"/>
          <cell r="F269"/>
          <cell r="G269"/>
          <cell r="H269"/>
          <cell r="I269"/>
          <cell r="J269"/>
          <cell r="K269"/>
          <cell r="L269"/>
          <cell r="M269"/>
          <cell r="N269"/>
          <cell r="O269"/>
          <cell r="P269"/>
          <cell r="Q269"/>
          <cell r="R269"/>
          <cell r="S269"/>
          <cell r="T269"/>
          <cell r="U269"/>
          <cell r="V269"/>
          <cell r="W269"/>
          <cell r="X269"/>
          <cell r="Y269"/>
          <cell r="Z269" t="str">
            <v>Project</v>
          </cell>
          <cell r="AA269"/>
          <cell r="AB269"/>
          <cell r="AC269"/>
          <cell r="AD269" t="str">
            <v>Project</v>
          </cell>
          <cell r="AE269"/>
          <cell r="AF269"/>
          <cell r="AG269"/>
          <cell r="AH269"/>
          <cell r="AI269"/>
          <cell r="AJ269"/>
          <cell r="AK269"/>
          <cell r="AL269"/>
          <cell r="AM269"/>
          <cell r="AN269"/>
          <cell r="AO269"/>
          <cell r="AP269"/>
          <cell r="AQ269"/>
          <cell r="AR269"/>
          <cell r="AS269"/>
          <cell r="AT269"/>
          <cell r="AU269"/>
          <cell r="AV269"/>
          <cell r="AW269"/>
          <cell r="AX269"/>
          <cell r="AY269"/>
          <cell r="AZ269"/>
          <cell r="BA269"/>
          <cell r="BB269"/>
          <cell r="BC269"/>
          <cell r="BD269"/>
          <cell r="BE269"/>
          <cell r="BF269"/>
          <cell r="BG269"/>
          <cell r="BH269"/>
          <cell r="BI269"/>
          <cell r="BJ269"/>
          <cell r="BK269"/>
          <cell r="BL269"/>
          <cell r="BM269"/>
          <cell r="BN269"/>
          <cell r="BO269"/>
          <cell r="BP269"/>
          <cell r="BQ269"/>
          <cell r="BR269"/>
          <cell r="BS269"/>
          <cell r="BT269"/>
          <cell r="BU269"/>
          <cell r="BV269"/>
          <cell r="BW269"/>
          <cell r="BX269"/>
          <cell r="BY269"/>
          <cell r="BZ269"/>
          <cell r="CA269"/>
          <cell r="CB269"/>
          <cell r="CC269"/>
          <cell r="CD269"/>
          <cell r="CE269"/>
          <cell r="CF269"/>
          <cell r="CG269"/>
          <cell r="CH269"/>
          <cell r="CI269"/>
          <cell r="CJ269"/>
          <cell r="CK269"/>
          <cell r="CL269"/>
          <cell r="CM269"/>
          <cell r="CN269"/>
          <cell r="CO269"/>
          <cell r="CP269"/>
          <cell r="CQ269"/>
          <cell r="CR269"/>
          <cell r="CS269"/>
          <cell r="CT269"/>
          <cell r="CU269"/>
          <cell r="CV269"/>
          <cell r="CW269"/>
          <cell r="CX269"/>
          <cell r="CY269"/>
          <cell r="CZ269"/>
          <cell r="DA269"/>
          <cell r="DB269"/>
          <cell r="DC269"/>
          <cell r="DD269"/>
          <cell r="DE269"/>
          <cell r="DF269"/>
          <cell r="DG269"/>
          <cell r="DH269"/>
          <cell r="DI269"/>
          <cell r="DJ269"/>
          <cell r="DK269"/>
          <cell r="DL269"/>
          <cell r="DM269"/>
          <cell r="DN269"/>
          <cell r="DO269"/>
          <cell r="DP269"/>
          <cell r="DQ269"/>
          <cell r="DR269"/>
          <cell r="DS269"/>
          <cell r="DT269"/>
          <cell r="DU269"/>
          <cell r="DV269"/>
          <cell r="DW269" t="str">
            <v>Project</v>
          </cell>
          <cell r="DX269"/>
          <cell r="DY269"/>
          <cell r="DZ269"/>
          <cell r="EA269"/>
          <cell r="EB269"/>
          <cell r="EC269"/>
          <cell r="ED269"/>
          <cell r="EE269"/>
          <cell r="EF269"/>
          <cell r="EG269"/>
          <cell r="EH269"/>
          <cell r="EI269"/>
          <cell r="EJ269"/>
        </row>
        <row r="270">
          <cell r="B270"/>
          <cell r="C270"/>
          <cell r="D270"/>
          <cell r="E270"/>
          <cell r="F270"/>
          <cell r="G270"/>
          <cell r="H270"/>
          <cell r="I270"/>
          <cell r="J270"/>
          <cell r="K270"/>
          <cell r="L270"/>
          <cell r="M270"/>
          <cell r="N270"/>
          <cell r="O270"/>
          <cell r="P270"/>
          <cell r="Q270"/>
          <cell r="R270"/>
          <cell r="S270"/>
          <cell r="T270"/>
          <cell r="U270"/>
          <cell r="V270"/>
          <cell r="W270"/>
          <cell r="X270"/>
          <cell r="Y270"/>
          <cell r="Z270" t="str">
            <v>Dependent upon FMO Architecture</v>
          </cell>
          <cell r="AA270"/>
          <cell r="AB270"/>
          <cell r="AC270"/>
          <cell r="AD270" t="str">
            <v>As it is a rolling programme of individual projects, each project has an independent review and approval by the PSBP Head of Assuance and Approvals. Therefore dates have been provided for the overall programme at various phases and percentage intervalsDates for theses milestones have been treated as baseline as these align to the new milestones agreed as part of the Performance Framework with IPA.</v>
          </cell>
          <cell r="AE270"/>
          <cell r="AF270"/>
          <cell r="AG270"/>
          <cell r="AH270"/>
          <cell r="AI270"/>
          <cell r="AJ270"/>
          <cell r="AK270"/>
          <cell r="AL270"/>
          <cell r="AM270"/>
          <cell r="AN270"/>
          <cell r="AO270"/>
          <cell r="AP270"/>
          <cell r="AQ270"/>
          <cell r="AR270"/>
          <cell r="AS270"/>
          <cell r="AT270"/>
          <cell r="AU270"/>
          <cell r="AV270"/>
          <cell r="AW270"/>
          <cell r="AX270"/>
          <cell r="AY270"/>
          <cell r="AZ270"/>
          <cell r="BA270"/>
          <cell r="BB270"/>
          <cell r="BC270"/>
          <cell r="BD270"/>
          <cell r="BE270"/>
          <cell r="BF270"/>
          <cell r="BG270"/>
          <cell r="BH270"/>
          <cell r="BI270"/>
          <cell r="BJ270"/>
          <cell r="BK270"/>
          <cell r="BL270"/>
          <cell r="BM270"/>
          <cell r="BN270"/>
          <cell r="BO270"/>
          <cell r="BP270"/>
          <cell r="BQ270"/>
          <cell r="BR270"/>
          <cell r="BS270"/>
          <cell r="BT270"/>
          <cell r="BU270"/>
          <cell r="BV270"/>
          <cell r="BW270"/>
          <cell r="BX270"/>
          <cell r="BY270"/>
          <cell r="BZ270"/>
          <cell r="CA270"/>
          <cell r="CB270"/>
          <cell r="CC270"/>
          <cell r="CD270"/>
          <cell r="CE270"/>
          <cell r="CF270"/>
          <cell r="CG270"/>
          <cell r="CH270"/>
          <cell r="CI270"/>
          <cell r="CJ270"/>
          <cell r="CK270"/>
          <cell r="CL270"/>
          <cell r="CM270"/>
          <cell r="CN270"/>
          <cell r="CO270"/>
          <cell r="CP270"/>
          <cell r="CQ270"/>
          <cell r="CR270"/>
          <cell r="CS270"/>
          <cell r="CT270"/>
          <cell r="CU270"/>
          <cell r="CV270"/>
          <cell r="CW270"/>
          <cell r="CX270"/>
          <cell r="CY270"/>
          <cell r="CZ270"/>
          <cell r="DA270"/>
          <cell r="DB270"/>
          <cell r="DC270"/>
          <cell r="DD270"/>
          <cell r="DE270"/>
          <cell r="DF270"/>
          <cell r="DG270"/>
          <cell r="DH270"/>
          <cell r="DI270"/>
          <cell r="DJ270"/>
          <cell r="DK270"/>
          <cell r="DL270"/>
          <cell r="DM270"/>
          <cell r="DN270"/>
          <cell r="DO270"/>
          <cell r="DP270"/>
          <cell r="DQ270"/>
          <cell r="DR270"/>
          <cell r="DS270"/>
          <cell r="DT270"/>
          <cell r="DU270"/>
          <cell r="DV270"/>
          <cell r="DW270" t="str">
            <v>Complete handover of prison site to NOMS</v>
          </cell>
          <cell r="DX270"/>
          <cell r="DY270"/>
          <cell r="DZ270"/>
          <cell r="EA270"/>
          <cell r="EB270"/>
          <cell r="EC270"/>
          <cell r="ED270"/>
          <cell r="EE270"/>
          <cell r="EF270"/>
          <cell r="EG270"/>
          <cell r="EH270"/>
          <cell r="EI270"/>
          <cell r="EJ270"/>
        </row>
        <row r="271">
          <cell r="B271"/>
          <cell r="C271"/>
          <cell r="D271"/>
          <cell r="E271"/>
          <cell r="F271"/>
          <cell r="G271"/>
          <cell r="H271"/>
          <cell r="I271"/>
          <cell r="J271"/>
          <cell r="K271"/>
          <cell r="L271"/>
          <cell r="M271"/>
          <cell r="N271"/>
          <cell r="O271"/>
          <cell r="P271"/>
          <cell r="Q271"/>
          <cell r="R271"/>
          <cell r="S271"/>
          <cell r="T271"/>
          <cell r="U271"/>
          <cell r="V271"/>
          <cell r="W271"/>
          <cell r="X271"/>
          <cell r="Y271"/>
          <cell r="Z271"/>
          <cell r="AA271"/>
          <cell r="AB271"/>
          <cell r="AC271"/>
          <cell r="AD271" t="str">
            <v>100% PSBP2 Feasibilities Approved</v>
          </cell>
          <cell r="AE271"/>
          <cell r="AF271"/>
          <cell r="AG271"/>
          <cell r="AH271"/>
          <cell r="AI271"/>
          <cell r="AJ271"/>
          <cell r="AK271"/>
          <cell r="AL271"/>
          <cell r="AM271"/>
          <cell r="AN271"/>
          <cell r="AO271"/>
          <cell r="AP271"/>
          <cell r="AQ271"/>
          <cell r="AR271"/>
          <cell r="AS271"/>
          <cell r="AT271"/>
          <cell r="AU271"/>
          <cell r="AV271"/>
          <cell r="AW271"/>
          <cell r="AX271"/>
          <cell r="AY271"/>
          <cell r="AZ271"/>
          <cell r="BA271"/>
          <cell r="BB271"/>
          <cell r="BC271"/>
          <cell r="BD271"/>
          <cell r="BE271"/>
          <cell r="BF271"/>
          <cell r="BG271"/>
          <cell r="BH271"/>
          <cell r="BI271"/>
          <cell r="BJ271"/>
          <cell r="BK271"/>
          <cell r="BL271"/>
          <cell r="BM271"/>
          <cell r="BN271"/>
          <cell r="BO271"/>
          <cell r="BP271"/>
          <cell r="BQ271"/>
          <cell r="BR271"/>
          <cell r="BS271"/>
          <cell r="BT271"/>
          <cell r="BU271"/>
          <cell r="BV271"/>
          <cell r="BW271"/>
          <cell r="BX271"/>
          <cell r="BY271"/>
          <cell r="BZ271"/>
          <cell r="CA271"/>
          <cell r="CB271"/>
          <cell r="CC271"/>
          <cell r="CD271"/>
          <cell r="CE271"/>
          <cell r="CF271"/>
          <cell r="CG271"/>
          <cell r="CH271"/>
          <cell r="CI271"/>
          <cell r="CJ271"/>
          <cell r="CK271"/>
          <cell r="CL271"/>
          <cell r="CM271"/>
          <cell r="CN271"/>
          <cell r="CO271"/>
          <cell r="CP271"/>
          <cell r="CQ271"/>
          <cell r="CR271"/>
          <cell r="CS271"/>
          <cell r="CT271"/>
          <cell r="CU271"/>
          <cell r="CV271"/>
          <cell r="CW271"/>
          <cell r="CX271"/>
          <cell r="CY271"/>
          <cell r="CZ271"/>
          <cell r="DA271"/>
          <cell r="DB271"/>
          <cell r="DC271"/>
          <cell r="DD271"/>
          <cell r="DE271"/>
          <cell r="DF271"/>
          <cell r="DG271"/>
          <cell r="DH271"/>
          <cell r="DI271"/>
          <cell r="DJ271"/>
          <cell r="DK271"/>
          <cell r="DL271"/>
          <cell r="DM271"/>
          <cell r="DN271"/>
          <cell r="DO271"/>
          <cell r="DP271"/>
          <cell r="DQ271"/>
          <cell r="DR271"/>
          <cell r="DS271"/>
          <cell r="DT271"/>
          <cell r="DU271"/>
          <cell r="DV271"/>
          <cell r="DW271" t="str">
            <v>Prison operating at full capacity</v>
          </cell>
          <cell r="DX271"/>
          <cell r="DY271"/>
          <cell r="DZ271"/>
          <cell r="EA271"/>
          <cell r="EB271"/>
          <cell r="EC271"/>
          <cell r="ED271"/>
          <cell r="EE271"/>
          <cell r="EF271"/>
          <cell r="EG271"/>
          <cell r="EH271"/>
          <cell r="EI271"/>
          <cell r="EJ271"/>
        </row>
        <row r="272">
          <cell r="B272"/>
          <cell r="C272"/>
          <cell r="D272"/>
          <cell r="E272"/>
          <cell r="F272"/>
          <cell r="G272"/>
          <cell r="H272"/>
          <cell r="I272"/>
          <cell r="J272"/>
          <cell r="K272"/>
          <cell r="L272"/>
          <cell r="M272"/>
          <cell r="N272"/>
          <cell r="O272"/>
          <cell r="P272"/>
          <cell r="Q272"/>
          <cell r="R272"/>
          <cell r="S272"/>
          <cell r="T272"/>
          <cell r="U272"/>
          <cell r="V272"/>
          <cell r="W272"/>
          <cell r="X272"/>
          <cell r="Y272"/>
          <cell r="Z272"/>
          <cell r="AA272"/>
          <cell r="AB272"/>
          <cell r="AC272"/>
          <cell r="AD272">
            <v>43633</v>
          </cell>
          <cell r="AE272"/>
          <cell r="AF272"/>
          <cell r="AG272"/>
          <cell r="AH272"/>
          <cell r="AI272"/>
          <cell r="AJ272"/>
          <cell r="AK272"/>
          <cell r="AL272"/>
          <cell r="AM272"/>
          <cell r="AN272"/>
          <cell r="AO272"/>
          <cell r="AP272"/>
          <cell r="AQ272"/>
          <cell r="AR272"/>
          <cell r="AS272"/>
          <cell r="AT272"/>
          <cell r="AU272"/>
          <cell r="AV272"/>
          <cell r="AW272"/>
          <cell r="AX272"/>
          <cell r="AY272"/>
          <cell r="AZ272"/>
          <cell r="BA272"/>
          <cell r="BB272"/>
          <cell r="BC272"/>
          <cell r="BD272"/>
          <cell r="BE272"/>
          <cell r="BF272"/>
          <cell r="BG272"/>
          <cell r="BH272"/>
          <cell r="BI272"/>
          <cell r="BJ272"/>
          <cell r="BK272"/>
          <cell r="BL272"/>
          <cell r="BM272"/>
          <cell r="BN272"/>
          <cell r="BO272"/>
          <cell r="BP272"/>
          <cell r="BQ272"/>
          <cell r="BR272"/>
          <cell r="BS272"/>
          <cell r="BT272"/>
          <cell r="BU272"/>
          <cell r="BV272"/>
          <cell r="BW272"/>
          <cell r="BX272"/>
          <cell r="BY272"/>
          <cell r="BZ272"/>
          <cell r="CA272"/>
          <cell r="CB272"/>
          <cell r="CC272"/>
          <cell r="CD272"/>
          <cell r="CE272"/>
          <cell r="CF272"/>
          <cell r="CG272"/>
          <cell r="CH272"/>
          <cell r="CI272"/>
          <cell r="CJ272"/>
          <cell r="CK272"/>
          <cell r="CL272"/>
          <cell r="CM272"/>
          <cell r="CN272"/>
          <cell r="CO272"/>
          <cell r="CP272"/>
          <cell r="CQ272"/>
          <cell r="CR272"/>
          <cell r="CS272"/>
          <cell r="CT272"/>
          <cell r="CU272"/>
          <cell r="CV272"/>
          <cell r="CW272"/>
          <cell r="CX272"/>
          <cell r="CY272"/>
          <cell r="CZ272"/>
          <cell r="DA272"/>
          <cell r="DB272"/>
          <cell r="DC272"/>
          <cell r="DD272"/>
          <cell r="DE272"/>
          <cell r="DF272"/>
          <cell r="DG272"/>
          <cell r="DH272"/>
          <cell r="DI272"/>
          <cell r="DJ272"/>
          <cell r="DK272"/>
          <cell r="DL272"/>
          <cell r="DM272"/>
          <cell r="DN272"/>
          <cell r="DO272"/>
          <cell r="DP272"/>
          <cell r="DQ272"/>
          <cell r="DR272"/>
          <cell r="DS272"/>
          <cell r="DT272"/>
          <cell r="DU272"/>
          <cell r="DV272"/>
          <cell r="DW272">
            <v>43238</v>
          </cell>
          <cell r="DX272"/>
          <cell r="DY272"/>
          <cell r="DZ272"/>
          <cell r="EA272"/>
          <cell r="EB272"/>
          <cell r="EC272"/>
          <cell r="ED272"/>
          <cell r="EE272"/>
          <cell r="EF272"/>
          <cell r="EG272"/>
          <cell r="EH272"/>
          <cell r="EI272"/>
          <cell r="EJ272"/>
        </row>
        <row r="273">
          <cell r="B273"/>
          <cell r="C273"/>
          <cell r="D273"/>
          <cell r="E273"/>
          <cell r="F273"/>
          <cell r="G273"/>
          <cell r="H273"/>
          <cell r="I273"/>
          <cell r="J273"/>
          <cell r="K273"/>
          <cell r="L273"/>
          <cell r="M273"/>
          <cell r="N273"/>
          <cell r="O273"/>
          <cell r="P273"/>
          <cell r="Q273"/>
          <cell r="R273"/>
          <cell r="S273"/>
          <cell r="T273"/>
          <cell r="U273"/>
          <cell r="V273"/>
          <cell r="W273"/>
          <cell r="X273"/>
          <cell r="Y273"/>
          <cell r="Z273"/>
          <cell r="AA273"/>
          <cell r="AB273"/>
          <cell r="AC273"/>
          <cell r="AD273"/>
          <cell r="AE273"/>
          <cell r="AF273"/>
          <cell r="AG273"/>
          <cell r="AH273"/>
          <cell r="AI273"/>
          <cell r="AJ273"/>
          <cell r="AK273"/>
          <cell r="AL273"/>
          <cell r="AM273"/>
          <cell r="AN273"/>
          <cell r="AO273"/>
          <cell r="AP273"/>
          <cell r="AQ273"/>
          <cell r="AR273"/>
          <cell r="AS273"/>
          <cell r="AT273"/>
          <cell r="AU273"/>
          <cell r="AV273"/>
          <cell r="AW273"/>
          <cell r="AX273"/>
          <cell r="AY273"/>
          <cell r="AZ273"/>
          <cell r="BA273"/>
          <cell r="BB273"/>
          <cell r="BC273"/>
          <cell r="BD273"/>
          <cell r="BE273"/>
          <cell r="BF273"/>
          <cell r="BG273"/>
          <cell r="BH273"/>
          <cell r="BI273"/>
          <cell r="BJ273"/>
          <cell r="BK273"/>
          <cell r="BL273"/>
          <cell r="BM273"/>
          <cell r="BN273"/>
          <cell r="BO273"/>
          <cell r="BP273"/>
          <cell r="BQ273"/>
          <cell r="BR273"/>
          <cell r="BS273"/>
          <cell r="BT273"/>
          <cell r="BU273"/>
          <cell r="BV273"/>
          <cell r="BW273"/>
          <cell r="BX273"/>
          <cell r="BY273"/>
          <cell r="BZ273"/>
          <cell r="CA273"/>
          <cell r="CB273"/>
          <cell r="CC273"/>
          <cell r="CD273"/>
          <cell r="CE273"/>
          <cell r="CF273"/>
          <cell r="CG273"/>
          <cell r="CH273"/>
          <cell r="CI273"/>
          <cell r="CJ273"/>
          <cell r="CK273"/>
          <cell r="CL273"/>
          <cell r="CM273"/>
          <cell r="CN273"/>
          <cell r="CO273"/>
          <cell r="CP273"/>
          <cell r="CQ273"/>
          <cell r="CR273"/>
          <cell r="CS273"/>
          <cell r="CT273"/>
          <cell r="CU273"/>
          <cell r="CV273"/>
          <cell r="CW273"/>
          <cell r="CX273"/>
          <cell r="CY273"/>
          <cell r="CZ273"/>
          <cell r="DA273"/>
          <cell r="DB273"/>
          <cell r="DC273"/>
          <cell r="DD273"/>
          <cell r="DE273"/>
          <cell r="DF273"/>
          <cell r="DG273"/>
          <cell r="DH273"/>
          <cell r="DI273"/>
          <cell r="DJ273"/>
          <cell r="DK273"/>
          <cell r="DL273"/>
          <cell r="DM273"/>
          <cell r="DN273"/>
          <cell r="DO273"/>
          <cell r="DP273"/>
          <cell r="DQ273"/>
          <cell r="DR273"/>
          <cell r="DS273"/>
          <cell r="DT273"/>
          <cell r="DU273"/>
          <cell r="DV273"/>
          <cell r="DW273"/>
          <cell r="DX273"/>
          <cell r="DY273"/>
          <cell r="DZ273"/>
          <cell r="EA273"/>
          <cell r="EB273"/>
          <cell r="EC273"/>
          <cell r="ED273"/>
          <cell r="EE273"/>
          <cell r="EF273"/>
          <cell r="EG273"/>
          <cell r="EH273"/>
          <cell r="EI273"/>
          <cell r="EJ273"/>
        </row>
        <row r="274">
          <cell r="B274"/>
          <cell r="C274"/>
          <cell r="D274"/>
          <cell r="E274"/>
          <cell r="F274"/>
          <cell r="G274"/>
          <cell r="H274"/>
          <cell r="I274"/>
          <cell r="J274"/>
          <cell r="K274"/>
          <cell r="L274"/>
          <cell r="M274"/>
          <cell r="N274"/>
          <cell r="O274"/>
          <cell r="P274"/>
          <cell r="Q274"/>
          <cell r="R274"/>
          <cell r="S274"/>
          <cell r="T274"/>
          <cell r="U274"/>
          <cell r="V274"/>
          <cell r="W274"/>
          <cell r="X274"/>
          <cell r="Y274"/>
          <cell r="Z274"/>
          <cell r="AA274"/>
          <cell r="AB274"/>
          <cell r="AC274"/>
          <cell r="AD274">
            <v>43633</v>
          </cell>
          <cell r="AE274"/>
          <cell r="AF274"/>
          <cell r="AG274"/>
          <cell r="AH274"/>
          <cell r="AI274"/>
          <cell r="AJ274"/>
          <cell r="AK274"/>
          <cell r="AL274"/>
          <cell r="AM274"/>
          <cell r="AN274"/>
          <cell r="AO274"/>
          <cell r="AP274"/>
          <cell r="AQ274"/>
          <cell r="AR274"/>
          <cell r="AS274"/>
          <cell r="AT274"/>
          <cell r="AU274"/>
          <cell r="AV274"/>
          <cell r="AW274"/>
          <cell r="AX274"/>
          <cell r="AY274"/>
          <cell r="AZ274"/>
          <cell r="BA274"/>
          <cell r="BB274"/>
          <cell r="BC274"/>
          <cell r="BD274"/>
          <cell r="BE274"/>
          <cell r="BF274"/>
          <cell r="BG274"/>
          <cell r="BH274"/>
          <cell r="BI274"/>
          <cell r="BJ274"/>
          <cell r="BK274"/>
          <cell r="BL274"/>
          <cell r="BM274"/>
          <cell r="BN274"/>
          <cell r="BO274"/>
          <cell r="BP274"/>
          <cell r="BQ274"/>
          <cell r="BR274"/>
          <cell r="BS274"/>
          <cell r="BT274"/>
          <cell r="BU274"/>
          <cell r="BV274"/>
          <cell r="BW274"/>
          <cell r="BX274"/>
          <cell r="BY274"/>
          <cell r="BZ274"/>
          <cell r="CA274"/>
          <cell r="CB274"/>
          <cell r="CC274"/>
          <cell r="CD274"/>
          <cell r="CE274"/>
          <cell r="CF274"/>
          <cell r="CG274"/>
          <cell r="CH274"/>
          <cell r="CI274"/>
          <cell r="CJ274"/>
          <cell r="CK274"/>
          <cell r="CL274"/>
          <cell r="CM274"/>
          <cell r="CN274"/>
          <cell r="CO274"/>
          <cell r="CP274"/>
          <cell r="CQ274"/>
          <cell r="CR274"/>
          <cell r="CS274"/>
          <cell r="CT274"/>
          <cell r="CU274"/>
          <cell r="CV274"/>
          <cell r="CW274"/>
          <cell r="CX274"/>
          <cell r="CY274"/>
          <cell r="CZ274"/>
          <cell r="DA274"/>
          <cell r="DB274"/>
          <cell r="DC274"/>
          <cell r="DD274"/>
          <cell r="DE274"/>
          <cell r="DF274"/>
          <cell r="DG274"/>
          <cell r="DH274"/>
          <cell r="DI274"/>
          <cell r="DJ274"/>
          <cell r="DK274"/>
          <cell r="DL274"/>
          <cell r="DM274"/>
          <cell r="DN274"/>
          <cell r="DO274"/>
          <cell r="DP274"/>
          <cell r="DQ274"/>
          <cell r="DR274"/>
          <cell r="DS274"/>
          <cell r="DT274"/>
          <cell r="DU274"/>
          <cell r="DV274"/>
          <cell r="DW274">
            <v>43238</v>
          </cell>
          <cell r="DX274"/>
          <cell r="DY274"/>
          <cell r="DZ274"/>
          <cell r="EA274"/>
          <cell r="EB274"/>
          <cell r="EC274"/>
          <cell r="ED274"/>
          <cell r="EE274"/>
          <cell r="EF274"/>
          <cell r="EG274"/>
          <cell r="EH274"/>
          <cell r="EI274"/>
          <cell r="EJ274"/>
        </row>
        <row r="275">
          <cell r="B275"/>
          <cell r="C275"/>
          <cell r="D275"/>
          <cell r="E275"/>
          <cell r="F275"/>
          <cell r="G275"/>
          <cell r="H275"/>
          <cell r="I275"/>
          <cell r="J275"/>
          <cell r="K275"/>
          <cell r="L275"/>
          <cell r="M275"/>
          <cell r="N275"/>
          <cell r="O275"/>
          <cell r="P275"/>
          <cell r="Q275"/>
          <cell r="R275"/>
          <cell r="S275"/>
          <cell r="T275"/>
          <cell r="U275"/>
          <cell r="V275"/>
          <cell r="W275"/>
          <cell r="X275"/>
          <cell r="Y275"/>
          <cell r="Z275"/>
          <cell r="AA275"/>
          <cell r="AB275"/>
          <cell r="AC275"/>
          <cell r="AD275" t="str">
            <v>Project</v>
          </cell>
          <cell r="AE275"/>
          <cell r="AF275"/>
          <cell r="AG275"/>
          <cell r="AH275"/>
          <cell r="AI275"/>
          <cell r="AJ275"/>
          <cell r="AK275"/>
          <cell r="AL275"/>
          <cell r="AM275"/>
          <cell r="AN275"/>
          <cell r="AO275"/>
          <cell r="AP275"/>
          <cell r="AQ275"/>
          <cell r="AR275"/>
          <cell r="AS275"/>
          <cell r="AT275"/>
          <cell r="AU275"/>
          <cell r="AV275"/>
          <cell r="AW275"/>
          <cell r="AX275"/>
          <cell r="AY275"/>
          <cell r="AZ275"/>
          <cell r="BA275"/>
          <cell r="BB275"/>
          <cell r="BC275"/>
          <cell r="BD275"/>
          <cell r="BE275"/>
          <cell r="BF275"/>
          <cell r="BG275"/>
          <cell r="BH275"/>
          <cell r="BI275"/>
          <cell r="BJ275"/>
          <cell r="BK275"/>
          <cell r="BL275"/>
          <cell r="BM275"/>
          <cell r="BN275"/>
          <cell r="BO275"/>
          <cell r="BP275"/>
          <cell r="BQ275"/>
          <cell r="BR275"/>
          <cell r="BS275"/>
          <cell r="BT275"/>
          <cell r="BU275"/>
          <cell r="BV275"/>
          <cell r="BW275"/>
          <cell r="BX275"/>
          <cell r="BY275"/>
          <cell r="BZ275"/>
          <cell r="CA275"/>
          <cell r="CB275"/>
          <cell r="CC275"/>
          <cell r="CD275"/>
          <cell r="CE275"/>
          <cell r="CF275"/>
          <cell r="CG275"/>
          <cell r="CH275"/>
          <cell r="CI275"/>
          <cell r="CJ275"/>
          <cell r="CK275"/>
          <cell r="CL275"/>
          <cell r="CM275"/>
          <cell r="CN275"/>
          <cell r="CO275"/>
          <cell r="CP275"/>
          <cell r="CQ275"/>
          <cell r="CR275"/>
          <cell r="CS275"/>
          <cell r="CT275"/>
          <cell r="CU275"/>
          <cell r="CV275"/>
          <cell r="CW275"/>
          <cell r="CX275"/>
          <cell r="CY275"/>
          <cell r="CZ275"/>
          <cell r="DA275"/>
          <cell r="DB275"/>
          <cell r="DC275"/>
          <cell r="DD275"/>
          <cell r="DE275"/>
          <cell r="DF275"/>
          <cell r="DG275"/>
          <cell r="DH275"/>
          <cell r="DI275"/>
          <cell r="DJ275"/>
          <cell r="DK275"/>
          <cell r="DL275"/>
          <cell r="DM275"/>
          <cell r="DN275"/>
          <cell r="DO275"/>
          <cell r="DP275"/>
          <cell r="DQ275"/>
          <cell r="DR275"/>
          <cell r="DS275"/>
          <cell r="DT275"/>
          <cell r="DU275"/>
          <cell r="DV275"/>
          <cell r="DW275" t="str">
            <v>Project</v>
          </cell>
          <cell r="DX275"/>
          <cell r="DY275"/>
          <cell r="DZ275"/>
          <cell r="EA275"/>
          <cell r="EB275"/>
          <cell r="EC275"/>
          <cell r="ED275"/>
          <cell r="EE275"/>
          <cell r="EF275"/>
          <cell r="EG275"/>
          <cell r="EH275"/>
          <cell r="EI275"/>
          <cell r="EJ275"/>
        </row>
        <row r="276">
          <cell r="B276"/>
          <cell r="C276"/>
          <cell r="D276"/>
          <cell r="E276"/>
          <cell r="F276"/>
          <cell r="G276"/>
          <cell r="H276"/>
          <cell r="I276"/>
          <cell r="J276"/>
          <cell r="K276"/>
          <cell r="L276"/>
          <cell r="M276"/>
          <cell r="N276"/>
          <cell r="O276"/>
          <cell r="P276"/>
          <cell r="Q276"/>
          <cell r="R276"/>
          <cell r="S276"/>
          <cell r="T276"/>
          <cell r="U276"/>
          <cell r="V276"/>
          <cell r="W276"/>
          <cell r="X276"/>
          <cell r="Y276"/>
          <cell r="Z276"/>
          <cell r="AA276"/>
          <cell r="AB276"/>
          <cell r="AC276"/>
          <cell r="AD276" t="str">
            <v>As it is a rolling programme of individual projects, each project has an independent review and approval by the PSBP Head of Assuance and Approvals. Therefore dates have been provided for the overall programme at various phases and percentage intervalsDates for theses milestones have been treated as baseline as these align to the new milestones agreed as part of the Performance Framework with IPA.</v>
          </cell>
          <cell r="AE276"/>
          <cell r="AF276"/>
          <cell r="AG276"/>
          <cell r="AH276"/>
          <cell r="AI276"/>
          <cell r="AJ276"/>
          <cell r="AK276"/>
          <cell r="AL276"/>
          <cell r="AM276"/>
          <cell r="AN276"/>
          <cell r="AO276"/>
          <cell r="AP276"/>
          <cell r="AQ276"/>
          <cell r="AR276"/>
          <cell r="AS276"/>
          <cell r="AT276"/>
          <cell r="AU276"/>
          <cell r="AV276"/>
          <cell r="AW276"/>
          <cell r="AX276"/>
          <cell r="AY276"/>
          <cell r="AZ276"/>
          <cell r="BA276"/>
          <cell r="BB276"/>
          <cell r="BC276"/>
          <cell r="BD276"/>
          <cell r="BE276"/>
          <cell r="BF276"/>
          <cell r="BG276"/>
          <cell r="BH276"/>
          <cell r="BI276"/>
          <cell r="BJ276"/>
          <cell r="BK276"/>
          <cell r="BL276"/>
          <cell r="BM276"/>
          <cell r="BN276"/>
          <cell r="BO276"/>
          <cell r="BP276"/>
          <cell r="BQ276"/>
          <cell r="BR276"/>
          <cell r="BS276"/>
          <cell r="BT276"/>
          <cell r="BU276"/>
          <cell r="BV276"/>
          <cell r="BW276"/>
          <cell r="BX276"/>
          <cell r="BY276"/>
          <cell r="BZ276"/>
          <cell r="CA276"/>
          <cell r="CB276"/>
          <cell r="CC276"/>
          <cell r="CD276"/>
          <cell r="CE276"/>
          <cell r="CF276"/>
          <cell r="CG276"/>
          <cell r="CH276"/>
          <cell r="CI276"/>
          <cell r="CJ276"/>
          <cell r="CK276"/>
          <cell r="CL276"/>
          <cell r="CM276"/>
          <cell r="CN276"/>
          <cell r="CO276"/>
          <cell r="CP276"/>
          <cell r="CQ276"/>
          <cell r="CR276"/>
          <cell r="CS276"/>
          <cell r="CT276"/>
          <cell r="CU276"/>
          <cell r="CV276"/>
          <cell r="CW276"/>
          <cell r="CX276"/>
          <cell r="CY276"/>
          <cell r="CZ276"/>
          <cell r="DA276"/>
          <cell r="DB276"/>
          <cell r="DC276"/>
          <cell r="DD276"/>
          <cell r="DE276"/>
          <cell r="DF276"/>
          <cell r="DG276"/>
          <cell r="DH276"/>
          <cell r="DI276"/>
          <cell r="DJ276"/>
          <cell r="DK276"/>
          <cell r="DL276"/>
          <cell r="DM276"/>
          <cell r="DN276"/>
          <cell r="DO276"/>
          <cell r="DP276"/>
          <cell r="DQ276"/>
          <cell r="DR276"/>
          <cell r="DS276"/>
          <cell r="DT276"/>
          <cell r="DU276"/>
          <cell r="DV276"/>
          <cell r="DW276" t="str">
            <v>Phased ramp up of men complete</v>
          </cell>
          <cell r="DX276"/>
          <cell r="DY276"/>
          <cell r="DZ276"/>
          <cell r="EA276"/>
          <cell r="EB276"/>
          <cell r="EC276"/>
          <cell r="ED276"/>
          <cell r="EE276"/>
          <cell r="EF276"/>
          <cell r="EG276"/>
          <cell r="EH276"/>
          <cell r="EI276"/>
          <cell r="EJ276"/>
        </row>
        <row r="277">
          <cell r="B277"/>
          <cell r="C277"/>
          <cell r="D277"/>
          <cell r="E277"/>
          <cell r="F277"/>
          <cell r="G277"/>
          <cell r="H277"/>
          <cell r="I277"/>
          <cell r="J277"/>
          <cell r="K277"/>
          <cell r="L277"/>
          <cell r="M277"/>
          <cell r="N277"/>
          <cell r="O277"/>
          <cell r="P277"/>
          <cell r="Q277"/>
          <cell r="R277"/>
          <cell r="S277"/>
          <cell r="T277"/>
          <cell r="U277"/>
          <cell r="V277"/>
          <cell r="W277"/>
          <cell r="X277"/>
          <cell r="Y277"/>
          <cell r="Z277"/>
          <cell r="AA277"/>
          <cell r="AB277"/>
          <cell r="AC277"/>
          <cell r="AD277" t="str">
            <v>25% PSBP2 Contracts Awarded</v>
          </cell>
          <cell r="AE277"/>
          <cell r="AF277"/>
          <cell r="AG277"/>
          <cell r="AH277"/>
          <cell r="AI277"/>
          <cell r="AJ277"/>
          <cell r="AK277"/>
          <cell r="AL277"/>
          <cell r="AM277"/>
          <cell r="AN277"/>
          <cell r="AO277"/>
          <cell r="AP277"/>
          <cell r="AQ277"/>
          <cell r="AR277"/>
          <cell r="AS277"/>
          <cell r="AT277"/>
          <cell r="AU277"/>
          <cell r="AV277"/>
          <cell r="AW277"/>
          <cell r="AX277"/>
          <cell r="AY277"/>
          <cell r="AZ277"/>
          <cell r="BA277"/>
          <cell r="BB277"/>
          <cell r="BC277"/>
          <cell r="BD277"/>
          <cell r="BE277"/>
          <cell r="BF277"/>
          <cell r="BG277"/>
          <cell r="BH277"/>
          <cell r="BI277"/>
          <cell r="BJ277"/>
          <cell r="BK277"/>
          <cell r="BL277"/>
          <cell r="BM277"/>
          <cell r="BN277"/>
          <cell r="BO277"/>
          <cell r="BP277"/>
          <cell r="BQ277"/>
          <cell r="BR277"/>
          <cell r="BS277"/>
          <cell r="BT277"/>
          <cell r="BU277"/>
          <cell r="BV277"/>
          <cell r="BW277"/>
          <cell r="BX277"/>
          <cell r="BY277"/>
          <cell r="BZ277"/>
          <cell r="CA277"/>
          <cell r="CB277"/>
          <cell r="CC277"/>
          <cell r="CD277"/>
          <cell r="CE277"/>
          <cell r="CF277"/>
          <cell r="CG277"/>
          <cell r="CH277"/>
          <cell r="CI277"/>
          <cell r="CJ277"/>
          <cell r="CK277"/>
          <cell r="CL277"/>
          <cell r="CM277"/>
          <cell r="CN277"/>
          <cell r="CO277"/>
          <cell r="CP277"/>
          <cell r="CQ277"/>
          <cell r="CR277"/>
          <cell r="CS277"/>
          <cell r="CT277"/>
          <cell r="CU277"/>
          <cell r="CV277"/>
          <cell r="CW277"/>
          <cell r="CX277"/>
          <cell r="CY277"/>
          <cell r="CZ277"/>
          <cell r="DA277"/>
          <cell r="DB277"/>
          <cell r="DC277"/>
          <cell r="DD277"/>
          <cell r="DE277"/>
          <cell r="DF277"/>
          <cell r="DG277"/>
          <cell r="DH277"/>
          <cell r="DI277"/>
          <cell r="DJ277"/>
          <cell r="DK277"/>
          <cell r="DL277"/>
          <cell r="DM277"/>
          <cell r="DN277"/>
          <cell r="DO277"/>
          <cell r="DP277"/>
          <cell r="DQ277"/>
          <cell r="DR277"/>
          <cell r="DS277"/>
          <cell r="DT277"/>
          <cell r="DU277"/>
          <cell r="DV277"/>
          <cell r="DW277"/>
          <cell r="DX277"/>
          <cell r="DY277"/>
          <cell r="DZ277"/>
          <cell r="EA277"/>
          <cell r="EB277"/>
          <cell r="EC277"/>
          <cell r="ED277"/>
          <cell r="EE277"/>
          <cell r="EF277"/>
          <cell r="EG277"/>
          <cell r="EH277"/>
          <cell r="EI277"/>
          <cell r="EJ277"/>
        </row>
        <row r="278">
          <cell r="B278"/>
          <cell r="C278"/>
          <cell r="D278"/>
          <cell r="E278"/>
          <cell r="F278"/>
          <cell r="G278"/>
          <cell r="H278"/>
          <cell r="I278"/>
          <cell r="J278"/>
          <cell r="K278"/>
          <cell r="L278"/>
          <cell r="M278"/>
          <cell r="N278"/>
          <cell r="O278"/>
          <cell r="P278"/>
          <cell r="Q278"/>
          <cell r="R278"/>
          <cell r="S278"/>
          <cell r="T278"/>
          <cell r="U278"/>
          <cell r="V278"/>
          <cell r="W278"/>
          <cell r="X278"/>
          <cell r="Y278"/>
          <cell r="Z278"/>
          <cell r="AA278"/>
          <cell r="AB278"/>
          <cell r="AC278"/>
          <cell r="AD278">
            <v>43107</v>
          </cell>
          <cell r="AE278"/>
          <cell r="AF278"/>
          <cell r="AG278"/>
          <cell r="AH278"/>
          <cell r="AI278"/>
          <cell r="AJ278"/>
          <cell r="AK278"/>
          <cell r="AL278"/>
          <cell r="AM278"/>
          <cell r="AN278"/>
          <cell r="AO278"/>
          <cell r="AP278"/>
          <cell r="AQ278"/>
          <cell r="AR278"/>
          <cell r="AS278"/>
          <cell r="AT278"/>
          <cell r="AU278"/>
          <cell r="AV278"/>
          <cell r="AW278"/>
          <cell r="AX278"/>
          <cell r="AY278"/>
          <cell r="AZ278"/>
          <cell r="BA278"/>
          <cell r="BB278"/>
          <cell r="BC278"/>
          <cell r="BD278"/>
          <cell r="BE278"/>
          <cell r="BF278"/>
          <cell r="BG278"/>
          <cell r="BH278"/>
          <cell r="BI278"/>
          <cell r="BJ278"/>
          <cell r="BK278"/>
          <cell r="BL278"/>
          <cell r="BM278"/>
          <cell r="BN278"/>
          <cell r="BO278"/>
          <cell r="BP278"/>
          <cell r="BQ278"/>
          <cell r="BR278"/>
          <cell r="BS278"/>
          <cell r="BT278"/>
          <cell r="BU278"/>
          <cell r="BV278"/>
          <cell r="BW278"/>
          <cell r="BX278"/>
          <cell r="BY278"/>
          <cell r="BZ278"/>
          <cell r="CA278"/>
          <cell r="CB278"/>
          <cell r="CC278"/>
          <cell r="CD278"/>
          <cell r="CE278"/>
          <cell r="CF278"/>
          <cell r="CG278"/>
          <cell r="CH278"/>
          <cell r="CI278"/>
          <cell r="CJ278"/>
          <cell r="CK278"/>
          <cell r="CL278"/>
          <cell r="CM278"/>
          <cell r="CN278"/>
          <cell r="CO278"/>
          <cell r="CP278"/>
          <cell r="CQ278"/>
          <cell r="CR278"/>
          <cell r="CS278"/>
          <cell r="CT278"/>
          <cell r="CU278"/>
          <cell r="CV278"/>
          <cell r="CW278"/>
          <cell r="CX278"/>
          <cell r="CY278"/>
          <cell r="CZ278"/>
          <cell r="DA278"/>
          <cell r="DB278"/>
          <cell r="DC278"/>
          <cell r="DD278"/>
          <cell r="DE278"/>
          <cell r="DF278"/>
          <cell r="DG278"/>
          <cell r="DH278"/>
          <cell r="DI278"/>
          <cell r="DJ278"/>
          <cell r="DK278"/>
          <cell r="DL278"/>
          <cell r="DM278"/>
          <cell r="DN278"/>
          <cell r="DO278"/>
          <cell r="DP278"/>
          <cell r="DQ278"/>
          <cell r="DR278"/>
          <cell r="DS278"/>
          <cell r="DT278"/>
          <cell r="DU278"/>
          <cell r="DV278"/>
          <cell r="DW278"/>
          <cell r="DX278"/>
          <cell r="DY278"/>
          <cell r="DZ278"/>
          <cell r="EA278"/>
          <cell r="EB278"/>
          <cell r="EC278"/>
          <cell r="ED278"/>
          <cell r="EE278"/>
          <cell r="EF278"/>
          <cell r="EG278"/>
          <cell r="EH278"/>
          <cell r="EI278"/>
          <cell r="EJ278"/>
        </row>
        <row r="279">
          <cell r="B279"/>
          <cell r="C279"/>
          <cell r="D279"/>
          <cell r="E279"/>
          <cell r="F279"/>
          <cell r="G279"/>
          <cell r="H279"/>
          <cell r="I279"/>
          <cell r="J279"/>
          <cell r="K279"/>
          <cell r="L279"/>
          <cell r="M279"/>
          <cell r="N279"/>
          <cell r="O279"/>
          <cell r="P279"/>
          <cell r="Q279"/>
          <cell r="R279"/>
          <cell r="S279"/>
          <cell r="T279"/>
          <cell r="U279"/>
          <cell r="V279"/>
          <cell r="W279"/>
          <cell r="X279"/>
          <cell r="Y279"/>
          <cell r="Z279"/>
          <cell r="AA279"/>
          <cell r="AB279"/>
          <cell r="AC279"/>
          <cell r="AD279"/>
          <cell r="AE279"/>
          <cell r="AF279"/>
          <cell r="AG279"/>
          <cell r="AH279"/>
          <cell r="AI279"/>
          <cell r="AJ279"/>
          <cell r="AK279"/>
          <cell r="AL279"/>
          <cell r="AM279"/>
          <cell r="AN279"/>
          <cell r="AO279"/>
          <cell r="AP279"/>
          <cell r="AQ279"/>
          <cell r="AR279"/>
          <cell r="AS279"/>
          <cell r="AT279"/>
          <cell r="AU279"/>
          <cell r="AV279"/>
          <cell r="AW279"/>
          <cell r="AX279"/>
          <cell r="AY279"/>
          <cell r="AZ279"/>
          <cell r="BA279"/>
          <cell r="BB279"/>
          <cell r="BC279"/>
          <cell r="BD279"/>
          <cell r="BE279"/>
          <cell r="BF279"/>
          <cell r="BG279"/>
          <cell r="BH279"/>
          <cell r="BI279"/>
          <cell r="BJ279"/>
          <cell r="BK279"/>
          <cell r="BL279"/>
          <cell r="BM279"/>
          <cell r="BN279"/>
          <cell r="BO279"/>
          <cell r="BP279"/>
          <cell r="BQ279"/>
          <cell r="BR279"/>
          <cell r="BS279"/>
          <cell r="BT279"/>
          <cell r="BU279"/>
          <cell r="BV279"/>
          <cell r="BW279"/>
          <cell r="BX279"/>
          <cell r="BY279"/>
          <cell r="BZ279"/>
          <cell r="CA279"/>
          <cell r="CB279"/>
          <cell r="CC279"/>
          <cell r="CD279"/>
          <cell r="CE279"/>
          <cell r="CF279"/>
          <cell r="CG279"/>
          <cell r="CH279"/>
          <cell r="CI279"/>
          <cell r="CJ279"/>
          <cell r="CK279"/>
          <cell r="CL279"/>
          <cell r="CM279"/>
          <cell r="CN279"/>
          <cell r="CO279"/>
          <cell r="CP279"/>
          <cell r="CQ279"/>
          <cell r="CR279"/>
          <cell r="CS279"/>
          <cell r="CT279"/>
          <cell r="CU279"/>
          <cell r="CV279"/>
          <cell r="CW279"/>
          <cell r="CX279"/>
          <cell r="CY279"/>
          <cell r="CZ279"/>
          <cell r="DA279"/>
          <cell r="DB279"/>
          <cell r="DC279"/>
          <cell r="DD279"/>
          <cell r="DE279"/>
          <cell r="DF279"/>
          <cell r="DG279"/>
          <cell r="DH279"/>
          <cell r="DI279"/>
          <cell r="DJ279"/>
          <cell r="DK279"/>
          <cell r="DL279"/>
          <cell r="DM279"/>
          <cell r="DN279"/>
          <cell r="DO279"/>
          <cell r="DP279"/>
          <cell r="DQ279"/>
          <cell r="DR279"/>
          <cell r="DS279"/>
          <cell r="DT279"/>
          <cell r="DU279"/>
          <cell r="DV279"/>
          <cell r="DW279"/>
          <cell r="DX279"/>
          <cell r="DY279"/>
          <cell r="DZ279"/>
          <cell r="EA279"/>
          <cell r="EB279"/>
          <cell r="EC279"/>
          <cell r="ED279"/>
          <cell r="EE279"/>
          <cell r="EF279"/>
          <cell r="EG279"/>
          <cell r="EH279"/>
          <cell r="EI279"/>
          <cell r="EJ279"/>
        </row>
        <row r="280">
          <cell r="B280"/>
          <cell r="C280"/>
          <cell r="D280"/>
          <cell r="E280"/>
          <cell r="F280"/>
          <cell r="G280"/>
          <cell r="H280"/>
          <cell r="I280"/>
          <cell r="J280"/>
          <cell r="K280"/>
          <cell r="L280"/>
          <cell r="M280"/>
          <cell r="N280"/>
          <cell r="O280"/>
          <cell r="P280"/>
          <cell r="Q280"/>
          <cell r="R280"/>
          <cell r="S280"/>
          <cell r="T280"/>
          <cell r="U280"/>
          <cell r="V280"/>
          <cell r="W280"/>
          <cell r="X280"/>
          <cell r="Y280"/>
          <cell r="Z280"/>
          <cell r="AA280"/>
          <cell r="AB280"/>
          <cell r="AC280"/>
          <cell r="AD280">
            <v>43107</v>
          </cell>
          <cell r="AE280"/>
          <cell r="AF280"/>
          <cell r="AG280"/>
          <cell r="AH280"/>
          <cell r="AI280"/>
          <cell r="AJ280"/>
          <cell r="AK280"/>
          <cell r="AL280"/>
          <cell r="AM280"/>
          <cell r="AN280"/>
          <cell r="AO280"/>
          <cell r="AP280"/>
          <cell r="AQ280"/>
          <cell r="AR280"/>
          <cell r="AS280"/>
          <cell r="AT280"/>
          <cell r="AU280"/>
          <cell r="AV280"/>
          <cell r="AW280"/>
          <cell r="AX280"/>
          <cell r="AY280"/>
          <cell r="AZ280"/>
          <cell r="BA280"/>
          <cell r="BB280"/>
          <cell r="BC280"/>
          <cell r="BD280"/>
          <cell r="BE280"/>
          <cell r="BF280"/>
          <cell r="BG280"/>
          <cell r="BH280"/>
          <cell r="BI280"/>
          <cell r="BJ280"/>
          <cell r="BK280"/>
          <cell r="BL280"/>
          <cell r="BM280"/>
          <cell r="BN280"/>
          <cell r="BO280"/>
          <cell r="BP280"/>
          <cell r="BQ280"/>
          <cell r="BR280"/>
          <cell r="BS280"/>
          <cell r="BT280"/>
          <cell r="BU280"/>
          <cell r="BV280"/>
          <cell r="BW280"/>
          <cell r="BX280"/>
          <cell r="BY280"/>
          <cell r="BZ280"/>
          <cell r="CA280"/>
          <cell r="CB280"/>
          <cell r="CC280"/>
          <cell r="CD280"/>
          <cell r="CE280"/>
          <cell r="CF280"/>
          <cell r="CG280"/>
          <cell r="CH280"/>
          <cell r="CI280"/>
          <cell r="CJ280"/>
          <cell r="CK280"/>
          <cell r="CL280"/>
          <cell r="CM280"/>
          <cell r="CN280"/>
          <cell r="CO280"/>
          <cell r="CP280"/>
          <cell r="CQ280"/>
          <cell r="CR280"/>
          <cell r="CS280"/>
          <cell r="CT280"/>
          <cell r="CU280"/>
          <cell r="CV280"/>
          <cell r="CW280"/>
          <cell r="CX280"/>
          <cell r="CY280"/>
          <cell r="CZ280"/>
          <cell r="DA280"/>
          <cell r="DB280"/>
          <cell r="DC280"/>
          <cell r="DD280"/>
          <cell r="DE280"/>
          <cell r="DF280"/>
          <cell r="DG280"/>
          <cell r="DH280"/>
          <cell r="DI280"/>
          <cell r="DJ280"/>
          <cell r="DK280"/>
          <cell r="DL280"/>
          <cell r="DM280"/>
          <cell r="DN280"/>
          <cell r="DO280"/>
          <cell r="DP280"/>
          <cell r="DQ280"/>
          <cell r="DR280"/>
          <cell r="DS280"/>
          <cell r="DT280"/>
          <cell r="DU280"/>
          <cell r="DV280"/>
          <cell r="DW280"/>
          <cell r="DX280"/>
          <cell r="DY280"/>
          <cell r="DZ280"/>
          <cell r="EA280"/>
          <cell r="EB280"/>
          <cell r="EC280"/>
          <cell r="ED280"/>
          <cell r="EE280"/>
          <cell r="EF280"/>
          <cell r="EG280"/>
          <cell r="EH280"/>
          <cell r="EI280"/>
          <cell r="EJ280"/>
        </row>
        <row r="281">
          <cell r="B281"/>
          <cell r="C281"/>
          <cell r="D281"/>
          <cell r="E281"/>
          <cell r="F281"/>
          <cell r="G281"/>
          <cell r="H281"/>
          <cell r="I281"/>
          <cell r="J281"/>
          <cell r="K281"/>
          <cell r="L281"/>
          <cell r="M281"/>
          <cell r="N281"/>
          <cell r="O281"/>
          <cell r="P281"/>
          <cell r="Q281"/>
          <cell r="R281"/>
          <cell r="S281"/>
          <cell r="T281"/>
          <cell r="U281"/>
          <cell r="V281"/>
          <cell r="W281"/>
          <cell r="X281"/>
          <cell r="Y281"/>
          <cell r="Z281"/>
          <cell r="AA281"/>
          <cell r="AB281"/>
          <cell r="AC281"/>
          <cell r="AD281" t="str">
            <v>Project</v>
          </cell>
          <cell r="AE281"/>
          <cell r="AF281"/>
          <cell r="AG281"/>
          <cell r="AH281"/>
          <cell r="AI281"/>
          <cell r="AJ281"/>
          <cell r="AK281"/>
          <cell r="AL281"/>
          <cell r="AM281"/>
          <cell r="AN281"/>
          <cell r="AO281"/>
          <cell r="AP281"/>
          <cell r="AQ281"/>
          <cell r="AR281"/>
          <cell r="AS281"/>
          <cell r="AT281"/>
          <cell r="AU281"/>
          <cell r="AV281"/>
          <cell r="AW281"/>
          <cell r="AX281"/>
          <cell r="AY281"/>
          <cell r="AZ281"/>
          <cell r="BA281"/>
          <cell r="BB281"/>
          <cell r="BC281"/>
          <cell r="BD281"/>
          <cell r="BE281"/>
          <cell r="BF281"/>
          <cell r="BG281"/>
          <cell r="BH281"/>
          <cell r="BI281"/>
          <cell r="BJ281"/>
          <cell r="BK281"/>
          <cell r="BL281"/>
          <cell r="BM281"/>
          <cell r="BN281"/>
          <cell r="BO281"/>
          <cell r="BP281"/>
          <cell r="BQ281"/>
          <cell r="BR281"/>
          <cell r="BS281"/>
          <cell r="BT281"/>
          <cell r="BU281"/>
          <cell r="BV281"/>
          <cell r="BW281"/>
          <cell r="BX281"/>
          <cell r="BY281"/>
          <cell r="BZ281"/>
          <cell r="CA281"/>
          <cell r="CB281"/>
          <cell r="CC281"/>
          <cell r="CD281"/>
          <cell r="CE281"/>
          <cell r="CF281"/>
          <cell r="CG281"/>
          <cell r="CH281"/>
          <cell r="CI281"/>
          <cell r="CJ281"/>
          <cell r="CK281"/>
          <cell r="CL281"/>
          <cell r="CM281"/>
          <cell r="CN281"/>
          <cell r="CO281"/>
          <cell r="CP281"/>
          <cell r="CQ281"/>
          <cell r="CR281"/>
          <cell r="CS281"/>
          <cell r="CT281"/>
          <cell r="CU281"/>
          <cell r="CV281"/>
          <cell r="CW281"/>
          <cell r="CX281"/>
          <cell r="CY281"/>
          <cell r="CZ281"/>
          <cell r="DA281"/>
          <cell r="DB281"/>
          <cell r="DC281"/>
          <cell r="DD281"/>
          <cell r="DE281"/>
          <cell r="DF281"/>
          <cell r="DG281"/>
          <cell r="DH281"/>
          <cell r="DI281"/>
          <cell r="DJ281"/>
          <cell r="DK281"/>
          <cell r="DL281"/>
          <cell r="DM281"/>
          <cell r="DN281"/>
          <cell r="DO281"/>
          <cell r="DP281"/>
          <cell r="DQ281"/>
          <cell r="DR281"/>
          <cell r="DS281"/>
          <cell r="DT281"/>
          <cell r="DU281"/>
          <cell r="DV281"/>
          <cell r="DW281"/>
          <cell r="DX281"/>
          <cell r="DY281"/>
          <cell r="DZ281"/>
          <cell r="EA281"/>
          <cell r="EB281"/>
          <cell r="EC281"/>
          <cell r="ED281"/>
          <cell r="EE281"/>
          <cell r="EF281"/>
          <cell r="EG281"/>
          <cell r="EH281"/>
          <cell r="EI281"/>
          <cell r="EJ281"/>
        </row>
        <row r="282">
          <cell r="B282"/>
          <cell r="C282"/>
          <cell r="D282"/>
          <cell r="E282"/>
          <cell r="F282"/>
          <cell r="G282"/>
          <cell r="H282"/>
          <cell r="I282"/>
          <cell r="J282"/>
          <cell r="K282"/>
          <cell r="L282"/>
          <cell r="M282"/>
          <cell r="N282"/>
          <cell r="O282"/>
          <cell r="P282"/>
          <cell r="Q282"/>
          <cell r="R282"/>
          <cell r="S282"/>
          <cell r="T282"/>
          <cell r="U282"/>
          <cell r="V282"/>
          <cell r="W282"/>
          <cell r="X282"/>
          <cell r="Y282"/>
          <cell r="Z282"/>
          <cell r="AA282"/>
          <cell r="AB282"/>
          <cell r="AC282"/>
          <cell r="AD282" t="str">
            <v>As it is a rolling programme of individual projects, each project has an independent review and approval by the PSBP Head of Assuance and Approvals. Therefore dates have been provided for the overall programme at various phases and percentage intervalsDates for theses milestones have been treated as baseline as these align to the new milestones agreed as part of the Performance Framework with IPA.</v>
          </cell>
          <cell r="AE282"/>
          <cell r="AF282"/>
          <cell r="AG282"/>
          <cell r="AH282"/>
          <cell r="AI282"/>
          <cell r="AJ282"/>
          <cell r="AK282"/>
          <cell r="AL282"/>
          <cell r="AM282"/>
          <cell r="AN282"/>
          <cell r="AO282"/>
          <cell r="AP282"/>
          <cell r="AQ282"/>
          <cell r="AR282"/>
          <cell r="AS282"/>
          <cell r="AT282"/>
          <cell r="AU282"/>
          <cell r="AV282"/>
          <cell r="AW282"/>
          <cell r="AX282"/>
          <cell r="AY282"/>
          <cell r="AZ282"/>
          <cell r="BA282"/>
          <cell r="BB282"/>
          <cell r="BC282"/>
          <cell r="BD282"/>
          <cell r="BE282"/>
          <cell r="BF282"/>
          <cell r="BG282"/>
          <cell r="BH282"/>
          <cell r="BI282"/>
          <cell r="BJ282"/>
          <cell r="BK282"/>
          <cell r="BL282"/>
          <cell r="BM282"/>
          <cell r="BN282"/>
          <cell r="BO282"/>
          <cell r="BP282"/>
          <cell r="BQ282"/>
          <cell r="BR282"/>
          <cell r="BS282"/>
          <cell r="BT282"/>
          <cell r="BU282"/>
          <cell r="BV282"/>
          <cell r="BW282"/>
          <cell r="BX282"/>
          <cell r="BY282"/>
          <cell r="BZ282"/>
          <cell r="CA282"/>
          <cell r="CB282"/>
          <cell r="CC282"/>
          <cell r="CD282"/>
          <cell r="CE282"/>
          <cell r="CF282"/>
          <cell r="CG282"/>
          <cell r="CH282"/>
          <cell r="CI282"/>
          <cell r="CJ282"/>
          <cell r="CK282"/>
          <cell r="CL282"/>
          <cell r="CM282"/>
          <cell r="CN282"/>
          <cell r="CO282"/>
          <cell r="CP282"/>
          <cell r="CQ282"/>
          <cell r="CR282"/>
          <cell r="CS282"/>
          <cell r="CT282"/>
          <cell r="CU282"/>
          <cell r="CV282"/>
          <cell r="CW282"/>
          <cell r="CX282"/>
          <cell r="CY282"/>
          <cell r="CZ282"/>
          <cell r="DA282"/>
          <cell r="DB282"/>
          <cell r="DC282"/>
          <cell r="DD282"/>
          <cell r="DE282"/>
          <cell r="DF282"/>
          <cell r="DG282"/>
          <cell r="DH282"/>
          <cell r="DI282"/>
          <cell r="DJ282"/>
          <cell r="DK282"/>
          <cell r="DL282"/>
          <cell r="DM282"/>
          <cell r="DN282"/>
          <cell r="DO282"/>
          <cell r="DP282"/>
          <cell r="DQ282"/>
          <cell r="DR282"/>
          <cell r="DS282"/>
          <cell r="DT282"/>
          <cell r="DU282"/>
          <cell r="DV282"/>
          <cell r="DW282"/>
          <cell r="DX282"/>
          <cell r="DY282"/>
          <cell r="DZ282"/>
          <cell r="EA282"/>
          <cell r="EB282"/>
          <cell r="EC282"/>
          <cell r="ED282"/>
          <cell r="EE282"/>
          <cell r="EF282"/>
          <cell r="EG282"/>
          <cell r="EH282"/>
          <cell r="EI282"/>
          <cell r="EJ282"/>
        </row>
        <row r="283">
          <cell r="B283"/>
          <cell r="C283"/>
          <cell r="D283"/>
          <cell r="E283"/>
          <cell r="F283"/>
          <cell r="G283"/>
          <cell r="H283"/>
          <cell r="I283"/>
          <cell r="J283"/>
          <cell r="K283"/>
          <cell r="L283"/>
          <cell r="M283"/>
          <cell r="N283"/>
          <cell r="O283"/>
          <cell r="P283"/>
          <cell r="Q283"/>
          <cell r="R283"/>
          <cell r="S283"/>
          <cell r="T283"/>
          <cell r="U283"/>
          <cell r="V283"/>
          <cell r="W283"/>
          <cell r="X283"/>
          <cell r="Y283"/>
          <cell r="Z283"/>
          <cell r="AA283"/>
          <cell r="AB283"/>
          <cell r="AC283"/>
          <cell r="AD283" t="str">
            <v>50% PSBP2 Contracts Awarded</v>
          </cell>
          <cell r="AE283"/>
          <cell r="AF283"/>
          <cell r="AG283"/>
          <cell r="AH283"/>
          <cell r="AI283"/>
          <cell r="AJ283"/>
          <cell r="AK283"/>
          <cell r="AL283"/>
          <cell r="AM283"/>
          <cell r="AN283"/>
          <cell r="AO283"/>
          <cell r="AP283"/>
          <cell r="AQ283"/>
          <cell r="AR283"/>
          <cell r="AS283"/>
          <cell r="AT283"/>
          <cell r="AU283"/>
          <cell r="AV283"/>
          <cell r="AW283"/>
          <cell r="AX283"/>
          <cell r="AY283"/>
          <cell r="AZ283"/>
          <cell r="BA283"/>
          <cell r="BB283"/>
          <cell r="BC283"/>
          <cell r="BD283"/>
          <cell r="BE283"/>
          <cell r="BF283"/>
          <cell r="BG283"/>
          <cell r="BH283"/>
          <cell r="BI283"/>
          <cell r="BJ283"/>
          <cell r="BK283"/>
          <cell r="BL283"/>
          <cell r="BM283"/>
          <cell r="BN283"/>
          <cell r="BO283"/>
          <cell r="BP283"/>
          <cell r="BQ283"/>
          <cell r="BR283"/>
          <cell r="BS283"/>
          <cell r="BT283"/>
          <cell r="BU283"/>
          <cell r="BV283"/>
          <cell r="BW283"/>
          <cell r="BX283"/>
          <cell r="BY283"/>
          <cell r="BZ283"/>
          <cell r="CA283"/>
          <cell r="CB283"/>
          <cell r="CC283"/>
          <cell r="CD283"/>
          <cell r="CE283"/>
          <cell r="CF283"/>
          <cell r="CG283"/>
          <cell r="CH283"/>
          <cell r="CI283"/>
          <cell r="CJ283"/>
          <cell r="CK283"/>
          <cell r="CL283"/>
          <cell r="CM283"/>
          <cell r="CN283"/>
          <cell r="CO283"/>
          <cell r="CP283"/>
          <cell r="CQ283"/>
          <cell r="CR283"/>
          <cell r="CS283"/>
          <cell r="CT283"/>
          <cell r="CU283"/>
          <cell r="CV283"/>
          <cell r="CW283"/>
          <cell r="CX283"/>
          <cell r="CY283"/>
          <cell r="CZ283"/>
          <cell r="DA283"/>
          <cell r="DB283"/>
          <cell r="DC283"/>
          <cell r="DD283"/>
          <cell r="DE283"/>
          <cell r="DF283"/>
          <cell r="DG283"/>
          <cell r="DH283"/>
          <cell r="DI283"/>
          <cell r="DJ283"/>
          <cell r="DK283"/>
          <cell r="DL283"/>
          <cell r="DM283"/>
          <cell r="DN283"/>
          <cell r="DO283"/>
          <cell r="DP283"/>
          <cell r="DQ283"/>
          <cell r="DR283"/>
          <cell r="DS283"/>
          <cell r="DT283"/>
          <cell r="DU283"/>
          <cell r="DV283"/>
          <cell r="DW283"/>
          <cell r="DX283"/>
          <cell r="DY283"/>
          <cell r="DZ283"/>
          <cell r="EA283"/>
          <cell r="EB283"/>
          <cell r="EC283"/>
          <cell r="ED283"/>
          <cell r="EE283"/>
          <cell r="EF283"/>
          <cell r="EG283"/>
          <cell r="EH283"/>
          <cell r="EI283"/>
          <cell r="EJ283"/>
        </row>
        <row r="284">
          <cell r="B284"/>
          <cell r="C284"/>
          <cell r="D284"/>
          <cell r="E284"/>
          <cell r="F284"/>
          <cell r="G284"/>
          <cell r="H284"/>
          <cell r="I284"/>
          <cell r="J284"/>
          <cell r="K284"/>
          <cell r="L284"/>
          <cell r="M284"/>
          <cell r="N284"/>
          <cell r="O284"/>
          <cell r="P284"/>
          <cell r="Q284"/>
          <cell r="R284"/>
          <cell r="S284"/>
          <cell r="T284"/>
          <cell r="U284"/>
          <cell r="V284"/>
          <cell r="W284"/>
          <cell r="X284"/>
          <cell r="Y284"/>
          <cell r="Z284"/>
          <cell r="AA284"/>
          <cell r="AB284"/>
          <cell r="AC284"/>
          <cell r="AD284">
            <v>43229</v>
          </cell>
          <cell r="AE284"/>
          <cell r="AF284"/>
          <cell r="AG284"/>
          <cell r="AH284"/>
          <cell r="AI284"/>
          <cell r="AJ284"/>
          <cell r="AK284"/>
          <cell r="AL284"/>
          <cell r="AM284"/>
          <cell r="AN284"/>
          <cell r="AO284"/>
          <cell r="AP284"/>
          <cell r="AQ284"/>
          <cell r="AR284"/>
          <cell r="AS284"/>
          <cell r="AT284"/>
          <cell r="AU284"/>
          <cell r="AV284"/>
          <cell r="AW284"/>
          <cell r="AX284"/>
          <cell r="AY284"/>
          <cell r="AZ284"/>
          <cell r="BA284"/>
          <cell r="BB284"/>
          <cell r="BC284"/>
          <cell r="BD284"/>
          <cell r="BE284"/>
          <cell r="BF284"/>
          <cell r="BG284"/>
          <cell r="BH284"/>
          <cell r="BI284"/>
          <cell r="BJ284"/>
          <cell r="BK284"/>
          <cell r="BL284"/>
          <cell r="BM284"/>
          <cell r="BN284"/>
          <cell r="BO284"/>
          <cell r="BP284"/>
          <cell r="BQ284"/>
          <cell r="BR284"/>
          <cell r="BS284"/>
          <cell r="BT284"/>
          <cell r="BU284"/>
          <cell r="BV284"/>
          <cell r="BW284"/>
          <cell r="BX284"/>
          <cell r="BY284"/>
          <cell r="BZ284"/>
          <cell r="CA284"/>
          <cell r="CB284"/>
          <cell r="CC284"/>
          <cell r="CD284"/>
          <cell r="CE284"/>
          <cell r="CF284"/>
          <cell r="CG284"/>
          <cell r="CH284"/>
          <cell r="CI284"/>
          <cell r="CJ284"/>
          <cell r="CK284"/>
          <cell r="CL284"/>
          <cell r="CM284"/>
          <cell r="CN284"/>
          <cell r="CO284"/>
          <cell r="CP284"/>
          <cell r="CQ284"/>
          <cell r="CR284"/>
          <cell r="CS284"/>
          <cell r="CT284"/>
          <cell r="CU284"/>
          <cell r="CV284"/>
          <cell r="CW284"/>
          <cell r="CX284"/>
          <cell r="CY284"/>
          <cell r="CZ284"/>
          <cell r="DA284"/>
          <cell r="DB284"/>
          <cell r="DC284"/>
          <cell r="DD284"/>
          <cell r="DE284"/>
          <cell r="DF284"/>
          <cell r="DG284"/>
          <cell r="DH284"/>
          <cell r="DI284"/>
          <cell r="DJ284"/>
          <cell r="DK284"/>
          <cell r="DL284"/>
          <cell r="DM284"/>
          <cell r="DN284"/>
          <cell r="DO284"/>
          <cell r="DP284"/>
          <cell r="DQ284"/>
          <cell r="DR284"/>
          <cell r="DS284"/>
          <cell r="DT284"/>
          <cell r="DU284"/>
          <cell r="DV284"/>
          <cell r="DW284"/>
          <cell r="DX284"/>
          <cell r="DY284"/>
          <cell r="DZ284"/>
          <cell r="EA284"/>
          <cell r="EB284"/>
          <cell r="EC284"/>
          <cell r="ED284"/>
          <cell r="EE284"/>
          <cell r="EF284"/>
          <cell r="EG284"/>
          <cell r="EH284"/>
          <cell r="EI284"/>
          <cell r="EJ284"/>
        </row>
        <row r="285">
          <cell r="B285"/>
          <cell r="C285"/>
          <cell r="D285"/>
          <cell r="E285"/>
          <cell r="F285"/>
          <cell r="G285"/>
          <cell r="H285"/>
          <cell r="I285"/>
          <cell r="J285"/>
          <cell r="K285"/>
          <cell r="L285"/>
          <cell r="M285"/>
          <cell r="N285"/>
          <cell r="O285"/>
          <cell r="P285"/>
          <cell r="Q285"/>
          <cell r="R285"/>
          <cell r="S285"/>
          <cell r="T285"/>
          <cell r="U285"/>
          <cell r="V285"/>
          <cell r="W285"/>
          <cell r="X285"/>
          <cell r="Y285"/>
          <cell r="Z285"/>
          <cell r="AA285"/>
          <cell r="AB285"/>
          <cell r="AC285"/>
          <cell r="AD285"/>
          <cell r="AE285"/>
          <cell r="AF285"/>
          <cell r="AG285"/>
          <cell r="AH285"/>
          <cell r="AI285"/>
          <cell r="AJ285"/>
          <cell r="AK285"/>
          <cell r="AL285"/>
          <cell r="AM285"/>
          <cell r="AN285"/>
          <cell r="AO285"/>
          <cell r="AP285"/>
          <cell r="AQ285"/>
          <cell r="AR285"/>
          <cell r="AS285"/>
          <cell r="AT285"/>
          <cell r="AU285"/>
          <cell r="AV285"/>
          <cell r="AW285"/>
          <cell r="AX285"/>
          <cell r="AY285"/>
          <cell r="AZ285"/>
          <cell r="BA285"/>
          <cell r="BB285"/>
          <cell r="BC285"/>
          <cell r="BD285"/>
          <cell r="BE285"/>
          <cell r="BF285"/>
          <cell r="BG285"/>
          <cell r="BH285"/>
          <cell r="BI285"/>
          <cell r="BJ285"/>
          <cell r="BK285"/>
          <cell r="BL285"/>
          <cell r="BM285"/>
          <cell r="BN285"/>
          <cell r="BO285"/>
          <cell r="BP285"/>
          <cell r="BQ285"/>
          <cell r="BR285"/>
          <cell r="BS285"/>
          <cell r="BT285"/>
          <cell r="BU285"/>
          <cell r="BV285"/>
          <cell r="BW285"/>
          <cell r="BX285"/>
          <cell r="BY285"/>
          <cell r="BZ285"/>
          <cell r="CA285"/>
          <cell r="CB285"/>
          <cell r="CC285"/>
          <cell r="CD285"/>
          <cell r="CE285"/>
          <cell r="CF285"/>
          <cell r="CG285"/>
          <cell r="CH285"/>
          <cell r="CI285"/>
          <cell r="CJ285"/>
          <cell r="CK285"/>
          <cell r="CL285"/>
          <cell r="CM285"/>
          <cell r="CN285"/>
          <cell r="CO285"/>
          <cell r="CP285"/>
          <cell r="CQ285"/>
          <cell r="CR285"/>
          <cell r="CS285"/>
          <cell r="CT285"/>
          <cell r="CU285"/>
          <cell r="CV285"/>
          <cell r="CW285"/>
          <cell r="CX285"/>
          <cell r="CY285"/>
          <cell r="CZ285"/>
          <cell r="DA285"/>
          <cell r="DB285"/>
          <cell r="DC285"/>
          <cell r="DD285"/>
          <cell r="DE285"/>
          <cell r="DF285"/>
          <cell r="DG285"/>
          <cell r="DH285"/>
          <cell r="DI285"/>
          <cell r="DJ285"/>
          <cell r="DK285"/>
          <cell r="DL285"/>
          <cell r="DM285"/>
          <cell r="DN285"/>
          <cell r="DO285"/>
          <cell r="DP285"/>
          <cell r="DQ285"/>
          <cell r="DR285"/>
          <cell r="DS285"/>
          <cell r="DT285"/>
          <cell r="DU285"/>
          <cell r="DV285"/>
          <cell r="DW285"/>
          <cell r="DX285"/>
          <cell r="DY285"/>
          <cell r="DZ285"/>
          <cell r="EA285"/>
          <cell r="EB285"/>
          <cell r="EC285"/>
          <cell r="ED285"/>
          <cell r="EE285"/>
          <cell r="EF285"/>
          <cell r="EG285"/>
          <cell r="EH285"/>
          <cell r="EI285"/>
          <cell r="EJ285"/>
        </row>
        <row r="286">
          <cell r="B286"/>
          <cell r="C286"/>
          <cell r="D286"/>
          <cell r="E286"/>
          <cell r="F286"/>
          <cell r="G286"/>
          <cell r="H286"/>
          <cell r="I286"/>
          <cell r="J286"/>
          <cell r="K286"/>
          <cell r="L286"/>
          <cell r="M286"/>
          <cell r="N286"/>
          <cell r="O286"/>
          <cell r="P286"/>
          <cell r="Q286"/>
          <cell r="R286"/>
          <cell r="S286"/>
          <cell r="T286"/>
          <cell r="U286"/>
          <cell r="V286"/>
          <cell r="W286"/>
          <cell r="X286"/>
          <cell r="Y286"/>
          <cell r="Z286"/>
          <cell r="AA286"/>
          <cell r="AB286"/>
          <cell r="AC286"/>
          <cell r="AD286">
            <v>43229</v>
          </cell>
          <cell r="AE286"/>
          <cell r="AF286"/>
          <cell r="AG286"/>
          <cell r="AH286"/>
          <cell r="AI286"/>
          <cell r="AJ286"/>
          <cell r="AK286"/>
          <cell r="AL286"/>
          <cell r="AM286"/>
          <cell r="AN286"/>
          <cell r="AO286"/>
          <cell r="AP286"/>
          <cell r="AQ286"/>
          <cell r="AR286"/>
          <cell r="AS286"/>
          <cell r="AT286"/>
          <cell r="AU286"/>
          <cell r="AV286"/>
          <cell r="AW286"/>
          <cell r="AX286"/>
          <cell r="AY286"/>
          <cell r="AZ286"/>
          <cell r="BA286"/>
          <cell r="BB286"/>
          <cell r="BC286"/>
          <cell r="BD286"/>
          <cell r="BE286"/>
          <cell r="BF286"/>
          <cell r="BG286"/>
          <cell r="BH286"/>
          <cell r="BI286"/>
          <cell r="BJ286"/>
          <cell r="BK286"/>
          <cell r="BL286"/>
          <cell r="BM286"/>
          <cell r="BN286"/>
          <cell r="BO286"/>
          <cell r="BP286"/>
          <cell r="BQ286"/>
          <cell r="BR286"/>
          <cell r="BS286"/>
          <cell r="BT286"/>
          <cell r="BU286"/>
          <cell r="BV286"/>
          <cell r="BW286"/>
          <cell r="BX286"/>
          <cell r="BY286"/>
          <cell r="BZ286"/>
          <cell r="CA286"/>
          <cell r="CB286"/>
          <cell r="CC286"/>
          <cell r="CD286"/>
          <cell r="CE286"/>
          <cell r="CF286"/>
          <cell r="CG286"/>
          <cell r="CH286"/>
          <cell r="CI286"/>
          <cell r="CJ286"/>
          <cell r="CK286"/>
          <cell r="CL286"/>
          <cell r="CM286"/>
          <cell r="CN286"/>
          <cell r="CO286"/>
          <cell r="CP286"/>
          <cell r="CQ286"/>
          <cell r="CR286"/>
          <cell r="CS286"/>
          <cell r="CT286"/>
          <cell r="CU286"/>
          <cell r="CV286"/>
          <cell r="CW286"/>
          <cell r="CX286"/>
          <cell r="CY286"/>
          <cell r="CZ286"/>
          <cell r="DA286"/>
          <cell r="DB286"/>
          <cell r="DC286"/>
          <cell r="DD286"/>
          <cell r="DE286"/>
          <cell r="DF286"/>
          <cell r="DG286"/>
          <cell r="DH286"/>
          <cell r="DI286"/>
          <cell r="DJ286"/>
          <cell r="DK286"/>
          <cell r="DL286"/>
          <cell r="DM286"/>
          <cell r="DN286"/>
          <cell r="DO286"/>
          <cell r="DP286"/>
          <cell r="DQ286"/>
          <cell r="DR286"/>
          <cell r="DS286"/>
          <cell r="DT286"/>
          <cell r="DU286"/>
          <cell r="DV286"/>
          <cell r="DW286"/>
          <cell r="DX286"/>
          <cell r="DY286"/>
          <cell r="DZ286"/>
          <cell r="EA286"/>
          <cell r="EB286"/>
          <cell r="EC286"/>
          <cell r="ED286"/>
          <cell r="EE286"/>
          <cell r="EF286"/>
          <cell r="EG286"/>
          <cell r="EH286"/>
          <cell r="EI286"/>
          <cell r="EJ286"/>
        </row>
        <row r="287">
          <cell r="B287"/>
          <cell r="C287"/>
          <cell r="D287"/>
          <cell r="E287"/>
          <cell r="F287"/>
          <cell r="G287"/>
          <cell r="H287"/>
          <cell r="I287"/>
          <cell r="J287"/>
          <cell r="K287"/>
          <cell r="L287"/>
          <cell r="M287"/>
          <cell r="N287"/>
          <cell r="O287"/>
          <cell r="P287"/>
          <cell r="Q287"/>
          <cell r="R287"/>
          <cell r="S287"/>
          <cell r="T287"/>
          <cell r="U287"/>
          <cell r="V287"/>
          <cell r="W287"/>
          <cell r="X287"/>
          <cell r="Y287"/>
          <cell r="Z287"/>
          <cell r="AA287"/>
          <cell r="AB287"/>
          <cell r="AC287"/>
          <cell r="AD287" t="str">
            <v>Project</v>
          </cell>
          <cell r="AE287"/>
          <cell r="AF287"/>
          <cell r="AG287"/>
          <cell r="AH287"/>
          <cell r="AI287"/>
          <cell r="AJ287"/>
          <cell r="AK287"/>
          <cell r="AL287"/>
          <cell r="AM287"/>
          <cell r="AN287"/>
          <cell r="AO287"/>
          <cell r="AP287"/>
          <cell r="AQ287"/>
          <cell r="AR287"/>
          <cell r="AS287"/>
          <cell r="AT287"/>
          <cell r="AU287"/>
          <cell r="AV287"/>
          <cell r="AW287"/>
          <cell r="AX287"/>
          <cell r="AY287"/>
          <cell r="AZ287"/>
          <cell r="BA287"/>
          <cell r="BB287"/>
          <cell r="BC287"/>
          <cell r="BD287"/>
          <cell r="BE287"/>
          <cell r="BF287"/>
          <cell r="BG287"/>
          <cell r="BH287"/>
          <cell r="BI287"/>
          <cell r="BJ287"/>
          <cell r="BK287"/>
          <cell r="BL287"/>
          <cell r="BM287"/>
          <cell r="BN287"/>
          <cell r="BO287"/>
          <cell r="BP287"/>
          <cell r="BQ287"/>
          <cell r="BR287"/>
          <cell r="BS287"/>
          <cell r="BT287"/>
          <cell r="BU287"/>
          <cell r="BV287"/>
          <cell r="BW287"/>
          <cell r="BX287"/>
          <cell r="BY287"/>
          <cell r="BZ287"/>
          <cell r="CA287"/>
          <cell r="CB287"/>
          <cell r="CC287"/>
          <cell r="CD287"/>
          <cell r="CE287"/>
          <cell r="CF287"/>
          <cell r="CG287"/>
          <cell r="CH287"/>
          <cell r="CI287"/>
          <cell r="CJ287"/>
          <cell r="CK287"/>
          <cell r="CL287"/>
          <cell r="CM287"/>
          <cell r="CN287"/>
          <cell r="CO287"/>
          <cell r="CP287"/>
          <cell r="CQ287"/>
          <cell r="CR287"/>
          <cell r="CS287"/>
          <cell r="CT287"/>
          <cell r="CU287"/>
          <cell r="CV287"/>
          <cell r="CW287"/>
          <cell r="CX287"/>
          <cell r="CY287"/>
          <cell r="CZ287"/>
          <cell r="DA287"/>
          <cell r="DB287"/>
          <cell r="DC287"/>
          <cell r="DD287"/>
          <cell r="DE287"/>
          <cell r="DF287"/>
          <cell r="DG287"/>
          <cell r="DH287"/>
          <cell r="DI287"/>
          <cell r="DJ287"/>
          <cell r="DK287"/>
          <cell r="DL287"/>
          <cell r="DM287"/>
          <cell r="DN287"/>
          <cell r="DO287"/>
          <cell r="DP287"/>
          <cell r="DQ287"/>
          <cell r="DR287"/>
          <cell r="DS287"/>
          <cell r="DT287"/>
          <cell r="DU287"/>
          <cell r="DV287"/>
          <cell r="DW287"/>
          <cell r="DX287"/>
          <cell r="DY287"/>
          <cell r="DZ287"/>
          <cell r="EA287"/>
          <cell r="EB287"/>
          <cell r="EC287"/>
          <cell r="ED287"/>
          <cell r="EE287"/>
          <cell r="EF287"/>
          <cell r="EG287"/>
          <cell r="EH287"/>
          <cell r="EI287"/>
          <cell r="EJ287"/>
        </row>
        <row r="288">
          <cell r="B288"/>
          <cell r="C288"/>
          <cell r="D288"/>
          <cell r="E288"/>
          <cell r="F288"/>
          <cell r="G288"/>
          <cell r="H288"/>
          <cell r="I288"/>
          <cell r="J288"/>
          <cell r="K288"/>
          <cell r="L288"/>
          <cell r="M288"/>
          <cell r="N288"/>
          <cell r="O288"/>
          <cell r="P288"/>
          <cell r="Q288"/>
          <cell r="R288"/>
          <cell r="S288"/>
          <cell r="T288"/>
          <cell r="U288"/>
          <cell r="V288"/>
          <cell r="W288"/>
          <cell r="X288"/>
          <cell r="Y288"/>
          <cell r="Z288"/>
          <cell r="AA288"/>
          <cell r="AB288"/>
          <cell r="AC288"/>
          <cell r="AD288" t="str">
            <v>As it is a rolling programme of individual projects, each project has an independent review and approval by the PSBP Head of Assuance and Approvals. Therefore dates have been provided for the overall programme at various phases and percentage intervalsDates for theses milestones have been treated as baseline as these align to the new milestones agreed as part of the Performance Framework with IPA.</v>
          </cell>
          <cell r="AE288"/>
          <cell r="AF288"/>
          <cell r="AG288"/>
          <cell r="AH288"/>
          <cell r="AI288"/>
          <cell r="AJ288"/>
          <cell r="AK288"/>
          <cell r="AL288"/>
          <cell r="AM288"/>
          <cell r="AN288"/>
          <cell r="AO288"/>
          <cell r="AP288"/>
          <cell r="AQ288"/>
          <cell r="AR288"/>
          <cell r="AS288"/>
          <cell r="AT288"/>
          <cell r="AU288"/>
          <cell r="AV288"/>
          <cell r="AW288"/>
          <cell r="AX288"/>
          <cell r="AY288"/>
          <cell r="AZ288"/>
          <cell r="BA288"/>
          <cell r="BB288"/>
          <cell r="BC288"/>
          <cell r="BD288"/>
          <cell r="BE288"/>
          <cell r="BF288"/>
          <cell r="BG288"/>
          <cell r="BH288"/>
          <cell r="BI288"/>
          <cell r="BJ288"/>
          <cell r="BK288"/>
          <cell r="BL288"/>
          <cell r="BM288"/>
          <cell r="BN288"/>
          <cell r="BO288"/>
          <cell r="BP288"/>
          <cell r="BQ288"/>
          <cell r="BR288"/>
          <cell r="BS288"/>
          <cell r="BT288"/>
          <cell r="BU288"/>
          <cell r="BV288"/>
          <cell r="BW288"/>
          <cell r="BX288"/>
          <cell r="BY288"/>
          <cell r="BZ288"/>
          <cell r="CA288"/>
          <cell r="CB288"/>
          <cell r="CC288"/>
          <cell r="CD288"/>
          <cell r="CE288"/>
          <cell r="CF288"/>
          <cell r="CG288"/>
          <cell r="CH288"/>
          <cell r="CI288"/>
          <cell r="CJ288"/>
          <cell r="CK288"/>
          <cell r="CL288"/>
          <cell r="CM288"/>
          <cell r="CN288"/>
          <cell r="CO288"/>
          <cell r="CP288"/>
          <cell r="CQ288"/>
          <cell r="CR288"/>
          <cell r="CS288"/>
          <cell r="CT288"/>
          <cell r="CU288"/>
          <cell r="CV288"/>
          <cell r="CW288"/>
          <cell r="CX288"/>
          <cell r="CY288"/>
          <cell r="CZ288"/>
          <cell r="DA288"/>
          <cell r="DB288"/>
          <cell r="DC288"/>
          <cell r="DD288"/>
          <cell r="DE288"/>
          <cell r="DF288"/>
          <cell r="DG288"/>
          <cell r="DH288"/>
          <cell r="DI288"/>
          <cell r="DJ288"/>
          <cell r="DK288"/>
          <cell r="DL288"/>
          <cell r="DM288"/>
          <cell r="DN288"/>
          <cell r="DO288"/>
          <cell r="DP288"/>
          <cell r="DQ288"/>
          <cell r="DR288"/>
          <cell r="DS288"/>
          <cell r="DT288"/>
          <cell r="DU288"/>
          <cell r="DV288"/>
          <cell r="DW288"/>
          <cell r="DX288"/>
          <cell r="DY288"/>
          <cell r="DZ288"/>
          <cell r="EA288"/>
          <cell r="EB288"/>
          <cell r="EC288"/>
          <cell r="ED288"/>
          <cell r="EE288"/>
          <cell r="EF288"/>
          <cell r="EG288"/>
          <cell r="EH288"/>
          <cell r="EI288"/>
          <cell r="EJ288"/>
        </row>
        <row r="289">
          <cell r="B289"/>
          <cell r="C289"/>
          <cell r="D289"/>
          <cell r="E289"/>
          <cell r="F289"/>
          <cell r="G289"/>
          <cell r="H289"/>
          <cell r="I289"/>
          <cell r="J289"/>
          <cell r="K289"/>
          <cell r="L289"/>
          <cell r="M289"/>
          <cell r="N289"/>
          <cell r="O289"/>
          <cell r="P289"/>
          <cell r="Q289"/>
          <cell r="R289"/>
          <cell r="S289"/>
          <cell r="T289"/>
          <cell r="U289"/>
          <cell r="V289"/>
          <cell r="W289"/>
          <cell r="X289"/>
          <cell r="Y289"/>
          <cell r="Z289"/>
          <cell r="AA289"/>
          <cell r="AB289"/>
          <cell r="AC289"/>
          <cell r="AD289" t="str">
            <v>75% PSBP2 Contracts Awarded</v>
          </cell>
          <cell r="AE289"/>
          <cell r="AF289"/>
          <cell r="AG289"/>
          <cell r="AH289"/>
          <cell r="AI289"/>
          <cell r="AJ289"/>
          <cell r="AK289"/>
          <cell r="AL289"/>
          <cell r="AM289"/>
          <cell r="AN289"/>
          <cell r="AO289"/>
          <cell r="AP289"/>
          <cell r="AQ289"/>
          <cell r="AR289"/>
          <cell r="AS289"/>
          <cell r="AT289"/>
          <cell r="AU289"/>
          <cell r="AV289"/>
          <cell r="AW289"/>
          <cell r="AX289"/>
          <cell r="AY289"/>
          <cell r="AZ289"/>
          <cell r="BA289"/>
          <cell r="BB289"/>
          <cell r="BC289"/>
          <cell r="BD289"/>
          <cell r="BE289"/>
          <cell r="BF289"/>
          <cell r="BG289"/>
          <cell r="BH289"/>
          <cell r="BI289"/>
          <cell r="BJ289"/>
          <cell r="BK289"/>
          <cell r="BL289"/>
          <cell r="BM289"/>
          <cell r="BN289"/>
          <cell r="BO289"/>
          <cell r="BP289"/>
          <cell r="BQ289"/>
          <cell r="BR289"/>
          <cell r="BS289"/>
          <cell r="BT289"/>
          <cell r="BU289"/>
          <cell r="BV289"/>
          <cell r="BW289"/>
          <cell r="BX289"/>
          <cell r="BY289"/>
          <cell r="BZ289"/>
          <cell r="CA289"/>
          <cell r="CB289"/>
          <cell r="CC289"/>
          <cell r="CD289"/>
          <cell r="CE289"/>
          <cell r="CF289"/>
          <cell r="CG289"/>
          <cell r="CH289"/>
          <cell r="CI289"/>
          <cell r="CJ289"/>
          <cell r="CK289"/>
          <cell r="CL289"/>
          <cell r="CM289"/>
          <cell r="CN289"/>
          <cell r="CO289"/>
          <cell r="CP289"/>
          <cell r="CQ289"/>
          <cell r="CR289"/>
          <cell r="CS289"/>
          <cell r="CT289"/>
          <cell r="CU289"/>
          <cell r="CV289"/>
          <cell r="CW289"/>
          <cell r="CX289"/>
          <cell r="CY289"/>
          <cell r="CZ289"/>
          <cell r="DA289"/>
          <cell r="DB289"/>
          <cell r="DC289"/>
          <cell r="DD289"/>
          <cell r="DE289"/>
          <cell r="DF289"/>
          <cell r="DG289"/>
          <cell r="DH289"/>
          <cell r="DI289"/>
          <cell r="DJ289"/>
          <cell r="DK289"/>
          <cell r="DL289"/>
          <cell r="DM289"/>
          <cell r="DN289"/>
          <cell r="DO289"/>
          <cell r="DP289"/>
          <cell r="DQ289"/>
          <cell r="DR289"/>
          <cell r="DS289"/>
          <cell r="DT289"/>
          <cell r="DU289"/>
          <cell r="DV289"/>
          <cell r="DW289"/>
          <cell r="DX289"/>
          <cell r="DY289"/>
          <cell r="DZ289"/>
          <cell r="EA289"/>
          <cell r="EB289"/>
          <cell r="EC289"/>
          <cell r="ED289"/>
          <cell r="EE289"/>
          <cell r="EF289"/>
          <cell r="EG289"/>
          <cell r="EH289"/>
          <cell r="EI289"/>
          <cell r="EJ289"/>
        </row>
        <row r="290">
          <cell r="B290"/>
          <cell r="C290"/>
          <cell r="D290"/>
          <cell r="E290"/>
          <cell r="F290"/>
          <cell r="G290"/>
          <cell r="H290"/>
          <cell r="I290"/>
          <cell r="J290"/>
          <cell r="K290"/>
          <cell r="L290"/>
          <cell r="M290"/>
          <cell r="N290"/>
          <cell r="O290"/>
          <cell r="P290"/>
          <cell r="Q290"/>
          <cell r="R290"/>
          <cell r="S290"/>
          <cell r="T290"/>
          <cell r="U290"/>
          <cell r="V290"/>
          <cell r="W290"/>
          <cell r="X290"/>
          <cell r="Y290"/>
          <cell r="Z290"/>
          <cell r="AA290"/>
          <cell r="AB290"/>
          <cell r="AC290"/>
          <cell r="AD290">
            <v>43563</v>
          </cell>
          <cell r="AE290"/>
          <cell r="AF290"/>
          <cell r="AG290"/>
          <cell r="AH290"/>
          <cell r="AI290"/>
          <cell r="AJ290"/>
          <cell r="AK290"/>
          <cell r="AL290"/>
          <cell r="AM290"/>
          <cell r="AN290"/>
          <cell r="AO290"/>
          <cell r="AP290"/>
          <cell r="AQ290"/>
          <cell r="AR290"/>
          <cell r="AS290"/>
          <cell r="AT290"/>
          <cell r="AU290"/>
          <cell r="AV290"/>
          <cell r="AW290"/>
          <cell r="AX290"/>
          <cell r="AY290"/>
          <cell r="AZ290"/>
          <cell r="BA290"/>
          <cell r="BB290"/>
          <cell r="BC290"/>
          <cell r="BD290"/>
          <cell r="BE290"/>
          <cell r="BF290"/>
          <cell r="BG290"/>
          <cell r="BH290"/>
          <cell r="BI290"/>
          <cell r="BJ290"/>
          <cell r="BK290"/>
          <cell r="BL290"/>
          <cell r="BM290"/>
          <cell r="BN290"/>
          <cell r="BO290"/>
          <cell r="BP290"/>
          <cell r="BQ290"/>
          <cell r="BR290"/>
          <cell r="BS290"/>
          <cell r="BT290"/>
          <cell r="BU290"/>
          <cell r="BV290"/>
          <cell r="BW290"/>
          <cell r="BX290"/>
          <cell r="BY290"/>
          <cell r="BZ290"/>
          <cell r="CA290"/>
          <cell r="CB290"/>
          <cell r="CC290"/>
          <cell r="CD290"/>
          <cell r="CE290"/>
          <cell r="CF290"/>
          <cell r="CG290"/>
          <cell r="CH290"/>
          <cell r="CI290"/>
          <cell r="CJ290"/>
          <cell r="CK290"/>
          <cell r="CL290"/>
          <cell r="CM290"/>
          <cell r="CN290"/>
          <cell r="CO290"/>
          <cell r="CP290"/>
          <cell r="CQ290"/>
          <cell r="CR290"/>
          <cell r="CS290"/>
          <cell r="CT290"/>
          <cell r="CU290"/>
          <cell r="CV290"/>
          <cell r="CW290"/>
          <cell r="CX290"/>
          <cell r="CY290"/>
          <cell r="CZ290"/>
          <cell r="DA290"/>
          <cell r="DB290"/>
          <cell r="DC290"/>
          <cell r="DD290"/>
          <cell r="DE290"/>
          <cell r="DF290"/>
          <cell r="DG290"/>
          <cell r="DH290"/>
          <cell r="DI290"/>
          <cell r="DJ290"/>
          <cell r="DK290"/>
          <cell r="DL290"/>
          <cell r="DM290"/>
          <cell r="DN290"/>
          <cell r="DO290"/>
          <cell r="DP290"/>
          <cell r="DQ290"/>
          <cell r="DR290"/>
          <cell r="DS290"/>
          <cell r="DT290"/>
          <cell r="DU290"/>
          <cell r="DV290"/>
          <cell r="DW290"/>
          <cell r="DX290"/>
          <cell r="DY290"/>
          <cell r="DZ290"/>
          <cell r="EA290"/>
          <cell r="EB290"/>
          <cell r="EC290"/>
          <cell r="ED290"/>
          <cell r="EE290"/>
          <cell r="EF290"/>
          <cell r="EG290"/>
          <cell r="EH290"/>
          <cell r="EI290"/>
          <cell r="EJ290"/>
        </row>
        <row r="291">
          <cell r="B291"/>
          <cell r="C291"/>
          <cell r="D291"/>
          <cell r="E291"/>
          <cell r="F291"/>
          <cell r="G291"/>
          <cell r="H291"/>
          <cell r="I291"/>
          <cell r="J291"/>
          <cell r="K291"/>
          <cell r="L291"/>
          <cell r="M291"/>
          <cell r="N291"/>
          <cell r="O291"/>
          <cell r="P291"/>
          <cell r="Q291"/>
          <cell r="R291"/>
          <cell r="S291"/>
          <cell r="T291"/>
          <cell r="U291"/>
          <cell r="V291"/>
          <cell r="W291"/>
          <cell r="X291"/>
          <cell r="Y291"/>
          <cell r="Z291"/>
          <cell r="AA291"/>
          <cell r="AB291"/>
          <cell r="AC291"/>
          <cell r="AD291"/>
          <cell r="AE291"/>
          <cell r="AF291"/>
          <cell r="AG291"/>
          <cell r="AH291"/>
          <cell r="AI291"/>
          <cell r="AJ291"/>
          <cell r="AK291"/>
          <cell r="AL291"/>
          <cell r="AM291"/>
          <cell r="AN291"/>
          <cell r="AO291"/>
          <cell r="AP291"/>
          <cell r="AQ291"/>
          <cell r="AR291"/>
          <cell r="AS291"/>
          <cell r="AT291"/>
          <cell r="AU291"/>
          <cell r="AV291"/>
          <cell r="AW291"/>
          <cell r="AX291"/>
          <cell r="AY291"/>
          <cell r="AZ291"/>
          <cell r="BA291"/>
          <cell r="BB291"/>
          <cell r="BC291"/>
          <cell r="BD291"/>
          <cell r="BE291"/>
          <cell r="BF291"/>
          <cell r="BG291"/>
          <cell r="BH291"/>
          <cell r="BI291"/>
          <cell r="BJ291"/>
          <cell r="BK291"/>
          <cell r="BL291"/>
          <cell r="BM291"/>
          <cell r="BN291"/>
          <cell r="BO291"/>
          <cell r="BP291"/>
          <cell r="BQ291"/>
          <cell r="BR291"/>
          <cell r="BS291"/>
          <cell r="BT291"/>
          <cell r="BU291"/>
          <cell r="BV291"/>
          <cell r="BW291"/>
          <cell r="BX291"/>
          <cell r="BY291"/>
          <cell r="BZ291"/>
          <cell r="CA291"/>
          <cell r="CB291"/>
          <cell r="CC291"/>
          <cell r="CD291"/>
          <cell r="CE291"/>
          <cell r="CF291"/>
          <cell r="CG291"/>
          <cell r="CH291"/>
          <cell r="CI291"/>
          <cell r="CJ291"/>
          <cell r="CK291"/>
          <cell r="CL291"/>
          <cell r="CM291"/>
          <cell r="CN291"/>
          <cell r="CO291"/>
          <cell r="CP291"/>
          <cell r="CQ291"/>
          <cell r="CR291"/>
          <cell r="CS291"/>
          <cell r="CT291"/>
          <cell r="CU291"/>
          <cell r="CV291"/>
          <cell r="CW291"/>
          <cell r="CX291"/>
          <cell r="CY291"/>
          <cell r="CZ291"/>
          <cell r="DA291"/>
          <cell r="DB291"/>
          <cell r="DC291"/>
          <cell r="DD291"/>
          <cell r="DE291"/>
          <cell r="DF291"/>
          <cell r="DG291"/>
          <cell r="DH291"/>
          <cell r="DI291"/>
          <cell r="DJ291"/>
          <cell r="DK291"/>
          <cell r="DL291"/>
          <cell r="DM291"/>
          <cell r="DN291"/>
          <cell r="DO291"/>
          <cell r="DP291"/>
          <cell r="DQ291"/>
          <cell r="DR291"/>
          <cell r="DS291"/>
          <cell r="DT291"/>
          <cell r="DU291"/>
          <cell r="DV291"/>
          <cell r="DW291"/>
          <cell r="DX291"/>
          <cell r="DY291"/>
          <cell r="DZ291"/>
          <cell r="EA291"/>
          <cell r="EB291"/>
          <cell r="EC291"/>
          <cell r="ED291"/>
          <cell r="EE291"/>
          <cell r="EF291"/>
          <cell r="EG291"/>
          <cell r="EH291"/>
          <cell r="EI291"/>
          <cell r="EJ291"/>
        </row>
        <row r="292">
          <cell r="B292"/>
          <cell r="C292"/>
          <cell r="D292"/>
          <cell r="E292"/>
          <cell r="F292"/>
          <cell r="G292"/>
          <cell r="H292"/>
          <cell r="I292"/>
          <cell r="J292"/>
          <cell r="K292"/>
          <cell r="L292"/>
          <cell r="M292"/>
          <cell r="N292"/>
          <cell r="O292"/>
          <cell r="P292"/>
          <cell r="Q292"/>
          <cell r="R292"/>
          <cell r="S292"/>
          <cell r="T292"/>
          <cell r="U292"/>
          <cell r="V292"/>
          <cell r="W292"/>
          <cell r="X292"/>
          <cell r="Y292"/>
          <cell r="Z292"/>
          <cell r="AA292"/>
          <cell r="AB292"/>
          <cell r="AC292"/>
          <cell r="AD292">
            <v>43563</v>
          </cell>
          <cell r="AE292"/>
          <cell r="AF292"/>
          <cell r="AG292"/>
          <cell r="AH292"/>
          <cell r="AI292"/>
          <cell r="AJ292"/>
          <cell r="AK292"/>
          <cell r="AL292"/>
          <cell r="AM292"/>
          <cell r="AN292"/>
          <cell r="AO292"/>
          <cell r="AP292"/>
          <cell r="AQ292"/>
          <cell r="AR292"/>
          <cell r="AS292"/>
          <cell r="AT292"/>
          <cell r="AU292"/>
          <cell r="AV292"/>
          <cell r="AW292"/>
          <cell r="AX292"/>
          <cell r="AY292"/>
          <cell r="AZ292"/>
          <cell r="BA292"/>
          <cell r="BB292"/>
          <cell r="BC292"/>
          <cell r="BD292"/>
          <cell r="BE292"/>
          <cell r="BF292"/>
          <cell r="BG292"/>
          <cell r="BH292"/>
          <cell r="BI292"/>
          <cell r="BJ292"/>
          <cell r="BK292"/>
          <cell r="BL292"/>
          <cell r="BM292"/>
          <cell r="BN292"/>
          <cell r="BO292"/>
          <cell r="BP292"/>
          <cell r="BQ292"/>
          <cell r="BR292"/>
          <cell r="BS292"/>
          <cell r="BT292"/>
          <cell r="BU292"/>
          <cell r="BV292"/>
          <cell r="BW292"/>
          <cell r="BX292"/>
          <cell r="BY292"/>
          <cell r="BZ292"/>
          <cell r="CA292"/>
          <cell r="CB292"/>
          <cell r="CC292"/>
          <cell r="CD292"/>
          <cell r="CE292"/>
          <cell r="CF292"/>
          <cell r="CG292"/>
          <cell r="CH292"/>
          <cell r="CI292"/>
          <cell r="CJ292"/>
          <cell r="CK292"/>
          <cell r="CL292"/>
          <cell r="CM292"/>
          <cell r="CN292"/>
          <cell r="CO292"/>
          <cell r="CP292"/>
          <cell r="CQ292"/>
          <cell r="CR292"/>
          <cell r="CS292"/>
          <cell r="CT292"/>
          <cell r="CU292"/>
          <cell r="CV292"/>
          <cell r="CW292"/>
          <cell r="CX292"/>
          <cell r="CY292"/>
          <cell r="CZ292"/>
          <cell r="DA292"/>
          <cell r="DB292"/>
          <cell r="DC292"/>
          <cell r="DD292"/>
          <cell r="DE292"/>
          <cell r="DF292"/>
          <cell r="DG292"/>
          <cell r="DH292"/>
          <cell r="DI292"/>
          <cell r="DJ292"/>
          <cell r="DK292"/>
          <cell r="DL292"/>
          <cell r="DM292"/>
          <cell r="DN292"/>
          <cell r="DO292"/>
          <cell r="DP292"/>
          <cell r="DQ292"/>
          <cell r="DR292"/>
          <cell r="DS292"/>
          <cell r="DT292"/>
          <cell r="DU292"/>
          <cell r="DV292"/>
          <cell r="DW292"/>
          <cell r="DX292"/>
          <cell r="DY292"/>
          <cell r="DZ292"/>
          <cell r="EA292"/>
          <cell r="EB292"/>
          <cell r="EC292"/>
          <cell r="ED292"/>
          <cell r="EE292"/>
          <cell r="EF292"/>
          <cell r="EG292"/>
          <cell r="EH292"/>
          <cell r="EI292"/>
          <cell r="EJ292"/>
        </row>
        <row r="293">
          <cell r="B293"/>
          <cell r="C293"/>
          <cell r="D293"/>
          <cell r="E293"/>
          <cell r="F293"/>
          <cell r="G293"/>
          <cell r="H293"/>
          <cell r="I293"/>
          <cell r="J293"/>
          <cell r="K293"/>
          <cell r="L293"/>
          <cell r="M293"/>
          <cell r="N293"/>
          <cell r="O293"/>
          <cell r="P293"/>
          <cell r="Q293"/>
          <cell r="R293"/>
          <cell r="S293"/>
          <cell r="T293"/>
          <cell r="U293"/>
          <cell r="V293"/>
          <cell r="W293"/>
          <cell r="X293"/>
          <cell r="Y293"/>
          <cell r="Z293"/>
          <cell r="AA293"/>
          <cell r="AB293"/>
          <cell r="AC293"/>
          <cell r="AD293" t="str">
            <v>Project</v>
          </cell>
          <cell r="AE293"/>
          <cell r="AF293"/>
          <cell r="AG293"/>
          <cell r="AH293"/>
          <cell r="AI293"/>
          <cell r="AJ293"/>
          <cell r="AK293"/>
          <cell r="AL293"/>
          <cell r="AM293"/>
          <cell r="AN293"/>
          <cell r="AO293"/>
          <cell r="AP293"/>
          <cell r="AQ293"/>
          <cell r="AR293"/>
          <cell r="AS293"/>
          <cell r="AT293"/>
          <cell r="AU293"/>
          <cell r="AV293"/>
          <cell r="AW293"/>
          <cell r="AX293"/>
          <cell r="AY293"/>
          <cell r="AZ293"/>
          <cell r="BA293"/>
          <cell r="BB293"/>
          <cell r="BC293"/>
          <cell r="BD293"/>
          <cell r="BE293"/>
          <cell r="BF293"/>
          <cell r="BG293"/>
          <cell r="BH293"/>
          <cell r="BI293"/>
          <cell r="BJ293"/>
          <cell r="BK293"/>
          <cell r="BL293"/>
          <cell r="BM293"/>
          <cell r="BN293"/>
          <cell r="BO293"/>
          <cell r="BP293"/>
          <cell r="BQ293"/>
          <cell r="BR293"/>
          <cell r="BS293"/>
          <cell r="BT293"/>
          <cell r="BU293"/>
          <cell r="BV293"/>
          <cell r="BW293"/>
          <cell r="BX293"/>
          <cell r="BY293"/>
          <cell r="BZ293"/>
          <cell r="CA293"/>
          <cell r="CB293"/>
          <cell r="CC293"/>
          <cell r="CD293"/>
          <cell r="CE293"/>
          <cell r="CF293"/>
          <cell r="CG293"/>
          <cell r="CH293"/>
          <cell r="CI293"/>
          <cell r="CJ293"/>
          <cell r="CK293"/>
          <cell r="CL293"/>
          <cell r="CM293"/>
          <cell r="CN293"/>
          <cell r="CO293"/>
          <cell r="CP293"/>
          <cell r="CQ293"/>
          <cell r="CR293"/>
          <cell r="CS293"/>
          <cell r="CT293"/>
          <cell r="CU293"/>
          <cell r="CV293"/>
          <cell r="CW293"/>
          <cell r="CX293"/>
          <cell r="CY293"/>
          <cell r="CZ293"/>
          <cell r="DA293"/>
          <cell r="DB293"/>
          <cell r="DC293"/>
          <cell r="DD293"/>
          <cell r="DE293"/>
          <cell r="DF293"/>
          <cell r="DG293"/>
          <cell r="DH293"/>
          <cell r="DI293"/>
          <cell r="DJ293"/>
          <cell r="DK293"/>
          <cell r="DL293"/>
          <cell r="DM293"/>
          <cell r="DN293"/>
          <cell r="DO293"/>
          <cell r="DP293"/>
          <cell r="DQ293"/>
          <cell r="DR293"/>
          <cell r="DS293"/>
          <cell r="DT293"/>
          <cell r="DU293"/>
          <cell r="DV293"/>
          <cell r="DW293"/>
          <cell r="DX293"/>
          <cell r="DY293"/>
          <cell r="DZ293"/>
          <cell r="EA293"/>
          <cell r="EB293"/>
          <cell r="EC293"/>
          <cell r="ED293"/>
          <cell r="EE293"/>
          <cell r="EF293"/>
          <cell r="EG293"/>
          <cell r="EH293"/>
          <cell r="EI293"/>
          <cell r="EJ293"/>
        </row>
        <row r="294">
          <cell r="B294"/>
          <cell r="C294"/>
          <cell r="D294"/>
          <cell r="E294"/>
          <cell r="F294"/>
          <cell r="G294"/>
          <cell r="H294"/>
          <cell r="I294"/>
          <cell r="J294"/>
          <cell r="K294"/>
          <cell r="L294"/>
          <cell r="M294"/>
          <cell r="N294"/>
          <cell r="O294"/>
          <cell r="P294"/>
          <cell r="Q294"/>
          <cell r="R294"/>
          <cell r="S294"/>
          <cell r="T294"/>
          <cell r="U294"/>
          <cell r="V294"/>
          <cell r="W294"/>
          <cell r="X294"/>
          <cell r="Y294"/>
          <cell r="Z294"/>
          <cell r="AA294"/>
          <cell r="AB294"/>
          <cell r="AC294"/>
          <cell r="AD294" t="str">
            <v>As it is a rolling programme of individual projects, each project has an independent review and approval by the PSBP Head of Assuance and Approvals. Therefore dates have been provided for the overall programme at various phases and percentage intervalsDates for theses milestones have been treated as baseline as these align to the new milestones agreed as part of the Performance Framework with IPA.</v>
          </cell>
          <cell r="AE294"/>
          <cell r="AF294"/>
          <cell r="AG294"/>
          <cell r="AH294"/>
          <cell r="AI294"/>
          <cell r="AJ294"/>
          <cell r="AK294"/>
          <cell r="AL294"/>
          <cell r="AM294"/>
          <cell r="AN294"/>
          <cell r="AO294"/>
          <cell r="AP294"/>
          <cell r="AQ294"/>
          <cell r="AR294"/>
          <cell r="AS294"/>
          <cell r="AT294"/>
          <cell r="AU294"/>
          <cell r="AV294"/>
          <cell r="AW294"/>
          <cell r="AX294"/>
          <cell r="AY294"/>
          <cell r="AZ294"/>
          <cell r="BA294"/>
          <cell r="BB294"/>
          <cell r="BC294"/>
          <cell r="BD294"/>
          <cell r="BE294"/>
          <cell r="BF294"/>
          <cell r="BG294"/>
          <cell r="BH294"/>
          <cell r="BI294"/>
          <cell r="BJ294"/>
          <cell r="BK294"/>
          <cell r="BL294"/>
          <cell r="BM294"/>
          <cell r="BN294"/>
          <cell r="BO294"/>
          <cell r="BP294"/>
          <cell r="BQ294"/>
          <cell r="BR294"/>
          <cell r="BS294"/>
          <cell r="BT294"/>
          <cell r="BU294"/>
          <cell r="BV294"/>
          <cell r="BW294"/>
          <cell r="BX294"/>
          <cell r="BY294"/>
          <cell r="BZ294"/>
          <cell r="CA294"/>
          <cell r="CB294"/>
          <cell r="CC294"/>
          <cell r="CD294"/>
          <cell r="CE294"/>
          <cell r="CF294"/>
          <cell r="CG294"/>
          <cell r="CH294"/>
          <cell r="CI294"/>
          <cell r="CJ294"/>
          <cell r="CK294"/>
          <cell r="CL294"/>
          <cell r="CM294"/>
          <cell r="CN294"/>
          <cell r="CO294"/>
          <cell r="CP294"/>
          <cell r="CQ294"/>
          <cell r="CR294"/>
          <cell r="CS294"/>
          <cell r="CT294"/>
          <cell r="CU294"/>
          <cell r="CV294"/>
          <cell r="CW294"/>
          <cell r="CX294"/>
          <cell r="CY294"/>
          <cell r="CZ294"/>
          <cell r="DA294"/>
          <cell r="DB294"/>
          <cell r="DC294"/>
          <cell r="DD294"/>
          <cell r="DE294"/>
          <cell r="DF294"/>
          <cell r="DG294"/>
          <cell r="DH294"/>
          <cell r="DI294"/>
          <cell r="DJ294"/>
          <cell r="DK294"/>
          <cell r="DL294"/>
          <cell r="DM294"/>
          <cell r="DN294"/>
          <cell r="DO294"/>
          <cell r="DP294"/>
          <cell r="DQ294"/>
          <cell r="DR294"/>
          <cell r="DS294"/>
          <cell r="DT294"/>
          <cell r="DU294"/>
          <cell r="DV294"/>
          <cell r="DW294"/>
          <cell r="DX294"/>
          <cell r="DY294"/>
          <cell r="DZ294"/>
          <cell r="EA294"/>
          <cell r="EB294"/>
          <cell r="EC294"/>
          <cell r="ED294"/>
          <cell r="EE294"/>
          <cell r="EF294"/>
          <cell r="EG294"/>
          <cell r="EH294"/>
          <cell r="EI294"/>
          <cell r="EJ294"/>
        </row>
        <row r="295">
          <cell r="B295"/>
          <cell r="C295"/>
          <cell r="D295"/>
          <cell r="E295"/>
          <cell r="F295"/>
          <cell r="G295"/>
          <cell r="H295"/>
          <cell r="I295"/>
          <cell r="J295"/>
          <cell r="K295"/>
          <cell r="L295"/>
          <cell r="M295"/>
          <cell r="N295"/>
          <cell r="O295"/>
          <cell r="P295"/>
          <cell r="Q295"/>
          <cell r="R295"/>
          <cell r="S295"/>
          <cell r="T295"/>
          <cell r="U295"/>
          <cell r="V295"/>
          <cell r="W295"/>
          <cell r="X295"/>
          <cell r="Y295"/>
          <cell r="Z295"/>
          <cell r="AA295"/>
          <cell r="AB295"/>
          <cell r="AC295"/>
          <cell r="AD295" t="str">
            <v>100% PSBP2 Contracts Awarded</v>
          </cell>
          <cell r="AE295"/>
          <cell r="AF295"/>
          <cell r="AG295"/>
          <cell r="AH295"/>
          <cell r="AI295"/>
          <cell r="AJ295"/>
          <cell r="AK295"/>
          <cell r="AL295"/>
          <cell r="AM295"/>
          <cell r="AN295"/>
          <cell r="AO295"/>
          <cell r="AP295"/>
          <cell r="AQ295"/>
          <cell r="AR295"/>
          <cell r="AS295"/>
          <cell r="AT295"/>
          <cell r="AU295"/>
          <cell r="AV295"/>
          <cell r="AW295"/>
          <cell r="AX295"/>
          <cell r="AY295"/>
          <cell r="AZ295"/>
          <cell r="BA295"/>
          <cell r="BB295"/>
          <cell r="BC295"/>
          <cell r="BD295"/>
          <cell r="BE295"/>
          <cell r="BF295"/>
          <cell r="BG295"/>
          <cell r="BH295"/>
          <cell r="BI295"/>
          <cell r="BJ295"/>
          <cell r="BK295"/>
          <cell r="BL295"/>
          <cell r="BM295"/>
          <cell r="BN295"/>
          <cell r="BO295"/>
          <cell r="BP295"/>
          <cell r="BQ295"/>
          <cell r="BR295"/>
          <cell r="BS295"/>
          <cell r="BT295"/>
          <cell r="BU295"/>
          <cell r="BV295"/>
          <cell r="BW295"/>
          <cell r="BX295"/>
          <cell r="BY295"/>
          <cell r="BZ295"/>
          <cell r="CA295"/>
          <cell r="CB295"/>
          <cell r="CC295"/>
          <cell r="CD295"/>
          <cell r="CE295"/>
          <cell r="CF295"/>
          <cell r="CG295"/>
          <cell r="CH295"/>
          <cell r="CI295"/>
          <cell r="CJ295"/>
          <cell r="CK295"/>
          <cell r="CL295"/>
          <cell r="CM295"/>
          <cell r="CN295"/>
          <cell r="CO295"/>
          <cell r="CP295"/>
          <cell r="CQ295"/>
          <cell r="CR295"/>
          <cell r="CS295"/>
          <cell r="CT295"/>
          <cell r="CU295"/>
          <cell r="CV295"/>
          <cell r="CW295"/>
          <cell r="CX295"/>
          <cell r="CY295"/>
          <cell r="CZ295"/>
          <cell r="DA295"/>
          <cell r="DB295"/>
          <cell r="DC295"/>
          <cell r="DD295"/>
          <cell r="DE295"/>
          <cell r="DF295"/>
          <cell r="DG295"/>
          <cell r="DH295"/>
          <cell r="DI295"/>
          <cell r="DJ295"/>
          <cell r="DK295"/>
          <cell r="DL295"/>
          <cell r="DM295"/>
          <cell r="DN295"/>
          <cell r="DO295"/>
          <cell r="DP295"/>
          <cell r="DQ295"/>
          <cell r="DR295"/>
          <cell r="DS295"/>
          <cell r="DT295"/>
          <cell r="DU295"/>
          <cell r="DV295"/>
          <cell r="DW295"/>
          <cell r="DX295"/>
          <cell r="DY295"/>
          <cell r="DZ295"/>
          <cell r="EA295"/>
          <cell r="EB295"/>
          <cell r="EC295"/>
          <cell r="ED295"/>
          <cell r="EE295"/>
          <cell r="EF295"/>
          <cell r="EG295"/>
          <cell r="EH295"/>
          <cell r="EI295"/>
          <cell r="EJ295"/>
        </row>
        <row r="296">
          <cell r="B296"/>
          <cell r="C296"/>
          <cell r="D296"/>
          <cell r="E296"/>
          <cell r="F296"/>
          <cell r="G296"/>
          <cell r="H296"/>
          <cell r="I296"/>
          <cell r="J296"/>
          <cell r="K296"/>
          <cell r="L296"/>
          <cell r="M296"/>
          <cell r="N296"/>
          <cell r="O296"/>
          <cell r="P296"/>
          <cell r="Q296"/>
          <cell r="R296"/>
          <cell r="S296"/>
          <cell r="T296"/>
          <cell r="U296"/>
          <cell r="V296"/>
          <cell r="W296"/>
          <cell r="X296"/>
          <cell r="Y296"/>
          <cell r="Z296"/>
          <cell r="AA296"/>
          <cell r="AB296"/>
          <cell r="AC296"/>
          <cell r="AD296">
            <v>44491</v>
          </cell>
          <cell r="AE296"/>
          <cell r="AF296"/>
          <cell r="AG296"/>
          <cell r="AH296"/>
          <cell r="AI296"/>
          <cell r="AJ296"/>
          <cell r="AK296"/>
          <cell r="AL296"/>
          <cell r="AM296"/>
          <cell r="AN296"/>
          <cell r="AO296"/>
          <cell r="AP296"/>
          <cell r="AQ296"/>
          <cell r="AR296"/>
          <cell r="AS296"/>
          <cell r="AT296"/>
          <cell r="AU296"/>
          <cell r="AV296"/>
          <cell r="AW296"/>
          <cell r="AX296"/>
          <cell r="AY296"/>
          <cell r="AZ296"/>
          <cell r="BA296"/>
          <cell r="BB296"/>
          <cell r="BC296"/>
          <cell r="BD296"/>
          <cell r="BE296"/>
          <cell r="BF296"/>
          <cell r="BG296"/>
          <cell r="BH296"/>
          <cell r="BI296"/>
          <cell r="BJ296"/>
          <cell r="BK296"/>
          <cell r="BL296"/>
          <cell r="BM296"/>
          <cell r="BN296"/>
          <cell r="BO296"/>
          <cell r="BP296"/>
          <cell r="BQ296"/>
          <cell r="BR296"/>
          <cell r="BS296"/>
          <cell r="BT296"/>
          <cell r="BU296"/>
          <cell r="BV296"/>
          <cell r="BW296"/>
          <cell r="BX296"/>
          <cell r="BY296"/>
          <cell r="BZ296"/>
          <cell r="CA296"/>
          <cell r="CB296"/>
          <cell r="CC296"/>
          <cell r="CD296"/>
          <cell r="CE296"/>
          <cell r="CF296"/>
          <cell r="CG296"/>
          <cell r="CH296"/>
          <cell r="CI296"/>
          <cell r="CJ296"/>
          <cell r="CK296"/>
          <cell r="CL296"/>
          <cell r="CM296"/>
          <cell r="CN296"/>
          <cell r="CO296"/>
          <cell r="CP296"/>
          <cell r="CQ296"/>
          <cell r="CR296"/>
          <cell r="CS296"/>
          <cell r="CT296"/>
          <cell r="CU296"/>
          <cell r="CV296"/>
          <cell r="CW296"/>
          <cell r="CX296"/>
          <cell r="CY296"/>
          <cell r="CZ296"/>
          <cell r="DA296"/>
          <cell r="DB296"/>
          <cell r="DC296"/>
          <cell r="DD296"/>
          <cell r="DE296"/>
          <cell r="DF296"/>
          <cell r="DG296"/>
          <cell r="DH296"/>
          <cell r="DI296"/>
          <cell r="DJ296"/>
          <cell r="DK296"/>
          <cell r="DL296"/>
          <cell r="DM296"/>
          <cell r="DN296"/>
          <cell r="DO296"/>
          <cell r="DP296"/>
          <cell r="DQ296"/>
          <cell r="DR296"/>
          <cell r="DS296"/>
          <cell r="DT296"/>
          <cell r="DU296"/>
          <cell r="DV296"/>
          <cell r="DW296"/>
          <cell r="DX296"/>
          <cell r="DY296"/>
          <cell r="DZ296"/>
          <cell r="EA296"/>
          <cell r="EB296"/>
          <cell r="EC296"/>
          <cell r="ED296"/>
          <cell r="EE296"/>
          <cell r="EF296"/>
          <cell r="EG296"/>
          <cell r="EH296"/>
          <cell r="EI296"/>
          <cell r="EJ296"/>
        </row>
        <row r="297">
          <cell r="B297"/>
          <cell r="C297"/>
          <cell r="D297"/>
          <cell r="E297"/>
          <cell r="F297"/>
          <cell r="G297"/>
          <cell r="H297"/>
          <cell r="I297"/>
          <cell r="J297"/>
          <cell r="K297"/>
          <cell r="L297"/>
          <cell r="M297"/>
          <cell r="N297"/>
          <cell r="O297"/>
          <cell r="P297"/>
          <cell r="Q297"/>
          <cell r="R297"/>
          <cell r="S297"/>
          <cell r="T297"/>
          <cell r="U297"/>
          <cell r="V297"/>
          <cell r="W297"/>
          <cell r="X297"/>
          <cell r="Y297"/>
          <cell r="Z297"/>
          <cell r="AA297"/>
          <cell r="AB297"/>
          <cell r="AC297"/>
          <cell r="AD297"/>
          <cell r="AE297"/>
          <cell r="AF297"/>
          <cell r="AG297"/>
          <cell r="AH297"/>
          <cell r="AI297"/>
          <cell r="AJ297"/>
          <cell r="AK297"/>
          <cell r="AL297"/>
          <cell r="AM297"/>
          <cell r="AN297"/>
          <cell r="AO297"/>
          <cell r="AP297"/>
          <cell r="AQ297"/>
          <cell r="AR297"/>
          <cell r="AS297"/>
          <cell r="AT297"/>
          <cell r="AU297"/>
          <cell r="AV297"/>
          <cell r="AW297"/>
          <cell r="AX297"/>
          <cell r="AY297"/>
          <cell r="AZ297"/>
          <cell r="BA297"/>
          <cell r="BB297"/>
          <cell r="BC297"/>
          <cell r="BD297"/>
          <cell r="BE297"/>
          <cell r="BF297"/>
          <cell r="BG297"/>
          <cell r="BH297"/>
          <cell r="BI297"/>
          <cell r="BJ297"/>
          <cell r="BK297"/>
          <cell r="BL297"/>
          <cell r="BM297"/>
          <cell r="BN297"/>
          <cell r="BO297"/>
          <cell r="BP297"/>
          <cell r="BQ297"/>
          <cell r="BR297"/>
          <cell r="BS297"/>
          <cell r="BT297"/>
          <cell r="BU297"/>
          <cell r="BV297"/>
          <cell r="BW297"/>
          <cell r="BX297"/>
          <cell r="BY297"/>
          <cell r="BZ297"/>
          <cell r="CA297"/>
          <cell r="CB297"/>
          <cell r="CC297"/>
          <cell r="CD297"/>
          <cell r="CE297"/>
          <cell r="CF297"/>
          <cell r="CG297"/>
          <cell r="CH297"/>
          <cell r="CI297"/>
          <cell r="CJ297"/>
          <cell r="CK297"/>
          <cell r="CL297"/>
          <cell r="CM297"/>
          <cell r="CN297"/>
          <cell r="CO297"/>
          <cell r="CP297"/>
          <cell r="CQ297"/>
          <cell r="CR297"/>
          <cell r="CS297"/>
          <cell r="CT297"/>
          <cell r="CU297"/>
          <cell r="CV297"/>
          <cell r="CW297"/>
          <cell r="CX297"/>
          <cell r="CY297"/>
          <cell r="CZ297"/>
          <cell r="DA297"/>
          <cell r="DB297"/>
          <cell r="DC297"/>
          <cell r="DD297"/>
          <cell r="DE297"/>
          <cell r="DF297"/>
          <cell r="DG297"/>
          <cell r="DH297"/>
          <cell r="DI297"/>
          <cell r="DJ297"/>
          <cell r="DK297"/>
          <cell r="DL297"/>
          <cell r="DM297"/>
          <cell r="DN297"/>
          <cell r="DO297"/>
          <cell r="DP297"/>
          <cell r="DQ297"/>
          <cell r="DR297"/>
          <cell r="DS297"/>
          <cell r="DT297"/>
          <cell r="DU297"/>
          <cell r="DV297"/>
          <cell r="DW297"/>
          <cell r="DX297"/>
          <cell r="DY297"/>
          <cell r="DZ297"/>
          <cell r="EA297"/>
          <cell r="EB297"/>
          <cell r="EC297"/>
          <cell r="ED297"/>
          <cell r="EE297"/>
          <cell r="EF297"/>
          <cell r="EG297"/>
          <cell r="EH297"/>
          <cell r="EI297"/>
          <cell r="EJ297"/>
        </row>
        <row r="298">
          <cell r="B298"/>
          <cell r="C298"/>
          <cell r="D298"/>
          <cell r="E298"/>
          <cell r="F298"/>
          <cell r="G298"/>
          <cell r="H298"/>
          <cell r="I298"/>
          <cell r="J298"/>
          <cell r="K298"/>
          <cell r="L298"/>
          <cell r="M298"/>
          <cell r="N298"/>
          <cell r="O298"/>
          <cell r="P298"/>
          <cell r="Q298"/>
          <cell r="R298"/>
          <cell r="S298"/>
          <cell r="T298"/>
          <cell r="U298"/>
          <cell r="V298"/>
          <cell r="W298"/>
          <cell r="X298"/>
          <cell r="Y298"/>
          <cell r="Z298"/>
          <cell r="AA298"/>
          <cell r="AB298"/>
          <cell r="AC298"/>
          <cell r="AD298">
            <v>44491</v>
          </cell>
          <cell r="AE298"/>
          <cell r="AF298"/>
          <cell r="AG298"/>
          <cell r="AH298"/>
          <cell r="AI298"/>
          <cell r="AJ298"/>
          <cell r="AK298"/>
          <cell r="AL298"/>
          <cell r="AM298"/>
          <cell r="AN298"/>
          <cell r="AO298"/>
          <cell r="AP298"/>
          <cell r="AQ298"/>
          <cell r="AR298"/>
          <cell r="AS298"/>
          <cell r="AT298"/>
          <cell r="AU298"/>
          <cell r="AV298"/>
          <cell r="AW298"/>
          <cell r="AX298"/>
          <cell r="AY298"/>
          <cell r="AZ298"/>
          <cell r="BA298"/>
          <cell r="BB298"/>
          <cell r="BC298"/>
          <cell r="BD298"/>
          <cell r="BE298"/>
          <cell r="BF298"/>
          <cell r="BG298"/>
          <cell r="BH298"/>
          <cell r="BI298"/>
          <cell r="BJ298"/>
          <cell r="BK298"/>
          <cell r="BL298"/>
          <cell r="BM298"/>
          <cell r="BN298"/>
          <cell r="BO298"/>
          <cell r="BP298"/>
          <cell r="BQ298"/>
          <cell r="BR298"/>
          <cell r="BS298"/>
          <cell r="BT298"/>
          <cell r="BU298"/>
          <cell r="BV298"/>
          <cell r="BW298"/>
          <cell r="BX298"/>
          <cell r="BY298"/>
          <cell r="BZ298"/>
          <cell r="CA298"/>
          <cell r="CB298"/>
          <cell r="CC298"/>
          <cell r="CD298"/>
          <cell r="CE298"/>
          <cell r="CF298"/>
          <cell r="CG298"/>
          <cell r="CH298"/>
          <cell r="CI298"/>
          <cell r="CJ298"/>
          <cell r="CK298"/>
          <cell r="CL298"/>
          <cell r="CM298"/>
          <cell r="CN298"/>
          <cell r="CO298"/>
          <cell r="CP298"/>
          <cell r="CQ298"/>
          <cell r="CR298"/>
          <cell r="CS298"/>
          <cell r="CT298"/>
          <cell r="CU298"/>
          <cell r="CV298"/>
          <cell r="CW298"/>
          <cell r="CX298"/>
          <cell r="CY298"/>
          <cell r="CZ298"/>
          <cell r="DA298"/>
          <cell r="DB298"/>
          <cell r="DC298"/>
          <cell r="DD298"/>
          <cell r="DE298"/>
          <cell r="DF298"/>
          <cell r="DG298"/>
          <cell r="DH298"/>
          <cell r="DI298"/>
          <cell r="DJ298"/>
          <cell r="DK298"/>
          <cell r="DL298"/>
          <cell r="DM298"/>
          <cell r="DN298"/>
          <cell r="DO298"/>
          <cell r="DP298"/>
          <cell r="DQ298"/>
          <cell r="DR298"/>
          <cell r="DS298"/>
          <cell r="DT298"/>
          <cell r="DU298"/>
          <cell r="DV298"/>
          <cell r="DW298"/>
          <cell r="DX298"/>
          <cell r="DY298"/>
          <cell r="DZ298"/>
          <cell r="EA298"/>
          <cell r="EB298"/>
          <cell r="EC298"/>
          <cell r="ED298"/>
          <cell r="EE298"/>
          <cell r="EF298"/>
          <cell r="EG298"/>
          <cell r="EH298"/>
          <cell r="EI298"/>
          <cell r="EJ298"/>
        </row>
        <row r="299">
          <cell r="B299"/>
          <cell r="C299"/>
          <cell r="D299"/>
          <cell r="E299"/>
          <cell r="F299"/>
          <cell r="G299"/>
          <cell r="H299"/>
          <cell r="I299"/>
          <cell r="J299"/>
          <cell r="K299"/>
          <cell r="L299"/>
          <cell r="M299"/>
          <cell r="N299"/>
          <cell r="O299"/>
          <cell r="P299"/>
          <cell r="Q299"/>
          <cell r="R299"/>
          <cell r="S299"/>
          <cell r="T299"/>
          <cell r="U299"/>
          <cell r="V299"/>
          <cell r="W299"/>
          <cell r="X299"/>
          <cell r="Y299"/>
          <cell r="Z299"/>
          <cell r="AA299"/>
          <cell r="AB299"/>
          <cell r="AC299"/>
          <cell r="AD299" t="str">
            <v>Project</v>
          </cell>
          <cell r="AE299"/>
          <cell r="AF299"/>
          <cell r="AG299"/>
          <cell r="AH299"/>
          <cell r="AI299"/>
          <cell r="AJ299"/>
          <cell r="AK299"/>
          <cell r="AL299"/>
          <cell r="AM299"/>
          <cell r="AN299"/>
          <cell r="AO299"/>
          <cell r="AP299"/>
          <cell r="AQ299"/>
          <cell r="AR299"/>
          <cell r="AS299"/>
          <cell r="AT299"/>
          <cell r="AU299"/>
          <cell r="AV299"/>
          <cell r="AW299"/>
          <cell r="AX299"/>
          <cell r="AY299"/>
          <cell r="AZ299"/>
          <cell r="BA299"/>
          <cell r="BB299"/>
          <cell r="BC299"/>
          <cell r="BD299"/>
          <cell r="BE299"/>
          <cell r="BF299"/>
          <cell r="BG299"/>
          <cell r="BH299"/>
          <cell r="BI299"/>
          <cell r="BJ299"/>
          <cell r="BK299"/>
          <cell r="BL299"/>
          <cell r="BM299"/>
          <cell r="BN299"/>
          <cell r="BO299"/>
          <cell r="BP299"/>
          <cell r="BQ299"/>
          <cell r="BR299"/>
          <cell r="BS299"/>
          <cell r="BT299"/>
          <cell r="BU299"/>
          <cell r="BV299"/>
          <cell r="BW299"/>
          <cell r="BX299"/>
          <cell r="BY299"/>
          <cell r="BZ299"/>
          <cell r="CA299"/>
          <cell r="CB299"/>
          <cell r="CC299"/>
          <cell r="CD299"/>
          <cell r="CE299"/>
          <cell r="CF299"/>
          <cell r="CG299"/>
          <cell r="CH299"/>
          <cell r="CI299"/>
          <cell r="CJ299"/>
          <cell r="CK299"/>
          <cell r="CL299"/>
          <cell r="CM299"/>
          <cell r="CN299"/>
          <cell r="CO299"/>
          <cell r="CP299"/>
          <cell r="CQ299"/>
          <cell r="CR299"/>
          <cell r="CS299"/>
          <cell r="CT299"/>
          <cell r="CU299"/>
          <cell r="CV299"/>
          <cell r="CW299"/>
          <cell r="CX299"/>
          <cell r="CY299"/>
          <cell r="CZ299"/>
          <cell r="DA299"/>
          <cell r="DB299"/>
          <cell r="DC299"/>
          <cell r="DD299"/>
          <cell r="DE299"/>
          <cell r="DF299"/>
          <cell r="DG299"/>
          <cell r="DH299"/>
          <cell r="DI299"/>
          <cell r="DJ299"/>
          <cell r="DK299"/>
          <cell r="DL299"/>
          <cell r="DM299"/>
          <cell r="DN299"/>
          <cell r="DO299"/>
          <cell r="DP299"/>
          <cell r="DQ299"/>
          <cell r="DR299"/>
          <cell r="DS299"/>
          <cell r="DT299"/>
          <cell r="DU299"/>
          <cell r="DV299"/>
          <cell r="DW299"/>
          <cell r="DX299"/>
          <cell r="DY299"/>
          <cell r="DZ299"/>
          <cell r="EA299"/>
          <cell r="EB299"/>
          <cell r="EC299"/>
          <cell r="ED299"/>
          <cell r="EE299"/>
          <cell r="EF299"/>
          <cell r="EG299"/>
          <cell r="EH299"/>
          <cell r="EI299"/>
          <cell r="EJ299"/>
        </row>
        <row r="300">
          <cell r="B300"/>
          <cell r="C300"/>
          <cell r="D300"/>
          <cell r="E300"/>
          <cell r="F300"/>
          <cell r="G300"/>
          <cell r="H300"/>
          <cell r="I300"/>
          <cell r="J300"/>
          <cell r="K300"/>
          <cell r="L300"/>
          <cell r="M300"/>
          <cell r="N300"/>
          <cell r="O300"/>
          <cell r="P300"/>
          <cell r="Q300"/>
          <cell r="R300"/>
          <cell r="S300"/>
          <cell r="T300"/>
          <cell r="U300"/>
          <cell r="V300"/>
          <cell r="W300"/>
          <cell r="X300"/>
          <cell r="Y300"/>
          <cell r="Z300"/>
          <cell r="AA300"/>
          <cell r="AB300"/>
          <cell r="AC300"/>
          <cell r="AD300" t="str">
            <v>As it is a rolling programme of individual projects, each project has an independent review and approval by the PSBP Head of Assuance and Approvals. Therefore dates have been provided for the overall programme at various phases and percentage intervalsDates for theses milestones have been treated as baseline as these align to the new milestones agreed as part of the Performance Framework with IPA.</v>
          </cell>
          <cell r="AE300"/>
          <cell r="AF300"/>
          <cell r="AG300"/>
          <cell r="AH300"/>
          <cell r="AI300"/>
          <cell r="AJ300"/>
          <cell r="AK300"/>
          <cell r="AL300"/>
          <cell r="AM300"/>
          <cell r="AN300"/>
          <cell r="AO300"/>
          <cell r="AP300"/>
          <cell r="AQ300"/>
          <cell r="AR300"/>
          <cell r="AS300"/>
          <cell r="AT300"/>
          <cell r="AU300"/>
          <cell r="AV300"/>
          <cell r="AW300"/>
          <cell r="AX300"/>
          <cell r="AY300"/>
          <cell r="AZ300"/>
          <cell r="BA300"/>
          <cell r="BB300"/>
          <cell r="BC300"/>
          <cell r="BD300"/>
          <cell r="BE300"/>
          <cell r="BF300"/>
          <cell r="BG300"/>
          <cell r="BH300"/>
          <cell r="BI300"/>
          <cell r="BJ300"/>
          <cell r="BK300"/>
          <cell r="BL300"/>
          <cell r="BM300"/>
          <cell r="BN300"/>
          <cell r="BO300"/>
          <cell r="BP300"/>
          <cell r="BQ300"/>
          <cell r="BR300"/>
          <cell r="BS300"/>
          <cell r="BT300"/>
          <cell r="BU300"/>
          <cell r="BV300"/>
          <cell r="BW300"/>
          <cell r="BX300"/>
          <cell r="BY300"/>
          <cell r="BZ300"/>
          <cell r="CA300"/>
          <cell r="CB300"/>
          <cell r="CC300"/>
          <cell r="CD300"/>
          <cell r="CE300"/>
          <cell r="CF300"/>
          <cell r="CG300"/>
          <cell r="CH300"/>
          <cell r="CI300"/>
          <cell r="CJ300"/>
          <cell r="CK300"/>
          <cell r="CL300"/>
          <cell r="CM300"/>
          <cell r="CN300"/>
          <cell r="CO300"/>
          <cell r="CP300"/>
          <cell r="CQ300"/>
          <cell r="CR300"/>
          <cell r="CS300"/>
          <cell r="CT300"/>
          <cell r="CU300"/>
          <cell r="CV300"/>
          <cell r="CW300"/>
          <cell r="CX300"/>
          <cell r="CY300"/>
          <cell r="CZ300"/>
          <cell r="DA300"/>
          <cell r="DB300"/>
          <cell r="DC300"/>
          <cell r="DD300"/>
          <cell r="DE300"/>
          <cell r="DF300"/>
          <cell r="DG300"/>
          <cell r="DH300"/>
          <cell r="DI300"/>
          <cell r="DJ300"/>
          <cell r="DK300"/>
          <cell r="DL300"/>
          <cell r="DM300"/>
          <cell r="DN300"/>
          <cell r="DO300"/>
          <cell r="DP300"/>
          <cell r="DQ300"/>
          <cell r="DR300"/>
          <cell r="DS300"/>
          <cell r="DT300"/>
          <cell r="DU300"/>
          <cell r="DV300"/>
          <cell r="DW300"/>
          <cell r="DX300"/>
          <cell r="DY300"/>
          <cell r="DZ300"/>
          <cell r="EA300"/>
          <cell r="EB300"/>
          <cell r="EC300"/>
          <cell r="ED300"/>
          <cell r="EE300"/>
          <cell r="EF300"/>
          <cell r="EG300"/>
          <cell r="EH300"/>
          <cell r="EI300"/>
          <cell r="EJ300"/>
        </row>
        <row r="301">
          <cell r="B301"/>
          <cell r="C301"/>
          <cell r="D301"/>
          <cell r="E301"/>
          <cell r="F301"/>
          <cell r="G301"/>
          <cell r="H301"/>
          <cell r="I301"/>
          <cell r="J301"/>
          <cell r="K301"/>
          <cell r="L301"/>
          <cell r="M301"/>
          <cell r="N301"/>
          <cell r="O301"/>
          <cell r="P301"/>
          <cell r="Q301"/>
          <cell r="R301"/>
          <cell r="S301"/>
          <cell r="T301"/>
          <cell r="U301"/>
          <cell r="V301"/>
          <cell r="W301"/>
          <cell r="X301"/>
          <cell r="Y301"/>
          <cell r="Z301"/>
          <cell r="AA301"/>
          <cell r="AB301"/>
          <cell r="AC301"/>
          <cell r="AD301" t="str">
            <v>25% PSBP2 Schools Handed Over</v>
          </cell>
          <cell r="AE301"/>
          <cell r="AF301"/>
          <cell r="AG301"/>
          <cell r="AH301"/>
          <cell r="AI301"/>
          <cell r="AJ301"/>
          <cell r="AK301"/>
          <cell r="AL301"/>
          <cell r="AM301"/>
          <cell r="AN301"/>
          <cell r="AO301"/>
          <cell r="AP301"/>
          <cell r="AQ301"/>
          <cell r="AR301"/>
          <cell r="AS301"/>
          <cell r="AT301"/>
          <cell r="AU301"/>
          <cell r="AV301"/>
          <cell r="AW301"/>
          <cell r="AX301"/>
          <cell r="AY301"/>
          <cell r="AZ301"/>
          <cell r="BA301"/>
          <cell r="BB301"/>
          <cell r="BC301"/>
          <cell r="BD301"/>
          <cell r="BE301"/>
          <cell r="BF301"/>
          <cell r="BG301"/>
          <cell r="BH301"/>
          <cell r="BI301"/>
          <cell r="BJ301"/>
          <cell r="BK301"/>
          <cell r="BL301"/>
          <cell r="BM301"/>
          <cell r="BN301"/>
          <cell r="BO301"/>
          <cell r="BP301"/>
          <cell r="BQ301"/>
          <cell r="BR301"/>
          <cell r="BS301"/>
          <cell r="BT301"/>
          <cell r="BU301"/>
          <cell r="BV301"/>
          <cell r="BW301"/>
          <cell r="BX301"/>
          <cell r="BY301"/>
          <cell r="BZ301"/>
          <cell r="CA301"/>
          <cell r="CB301"/>
          <cell r="CC301"/>
          <cell r="CD301"/>
          <cell r="CE301"/>
          <cell r="CF301"/>
          <cell r="CG301"/>
          <cell r="CH301"/>
          <cell r="CI301"/>
          <cell r="CJ301"/>
          <cell r="CK301"/>
          <cell r="CL301"/>
          <cell r="CM301"/>
          <cell r="CN301"/>
          <cell r="CO301"/>
          <cell r="CP301"/>
          <cell r="CQ301"/>
          <cell r="CR301"/>
          <cell r="CS301"/>
          <cell r="CT301"/>
          <cell r="CU301"/>
          <cell r="CV301"/>
          <cell r="CW301"/>
          <cell r="CX301"/>
          <cell r="CY301"/>
          <cell r="CZ301"/>
          <cell r="DA301"/>
          <cell r="DB301"/>
          <cell r="DC301"/>
          <cell r="DD301"/>
          <cell r="DE301"/>
          <cell r="DF301"/>
          <cell r="DG301"/>
          <cell r="DH301"/>
          <cell r="DI301"/>
          <cell r="DJ301"/>
          <cell r="DK301"/>
          <cell r="DL301"/>
          <cell r="DM301"/>
          <cell r="DN301"/>
          <cell r="DO301"/>
          <cell r="DP301"/>
          <cell r="DQ301"/>
          <cell r="DR301"/>
          <cell r="DS301"/>
          <cell r="DT301"/>
          <cell r="DU301"/>
          <cell r="DV301"/>
          <cell r="DW301"/>
          <cell r="DX301"/>
          <cell r="DY301"/>
          <cell r="DZ301"/>
          <cell r="EA301"/>
          <cell r="EB301"/>
          <cell r="EC301"/>
          <cell r="ED301"/>
          <cell r="EE301"/>
          <cell r="EF301"/>
          <cell r="EG301"/>
          <cell r="EH301"/>
          <cell r="EI301"/>
          <cell r="EJ301"/>
        </row>
        <row r="302">
          <cell r="B302"/>
          <cell r="C302"/>
          <cell r="D302"/>
          <cell r="E302"/>
          <cell r="F302"/>
          <cell r="G302"/>
          <cell r="H302"/>
          <cell r="I302"/>
          <cell r="J302"/>
          <cell r="K302"/>
          <cell r="L302"/>
          <cell r="M302"/>
          <cell r="N302"/>
          <cell r="O302"/>
          <cell r="P302"/>
          <cell r="Q302"/>
          <cell r="R302"/>
          <cell r="S302"/>
          <cell r="T302"/>
          <cell r="U302"/>
          <cell r="V302"/>
          <cell r="W302"/>
          <cell r="X302"/>
          <cell r="Y302"/>
          <cell r="Z302"/>
          <cell r="AA302"/>
          <cell r="AB302"/>
          <cell r="AC302"/>
          <cell r="AD302">
            <v>43151</v>
          </cell>
          <cell r="AE302"/>
          <cell r="AF302"/>
          <cell r="AG302"/>
          <cell r="AH302"/>
          <cell r="AI302"/>
          <cell r="AJ302"/>
          <cell r="AK302"/>
          <cell r="AL302"/>
          <cell r="AM302"/>
          <cell r="AN302"/>
          <cell r="AO302"/>
          <cell r="AP302"/>
          <cell r="AQ302"/>
          <cell r="AR302"/>
          <cell r="AS302"/>
          <cell r="AT302"/>
          <cell r="AU302"/>
          <cell r="AV302"/>
          <cell r="AW302"/>
          <cell r="AX302"/>
          <cell r="AY302"/>
          <cell r="AZ302"/>
          <cell r="BA302"/>
          <cell r="BB302"/>
          <cell r="BC302"/>
          <cell r="BD302"/>
          <cell r="BE302"/>
          <cell r="BF302"/>
          <cell r="BG302"/>
          <cell r="BH302"/>
          <cell r="BI302"/>
          <cell r="BJ302"/>
          <cell r="BK302"/>
          <cell r="BL302"/>
          <cell r="BM302"/>
          <cell r="BN302"/>
          <cell r="BO302"/>
          <cell r="BP302"/>
          <cell r="BQ302"/>
          <cell r="BR302"/>
          <cell r="BS302"/>
          <cell r="BT302"/>
          <cell r="BU302"/>
          <cell r="BV302"/>
          <cell r="BW302"/>
          <cell r="BX302"/>
          <cell r="BY302"/>
          <cell r="BZ302"/>
          <cell r="CA302"/>
          <cell r="CB302"/>
          <cell r="CC302"/>
          <cell r="CD302"/>
          <cell r="CE302"/>
          <cell r="CF302"/>
          <cell r="CG302"/>
          <cell r="CH302"/>
          <cell r="CI302"/>
          <cell r="CJ302"/>
          <cell r="CK302"/>
          <cell r="CL302"/>
          <cell r="CM302"/>
          <cell r="CN302"/>
          <cell r="CO302"/>
          <cell r="CP302"/>
          <cell r="CQ302"/>
          <cell r="CR302"/>
          <cell r="CS302"/>
          <cell r="CT302"/>
          <cell r="CU302"/>
          <cell r="CV302"/>
          <cell r="CW302"/>
          <cell r="CX302"/>
          <cell r="CY302"/>
          <cell r="CZ302"/>
          <cell r="DA302"/>
          <cell r="DB302"/>
          <cell r="DC302"/>
          <cell r="DD302"/>
          <cell r="DE302"/>
          <cell r="DF302"/>
          <cell r="DG302"/>
          <cell r="DH302"/>
          <cell r="DI302"/>
          <cell r="DJ302"/>
          <cell r="DK302"/>
          <cell r="DL302"/>
          <cell r="DM302"/>
          <cell r="DN302"/>
          <cell r="DO302"/>
          <cell r="DP302"/>
          <cell r="DQ302"/>
          <cell r="DR302"/>
          <cell r="DS302"/>
          <cell r="DT302"/>
          <cell r="DU302"/>
          <cell r="DV302"/>
          <cell r="DW302"/>
          <cell r="DX302"/>
          <cell r="DY302"/>
          <cell r="DZ302"/>
          <cell r="EA302"/>
          <cell r="EB302"/>
          <cell r="EC302"/>
          <cell r="ED302"/>
          <cell r="EE302"/>
          <cell r="EF302"/>
          <cell r="EG302"/>
          <cell r="EH302"/>
          <cell r="EI302"/>
          <cell r="EJ302"/>
        </row>
        <row r="303">
          <cell r="B303"/>
          <cell r="C303"/>
          <cell r="D303"/>
          <cell r="E303"/>
          <cell r="F303"/>
          <cell r="G303"/>
          <cell r="H303"/>
          <cell r="I303"/>
          <cell r="J303"/>
          <cell r="K303"/>
          <cell r="L303"/>
          <cell r="M303"/>
          <cell r="N303"/>
          <cell r="O303"/>
          <cell r="P303"/>
          <cell r="Q303"/>
          <cell r="R303"/>
          <cell r="S303"/>
          <cell r="T303"/>
          <cell r="U303"/>
          <cell r="V303"/>
          <cell r="W303"/>
          <cell r="X303"/>
          <cell r="Y303"/>
          <cell r="Z303"/>
          <cell r="AA303"/>
          <cell r="AB303"/>
          <cell r="AC303"/>
          <cell r="AD303"/>
          <cell r="AE303"/>
          <cell r="AF303"/>
          <cell r="AG303"/>
          <cell r="AH303"/>
          <cell r="AI303"/>
          <cell r="AJ303"/>
          <cell r="AK303"/>
          <cell r="AL303"/>
          <cell r="AM303"/>
          <cell r="AN303"/>
          <cell r="AO303"/>
          <cell r="AP303"/>
          <cell r="AQ303"/>
          <cell r="AR303"/>
          <cell r="AS303"/>
          <cell r="AT303"/>
          <cell r="AU303"/>
          <cell r="AV303"/>
          <cell r="AW303"/>
          <cell r="AX303"/>
          <cell r="AY303"/>
          <cell r="AZ303"/>
          <cell r="BA303"/>
          <cell r="BB303"/>
          <cell r="BC303"/>
          <cell r="BD303"/>
          <cell r="BE303"/>
          <cell r="BF303"/>
          <cell r="BG303"/>
          <cell r="BH303"/>
          <cell r="BI303"/>
          <cell r="BJ303"/>
          <cell r="BK303"/>
          <cell r="BL303"/>
          <cell r="BM303"/>
          <cell r="BN303"/>
          <cell r="BO303"/>
          <cell r="BP303"/>
          <cell r="BQ303"/>
          <cell r="BR303"/>
          <cell r="BS303"/>
          <cell r="BT303"/>
          <cell r="BU303"/>
          <cell r="BV303"/>
          <cell r="BW303"/>
          <cell r="BX303"/>
          <cell r="BY303"/>
          <cell r="BZ303"/>
          <cell r="CA303"/>
          <cell r="CB303"/>
          <cell r="CC303"/>
          <cell r="CD303"/>
          <cell r="CE303"/>
          <cell r="CF303"/>
          <cell r="CG303"/>
          <cell r="CH303"/>
          <cell r="CI303"/>
          <cell r="CJ303"/>
          <cell r="CK303"/>
          <cell r="CL303"/>
          <cell r="CM303"/>
          <cell r="CN303"/>
          <cell r="CO303"/>
          <cell r="CP303"/>
          <cell r="CQ303"/>
          <cell r="CR303"/>
          <cell r="CS303"/>
          <cell r="CT303"/>
          <cell r="CU303"/>
          <cell r="CV303"/>
          <cell r="CW303"/>
          <cell r="CX303"/>
          <cell r="CY303"/>
          <cell r="CZ303"/>
          <cell r="DA303"/>
          <cell r="DB303"/>
          <cell r="DC303"/>
          <cell r="DD303"/>
          <cell r="DE303"/>
          <cell r="DF303"/>
          <cell r="DG303"/>
          <cell r="DH303"/>
          <cell r="DI303"/>
          <cell r="DJ303"/>
          <cell r="DK303"/>
          <cell r="DL303"/>
          <cell r="DM303"/>
          <cell r="DN303"/>
          <cell r="DO303"/>
          <cell r="DP303"/>
          <cell r="DQ303"/>
          <cell r="DR303"/>
          <cell r="DS303"/>
          <cell r="DT303"/>
          <cell r="DU303"/>
          <cell r="DV303"/>
          <cell r="DW303"/>
          <cell r="DX303"/>
          <cell r="DY303"/>
          <cell r="DZ303"/>
          <cell r="EA303"/>
          <cell r="EB303"/>
          <cell r="EC303"/>
          <cell r="ED303"/>
          <cell r="EE303"/>
          <cell r="EF303"/>
          <cell r="EG303"/>
          <cell r="EH303"/>
          <cell r="EI303"/>
          <cell r="EJ303"/>
        </row>
        <row r="304">
          <cell r="B304"/>
          <cell r="C304"/>
          <cell r="D304"/>
          <cell r="E304"/>
          <cell r="F304"/>
          <cell r="G304"/>
          <cell r="H304"/>
          <cell r="I304"/>
          <cell r="J304"/>
          <cell r="K304"/>
          <cell r="L304"/>
          <cell r="M304"/>
          <cell r="N304"/>
          <cell r="O304"/>
          <cell r="P304"/>
          <cell r="Q304"/>
          <cell r="R304"/>
          <cell r="S304"/>
          <cell r="T304"/>
          <cell r="U304"/>
          <cell r="V304"/>
          <cell r="W304"/>
          <cell r="X304"/>
          <cell r="Y304"/>
          <cell r="Z304"/>
          <cell r="AA304"/>
          <cell r="AB304"/>
          <cell r="AC304"/>
          <cell r="AD304">
            <v>43151</v>
          </cell>
          <cell r="AE304"/>
          <cell r="AF304"/>
          <cell r="AG304"/>
          <cell r="AH304"/>
          <cell r="AI304"/>
          <cell r="AJ304"/>
          <cell r="AK304"/>
          <cell r="AL304"/>
          <cell r="AM304"/>
          <cell r="AN304"/>
          <cell r="AO304"/>
          <cell r="AP304"/>
          <cell r="AQ304"/>
          <cell r="AR304"/>
          <cell r="AS304"/>
          <cell r="AT304"/>
          <cell r="AU304"/>
          <cell r="AV304"/>
          <cell r="AW304"/>
          <cell r="AX304"/>
          <cell r="AY304"/>
          <cell r="AZ304"/>
          <cell r="BA304"/>
          <cell r="BB304"/>
          <cell r="BC304"/>
          <cell r="BD304"/>
          <cell r="BE304"/>
          <cell r="BF304"/>
          <cell r="BG304"/>
          <cell r="BH304"/>
          <cell r="BI304"/>
          <cell r="BJ304"/>
          <cell r="BK304"/>
          <cell r="BL304"/>
          <cell r="BM304"/>
          <cell r="BN304"/>
          <cell r="BO304"/>
          <cell r="BP304"/>
          <cell r="BQ304"/>
          <cell r="BR304"/>
          <cell r="BS304"/>
          <cell r="BT304"/>
          <cell r="BU304"/>
          <cell r="BV304"/>
          <cell r="BW304"/>
          <cell r="BX304"/>
          <cell r="BY304"/>
          <cell r="BZ304"/>
          <cell r="CA304"/>
          <cell r="CB304"/>
          <cell r="CC304"/>
          <cell r="CD304"/>
          <cell r="CE304"/>
          <cell r="CF304"/>
          <cell r="CG304"/>
          <cell r="CH304"/>
          <cell r="CI304"/>
          <cell r="CJ304"/>
          <cell r="CK304"/>
          <cell r="CL304"/>
          <cell r="CM304"/>
          <cell r="CN304"/>
          <cell r="CO304"/>
          <cell r="CP304"/>
          <cell r="CQ304"/>
          <cell r="CR304"/>
          <cell r="CS304"/>
          <cell r="CT304"/>
          <cell r="CU304"/>
          <cell r="CV304"/>
          <cell r="CW304"/>
          <cell r="CX304"/>
          <cell r="CY304"/>
          <cell r="CZ304"/>
          <cell r="DA304"/>
          <cell r="DB304"/>
          <cell r="DC304"/>
          <cell r="DD304"/>
          <cell r="DE304"/>
          <cell r="DF304"/>
          <cell r="DG304"/>
          <cell r="DH304"/>
          <cell r="DI304"/>
          <cell r="DJ304"/>
          <cell r="DK304"/>
          <cell r="DL304"/>
          <cell r="DM304"/>
          <cell r="DN304"/>
          <cell r="DO304"/>
          <cell r="DP304"/>
          <cell r="DQ304"/>
          <cell r="DR304"/>
          <cell r="DS304"/>
          <cell r="DT304"/>
          <cell r="DU304"/>
          <cell r="DV304"/>
          <cell r="DW304"/>
          <cell r="DX304"/>
          <cell r="DY304"/>
          <cell r="DZ304"/>
          <cell r="EA304"/>
          <cell r="EB304"/>
          <cell r="EC304"/>
          <cell r="ED304"/>
          <cell r="EE304"/>
          <cell r="EF304"/>
          <cell r="EG304"/>
          <cell r="EH304"/>
          <cell r="EI304"/>
          <cell r="EJ304"/>
        </row>
        <row r="305">
          <cell r="B305"/>
          <cell r="C305"/>
          <cell r="D305"/>
          <cell r="E305"/>
          <cell r="F305"/>
          <cell r="G305"/>
          <cell r="H305"/>
          <cell r="I305"/>
          <cell r="J305"/>
          <cell r="K305"/>
          <cell r="L305"/>
          <cell r="M305"/>
          <cell r="N305"/>
          <cell r="O305"/>
          <cell r="P305"/>
          <cell r="Q305"/>
          <cell r="R305"/>
          <cell r="S305"/>
          <cell r="T305"/>
          <cell r="U305"/>
          <cell r="V305"/>
          <cell r="W305"/>
          <cell r="X305"/>
          <cell r="Y305"/>
          <cell r="Z305"/>
          <cell r="AA305"/>
          <cell r="AB305"/>
          <cell r="AC305"/>
          <cell r="AD305" t="str">
            <v>Project</v>
          </cell>
          <cell r="AE305"/>
          <cell r="AF305"/>
          <cell r="AG305"/>
          <cell r="AH305"/>
          <cell r="AI305"/>
          <cell r="AJ305"/>
          <cell r="AK305"/>
          <cell r="AL305"/>
          <cell r="AM305"/>
          <cell r="AN305"/>
          <cell r="AO305"/>
          <cell r="AP305"/>
          <cell r="AQ305"/>
          <cell r="AR305"/>
          <cell r="AS305"/>
          <cell r="AT305"/>
          <cell r="AU305"/>
          <cell r="AV305"/>
          <cell r="AW305"/>
          <cell r="AX305"/>
          <cell r="AY305"/>
          <cell r="AZ305"/>
          <cell r="BA305"/>
          <cell r="BB305"/>
          <cell r="BC305"/>
          <cell r="BD305"/>
          <cell r="BE305"/>
          <cell r="BF305"/>
          <cell r="BG305"/>
          <cell r="BH305"/>
          <cell r="BI305"/>
          <cell r="BJ305"/>
          <cell r="BK305"/>
          <cell r="BL305"/>
          <cell r="BM305"/>
          <cell r="BN305"/>
          <cell r="BO305"/>
          <cell r="BP305"/>
          <cell r="BQ305"/>
          <cell r="BR305"/>
          <cell r="BS305"/>
          <cell r="BT305"/>
          <cell r="BU305"/>
          <cell r="BV305"/>
          <cell r="BW305"/>
          <cell r="BX305"/>
          <cell r="BY305"/>
          <cell r="BZ305"/>
          <cell r="CA305"/>
          <cell r="CB305"/>
          <cell r="CC305"/>
          <cell r="CD305"/>
          <cell r="CE305"/>
          <cell r="CF305"/>
          <cell r="CG305"/>
          <cell r="CH305"/>
          <cell r="CI305"/>
          <cell r="CJ305"/>
          <cell r="CK305"/>
          <cell r="CL305"/>
          <cell r="CM305"/>
          <cell r="CN305"/>
          <cell r="CO305"/>
          <cell r="CP305"/>
          <cell r="CQ305"/>
          <cell r="CR305"/>
          <cell r="CS305"/>
          <cell r="CT305"/>
          <cell r="CU305"/>
          <cell r="CV305"/>
          <cell r="CW305"/>
          <cell r="CX305"/>
          <cell r="CY305"/>
          <cell r="CZ305"/>
          <cell r="DA305"/>
          <cell r="DB305"/>
          <cell r="DC305"/>
          <cell r="DD305"/>
          <cell r="DE305"/>
          <cell r="DF305"/>
          <cell r="DG305"/>
          <cell r="DH305"/>
          <cell r="DI305"/>
          <cell r="DJ305"/>
          <cell r="DK305"/>
          <cell r="DL305"/>
          <cell r="DM305"/>
          <cell r="DN305"/>
          <cell r="DO305"/>
          <cell r="DP305"/>
          <cell r="DQ305"/>
          <cell r="DR305"/>
          <cell r="DS305"/>
          <cell r="DT305"/>
          <cell r="DU305"/>
          <cell r="DV305"/>
          <cell r="DW305"/>
          <cell r="DX305"/>
          <cell r="DY305"/>
          <cell r="DZ305"/>
          <cell r="EA305"/>
          <cell r="EB305"/>
          <cell r="EC305"/>
          <cell r="ED305"/>
          <cell r="EE305"/>
          <cell r="EF305"/>
          <cell r="EG305"/>
          <cell r="EH305"/>
          <cell r="EI305"/>
          <cell r="EJ305"/>
        </row>
        <row r="306">
          <cell r="B306"/>
          <cell r="C306"/>
          <cell r="D306"/>
          <cell r="E306"/>
          <cell r="F306"/>
          <cell r="G306"/>
          <cell r="H306"/>
          <cell r="I306"/>
          <cell r="J306"/>
          <cell r="K306"/>
          <cell r="L306"/>
          <cell r="M306"/>
          <cell r="N306"/>
          <cell r="O306"/>
          <cell r="P306"/>
          <cell r="Q306"/>
          <cell r="R306"/>
          <cell r="S306"/>
          <cell r="T306"/>
          <cell r="U306"/>
          <cell r="V306"/>
          <cell r="W306"/>
          <cell r="X306"/>
          <cell r="Y306"/>
          <cell r="Z306"/>
          <cell r="AA306"/>
          <cell r="AB306"/>
          <cell r="AC306"/>
          <cell r="AD306" t="str">
            <v>As it is a rolling programme of individual projects, each project has an independent review and approval by the PSBP Head of Assuance and Approvals. Therefore dates have been provided for the overall programme at various phases and percentage intervalsDates for theses milestones have been treated as baseline as these align to the new milestones agreed as part of the Performance Framework with IPA.</v>
          </cell>
          <cell r="AE306"/>
          <cell r="AF306"/>
          <cell r="AG306"/>
          <cell r="AH306"/>
          <cell r="AI306"/>
          <cell r="AJ306"/>
          <cell r="AK306"/>
          <cell r="AL306"/>
          <cell r="AM306"/>
          <cell r="AN306"/>
          <cell r="AO306"/>
          <cell r="AP306"/>
          <cell r="AQ306"/>
          <cell r="AR306"/>
          <cell r="AS306"/>
          <cell r="AT306"/>
          <cell r="AU306"/>
          <cell r="AV306"/>
          <cell r="AW306"/>
          <cell r="AX306"/>
          <cell r="AY306"/>
          <cell r="AZ306"/>
          <cell r="BA306"/>
          <cell r="BB306"/>
          <cell r="BC306"/>
          <cell r="BD306"/>
          <cell r="BE306"/>
          <cell r="BF306"/>
          <cell r="BG306"/>
          <cell r="BH306"/>
          <cell r="BI306"/>
          <cell r="BJ306"/>
          <cell r="BK306"/>
          <cell r="BL306"/>
          <cell r="BM306"/>
          <cell r="BN306"/>
          <cell r="BO306"/>
          <cell r="BP306"/>
          <cell r="BQ306"/>
          <cell r="BR306"/>
          <cell r="BS306"/>
          <cell r="BT306"/>
          <cell r="BU306"/>
          <cell r="BV306"/>
          <cell r="BW306"/>
          <cell r="BX306"/>
          <cell r="BY306"/>
          <cell r="BZ306"/>
          <cell r="CA306"/>
          <cell r="CB306"/>
          <cell r="CC306"/>
          <cell r="CD306"/>
          <cell r="CE306"/>
          <cell r="CF306"/>
          <cell r="CG306"/>
          <cell r="CH306"/>
          <cell r="CI306"/>
          <cell r="CJ306"/>
          <cell r="CK306"/>
          <cell r="CL306"/>
          <cell r="CM306"/>
          <cell r="CN306"/>
          <cell r="CO306"/>
          <cell r="CP306"/>
          <cell r="CQ306"/>
          <cell r="CR306"/>
          <cell r="CS306"/>
          <cell r="CT306"/>
          <cell r="CU306"/>
          <cell r="CV306"/>
          <cell r="CW306"/>
          <cell r="CX306"/>
          <cell r="CY306"/>
          <cell r="CZ306"/>
          <cell r="DA306"/>
          <cell r="DB306"/>
          <cell r="DC306"/>
          <cell r="DD306"/>
          <cell r="DE306"/>
          <cell r="DF306"/>
          <cell r="DG306"/>
          <cell r="DH306"/>
          <cell r="DI306"/>
          <cell r="DJ306"/>
          <cell r="DK306"/>
          <cell r="DL306"/>
          <cell r="DM306"/>
          <cell r="DN306"/>
          <cell r="DO306"/>
          <cell r="DP306"/>
          <cell r="DQ306"/>
          <cell r="DR306"/>
          <cell r="DS306"/>
          <cell r="DT306"/>
          <cell r="DU306"/>
          <cell r="DV306"/>
          <cell r="DW306"/>
          <cell r="DX306"/>
          <cell r="DY306"/>
          <cell r="DZ306"/>
          <cell r="EA306"/>
          <cell r="EB306"/>
          <cell r="EC306"/>
          <cell r="ED306"/>
          <cell r="EE306"/>
          <cell r="EF306"/>
          <cell r="EG306"/>
          <cell r="EH306"/>
          <cell r="EI306"/>
          <cell r="EJ306"/>
        </row>
        <row r="307">
          <cell r="B307"/>
          <cell r="C307"/>
          <cell r="D307"/>
          <cell r="E307"/>
          <cell r="F307"/>
          <cell r="G307"/>
          <cell r="H307"/>
          <cell r="I307"/>
          <cell r="J307"/>
          <cell r="K307"/>
          <cell r="L307"/>
          <cell r="M307"/>
          <cell r="N307"/>
          <cell r="O307"/>
          <cell r="P307"/>
          <cell r="Q307"/>
          <cell r="R307"/>
          <cell r="S307"/>
          <cell r="T307"/>
          <cell r="U307"/>
          <cell r="V307"/>
          <cell r="W307"/>
          <cell r="X307"/>
          <cell r="Y307"/>
          <cell r="Z307"/>
          <cell r="AA307"/>
          <cell r="AB307"/>
          <cell r="AC307"/>
          <cell r="AD307" t="str">
            <v>50% PSBP2 Schools Handed Over</v>
          </cell>
          <cell r="AE307"/>
          <cell r="AF307"/>
          <cell r="AG307"/>
          <cell r="AH307"/>
          <cell r="AI307"/>
          <cell r="AJ307"/>
          <cell r="AK307"/>
          <cell r="AL307"/>
          <cell r="AM307"/>
          <cell r="AN307"/>
          <cell r="AO307"/>
          <cell r="AP307"/>
          <cell r="AQ307"/>
          <cell r="AR307"/>
          <cell r="AS307"/>
          <cell r="AT307"/>
          <cell r="AU307"/>
          <cell r="AV307"/>
          <cell r="AW307"/>
          <cell r="AX307"/>
          <cell r="AY307"/>
          <cell r="AZ307"/>
          <cell r="BA307"/>
          <cell r="BB307"/>
          <cell r="BC307"/>
          <cell r="BD307"/>
          <cell r="BE307"/>
          <cell r="BF307"/>
          <cell r="BG307"/>
          <cell r="BH307"/>
          <cell r="BI307"/>
          <cell r="BJ307"/>
          <cell r="BK307"/>
          <cell r="BL307"/>
          <cell r="BM307"/>
          <cell r="BN307"/>
          <cell r="BO307"/>
          <cell r="BP307"/>
          <cell r="BQ307"/>
          <cell r="BR307"/>
          <cell r="BS307"/>
          <cell r="BT307"/>
          <cell r="BU307"/>
          <cell r="BV307"/>
          <cell r="BW307"/>
          <cell r="BX307"/>
          <cell r="BY307"/>
          <cell r="BZ307"/>
          <cell r="CA307"/>
          <cell r="CB307"/>
          <cell r="CC307"/>
          <cell r="CD307"/>
          <cell r="CE307"/>
          <cell r="CF307"/>
          <cell r="CG307"/>
          <cell r="CH307"/>
          <cell r="CI307"/>
          <cell r="CJ307"/>
          <cell r="CK307"/>
          <cell r="CL307"/>
          <cell r="CM307"/>
          <cell r="CN307"/>
          <cell r="CO307"/>
          <cell r="CP307"/>
          <cell r="CQ307"/>
          <cell r="CR307"/>
          <cell r="CS307"/>
          <cell r="CT307"/>
          <cell r="CU307"/>
          <cell r="CV307"/>
          <cell r="CW307"/>
          <cell r="CX307"/>
          <cell r="CY307"/>
          <cell r="CZ307"/>
          <cell r="DA307"/>
          <cell r="DB307"/>
          <cell r="DC307"/>
          <cell r="DD307"/>
          <cell r="DE307"/>
          <cell r="DF307"/>
          <cell r="DG307"/>
          <cell r="DH307"/>
          <cell r="DI307"/>
          <cell r="DJ307"/>
          <cell r="DK307"/>
          <cell r="DL307"/>
          <cell r="DM307"/>
          <cell r="DN307"/>
          <cell r="DO307"/>
          <cell r="DP307"/>
          <cell r="DQ307"/>
          <cell r="DR307"/>
          <cell r="DS307"/>
          <cell r="DT307"/>
          <cell r="DU307"/>
          <cell r="DV307"/>
          <cell r="DW307"/>
          <cell r="DX307"/>
          <cell r="DY307"/>
          <cell r="DZ307"/>
          <cell r="EA307"/>
          <cell r="EB307"/>
          <cell r="EC307"/>
          <cell r="ED307"/>
          <cell r="EE307"/>
          <cell r="EF307"/>
          <cell r="EG307"/>
          <cell r="EH307"/>
          <cell r="EI307"/>
          <cell r="EJ307"/>
        </row>
        <row r="308">
          <cell r="B308"/>
          <cell r="C308"/>
          <cell r="D308"/>
          <cell r="E308"/>
          <cell r="F308"/>
          <cell r="G308"/>
          <cell r="H308"/>
          <cell r="I308"/>
          <cell r="J308"/>
          <cell r="K308"/>
          <cell r="L308"/>
          <cell r="M308"/>
          <cell r="N308"/>
          <cell r="O308"/>
          <cell r="P308"/>
          <cell r="Q308"/>
          <cell r="R308"/>
          <cell r="S308"/>
          <cell r="T308"/>
          <cell r="U308"/>
          <cell r="V308"/>
          <cell r="W308"/>
          <cell r="X308"/>
          <cell r="Y308"/>
          <cell r="Z308"/>
          <cell r="AA308"/>
          <cell r="AB308"/>
          <cell r="AC308"/>
          <cell r="AD308">
            <v>43280</v>
          </cell>
          <cell r="AE308"/>
          <cell r="AF308"/>
          <cell r="AG308"/>
          <cell r="AH308"/>
          <cell r="AI308"/>
          <cell r="AJ308"/>
          <cell r="AK308"/>
          <cell r="AL308"/>
          <cell r="AM308"/>
          <cell r="AN308"/>
          <cell r="AO308"/>
          <cell r="AP308"/>
          <cell r="AQ308"/>
          <cell r="AR308"/>
          <cell r="AS308"/>
          <cell r="AT308"/>
          <cell r="AU308"/>
          <cell r="AV308"/>
          <cell r="AW308"/>
          <cell r="AX308"/>
          <cell r="AY308"/>
          <cell r="AZ308"/>
          <cell r="BA308"/>
          <cell r="BB308"/>
          <cell r="BC308"/>
          <cell r="BD308"/>
          <cell r="BE308"/>
          <cell r="BF308"/>
          <cell r="BG308"/>
          <cell r="BH308"/>
          <cell r="BI308"/>
          <cell r="BJ308"/>
          <cell r="BK308"/>
          <cell r="BL308"/>
          <cell r="BM308"/>
          <cell r="BN308"/>
          <cell r="BO308"/>
          <cell r="BP308"/>
          <cell r="BQ308"/>
          <cell r="BR308"/>
          <cell r="BS308"/>
          <cell r="BT308"/>
          <cell r="BU308"/>
          <cell r="BV308"/>
          <cell r="BW308"/>
          <cell r="BX308"/>
          <cell r="BY308"/>
          <cell r="BZ308"/>
          <cell r="CA308"/>
          <cell r="CB308"/>
          <cell r="CC308"/>
          <cell r="CD308"/>
          <cell r="CE308"/>
          <cell r="CF308"/>
          <cell r="CG308"/>
          <cell r="CH308"/>
          <cell r="CI308"/>
          <cell r="CJ308"/>
          <cell r="CK308"/>
          <cell r="CL308"/>
          <cell r="CM308"/>
          <cell r="CN308"/>
          <cell r="CO308"/>
          <cell r="CP308"/>
          <cell r="CQ308"/>
          <cell r="CR308"/>
          <cell r="CS308"/>
          <cell r="CT308"/>
          <cell r="CU308"/>
          <cell r="CV308"/>
          <cell r="CW308"/>
          <cell r="CX308"/>
          <cell r="CY308"/>
          <cell r="CZ308"/>
          <cell r="DA308"/>
          <cell r="DB308"/>
          <cell r="DC308"/>
          <cell r="DD308"/>
          <cell r="DE308"/>
          <cell r="DF308"/>
          <cell r="DG308"/>
          <cell r="DH308"/>
          <cell r="DI308"/>
          <cell r="DJ308"/>
          <cell r="DK308"/>
          <cell r="DL308"/>
          <cell r="DM308"/>
          <cell r="DN308"/>
          <cell r="DO308"/>
          <cell r="DP308"/>
          <cell r="DQ308"/>
          <cell r="DR308"/>
          <cell r="DS308"/>
          <cell r="DT308"/>
          <cell r="DU308"/>
          <cell r="DV308"/>
          <cell r="DW308"/>
          <cell r="DX308"/>
          <cell r="DY308"/>
          <cell r="DZ308"/>
          <cell r="EA308"/>
          <cell r="EB308"/>
          <cell r="EC308"/>
          <cell r="ED308"/>
          <cell r="EE308"/>
          <cell r="EF308"/>
          <cell r="EG308"/>
          <cell r="EH308"/>
          <cell r="EI308"/>
          <cell r="EJ308"/>
        </row>
        <row r="309">
          <cell r="B309"/>
          <cell r="C309"/>
          <cell r="D309"/>
          <cell r="E309"/>
          <cell r="F309"/>
          <cell r="G309"/>
          <cell r="H309"/>
          <cell r="I309"/>
          <cell r="J309"/>
          <cell r="K309"/>
          <cell r="L309"/>
          <cell r="M309"/>
          <cell r="N309"/>
          <cell r="O309"/>
          <cell r="P309"/>
          <cell r="Q309"/>
          <cell r="R309"/>
          <cell r="S309"/>
          <cell r="T309"/>
          <cell r="U309"/>
          <cell r="V309"/>
          <cell r="W309"/>
          <cell r="X309"/>
          <cell r="Y309"/>
          <cell r="Z309"/>
          <cell r="AA309"/>
          <cell r="AB309"/>
          <cell r="AC309"/>
          <cell r="AD309"/>
          <cell r="AE309"/>
          <cell r="AF309"/>
          <cell r="AG309"/>
          <cell r="AH309"/>
          <cell r="AI309"/>
          <cell r="AJ309"/>
          <cell r="AK309"/>
          <cell r="AL309"/>
          <cell r="AM309"/>
          <cell r="AN309"/>
          <cell r="AO309"/>
          <cell r="AP309"/>
          <cell r="AQ309"/>
          <cell r="AR309"/>
          <cell r="AS309"/>
          <cell r="AT309"/>
          <cell r="AU309"/>
          <cell r="AV309"/>
          <cell r="AW309"/>
          <cell r="AX309"/>
          <cell r="AY309"/>
          <cell r="AZ309"/>
          <cell r="BA309"/>
          <cell r="BB309"/>
          <cell r="BC309"/>
          <cell r="BD309"/>
          <cell r="BE309"/>
          <cell r="BF309"/>
          <cell r="BG309"/>
          <cell r="BH309"/>
          <cell r="BI309"/>
          <cell r="BJ309"/>
          <cell r="BK309"/>
          <cell r="BL309"/>
          <cell r="BM309"/>
          <cell r="BN309"/>
          <cell r="BO309"/>
          <cell r="BP309"/>
          <cell r="BQ309"/>
          <cell r="BR309"/>
          <cell r="BS309"/>
          <cell r="BT309"/>
          <cell r="BU309"/>
          <cell r="BV309"/>
          <cell r="BW309"/>
          <cell r="BX309"/>
          <cell r="BY309"/>
          <cell r="BZ309"/>
          <cell r="CA309"/>
          <cell r="CB309"/>
          <cell r="CC309"/>
          <cell r="CD309"/>
          <cell r="CE309"/>
          <cell r="CF309"/>
          <cell r="CG309"/>
          <cell r="CH309"/>
          <cell r="CI309"/>
          <cell r="CJ309"/>
          <cell r="CK309"/>
          <cell r="CL309"/>
          <cell r="CM309"/>
          <cell r="CN309"/>
          <cell r="CO309"/>
          <cell r="CP309"/>
          <cell r="CQ309"/>
          <cell r="CR309"/>
          <cell r="CS309"/>
          <cell r="CT309"/>
          <cell r="CU309"/>
          <cell r="CV309"/>
          <cell r="CW309"/>
          <cell r="CX309"/>
          <cell r="CY309"/>
          <cell r="CZ309"/>
          <cell r="DA309"/>
          <cell r="DB309"/>
          <cell r="DC309"/>
          <cell r="DD309"/>
          <cell r="DE309"/>
          <cell r="DF309"/>
          <cell r="DG309"/>
          <cell r="DH309"/>
          <cell r="DI309"/>
          <cell r="DJ309"/>
          <cell r="DK309"/>
          <cell r="DL309"/>
          <cell r="DM309"/>
          <cell r="DN309"/>
          <cell r="DO309"/>
          <cell r="DP309"/>
          <cell r="DQ309"/>
          <cell r="DR309"/>
          <cell r="DS309"/>
          <cell r="DT309"/>
          <cell r="DU309"/>
          <cell r="DV309"/>
          <cell r="DW309"/>
          <cell r="DX309"/>
          <cell r="DY309"/>
          <cell r="DZ309"/>
          <cell r="EA309"/>
          <cell r="EB309"/>
          <cell r="EC309"/>
          <cell r="ED309"/>
          <cell r="EE309"/>
          <cell r="EF309"/>
          <cell r="EG309"/>
          <cell r="EH309"/>
          <cell r="EI309"/>
          <cell r="EJ309"/>
        </row>
        <row r="310">
          <cell r="B310"/>
          <cell r="C310"/>
          <cell r="D310"/>
          <cell r="E310"/>
          <cell r="F310"/>
          <cell r="G310"/>
          <cell r="H310"/>
          <cell r="I310"/>
          <cell r="J310"/>
          <cell r="K310"/>
          <cell r="L310"/>
          <cell r="M310"/>
          <cell r="N310"/>
          <cell r="O310"/>
          <cell r="P310"/>
          <cell r="Q310"/>
          <cell r="R310"/>
          <cell r="S310"/>
          <cell r="T310"/>
          <cell r="U310"/>
          <cell r="V310"/>
          <cell r="W310"/>
          <cell r="X310"/>
          <cell r="Y310"/>
          <cell r="Z310"/>
          <cell r="AA310"/>
          <cell r="AB310"/>
          <cell r="AC310"/>
          <cell r="AD310">
            <v>43280</v>
          </cell>
          <cell r="AE310"/>
          <cell r="AF310"/>
          <cell r="AG310"/>
          <cell r="AH310"/>
          <cell r="AI310"/>
          <cell r="AJ310"/>
          <cell r="AK310"/>
          <cell r="AL310"/>
          <cell r="AM310"/>
          <cell r="AN310"/>
          <cell r="AO310"/>
          <cell r="AP310"/>
          <cell r="AQ310"/>
          <cell r="AR310"/>
          <cell r="AS310"/>
          <cell r="AT310"/>
          <cell r="AU310"/>
          <cell r="AV310"/>
          <cell r="AW310"/>
          <cell r="AX310"/>
          <cell r="AY310"/>
          <cell r="AZ310"/>
          <cell r="BA310"/>
          <cell r="BB310"/>
          <cell r="BC310"/>
          <cell r="BD310"/>
          <cell r="BE310"/>
          <cell r="BF310"/>
          <cell r="BG310"/>
          <cell r="BH310"/>
          <cell r="BI310"/>
          <cell r="BJ310"/>
          <cell r="BK310"/>
          <cell r="BL310"/>
          <cell r="BM310"/>
          <cell r="BN310"/>
          <cell r="BO310"/>
          <cell r="BP310"/>
          <cell r="BQ310"/>
          <cell r="BR310"/>
          <cell r="BS310"/>
          <cell r="BT310"/>
          <cell r="BU310"/>
          <cell r="BV310"/>
          <cell r="BW310"/>
          <cell r="BX310"/>
          <cell r="BY310"/>
          <cell r="BZ310"/>
          <cell r="CA310"/>
          <cell r="CB310"/>
          <cell r="CC310"/>
          <cell r="CD310"/>
          <cell r="CE310"/>
          <cell r="CF310"/>
          <cell r="CG310"/>
          <cell r="CH310"/>
          <cell r="CI310"/>
          <cell r="CJ310"/>
          <cell r="CK310"/>
          <cell r="CL310"/>
          <cell r="CM310"/>
          <cell r="CN310"/>
          <cell r="CO310"/>
          <cell r="CP310"/>
          <cell r="CQ310"/>
          <cell r="CR310"/>
          <cell r="CS310"/>
          <cell r="CT310"/>
          <cell r="CU310"/>
          <cell r="CV310"/>
          <cell r="CW310"/>
          <cell r="CX310"/>
          <cell r="CY310"/>
          <cell r="CZ310"/>
          <cell r="DA310"/>
          <cell r="DB310"/>
          <cell r="DC310"/>
          <cell r="DD310"/>
          <cell r="DE310"/>
          <cell r="DF310"/>
          <cell r="DG310"/>
          <cell r="DH310"/>
          <cell r="DI310"/>
          <cell r="DJ310"/>
          <cell r="DK310"/>
          <cell r="DL310"/>
          <cell r="DM310"/>
          <cell r="DN310"/>
          <cell r="DO310"/>
          <cell r="DP310"/>
          <cell r="DQ310"/>
          <cell r="DR310"/>
          <cell r="DS310"/>
          <cell r="DT310"/>
          <cell r="DU310"/>
          <cell r="DV310"/>
          <cell r="DW310"/>
          <cell r="DX310"/>
          <cell r="DY310"/>
          <cell r="DZ310"/>
          <cell r="EA310"/>
          <cell r="EB310"/>
          <cell r="EC310"/>
          <cell r="ED310"/>
          <cell r="EE310"/>
          <cell r="EF310"/>
          <cell r="EG310"/>
          <cell r="EH310"/>
          <cell r="EI310"/>
          <cell r="EJ310"/>
        </row>
        <row r="311">
          <cell r="B311"/>
          <cell r="C311"/>
          <cell r="D311"/>
          <cell r="E311"/>
          <cell r="F311"/>
          <cell r="G311"/>
          <cell r="H311"/>
          <cell r="I311"/>
          <cell r="J311"/>
          <cell r="K311"/>
          <cell r="L311"/>
          <cell r="M311"/>
          <cell r="N311"/>
          <cell r="O311"/>
          <cell r="P311"/>
          <cell r="Q311"/>
          <cell r="R311"/>
          <cell r="S311"/>
          <cell r="T311"/>
          <cell r="U311"/>
          <cell r="V311"/>
          <cell r="W311"/>
          <cell r="X311"/>
          <cell r="Y311"/>
          <cell r="Z311"/>
          <cell r="AA311"/>
          <cell r="AB311"/>
          <cell r="AC311"/>
          <cell r="AD311" t="str">
            <v>Project</v>
          </cell>
          <cell r="AE311"/>
          <cell r="AF311"/>
          <cell r="AG311"/>
          <cell r="AH311"/>
          <cell r="AI311"/>
          <cell r="AJ311"/>
          <cell r="AK311"/>
          <cell r="AL311"/>
          <cell r="AM311"/>
          <cell r="AN311"/>
          <cell r="AO311"/>
          <cell r="AP311"/>
          <cell r="AQ311"/>
          <cell r="AR311"/>
          <cell r="AS311"/>
          <cell r="AT311"/>
          <cell r="AU311"/>
          <cell r="AV311"/>
          <cell r="AW311"/>
          <cell r="AX311"/>
          <cell r="AY311"/>
          <cell r="AZ311"/>
          <cell r="BA311"/>
          <cell r="BB311"/>
          <cell r="BC311"/>
          <cell r="BD311"/>
          <cell r="BE311"/>
          <cell r="BF311"/>
          <cell r="BG311"/>
          <cell r="BH311"/>
          <cell r="BI311"/>
          <cell r="BJ311"/>
          <cell r="BK311"/>
          <cell r="BL311"/>
          <cell r="BM311"/>
          <cell r="BN311"/>
          <cell r="BO311"/>
          <cell r="BP311"/>
          <cell r="BQ311"/>
          <cell r="BR311"/>
          <cell r="BS311"/>
          <cell r="BT311"/>
          <cell r="BU311"/>
          <cell r="BV311"/>
          <cell r="BW311"/>
          <cell r="BX311"/>
          <cell r="BY311"/>
          <cell r="BZ311"/>
          <cell r="CA311"/>
          <cell r="CB311"/>
          <cell r="CC311"/>
          <cell r="CD311"/>
          <cell r="CE311"/>
          <cell r="CF311"/>
          <cell r="CG311"/>
          <cell r="CH311"/>
          <cell r="CI311"/>
          <cell r="CJ311"/>
          <cell r="CK311"/>
          <cell r="CL311"/>
          <cell r="CM311"/>
          <cell r="CN311"/>
          <cell r="CO311"/>
          <cell r="CP311"/>
          <cell r="CQ311"/>
          <cell r="CR311"/>
          <cell r="CS311"/>
          <cell r="CT311"/>
          <cell r="CU311"/>
          <cell r="CV311"/>
          <cell r="CW311"/>
          <cell r="CX311"/>
          <cell r="CY311"/>
          <cell r="CZ311"/>
          <cell r="DA311"/>
          <cell r="DB311"/>
          <cell r="DC311"/>
          <cell r="DD311"/>
          <cell r="DE311"/>
          <cell r="DF311"/>
          <cell r="DG311"/>
          <cell r="DH311"/>
          <cell r="DI311"/>
          <cell r="DJ311"/>
          <cell r="DK311"/>
          <cell r="DL311"/>
          <cell r="DM311"/>
          <cell r="DN311"/>
          <cell r="DO311"/>
          <cell r="DP311"/>
          <cell r="DQ311"/>
          <cell r="DR311"/>
          <cell r="DS311"/>
          <cell r="DT311"/>
          <cell r="DU311"/>
          <cell r="DV311"/>
          <cell r="DW311"/>
          <cell r="DX311"/>
          <cell r="DY311"/>
          <cell r="DZ311"/>
          <cell r="EA311"/>
          <cell r="EB311"/>
          <cell r="EC311"/>
          <cell r="ED311"/>
          <cell r="EE311"/>
          <cell r="EF311"/>
          <cell r="EG311"/>
          <cell r="EH311"/>
          <cell r="EI311"/>
          <cell r="EJ311"/>
        </row>
        <row r="312">
          <cell r="B312"/>
          <cell r="C312"/>
          <cell r="D312"/>
          <cell r="E312"/>
          <cell r="F312"/>
          <cell r="G312"/>
          <cell r="H312"/>
          <cell r="I312"/>
          <cell r="J312"/>
          <cell r="K312"/>
          <cell r="L312"/>
          <cell r="M312"/>
          <cell r="N312"/>
          <cell r="O312"/>
          <cell r="P312"/>
          <cell r="Q312"/>
          <cell r="R312"/>
          <cell r="S312"/>
          <cell r="T312"/>
          <cell r="U312"/>
          <cell r="V312"/>
          <cell r="W312"/>
          <cell r="X312"/>
          <cell r="Y312"/>
          <cell r="Z312"/>
          <cell r="AA312"/>
          <cell r="AB312"/>
          <cell r="AC312"/>
          <cell r="AD312" t="str">
            <v>As it is a rolling programme of individual projects, each project has an independent review and approval by the PSBP Head of Assuance and Approvals. Therefore dates have been provided for the overall programme at various phases and percentage intervalsDates for theses milestones have been treated as baseline as these align to the new milestones agreed as part of the Performance Framework with IPA.</v>
          </cell>
          <cell r="AE312"/>
          <cell r="AF312"/>
          <cell r="AG312"/>
          <cell r="AH312"/>
          <cell r="AI312"/>
          <cell r="AJ312"/>
          <cell r="AK312"/>
          <cell r="AL312"/>
          <cell r="AM312"/>
          <cell r="AN312"/>
          <cell r="AO312"/>
          <cell r="AP312"/>
          <cell r="AQ312"/>
          <cell r="AR312"/>
          <cell r="AS312"/>
          <cell r="AT312"/>
          <cell r="AU312"/>
          <cell r="AV312"/>
          <cell r="AW312"/>
          <cell r="AX312"/>
          <cell r="AY312"/>
          <cell r="AZ312"/>
          <cell r="BA312"/>
          <cell r="BB312"/>
          <cell r="BC312"/>
          <cell r="BD312"/>
          <cell r="BE312"/>
          <cell r="BF312"/>
          <cell r="BG312"/>
          <cell r="BH312"/>
          <cell r="BI312"/>
          <cell r="BJ312"/>
          <cell r="BK312"/>
          <cell r="BL312"/>
          <cell r="BM312"/>
          <cell r="BN312"/>
          <cell r="BO312"/>
          <cell r="BP312"/>
          <cell r="BQ312"/>
          <cell r="BR312"/>
          <cell r="BS312"/>
          <cell r="BT312"/>
          <cell r="BU312"/>
          <cell r="BV312"/>
          <cell r="BW312"/>
          <cell r="BX312"/>
          <cell r="BY312"/>
          <cell r="BZ312"/>
          <cell r="CA312"/>
          <cell r="CB312"/>
          <cell r="CC312"/>
          <cell r="CD312"/>
          <cell r="CE312"/>
          <cell r="CF312"/>
          <cell r="CG312"/>
          <cell r="CH312"/>
          <cell r="CI312"/>
          <cell r="CJ312"/>
          <cell r="CK312"/>
          <cell r="CL312"/>
          <cell r="CM312"/>
          <cell r="CN312"/>
          <cell r="CO312"/>
          <cell r="CP312"/>
          <cell r="CQ312"/>
          <cell r="CR312"/>
          <cell r="CS312"/>
          <cell r="CT312"/>
          <cell r="CU312"/>
          <cell r="CV312"/>
          <cell r="CW312"/>
          <cell r="CX312"/>
          <cell r="CY312"/>
          <cell r="CZ312"/>
          <cell r="DA312"/>
          <cell r="DB312"/>
          <cell r="DC312"/>
          <cell r="DD312"/>
          <cell r="DE312"/>
          <cell r="DF312"/>
          <cell r="DG312"/>
          <cell r="DH312"/>
          <cell r="DI312"/>
          <cell r="DJ312"/>
          <cell r="DK312"/>
          <cell r="DL312"/>
          <cell r="DM312"/>
          <cell r="DN312"/>
          <cell r="DO312"/>
          <cell r="DP312"/>
          <cell r="DQ312"/>
          <cell r="DR312"/>
          <cell r="DS312"/>
          <cell r="DT312"/>
          <cell r="DU312"/>
          <cell r="DV312"/>
          <cell r="DW312"/>
          <cell r="DX312"/>
          <cell r="DY312"/>
          <cell r="DZ312"/>
          <cell r="EA312"/>
          <cell r="EB312"/>
          <cell r="EC312"/>
          <cell r="ED312"/>
          <cell r="EE312"/>
          <cell r="EF312"/>
          <cell r="EG312"/>
          <cell r="EH312"/>
          <cell r="EI312"/>
          <cell r="EJ312"/>
        </row>
        <row r="313">
          <cell r="B313"/>
          <cell r="C313"/>
          <cell r="D313"/>
          <cell r="E313"/>
          <cell r="F313"/>
          <cell r="G313"/>
          <cell r="H313"/>
          <cell r="I313"/>
          <cell r="J313"/>
          <cell r="K313"/>
          <cell r="L313"/>
          <cell r="M313"/>
          <cell r="N313"/>
          <cell r="O313"/>
          <cell r="P313"/>
          <cell r="Q313"/>
          <cell r="R313"/>
          <cell r="S313"/>
          <cell r="T313"/>
          <cell r="U313"/>
          <cell r="V313"/>
          <cell r="W313"/>
          <cell r="X313"/>
          <cell r="Y313"/>
          <cell r="Z313"/>
          <cell r="AA313"/>
          <cell r="AB313"/>
          <cell r="AC313"/>
          <cell r="AD313" t="str">
            <v>75% PSBP2 Schools Handed Over</v>
          </cell>
          <cell r="AE313"/>
          <cell r="AF313"/>
          <cell r="AG313"/>
          <cell r="AH313"/>
          <cell r="AI313"/>
          <cell r="AJ313"/>
          <cell r="AK313"/>
          <cell r="AL313"/>
          <cell r="AM313"/>
          <cell r="AN313"/>
          <cell r="AO313"/>
          <cell r="AP313"/>
          <cell r="AQ313"/>
          <cell r="AR313"/>
          <cell r="AS313"/>
          <cell r="AT313"/>
          <cell r="AU313"/>
          <cell r="AV313"/>
          <cell r="AW313"/>
          <cell r="AX313"/>
          <cell r="AY313"/>
          <cell r="AZ313"/>
          <cell r="BA313"/>
          <cell r="BB313"/>
          <cell r="BC313"/>
          <cell r="BD313"/>
          <cell r="BE313"/>
          <cell r="BF313"/>
          <cell r="BG313"/>
          <cell r="BH313"/>
          <cell r="BI313"/>
          <cell r="BJ313"/>
          <cell r="BK313"/>
          <cell r="BL313"/>
          <cell r="BM313"/>
          <cell r="BN313"/>
          <cell r="BO313"/>
          <cell r="BP313"/>
          <cell r="BQ313"/>
          <cell r="BR313"/>
          <cell r="BS313"/>
          <cell r="BT313"/>
          <cell r="BU313"/>
          <cell r="BV313"/>
          <cell r="BW313"/>
          <cell r="BX313"/>
          <cell r="BY313"/>
          <cell r="BZ313"/>
          <cell r="CA313"/>
          <cell r="CB313"/>
          <cell r="CC313"/>
          <cell r="CD313"/>
          <cell r="CE313"/>
          <cell r="CF313"/>
          <cell r="CG313"/>
          <cell r="CH313"/>
          <cell r="CI313"/>
          <cell r="CJ313"/>
          <cell r="CK313"/>
          <cell r="CL313"/>
          <cell r="CM313"/>
          <cell r="CN313"/>
          <cell r="CO313"/>
          <cell r="CP313"/>
          <cell r="CQ313"/>
          <cell r="CR313"/>
          <cell r="CS313"/>
          <cell r="CT313"/>
          <cell r="CU313"/>
          <cell r="CV313"/>
          <cell r="CW313"/>
          <cell r="CX313"/>
          <cell r="CY313"/>
          <cell r="CZ313"/>
          <cell r="DA313"/>
          <cell r="DB313"/>
          <cell r="DC313"/>
          <cell r="DD313"/>
          <cell r="DE313"/>
          <cell r="DF313"/>
          <cell r="DG313"/>
          <cell r="DH313"/>
          <cell r="DI313"/>
          <cell r="DJ313"/>
          <cell r="DK313"/>
          <cell r="DL313"/>
          <cell r="DM313"/>
          <cell r="DN313"/>
          <cell r="DO313"/>
          <cell r="DP313"/>
          <cell r="DQ313"/>
          <cell r="DR313"/>
          <cell r="DS313"/>
          <cell r="DT313"/>
          <cell r="DU313"/>
          <cell r="DV313"/>
          <cell r="DW313"/>
          <cell r="DX313"/>
          <cell r="DY313"/>
          <cell r="DZ313"/>
          <cell r="EA313"/>
          <cell r="EB313"/>
          <cell r="EC313"/>
          <cell r="ED313"/>
          <cell r="EE313"/>
          <cell r="EF313"/>
          <cell r="EG313"/>
          <cell r="EH313"/>
          <cell r="EI313"/>
          <cell r="EJ313"/>
        </row>
        <row r="314">
          <cell r="B314"/>
          <cell r="C314"/>
          <cell r="D314"/>
          <cell r="E314"/>
          <cell r="F314"/>
          <cell r="G314"/>
          <cell r="H314"/>
          <cell r="I314"/>
          <cell r="J314"/>
          <cell r="K314"/>
          <cell r="L314"/>
          <cell r="M314"/>
          <cell r="N314"/>
          <cell r="O314"/>
          <cell r="P314"/>
          <cell r="Q314"/>
          <cell r="R314"/>
          <cell r="S314"/>
          <cell r="T314"/>
          <cell r="U314"/>
          <cell r="V314"/>
          <cell r="W314"/>
          <cell r="X314"/>
          <cell r="Y314"/>
          <cell r="Z314"/>
          <cell r="AA314"/>
          <cell r="AB314"/>
          <cell r="AC314"/>
          <cell r="AD314">
            <v>43605</v>
          </cell>
          <cell r="AE314"/>
          <cell r="AF314"/>
          <cell r="AG314"/>
          <cell r="AH314"/>
          <cell r="AI314"/>
          <cell r="AJ314"/>
          <cell r="AK314"/>
          <cell r="AL314"/>
          <cell r="AM314"/>
          <cell r="AN314"/>
          <cell r="AO314"/>
          <cell r="AP314"/>
          <cell r="AQ314"/>
          <cell r="AR314"/>
          <cell r="AS314"/>
          <cell r="AT314"/>
          <cell r="AU314"/>
          <cell r="AV314"/>
          <cell r="AW314"/>
          <cell r="AX314"/>
          <cell r="AY314"/>
          <cell r="AZ314"/>
          <cell r="BA314"/>
          <cell r="BB314"/>
          <cell r="BC314"/>
          <cell r="BD314"/>
          <cell r="BE314"/>
          <cell r="BF314"/>
          <cell r="BG314"/>
          <cell r="BH314"/>
          <cell r="BI314"/>
          <cell r="BJ314"/>
          <cell r="BK314"/>
          <cell r="BL314"/>
          <cell r="BM314"/>
          <cell r="BN314"/>
          <cell r="BO314"/>
          <cell r="BP314"/>
          <cell r="BQ314"/>
          <cell r="BR314"/>
          <cell r="BS314"/>
          <cell r="BT314"/>
          <cell r="BU314"/>
          <cell r="BV314"/>
          <cell r="BW314"/>
          <cell r="BX314"/>
          <cell r="BY314"/>
          <cell r="BZ314"/>
          <cell r="CA314"/>
          <cell r="CB314"/>
          <cell r="CC314"/>
          <cell r="CD314"/>
          <cell r="CE314"/>
          <cell r="CF314"/>
          <cell r="CG314"/>
          <cell r="CH314"/>
          <cell r="CI314"/>
          <cell r="CJ314"/>
          <cell r="CK314"/>
          <cell r="CL314"/>
          <cell r="CM314"/>
          <cell r="CN314"/>
          <cell r="CO314"/>
          <cell r="CP314"/>
          <cell r="CQ314"/>
          <cell r="CR314"/>
          <cell r="CS314"/>
          <cell r="CT314"/>
          <cell r="CU314"/>
          <cell r="CV314"/>
          <cell r="CW314"/>
          <cell r="CX314"/>
          <cell r="CY314"/>
          <cell r="CZ314"/>
          <cell r="DA314"/>
          <cell r="DB314"/>
          <cell r="DC314"/>
          <cell r="DD314"/>
          <cell r="DE314"/>
          <cell r="DF314"/>
          <cell r="DG314"/>
          <cell r="DH314"/>
          <cell r="DI314"/>
          <cell r="DJ314"/>
          <cell r="DK314"/>
          <cell r="DL314"/>
          <cell r="DM314"/>
          <cell r="DN314"/>
          <cell r="DO314"/>
          <cell r="DP314"/>
          <cell r="DQ314"/>
          <cell r="DR314"/>
          <cell r="DS314"/>
          <cell r="DT314"/>
          <cell r="DU314"/>
          <cell r="DV314"/>
          <cell r="DW314"/>
          <cell r="DX314"/>
          <cell r="DY314"/>
          <cell r="DZ314"/>
          <cell r="EA314"/>
          <cell r="EB314"/>
          <cell r="EC314"/>
          <cell r="ED314"/>
          <cell r="EE314"/>
          <cell r="EF314"/>
          <cell r="EG314"/>
          <cell r="EH314"/>
          <cell r="EI314"/>
          <cell r="EJ314"/>
        </row>
        <row r="315">
          <cell r="B315" t="str">
            <v/>
          </cell>
          <cell r="C315"/>
          <cell r="D315"/>
          <cell r="E315"/>
          <cell r="F315"/>
          <cell r="G315"/>
          <cell r="H315"/>
          <cell r="I315"/>
          <cell r="J315"/>
          <cell r="K315"/>
          <cell r="L315"/>
          <cell r="M315"/>
          <cell r="N315"/>
          <cell r="O315"/>
          <cell r="P315"/>
          <cell r="Q315"/>
          <cell r="R315"/>
          <cell r="S315"/>
          <cell r="T315"/>
          <cell r="U315"/>
          <cell r="V315"/>
          <cell r="W315"/>
          <cell r="X315"/>
          <cell r="Y315"/>
          <cell r="Z315"/>
          <cell r="AA315"/>
          <cell r="AB315"/>
          <cell r="AC315"/>
          <cell r="AD315"/>
          <cell r="AE315"/>
          <cell r="AF315"/>
          <cell r="AG315"/>
          <cell r="AH315"/>
          <cell r="AI315"/>
          <cell r="AJ315"/>
          <cell r="AK315"/>
          <cell r="AL315"/>
          <cell r="AM315"/>
          <cell r="AN315"/>
          <cell r="AO315"/>
          <cell r="AP315"/>
          <cell r="AQ315"/>
          <cell r="AR315"/>
          <cell r="AS315"/>
          <cell r="AT315"/>
          <cell r="AU315"/>
          <cell r="AV315"/>
          <cell r="AW315"/>
          <cell r="AX315"/>
          <cell r="AY315"/>
          <cell r="AZ315"/>
          <cell r="BA315"/>
          <cell r="BB315"/>
          <cell r="BC315"/>
          <cell r="BD315"/>
          <cell r="BE315"/>
          <cell r="BF315"/>
          <cell r="BG315"/>
          <cell r="BH315"/>
          <cell r="BI315"/>
          <cell r="BJ315"/>
          <cell r="BK315"/>
          <cell r="BL315"/>
          <cell r="BM315"/>
          <cell r="BN315"/>
          <cell r="BO315"/>
          <cell r="BP315"/>
          <cell r="BQ315"/>
          <cell r="BR315"/>
          <cell r="BS315"/>
          <cell r="BT315"/>
          <cell r="BU315"/>
          <cell r="BV315"/>
          <cell r="BW315"/>
          <cell r="BX315"/>
          <cell r="BY315"/>
          <cell r="BZ315"/>
          <cell r="CA315"/>
          <cell r="CB315"/>
          <cell r="CC315"/>
          <cell r="CD315"/>
          <cell r="CE315"/>
          <cell r="CF315"/>
          <cell r="CG315"/>
          <cell r="CH315"/>
          <cell r="CI315"/>
          <cell r="CJ315"/>
          <cell r="CK315"/>
          <cell r="CL315"/>
          <cell r="CM315"/>
          <cell r="CN315"/>
          <cell r="CO315"/>
          <cell r="CP315"/>
          <cell r="CQ315"/>
          <cell r="CR315"/>
          <cell r="CS315"/>
          <cell r="CT315"/>
          <cell r="CU315"/>
          <cell r="CV315"/>
          <cell r="CW315"/>
          <cell r="CX315"/>
          <cell r="CY315"/>
          <cell r="CZ315"/>
          <cell r="DA315"/>
          <cell r="DB315"/>
          <cell r="DC315"/>
          <cell r="DD315"/>
          <cell r="DE315"/>
          <cell r="DF315"/>
          <cell r="DG315"/>
          <cell r="DH315"/>
          <cell r="DI315"/>
          <cell r="DJ315"/>
          <cell r="DK315"/>
          <cell r="DL315"/>
          <cell r="DM315"/>
          <cell r="DN315"/>
          <cell r="DO315"/>
          <cell r="DP315"/>
          <cell r="DQ315"/>
          <cell r="DR315"/>
          <cell r="DS315"/>
          <cell r="DT315"/>
          <cell r="DU315"/>
          <cell r="DV315"/>
          <cell r="DW315"/>
          <cell r="DX315"/>
          <cell r="DY315"/>
          <cell r="DZ315"/>
          <cell r="EA315"/>
          <cell r="EB315"/>
          <cell r="EC315"/>
          <cell r="ED315"/>
          <cell r="EE315"/>
          <cell r="EF315"/>
          <cell r="EG315"/>
          <cell r="EH315"/>
          <cell r="EI315"/>
          <cell r="EJ315"/>
        </row>
        <row r="316">
          <cell r="B316"/>
          <cell r="C316"/>
          <cell r="D316"/>
          <cell r="E316"/>
          <cell r="F316"/>
          <cell r="G316"/>
          <cell r="H316"/>
          <cell r="I316"/>
          <cell r="J316"/>
          <cell r="K316"/>
          <cell r="L316"/>
          <cell r="M316"/>
          <cell r="N316"/>
          <cell r="O316"/>
          <cell r="P316"/>
          <cell r="Q316"/>
          <cell r="R316"/>
          <cell r="S316"/>
          <cell r="T316"/>
          <cell r="U316"/>
          <cell r="V316"/>
          <cell r="W316"/>
          <cell r="X316"/>
          <cell r="Y316"/>
          <cell r="Z316"/>
          <cell r="AA316"/>
          <cell r="AB316"/>
          <cell r="AC316"/>
          <cell r="AD316">
            <v>43605</v>
          </cell>
          <cell r="AE316"/>
          <cell r="AF316"/>
          <cell r="AG316"/>
          <cell r="AH316"/>
          <cell r="AI316"/>
          <cell r="AJ316"/>
          <cell r="AK316"/>
          <cell r="AL316"/>
          <cell r="AM316"/>
          <cell r="AN316"/>
          <cell r="AO316"/>
          <cell r="AP316"/>
          <cell r="AQ316"/>
          <cell r="AR316"/>
          <cell r="AS316"/>
          <cell r="AT316"/>
          <cell r="AU316"/>
          <cell r="AV316"/>
          <cell r="AW316"/>
          <cell r="AX316"/>
          <cell r="AY316"/>
          <cell r="AZ316"/>
          <cell r="BA316"/>
          <cell r="BB316"/>
          <cell r="BC316"/>
          <cell r="BD316"/>
          <cell r="BE316"/>
          <cell r="BF316"/>
          <cell r="BG316"/>
          <cell r="BH316"/>
          <cell r="BI316"/>
          <cell r="BJ316"/>
          <cell r="BK316"/>
          <cell r="BL316"/>
          <cell r="BM316"/>
          <cell r="BN316"/>
          <cell r="BO316"/>
          <cell r="BP316"/>
          <cell r="BQ316"/>
          <cell r="BR316"/>
          <cell r="BS316"/>
          <cell r="BT316"/>
          <cell r="BU316"/>
          <cell r="BV316"/>
          <cell r="BW316"/>
          <cell r="BX316"/>
          <cell r="BY316"/>
          <cell r="BZ316"/>
          <cell r="CA316"/>
          <cell r="CB316"/>
          <cell r="CC316"/>
          <cell r="CD316"/>
          <cell r="CE316"/>
          <cell r="CF316"/>
          <cell r="CG316"/>
          <cell r="CH316"/>
          <cell r="CI316"/>
          <cell r="CJ316"/>
          <cell r="CK316"/>
          <cell r="CL316"/>
          <cell r="CM316"/>
          <cell r="CN316"/>
          <cell r="CO316"/>
          <cell r="CP316"/>
          <cell r="CQ316"/>
          <cell r="CR316"/>
          <cell r="CS316"/>
          <cell r="CT316"/>
          <cell r="CU316"/>
          <cell r="CV316"/>
          <cell r="CW316"/>
          <cell r="CX316"/>
          <cell r="CY316"/>
          <cell r="CZ316"/>
          <cell r="DA316"/>
          <cell r="DB316"/>
          <cell r="DC316"/>
          <cell r="DD316"/>
          <cell r="DE316"/>
          <cell r="DF316"/>
          <cell r="DG316"/>
          <cell r="DH316"/>
          <cell r="DI316"/>
          <cell r="DJ316"/>
          <cell r="DK316"/>
          <cell r="DL316"/>
          <cell r="DM316"/>
          <cell r="DN316"/>
          <cell r="DO316"/>
          <cell r="DP316"/>
          <cell r="DQ316"/>
          <cell r="DR316"/>
          <cell r="DS316"/>
          <cell r="DT316"/>
          <cell r="DU316"/>
          <cell r="DV316"/>
          <cell r="DW316"/>
          <cell r="DX316"/>
          <cell r="DY316"/>
          <cell r="DZ316"/>
          <cell r="EA316"/>
          <cell r="EB316"/>
          <cell r="EC316"/>
          <cell r="ED316"/>
          <cell r="EE316"/>
          <cell r="EF316"/>
          <cell r="EG316"/>
          <cell r="EH316"/>
          <cell r="EI316"/>
          <cell r="EJ316"/>
        </row>
        <row r="317">
          <cell r="B317"/>
          <cell r="C317"/>
          <cell r="D317"/>
          <cell r="E317"/>
          <cell r="F317"/>
          <cell r="G317"/>
          <cell r="H317"/>
          <cell r="I317"/>
          <cell r="J317"/>
          <cell r="K317"/>
          <cell r="L317"/>
          <cell r="M317"/>
          <cell r="N317"/>
          <cell r="O317"/>
          <cell r="P317"/>
          <cell r="Q317"/>
          <cell r="R317"/>
          <cell r="S317"/>
          <cell r="T317"/>
          <cell r="U317"/>
          <cell r="V317"/>
          <cell r="W317"/>
          <cell r="X317"/>
          <cell r="Y317"/>
          <cell r="Z317"/>
          <cell r="AA317"/>
          <cell r="AB317"/>
          <cell r="AC317"/>
          <cell r="AD317" t="str">
            <v>Project</v>
          </cell>
          <cell r="AE317"/>
          <cell r="AF317"/>
          <cell r="AG317"/>
          <cell r="AH317"/>
          <cell r="AI317"/>
          <cell r="AJ317"/>
          <cell r="AK317"/>
          <cell r="AL317"/>
          <cell r="AM317"/>
          <cell r="AN317"/>
          <cell r="AO317"/>
          <cell r="AP317"/>
          <cell r="AQ317"/>
          <cell r="AR317"/>
          <cell r="AS317"/>
          <cell r="AT317"/>
          <cell r="AU317"/>
          <cell r="AV317"/>
          <cell r="AW317"/>
          <cell r="AX317"/>
          <cell r="AY317"/>
          <cell r="AZ317"/>
          <cell r="BA317"/>
          <cell r="BB317"/>
          <cell r="BC317"/>
          <cell r="BD317"/>
          <cell r="BE317"/>
          <cell r="BF317"/>
          <cell r="BG317"/>
          <cell r="BH317"/>
          <cell r="BI317"/>
          <cell r="BJ317"/>
          <cell r="BK317"/>
          <cell r="BL317"/>
          <cell r="BM317"/>
          <cell r="BN317"/>
          <cell r="BO317"/>
          <cell r="BP317"/>
          <cell r="BQ317"/>
          <cell r="BR317"/>
          <cell r="BS317"/>
          <cell r="BT317"/>
          <cell r="BU317"/>
          <cell r="BV317"/>
          <cell r="BW317"/>
          <cell r="BX317"/>
          <cell r="BY317"/>
          <cell r="BZ317"/>
          <cell r="CA317"/>
          <cell r="CB317"/>
          <cell r="CC317"/>
          <cell r="CD317"/>
          <cell r="CE317"/>
          <cell r="CF317"/>
          <cell r="CG317"/>
          <cell r="CH317"/>
          <cell r="CI317"/>
          <cell r="CJ317"/>
          <cell r="CK317"/>
          <cell r="CL317"/>
          <cell r="CM317"/>
          <cell r="CN317"/>
          <cell r="CO317"/>
          <cell r="CP317"/>
          <cell r="CQ317"/>
          <cell r="CR317"/>
          <cell r="CS317"/>
          <cell r="CT317"/>
          <cell r="CU317"/>
          <cell r="CV317"/>
          <cell r="CW317"/>
          <cell r="CX317"/>
          <cell r="CY317"/>
          <cell r="CZ317"/>
          <cell r="DA317"/>
          <cell r="DB317"/>
          <cell r="DC317"/>
          <cell r="DD317"/>
          <cell r="DE317"/>
          <cell r="DF317"/>
          <cell r="DG317"/>
          <cell r="DH317"/>
          <cell r="DI317"/>
          <cell r="DJ317"/>
          <cell r="DK317"/>
          <cell r="DL317"/>
          <cell r="DM317"/>
          <cell r="DN317"/>
          <cell r="DO317"/>
          <cell r="DP317"/>
          <cell r="DQ317"/>
          <cell r="DR317"/>
          <cell r="DS317"/>
          <cell r="DT317"/>
          <cell r="DU317"/>
          <cell r="DV317"/>
          <cell r="DW317"/>
          <cell r="DX317"/>
          <cell r="DY317"/>
          <cell r="DZ317"/>
          <cell r="EA317"/>
          <cell r="EB317"/>
          <cell r="EC317"/>
          <cell r="ED317"/>
          <cell r="EE317"/>
          <cell r="EF317"/>
          <cell r="EG317"/>
          <cell r="EH317"/>
          <cell r="EI317"/>
          <cell r="EJ317"/>
        </row>
        <row r="318">
          <cell r="B318"/>
          <cell r="C318"/>
          <cell r="D318"/>
          <cell r="E318"/>
          <cell r="F318"/>
          <cell r="G318"/>
          <cell r="H318"/>
          <cell r="I318"/>
          <cell r="J318"/>
          <cell r="K318"/>
          <cell r="L318"/>
          <cell r="M318"/>
          <cell r="N318"/>
          <cell r="O318"/>
          <cell r="P318"/>
          <cell r="Q318"/>
          <cell r="R318"/>
          <cell r="S318"/>
          <cell r="T318"/>
          <cell r="U318"/>
          <cell r="V318"/>
          <cell r="W318"/>
          <cell r="X318"/>
          <cell r="Y318"/>
          <cell r="Z318"/>
          <cell r="AA318"/>
          <cell r="AB318"/>
          <cell r="AC318"/>
          <cell r="AD318" t="str">
            <v>As it is a rolling programme of individual projects, each project has an independent review and approval by the PSBP Head of Assuance and Approvals. Therefore dates have been provided for the overall programme at various phases and percentage intervalsDates for theses milestones have been treated as baseline as these align to the new milestones agreed as part of the Performance Framework with IPA.</v>
          </cell>
          <cell r="AE318"/>
          <cell r="AF318"/>
          <cell r="AG318"/>
          <cell r="AH318"/>
          <cell r="AI318"/>
          <cell r="AJ318"/>
          <cell r="AK318"/>
          <cell r="AL318"/>
          <cell r="AM318"/>
          <cell r="AN318"/>
          <cell r="AO318"/>
          <cell r="AP318"/>
          <cell r="AQ318"/>
          <cell r="AR318"/>
          <cell r="AS318"/>
          <cell r="AT318"/>
          <cell r="AU318"/>
          <cell r="AV318"/>
          <cell r="AW318"/>
          <cell r="AX318"/>
          <cell r="AY318"/>
          <cell r="AZ318"/>
          <cell r="BA318"/>
          <cell r="BB318"/>
          <cell r="BC318"/>
          <cell r="BD318"/>
          <cell r="BE318"/>
          <cell r="BF318"/>
          <cell r="BG318"/>
          <cell r="BH318"/>
          <cell r="BI318"/>
          <cell r="BJ318"/>
          <cell r="BK318"/>
          <cell r="BL318"/>
          <cell r="BM318"/>
          <cell r="BN318"/>
          <cell r="BO318"/>
          <cell r="BP318"/>
          <cell r="BQ318"/>
          <cell r="BR318"/>
          <cell r="BS318"/>
          <cell r="BT318"/>
          <cell r="BU318"/>
          <cell r="BV318"/>
          <cell r="BW318"/>
          <cell r="BX318"/>
          <cell r="BY318"/>
          <cell r="BZ318"/>
          <cell r="CA318"/>
          <cell r="CB318"/>
          <cell r="CC318"/>
          <cell r="CD318"/>
          <cell r="CE318"/>
          <cell r="CF318"/>
          <cell r="CG318"/>
          <cell r="CH318"/>
          <cell r="CI318"/>
          <cell r="CJ318"/>
          <cell r="CK318"/>
          <cell r="CL318"/>
          <cell r="CM318"/>
          <cell r="CN318"/>
          <cell r="CO318"/>
          <cell r="CP318"/>
          <cell r="CQ318"/>
          <cell r="CR318"/>
          <cell r="CS318"/>
          <cell r="CT318"/>
          <cell r="CU318"/>
          <cell r="CV318"/>
          <cell r="CW318"/>
          <cell r="CX318"/>
          <cell r="CY318"/>
          <cell r="CZ318"/>
          <cell r="DA318"/>
          <cell r="DB318"/>
          <cell r="DC318"/>
          <cell r="DD318"/>
          <cell r="DE318"/>
          <cell r="DF318"/>
          <cell r="DG318"/>
          <cell r="DH318"/>
          <cell r="DI318"/>
          <cell r="DJ318"/>
          <cell r="DK318"/>
          <cell r="DL318"/>
          <cell r="DM318"/>
          <cell r="DN318"/>
          <cell r="DO318"/>
          <cell r="DP318"/>
          <cell r="DQ318"/>
          <cell r="DR318"/>
          <cell r="DS318"/>
          <cell r="DT318"/>
          <cell r="DU318"/>
          <cell r="DV318"/>
          <cell r="DW318"/>
          <cell r="DX318"/>
          <cell r="DY318"/>
          <cell r="DZ318"/>
          <cell r="EA318"/>
          <cell r="EB318"/>
          <cell r="EC318"/>
          <cell r="ED318"/>
          <cell r="EE318"/>
          <cell r="EF318"/>
          <cell r="EG318"/>
          <cell r="EH318"/>
          <cell r="EI318"/>
          <cell r="EJ318"/>
        </row>
        <row r="319">
          <cell r="B319"/>
          <cell r="C319"/>
          <cell r="D319"/>
          <cell r="E319"/>
          <cell r="F319"/>
          <cell r="G319"/>
          <cell r="H319"/>
          <cell r="I319"/>
          <cell r="J319"/>
          <cell r="K319"/>
          <cell r="L319"/>
          <cell r="M319"/>
          <cell r="N319"/>
          <cell r="O319"/>
          <cell r="P319"/>
          <cell r="Q319"/>
          <cell r="R319"/>
          <cell r="S319"/>
          <cell r="T319"/>
          <cell r="U319"/>
          <cell r="V319"/>
          <cell r="W319"/>
          <cell r="X319"/>
          <cell r="Y319"/>
          <cell r="Z319"/>
          <cell r="AA319"/>
          <cell r="AB319"/>
          <cell r="AC319"/>
          <cell r="AD319" t="str">
            <v>100% PSBP2 Schools Handed Over</v>
          </cell>
          <cell r="AE319"/>
          <cell r="AF319"/>
          <cell r="AG319"/>
          <cell r="AH319"/>
          <cell r="AI319"/>
          <cell r="AJ319"/>
          <cell r="AK319"/>
          <cell r="AL319"/>
          <cell r="AM319"/>
          <cell r="AN319"/>
          <cell r="AO319"/>
          <cell r="AP319"/>
          <cell r="AQ319"/>
          <cell r="AR319"/>
          <cell r="AS319"/>
          <cell r="AT319"/>
          <cell r="AU319"/>
          <cell r="AV319"/>
          <cell r="AW319"/>
          <cell r="AX319"/>
          <cell r="AY319"/>
          <cell r="AZ319"/>
          <cell r="BA319"/>
          <cell r="BB319"/>
          <cell r="BC319"/>
          <cell r="BD319"/>
          <cell r="BE319"/>
          <cell r="BF319"/>
          <cell r="BG319"/>
          <cell r="BH319"/>
          <cell r="BI319"/>
          <cell r="BJ319"/>
          <cell r="BK319"/>
          <cell r="BL319"/>
          <cell r="BM319"/>
          <cell r="BN319"/>
          <cell r="BO319"/>
          <cell r="BP319"/>
          <cell r="BQ319"/>
          <cell r="BR319"/>
          <cell r="BS319"/>
          <cell r="BT319"/>
          <cell r="BU319"/>
          <cell r="BV319"/>
          <cell r="BW319"/>
          <cell r="BX319"/>
          <cell r="BY319"/>
          <cell r="BZ319"/>
          <cell r="CA319"/>
          <cell r="CB319"/>
          <cell r="CC319"/>
          <cell r="CD319"/>
          <cell r="CE319"/>
          <cell r="CF319"/>
          <cell r="CG319"/>
          <cell r="CH319"/>
          <cell r="CI319"/>
          <cell r="CJ319"/>
          <cell r="CK319"/>
          <cell r="CL319"/>
          <cell r="CM319"/>
          <cell r="CN319"/>
          <cell r="CO319"/>
          <cell r="CP319"/>
          <cell r="CQ319"/>
          <cell r="CR319"/>
          <cell r="CS319"/>
          <cell r="CT319"/>
          <cell r="CU319"/>
          <cell r="CV319"/>
          <cell r="CW319"/>
          <cell r="CX319"/>
          <cell r="CY319"/>
          <cell r="CZ319"/>
          <cell r="DA319"/>
          <cell r="DB319"/>
          <cell r="DC319"/>
          <cell r="DD319"/>
          <cell r="DE319"/>
          <cell r="DF319"/>
          <cell r="DG319"/>
          <cell r="DH319"/>
          <cell r="DI319"/>
          <cell r="DJ319"/>
          <cell r="DK319"/>
          <cell r="DL319"/>
          <cell r="DM319"/>
          <cell r="DN319"/>
          <cell r="DO319"/>
          <cell r="DP319"/>
          <cell r="DQ319"/>
          <cell r="DR319"/>
          <cell r="DS319"/>
          <cell r="DT319"/>
          <cell r="DU319"/>
          <cell r="DV319"/>
          <cell r="DW319"/>
          <cell r="DX319"/>
          <cell r="DY319"/>
          <cell r="DZ319"/>
          <cell r="EA319"/>
          <cell r="EB319"/>
          <cell r="EC319"/>
          <cell r="ED319"/>
          <cell r="EE319"/>
          <cell r="EF319"/>
          <cell r="EG319"/>
          <cell r="EH319"/>
          <cell r="EI319"/>
          <cell r="EJ319"/>
        </row>
        <row r="320">
          <cell r="B320"/>
          <cell r="C320"/>
          <cell r="D320"/>
          <cell r="E320"/>
          <cell r="F320"/>
          <cell r="G320"/>
          <cell r="H320"/>
          <cell r="I320"/>
          <cell r="J320"/>
          <cell r="K320"/>
          <cell r="L320"/>
          <cell r="M320"/>
          <cell r="N320"/>
          <cell r="O320"/>
          <cell r="P320"/>
          <cell r="Q320"/>
          <cell r="R320"/>
          <cell r="S320"/>
          <cell r="T320"/>
          <cell r="U320"/>
          <cell r="V320"/>
          <cell r="W320"/>
          <cell r="X320"/>
          <cell r="Y320"/>
          <cell r="Z320"/>
          <cell r="AA320"/>
          <cell r="AB320"/>
          <cell r="AC320"/>
          <cell r="AD320">
            <v>44561</v>
          </cell>
          <cell r="AE320"/>
          <cell r="AF320"/>
          <cell r="AG320"/>
          <cell r="AH320"/>
          <cell r="AI320"/>
          <cell r="AJ320"/>
          <cell r="AK320"/>
          <cell r="AL320"/>
          <cell r="AM320"/>
          <cell r="AN320"/>
          <cell r="AO320"/>
          <cell r="AP320"/>
          <cell r="AQ320"/>
          <cell r="AR320"/>
          <cell r="AS320"/>
          <cell r="AT320"/>
          <cell r="AU320"/>
          <cell r="AV320"/>
          <cell r="AW320"/>
          <cell r="AX320"/>
          <cell r="AY320"/>
          <cell r="AZ320"/>
          <cell r="BA320"/>
          <cell r="BB320"/>
          <cell r="BC320"/>
          <cell r="BD320"/>
          <cell r="BE320"/>
          <cell r="BF320"/>
          <cell r="BG320"/>
          <cell r="BH320"/>
          <cell r="BI320"/>
          <cell r="BJ320"/>
          <cell r="BK320"/>
          <cell r="BL320"/>
          <cell r="BM320"/>
          <cell r="BN320"/>
          <cell r="BO320"/>
          <cell r="BP320"/>
          <cell r="BQ320"/>
          <cell r="BR320"/>
          <cell r="BS320"/>
          <cell r="BT320"/>
          <cell r="BU320"/>
          <cell r="BV320"/>
          <cell r="BW320"/>
          <cell r="BX320"/>
          <cell r="BY320"/>
          <cell r="BZ320"/>
          <cell r="CA320"/>
          <cell r="CB320"/>
          <cell r="CC320"/>
          <cell r="CD320"/>
          <cell r="CE320"/>
          <cell r="CF320"/>
          <cell r="CG320"/>
          <cell r="CH320"/>
          <cell r="CI320"/>
          <cell r="CJ320"/>
          <cell r="CK320"/>
          <cell r="CL320"/>
          <cell r="CM320"/>
          <cell r="CN320"/>
          <cell r="CO320"/>
          <cell r="CP320"/>
          <cell r="CQ320"/>
          <cell r="CR320"/>
          <cell r="CS320"/>
          <cell r="CT320"/>
          <cell r="CU320"/>
          <cell r="CV320"/>
          <cell r="CW320"/>
          <cell r="CX320"/>
          <cell r="CY320"/>
          <cell r="CZ320"/>
          <cell r="DA320"/>
          <cell r="DB320"/>
          <cell r="DC320"/>
          <cell r="DD320"/>
          <cell r="DE320"/>
          <cell r="DF320"/>
          <cell r="DG320"/>
          <cell r="DH320"/>
          <cell r="DI320"/>
          <cell r="DJ320"/>
          <cell r="DK320"/>
          <cell r="DL320"/>
          <cell r="DM320"/>
          <cell r="DN320"/>
          <cell r="DO320"/>
          <cell r="DP320"/>
          <cell r="DQ320"/>
          <cell r="DR320"/>
          <cell r="DS320"/>
          <cell r="DT320"/>
          <cell r="DU320"/>
          <cell r="DV320"/>
          <cell r="DW320"/>
          <cell r="DX320"/>
          <cell r="DY320"/>
          <cell r="DZ320"/>
          <cell r="EA320"/>
          <cell r="EB320"/>
          <cell r="EC320"/>
          <cell r="ED320"/>
          <cell r="EE320"/>
          <cell r="EF320"/>
          <cell r="EG320"/>
          <cell r="EH320"/>
          <cell r="EI320"/>
          <cell r="EJ320"/>
        </row>
        <row r="321">
          <cell r="B321"/>
          <cell r="C321"/>
          <cell r="D321"/>
          <cell r="E321"/>
          <cell r="F321"/>
          <cell r="G321"/>
          <cell r="H321"/>
          <cell r="I321"/>
          <cell r="J321"/>
          <cell r="K321"/>
          <cell r="L321"/>
          <cell r="M321"/>
          <cell r="N321"/>
          <cell r="O321"/>
          <cell r="P321"/>
          <cell r="Q321"/>
          <cell r="R321"/>
          <cell r="S321"/>
          <cell r="T321"/>
          <cell r="U321"/>
          <cell r="V321"/>
          <cell r="W321"/>
          <cell r="X321"/>
          <cell r="Y321"/>
          <cell r="Z321"/>
          <cell r="AA321"/>
          <cell r="AB321"/>
          <cell r="AC321"/>
          <cell r="AD321"/>
          <cell r="AE321"/>
          <cell r="AF321"/>
          <cell r="AG321"/>
          <cell r="AH321"/>
          <cell r="AI321"/>
          <cell r="AJ321"/>
          <cell r="AK321"/>
          <cell r="AL321"/>
          <cell r="AM321"/>
          <cell r="AN321"/>
          <cell r="AO321"/>
          <cell r="AP321"/>
          <cell r="AQ321"/>
          <cell r="AR321"/>
          <cell r="AS321"/>
          <cell r="AT321"/>
          <cell r="AU321"/>
          <cell r="AV321"/>
          <cell r="AW321"/>
          <cell r="AX321"/>
          <cell r="AY321"/>
          <cell r="AZ321"/>
          <cell r="BA321"/>
          <cell r="BB321"/>
          <cell r="BC321"/>
          <cell r="BD321"/>
          <cell r="BE321"/>
          <cell r="BF321"/>
          <cell r="BG321"/>
          <cell r="BH321"/>
          <cell r="BI321"/>
          <cell r="BJ321"/>
          <cell r="BK321"/>
          <cell r="BL321"/>
          <cell r="BM321"/>
          <cell r="BN321"/>
          <cell r="BO321"/>
          <cell r="BP321"/>
          <cell r="BQ321"/>
          <cell r="BR321"/>
          <cell r="BS321"/>
          <cell r="BT321"/>
          <cell r="BU321"/>
          <cell r="BV321"/>
          <cell r="BW321"/>
          <cell r="BX321"/>
          <cell r="BY321"/>
          <cell r="BZ321"/>
          <cell r="CA321"/>
          <cell r="CB321"/>
          <cell r="CC321"/>
          <cell r="CD321"/>
          <cell r="CE321"/>
          <cell r="CF321"/>
          <cell r="CG321"/>
          <cell r="CH321"/>
          <cell r="CI321"/>
          <cell r="CJ321"/>
          <cell r="CK321"/>
          <cell r="CL321"/>
          <cell r="CM321"/>
          <cell r="CN321"/>
          <cell r="CO321"/>
          <cell r="CP321"/>
          <cell r="CQ321"/>
          <cell r="CR321"/>
          <cell r="CS321"/>
          <cell r="CT321"/>
          <cell r="CU321"/>
          <cell r="CV321"/>
          <cell r="CW321"/>
          <cell r="CX321"/>
          <cell r="CY321"/>
          <cell r="CZ321"/>
          <cell r="DA321"/>
          <cell r="DB321"/>
          <cell r="DC321"/>
          <cell r="DD321"/>
          <cell r="DE321"/>
          <cell r="DF321"/>
          <cell r="DG321"/>
          <cell r="DH321"/>
          <cell r="DI321"/>
          <cell r="DJ321"/>
          <cell r="DK321"/>
          <cell r="DL321"/>
          <cell r="DM321"/>
          <cell r="DN321"/>
          <cell r="DO321"/>
          <cell r="DP321"/>
          <cell r="DQ321"/>
          <cell r="DR321"/>
          <cell r="DS321"/>
          <cell r="DT321"/>
          <cell r="DU321"/>
          <cell r="DV321"/>
          <cell r="DW321"/>
          <cell r="DX321"/>
          <cell r="DY321"/>
          <cell r="DZ321"/>
          <cell r="EA321"/>
          <cell r="EB321"/>
          <cell r="EC321"/>
          <cell r="ED321"/>
          <cell r="EE321"/>
          <cell r="EF321"/>
          <cell r="EG321"/>
          <cell r="EH321"/>
          <cell r="EI321"/>
          <cell r="EJ321"/>
        </row>
        <row r="322">
          <cell r="B322"/>
          <cell r="C322"/>
          <cell r="D322"/>
          <cell r="E322"/>
          <cell r="F322"/>
          <cell r="G322"/>
          <cell r="H322"/>
          <cell r="I322"/>
          <cell r="J322"/>
          <cell r="K322"/>
          <cell r="L322"/>
          <cell r="M322"/>
          <cell r="N322"/>
          <cell r="O322"/>
          <cell r="P322"/>
          <cell r="Q322"/>
          <cell r="R322"/>
          <cell r="S322"/>
          <cell r="T322"/>
          <cell r="U322"/>
          <cell r="V322"/>
          <cell r="W322"/>
          <cell r="X322"/>
          <cell r="Y322"/>
          <cell r="Z322"/>
          <cell r="AA322"/>
          <cell r="AB322"/>
          <cell r="AC322"/>
          <cell r="AD322">
            <v>44561</v>
          </cell>
          <cell r="AE322"/>
          <cell r="AF322"/>
          <cell r="AG322"/>
          <cell r="AH322"/>
          <cell r="AI322"/>
          <cell r="AJ322"/>
          <cell r="AK322"/>
          <cell r="AL322"/>
          <cell r="AM322"/>
          <cell r="AN322"/>
          <cell r="AO322"/>
          <cell r="AP322"/>
          <cell r="AQ322"/>
          <cell r="AR322"/>
          <cell r="AS322"/>
          <cell r="AT322"/>
          <cell r="AU322"/>
          <cell r="AV322"/>
          <cell r="AW322"/>
          <cell r="AX322"/>
          <cell r="AY322"/>
          <cell r="AZ322"/>
          <cell r="BA322"/>
          <cell r="BB322"/>
          <cell r="BC322"/>
          <cell r="BD322"/>
          <cell r="BE322"/>
          <cell r="BF322"/>
          <cell r="BG322"/>
          <cell r="BH322"/>
          <cell r="BI322"/>
          <cell r="BJ322"/>
          <cell r="BK322"/>
          <cell r="BL322"/>
          <cell r="BM322"/>
          <cell r="BN322"/>
          <cell r="BO322"/>
          <cell r="BP322"/>
          <cell r="BQ322"/>
          <cell r="BR322"/>
          <cell r="BS322"/>
          <cell r="BT322"/>
          <cell r="BU322"/>
          <cell r="BV322"/>
          <cell r="BW322"/>
          <cell r="BX322"/>
          <cell r="BY322"/>
          <cell r="BZ322"/>
          <cell r="CA322"/>
          <cell r="CB322"/>
          <cell r="CC322"/>
          <cell r="CD322"/>
          <cell r="CE322"/>
          <cell r="CF322"/>
          <cell r="CG322"/>
          <cell r="CH322"/>
          <cell r="CI322"/>
          <cell r="CJ322"/>
          <cell r="CK322"/>
          <cell r="CL322"/>
          <cell r="CM322"/>
          <cell r="CN322"/>
          <cell r="CO322"/>
          <cell r="CP322"/>
          <cell r="CQ322"/>
          <cell r="CR322"/>
          <cell r="CS322"/>
          <cell r="CT322"/>
          <cell r="CU322"/>
          <cell r="CV322"/>
          <cell r="CW322"/>
          <cell r="CX322"/>
          <cell r="CY322"/>
          <cell r="CZ322"/>
          <cell r="DA322"/>
          <cell r="DB322"/>
          <cell r="DC322"/>
          <cell r="DD322"/>
          <cell r="DE322"/>
          <cell r="DF322"/>
          <cell r="DG322"/>
          <cell r="DH322"/>
          <cell r="DI322"/>
          <cell r="DJ322"/>
          <cell r="DK322"/>
          <cell r="DL322"/>
          <cell r="DM322"/>
          <cell r="DN322"/>
          <cell r="DO322"/>
          <cell r="DP322"/>
          <cell r="DQ322"/>
          <cell r="DR322"/>
          <cell r="DS322"/>
          <cell r="DT322"/>
          <cell r="DU322"/>
          <cell r="DV322"/>
          <cell r="DW322"/>
          <cell r="DX322"/>
          <cell r="DY322"/>
          <cell r="DZ322"/>
          <cell r="EA322"/>
          <cell r="EB322"/>
          <cell r="EC322"/>
          <cell r="ED322"/>
          <cell r="EE322"/>
          <cell r="EF322"/>
          <cell r="EG322"/>
          <cell r="EH322"/>
          <cell r="EI322"/>
          <cell r="EJ322"/>
        </row>
        <row r="323">
          <cell r="B323"/>
          <cell r="C323"/>
          <cell r="D323"/>
          <cell r="E323"/>
          <cell r="F323"/>
          <cell r="G323"/>
          <cell r="H323"/>
          <cell r="I323"/>
          <cell r="J323"/>
          <cell r="K323"/>
          <cell r="L323"/>
          <cell r="M323"/>
          <cell r="N323"/>
          <cell r="O323"/>
          <cell r="P323"/>
          <cell r="Q323"/>
          <cell r="R323"/>
          <cell r="S323"/>
          <cell r="T323"/>
          <cell r="U323"/>
          <cell r="V323"/>
          <cell r="W323"/>
          <cell r="X323"/>
          <cell r="Y323"/>
          <cell r="Z323"/>
          <cell r="AA323"/>
          <cell r="AB323"/>
          <cell r="AC323"/>
          <cell r="AD323" t="str">
            <v>Project</v>
          </cell>
          <cell r="AE323"/>
          <cell r="AF323"/>
          <cell r="AG323"/>
          <cell r="AH323"/>
          <cell r="AI323"/>
          <cell r="AJ323"/>
          <cell r="AK323"/>
          <cell r="AL323"/>
          <cell r="AM323"/>
          <cell r="AN323"/>
          <cell r="AO323"/>
          <cell r="AP323"/>
          <cell r="AQ323"/>
          <cell r="AR323"/>
          <cell r="AS323"/>
          <cell r="AT323"/>
          <cell r="AU323"/>
          <cell r="AV323"/>
          <cell r="AW323"/>
          <cell r="AX323"/>
          <cell r="AY323"/>
          <cell r="AZ323"/>
          <cell r="BA323"/>
          <cell r="BB323"/>
          <cell r="BC323"/>
          <cell r="BD323"/>
          <cell r="BE323"/>
          <cell r="BF323"/>
          <cell r="BG323"/>
          <cell r="BH323"/>
          <cell r="BI323"/>
          <cell r="BJ323"/>
          <cell r="BK323"/>
          <cell r="BL323"/>
          <cell r="BM323"/>
          <cell r="BN323"/>
          <cell r="BO323"/>
          <cell r="BP323"/>
          <cell r="BQ323"/>
          <cell r="BR323"/>
          <cell r="BS323"/>
          <cell r="BT323"/>
          <cell r="BU323"/>
          <cell r="BV323"/>
          <cell r="BW323"/>
          <cell r="BX323"/>
          <cell r="BY323"/>
          <cell r="BZ323"/>
          <cell r="CA323"/>
          <cell r="CB323"/>
          <cell r="CC323"/>
          <cell r="CD323"/>
          <cell r="CE323"/>
          <cell r="CF323"/>
          <cell r="CG323"/>
          <cell r="CH323"/>
          <cell r="CI323"/>
          <cell r="CJ323"/>
          <cell r="CK323"/>
          <cell r="CL323"/>
          <cell r="CM323"/>
          <cell r="CN323"/>
          <cell r="CO323"/>
          <cell r="CP323"/>
          <cell r="CQ323"/>
          <cell r="CR323"/>
          <cell r="CS323"/>
          <cell r="CT323"/>
          <cell r="CU323"/>
          <cell r="CV323"/>
          <cell r="CW323"/>
          <cell r="CX323"/>
          <cell r="CY323"/>
          <cell r="CZ323"/>
          <cell r="DA323"/>
          <cell r="DB323"/>
          <cell r="DC323"/>
          <cell r="DD323"/>
          <cell r="DE323"/>
          <cell r="DF323"/>
          <cell r="DG323"/>
          <cell r="DH323"/>
          <cell r="DI323"/>
          <cell r="DJ323"/>
          <cell r="DK323"/>
          <cell r="DL323"/>
          <cell r="DM323"/>
          <cell r="DN323"/>
          <cell r="DO323"/>
          <cell r="DP323"/>
          <cell r="DQ323"/>
          <cell r="DR323"/>
          <cell r="DS323"/>
          <cell r="DT323"/>
          <cell r="DU323"/>
          <cell r="DV323"/>
          <cell r="DW323"/>
          <cell r="DX323"/>
          <cell r="DY323"/>
          <cell r="DZ323"/>
          <cell r="EA323"/>
          <cell r="EB323"/>
          <cell r="EC323"/>
          <cell r="ED323"/>
          <cell r="EE323"/>
          <cell r="EF323"/>
          <cell r="EG323"/>
          <cell r="EH323"/>
          <cell r="EI323"/>
          <cell r="EJ323"/>
        </row>
        <row r="324">
          <cell r="B324"/>
          <cell r="C324"/>
          <cell r="D324"/>
          <cell r="E324"/>
          <cell r="F324"/>
          <cell r="G324"/>
          <cell r="H324"/>
          <cell r="I324"/>
          <cell r="J324"/>
          <cell r="K324"/>
          <cell r="L324"/>
          <cell r="M324"/>
          <cell r="N324"/>
          <cell r="O324"/>
          <cell r="P324"/>
          <cell r="Q324"/>
          <cell r="R324"/>
          <cell r="S324"/>
          <cell r="T324"/>
          <cell r="U324"/>
          <cell r="V324"/>
          <cell r="W324"/>
          <cell r="X324"/>
          <cell r="Y324"/>
          <cell r="Z324"/>
          <cell r="AA324"/>
          <cell r="AB324"/>
          <cell r="AC324"/>
          <cell r="AD324" t="str">
            <v>As it is a rolling programme of individual projects, each project has an independent review and approval by the PSBP Head of Assuance and Approvals. Therefore dates have been provided for the overall programme at various phases and percentage intervalsDates for theses milestones have been treated as baseline as these align to the new milestones agreed as part of the Performance Framework with IPA.</v>
          </cell>
          <cell r="AE324"/>
          <cell r="AF324"/>
          <cell r="AG324"/>
          <cell r="AH324"/>
          <cell r="AI324"/>
          <cell r="AJ324"/>
          <cell r="AK324"/>
          <cell r="AL324"/>
          <cell r="AM324"/>
          <cell r="AN324"/>
          <cell r="AO324"/>
          <cell r="AP324"/>
          <cell r="AQ324"/>
          <cell r="AR324"/>
          <cell r="AS324"/>
          <cell r="AT324"/>
          <cell r="AU324"/>
          <cell r="AV324"/>
          <cell r="AW324"/>
          <cell r="AX324"/>
          <cell r="AY324"/>
          <cell r="AZ324"/>
          <cell r="BA324"/>
          <cell r="BB324"/>
          <cell r="BC324"/>
          <cell r="BD324"/>
          <cell r="BE324"/>
          <cell r="BF324"/>
          <cell r="BG324"/>
          <cell r="BH324"/>
          <cell r="BI324"/>
          <cell r="BJ324"/>
          <cell r="BK324"/>
          <cell r="BL324"/>
          <cell r="BM324"/>
          <cell r="BN324"/>
          <cell r="BO324"/>
          <cell r="BP324"/>
          <cell r="BQ324"/>
          <cell r="BR324"/>
          <cell r="BS324"/>
          <cell r="BT324"/>
          <cell r="BU324"/>
          <cell r="BV324"/>
          <cell r="BW324"/>
          <cell r="BX324"/>
          <cell r="BY324"/>
          <cell r="BZ324"/>
          <cell r="CA324"/>
          <cell r="CB324"/>
          <cell r="CC324"/>
          <cell r="CD324"/>
          <cell r="CE324"/>
          <cell r="CF324"/>
          <cell r="CG324"/>
          <cell r="CH324"/>
          <cell r="CI324"/>
          <cell r="CJ324"/>
          <cell r="CK324"/>
          <cell r="CL324"/>
          <cell r="CM324"/>
          <cell r="CN324"/>
          <cell r="CO324"/>
          <cell r="CP324"/>
          <cell r="CQ324"/>
          <cell r="CR324"/>
          <cell r="CS324"/>
          <cell r="CT324"/>
          <cell r="CU324"/>
          <cell r="CV324"/>
          <cell r="CW324"/>
          <cell r="CX324"/>
          <cell r="CY324"/>
          <cell r="CZ324"/>
          <cell r="DA324"/>
          <cell r="DB324"/>
          <cell r="DC324"/>
          <cell r="DD324"/>
          <cell r="DE324"/>
          <cell r="DF324"/>
          <cell r="DG324"/>
          <cell r="DH324"/>
          <cell r="DI324"/>
          <cell r="DJ324"/>
          <cell r="DK324"/>
          <cell r="DL324"/>
          <cell r="DM324"/>
          <cell r="DN324"/>
          <cell r="DO324"/>
          <cell r="DP324"/>
          <cell r="DQ324"/>
          <cell r="DR324"/>
          <cell r="DS324"/>
          <cell r="DT324"/>
          <cell r="DU324"/>
          <cell r="DV324"/>
          <cell r="DW324"/>
          <cell r="DX324"/>
          <cell r="DY324"/>
          <cell r="DZ324"/>
          <cell r="EA324"/>
          <cell r="EB324"/>
          <cell r="EC324"/>
          <cell r="ED324"/>
          <cell r="EE324"/>
          <cell r="EF324"/>
          <cell r="EG324"/>
          <cell r="EH324"/>
          <cell r="EI324"/>
          <cell r="EJ324"/>
        </row>
        <row r="325">
          <cell r="B325"/>
          <cell r="C325"/>
          <cell r="D325"/>
          <cell r="E325"/>
          <cell r="F325"/>
          <cell r="G325"/>
          <cell r="H325"/>
          <cell r="I325"/>
          <cell r="J325"/>
          <cell r="K325"/>
          <cell r="L325"/>
          <cell r="M325"/>
          <cell r="N325"/>
          <cell r="O325"/>
          <cell r="P325"/>
          <cell r="Q325"/>
          <cell r="R325"/>
          <cell r="S325"/>
          <cell r="T325"/>
          <cell r="U325"/>
          <cell r="V325"/>
          <cell r="W325"/>
          <cell r="X325"/>
          <cell r="Y325"/>
          <cell r="Z325"/>
          <cell r="AA325"/>
          <cell r="AB325"/>
          <cell r="AC325"/>
          <cell r="AD325"/>
          <cell r="AE325"/>
          <cell r="AF325"/>
          <cell r="AG325"/>
          <cell r="AH325"/>
          <cell r="AI325"/>
          <cell r="AJ325"/>
          <cell r="AK325"/>
          <cell r="AL325"/>
          <cell r="AM325"/>
          <cell r="AN325"/>
          <cell r="AO325"/>
          <cell r="AP325"/>
          <cell r="AQ325"/>
          <cell r="AR325"/>
          <cell r="AS325"/>
          <cell r="AT325"/>
          <cell r="AU325"/>
          <cell r="AV325"/>
          <cell r="AW325"/>
          <cell r="AX325"/>
          <cell r="AY325"/>
          <cell r="AZ325"/>
          <cell r="BA325"/>
          <cell r="BB325"/>
          <cell r="BC325"/>
          <cell r="BD325"/>
          <cell r="BE325"/>
          <cell r="BF325"/>
          <cell r="BG325"/>
          <cell r="BH325"/>
          <cell r="BI325"/>
          <cell r="BJ325"/>
          <cell r="BK325"/>
          <cell r="BL325"/>
          <cell r="BM325"/>
          <cell r="BN325"/>
          <cell r="BO325"/>
          <cell r="BP325"/>
          <cell r="BQ325"/>
          <cell r="BR325"/>
          <cell r="BS325"/>
          <cell r="BT325"/>
          <cell r="BU325"/>
          <cell r="BV325"/>
          <cell r="BW325"/>
          <cell r="BX325"/>
          <cell r="BY325"/>
          <cell r="BZ325"/>
          <cell r="CA325"/>
          <cell r="CB325"/>
          <cell r="CC325"/>
          <cell r="CD325"/>
          <cell r="CE325"/>
          <cell r="CF325"/>
          <cell r="CG325"/>
          <cell r="CH325"/>
          <cell r="CI325"/>
          <cell r="CJ325"/>
          <cell r="CK325"/>
          <cell r="CL325"/>
          <cell r="CM325"/>
          <cell r="CN325"/>
          <cell r="CO325"/>
          <cell r="CP325"/>
          <cell r="CQ325"/>
          <cell r="CR325"/>
          <cell r="CS325"/>
          <cell r="CT325"/>
          <cell r="CU325"/>
          <cell r="CV325"/>
          <cell r="CW325"/>
          <cell r="CX325"/>
          <cell r="CY325"/>
          <cell r="CZ325"/>
          <cell r="DA325"/>
          <cell r="DB325"/>
          <cell r="DC325"/>
          <cell r="DD325"/>
          <cell r="DE325"/>
          <cell r="DF325"/>
          <cell r="DG325"/>
          <cell r="DH325"/>
          <cell r="DI325"/>
          <cell r="DJ325"/>
          <cell r="DK325"/>
          <cell r="DL325"/>
          <cell r="DM325"/>
          <cell r="DN325"/>
          <cell r="DO325"/>
          <cell r="DP325"/>
          <cell r="DQ325"/>
          <cell r="DR325"/>
          <cell r="DS325"/>
          <cell r="DT325"/>
          <cell r="DU325"/>
          <cell r="DV325"/>
          <cell r="DW325"/>
          <cell r="DX325"/>
          <cell r="DY325"/>
          <cell r="DZ325"/>
          <cell r="EA325"/>
          <cell r="EB325"/>
          <cell r="EC325"/>
          <cell r="ED325"/>
          <cell r="EE325"/>
          <cell r="EF325"/>
          <cell r="EG325"/>
          <cell r="EH325"/>
          <cell r="EI325"/>
          <cell r="EJ325"/>
        </row>
        <row r="326">
          <cell r="B326"/>
          <cell r="C326"/>
          <cell r="D326"/>
          <cell r="E326"/>
          <cell r="F326"/>
          <cell r="G326"/>
          <cell r="H326"/>
          <cell r="I326"/>
          <cell r="J326"/>
          <cell r="K326"/>
          <cell r="L326"/>
          <cell r="M326"/>
          <cell r="N326"/>
          <cell r="O326"/>
          <cell r="P326"/>
          <cell r="Q326"/>
          <cell r="R326"/>
          <cell r="S326"/>
          <cell r="T326"/>
          <cell r="U326"/>
          <cell r="V326"/>
          <cell r="W326"/>
          <cell r="X326"/>
          <cell r="Y326"/>
          <cell r="Z326"/>
          <cell r="AA326"/>
          <cell r="AB326"/>
          <cell r="AC326"/>
          <cell r="AD326"/>
          <cell r="AE326"/>
          <cell r="AF326"/>
          <cell r="AG326"/>
          <cell r="AH326"/>
          <cell r="AI326"/>
          <cell r="AJ326"/>
          <cell r="AK326"/>
          <cell r="AL326"/>
          <cell r="AM326"/>
          <cell r="AN326"/>
          <cell r="AO326"/>
          <cell r="AP326"/>
          <cell r="AQ326"/>
          <cell r="AR326"/>
          <cell r="AS326"/>
          <cell r="AT326"/>
          <cell r="AU326"/>
          <cell r="AV326"/>
          <cell r="AW326"/>
          <cell r="AX326"/>
          <cell r="AY326"/>
          <cell r="AZ326"/>
          <cell r="BA326"/>
          <cell r="BB326"/>
          <cell r="BC326"/>
          <cell r="BD326"/>
          <cell r="BE326"/>
          <cell r="BF326"/>
          <cell r="BG326"/>
          <cell r="BH326"/>
          <cell r="BI326"/>
          <cell r="BJ326"/>
          <cell r="BK326"/>
          <cell r="BL326"/>
          <cell r="BM326"/>
          <cell r="BN326"/>
          <cell r="BO326"/>
          <cell r="BP326"/>
          <cell r="BQ326"/>
          <cell r="BR326"/>
          <cell r="BS326"/>
          <cell r="BT326"/>
          <cell r="BU326"/>
          <cell r="BV326"/>
          <cell r="BW326"/>
          <cell r="BX326"/>
          <cell r="BY326"/>
          <cell r="BZ326"/>
          <cell r="CA326"/>
          <cell r="CB326"/>
          <cell r="CC326"/>
          <cell r="CD326"/>
          <cell r="CE326"/>
          <cell r="CF326"/>
          <cell r="CG326"/>
          <cell r="CH326"/>
          <cell r="CI326"/>
          <cell r="CJ326"/>
          <cell r="CK326"/>
          <cell r="CL326"/>
          <cell r="CM326"/>
          <cell r="CN326"/>
          <cell r="CO326"/>
          <cell r="CP326"/>
          <cell r="CQ326"/>
          <cell r="CR326"/>
          <cell r="CS326"/>
          <cell r="CT326"/>
          <cell r="CU326"/>
          <cell r="CV326"/>
          <cell r="CW326"/>
          <cell r="CX326"/>
          <cell r="CY326"/>
          <cell r="CZ326"/>
          <cell r="DA326"/>
          <cell r="DB326"/>
          <cell r="DC326"/>
          <cell r="DD326"/>
          <cell r="DE326"/>
          <cell r="DF326"/>
          <cell r="DG326"/>
          <cell r="DH326"/>
          <cell r="DI326"/>
          <cell r="DJ326"/>
          <cell r="DK326"/>
          <cell r="DL326"/>
          <cell r="DM326"/>
          <cell r="DN326"/>
          <cell r="DO326"/>
          <cell r="DP326"/>
          <cell r="DQ326"/>
          <cell r="DR326"/>
          <cell r="DS326"/>
          <cell r="DT326"/>
          <cell r="DU326"/>
          <cell r="DV326"/>
          <cell r="DW326"/>
          <cell r="DX326"/>
          <cell r="DY326"/>
          <cell r="DZ326"/>
          <cell r="EA326"/>
          <cell r="EB326"/>
          <cell r="EC326"/>
          <cell r="ED326"/>
          <cell r="EE326"/>
          <cell r="EF326"/>
          <cell r="EG326"/>
          <cell r="EH326"/>
          <cell r="EI326"/>
          <cell r="EJ326"/>
        </row>
        <row r="327">
          <cell r="B327"/>
          <cell r="C327"/>
          <cell r="D327"/>
          <cell r="E327"/>
          <cell r="F327"/>
          <cell r="G327"/>
          <cell r="H327"/>
          <cell r="I327"/>
          <cell r="J327"/>
          <cell r="K327"/>
          <cell r="L327"/>
          <cell r="M327"/>
          <cell r="N327"/>
          <cell r="O327"/>
          <cell r="P327"/>
          <cell r="Q327"/>
          <cell r="R327"/>
          <cell r="S327"/>
          <cell r="T327"/>
          <cell r="U327"/>
          <cell r="V327"/>
          <cell r="W327"/>
          <cell r="X327"/>
          <cell r="Y327"/>
          <cell r="Z327"/>
          <cell r="AA327"/>
          <cell r="AB327"/>
          <cell r="AC327"/>
          <cell r="AD327"/>
          <cell r="AE327"/>
          <cell r="AF327"/>
          <cell r="AG327"/>
          <cell r="AH327"/>
          <cell r="AI327"/>
          <cell r="AJ327"/>
          <cell r="AK327"/>
          <cell r="AL327"/>
          <cell r="AM327"/>
          <cell r="AN327"/>
          <cell r="AO327"/>
          <cell r="AP327"/>
          <cell r="AQ327"/>
          <cell r="AR327"/>
          <cell r="AS327"/>
          <cell r="AT327"/>
          <cell r="AU327"/>
          <cell r="AV327"/>
          <cell r="AW327"/>
          <cell r="AX327"/>
          <cell r="AY327"/>
          <cell r="AZ327"/>
          <cell r="BA327"/>
          <cell r="BB327"/>
          <cell r="BC327"/>
          <cell r="BD327"/>
          <cell r="BE327"/>
          <cell r="BF327"/>
          <cell r="BG327"/>
          <cell r="BH327"/>
          <cell r="BI327"/>
          <cell r="BJ327"/>
          <cell r="BK327"/>
          <cell r="BL327"/>
          <cell r="BM327"/>
          <cell r="BN327"/>
          <cell r="BO327"/>
          <cell r="BP327"/>
          <cell r="BQ327"/>
          <cell r="BR327"/>
          <cell r="BS327"/>
          <cell r="BT327"/>
          <cell r="BU327"/>
          <cell r="BV327"/>
          <cell r="BW327"/>
          <cell r="BX327"/>
          <cell r="BY327"/>
          <cell r="BZ327"/>
          <cell r="CA327"/>
          <cell r="CB327"/>
          <cell r="CC327"/>
          <cell r="CD327"/>
          <cell r="CE327"/>
          <cell r="CF327"/>
          <cell r="CG327"/>
          <cell r="CH327"/>
          <cell r="CI327"/>
          <cell r="CJ327"/>
          <cell r="CK327"/>
          <cell r="CL327"/>
          <cell r="CM327"/>
          <cell r="CN327"/>
          <cell r="CO327"/>
          <cell r="CP327"/>
          <cell r="CQ327"/>
          <cell r="CR327"/>
          <cell r="CS327"/>
          <cell r="CT327"/>
          <cell r="CU327"/>
          <cell r="CV327"/>
          <cell r="CW327"/>
          <cell r="CX327"/>
          <cell r="CY327"/>
          <cell r="CZ327"/>
          <cell r="DA327"/>
          <cell r="DB327"/>
          <cell r="DC327"/>
          <cell r="DD327"/>
          <cell r="DE327"/>
          <cell r="DF327"/>
          <cell r="DG327"/>
          <cell r="DH327"/>
          <cell r="DI327"/>
          <cell r="DJ327"/>
          <cell r="DK327"/>
          <cell r="DL327"/>
          <cell r="DM327"/>
          <cell r="DN327"/>
          <cell r="DO327"/>
          <cell r="DP327"/>
          <cell r="DQ327"/>
          <cell r="DR327"/>
          <cell r="DS327"/>
          <cell r="DT327"/>
          <cell r="DU327"/>
          <cell r="DV327"/>
          <cell r="DW327"/>
          <cell r="DX327"/>
          <cell r="DY327"/>
          <cell r="DZ327"/>
          <cell r="EA327"/>
          <cell r="EB327"/>
          <cell r="EC327"/>
          <cell r="ED327"/>
          <cell r="EE327"/>
          <cell r="EF327"/>
          <cell r="EG327"/>
          <cell r="EH327"/>
          <cell r="EI327"/>
          <cell r="EJ327"/>
        </row>
        <row r="328">
          <cell r="B328"/>
          <cell r="C328"/>
          <cell r="D328"/>
          <cell r="E328"/>
          <cell r="F328"/>
          <cell r="G328"/>
          <cell r="H328"/>
          <cell r="I328"/>
          <cell r="J328"/>
          <cell r="K328"/>
          <cell r="L328"/>
          <cell r="M328"/>
          <cell r="N328"/>
          <cell r="O328"/>
          <cell r="P328"/>
          <cell r="Q328"/>
          <cell r="R328"/>
          <cell r="S328"/>
          <cell r="T328"/>
          <cell r="U328"/>
          <cell r="V328"/>
          <cell r="W328"/>
          <cell r="X328"/>
          <cell r="Y328"/>
          <cell r="Z328"/>
          <cell r="AA328"/>
          <cell r="AB328"/>
          <cell r="AC328"/>
          <cell r="AD328"/>
          <cell r="AE328"/>
          <cell r="AF328"/>
          <cell r="AG328"/>
          <cell r="AH328"/>
          <cell r="AI328"/>
          <cell r="AJ328"/>
          <cell r="AK328"/>
          <cell r="AL328"/>
          <cell r="AM328"/>
          <cell r="AN328"/>
          <cell r="AO328"/>
          <cell r="AP328"/>
          <cell r="AQ328"/>
          <cell r="AR328"/>
          <cell r="AS328"/>
          <cell r="AT328"/>
          <cell r="AU328"/>
          <cell r="AV328"/>
          <cell r="AW328"/>
          <cell r="AX328"/>
          <cell r="AY328"/>
          <cell r="AZ328"/>
          <cell r="BA328"/>
          <cell r="BB328"/>
          <cell r="BC328"/>
          <cell r="BD328"/>
          <cell r="BE328"/>
          <cell r="BF328"/>
          <cell r="BG328"/>
          <cell r="BH328"/>
          <cell r="BI328"/>
          <cell r="BJ328"/>
          <cell r="BK328"/>
          <cell r="BL328"/>
          <cell r="BM328"/>
          <cell r="BN328"/>
          <cell r="BO328"/>
          <cell r="BP328"/>
          <cell r="BQ328"/>
          <cell r="BR328"/>
          <cell r="BS328"/>
          <cell r="BT328"/>
          <cell r="BU328"/>
          <cell r="BV328"/>
          <cell r="BW328"/>
          <cell r="BX328"/>
          <cell r="BY328"/>
          <cell r="BZ328"/>
          <cell r="CA328"/>
          <cell r="CB328"/>
          <cell r="CC328"/>
          <cell r="CD328"/>
          <cell r="CE328"/>
          <cell r="CF328"/>
          <cell r="CG328"/>
          <cell r="CH328"/>
          <cell r="CI328"/>
          <cell r="CJ328"/>
          <cell r="CK328"/>
          <cell r="CL328"/>
          <cell r="CM328"/>
          <cell r="CN328"/>
          <cell r="CO328"/>
          <cell r="CP328"/>
          <cell r="CQ328"/>
          <cell r="CR328"/>
          <cell r="CS328"/>
          <cell r="CT328"/>
          <cell r="CU328"/>
          <cell r="CV328"/>
          <cell r="CW328"/>
          <cell r="CX328"/>
          <cell r="CY328"/>
          <cell r="CZ328"/>
          <cell r="DA328"/>
          <cell r="DB328"/>
          <cell r="DC328"/>
          <cell r="DD328"/>
          <cell r="DE328"/>
          <cell r="DF328"/>
          <cell r="DG328"/>
          <cell r="DH328"/>
          <cell r="DI328"/>
          <cell r="DJ328"/>
          <cell r="DK328"/>
          <cell r="DL328"/>
          <cell r="DM328"/>
          <cell r="DN328"/>
          <cell r="DO328"/>
          <cell r="DP328"/>
          <cell r="DQ328"/>
          <cell r="DR328"/>
          <cell r="DS328"/>
          <cell r="DT328"/>
          <cell r="DU328"/>
          <cell r="DV328"/>
          <cell r="DW328"/>
          <cell r="DX328"/>
          <cell r="DY328"/>
          <cell r="DZ328"/>
          <cell r="EA328"/>
          <cell r="EB328"/>
          <cell r="EC328"/>
          <cell r="ED328"/>
          <cell r="EE328"/>
          <cell r="EF328"/>
          <cell r="EG328"/>
          <cell r="EH328"/>
          <cell r="EI328"/>
          <cell r="EJ328"/>
        </row>
        <row r="329">
          <cell r="B329"/>
          <cell r="C329"/>
          <cell r="D329"/>
          <cell r="E329"/>
          <cell r="F329"/>
          <cell r="G329"/>
          <cell r="H329"/>
          <cell r="I329"/>
          <cell r="J329"/>
          <cell r="K329"/>
          <cell r="L329"/>
          <cell r="M329"/>
          <cell r="N329"/>
          <cell r="O329"/>
          <cell r="P329"/>
          <cell r="Q329"/>
          <cell r="R329"/>
          <cell r="S329"/>
          <cell r="T329"/>
          <cell r="U329"/>
          <cell r="V329"/>
          <cell r="W329"/>
          <cell r="X329"/>
          <cell r="Y329"/>
          <cell r="Z329"/>
          <cell r="AA329"/>
          <cell r="AB329"/>
          <cell r="AC329"/>
          <cell r="AD329"/>
          <cell r="AE329"/>
          <cell r="AF329"/>
          <cell r="AG329"/>
          <cell r="AH329"/>
          <cell r="AI329"/>
          <cell r="AJ329"/>
          <cell r="AK329"/>
          <cell r="AL329"/>
          <cell r="AM329"/>
          <cell r="AN329"/>
          <cell r="AO329"/>
          <cell r="AP329"/>
          <cell r="AQ329"/>
          <cell r="AR329"/>
          <cell r="AS329"/>
          <cell r="AT329"/>
          <cell r="AU329"/>
          <cell r="AV329"/>
          <cell r="AW329"/>
          <cell r="AX329"/>
          <cell r="AY329"/>
          <cell r="AZ329"/>
          <cell r="BA329"/>
          <cell r="BB329"/>
          <cell r="BC329"/>
          <cell r="BD329"/>
          <cell r="BE329"/>
          <cell r="BF329"/>
          <cell r="BG329"/>
          <cell r="BH329"/>
          <cell r="BI329"/>
          <cell r="BJ329"/>
          <cell r="BK329"/>
          <cell r="BL329"/>
          <cell r="BM329"/>
          <cell r="BN329"/>
          <cell r="BO329"/>
          <cell r="BP329"/>
          <cell r="BQ329"/>
          <cell r="BR329"/>
          <cell r="BS329"/>
          <cell r="BT329"/>
          <cell r="BU329"/>
          <cell r="BV329"/>
          <cell r="BW329"/>
          <cell r="BX329"/>
          <cell r="BY329"/>
          <cell r="BZ329"/>
          <cell r="CA329"/>
          <cell r="CB329"/>
          <cell r="CC329"/>
          <cell r="CD329"/>
          <cell r="CE329"/>
          <cell r="CF329"/>
          <cell r="CG329"/>
          <cell r="CH329"/>
          <cell r="CI329"/>
          <cell r="CJ329"/>
          <cell r="CK329"/>
          <cell r="CL329"/>
          <cell r="CM329"/>
          <cell r="CN329"/>
          <cell r="CO329"/>
          <cell r="CP329"/>
          <cell r="CQ329"/>
          <cell r="CR329"/>
          <cell r="CS329"/>
          <cell r="CT329"/>
          <cell r="CU329"/>
          <cell r="CV329"/>
          <cell r="CW329"/>
          <cell r="CX329"/>
          <cell r="CY329"/>
          <cell r="CZ329"/>
          <cell r="DA329"/>
          <cell r="DB329"/>
          <cell r="DC329"/>
          <cell r="DD329"/>
          <cell r="DE329"/>
          <cell r="DF329"/>
          <cell r="DG329"/>
          <cell r="DH329"/>
          <cell r="DI329"/>
          <cell r="DJ329"/>
          <cell r="DK329"/>
          <cell r="DL329"/>
          <cell r="DM329"/>
          <cell r="DN329"/>
          <cell r="DO329"/>
          <cell r="DP329"/>
          <cell r="DQ329"/>
          <cell r="DR329"/>
          <cell r="DS329"/>
          <cell r="DT329"/>
          <cell r="DU329"/>
          <cell r="DV329"/>
          <cell r="DW329"/>
          <cell r="DX329"/>
          <cell r="DY329"/>
          <cell r="DZ329"/>
          <cell r="EA329"/>
          <cell r="EB329"/>
          <cell r="EC329"/>
          <cell r="ED329"/>
          <cell r="EE329"/>
          <cell r="EF329"/>
          <cell r="EG329"/>
          <cell r="EH329"/>
          <cell r="EI329"/>
          <cell r="EJ329"/>
        </row>
        <row r="330">
          <cell r="B330"/>
          <cell r="C330"/>
          <cell r="D330"/>
          <cell r="E330"/>
          <cell r="F330"/>
          <cell r="G330"/>
          <cell r="H330"/>
          <cell r="I330"/>
          <cell r="J330"/>
          <cell r="K330"/>
          <cell r="L330"/>
          <cell r="M330"/>
          <cell r="N330"/>
          <cell r="O330"/>
          <cell r="P330"/>
          <cell r="Q330"/>
          <cell r="R330"/>
          <cell r="S330"/>
          <cell r="T330"/>
          <cell r="U330"/>
          <cell r="V330"/>
          <cell r="W330"/>
          <cell r="X330"/>
          <cell r="Y330"/>
          <cell r="Z330"/>
          <cell r="AA330"/>
          <cell r="AB330"/>
          <cell r="AC330"/>
          <cell r="AD330"/>
          <cell r="AE330"/>
          <cell r="AF330"/>
          <cell r="AG330"/>
          <cell r="AH330"/>
          <cell r="AI330"/>
          <cell r="AJ330"/>
          <cell r="AK330"/>
          <cell r="AL330"/>
          <cell r="AM330"/>
          <cell r="AN330"/>
          <cell r="AO330"/>
          <cell r="AP330"/>
          <cell r="AQ330"/>
          <cell r="AR330"/>
          <cell r="AS330"/>
          <cell r="AT330"/>
          <cell r="AU330"/>
          <cell r="AV330"/>
          <cell r="AW330"/>
          <cell r="AX330"/>
          <cell r="AY330"/>
          <cell r="AZ330"/>
          <cell r="BA330"/>
          <cell r="BB330"/>
          <cell r="BC330"/>
          <cell r="BD330"/>
          <cell r="BE330"/>
          <cell r="BF330"/>
          <cell r="BG330"/>
          <cell r="BH330"/>
          <cell r="BI330"/>
          <cell r="BJ330"/>
          <cell r="BK330"/>
          <cell r="BL330"/>
          <cell r="BM330"/>
          <cell r="BN330"/>
          <cell r="BO330"/>
          <cell r="BP330"/>
          <cell r="BQ330"/>
          <cell r="BR330"/>
          <cell r="BS330"/>
          <cell r="BT330"/>
          <cell r="BU330"/>
          <cell r="BV330"/>
          <cell r="BW330"/>
          <cell r="BX330"/>
          <cell r="BY330"/>
          <cell r="BZ330"/>
          <cell r="CA330"/>
          <cell r="CB330"/>
          <cell r="CC330"/>
          <cell r="CD330"/>
          <cell r="CE330"/>
          <cell r="CF330"/>
          <cell r="CG330"/>
          <cell r="CH330"/>
          <cell r="CI330"/>
          <cell r="CJ330"/>
          <cell r="CK330"/>
          <cell r="CL330"/>
          <cell r="CM330"/>
          <cell r="CN330"/>
          <cell r="CO330"/>
          <cell r="CP330"/>
          <cell r="CQ330"/>
          <cell r="CR330"/>
          <cell r="CS330"/>
          <cell r="CT330"/>
          <cell r="CU330"/>
          <cell r="CV330"/>
          <cell r="CW330"/>
          <cell r="CX330"/>
          <cell r="CY330"/>
          <cell r="CZ330"/>
          <cell r="DA330"/>
          <cell r="DB330"/>
          <cell r="DC330"/>
          <cell r="DD330"/>
          <cell r="DE330"/>
          <cell r="DF330"/>
          <cell r="DG330"/>
          <cell r="DH330"/>
          <cell r="DI330"/>
          <cell r="DJ330"/>
          <cell r="DK330"/>
          <cell r="DL330"/>
          <cell r="DM330"/>
          <cell r="DN330"/>
          <cell r="DO330"/>
          <cell r="DP330"/>
          <cell r="DQ330"/>
          <cell r="DR330"/>
          <cell r="DS330"/>
          <cell r="DT330"/>
          <cell r="DU330"/>
          <cell r="DV330"/>
          <cell r="DW330"/>
          <cell r="DX330"/>
          <cell r="DY330"/>
          <cell r="DZ330"/>
          <cell r="EA330"/>
          <cell r="EB330"/>
          <cell r="EC330"/>
          <cell r="ED330"/>
          <cell r="EE330"/>
          <cell r="EF330"/>
          <cell r="EG330"/>
          <cell r="EH330"/>
          <cell r="EI330"/>
          <cell r="EJ330"/>
        </row>
        <row r="331">
          <cell r="B331"/>
          <cell r="C331"/>
          <cell r="D331"/>
          <cell r="E331"/>
          <cell r="F331"/>
          <cell r="G331"/>
          <cell r="H331"/>
          <cell r="I331"/>
          <cell r="J331"/>
          <cell r="K331"/>
          <cell r="L331"/>
          <cell r="M331"/>
          <cell r="N331"/>
          <cell r="O331"/>
          <cell r="P331"/>
          <cell r="Q331"/>
          <cell r="R331"/>
          <cell r="S331"/>
          <cell r="T331"/>
          <cell r="U331"/>
          <cell r="V331"/>
          <cell r="W331"/>
          <cell r="X331"/>
          <cell r="Y331"/>
          <cell r="Z331"/>
          <cell r="AA331"/>
          <cell r="AB331"/>
          <cell r="AC331"/>
          <cell r="AD331"/>
          <cell r="AE331"/>
          <cell r="AF331"/>
          <cell r="AG331"/>
          <cell r="AH331"/>
          <cell r="AI331"/>
          <cell r="AJ331"/>
          <cell r="AK331"/>
          <cell r="AL331"/>
          <cell r="AM331"/>
          <cell r="AN331"/>
          <cell r="AO331"/>
          <cell r="AP331"/>
          <cell r="AQ331"/>
          <cell r="AR331"/>
          <cell r="AS331"/>
          <cell r="AT331"/>
          <cell r="AU331"/>
          <cell r="AV331"/>
          <cell r="AW331"/>
          <cell r="AX331"/>
          <cell r="AY331"/>
          <cell r="AZ331"/>
          <cell r="BA331"/>
          <cell r="BB331"/>
          <cell r="BC331"/>
          <cell r="BD331"/>
          <cell r="BE331"/>
          <cell r="BF331"/>
          <cell r="BG331"/>
          <cell r="BH331"/>
          <cell r="BI331"/>
          <cell r="BJ331"/>
          <cell r="BK331"/>
          <cell r="BL331"/>
          <cell r="BM331"/>
          <cell r="BN331"/>
          <cell r="BO331"/>
          <cell r="BP331"/>
          <cell r="BQ331"/>
          <cell r="BR331"/>
          <cell r="BS331"/>
          <cell r="BT331"/>
          <cell r="BU331"/>
          <cell r="BV331"/>
          <cell r="BW331"/>
          <cell r="BX331"/>
          <cell r="BY331"/>
          <cell r="BZ331"/>
          <cell r="CA331"/>
          <cell r="CB331"/>
          <cell r="CC331"/>
          <cell r="CD331"/>
          <cell r="CE331"/>
          <cell r="CF331"/>
          <cell r="CG331"/>
          <cell r="CH331"/>
          <cell r="CI331"/>
          <cell r="CJ331"/>
          <cell r="CK331"/>
          <cell r="CL331"/>
          <cell r="CM331"/>
          <cell r="CN331"/>
          <cell r="CO331"/>
          <cell r="CP331"/>
          <cell r="CQ331"/>
          <cell r="CR331"/>
          <cell r="CS331"/>
          <cell r="CT331"/>
          <cell r="CU331"/>
          <cell r="CV331"/>
          <cell r="CW331"/>
          <cell r="CX331"/>
          <cell r="CY331"/>
          <cell r="CZ331"/>
          <cell r="DA331"/>
          <cell r="DB331"/>
          <cell r="DC331"/>
          <cell r="DD331"/>
          <cell r="DE331"/>
          <cell r="DF331"/>
          <cell r="DG331"/>
          <cell r="DH331"/>
          <cell r="DI331"/>
          <cell r="DJ331"/>
          <cell r="DK331"/>
          <cell r="DL331"/>
          <cell r="DM331"/>
          <cell r="DN331"/>
          <cell r="DO331"/>
          <cell r="DP331"/>
          <cell r="DQ331"/>
          <cell r="DR331"/>
          <cell r="DS331"/>
          <cell r="DT331"/>
          <cell r="DU331"/>
          <cell r="DV331"/>
          <cell r="DW331"/>
          <cell r="DX331"/>
          <cell r="DY331"/>
          <cell r="DZ331"/>
          <cell r="EA331"/>
          <cell r="EB331"/>
          <cell r="EC331"/>
          <cell r="ED331"/>
          <cell r="EE331"/>
          <cell r="EF331"/>
          <cell r="EG331"/>
          <cell r="EH331"/>
          <cell r="EI331"/>
          <cell r="EJ331"/>
        </row>
        <row r="332">
          <cell r="B332"/>
          <cell r="C332"/>
          <cell r="D332"/>
          <cell r="E332"/>
          <cell r="F332"/>
          <cell r="G332"/>
          <cell r="H332"/>
          <cell r="I332"/>
          <cell r="J332"/>
          <cell r="K332"/>
          <cell r="L332"/>
          <cell r="M332"/>
          <cell r="N332"/>
          <cell r="O332"/>
          <cell r="P332"/>
          <cell r="Q332"/>
          <cell r="R332"/>
          <cell r="S332"/>
          <cell r="T332"/>
          <cell r="U332"/>
          <cell r="V332"/>
          <cell r="W332"/>
          <cell r="X332"/>
          <cell r="Y332"/>
          <cell r="Z332"/>
          <cell r="AA332"/>
          <cell r="AB332"/>
          <cell r="AC332"/>
          <cell r="AD332"/>
          <cell r="AE332"/>
          <cell r="AF332"/>
          <cell r="AG332"/>
          <cell r="AH332"/>
          <cell r="AI332"/>
          <cell r="AJ332"/>
          <cell r="AK332"/>
          <cell r="AL332"/>
          <cell r="AM332"/>
          <cell r="AN332"/>
          <cell r="AO332"/>
          <cell r="AP332"/>
          <cell r="AQ332"/>
          <cell r="AR332"/>
          <cell r="AS332"/>
          <cell r="AT332"/>
          <cell r="AU332"/>
          <cell r="AV332"/>
          <cell r="AW332"/>
          <cell r="AX332"/>
          <cell r="AY332"/>
          <cell r="AZ332"/>
          <cell r="BA332"/>
          <cell r="BB332"/>
          <cell r="BC332"/>
          <cell r="BD332"/>
          <cell r="BE332"/>
          <cell r="BF332"/>
          <cell r="BG332"/>
          <cell r="BH332"/>
          <cell r="BI332"/>
          <cell r="BJ332"/>
          <cell r="BK332"/>
          <cell r="BL332"/>
          <cell r="BM332"/>
          <cell r="BN332"/>
          <cell r="BO332"/>
          <cell r="BP332"/>
          <cell r="BQ332"/>
          <cell r="BR332"/>
          <cell r="BS332"/>
          <cell r="BT332"/>
          <cell r="BU332"/>
          <cell r="BV332"/>
          <cell r="BW332"/>
          <cell r="BX332"/>
          <cell r="BY332"/>
          <cell r="BZ332"/>
          <cell r="CA332"/>
          <cell r="CB332"/>
          <cell r="CC332"/>
          <cell r="CD332"/>
          <cell r="CE332"/>
          <cell r="CF332"/>
          <cell r="CG332"/>
          <cell r="CH332"/>
          <cell r="CI332"/>
          <cell r="CJ332"/>
          <cell r="CK332"/>
          <cell r="CL332"/>
          <cell r="CM332"/>
          <cell r="CN332"/>
          <cell r="CO332"/>
          <cell r="CP332"/>
          <cell r="CQ332"/>
          <cell r="CR332"/>
          <cell r="CS332"/>
          <cell r="CT332"/>
          <cell r="CU332"/>
          <cell r="CV332"/>
          <cell r="CW332"/>
          <cell r="CX332"/>
          <cell r="CY332"/>
          <cell r="CZ332"/>
          <cell r="DA332"/>
          <cell r="DB332"/>
          <cell r="DC332"/>
          <cell r="DD332"/>
          <cell r="DE332"/>
          <cell r="DF332"/>
          <cell r="DG332"/>
          <cell r="DH332"/>
          <cell r="DI332"/>
          <cell r="DJ332"/>
          <cell r="DK332"/>
          <cell r="DL332"/>
          <cell r="DM332"/>
          <cell r="DN332"/>
          <cell r="DO332"/>
          <cell r="DP332"/>
          <cell r="DQ332"/>
          <cell r="DR332"/>
          <cell r="DS332"/>
          <cell r="DT332"/>
          <cell r="DU332"/>
          <cell r="DV332"/>
          <cell r="DW332"/>
          <cell r="DX332"/>
          <cell r="DY332"/>
          <cell r="DZ332"/>
          <cell r="EA332"/>
          <cell r="EB332"/>
          <cell r="EC332"/>
          <cell r="ED332"/>
          <cell r="EE332"/>
          <cell r="EF332"/>
          <cell r="EG332"/>
          <cell r="EH332"/>
          <cell r="EI332"/>
          <cell r="EJ332"/>
        </row>
        <row r="333">
          <cell r="B333"/>
          <cell r="C333"/>
          <cell r="D333"/>
          <cell r="E333"/>
          <cell r="F333"/>
          <cell r="G333"/>
          <cell r="H333"/>
          <cell r="I333"/>
          <cell r="J333"/>
          <cell r="K333"/>
          <cell r="L333"/>
          <cell r="M333"/>
          <cell r="N333"/>
          <cell r="O333"/>
          <cell r="P333"/>
          <cell r="Q333"/>
          <cell r="R333"/>
          <cell r="S333"/>
          <cell r="T333"/>
          <cell r="U333"/>
          <cell r="V333"/>
          <cell r="W333"/>
          <cell r="X333"/>
          <cell r="Y333"/>
          <cell r="Z333"/>
          <cell r="AA333"/>
          <cell r="AB333"/>
          <cell r="AC333"/>
          <cell r="AD333"/>
          <cell r="AE333"/>
          <cell r="AF333"/>
          <cell r="AG333"/>
          <cell r="AH333"/>
          <cell r="AI333"/>
          <cell r="AJ333"/>
          <cell r="AK333"/>
          <cell r="AL333"/>
          <cell r="AM333"/>
          <cell r="AN333"/>
          <cell r="AO333"/>
          <cell r="AP333"/>
          <cell r="AQ333"/>
          <cell r="AR333"/>
          <cell r="AS333"/>
          <cell r="AT333"/>
          <cell r="AU333"/>
          <cell r="AV333"/>
          <cell r="AW333"/>
          <cell r="AX333"/>
          <cell r="AY333"/>
          <cell r="AZ333"/>
          <cell r="BA333"/>
          <cell r="BB333"/>
          <cell r="BC333"/>
          <cell r="BD333"/>
          <cell r="BE333"/>
          <cell r="BF333"/>
          <cell r="BG333"/>
          <cell r="BH333"/>
          <cell r="BI333"/>
          <cell r="BJ333"/>
          <cell r="BK333"/>
          <cell r="BL333"/>
          <cell r="BM333"/>
          <cell r="BN333"/>
          <cell r="BO333"/>
          <cell r="BP333"/>
          <cell r="BQ333"/>
          <cell r="BR333"/>
          <cell r="BS333"/>
          <cell r="BT333"/>
          <cell r="BU333"/>
          <cell r="BV333"/>
          <cell r="BW333"/>
          <cell r="BX333"/>
          <cell r="BY333"/>
          <cell r="BZ333"/>
          <cell r="CA333"/>
          <cell r="CB333"/>
          <cell r="CC333"/>
          <cell r="CD333"/>
          <cell r="CE333"/>
          <cell r="CF333"/>
          <cell r="CG333"/>
          <cell r="CH333"/>
          <cell r="CI333"/>
          <cell r="CJ333"/>
          <cell r="CK333"/>
          <cell r="CL333"/>
          <cell r="CM333"/>
          <cell r="CN333"/>
          <cell r="CO333"/>
          <cell r="CP333"/>
          <cell r="CQ333"/>
          <cell r="CR333"/>
          <cell r="CS333"/>
          <cell r="CT333"/>
          <cell r="CU333"/>
          <cell r="CV333"/>
          <cell r="CW333"/>
          <cell r="CX333"/>
          <cell r="CY333"/>
          <cell r="CZ333"/>
          <cell r="DA333"/>
          <cell r="DB333"/>
          <cell r="DC333"/>
          <cell r="DD333"/>
          <cell r="DE333"/>
          <cell r="DF333"/>
          <cell r="DG333"/>
          <cell r="DH333"/>
          <cell r="DI333"/>
          <cell r="DJ333"/>
          <cell r="DK333"/>
          <cell r="DL333"/>
          <cell r="DM333"/>
          <cell r="DN333"/>
          <cell r="DO333"/>
          <cell r="DP333"/>
          <cell r="DQ333"/>
          <cell r="DR333"/>
          <cell r="DS333"/>
          <cell r="DT333"/>
          <cell r="DU333"/>
          <cell r="DV333"/>
          <cell r="DW333"/>
          <cell r="DX333"/>
          <cell r="DY333"/>
          <cell r="DZ333"/>
          <cell r="EA333"/>
          <cell r="EB333"/>
          <cell r="EC333"/>
          <cell r="ED333"/>
          <cell r="EE333"/>
          <cell r="EF333"/>
          <cell r="EG333"/>
          <cell r="EH333"/>
          <cell r="EI333"/>
          <cell r="EJ333"/>
        </row>
        <row r="334">
          <cell r="B334"/>
          <cell r="C334"/>
          <cell r="D334"/>
          <cell r="E334"/>
          <cell r="F334"/>
          <cell r="G334"/>
          <cell r="H334"/>
          <cell r="I334"/>
          <cell r="J334"/>
          <cell r="K334"/>
          <cell r="L334"/>
          <cell r="M334"/>
          <cell r="N334"/>
          <cell r="O334"/>
          <cell r="P334"/>
          <cell r="Q334"/>
          <cell r="R334"/>
          <cell r="S334"/>
          <cell r="T334"/>
          <cell r="U334"/>
          <cell r="V334"/>
          <cell r="W334"/>
          <cell r="X334"/>
          <cell r="Y334"/>
          <cell r="Z334"/>
          <cell r="AA334"/>
          <cell r="AB334"/>
          <cell r="AC334"/>
          <cell r="AD334"/>
          <cell r="AE334"/>
          <cell r="AF334"/>
          <cell r="AG334"/>
          <cell r="AH334"/>
          <cell r="AI334"/>
          <cell r="AJ334"/>
          <cell r="AK334"/>
          <cell r="AL334"/>
          <cell r="AM334"/>
          <cell r="AN334"/>
          <cell r="AO334"/>
          <cell r="AP334"/>
          <cell r="AQ334"/>
          <cell r="AR334"/>
          <cell r="AS334"/>
          <cell r="AT334"/>
          <cell r="AU334"/>
          <cell r="AV334"/>
          <cell r="AW334"/>
          <cell r="AX334"/>
          <cell r="AY334"/>
          <cell r="AZ334"/>
          <cell r="BA334"/>
          <cell r="BB334"/>
          <cell r="BC334"/>
          <cell r="BD334"/>
          <cell r="BE334"/>
          <cell r="BF334"/>
          <cell r="BG334"/>
          <cell r="BH334"/>
          <cell r="BI334"/>
          <cell r="BJ334"/>
          <cell r="BK334"/>
          <cell r="BL334"/>
          <cell r="BM334"/>
          <cell r="BN334"/>
          <cell r="BO334"/>
          <cell r="BP334"/>
          <cell r="BQ334"/>
          <cell r="BR334"/>
          <cell r="BS334"/>
          <cell r="BT334"/>
          <cell r="BU334"/>
          <cell r="BV334"/>
          <cell r="BW334"/>
          <cell r="BX334"/>
          <cell r="BY334"/>
          <cell r="BZ334"/>
          <cell r="CA334"/>
          <cell r="CB334"/>
          <cell r="CC334"/>
          <cell r="CD334"/>
          <cell r="CE334"/>
          <cell r="CF334"/>
          <cell r="CG334"/>
          <cell r="CH334"/>
          <cell r="CI334"/>
          <cell r="CJ334"/>
          <cell r="CK334"/>
          <cell r="CL334"/>
          <cell r="CM334"/>
          <cell r="CN334"/>
          <cell r="CO334"/>
          <cell r="CP334"/>
          <cell r="CQ334"/>
          <cell r="CR334"/>
          <cell r="CS334"/>
          <cell r="CT334"/>
          <cell r="CU334"/>
          <cell r="CV334"/>
          <cell r="CW334"/>
          <cell r="CX334"/>
          <cell r="CY334"/>
          <cell r="CZ334"/>
          <cell r="DA334"/>
          <cell r="DB334"/>
          <cell r="DC334"/>
          <cell r="DD334"/>
          <cell r="DE334"/>
          <cell r="DF334"/>
          <cell r="DG334"/>
          <cell r="DH334"/>
          <cell r="DI334"/>
          <cell r="DJ334"/>
          <cell r="DK334"/>
          <cell r="DL334"/>
          <cell r="DM334"/>
          <cell r="DN334"/>
          <cell r="DO334"/>
          <cell r="DP334"/>
          <cell r="DQ334"/>
          <cell r="DR334"/>
          <cell r="DS334"/>
          <cell r="DT334"/>
          <cell r="DU334"/>
          <cell r="DV334"/>
          <cell r="DW334"/>
          <cell r="DX334"/>
          <cell r="DY334"/>
          <cell r="DZ334"/>
          <cell r="EA334"/>
          <cell r="EB334"/>
          <cell r="EC334"/>
          <cell r="ED334"/>
          <cell r="EE334"/>
          <cell r="EF334"/>
          <cell r="EG334"/>
          <cell r="EH334"/>
          <cell r="EI334"/>
          <cell r="EJ334"/>
        </row>
        <row r="335">
          <cell r="B335"/>
          <cell r="C335"/>
          <cell r="D335"/>
          <cell r="E335"/>
          <cell r="F335"/>
          <cell r="G335"/>
          <cell r="H335"/>
          <cell r="I335"/>
          <cell r="J335"/>
          <cell r="K335"/>
          <cell r="L335"/>
          <cell r="M335"/>
          <cell r="N335"/>
          <cell r="O335"/>
          <cell r="P335"/>
          <cell r="Q335"/>
          <cell r="R335"/>
          <cell r="S335"/>
          <cell r="T335"/>
          <cell r="U335"/>
          <cell r="V335"/>
          <cell r="W335"/>
          <cell r="X335"/>
          <cell r="Y335"/>
          <cell r="Z335"/>
          <cell r="AA335"/>
          <cell r="AB335"/>
          <cell r="AC335"/>
          <cell r="AD335"/>
          <cell r="AE335"/>
          <cell r="AF335"/>
          <cell r="AG335"/>
          <cell r="AH335"/>
          <cell r="AI335"/>
          <cell r="AJ335"/>
          <cell r="AK335"/>
          <cell r="AL335"/>
          <cell r="AM335"/>
          <cell r="AN335"/>
          <cell r="AO335"/>
          <cell r="AP335"/>
          <cell r="AQ335"/>
          <cell r="AR335"/>
          <cell r="AS335"/>
          <cell r="AT335"/>
          <cell r="AU335"/>
          <cell r="AV335"/>
          <cell r="AW335"/>
          <cell r="AX335"/>
          <cell r="AY335"/>
          <cell r="AZ335"/>
          <cell r="BA335"/>
          <cell r="BB335"/>
          <cell r="BC335"/>
          <cell r="BD335"/>
          <cell r="BE335"/>
          <cell r="BF335"/>
          <cell r="BG335"/>
          <cell r="BH335"/>
          <cell r="BI335"/>
          <cell r="BJ335"/>
          <cell r="BK335"/>
          <cell r="BL335"/>
          <cell r="BM335"/>
          <cell r="BN335"/>
          <cell r="BO335"/>
          <cell r="BP335"/>
          <cell r="BQ335"/>
          <cell r="BR335"/>
          <cell r="BS335"/>
          <cell r="BT335"/>
          <cell r="BU335"/>
          <cell r="BV335"/>
          <cell r="BW335"/>
          <cell r="BX335"/>
          <cell r="BY335"/>
          <cell r="BZ335"/>
          <cell r="CA335"/>
          <cell r="CB335"/>
          <cell r="CC335"/>
          <cell r="CD335"/>
          <cell r="CE335"/>
          <cell r="CF335"/>
          <cell r="CG335"/>
          <cell r="CH335"/>
          <cell r="CI335"/>
          <cell r="CJ335"/>
          <cell r="CK335"/>
          <cell r="CL335"/>
          <cell r="CM335"/>
          <cell r="CN335"/>
          <cell r="CO335"/>
          <cell r="CP335"/>
          <cell r="CQ335"/>
          <cell r="CR335"/>
          <cell r="CS335"/>
          <cell r="CT335"/>
          <cell r="CU335"/>
          <cell r="CV335"/>
          <cell r="CW335"/>
          <cell r="CX335"/>
          <cell r="CY335"/>
          <cell r="CZ335"/>
          <cell r="DA335"/>
          <cell r="DB335"/>
          <cell r="DC335"/>
          <cell r="DD335"/>
          <cell r="DE335"/>
          <cell r="DF335"/>
          <cell r="DG335"/>
          <cell r="DH335"/>
          <cell r="DI335"/>
          <cell r="DJ335"/>
          <cell r="DK335"/>
          <cell r="DL335"/>
          <cell r="DM335"/>
          <cell r="DN335"/>
          <cell r="DO335"/>
          <cell r="DP335"/>
          <cell r="DQ335"/>
          <cell r="DR335"/>
          <cell r="DS335"/>
          <cell r="DT335"/>
          <cell r="DU335"/>
          <cell r="DV335"/>
          <cell r="DW335"/>
          <cell r="DX335"/>
          <cell r="DY335"/>
          <cell r="DZ335"/>
          <cell r="EA335"/>
          <cell r="EB335"/>
          <cell r="EC335"/>
          <cell r="ED335"/>
          <cell r="EE335"/>
          <cell r="EF335"/>
          <cell r="EG335"/>
          <cell r="EH335"/>
          <cell r="EI335"/>
          <cell r="EJ335"/>
        </row>
        <row r="336">
          <cell r="B336"/>
          <cell r="C336"/>
          <cell r="D336"/>
          <cell r="E336"/>
          <cell r="F336"/>
          <cell r="G336"/>
          <cell r="H336"/>
          <cell r="I336"/>
          <cell r="J336"/>
          <cell r="K336"/>
          <cell r="L336"/>
          <cell r="M336"/>
          <cell r="N336"/>
          <cell r="O336"/>
          <cell r="P336"/>
          <cell r="Q336"/>
          <cell r="R336"/>
          <cell r="S336"/>
          <cell r="T336"/>
          <cell r="U336"/>
          <cell r="V336"/>
          <cell r="W336"/>
          <cell r="X336"/>
          <cell r="Y336"/>
          <cell r="Z336"/>
          <cell r="AA336"/>
          <cell r="AB336"/>
          <cell r="AC336"/>
          <cell r="AD336"/>
          <cell r="AE336"/>
          <cell r="AF336"/>
          <cell r="AG336"/>
          <cell r="AH336"/>
          <cell r="AI336"/>
          <cell r="AJ336"/>
          <cell r="AK336"/>
          <cell r="AL336"/>
          <cell r="AM336"/>
          <cell r="AN336"/>
          <cell r="AO336"/>
          <cell r="AP336"/>
          <cell r="AQ336"/>
          <cell r="AR336"/>
          <cell r="AS336"/>
          <cell r="AT336"/>
          <cell r="AU336"/>
          <cell r="AV336"/>
          <cell r="AW336"/>
          <cell r="AX336"/>
          <cell r="AY336"/>
          <cell r="AZ336"/>
          <cell r="BA336"/>
          <cell r="BB336"/>
          <cell r="BC336"/>
          <cell r="BD336"/>
          <cell r="BE336"/>
          <cell r="BF336"/>
          <cell r="BG336"/>
          <cell r="BH336"/>
          <cell r="BI336"/>
          <cell r="BJ336"/>
          <cell r="BK336"/>
          <cell r="BL336"/>
          <cell r="BM336"/>
          <cell r="BN336"/>
          <cell r="BO336"/>
          <cell r="BP336"/>
          <cell r="BQ336"/>
          <cell r="BR336"/>
          <cell r="BS336"/>
          <cell r="BT336"/>
          <cell r="BU336"/>
          <cell r="BV336"/>
          <cell r="BW336"/>
          <cell r="BX336"/>
          <cell r="BY336"/>
          <cell r="BZ336"/>
          <cell r="CA336"/>
          <cell r="CB336"/>
          <cell r="CC336"/>
          <cell r="CD336"/>
          <cell r="CE336"/>
          <cell r="CF336"/>
          <cell r="CG336"/>
          <cell r="CH336"/>
          <cell r="CI336"/>
          <cell r="CJ336"/>
          <cell r="CK336"/>
          <cell r="CL336"/>
          <cell r="CM336"/>
          <cell r="CN336"/>
          <cell r="CO336"/>
          <cell r="CP336"/>
          <cell r="CQ336"/>
          <cell r="CR336"/>
          <cell r="CS336"/>
          <cell r="CT336"/>
          <cell r="CU336"/>
          <cell r="CV336"/>
          <cell r="CW336"/>
          <cell r="CX336"/>
          <cell r="CY336"/>
          <cell r="CZ336"/>
          <cell r="DA336"/>
          <cell r="DB336"/>
          <cell r="DC336"/>
          <cell r="DD336"/>
          <cell r="DE336"/>
          <cell r="DF336"/>
          <cell r="DG336"/>
          <cell r="DH336"/>
          <cell r="DI336"/>
          <cell r="DJ336"/>
          <cell r="DK336"/>
          <cell r="DL336"/>
          <cell r="DM336"/>
          <cell r="DN336"/>
          <cell r="DO336"/>
          <cell r="DP336"/>
          <cell r="DQ336"/>
          <cell r="DR336"/>
          <cell r="DS336"/>
          <cell r="DT336"/>
          <cell r="DU336"/>
          <cell r="DV336"/>
          <cell r="DW336"/>
          <cell r="DX336"/>
          <cell r="DY336"/>
          <cell r="DZ336"/>
          <cell r="EA336"/>
          <cell r="EB336"/>
          <cell r="EC336"/>
          <cell r="ED336"/>
          <cell r="EE336"/>
          <cell r="EF336"/>
          <cell r="EG336"/>
          <cell r="EH336"/>
          <cell r="EI336"/>
          <cell r="EJ336"/>
        </row>
        <row r="337">
          <cell r="B337"/>
          <cell r="C337"/>
          <cell r="D337"/>
          <cell r="E337"/>
          <cell r="F337"/>
          <cell r="G337"/>
          <cell r="H337"/>
          <cell r="I337"/>
          <cell r="J337"/>
          <cell r="K337"/>
          <cell r="L337"/>
          <cell r="M337"/>
          <cell r="N337"/>
          <cell r="O337"/>
          <cell r="P337"/>
          <cell r="Q337"/>
          <cell r="R337"/>
          <cell r="S337"/>
          <cell r="T337"/>
          <cell r="U337"/>
          <cell r="V337"/>
          <cell r="W337"/>
          <cell r="X337"/>
          <cell r="Y337"/>
          <cell r="Z337"/>
          <cell r="AA337"/>
          <cell r="AB337"/>
          <cell r="AC337"/>
          <cell r="AD337"/>
          <cell r="AE337"/>
          <cell r="AF337"/>
          <cell r="AG337"/>
          <cell r="AH337"/>
          <cell r="AI337"/>
          <cell r="AJ337"/>
          <cell r="AK337"/>
          <cell r="AL337"/>
          <cell r="AM337"/>
          <cell r="AN337"/>
          <cell r="AO337"/>
          <cell r="AP337"/>
          <cell r="AQ337"/>
          <cell r="AR337"/>
          <cell r="AS337"/>
          <cell r="AT337"/>
          <cell r="AU337"/>
          <cell r="AV337"/>
          <cell r="AW337"/>
          <cell r="AX337"/>
          <cell r="AY337"/>
          <cell r="AZ337"/>
          <cell r="BA337"/>
          <cell r="BB337"/>
          <cell r="BC337"/>
          <cell r="BD337"/>
          <cell r="BE337"/>
          <cell r="BF337"/>
          <cell r="BG337"/>
          <cell r="BH337"/>
          <cell r="BI337"/>
          <cell r="BJ337"/>
          <cell r="BK337"/>
          <cell r="BL337"/>
          <cell r="BM337"/>
          <cell r="BN337"/>
          <cell r="BO337"/>
          <cell r="BP337"/>
          <cell r="BQ337"/>
          <cell r="BR337"/>
          <cell r="BS337"/>
          <cell r="BT337"/>
          <cell r="BU337"/>
          <cell r="BV337"/>
          <cell r="BW337"/>
          <cell r="BX337"/>
          <cell r="BY337"/>
          <cell r="BZ337"/>
          <cell r="CA337"/>
          <cell r="CB337"/>
          <cell r="CC337"/>
          <cell r="CD337"/>
          <cell r="CE337"/>
          <cell r="CF337"/>
          <cell r="CG337"/>
          <cell r="CH337"/>
          <cell r="CI337"/>
          <cell r="CJ337"/>
          <cell r="CK337"/>
          <cell r="CL337"/>
          <cell r="CM337"/>
          <cell r="CN337"/>
          <cell r="CO337"/>
          <cell r="CP337"/>
          <cell r="CQ337"/>
          <cell r="CR337"/>
          <cell r="CS337"/>
          <cell r="CT337"/>
          <cell r="CU337"/>
          <cell r="CV337"/>
          <cell r="CW337"/>
          <cell r="CX337"/>
          <cell r="CY337"/>
          <cell r="CZ337"/>
          <cell r="DA337"/>
          <cell r="DB337"/>
          <cell r="DC337"/>
          <cell r="DD337"/>
          <cell r="DE337"/>
          <cell r="DF337"/>
          <cell r="DG337"/>
          <cell r="DH337"/>
          <cell r="DI337"/>
          <cell r="DJ337"/>
          <cell r="DK337"/>
          <cell r="DL337"/>
          <cell r="DM337"/>
          <cell r="DN337"/>
          <cell r="DO337"/>
          <cell r="DP337"/>
          <cell r="DQ337"/>
          <cell r="DR337"/>
          <cell r="DS337"/>
          <cell r="DT337"/>
          <cell r="DU337"/>
          <cell r="DV337"/>
          <cell r="DW337"/>
          <cell r="DX337"/>
          <cell r="DY337"/>
          <cell r="DZ337"/>
          <cell r="EA337"/>
          <cell r="EB337"/>
          <cell r="EC337"/>
          <cell r="ED337"/>
          <cell r="EE337"/>
          <cell r="EF337"/>
          <cell r="EG337"/>
          <cell r="EH337"/>
          <cell r="EI337"/>
          <cell r="EJ337"/>
        </row>
        <row r="338">
          <cell r="B338"/>
          <cell r="C338"/>
          <cell r="D338"/>
          <cell r="E338"/>
          <cell r="F338"/>
          <cell r="G338"/>
          <cell r="H338"/>
          <cell r="I338"/>
          <cell r="J338"/>
          <cell r="K338"/>
          <cell r="L338"/>
          <cell r="M338"/>
          <cell r="N338"/>
          <cell r="O338"/>
          <cell r="P338"/>
          <cell r="Q338"/>
          <cell r="R338"/>
          <cell r="S338"/>
          <cell r="T338"/>
          <cell r="U338"/>
          <cell r="V338"/>
          <cell r="W338"/>
          <cell r="X338"/>
          <cell r="Y338"/>
          <cell r="Z338"/>
          <cell r="AA338"/>
          <cell r="AB338"/>
          <cell r="AC338"/>
          <cell r="AD338"/>
          <cell r="AE338"/>
          <cell r="AF338"/>
          <cell r="AG338"/>
          <cell r="AH338"/>
          <cell r="AI338"/>
          <cell r="AJ338"/>
          <cell r="AK338"/>
          <cell r="AL338"/>
          <cell r="AM338"/>
          <cell r="AN338"/>
          <cell r="AO338"/>
          <cell r="AP338"/>
          <cell r="AQ338"/>
          <cell r="AR338"/>
          <cell r="AS338"/>
          <cell r="AT338"/>
          <cell r="AU338"/>
          <cell r="AV338"/>
          <cell r="AW338"/>
          <cell r="AX338"/>
          <cell r="AY338"/>
          <cell r="AZ338"/>
          <cell r="BA338"/>
          <cell r="BB338"/>
          <cell r="BC338"/>
          <cell r="BD338"/>
          <cell r="BE338"/>
          <cell r="BF338"/>
          <cell r="BG338"/>
          <cell r="BH338"/>
          <cell r="BI338"/>
          <cell r="BJ338"/>
          <cell r="BK338"/>
          <cell r="BL338"/>
          <cell r="BM338"/>
          <cell r="BN338"/>
          <cell r="BO338"/>
          <cell r="BP338"/>
          <cell r="BQ338"/>
          <cell r="BR338"/>
          <cell r="BS338"/>
          <cell r="BT338"/>
          <cell r="BU338"/>
          <cell r="BV338"/>
          <cell r="BW338"/>
          <cell r="BX338"/>
          <cell r="BY338"/>
          <cell r="BZ338"/>
          <cell r="CA338"/>
          <cell r="CB338"/>
          <cell r="CC338"/>
          <cell r="CD338"/>
          <cell r="CE338"/>
          <cell r="CF338"/>
          <cell r="CG338"/>
          <cell r="CH338"/>
          <cell r="CI338"/>
          <cell r="CJ338"/>
          <cell r="CK338"/>
          <cell r="CL338"/>
          <cell r="CM338"/>
          <cell r="CN338"/>
          <cell r="CO338"/>
          <cell r="CP338"/>
          <cell r="CQ338"/>
          <cell r="CR338"/>
          <cell r="CS338"/>
          <cell r="CT338"/>
          <cell r="CU338"/>
          <cell r="CV338"/>
          <cell r="CW338"/>
          <cell r="CX338"/>
          <cell r="CY338"/>
          <cell r="CZ338"/>
          <cell r="DA338"/>
          <cell r="DB338"/>
          <cell r="DC338"/>
          <cell r="DD338"/>
          <cell r="DE338"/>
          <cell r="DF338"/>
          <cell r="DG338"/>
          <cell r="DH338"/>
          <cell r="DI338"/>
          <cell r="DJ338"/>
          <cell r="DK338"/>
          <cell r="DL338"/>
          <cell r="DM338"/>
          <cell r="DN338"/>
          <cell r="DO338"/>
          <cell r="DP338"/>
          <cell r="DQ338"/>
          <cell r="DR338"/>
          <cell r="DS338"/>
          <cell r="DT338"/>
          <cell r="DU338"/>
          <cell r="DV338"/>
          <cell r="DW338"/>
          <cell r="DX338"/>
          <cell r="DY338"/>
          <cell r="DZ338"/>
          <cell r="EA338"/>
          <cell r="EB338"/>
          <cell r="EC338"/>
          <cell r="ED338"/>
          <cell r="EE338"/>
          <cell r="EF338"/>
          <cell r="EG338"/>
          <cell r="EH338"/>
          <cell r="EI338"/>
          <cell r="EJ338"/>
        </row>
        <row r="339">
          <cell r="B339"/>
          <cell r="C339"/>
          <cell r="D339"/>
          <cell r="E339"/>
          <cell r="F339"/>
          <cell r="G339"/>
          <cell r="H339"/>
          <cell r="I339"/>
          <cell r="J339"/>
          <cell r="K339"/>
          <cell r="L339"/>
          <cell r="M339"/>
          <cell r="N339"/>
          <cell r="O339"/>
          <cell r="P339"/>
          <cell r="Q339"/>
          <cell r="R339"/>
          <cell r="S339"/>
          <cell r="T339"/>
          <cell r="U339"/>
          <cell r="V339"/>
          <cell r="W339"/>
          <cell r="X339"/>
          <cell r="Y339"/>
          <cell r="Z339"/>
          <cell r="AA339"/>
          <cell r="AB339"/>
          <cell r="AC339"/>
          <cell r="AD339"/>
          <cell r="AE339"/>
          <cell r="AF339"/>
          <cell r="AG339"/>
          <cell r="AH339"/>
          <cell r="AI339"/>
          <cell r="AJ339"/>
          <cell r="AK339"/>
          <cell r="AL339"/>
          <cell r="AM339"/>
          <cell r="AN339"/>
          <cell r="AO339"/>
          <cell r="AP339"/>
          <cell r="AQ339"/>
          <cell r="AR339"/>
          <cell r="AS339"/>
          <cell r="AT339"/>
          <cell r="AU339"/>
          <cell r="AV339"/>
          <cell r="AW339"/>
          <cell r="AX339"/>
          <cell r="AY339"/>
          <cell r="AZ339"/>
          <cell r="BA339"/>
          <cell r="BB339"/>
          <cell r="BC339"/>
          <cell r="BD339"/>
          <cell r="BE339"/>
          <cell r="BF339"/>
          <cell r="BG339"/>
          <cell r="BH339"/>
          <cell r="BI339"/>
          <cell r="BJ339"/>
          <cell r="BK339"/>
          <cell r="BL339"/>
          <cell r="BM339"/>
          <cell r="BN339"/>
          <cell r="BO339"/>
          <cell r="BP339"/>
          <cell r="BQ339"/>
          <cell r="BR339"/>
          <cell r="BS339"/>
          <cell r="BT339"/>
          <cell r="BU339"/>
          <cell r="BV339"/>
          <cell r="BW339"/>
          <cell r="BX339"/>
          <cell r="BY339"/>
          <cell r="BZ339"/>
          <cell r="CA339"/>
          <cell r="CB339"/>
          <cell r="CC339"/>
          <cell r="CD339"/>
          <cell r="CE339"/>
          <cell r="CF339"/>
          <cell r="CG339"/>
          <cell r="CH339"/>
          <cell r="CI339"/>
          <cell r="CJ339"/>
          <cell r="CK339"/>
          <cell r="CL339"/>
          <cell r="CM339"/>
          <cell r="CN339"/>
          <cell r="CO339"/>
          <cell r="CP339"/>
          <cell r="CQ339"/>
          <cell r="CR339"/>
          <cell r="CS339"/>
          <cell r="CT339"/>
          <cell r="CU339"/>
          <cell r="CV339"/>
          <cell r="CW339"/>
          <cell r="CX339"/>
          <cell r="CY339"/>
          <cell r="CZ339"/>
          <cell r="DA339"/>
          <cell r="DB339"/>
          <cell r="DC339"/>
          <cell r="DD339"/>
          <cell r="DE339"/>
          <cell r="DF339"/>
          <cell r="DG339"/>
          <cell r="DH339"/>
          <cell r="DI339"/>
          <cell r="DJ339"/>
          <cell r="DK339"/>
          <cell r="DL339"/>
          <cell r="DM339"/>
          <cell r="DN339"/>
          <cell r="DO339"/>
          <cell r="DP339"/>
          <cell r="DQ339"/>
          <cell r="DR339"/>
          <cell r="DS339"/>
          <cell r="DT339"/>
          <cell r="DU339"/>
          <cell r="DV339"/>
          <cell r="DW339"/>
          <cell r="DX339"/>
          <cell r="DY339"/>
          <cell r="DZ339"/>
          <cell r="EA339"/>
          <cell r="EB339"/>
          <cell r="EC339"/>
          <cell r="ED339"/>
          <cell r="EE339"/>
          <cell r="EF339"/>
          <cell r="EG339"/>
          <cell r="EH339"/>
          <cell r="EI339"/>
          <cell r="EJ339"/>
        </row>
        <row r="340">
          <cell r="B340"/>
          <cell r="C340"/>
          <cell r="D340"/>
          <cell r="E340"/>
          <cell r="F340"/>
          <cell r="G340"/>
          <cell r="H340"/>
          <cell r="I340"/>
          <cell r="J340"/>
          <cell r="K340"/>
          <cell r="L340"/>
          <cell r="M340"/>
          <cell r="N340"/>
          <cell r="O340"/>
          <cell r="P340"/>
          <cell r="Q340"/>
          <cell r="R340"/>
          <cell r="S340"/>
          <cell r="T340"/>
          <cell r="U340"/>
          <cell r="V340"/>
          <cell r="W340"/>
          <cell r="X340"/>
          <cell r="Y340"/>
          <cell r="Z340"/>
          <cell r="AA340"/>
          <cell r="AB340"/>
          <cell r="AC340"/>
          <cell r="AD340"/>
          <cell r="AE340"/>
          <cell r="AF340"/>
          <cell r="AG340"/>
          <cell r="AH340"/>
          <cell r="AI340"/>
          <cell r="AJ340"/>
          <cell r="AK340"/>
          <cell r="AL340"/>
          <cell r="AM340"/>
          <cell r="AN340"/>
          <cell r="AO340"/>
          <cell r="AP340"/>
          <cell r="AQ340"/>
          <cell r="AR340"/>
          <cell r="AS340"/>
          <cell r="AT340"/>
          <cell r="AU340"/>
          <cell r="AV340"/>
          <cell r="AW340"/>
          <cell r="AX340"/>
          <cell r="AY340"/>
          <cell r="AZ340"/>
          <cell r="BA340"/>
          <cell r="BB340"/>
          <cell r="BC340"/>
          <cell r="BD340"/>
          <cell r="BE340"/>
          <cell r="BF340"/>
          <cell r="BG340"/>
          <cell r="BH340"/>
          <cell r="BI340"/>
          <cell r="BJ340"/>
          <cell r="BK340"/>
          <cell r="BL340"/>
          <cell r="BM340"/>
          <cell r="BN340"/>
          <cell r="BO340"/>
          <cell r="BP340"/>
          <cell r="BQ340"/>
          <cell r="BR340"/>
          <cell r="BS340"/>
          <cell r="BT340"/>
          <cell r="BU340"/>
          <cell r="BV340"/>
          <cell r="BW340"/>
          <cell r="BX340"/>
          <cell r="BY340"/>
          <cell r="BZ340"/>
          <cell r="CA340"/>
          <cell r="CB340"/>
          <cell r="CC340"/>
          <cell r="CD340"/>
          <cell r="CE340"/>
          <cell r="CF340"/>
          <cell r="CG340"/>
          <cell r="CH340"/>
          <cell r="CI340"/>
          <cell r="CJ340"/>
          <cell r="CK340"/>
          <cell r="CL340"/>
          <cell r="CM340"/>
          <cell r="CN340"/>
          <cell r="CO340"/>
          <cell r="CP340"/>
          <cell r="CQ340"/>
          <cell r="CR340"/>
          <cell r="CS340"/>
          <cell r="CT340"/>
          <cell r="CU340"/>
          <cell r="CV340"/>
          <cell r="CW340"/>
          <cell r="CX340"/>
          <cell r="CY340"/>
          <cell r="CZ340"/>
          <cell r="DA340"/>
          <cell r="DB340"/>
          <cell r="DC340"/>
          <cell r="DD340"/>
          <cell r="DE340"/>
          <cell r="DF340"/>
          <cell r="DG340"/>
          <cell r="DH340"/>
          <cell r="DI340"/>
          <cell r="DJ340"/>
          <cell r="DK340"/>
          <cell r="DL340"/>
          <cell r="DM340"/>
          <cell r="DN340"/>
          <cell r="DO340"/>
          <cell r="DP340"/>
          <cell r="DQ340"/>
          <cell r="DR340"/>
          <cell r="DS340"/>
          <cell r="DT340"/>
          <cell r="DU340"/>
          <cell r="DV340"/>
          <cell r="DW340"/>
          <cell r="DX340"/>
          <cell r="DY340"/>
          <cell r="DZ340"/>
          <cell r="EA340"/>
          <cell r="EB340"/>
          <cell r="EC340"/>
          <cell r="ED340"/>
          <cell r="EE340"/>
          <cell r="EF340"/>
          <cell r="EG340"/>
          <cell r="EH340"/>
          <cell r="EI340"/>
          <cell r="EJ340"/>
        </row>
        <row r="341">
          <cell r="B341"/>
          <cell r="C341"/>
          <cell r="D341"/>
          <cell r="E341"/>
          <cell r="F341"/>
          <cell r="G341"/>
          <cell r="H341"/>
          <cell r="I341"/>
          <cell r="J341"/>
          <cell r="K341"/>
          <cell r="L341"/>
          <cell r="M341"/>
          <cell r="N341"/>
          <cell r="O341"/>
          <cell r="P341"/>
          <cell r="Q341"/>
          <cell r="R341"/>
          <cell r="S341"/>
          <cell r="T341"/>
          <cell r="U341"/>
          <cell r="V341"/>
          <cell r="W341"/>
          <cell r="X341"/>
          <cell r="Y341"/>
          <cell r="Z341"/>
          <cell r="AA341"/>
          <cell r="AB341"/>
          <cell r="AC341"/>
          <cell r="AD341"/>
          <cell r="AE341"/>
          <cell r="AF341"/>
          <cell r="AG341"/>
          <cell r="AH341"/>
          <cell r="AI341"/>
          <cell r="AJ341"/>
          <cell r="AK341"/>
          <cell r="AL341"/>
          <cell r="AM341"/>
          <cell r="AN341"/>
          <cell r="AO341"/>
          <cell r="AP341"/>
          <cell r="AQ341"/>
          <cell r="AR341"/>
          <cell r="AS341"/>
          <cell r="AT341"/>
          <cell r="AU341"/>
          <cell r="AV341"/>
          <cell r="AW341"/>
          <cell r="AX341"/>
          <cell r="AY341"/>
          <cell r="AZ341"/>
          <cell r="BA341"/>
          <cell r="BB341"/>
          <cell r="BC341"/>
          <cell r="BD341"/>
          <cell r="BE341"/>
          <cell r="BF341"/>
          <cell r="BG341"/>
          <cell r="BH341"/>
          <cell r="BI341"/>
          <cell r="BJ341"/>
          <cell r="BK341"/>
          <cell r="BL341"/>
          <cell r="BM341"/>
          <cell r="BN341"/>
          <cell r="BO341"/>
          <cell r="BP341"/>
          <cell r="BQ341"/>
          <cell r="BR341"/>
          <cell r="BS341"/>
          <cell r="BT341"/>
          <cell r="BU341"/>
          <cell r="BV341"/>
          <cell r="BW341"/>
          <cell r="BX341"/>
          <cell r="BY341"/>
          <cell r="BZ341"/>
          <cell r="CA341"/>
          <cell r="CB341"/>
          <cell r="CC341"/>
          <cell r="CD341"/>
          <cell r="CE341"/>
          <cell r="CF341"/>
          <cell r="CG341"/>
          <cell r="CH341"/>
          <cell r="CI341"/>
          <cell r="CJ341"/>
          <cell r="CK341"/>
          <cell r="CL341"/>
          <cell r="CM341"/>
          <cell r="CN341"/>
          <cell r="CO341"/>
          <cell r="CP341"/>
          <cell r="CQ341"/>
          <cell r="CR341"/>
          <cell r="CS341"/>
          <cell r="CT341"/>
          <cell r="CU341"/>
          <cell r="CV341"/>
          <cell r="CW341"/>
          <cell r="CX341"/>
          <cell r="CY341"/>
          <cell r="CZ341"/>
          <cell r="DA341"/>
          <cell r="DB341"/>
          <cell r="DC341"/>
          <cell r="DD341"/>
          <cell r="DE341"/>
          <cell r="DF341"/>
          <cell r="DG341"/>
          <cell r="DH341"/>
          <cell r="DI341"/>
          <cell r="DJ341"/>
          <cell r="DK341"/>
          <cell r="DL341"/>
          <cell r="DM341"/>
          <cell r="DN341"/>
          <cell r="DO341"/>
          <cell r="DP341"/>
          <cell r="DQ341"/>
          <cell r="DR341"/>
          <cell r="DS341"/>
          <cell r="DT341"/>
          <cell r="DU341"/>
          <cell r="DV341"/>
          <cell r="DW341"/>
          <cell r="DX341"/>
          <cell r="DY341"/>
          <cell r="DZ341"/>
          <cell r="EA341"/>
          <cell r="EB341"/>
          <cell r="EC341"/>
          <cell r="ED341"/>
          <cell r="EE341"/>
          <cell r="EF341"/>
          <cell r="EG341"/>
          <cell r="EH341"/>
          <cell r="EI341"/>
          <cell r="EJ341"/>
        </row>
        <row r="342">
          <cell r="B342"/>
          <cell r="C342"/>
          <cell r="D342"/>
          <cell r="E342"/>
          <cell r="F342"/>
          <cell r="G342"/>
          <cell r="H342"/>
          <cell r="I342"/>
          <cell r="J342"/>
          <cell r="K342"/>
          <cell r="L342"/>
          <cell r="M342"/>
          <cell r="N342"/>
          <cell r="O342"/>
          <cell r="P342"/>
          <cell r="Q342"/>
          <cell r="R342"/>
          <cell r="S342"/>
          <cell r="T342"/>
          <cell r="U342"/>
          <cell r="V342"/>
          <cell r="W342"/>
          <cell r="X342"/>
          <cell r="Y342"/>
          <cell r="Z342"/>
          <cell r="AA342"/>
          <cell r="AB342"/>
          <cell r="AC342"/>
          <cell r="AD342"/>
          <cell r="AE342"/>
          <cell r="AF342"/>
          <cell r="AG342"/>
          <cell r="AH342"/>
          <cell r="AI342"/>
          <cell r="AJ342"/>
          <cell r="AK342"/>
          <cell r="AL342"/>
          <cell r="AM342"/>
          <cell r="AN342"/>
          <cell r="AO342"/>
          <cell r="AP342"/>
          <cell r="AQ342"/>
          <cell r="AR342"/>
          <cell r="AS342"/>
          <cell r="AT342"/>
          <cell r="AU342"/>
          <cell r="AV342"/>
          <cell r="AW342"/>
          <cell r="AX342"/>
          <cell r="AY342"/>
          <cell r="AZ342"/>
          <cell r="BA342"/>
          <cell r="BB342"/>
          <cell r="BC342"/>
          <cell r="BD342"/>
          <cell r="BE342"/>
          <cell r="BF342"/>
          <cell r="BG342"/>
          <cell r="BH342"/>
          <cell r="BI342"/>
          <cell r="BJ342"/>
          <cell r="BK342"/>
          <cell r="BL342"/>
          <cell r="BM342"/>
          <cell r="BN342"/>
          <cell r="BO342"/>
          <cell r="BP342"/>
          <cell r="BQ342"/>
          <cell r="BR342"/>
          <cell r="BS342"/>
          <cell r="BT342"/>
          <cell r="BU342"/>
          <cell r="BV342"/>
          <cell r="BW342"/>
          <cell r="BX342"/>
          <cell r="BY342"/>
          <cell r="BZ342"/>
          <cell r="CA342"/>
          <cell r="CB342"/>
          <cell r="CC342"/>
          <cell r="CD342"/>
          <cell r="CE342"/>
          <cell r="CF342"/>
          <cell r="CG342"/>
          <cell r="CH342"/>
          <cell r="CI342"/>
          <cell r="CJ342"/>
          <cell r="CK342"/>
          <cell r="CL342"/>
          <cell r="CM342"/>
          <cell r="CN342"/>
          <cell r="CO342"/>
          <cell r="CP342"/>
          <cell r="CQ342"/>
          <cell r="CR342"/>
          <cell r="CS342"/>
          <cell r="CT342"/>
          <cell r="CU342"/>
          <cell r="CV342"/>
          <cell r="CW342"/>
          <cell r="CX342"/>
          <cell r="CY342"/>
          <cell r="CZ342"/>
          <cell r="DA342"/>
          <cell r="DB342"/>
          <cell r="DC342"/>
          <cell r="DD342"/>
          <cell r="DE342"/>
          <cell r="DF342"/>
          <cell r="DG342"/>
          <cell r="DH342"/>
          <cell r="DI342"/>
          <cell r="DJ342"/>
          <cell r="DK342"/>
          <cell r="DL342"/>
          <cell r="DM342"/>
          <cell r="DN342"/>
          <cell r="DO342"/>
          <cell r="DP342"/>
          <cell r="DQ342"/>
          <cell r="DR342"/>
          <cell r="DS342"/>
          <cell r="DT342"/>
          <cell r="DU342"/>
          <cell r="DV342"/>
          <cell r="DW342"/>
          <cell r="DX342"/>
          <cell r="DY342"/>
          <cell r="DZ342"/>
          <cell r="EA342"/>
          <cell r="EB342"/>
          <cell r="EC342"/>
          <cell r="ED342"/>
          <cell r="EE342"/>
          <cell r="EF342"/>
          <cell r="EG342"/>
          <cell r="EH342"/>
          <cell r="EI342"/>
          <cell r="EJ342"/>
        </row>
        <row r="343">
          <cell r="B343"/>
          <cell r="C343"/>
          <cell r="D343"/>
          <cell r="E343"/>
          <cell r="F343"/>
          <cell r="G343"/>
          <cell r="H343"/>
          <cell r="I343"/>
          <cell r="J343"/>
          <cell r="K343"/>
          <cell r="L343"/>
          <cell r="M343"/>
          <cell r="N343"/>
          <cell r="O343"/>
          <cell r="P343"/>
          <cell r="Q343"/>
          <cell r="R343"/>
          <cell r="S343"/>
          <cell r="T343"/>
          <cell r="U343"/>
          <cell r="V343"/>
          <cell r="W343"/>
          <cell r="X343"/>
          <cell r="Y343"/>
          <cell r="Z343"/>
          <cell r="AA343"/>
          <cell r="AB343"/>
          <cell r="AC343"/>
          <cell r="AD343"/>
          <cell r="AE343"/>
          <cell r="AF343"/>
          <cell r="AG343"/>
          <cell r="AH343"/>
          <cell r="AI343"/>
          <cell r="AJ343"/>
          <cell r="AK343"/>
          <cell r="AL343"/>
          <cell r="AM343"/>
          <cell r="AN343"/>
          <cell r="AO343"/>
          <cell r="AP343"/>
          <cell r="AQ343"/>
          <cell r="AR343"/>
          <cell r="AS343"/>
          <cell r="AT343"/>
          <cell r="AU343"/>
          <cell r="AV343"/>
          <cell r="AW343"/>
          <cell r="AX343"/>
          <cell r="AY343"/>
          <cell r="AZ343"/>
          <cell r="BA343"/>
          <cell r="BB343"/>
          <cell r="BC343"/>
          <cell r="BD343"/>
          <cell r="BE343"/>
          <cell r="BF343"/>
          <cell r="BG343"/>
          <cell r="BH343"/>
          <cell r="BI343"/>
          <cell r="BJ343"/>
          <cell r="BK343"/>
          <cell r="BL343"/>
          <cell r="BM343"/>
          <cell r="BN343"/>
          <cell r="BO343"/>
          <cell r="BP343"/>
          <cell r="BQ343"/>
          <cell r="BR343"/>
          <cell r="BS343"/>
          <cell r="BT343"/>
          <cell r="BU343"/>
          <cell r="BV343"/>
          <cell r="BW343"/>
          <cell r="BX343"/>
          <cell r="BY343"/>
          <cell r="BZ343"/>
          <cell r="CA343"/>
          <cell r="CB343"/>
          <cell r="CC343"/>
          <cell r="CD343"/>
          <cell r="CE343"/>
          <cell r="CF343"/>
          <cell r="CG343"/>
          <cell r="CH343"/>
          <cell r="CI343"/>
          <cell r="CJ343"/>
          <cell r="CK343"/>
          <cell r="CL343"/>
          <cell r="CM343"/>
          <cell r="CN343"/>
          <cell r="CO343"/>
          <cell r="CP343"/>
          <cell r="CQ343"/>
          <cell r="CR343"/>
          <cell r="CS343"/>
          <cell r="CT343"/>
          <cell r="CU343"/>
          <cell r="CV343"/>
          <cell r="CW343"/>
          <cell r="CX343"/>
          <cell r="CY343"/>
          <cell r="CZ343"/>
          <cell r="DA343"/>
          <cell r="DB343"/>
          <cell r="DC343"/>
          <cell r="DD343"/>
          <cell r="DE343"/>
          <cell r="DF343"/>
          <cell r="DG343"/>
          <cell r="DH343"/>
          <cell r="DI343"/>
          <cell r="DJ343"/>
          <cell r="DK343"/>
          <cell r="DL343"/>
          <cell r="DM343"/>
          <cell r="DN343"/>
          <cell r="DO343"/>
          <cell r="DP343"/>
          <cell r="DQ343"/>
          <cell r="DR343"/>
          <cell r="DS343"/>
          <cell r="DT343"/>
          <cell r="DU343"/>
          <cell r="DV343"/>
          <cell r="DW343"/>
          <cell r="DX343"/>
          <cell r="DY343"/>
          <cell r="DZ343"/>
          <cell r="EA343"/>
          <cell r="EB343"/>
          <cell r="EC343"/>
          <cell r="ED343"/>
          <cell r="EE343"/>
          <cell r="EF343"/>
          <cell r="EG343"/>
          <cell r="EH343"/>
          <cell r="EI343"/>
          <cell r="EJ343"/>
        </row>
        <row r="344">
          <cell r="B344"/>
          <cell r="C344"/>
          <cell r="D344"/>
          <cell r="E344"/>
          <cell r="F344"/>
          <cell r="G344"/>
          <cell r="H344"/>
          <cell r="I344"/>
          <cell r="J344"/>
          <cell r="K344"/>
          <cell r="L344"/>
          <cell r="M344"/>
          <cell r="N344"/>
          <cell r="O344"/>
          <cell r="P344"/>
          <cell r="Q344"/>
          <cell r="R344"/>
          <cell r="S344"/>
          <cell r="T344"/>
          <cell r="U344"/>
          <cell r="V344"/>
          <cell r="W344"/>
          <cell r="X344"/>
          <cell r="Y344"/>
          <cell r="Z344"/>
          <cell r="AA344"/>
          <cell r="AB344"/>
          <cell r="AC344"/>
          <cell r="AD344"/>
          <cell r="AE344"/>
          <cell r="AF344"/>
          <cell r="AG344"/>
          <cell r="AH344"/>
          <cell r="AI344"/>
          <cell r="AJ344"/>
          <cell r="AK344"/>
          <cell r="AL344"/>
          <cell r="AM344"/>
          <cell r="AN344"/>
          <cell r="AO344"/>
          <cell r="AP344"/>
          <cell r="AQ344"/>
          <cell r="AR344"/>
          <cell r="AS344"/>
          <cell r="AT344"/>
          <cell r="AU344"/>
          <cell r="AV344"/>
          <cell r="AW344"/>
          <cell r="AX344"/>
          <cell r="AY344"/>
          <cell r="AZ344"/>
          <cell r="BA344"/>
          <cell r="BB344"/>
          <cell r="BC344"/>
          <cell r="BD344"/>
          <cell r="BE344"/>
          <cell r="BF344"/>
          <cell r="BG344"/>
          <cell r="BH344"/>
          <cell r="BI344"/>
          <cell r="BJ344"/>
          <cell r="BK344"/>
          <cell r="BL344"/>
          <cell r="BM344"/>
          <cell r="BN344"/>
          <cell r="BO344"/>
          <cell r="BP344"/>
          <cell r="BQ344"/>
          <cell r="BR344"/>
          <cell r="BS344"/>
          <cell r="BT344"/>
          <cell r="BU344"/>
          <cell r="BV344"/>
          <cell r="BW344"/>
          <cell r="BX344"/>
          <cell r="BY344"/>
          <cell r="BZ344"/>
          <cell r="CA344"/>
          <cell r="CB344"/>
          <cell r="CC344"/>
          <cell r="CD344"/>
          <cell r="CE344"/>
          <cell r="CF344"/>
          <cell r="CG344"/>
          <cell r="CH344"/>
          <cell r="CI344"/>
          <cell r="CJ344"/>
          <cell r="CK344"/>
          <cell r="CL344"/>
          <cell r="CM344"/>
          <cell r="CN344"/>
          <cell r="CO344"/>
          <cell r="CP344"/>
          <cell r="CQ344"/>
          <cell r="CR344"/>
          <cell r="CS344"/>
          <cell r="CT344"/>
          <cell r="CU344"/>
          <cell r="CV344"/>
          <cell r="CW344"/>
          <cell r="CX344"/>
          <cell r="CY344"/>
          <cell r="CZ344"/>
          <cell r="DA344"/>
          <cell r="DB344"/>
          <cell r="DC344"/>
          <cell r="DD344"/>
          <cell r="DE344"/>
          <cell r="DF344"/>
          <cell r="DG344"/>
          <cell r="DH344"/>
          <cell r="DI344"/>
          <cell r="DJ344"/>
          <cell r="DK344"/>
          <cell r="DL344"/>
          <cell r="DM344"/>
          <cell r="DN344"/>
          <cell r="DO344"/>
          <cell r="DP344"/>
          <cell r="DQ344"/>
          <cell r="DR344"/>
          <cell r="DS344"/>
          <cell r="DT344"/>
          <cell r="DU344"/>
          <cell r="DV344"/>
          <cell r="DW344"/>
          <cell r="DX344"/>
          <cell r="DY344"/>
          <cell r="DZ344"/>
          <cell r="EA344"/>
          <cell r="EB344"/>
          <cell r="EC344"/>
          <cell r="ED344"/>
          <cell r="EE344"/>
          <cell r="EF344"/>
          <cell r="EG344"/>
          <cell r="EH344"/>
          <cell r="EI344"/>
          <cell r="EJ344"/>
        </row>
        <row r="345">
          <cell r="B345"/>
          <cell r="C345"/>
          <cell r="D345"/>
          <cell r="E345"/>
          <cell r="F345"/>
          <cell r="G345"/>
          <cell r="H345"/>
          <cell r="I345"/>
          <cell r="J345"/>
          <cell r="K345"/>
          <cell r="L345"/>
          <cell r="M345"/>
          <cell r="N345"/>
          <cell r="O345"/>
          <cell r="P345"/>
          <cell r="Q345"/>
          <cell r="R345"/>
          <cell r="S345"/>
          <cell r="T345"/>
          <cell r="U345"/>
          <cell r="V345"/>
          <cell r="W345"/>
          <cell r="X345"/>
          <cell r="Y345"/>
          <cell r="Z345"/>
          <cell r="AA345"/>
          <cell r="AB345"/>
          <cell r="AC345"/>
          <cell r="AD345"/>
          <cell r="AE345"/>
          <cell r="AF345"/>
          <cell r="AG345"/>
          <cell r="AH345"/>
          <cell r="AI345"/>
          <cell r="AJ345"/>
          <cell r="AK345"/>
          <cell r="AL345"/>
          <cell r="AM345"/>
          <cell r="AN345"/>
          <cell r="AO345"/>
          <cell r="AP345"/>
          <cell r="AQ345"/>
          <cell r="AR345"/>
          <cell r="AS345"/>
          <cell r="AT345"/>
          <cell r="AU345"/>
          <cell r="AV345"/>
          <cell r="AW345"/>
          <cell r="AX345"/>
          <cell r="AY345"/>
          <cell r="AZ345"/>
          <cell r="BA345"/>
          <cell r="BB345"/>
          <cell r="BC345"/>
          <cell r="BD345"/>
          <cell r="BE345"/>
          <cell r="BF345"/>
          <cell r="BG345"/>
          <cell r="BH345"/>
          <cell r="BI345"/>
          <cell r="BJ345"/>
          <cell r="BK345"/>
          <cell r="BL345"/>
          <cell r="BM345"/>
          <cell r="BN345"/>
          <cell r="BO345"/>
          <cell r="BP345"/>
          <cell r="BQ345"/>
          <cell r="BR345"/>
          <cell r="BS345"/>
          <cell r="BT345"/>
          <cell r="BU345"/>
          <cell r="BV345"/>
          <cell r="BW345"/>
          <cell r="BX345"/>
          <cell r="BY345"/>
          <cell r="BZ345"/>
          <cell r="CA345"/>
          <cell r="CB345"/>
          <cell r="CC345"/>
          <cell r="CD345"/>
          <cell r="CE345"/>
          <cell r="CF345"/>
          <cell r="CG345"/>
          <cell r="CH345"/>
          <cell r="CI345"/>
          <cell r="CJ345"/>
          <cell r="CK345"/>
          <cell r="CL345"/>
          <cell r="CM345"/>
          <cell r="CN345"/>
          <cell r="CO345"/>
          <cell r="CP345"/>
          <cell r="CQ345"/>
          <cell r="CR345"/>
          <cell r="CS345"/>
          <cell r="CT345"/>
          <cell r="CU345"/>
          <cell r="CV345"/>
          <cell r="CW345"/>
          <cell r="CX345"/>
          <cell r="CY345"/>
          <cell r="CZ345"/>
          <cell r="DA345"/>
          <cell r="DB345"/>
          <cell r="DC345"/>
          <cell r="DD345"/>
          <cell r="DE345"/>
          <cell r="DF345"/>
          <cell r="DG345"/>
          <cell r="DH345"/>
          <cell r="DI345"/>
          <cell r="DJ345"/>
          <cell r="DK345"/>
          <cell r="DL345"/>
          <cell r="DM345"/>
          <cell r="DN345"/>
          <cell r="DO345"/>
          <cell r="DP345"/>
          <cell r="DQ345"/>
          <cell r="DR345"/>
          <cell r="DS345"/>
          <cell r="DT345"/>
          <cell r="DU345"/>
          <cell r="DV345"/>
          <cell r="DW345"/>
          <cell r="DX345"/>
          <cell r="DY345"/>
          <cell r="DZ345"/>
          <cell r="EA345"/>
          <cell r="EB345"/>
          <cell r="EC345"/>
          <cell r="ED345"/>
          <cell r="EE345"/>
          <cell r="EF345"/>
          <cell r="EG345"/>
          <cell r="EH345"/>
          <cell r="EI345"/>
          <cell r="EJ345"/>
        </row>
        <row r="346">
          <cell r="B346"/>
          <cell r="C346"/>
          <cell r="D346"/>
          <cell r="E346"/>
          <cell r="F346"/>
          <cell r="G346"/>
          <cell r="H346"/>
          <cell r="I346"/>
          <cell r="J346"/>
          <cell r="K346"/>
          <cell r="L346"/>
          <cell r="M346"/>
          <cell r="N346"/>
          <cell r="O346"/>
          <cell r="P346"/>
          <cell r="Q346"/>
          <cell r="R346"/>
          <cell r="S346"/>
          <cell r="T346"/>
          <cell r="U346"/>
          <cell r="V346"/>
          <cell r="W346"/>
          <cell r="X346"/>
          <cell r="Y346"/>
          <cell r="Z346"/>
          <cell r="AA346"/>
          <cell r="AB346"/>
          <cell r="AC346"/>
          <cell r="AD346"/>
          <cell r="AE346"/>
          <cell r="AF346"/>
          <cell r="AG346"/>
          <cell r="AH346"/>
          <cell r="AI346"/>
          <cell r="AJ346"/>
          <cell r="AK346"/>
          <cell r="AL346"/>
          <cell r="AM346"/>
          <cell r="AN346"/>
          <cell r="AO346"/>
          <cell r="AP346"/>
          <cell r="AQ346"/>
          <cell r="AR346"/>
          <cell r="AS346"/>
          <cell r="AT346"/>
          <cell r="AU346"/>
          <cell r="AV346"/>
          <cell r="AW346"/>
          <cell r="AX346"/>
          <cell r="AY346"/>
          <cell r="AZ346"/>
          <cell r="BA346"/>
          <cell r="BB346"/>
          <cell r="BC346"/>
          <cell r="BD346"/>
          <cell r="BE346"/>
          <cell r="BF346"/>
          <cell r="BG346"/>
          <cell r="BH346"/>
          <cell r="BI346"/>
          <cell r="BJ346"/>
          <cell r="BK346"/>
          <cell r="BL346"/>
          <cell r="BM346"/>
          <cell r="BN346"/>
          <cell r="BO346"/>
          <cell r="BP346"/>
          <cell r="BQ346"/>
          <cell r="BR346"/>
          <cell r="BS346"/>
          <cell r="BT346"/>
          <cell r="BU346"/>
          <cell r="BV346"/>
          <cell r="BW346"/>
          <cell r="BX346"/>
          <cell r="BY346"/>
          <cell r="BZ346"/>
          <cell r="CA346"/>
          <cell r="CB346"/>
          <cell r="CC346"/>
          <cell r="CD346"/>
          <cell r="CE346"/>
          <cell r="CF346"/>
          <cell r="CG346"/>
          <cell r="CH346"/>
          <cell r="CI346"/>
          <cell r="CJ346"/>
          <cell r="CK346"/>
          <cell r="CL346"/>
          <cell r="CM346"/>
          <cell r="CN346"/>
          <cell r="CO346"/>
          <cell r="CP346"/>
          <cell r="CQ346"/>
          <cell r="CR346"/>
          <cell r="CS346"/>
          <cell r="CT346"/>
          <cell r="CU346"/>
          <cell r="CV346"/>
          <cell r="CW346"/>
          <cell r="CX346"/>
          <cell r="CY346"/>
          <cell r="CZ346"/>
          <cell r="DA346"/>
          <cell r="DB346"/>
          <cell r="DC346"/>
          <cell r="DD346"/>
          <cell r="DE346"/>
          <cell r="DF346"/>
          <cell r="DG346"/>
          <cell r="DH346"/>
          <cell r="DI346"/>
          <cell r="DJ346"/>
          <cell r="DK346"/>
          <cell r="DL346"/>
          <cell r="DM346"/>
          <cell r="DN346"/>
          <cell r="DO346"/>
          <cell r="DP346"/>
          <cell r="DQ346"/>
          <cell r="DR346"/>
          <cell r="DS346"/>
          <cell r="DT346"/>
          <cell r="DU346"/>
          <cell r="DV346"/>
          <cell r="DW346"/>
          <cell r="DX346"/>
          <cell r="DY346"/>
          <cell r="DZ346"/>
          <cell r="EA346"/>
          <cell r="EB346"/>
          <cell r="EC346"/>
          <cell r="ED346"/>
          <cell r="EE346"/>
          <cell r="EF346"/>
          <cell r="EG346"/>
          <cell r="EH346"/>
          <cell r="EI346"/>
          <cell r="EJ346"/>
        </row>
        <row r="347">
          <cell r="B347"/>
          <cell r="C347"/>
          <cell r="D347"/>
          <cell r="E347"/>
          <cell r="F347"/>
          <cell r="G347"/>
          <cell r="H347"/>
          <cell r="I347"/>
          <cell r="J347"/>
          <cell r="K347"/>
          <cell r="L347"/>
          <cell r="M347"/>
          <cell r="N347"/>
          <cell r="O347"/>
          <cell r="P347"/>
          <cell r="Q347"/>
          <cell r="R347"/>
          <cell r="S347"/>
          <cell r="T347"/>
          <cell r="U347"/>
          <cell r="V347"/>
          <cell r="W347"/>
          <cell r="X347"/>
          <cell r="Y347"/>
          <cell r="Z347"/>
          <cell r="AA347"/>
          <cell r="AB347"/>
          <cell r="AC347"/>
          <cell r="AD347"/>
          <cell r="AE347"/>
          <cell r="AF347"/>
          <cell r="AG347"/>
          <cell r="AH347"/>
          <cell r="AI347"/>
          <cell r="AJ347"/>
          <cell r="AK347"/>
          <cell r="AL347"/>
          <cell r="AM347"/>
          <cell r="AN347"/>
          <cell r="AO347"/>
          <cell r="AP347"/>
          <cell r="AQ347"/>
          <cell r="AR347"/>
          <cell r="AS347"/>
          <cell r="AT347"/>
          <cell r="AU347"/>
          <cell r="AV347"/>
          <cell r="AW347"/>
          <cell r="AX347"/>
          <cell r="AY347"/>
          <cell r="AZ347"/>
          <cell r="BA347"/>
          <cell r="BB347"/>
          <cell r="BC347"/>
          <cell r="BD347"/>
          <cell r="BE347"/>
          <cell r="BF347"/>
          <cell r="BG347"/>
          <cell r="BH347"/>
          <cell r="BI347"/>
          <cell r="BJ347"/>
          <cell r="BK347"/>
          <cell r="BL347"/>
          <cell r="BM347"/>
          <cell r="BN347"/>
          <cell r="BO347"/>
          <cell r="BP347"/>
          <cell r="BQ347"/>
          <cell r="BR347"/>
          <cell r="BS347"/>
          <cell r="BT347"/>
          <cell r="BU347"/>
          <cell r="BV347"/>
          <cell r="BW347"/>
          <cell r="BX347"/>
          <cell r="BY347"/>
          <cell r="BZ347"/>
          <cell r="CA347"/>
          <cell r="CB347"/>
          <cell r="CC347"/>
          <cell r="CD347"/>
          <cell r="CE347"/>
          <cell r="CF347"/>
          <cell r="CG347"/>
          <cell r="CH347"/>
          <cell r="CI347"/>
          <cell r="CJ347"/>
          <cell r="CK347"/>
          <cell r="CL347"/>
          <cell r="CM347"/>
          <cell r="CN347"/>
          <cell r="CO347"/>
          <cell r="CP347"/>
          <cell r="CQ347"/>
          <cell r="CR347"/>
          <cell r="CS347"/>
          <cell r="CT347"/>
          <cell r="CU347"/>
          <cell r="CV347"/>
          <cell r="CW347"/>
          <cell r="CX347"/>
          <cell r="CY347"/>
          <cell r="CZ347"/>
          <cell r="DA347"/>
          <cell r="DB347"/>
          <cell r="DC347"/>
          <cell r="DD347"/>
          <cell r="DE347"/>
          <cell r="DF347"/>
          <cell r="DG347"/>
          <cell r="DH347"/>
          <cell r="DI347"/>
          <cell r="DJ347"/>
          <cell r="DK347"/>
          <cell r="DL347"/>
          <cell r="DM347"/>
          <cell r="DN347"/>
          <cell r="DO347"/>
          <cell r="DP347"/>
          <cell r="DQ347"/>
          <cell r="DR347"/>
          <cell r="DS347"/>
          <cell r="DT347"/>
          <cell r="DU347"/>
          <cell r="DV347"/>
          <cell r="DW347"/>
          <cell r="DX347"/>
          <cell r="DY347"/>
          <cell r="DZ347"/>
          <cell r="EA347"/>
          <cell r="EB347"/>
          <cell r="EC347"/>
          <cell r="ED347"/>
          <cell r="EE347"/>
          <cell r="EF347"/>
          <cell r="EG347"/>
          <cell r="EH347"/>
          <cell r="EI347"/>
          <cell r="EJ347"/>
        </row>
        <row r="348">
          <cell r="B348"/>
          <cell r="C348"/>
          <cell r="D348"/>
          <cell r="E348"/>
          <cell r="F348"/>
          <cell r="G348"/>
          <cell r="H348"/>
          <cell r="I348"/>
          <cell r="J348"/>
          <cell r="K348"/>
          <cell r="L348"/>
          <cell r="M348"/>
          <cell r="N348"/>
          <cell r="O348"/>
          <cell r="P348"/>
          <cell r="Q348"/>
          <cell r="R348"/>
          <cell r="S348"/>
          <cell r="T348"/>
          <cell r="U348"/>
          <cell r="V348"/>
          <cell r="W348"/>
          <cell r="X348"/>
          <cell r="Y348"/>
          <cell r="Z348"/>
          <cell r="AA348"/>
          <cell r="AB348"/>
          <cell r="AC348"/>
          <cell r="AD348"/>
          <cell r="AE348"/>
          <cell r="AF348"/>
          <cell r="AG348"/>
          <cell r="AH348"/>
          <cell r="AI348"/>
          <cell r="AJ348"/>
          <cell r="AK348"/>
          <cell r="AL348"/>
          <cell r="AM348"/>
          <cell r="AN348"/>
          <cell r="AO348"/>
          <cell r="AP348"/>
          <cell r="AQ348"/>
          <cell r="AR348"/>
          <cell r="AS348"/>
          <cell r="AT348"/>
          <cell r="AU348"/>
          <cell r="AV348"/>
          <cell r="AW348"/>
          <cell r="AX348"/>
          <cell r="AY348"/>
          <cell r="AZ348"/>
          <cell r="BA348"/>
          <cell r="BB348"/>
          <cell r="BC348"/>
          <cell r="BD348"/>
          <cell r="BE348"/>
          <cell r="BF348"/>
          <cell r="BG348"/>
          <cell r="BH348"/>
          <cell r="BI348"/>
          <cell r="BJ348"/>
          <cell r="BK348"/>
          <cell r="BL348"/>
          <cell r="BM348"/>
          <cell r="BN348"/>
          <cell r="BO348"/>
          <cell r="BP348"/>
          <cell r="BQ348"/>
          <cell r="BR348"/>
          <cell r="BS348"/>
          <cell r="BT348"/>
          <cell r="BU348"/>
          <cell r="BV348"/>
          <cell r="BW348"/>
          <cell r="BX348"/>
          <cell r="BY348"/>
          <cell r="BZ348"/>
          <cell r="CA348"/>
          <cell r="CB348"/>
          <cell r="CC348"/>
          <cell r="CD348"/>
          <cell r="CE348"/>
          <cell r="CF348"/>
          <cell r="CG348"/>
          <cell r="CH348"/>
          <cell r="CI348"/>
          <cell r="CJ348"/>
          <cell r="CK348"/>
          <cell r="CL348"/>
          <cell r="CM348"/>
          <cell r="CN348"/>
          <cell r="CO348"/>
          <cell r="CP348"/>
          <cell r="CQ348"/>
          <cell r="CR348"/>
          <cell r="CS348"/>
          <cell r="CT348"/>
          <cell r="CU348"/>
          <cell r="CV348"/>
          <cell r="CW348"/>
          <cell r="CX348"/>
          <cell r="CY348"/>
          <cell r="CZ348"/>
          <cell r="DA348"/>
          <cell r="DB348"/>
          <cell r="DC348"/>
          <cell r="DD348"/>
          <cell r="DE348"/>
          <cell r="DF348"/>
          <cell r="DG348"/>
          <cell r="DH348"/>
          <cell r="DI348"/>
          <cell r="DJ348"/>
          <cell r="DK348"/>
          <cell r="DL348"/>
          <cell r="DM348"/>
          <cell r="DN348"/>
          <cell r="DO348"/>
          <cell r="DP348"/>
          <cell r="DQ348"/>
          <cell r="DR348"/>
          <cell r="DS348"/>
          <cell r="DT348"/>
          <cell r="DU348"/>
          <cell r="DV348"/>
          <cell r="DW348"/>
          <cell r="DX348"/>
          <cell r="DY348"/>
          <cell r="DZ348"/>
          <cell r="EA348"/>
          <cell r="EB348"/>
          <cell r="EC348"/>
          <cell r="ED348"/>
          <cell r="EE348"/>
          <cell r="EF348"/>
          <cell r="EG348"/>
          <cell r="EH348"/>
          <cell r="EI348"/>
          <cell r="EJ348"/>
        </row>
        <row r="349">
          <cell r="B349"/>
          <cell r="C349"/>
          <cell r="D349"/>
          <cell r="E349"/>
          <cell r="F349"/>
          <cell r="G349"/>
          <cell r="H349"/>
          <cell r="I349"/>
          <cell r="J349"/>
          <cell r="K349"/>
          <cell r="L349"/>
          <cell r="M349"/>
          <cell r="N349"/>
          <cell r="O349"/>
          <cell r="P349"/>
          <cell r="Q349"/>
          <cell r="R349"/>
          <cell r="S349"/>
          <cell r="T349"/>
          <cell r="U349"/>
          <cell r="V349"/>
          <cell r="W349"/>
          <cell r="X349"/>
          <cell r="Y349"/>
          <cell r="Z349"/>
          <cell r="AA349"/>
          <cell r="AB349"/>
          <cell r="AC349"/>
          <cell r="AD349"/>
          <cell r="AE349"/>
          <cell r="AF349"/>
          <cell r="AG349"/>
          <cell r="AH349"/>
          <cell r="AI349"/>
          <cell r="AJ349"/>
          <cell r="AK349"/>
          <cell r="AL349"/>
          <cell r="AM349"/>
          <cell r="AN349"/>
          <cell r="AO349"/>
          <cell r="AP349"/>
          <cell r="AQ349"/>
          <cell r="AR349"/>
          <cell r="AS349"/>
          <cell r="AT349"/>
          <cell r="AU349"/>
          <cell r="AV349"/>
          <cell r="AW349"/>
          <cell r="AX349"/>
          <cell r="AY349"/>
          <cell r="AZ349"/>
          <cell r="BA349"/>
          <cell r="BB349"/>
          <cell r="BC349"/>
          <cell r="BD349"/>
          <cell r="BE349"/>
          <cell r="BF349"/>
          <cell r="BG349"/>
          <cell r="BH349"/>
          <cell r="BI349"/>
          <cell r="BJ349"/>
          <cell r="BK349"/>
          <cell r="BL349"/>
          <cell r="BM349"/>
          <cell r="BN349"/>
          <cell r="BO349"/>
          <cell r="BP349"/>
          <cell r="BQ349"/>
          <cell r="BR349"/>
          <cell r="BS349"/>
          <cell r="BT349"/>
          <cell r="BU349"/>
          <cell r="BV349"/>
          <cell r="BW349"/>
          <cell r="BX349"/>
          <cell r="BY349"/>
          <cell r="BZ349"/>
          <cell r="CA349"/>
          <cell r="CB349"/>
          <cell r="CC349"/>
          <cell r="CD349"/>
          <cell r="CE349"/>
          <cell r="CF349"/>
          <cell r="CG349"/>
          <cell r="CH349"/>
          <cell r="CI349"/>
          <cell r="CJ349"/>
          <cell r="CK349"/>
          <cell r="CL349"/>
          <cell r="CM349"/>
          <cell r="CN349"/>
          <cell r="CO349"/>
          <cell r="CP349"/>
          <cell r="CQ349"/>
          <cell r="CR349"/>
          <cell r="CS349"/>
          <cell r="CT349"/>
          <cell r="CU349"/>
          <cell r="CV349"/>
          <cell r="CW349"/>
          <cell r="CX349"/>
          <cell r="CY349"/>
          <cell r="CZ349"/>
          <cell r="DA349"/>
          <cell r="DB349"/>
          <cell r="DC349"/>
          <cell r="DD349"/>
          <cell r="DE349"/>
          <cell r="DF349"/>
          <cell r="DG349"/>
          <cell r="DH349"/>
          <cell r="DI349"/>
          <cell r="DJ349"/>
          <cell r="DK349"/>
          <cell r="DL349"/>
          <cell r="DM349"/>
          <cell r="DN349"/>
          <cell r="DO349"/>
          <cell r="DP349"/>
          <cell r="DQ349"/>
          <cell r="DR349"/>
          <cell r="DS349"/>
          <cell r="DT349"/>
          <cell r="DU349"/>
          <cell r="DV349"/>
          <cell r="DW349"/>
          <cell r="DX349"/>
          <cell r="DY349"/>
          <cell r="DZ349"/>
          <cell r="EA349"/>
          <cell r="EB349"/>
          <cell r="EC349"/>
          <cell r="ED349"/>
          <cell r="EE349"/>
          <cell r="EF349"/>
          <cell r="EG349"/>
          <cell r="EH349"/>
          <cell r="EI349"/>
          <cell r="EJ349"/>
        </row>
        <row r="350">
          <cell r="B350"/>
          <cell r="C350"/>
          <cell r="D350"/>
          <cell r="E350"/>
          <cell r="F350"/>
          <cell r="G350"/>
          <cell r="H350"/>
          <cell r="I350"/>
          <cell r="J350"/>
          <cell r="K350"/>
          <cell r="L350"/>
          <cell r="M350"/>
          <cell r="N350"/>
          <cell r="O350"/>
          <cell r="P350"/>
          <cell r="Q350"/>
          <cell r="R350"/>
          <cell r="S350"/>
          <cell r="T350"/>
          <cell r="U350"/>
          <cell r="V350"/>
          <cell r="W350"/>
          <cell r="X350"/>
          <cell r="Y350"/>
          <cell r="Z350"/>
          <cell r="AA350"/>
          <cell r="AB350"/>
          <cell r="AC350"/>
          <cell r="AD350"/>
          <cell r="AE350"/>
          <cell r="AF350"/>
          <cell r="AG350"/>
          <cell r="AH350"/>
          <cell r="AI350"/>
          <cell r="AJ350"/>
          <cell r="AK350"/>
          <cell r="AL350"/>
          <cell r="AM350"/>
          <cell r="AN350"/>
          <cell r="AO350"/>
          <cell r="AP350"/>
          <cell r="AQ350"/>
          <cell r="AR350"/>
          <cell r="AS350"/>
          <cell r="AT350"/>
          <cell r="AU350"/>
          <cell r="AV350"/>
          <cell r="AW350"/>
          <cell r="AX350"/>
          <cell r="AY350"/>
          <cell r="AZ350"/>
          <cell r="BA350"/>
          <cell r="BB350"/>
          <cell r="BC350"/>
          <cell r="BD350"/>
          <cell r="BE350"/>
          <cell r="BF350"/>
          <cell r="BG350"/>
          <cell r="BH350"/>
          <cell r="BI350"/>
          <cell r="BJ350"/>
          <cell r="BK350"/>
          <cell r="BL350"/>
          <cell r="BM350"/>
          <cell r="BN350"/>
          <cell r="BO350"/>
          <cell r="BP350"/>
          <cell r="BQ350"/>
          <cell r="BR350"/>
          <cell r="BS350"/>
          <cell r="BT350"/>
          <cell r="BU350"/>
          <cell r="BV350"/>
          <cell r="BW350"/>
          <cell r="BX350"/>
          <cell r="BY350"/>
          <cell r="BZ350"/>
          <cell r="CA350"/>
          <cell r="CB350"/>
          <cell r="CC350"/>
          <cell r="CD350"/>
          <cell r="CE350"/>
          <cell r="CF350"/>
          <cell r="CG350"/>
          <cell r="CH350"/>
          <cell r="CI350"/>
          <cell r="CJ350"/>
          <cell r="CK350"/>
          <cell r="CL350"/>
          <cell r="CM350"/>
          <cell r="CN350"/>
          <cell r="CO350"/>
          <cell r="CP350"/>
          <cell r="CQ350"/>
          <cell r="CR350"/>
          <cell r="CS350"/>
          <cell r="CT350"/>
          <cell r="CU350"/>
          <cell r="CV350"/>
          <cell r="CW350"/>
          <cell r="CX350"/>
          <cell r="CY350"/>
          <cell r="CZ350"/>
          <cell r="DA350"/>
          <cell r="DB350"/>
          <cell r="DC350"/>
          <cell r="DD350"/>
          <cell r="DE350"/>
          <cell r="DF350"/>
          <cell r="DG350"/>
          <cell r="DH350"/>
          <cell r="DI350"/>
          <cell r="DJ350"/>
          <cell r="DK350"/>
          <cell r="DL350"/>
          <cell r="DM350"/>
          <cell r="DN350"/>
          <cell r="DO350"/>
          <cell r="DP350"/>
          <cell r="DQ350"/>
          <cell r="DR350"/>
          <cell r="DS350"/>
          <cell r="DT350"/>
          <cell r="DU350"/>
          <cell r="DV350"/>
          <cell r="DW350"/>
          <cell r="DX350"/>
          <cell r="DY350"/>
          <cell r="DZ350"/>
          <cell r="EA350"/>
          <cell r="EB350"/>
          <cell r="EC350"/>
          <cell r="ED350"/>
          <cell r="EE350"/>
          <cell r="EF350"/>
          <cell r="EG350"/>
          <cell r="EH350"/>
          <cell r="EI350"/>
          <cell r="EJ350"/>
        </row>
        <row r="351">
          <cell r="B351"/>
          <cell r="C351"/>
          <cell r="D351"/>
          <cell r="E351"/>
          <cell r="F351"/>
          <cell r="G351"/>
          <cell r="H351"/>
          <cell r="I351"/>
          <cell r="J351"/>
          <cell r="K351"/>
          <cell r="L351"/>
          <cell r="M351"/>
          <cell r="N351"/>
          <cell r="O351"/>
          <cell r="P351"/>
          <cell r="Q351"/>
          <cell r="R351"/>
          <cell r="S351"/>
          <cell r="T351"/>
          <cell r="U351"/>
          <cell r="V351"/>
          <cell r="W351"/>
          <cell r="X351"/>
          <cell r="Y351"/>
          <cell r="Z351"/>
          <cell r="AA351"/>
          <cell r="AB351"/>
          <cell r="AC351"/>
          <cell r="AD351"/>
          <cell r="AE351"/>
          <cell r="AF351"/>
          <cell r="AG351"/>
          <cell r="AH351"/>
          <cell r="AI351"/>
          <cell r="AJ351"/>
          <cell r="AK351"/>
          <cell r="AL351"/>
          <cell r="AM351"/>
          <cell r="AN351"/>
          <cell r="AO351"/>
          <cell r="AP351"/>
          <cell r="AQ351"/>
          <cell r="AR351"/>
          <cell r="AS351"/>
          <cell r="AT351"/>
          <cell r="AU351"/>
          <cell r="AV351"/>
          <cell r="AW351"/>
          <cell r="AX351"/>
          <cell r="AY351"/>
          <cell r="AZ351"/>
          <cell r="BA351"/>
          <cell r="BB351"/>
          <cell r="BC351"/>
          <cell r="BD351"/>
          <cell r="BE351"/>
          <cell r="BF351"/>
          <cell r="BG351"/>
          <cell r="BH351"/>
          <cell r="BI351"/>
          <cell r="BJ351"/>
          <cell r="BK351"/>
          <cell r="BL351"/>
          <cell r="BM351"/>
          <cell r="BN351"/>
          <cell r="BO351"/>
          <cell r="BP351"/>
          <cell r="BQ351"/>
          <cell r="BR351"/>
          <cell r="BS351"/>
          <cell r="BT351"/>
          <cell r="BU351"/>
          <cell r="BV351"/>
          <cell r="BW351"/>
          <cell r="BX351"/>
          <cell r="BY351"/>
          <cell r="BZ351"/>
          <cell r="CA351"/>
          <cell r="CB351"/>
          <cell r="CC351"/>
          <cell r="CD351"/>
          <cell r="CE351"/>
          <cell r="CF351"/>
          <cell r="CG351"/>
          <cell r="CH351"/>
          <cell r="CI351"/>
          <cell r="CJ351"/>
          <cell r="CK351"/>
          <cell r="CL351"/>
          <cell r="CM351"/>
          <cell r="CN351"/>
          <cell r="CO351"/>
          <cell r="CP351"/>
          <cell r="CQ351"/>
          <cell r="CR351"/>
          <cell r="CS351"/>
          <cell r="CT351"/>
          <cell r="CU351"/>
          <cell r="CV351"/>
          <cell r="CW351"/>
          <cell r="CX351"/>
          <cell r="CY351"/>
          <cell r="CZ351"/>
          <cell r="DA351"/>
          <cell r="DB351"/>
          <cell r="DC351"/>
          <cell r="DD351"/>
          <cell r="DE351"/>
          <cell r="DF351"/>
          <cell r="DG351"/>
          <cell r="DH351"/>
          <cell r="DI351"/>
          <cell r="DJ351"/>
          <cell r="DK351"/>
          <cell r="DL351"/>
          <cell r="DM351"/>
          <cell r="DN351"/>
          <cell r="DO351"/>
          <cell r="DP351"/>
          <cell r="DQ351"/>
          <cell r="DR351"/>
          <cell r="DS351"/>
          <cell r="DT351"/>
          <cell r="DU351"/>
          <cell r="DV351"/>
          <cell r="DW351"/>
          <cell r="DX351"/>
          <cell r="DY351"/>
          <cell r="DZ351"/>
          <cell r="EA351"/>
          <cell r="EB351"/>
          <cell r="EC351"/>
          <cell r="ED351"/>
          <cell r="EE351"/>
          <cell r="EF351"/>
          <cell r="EG351"/>
          <cell r="EH351"/>
          <cell r="EI351"/>
          <cell r="EJ351"/>
        </row>
        <row r="352">
          <cell r="B352"/>
          <cell r="C352"/>
          <cell r="D352"/>
          <cell r="E352"/>
          <cell r="F352"/>
          <cell r="G352"/>
          <cell r="H352"/>
          <cell r="I352"/>
          <cell r="J352"/>
          <cell r="K352"/>
          <cell r="L352"/>
          <cell r="M352"/>
          <cell r="N352"/>
          <cell r="O352"/>
          <cell r="P352"/>
          <cell r="Q352"/>
          <cell r="R352"/>
          <cell r="S352"/>
          <cell r="T352"/>
          <cell r="U352"/>
          <cell r="V352"/>
          <cell r="W352"/>
          <cell r="X352"/>
          <cell r="Y352"/>
          <cell r="Z352"/>
          <cell r="AA352"/>
          <cell r="AB352"/>
          <cell r="AC352"/>
          <cell r="AD352"/>
          <cell r="AE352"/>
          <cell r="AF352"/>
          <cell r="AG352"/>
          <cell r="AH352"/>
          <cell r="AI352"/>
          <cell r="AJ352"/>
          <cell r="AK352"/>
          <cell r="AL352"/>
          <cell r="AM352"/>
          <cell r="AN352"/>
          <cell r="AO352"/>
          <cell r="AP352"/>
          <cell r="AQ352"/>
          <cell r="AR352"/>
          <cell r="AS352"/>
          <cell r="AT352"/>
          <cell r="AU352"/>
          <cell r="AV352"/>
          <cell r="AW352"/>
          <cell r="AX352"/>
          <cell r="AY352"/>
          <cell r="AZ352"/>
          <cell r="BA352"/>
          <cell r="BB352"/>
          <cell r="BC352"/>
          <cell r="BD352"/>
          <cell r="BE352"/>
          <cell r="BF352"/>
          <cell r="BG352"/>
          <cell r="BH352"/>
          <cell r="BI352"/>
          <cell r="BJ352"/>
          <cell r="BK352"/>
          <cell r="BL352"/>
          <cell r="BM352"/>
          <cell r="BN352"/>
          <cell r="BO352"/>
          <cell r="BP352"/>
          <cell r="BQ352"/>
          <cell r="BR352"/>
          <cell r="BS352"/>
          <cell r="BT352"/>
          <cell r="BU352"/>
          <cell r="BV352"/>
          <cell r="BW352"/>
          <cell r="BX352"/>
          <cell r="BY352"/>
          <cell r="BZ352"/>
          <cell r="CA352"/>
          <cell r="CB352"/>
          <cell r="CC352"/>
          <cell r="CD352"/>
          <cell r="CE352"/>
          <cell r="CF352"/>
          <cell r="CG352"/>
          <cell r="CH352"/>
          <cell r="CI352"/>
          <cell r="CJ352"/>
          <cell r="CK352"/>
          <cell r="CL352"/>
          <cell r="CM352"/>
          <cell r="CN352"/>
          <cell r="CO352"/>
          <cell r="CP352"/>
          <cell r="CQ352"/>
          <cell r="CR352"/>
          <cell r="CS352"/>
          <cell r="CT352"/>
          <cell r="CU352"/>
          <cell r="CV352"/>
          <cell r="CW352"/>
          <cell r="CX352"/>
          <cell r="CY352"/>
          <cell r="CZ352"/>
          <cell r="DA352"/>
          <cell r="DB352"/>
          <cell r="DC352"/>
          <cell r="DD352"/>
          <cell r="DE352"/>
          <cell r="DF352"/>
          <cell r="DG352"/>
          <cell r="DH352"/>
          <cell r="DI352"/>
          <cell r="DJ352"/>
          <cell r="DK352"/>
          <cell r="DL352"/>
          <cell r="DM352"/>
          <cell r="DN352"/>
          <cell r="DO352"/>
          <cell r="DP352"/>
          <cell r="DQ352"/>
          <cell r="DR352"/>
          <cell r="DS352"/>
          <cell r="DT352"/>
          <cell r="DU352"/>
          <cell r="DV352"/>
          <cell r="DW352"/>
          <cell r="DX352"/>
          <cell r="DY352"/>
          <cell r="DZ352"/>
          <cell r="EA352"/>
          <cell r="EB352"/>
          <cell r="EC352"/>
          <cell r="ED352"/>
          <cell r="EE352"/>
          <cell r="EF352"/>
          <cell r="EG352"/>
          <cell r="EH352"/>
          <cell r="EI352"/>
          <cell r="EJ352"/>
        </row>
        <row r="353">
          <cell r="B353"/>
          <cell r="C353"/>
          <cell r="D353"/>
          <cell r="E353"/>
          <cell r="F353"/>
          <cell r="G353"/>
          <cell r="H353"/>
          <cell r="I353"/>
          <cell r="J353"/>
          <cell r="K353"/>
          <cell r="L353"/>
          <cell r="M353"/>
          <cell r="N353"/>
          <cell r="O353"/>
          <cell r="P353"/>
          <cell r="Q353"/>
          <cell r="R353"/>
          <cell r="S353"/>
          <cell r="T353"/>
          <cell r="U353"/>
          <cell r="V353"/>
          <cell r="W353"/>
          <cell r="X353"/>
          <cell r="Y353"/>
          <cell r="Z353"/>
          <cell r="AA353"/>
          <cell r="AB353"/>
          <cell r="AC353"/>
          <cell r="AD353"/>
          <cell r="AE353"/>
          <cell r="AF353"/>
          <cell r="AG353"/>
          <cell r="AH353"/>
          <cell r="AI353"/>
          <cell r="AJ353"/>
          <cell r="AK353"/>
          <cell r="AL353"/>
          <cell r="AM353"/>
          <cell r="AN353"/>
          <cell r="AO353"/>
          <cell r="AP353"/>
          <cell r="AQ353"/>
          <cell r="AR353"/>
          <cell r="AS353"/>
          <cell r="AT353"/>
          <cell r="AU353"/>
          <cell r="AV353"/>
          <cell r="AW353"/>
          <cell r="AX353"/>
          <cell r="AY353"/>
          <cell r="AZ353"/>
          <cell r="BA353"/>
          <cell r="BB353"/>
          <cell r="BC353"/>
          <cell r="BD353"/>
          <cell r="BE353"/>
          <cell r="BF353"/>
          <cell r="BG353"/>
          <cell r="BH353"/>
          <cell r="BI353"/>
          <cell r="BJ353"/>
          <cell r="BK353"/>
          <cell r="BL353"/>
          <cell r="BM353"/>
          <cell r="BN353"/>
          <cell r="BO353"/>
          <cell r="BP353"/>
          <cell r="BQ353"/>
          <cell r="BR353"/>
          <cell r="BS353"/>
          <cell r="BT353"/>
          <cell r="BU353"/>
          <cell r="BV353"/>
          <cell r="BW353"/>
          <cell r="BX353"/>
          <cell r="BY353"/>
          <cell r="BZ353"/>
          <cell r="CA353"/>
          <cell r="CB353"/>
          <cell r="CC353"/>
          <cell r="CD353"/>
          <cell r="CE353"/>
          <cell r="CF353"/>
          <cell r="CG353"/>
          <cell r="CH353"/>
          <cell r="CI353"/>
          <cell r="CJ353"/>
          <cell r="CK353"/>
          <cell r="CL353"/>
          <cell r="CM353"/>
          <cell r="CN353"/>
          <cell r="CO353"/>
          <cell r="CP353"/>
          <cell r="CQ353"/>
          <cell r="CR353"/>
          <cell r="CS353"/>
          <cell r="CT353"/>
          <cell r="CU353"/>
          <cell r="CV353"/>
          <cell r="CW353"/>
          <cell r="CX353"/>
          <cell r="CY353"/>
          <cell r="CZ353"/>
          <cell r="DA353"/>
          <cell r="DB353"/>
          <cell r="DC353"/>
          <cell r="DD353"/>
          <cell r="DE353"/>
          <cell r="DF353"/>
          <cell r="DG353"/>
          <cell r="DH353"/>
          <cell r="DI353"/>
          <cell r="DJ353"/>
          <cell r="DK353"/>
          <cell r="DL353"/>
          <cell r="DM353"/>
          <cell r="DN353"/>
          <cell r="DO353"/>
          <cell r="DP353"/>
          <cell r="DQ353"/>
          <cell r="DR353"/>
          <cell r="DS353"/>
          <cell r="DT353"/>
          <cell r="DU353"/>
          <cell r="DV353"/>
          <cell r="DW353"/>
          <cell r="DX353"/>
          <cell r="DY353"/>
          <cell r="DZ353"/>
          <cell r="EA353"/>
          <cell r="EB353"/>
          <cell r="EC353"/>
          <cell r="ED353"/>
          <cell r="EE353"/>
          <cell r="EF353"/>
          <cell r="EG353"/>
          <cell r="EH353"/>
          <cell r="EI353"/>
          <cell r="EJ353"/>
        </row>
        <row r="354">
          <cell r="B354"/>
          <cell r="C354"/>
          <cell r="D354"/>
          <cell r="E354"/>
          <cell r="F354"/>
          <cell r="G354"/>
          <cell r="H354"/>
          <cell r="I354"/>
          <cell r="J354"/>
          <cell r="K354"/>
          <cell r="L354"/>
          <cell r="M354"/>
          <cell r="N354"/>
          <cell r="O354"/>
          <cell r="P354"/>
          <cell r="Q354"/>
          <cell r="R354"/>
          <cell r="S354"/>
          <cell r="T354"/>
          <cell r="U354"/>
          <cell r="V354"/>
          <cell r="W354"/>
          <cell r="X354"/>
          <cell r="Y354"/>
          <cell r="Z354"/>
          <cell r="AA354"/>
          <cell r="AB354"/>
          <cell r="AC354"/>
          <cell r="AD354"/>
          <cell r="AE354"/>
          <cell r="AF354"/>
          <cell r="AG354"/>
          <cell r="AH354"/>
          <cell r="AI354"/>
          <cell r="AJ354"/>
          <cell r="AK354"/>
          <cell r="AL354"/>
          <cell r="AM354"/>
          <cell r="AN354"/>
          <cell r="AO354"/>
          <cell r="AP354"/>
          <cell r="AQ354"/>
          <cell r="AR354"/>
          <cell r="AS354"/>
          <cell r="AT354"/>
          <cell r="AU354"/>
          <cell r="AV354"/>
          <cell r="AW354"/>
          <cell r="AX354"/>
          <cell r="AY354"/>
          <cell r="AZ354"/>
          <cell r="BA354"/>
          <cell r="BB354"/>
          <cell r="BC354"/>
          <cell r="BD354"/>
          <cell r="BE354"/>
          <cell r="BF354"/>
          <cell r="BG354"/>
          <cell r="BH354"/>
          <cell r="BI354"/>
          <cell r="BJ354"/>
          <cell r="BK354"/>
          <cell r="BL354"/>
          <cell r="BM354"/>
          <cell r="BN354"/>
          <cell r="BO354"/>
          <cell r="BP354"/>
          <cell r="BQ354"/>
          <cell r="BR354"/>
          <cell r="BS354"/>
          <cell r="BT354"/>
          <cell r="BU354"/>
          <cell r="BV354"/>
          <cell r="BW354"/>
          <cell r="BX354"/>
          <cell r="BY354"/>
          <cell r="BZ354"/>
          <cell r="CA354"/>
          <cell r="CB354"/>
          <cell r="CC354"/>
          <cell r="CD354"/>
          <cell r="CE354"/>
          <cell r="CF354"/>
          <cell r="CG354"/>
          <cell r="CH354"/>
          <cell r="CI354"/>
          <cell r="CJ354"/>
          <cell r="CK354"/>
          <cell r="CL354"/>
          <cell r="CM354"/>
          <cell r="CN354"/>
          <cell r="CO354"/>
          <cell r="CP354"/>
          <cell r="CQ354"/>
          <cell r="CR354"/>
          <cell r="CS354"/>
          <cell r="CT354"/>
          <cell r="CU354"/>
          <cell r="CV354"/>
          <cell r="CW354"/>
          <cell r="CX354"/>
          <cell r="CY354"/>
          <cell r="CZ354"/>
          <cell r="DA354"/>
          <cell r="DB354"/>
          <cell r="DC354"/>
          <cell r="DD354"/>
          <cell r="DE354"/>
          <cell r="DF354"/>
          <cell r="DG354"/>
          <cell r="DH354"/>
          <cell r="DI354"/>
          <cell r="DJ354"/>
          <cell r="DK354"/>
          <cell r="DL354"/>
          <cell r="DM354"/>
          <cell r="DN354"/>
          <cell r="DO354"/>
          <cell r="DP354"/>
          <cell r="DQ354"/>
          <cell r="DR354"/>
          <cell r="DS354"/>
          <cell r="DT354"/>
          <cell r="DU354"/>
          <cell r="DV354"/>
          <cell r="DW354"/>
          <cell r="DX354"/>
          <cell r="DY354"/>
          <cell r="DZ354"/>
          <cell r="EA354"/>
          <cell r="EB354"/>
          <cell r="EC354"/>
          <cell r="ED354"/>
          <cell r="EE354"/>
          <cell r="EF354"/>
          <cell r="EG354"/>
          <cell r="EH354"/>
          <cell r="EI354"/>
          <cell r="EJ354"/>
        </row>
        <row r="355">
          <cell r="B355"/>
          <cell r="C355"/>
          <cell r="D355"/>
          <cell r="E355"/>
          <cell r="F355"/>
          <cell r="G355"/>
          <cell r="H355"/>
          <cell r="I355"/>
          <cell r="J355"/>
          <cell r="K355"/>
          <cell r="L355"/>
          <cell r="M355"/>
          <cell r="N355"/>
          <cell r="O355"/>
          <cell r="P355"/>
          <cell r="Q355"/>
          <cell r="R355"/>
          <cell r="S355"/>
          <cell r="T355"/>
          <cell r="U355"/>
          <cell r="V355"/>
          <cell r="W355"/>
          <cell r="X355"/>
          <cell r="Y355"/>
          <cell r="Z355"/>
          <cell r="AA355"/>
          <cell r="AB355"/>
          <cell r="AC355"/>
          <cell r="AD355"/>
          <cell r="AE355"/>
          <cell r="AF355"/>
          <cell r="AG355"/>
          <cell r="AH355"/>
          <cell r="AI355"/>
          <cell r="AJ355"/>
          <cell r="AK355"/>
          <cell r="AL355"/>
          <cell r="AM355"/>
          <cell r="AN355"/>
          <cell r="AO355"/>
          <cell r="AP355"/>
          <cell r="AQ355"/>
          <cell r="AR355"/>
          <cell r="AS355"/>
          <cell r="AT355"/>
          <cell r="AU355"/>
          <cell r="AV355"/>
          <cell r="AW355"/>
          <cell r="AX355"/>
          <cell r="AY355"/>
          <cell r="AZ355"/>
          <cell r="BA355"/>
          <cell r="BB355"/>
          <cell r="BC355"/>
          <cell r="BD355"/>
          <cell r="BE355"/>
          <cell r="BF355"/>
          <cell r="BG355"/>
          <cell r="BH355"/>
          <cell r="BI355"/>
          <cell r="BJ355"/>
          <cell r="BK355"/>
          <cell r="BL355"/>
          <cell r="BM355"/>
          <cell r="BN355"/>
          <cell r="BO355"/>
          <cell r="BP355"/>
          <cell r="BQ355"/>
          <cell r="BR355"/>
          <cell r="BS355"/>
          <cell r="BT355"/>
          <cell r="BU355"/>
          <cell r="BV355"/>
          <cell r="BW355"/>
          <cell r="BX355"/>
          <cell r="BY355"/>
          <cell r="BZ355"/>
          <cell r="CA355"/>
          <cell r="CB355"/>
          <cell r="CC355"/>
          <cell r="CD355"/>
          <cell r="CE355"/>
          <cell r="CF355"/>
          <cell r="CG355"/>
          <cell r="CH355"/>
          <cell r="CI355"/>
          <cell r="CJ355"/>
          <cell r="CK355"/>
          <cell r="CL355"/>
          <cell r="CM355"/>
          <cell r="CN355"/>
          <cell r="CO355"/>
          <cell r="CP355"/>
          <cell r="CQ355"/>
          <cell r="CR355"/>
          <cell r="CS355"/>
          <cell r="CT355"/>
          <cell r="CU355"/>
          <cell r="CV355"/>
          <cell r="CW355"/>
          <cell r="CX355"/>
          <cell r="CY355"/>
          <cell r="CZ355"/>
          <cell r="DA355"/>
          <cell r="DB355"/>
          <cell r="DC355"/>
          <cell r="DD355"/>
          <cell r="DE355"/>
          <cell r="DF355"/>
          <cell r="DG355"/>
          <cell r="DH355"/>
          <cell r="DI355"/>
          <cell r="DJ355"/>
          <cell r="DK355"/>
          <cell r="DL355"/>
          <cell r="DM355"/>
          <cell r="DN355"/>
          <cell r="DO355"/>
          <cell r="DP355"/>
          <cell r="DQ355"/>
          <cell r="DR355"/>
          <cell r="DS355"/>
          <cell r="DT355"/>
          <cell r="DU355"/>
          <cell r="DV355"/>
          <cell r="DW355"/>
          <cell r="DX355"/>
          <cell r="DY355"/>
          <cell r="DZ355"/>
          <cell r="EA355"/>
          <cell r="EB355"/>
          <cell r="EC355"/>
          <cell r="ED355"/>
          <cell r="EE355"/>
          <cell r="EF355"/>
          <cell r="EG355"/>
          <cell r="EH355"/>
          <cell r="EI355"/>
          <cell r="EJ355"/>
        </row>
        <row r="356">
          <cell r="B356"/>
          <cell r="C356"/>
          <cell r="D356"/>
          <cell r="E356"/>
          <cell r="F356"/>
          <cell r="G356"/>
          <cell r="H356"/>
          <cell r="I356"/>
          <cell r="J356"/>
          <cell r="K356"/>
          <cell r="L356"/>
          <cell r="M356"/>
          <cell r="N356"/>
          <cell r="O356"/>
          <cell r="P356"/>
          <cell r="Q356"/>
          <cell r="R356"/>
          <cell r="S356"/>
          <cell r="T356"/>
          <cell r="U356"/>
          <cell r="V356"/>
          <cell r="W356"/>
          <cell r="X356"/>
          <cell r="Y356"/>
          <cell r="Z356"/>
          <cell r="AA356"/>
          <cell r="AB356"/>
          <cell r="AC356"/>
          <cell r="AD356"/>
          <cell r="AE356"/>
          <cell r="AF356"/>
          <cell r="AG356"/>
          <cell r="AH356"/>
          <cell r="AI356"/>
          <cell r="AJ356"/>
          <cell r="AK356"/>
          <cell r="AL356"/>
          <cell r="AM356"/>
          <cell r="AN356"/>
          <cell r="AO356"/>
          <cell r="AP356"/>
          <cell r="AQ356"/>
          <cell r="AR356"/>
          <cell r="AS356"/>
          <cell r="AT356"/>
          <cell r="AU356"/>
          <cell r="AV356"/>
          <cell r="AW356"/>
          <cell r="AX356"/>
          <cell r="AY356"/>
          <cell r="AZ356"/>
          <cell r="BA356"/>
          <cell r="BB356"/>
          <cell r="BC356"/>
          <cell r="BD356"/>
          <cell r="BE356"/>
          <cell r="BF356"/>
          <cell r="BG356"/>
          <cell r="BH356"/>
          <cell r="BI356"/>
          <cell r="BJ356"/>
          <cell r="BK356"/>
          <cell r="BL356"/>
          <cell r="BM356"/>
          <cell r="BN356"/>
          <cell r="BO356"/>
          <cell r="BP356"/>
          <cell r="BQ356"/>
          <cell r="BR356"/>
          <cell r="BS356"/>
          <cell r="BT356"/>
          <cell r="BU356"/>
          <cell r="BV356"/>
          <cell r="BW356"/>
          <cell r="BX356"/>
          <cell r="BY356"/>
          <cell r="BZ356"/>
          <cell r="CA356"/>
          <cell r="CB356"/>
          <cell r="CC356"/>
          <cell r="CD356"/>
          <cell r="CE356"/>
          <cell r="CF356"/>
          <cell r="CG356"/>
          <cell r="CH356"/>
          <cell r="CI356"/>
          <cell r="CJ356"/>
          <cell r="CK356"/>
          <cell r="CL356"/>
          <cell r="CM356"/>
          <cell r="CN356"/>
          <cell r="CO356"/>
          <cell r="CP356"/>
          <cell r="CQ356"/>
          <cell r="CR356"/>
          <cell r="CS356"/>
          <cell r="CT356"/>
          <cell r="CU356"/>
          <cell r="CV356"/>
          <cell r="CW356"/>
          <cell r="CX356"/>
          <cell r="CY356"/>
          <cell r="CZ356"/>
          <cell r="DA356"/>
          <cell r="DB356"/>
          <cell r="DC356"/>
          <cell r="DD356"/>
          <cell r="DE356"/>
          <cell r="DF356"/>
          <cell r="DG356"/>
          <cell r="DH356"/>
          <cell r="DI356"/>
          <cell r="DJ356"/>
          <cell r="DK356"/>
          <cell r="DL356"/>
          <cell r="DM356"/>
          <cell r="DN356"/>
          <cell r="DO356"/>
          <cell r="DP356"/>
          <cell r="DQ356"/>
          <cell r="DR356"/>
          <cell r="DS356"/>
          <cell r="DT356"/>
          <cell r="DU356"/>
          <cell r="DV356"/>
          <cell r="DW356"/>
          <cell r="DX356"/>
          <cell r="DY356"/>
          <cell r="DZ356"/>
          <cell r="EA356"/>
          <cell r="EB356"/>
          <cell r="EC356"/>
          <cell r="ED356"/>
          <cell r="EE356"/>
          <cell r="EF356"/>
          <cell r="EG356"/>
          <cell r="EH356"/>
          <cell r="EI356"/>
          <cell r="EJ356"/>
        </row>
        <row r="357">
          <cell r="B357"/>
          <cell r="C357"/>
          <cell r="D357"/>
          <cell r="E357"/>
          <cell r="F357"/>
          <cell r="G357"/>
          <cell r="H357"/>
          <cell r="I357"/>
          <cell r="J357"/>
          <cell r="K357"/>
          <cell r="L357"/>
          <cell r="M357"/>
          <cell r="N357"/>
          <cell r="O357"/>
          <cell r="P357"/>
          <cell r="Q357"/>
          <cell r="R357"/>
          <cell r="S357"/>
          <cell r="T357"/>
          <cell r="U357"/>
          <cell r="V357"/>
          <cell r="W357"/>
          <cell r="X357"/>
          <cell r="Y357"/>
          <cell r="Z357"/>
          <cell r="AA357"/>
          <cell r="AB357"/>
          <cell r="AC357"/>
          <cell r="AD357"/>
          <cell r="AE357"/>
          <cell r="AF357"/>
          <cell r="AG357"/>
          <cell r="AH357"/>
          <cell r="AI357"/>
          <cell r="AJ357"/>
          <cell r="AK357"/>
          <cell r="AL357"/>
          <cell r="AM357"/>
          <cell r="AN357"/>
          <cell r="AO357"/>
          <cell r="AP357"/>
          <cell r="AQ357"/>
          <cell r="AR357"/>
          <cell r="AS357"/>
          <cell r="AT357"/>
          <cell r="AU357"/>
          <cell r="AV357"/>
          <cell r="AW357"/>
          <cell r="AX357"/>
          <cell r="AY357"/>
          <cell r="AZ357"/>
          <cell r="BA357"/>
          <cell r="BB357"/>
          <cell r="BC357"/>
          <cell r="BD357"/>
          <cell r="BE357"/>
          <cell r="BF357"/>
          <cell r="BG357"/>
          <cell r="BH357"/>
          <cell r="BI357"/>
          <cell r="BJ357"/>
          <cell r="BK357"/>
          <cell r="BL357"/>
          <cell r="BM357"/>
          <cell r="BN357"/>
          <cell r="BO357"/>
          <cell r="BP357"/>
          <cell r="BQ357"/>
          <cell r="BR357"/>
          <cell r="BS357"/>
          <cell r="BT357"/>
          <cell r="BU357"/>
          <cell r="BV357"/>
          <cell r="BW357"/>
          <cell r="BX357"/>
          <cell r="BY357"/>
          <cell r="BZ357"/>
          <cell r="CA357"/>
          <cell r="CB357"/>
          <cell r="CC357"/>
          <cell r="CD357"/>
          <cell r="CE357"/>
          <cell r="CF357"/>
          <cell r="CG357"/>
          <cell r="CH357"/>
          <cell r="CI357"/>
          <cell r="CJ357"/>
          <cell r="CK357"/>
          <cell r="CL357"/>
          <cell r="CM357"/>
          <cell r="CN357"/>
          <cell r="CO357"/>
          <cell r="CP357"/>
          <cell r="CQ357"/>
          <cell r="CR357"/>
          <cell r="CS357"/>
          <cell r="CT357"/>
          <cell r="CU357"/>
          <cell r="CV357"/>
          <cell r="CW357"/>
          <cell r="CX357"/>
          <cell r="CY357"/>
          <cell r="CZ357"/>
          <cell r="DA357"/>
          <cell r="DB357"/>
          <cell r="DC357"/>
          <cell r="DD357"/>
          <cell r="DE357"/>
          <cell r="DF357"/>
          <cell r="DG357"/>
          <cell r="DH357"/>
          <cell r="DI357"/>
          <cell r="DJ357"/>
          <cell r="DK357"/>
          <cell r="DL357"/>
          <cell r="DM357"/>
          <cell r="DN357"/>
          <cell r="DO357"/>
          <cell r="DP357"/>
          <cell r="DQ357"/>
          <cell r="DR357"/>
          <cell r="DS357"/>
          <cell r="DT357"/>
          <cell r="DU357"/>
          <cell r="DV357"/>
          <cell r="DW357"/>
          <cell r="DX357"/>
          <cell r="DY357"/>
          <cell r="DZ357"/>
          <cell r="EA357"/>
          <cell r="EB357"/>
          <cell r="EC357"/>
          <cell r="ED357"/>
          <cell r="EE357"/>
          <cell r="EF357"/>
          <cell r="EG357"/>
          <cell r="EH357"/>
          <cell r="EI357"/>
          <cell r="EJ357"/>
        </row>
        <row r="358">
          <cell r="B358"/>
          <cell r="C358"/>
          <cell r="D358"/>
          <cell r="E358"/>
          <cell r="F358"/>
          <cell r="G358"/>
          <cell r="H358"/>
          <cell r="I358"/>
          <cell r="J358"/>
          <cell r="K358"/>
          <cell r="L358"/>
          <cell r="M358"/>
          <cell r="N358"/>
          <cell r="O358"/>
          <cell r="P358"/>
          <cell r="Q358"/>
          <cell r="R358"/>
          <cell r="S358"/>
          <cell r="T358"/>
          <cell r="U358"/>
          <cell r="V358"/>
          <cell r="W358"/>
          <cell r="X358"/>
          <cell r="Y358"/>
          <cell r="Z358"/>
          <cell r="AA358"/>
          <cell r="AB358"/>
          <cell r="AC358"/>
          <cell r="AD358"/>
          <cell r="AE358"/>
          <cell r="AF358"/>
          <cell r="AG358"/>
          <cell r="AH358"/>
          <cell r="AI358"/>
          <cell r="AJ358"/>
          <cell r="AK358"/>
          <cell r="AL358"/>
          <cell r="AM358"/>
          <cell r="AN358"/>
          <cell r="AO358"/>
          <cell r="AP358"/>
          <cell r="AQ358"/>
          <cell r="AR358"/>
          <cell r="AS358"/>
          <cell r="AT358"/>
          <cell r="AU358"/>
          <cell r="AV358"/>
          <cell r="AW358"/>
          <cell r="AX358"/>
          <cell r="AY358"/>
          <cell r="AZ358"/>
          <cell r="BA358"/>
          <cell r="BB358"/>
          <cell r="BC358"/>
          <cell r="BD358"/>
          <cell r="BE358"/>
          <cell r="BF358"/>
          <cell r="BG358"/>
          <cell r="BH358"/>
          <cell r="BI358"/>
          <cell r="BJ358"/>
          <cell r="BK358"/>
          <cell r="BL358"/>
          <cell r="BM358"/>
          <cell r="BN358"/>
          <cell r="BO358"/>
          <cell r="BP358"/>
          <cell r="BQ358"/>
          <cell r="BR358"/>
          <cell r="BS358"/>
          <cell r="BT358"/>
          <cell r="BU358"/>
          <cell r="BV358"/>
          <cell r="BW358"/>
          <cell r="BX358"/>
          <cell r="BY358"/>
          <cell r="BZ358"/>
          <cell r="CA358"/>
          <cell r="CB358"/>
          <cell r="CC358"/>
          <cell r="CD358"/>
          <cell r="CE358"/>
          <cell r="CF358"/>
          <cell r="CG358"/>
          <cell r="CH358"/>
          <cell r="CI358"/>
          <cell r="CJ358"/>
          <cell r="CK358"/>
          <cell r="CL358"/>
          <cell r="CM358"/>
          <cell r="CN358"/>
          <cell r="CO358"/>
          <cell r="CP358"/>
          <cell r="CQ358"/>
          <cell r="CR358"/>
          <cell r="CS358"/>
          <cell r="CT358"/>
          <cell r="CU358"/>
          <cell r="CV358"/>
          <cell r="CW358"/>
          <cell r="CX358"/>
          <cell r="CY358"/>
          <cell r="CZ358"/>
          <cell r="DA358"/>
          <cell r="DB358"/>
          <cell r="DC358"/>
          <cell r="DD358"/>
          <cell r="DE358"/>
          <cell r="DF358"/>
          <cell r="DG358"/>
          <cell r="DH358"/>
          <cell r="DI358"/>
          <cell r="DJ358"/>
          <cell r="DK358"/>
          <cell r="DL358"/>
          <cell r="DM358"/>
          <cell r="DN358"/>
          <cell r="DO358"/>
          <cell r="DP358"/>
          <cell r="DQ358"/>
          <cell r="DR358"/>
          <cell r="DS358"/>
          <cell r="DT358"/>
          <cell r="DU358"/>
          <cell r="DV358"/>
          <cell r="DW358"/>
          <cell r="DX358"/>
          <cell r="DY358"/>
          <cell r="DZ358"/>
          <cell r="EA358"/>
          <cell r="EB358"/>
          <cell r="EC358"/>
          <cell r="ED358"/>
          <cell r="EE358"/>
          <cell r="EF358"/>
          <cell r="EG358"/>
          <cell r="EH358"/>
          <cell r="EI358"/>
          <cell r="EJ358"/>
        </row>
        <row r="359">
          <cell r="B359"/>
          <cell r="C359"/>
          <cell r="D359"/>
          <cell r="E359"/>
          <cell r="F359"/>
          <cell r="G359"/>
          <cell r="H359"/>
          <cell r="I359"/>
          <cell r="J359"/>
          <cell r="K359"/>
          <cell r="L359"/>
          <cell r="M359"/>
          <cell r="N359"/>
          <cell r="O359"/>
          <cell r="P359"/>
          <cell r="Q359"/>
          <cell r="R359"/>
          <cell r="S359"/>
          <cell r="T359"/>
          <cell r="U359"/>
          <cell r="V359"/>
          <cell r="W359"/>
          <cell r="X359"/>
          <cell r="Y359"/>
          <cell r="Z359"/>
          <cell r="AA359"/>
          <cell r="AB359"/>
          <cell r="AC359"/>
          <cell r="AD359"/>
          <cell r="AE359"/>
          <cell r="AF359"/>
          <cell r="AG359"/>
          <cell r="AH359"/>
          <cell r="AI359"/>
          <cell r="AJ359"/>
          <cell r="AK359"/>
          <cell r="AL359"/>
          <cell r="AM359"/>
          <cell r="AN359"/>
          <cell r="AO359"/>
          <cell r="AP359"/>
          <cell r="AQ359"/>
          <cell r="AR359"/>
          <cell r="AS359"/>
          <cell r="AT359"/>
          <cell r="AU359"/>
          <cell r="AV359"/>
          <cell r="AW359"/>
          <cell r="AX359"/>
          <cell r="AY359"/>
          <cell r="AZ359"/>
          <cell r="BA359"/>
          <cell r="BB359"/>
          <cell r="BC359"/>
          <cell r="BD359"/>
          <cell r="BE359"/>
          <cell r="BF359"/>
          <cell r="BG359"/>
          <cell r="BH359"/>
          <cell r="BI359"/>
          <cell r="BJ359"/>
          <cell r="BK359"/>
          <cell r="BL359"/>
          <cell r="BM359"/>
          <cell r="BN359"/>
          <cell r="BO359"/>
          <cell r="BP359"/>
          <cell r="BQ359"/>
          <cell r="BR359"/>
          <cell r="BS359"/>
          <cell r="BT359"/>
          <cell r="BU359"/>
          <cell r="BV359"/>
          <cell r="BW359"/>
          <cell r="BX359"/>
          <cell r="BY359"/>
          <cell r="BZ359"/>
          <cell r="CA359"/>
          <cell r="CB359"/>
          <cell r="CC359"/>
          <cell r="CD359"/>
          <cell r="CE359"/>
          <cell r="CF359"/>
          <cell r="CG359"/>
          <cell r="CH359"/>
          <cell r="CI359"/>
          <cell r="CJ359"/>
          <cell r="CK359"/>
          <cell r="CL359"/>
          <cell r="CM359"/>
          <cell r="CN359"/>
          <cell r="CO359"/>
          <cell r="CP359"/>
          <cell r="CQ359"/>
          <cell r="CR359"/>
          <cell r="CS359"/>
          <cell r="CT359"/>
          <cell r="CU359"/>
          <cell r="CV359"/>
          <cell r="CW359"/>
          <cell r="CX359"/>
          <cell r="CY359"/>
          <cell r="CZ359"/>
          <cell r="DA359"/>
          <cell r="DB359"/>
          <cell r="DC359"/>
          <cell r="DD359"/>
          <cell r="DE359"/>
          <cell r="DF359"/>
          <cell r="DG359"/>
          <cell r="DH359"/>
          <cell r="DI359"/>
          <cell r="DJ359"/>
          <cell r="DK359"/>
          <cell r="DL359"/>
          <cell r="DM359"/>
          <cell r="DN359"/>
          <cell r="DO359"/>
          <cell r="DP359"/>
          <cell r="DQ359"/>
          <cell r="DR359"/>
          <cell r="DS359"/>
          <cell r="DT359"/>
          <cell r="DU359"/>
          <cell r="DV359"/>
          <cell r="DW359"/>
          <cell r="DX359"/>
          <cell r="DY359"/>
          <cell r="DZ359"/>
          <cell r="EA359"/>
          <cell r="EB359"/>
          <cell r="EC359"/>
          <cell r="ED359"/>
          <cell r="EE359"/>
          <cell r="EF359"/>
          <cell r="EG359"/>
          <cell r="EH359"/>
          <cell r="EI359"/>
          <cell r="EJ359"/>
        </row>
        <row r="360">
          <cell r="B360"/>
          <cell r="C360"/>
          <cell r="D360"/>
          <cell r="E360"/>
          <cell r="F360"/>
          <cell r="G360"/>
          <cell r="H360"/>
          <cell r="I360"/>
          <cell r="J360"/>
          <cell r="K360"/>
          <cell r="L360"/>
          <cell r="M360"/>
          <cell r="N360"/>
          <cell r="O360"/>
          <cell r="P360"/>
          <cell r="Q360"/>
          <cell r="R360"/>
          <cell r="S360"/>
          <cell r="T360"/>
          <cell r="U360"/>
          <cell r="V360"/>
          <cell r="W360"/>
          <cell r="X360"/>
          <cell r="Y360"/>
          <cell r="Z360"/>
          <cell r="AA360"/>
          <cell r="AB360"/>
          <cell r="AC360"/>
          <cell r="AD360"/>
          <cell r="AE360"/>
          <cell r="AF360"/>
          <cell r="AG360"/>
          <cell r="AH360"/>
          <cell r="AI360"/>
          <cell r="AJ360"/>
          <cell r="AK360"/>
          <cell r="AL360"/>
          <cell r="AM360"/>
          <cell r="AN360"/>
          <cell r="AO360"/>
          <cell r="AP360"/>
          <cell r="AQ360"/>
          <cell r="AR360"/>
          <cell r="AS360"/>
          <cell r="AT360"/>
          <cell r="AU360"/>
          <cell r="AV360"/>
          <cell r="AW360"/>
          <cell r="AX360"/>
          <cell r="AY360"/>
          <cell r="AZ360"/>
          <cell r="BA360"/>
          <cell r="BB360"/>
          <cell r="BC360"/>
          <cell r="BD360"/>
          <cell r="BE360"/>
          <cell r="BF360"/>
          <cell r="BG360"/>
          <cell r="BH360"/>
          <cell r="BI360"/>
          <cell r="BJ360"/>
          <cell r="BK360"/>
          <cell r="BL360"/>
          <cell r="BM360"/>
          <cell r="BN360"/>
          <cell r="BO360"/>
          <cell r="BP360"/>
          <cell r="BQ360"/>
          <cell r="BR360"/>
          <cell r="BS360"/>
          <cell r="BT360"/>
          <cell r="BU360"/>
          <cell r="BV360"/>
          <cell r="BW360"/>
          <cell r="BX360"/>
          <cell r="BY360"/>
          <cell r="BZ360"/>
          <cell r="CA360"/>
          <cell r="CB360"/>
          <cell r="CC360"/>
          <cell r="CD360"/>
          <cell r="CE360"/>
          <cell r="CF360"/>
          <cell r="CG360"/>
          <cell r="CH360"/>
          <cell r="CI360"/>
          <cell r="CJ360"/>
          <cell r="CK360"/>
          <cell r="CL360"/>
          <cell r="CM360"/>
          <cell r="CN360"/>
          <cell r="CO360"/>
          <cell r="CP360"/>
          <cell r="CQ360"/>
          <cell r="CR360"/>
          <cell r="CS360"/>
          <cell r="CT360"/>
          <cell r="CU360"/>
          <cell r="CV360"/>
          <cell r="CW360"/>
          <cell r="CX360"/>
          <cell r="CY360"/>
          <cell r="CZ360"/>
          <cell r="DA360"/>
          <cell r="DB360"/>
          <cell r="DC360"/>
          <cell r="DD360"/>
          <cell r="DE360"/>
          <cell r="DF360"/>
          <cell r="DG360"/>
          <cell r="DH360"/>
          <cell r="DI360"/>
          <cell r="DJ360"/>
          <cell r="DK360"/>
          <cell r="DL360"/>
          <cell r="DM360"/>
          <cell r="DN360"/>
          <cell r="DO360"/>
          <cell r="DP360"/>
          <cell r="DQ360"/>
          <cell r="DR360"/>
          <cell r="DS360"/>
          <cell r="DT360"/>
          <cell r="DU360"/>
          <cell r="DV360"/>
          <cell r="DW360"/>
          <cell r="DX360"/>
          <cell r="DY360"/>
          <cell r="DZ360"/>
          <cell r="EA360"/>
          <cell r="EB360"/>
          <cell r="EC360"/>
          <cell r="ED360"/>
          <cell r="EE360"/>
          <cell r="EF360"/>
          <cell r="EG360"/>
          <cell r="EH360"/>
          <cell r="EI360"/>
          <cell r="EJ360"/>
        </row>
        <row r="361">
          <cell r="B361"/>
          <cell r="C361"/>
          <cell r="D361"/>
          <cell r="E361"/>
          <cell r="F361"/>
          <cell r="G361"/>
          <cell r="H361"/>
          <cell r="I361"/>
          <cell r="J361"/>
          <cell r="K361"/>
          <cell r="L361"/>
          <cell r="M361"/>
          <cell r="N361"/>
          <cell r="O361"/>
          <cell r="P361"/>
          <cell r="Q361"/>
          <cell r="R361"/>
          <cell r="S361"/>
          <cell r="T361"/>
          <cell r="U361"/>
          <cell r="V361"/>
          <cell r="W361"/>
          <cell r="X361"/>
          <cell r="Y361"/>
          <cell r="Z361"/>
          <cell r="AA361"/>
          <cell r="AB361"/>
          <cell r="AC361"/>
          <cell r="AD361"/>
          <cell r="AE361"/>
          <cell r="AF361"/>
          <cell r="AG361"/>
          <cell r="AH361"/>
          <cell r="AI361"/>
          <cell r="AJ361"/>
          <cell r="AK361"/>
          <cell r="AL361"/>
          <cell r="AM361"/>
          <cell r="AN361"/>
          <cell r="AO361"/>
          <cell r="AP361"/>
          <cell r="AQ361"/>
          <cell r="AR361"/>
          <cell r="AS361"/>
          <cell r="AT361"/>
          <cell r="AU361"/>
          <cell r="AV361"/>
          <cell r="AW361"/>
          <cell r="AX361"/>
          <cell r="AY361"/>
          <cell r="AZ361"/>
          <cell r="BA361"/>
          <cell r="BB361"/>
          <cell r="BC361"/>
          <cell r="BD361"/>
          <cell r="BE361"/>
          <cell r="BF361"/>
          <cell r="BG361"/>
          <cell r="BH361"/>
          <cell r="BI361"/>
          <cell r="BJ361"/>
          <cell r="BK361"/>
          <cell r="BL361"/>
          <cell r="BM361"/>
          <cell r="BN361"/>
          <cell r="BO361"/>
          <cell r="BP361"/>
          <cell r="BQ361"/>
          <cell r="BR361"/>
          <cell r="BS361"/>
          <cell r="BT361"/>
          <cell r="BU361"/>
          <cell r="BV361"/>
          <cell r="BW361"/>
          <cell r="BX361"/>
          <cell r="BY361"/>
          <cell r="BZ361"/>
          <cell r="CA361"/>
          <cell r="CB361"/>
          <cell r="CC361"/>
          <cell r="CD361"/>
          <cell r="CE361"/>
          <cell r="CF361"/>
          <cell r="CG361"/>
          <cell r="CH361"/>
          <cell r="CI361"/>
          <cell r="CJ361"/>
          <cell r="CK361"/>
          <cell r="CL361"/>
          <cell r="CM361"/>
          <cell r="CN361"/>
          <cell r="CO361"/>
          <cell r="CP361"/>
          <cell r="CQ361"/>
          <cell r="CR361"/>
          <cell r="CS361"/>
          <cell r="CT361"/>
          <cell r="CU361"/>
          <cell r="CV361"/>
          <cell r="CW361"/>
          <cell r="CX361"/>
          <cell r="CY361"/>
          <cell r="CZ361"/>
          <cell r="DA361"/>
          <cell r="DB361"/>
          <cell r="DC361"/>
          <cell r="DD361"/>
          <cell r="DE361"/>
          <cell r="DF361"/>
          <cell r="DG361"/>
          <cell r="DH361"/>
          <cell r="DI361"/>
          <cell r="DJ361"/>
          <cell r="DK361"/>
          <cell r="DL361"/>
          <cell r="DM361"/>
          <cell r="DN361"/>
          <cell r="DO361"/>
          <cell r="DP361"/>
          <cell r="DQ361"/>
          <cell r="DR361"/>
          <cell r="DS361"/>
          <cell r="DT361"/>
          <cell r="DU361"/>
          <cell r="DV361"/>
          <cell r="DW361"/>
          <cell r="DX361"/>
          <cell r="DY361"/>
          <cell r="DZ361"/>
          <cell r="EA361"/>
          <cell r="EB361"/>
          <cell r="EC361"/>
          <cell r="ED361"/>
          <cell r="EE361"/>
          <cell r="EF361"/>
          <cell r="EG361"/>
          <cell r="EH361"/>
          <cell r="EI361"/>
          <cell r="EJ361"/>
        </row>
        <row r="362">
          <cell r="B362"/>
          <cell r="C362"/>
          <cell r="D362"/>
          <cell r="E362"/>
          <cell r="F362"/>
          <cell r="G362"/>
          <cell r="H362"/>
          <cell r="I362"/>
          <cell r="J362"/>
          <cell r="K362"/>
          <cell r="L362"/>
          <cell r="M362"/>
          <cell r="N362"/>
          <cell r="O362"/>
          <cell r="P362"/>
          <cell r="Q362"/>
          <cell r="R362"/>
          <cell r="S362"/>
          <cell r="T362"/>
          <cell r="U362"/>
          <cell r="V362"/>
          <cell r="W362"/>
          <cell r="X362"/>
          <cell r="Y362"/>
          <cell r="Z362"/>
          <cell r="AA362"/>
          <cell r="AB362"/>
          <cell r="AC362"/>
          <cell r="AD362"/>
          <cell r="AE362"/>
          <cell r="AF362"/>
          <cell r="AG362"/>
          <cell r="AH362"/>
          <cell r="AI362"/>
          <cell r="AJ362"/>
          <cell r="AK362"/>
          <cell r="AL362"/>
          <cell r="AM362"/>
          <cell r="AN362"/>
          <cell r="AO362"/>
          <cell r="AP362"/>
          <cell r="AQ362"/>
          <cell r="AR362"/>
          <cell r="AS362"/>
          <cell r="AT362"/>
          <cell r="AU362"/>
          <cell r="AV362"/>
          <cell r="AW362"/>
          <cell r="AX362"/>
          <cell r="AY362"/>
          <cell r="AZ362"/>
          <cell r="BA362"/>
          <cell r="BB362"/>
          <cell r="BC362"/>
          <cell r="BD362"/>
          <cell r="BE362"/>
          <cell r="BF362"/>
          <cell r="BG362"/>
          <cell r="BH362"/>
          <cell r="BI362"/>
          <cell r="BJ362"/>
          <cell r="BK362"/>
          <cell r="BL362"/>
          <cell r="BM362"/>
          <cell r="BN362"/>
          <cell r="BO362"/>
          <cell r="BP362"/>
          <cell r="BQ362"/>
          <cell r="BR362"/>
          <cell r="BS362"/>
          <cell r="BT362"/>
          <cell r="BU362"/>
          <cell r="BV362"/>
          <cell r="BW362"/>
          <cell r="BX362"/>
          <cell r="BY362"/>
          <cell r="BZ362"/>
          <cell r="CA362"/>
          <cell r="CB362"/>
          <cell r="CC362"/>
          <cell r="CD362"/>
          <cell r="CE362"/>
          <cell r="CF362"/>
          <cell r="CG362"/>
          <cell r="CH362"/>
          <cell r="CI362"/>
          <cell r="CJ362"/>
          <cell r="CK362"/>
          <cell r="CL362"/>
          <cell r="CM362"/>
          <cell r="CN362"/>
          <cell r="CO362"/>
          <cell r="CP362"/>
          <cell r="CQ362"/>
          <cell r="CR362"/>
          <cell r="CS362"/>
          <cell r="CT362"/>
          <cell r="CU362"/>
          <cell r="CV362"/>
          <cell r="CW362"/>
          <cell r="CX362"/>
          <cell r="CY362"/>
          <cell r="CZ362"/>
          <cell r="DA362"/>
          <cell r="DB362"/>
          <cell r="DC362"/>
          <cell r="DD362"/>
          <cell r="DE362"/>
          <cell r="DF362"/>
          <cell r="DG362"/>
          <cell r="DH362"/>
          <cell r="DI362"/>
          <cell r="DJ362"/>
          <cell r="DK362"/>
          <cell r="DL362"/>
          <cell r="DM362"/>
          <cell r="DN362"/>
          <cell r="DO362"/>
          <cell r="DP362"/>
          <cell r="DQ362"/>
          <cell r="DR362"/>
          <cell r="DS362"/>
          <cell r="DT362"/>
          <cell r="DU362"/>
          <cell r="DV362"/>
          <cell r="DW362"/>
          <cell r="DX362"/>
          <cell r="DY362"/>
          <cell r="DZ362"/>
          <cell r="EA362"/>
          <cell r="EB362"/>
          <cell r="EC362"/>
          <cell r="ED362"/>
          <cell r="EE362"/>
          <cell r="EF362"/>
          <cell r="EG362"/>
          <cell r="EH362"/>
          <cell r="EI362"/>
          <cell r="EJ362"/>
        </row>
        <row r="363">
          <cell r="B363"/>
          <cell r="C363"/>
          <cell r="D363"/>
          <cell r="E363"/>
          <cell r="F363"/>
          <cell r="G363"/>
          <cell r="H363"/>
          <cell r="I363"/>
          <cell r="J363"/>
          <cell r="K363"/>
          <cell r="L363"/>
          <cell r="M363"/>
          <cell r="N363"/>
          <cell r="O363"/>
          <cell r="P363"/>
          <cell r="Q363"/>
          <cell r="R363"/>
          <cell r="S363"/>
          <cell r="T363"/>
          <cell r="U363"/>
          <cell r="V363"/>
          <cell r="W363"/>
          <cell r="X363"/>
          <cell r="Y363"/>
          <cell r="Z363"/>
          <cell r="AA363"/>
          <cell r="AB363"/>
          <cell r="AC363"/>
          <cell r="AD363"/>
          <cell r="AE363"/>
          <cell r="AF363"/>
          <cell r="AG363"/>
          <cell r="AH363"/>
          <cell r="AI363"/>
          <cell r="AJ363"/>
          <cell r="AK363"/>
          <cell r="AL363"/>
          <cell r="AM363"/>
          <cell r="AN363"/>
          <cell r="AO363"/>
          <cell r="AP363"/>
          <cell r="AQ363"/>
          <cell r="AR363"/>
          <cell r="AS363"/>
          <cell r="AT363"/>
          <cell r="AU363"/>
          <cell r="AV363"/>
          <cell r="AW363"/>
          <cell r="AX363"/>
          <cell r="AY363"/>
          <cell r="AZ363"/>
          <cell r="BA363"/>
          <cell r="BB363"/>
          <cell r="BC363"/>
          <cell r="BD363"/>
          <cell r="BE363"/>
          <cell r="BF363"/>
          <cell r="BG363"/>
          <cell r="BH363"/>
          <cell r="BI363"/>
          <cell r="BJ363"/>
          <cell r="BK363"/>
          <cell r="BL363"/>
          <cell r="BM363"/>
          <cell r="BN363"/>
          <cell r="BO363"/>
          <cell r="BP363"/>
          <cell r="BQ363"/>
          <cell r="BR363"/>
          <cell r="BS363"/>
          <cell r="BT363"/>
          <cell r="BU363"/>
          <cell r="BV363"/>
          <cell r="BW363"/>
          <cell r="BX363"/>
          <cell r="BY363"/>
          <cell r="BZ363"/>
          <cell r="CA363"/>
          <cell r="CB363"/>
          <cell r="CC363"/>
          <cell r="CD363"/>
          <cell r="CE363"/>
          <cell r="CF363"/>
          <cell r="CG363"/>
          <cell r="CH363"/>
          <cell r="CI363"/>
          <cell r="CJ363"/>
          <cell r="CK363"/>
          <cell r="CL363"/>
          <cell r="CM363"/>
          <cell r="CN363"/>
          <cell r="CO363"/>
          <cell r="CP363"/>
          <cell r="CQ363"/>
          <cell r="CR363"/>
          <cell r="CS363"/>
          <cell r="CT363"/>
          <cell r="CU363"/>
          <cell r="CV363"/>
          <cell r="CW363"/>
          <cell r="CX363"/>
          <cell r="CY363"/>
          <cell r="CZ363"/>
          <cell r="DA363"/>
          <cell r="DB363"/>
          <cell r="DC363"/>
          <cell r="DD363"/>
          <cell r="DE363"/>
          <cell r="DF363"/>
          <cell r="DG363"/>
          <cell r="DH363"/>
          <cell r="DI363"/>
          <cell r="DJ363"/>
          <cell r="DK363"/>
          <cell r="DL363"/>
          <cell r="DM363"/>
          <cell r="DN363"/>
          <cell r="DO363"/>
          <cell r="DP363"/>
          <cell r="DQ363"/>
          <cell r="DR363"/>
          <cell r="DS363"/>
          <cell r="DT363"/>
          <cell r="DU363"/>
          <cell r="DV363"/>
          <cell r="DW363"/>
          <cell r="DX363"/>
          <cell r="DY363"/>
          <cell r="DZ363"/>
          <cell r="EA363"/>
          <cell r="EB363"/>
          <cell r="EC363"/>
          <cell r="ED363"/>
          <cell r="EE363"/>
          <cell r="EF363"/>
          <cell r="EG363"/>
          <cell r="EH363"/>
          <cell r="EI363"/>
          <cell r="EJ363"/>
        </row>
        <row r="364">
          <cell r="B364"/>
          <cell r="C364"/>
          <cell r="D364"/>
          <cell r="E364"/>
          <cell r="F364"/>
          <cell r="G364"/>
          <cell r="H364"/>
          <cell r="I364"/>
          <cell r="J364"/>
          <cell r="K364"/>
          <cell r="L364"/>
          <cell r="M364"/>
          <cell r="N364"/>
          <cell r="O364"/>
          <cell r="P364"/>
          <cell r="Q364"/>
          <cell r="R364"/>
          <cell r="S364"/>
          <cell r="T364"/>
          <cell r="U364"/>
          <cell r="V364"/>
          <cell r="W364"/>
          <cell r="X364"/>
          <cell r="Y364"/>
          <cell r="Z364"/>
          <cell r="AA364"/>
          <cell r="AB364"/>
          <cell r="AC364"/>
          <cell r="AD364"/>
          <cell r="AE364"/>
          <cell r="AF364"/>
          <cell r="AG364"/>
          <cell r="AH364"/>
          <cell r="AI364"/>
          <cell r="AJ364"/>
          <cell r="AK364"/>
          <cell r="AL364"/>
          <cell r="AM364"/>
          <cell r="AN364"/>
          <cell r="AO364"/>
          <cell r="AP364"/>
          <cell r="AQ364"/>
          <cell r="AR364"/>
          <cell r="AS364"/>
          <cell r="AT364"/>
          <cell r="AU364"/>
          <cell r="AV364"/>
          <cell r="AW364"/>
          <cell r="AX364"/>
          <cell r="AY364"/>
          <cell r="AZ364"/>
          <cell r="BA364"/>
          <cell r="BB364"/>
          <cell r="BC364"/>
          <cell r="BD364"/>
          <cell r="BE364"/>
          <cell r="BF364"/>
          <cell r="BG364"/>
          <cell r="BH364"/>
          <cell r="BI364"/>
          <cell r="BJ364"/>
          <cell r="BK364"/>
          <cell r="BL364"/>
          <cell r="BM364"/>
          <cell r="BN364"/>
          <cell r="BO364"/>
          <cell r="BP364"/>
          <cell r="BQ364"/>
          <cell r="BR364"/>
          <cell r="BS364"/>
          <cell r="BT364"/>
          <cell r="BU364"/>
          <cell r="BV364"/>
          <cell r="BW364"/>
          <cell r="BX364"/>
          <cell r="BY364"/>
          <cell r="BZ364"/>
          <cell r="CA364"/>
          <cell r="CB364"/>
          <cell r="CC364"/>
          <cell r="CD364"/>
          <cell r="CE364"/>
          <cell r="CF364"/>
          <cell r="CG364"/>
          <cell r="CH364"/>
          <cell r="CI364"/>
          <cell r="CJ364"/>
          <cell r="CK364"/>
          <cell r="CL364"/>
          <cell r="CM364"/>
          <cell r="CN364"/>
          <cell r="CO364"/>
          <cell r="CP364"/>
          <cell r="CQ364"/>
          <cell r="CR364"/>
          <cell r="CS364"/>
          <cell r="CT364"/>
          <cell r="CU364"/>
          <cell r="CV364"/>
          <cell r="CW364"/>
          <cell r="CX364"/>
          <cell r="CY364"/>
          <cell r="CZ364"/>
          <cell r="DA364"/>
          <cell r="DB364"/>
          <cell r="DC364"/>
          <cell r="DD364"/>
          <cell r="DE364"/>
          <cell r="DF364"/>
          <cell r="DG364"/>
          <cell r="DH364"/>
          <cell r="DI364"/>
          <cell r="DJ364"/>
          <cell r="DK364"/>
          <cell r="DL364"/>
          <cell r="DM364"/>
          <cell r="DN364"/>
          <cell r="DO364"/>
          <cell r="DP364"/>
          <cell r="DQ364"/>
          <cell r="DR364"/>
          <cell r="DS364"/>
          <cell r="DT364"/>
          <cell r="DU364"/>
          <cell r="DV364"/>
          <cell r="DW364"/>
          <cell r="DX364"/>
          <cell r="DY364"/>
          <cell r="DZ364"/>
          <cell r="EA364"/>
          <cell r="EB364"/>
          <cell r="EC364"/>
          <cell r="ED364"/>
          <cell r="EE364"/>
          <cell r="EF364"/>
          <cell r="EG364"/>
          <cell r="EH364"/>
          <cell r="EI364"/>
          <cell r="EJ364"/>
        </row>
        <row r="365">
          <cell r="B365"/>
          <cell r="C365"/>
          <cell r="D365"/>
          <cell r="E365"/>
          <cell r="F365"/>
          <cell r="G365"/>
          <cell r="H365"/>
          <cell r="I365"/>
          <cell r="J365"/>
          <cell r="K365"/>
          <cell r="L365"/>
          <cell r="M365"/>
          <cell r="N365"/>
          <cell r="O365"/>
          <cell r="P365"/>
          <cell r="Q365"/>
          <cell r="R365"/>
          <cell r="S365"/>
          <cell r="T365"/>
          <cell r="U365"/>
          <cell r="V365"/>
          <cell r="W365"/>
          <cell r="X365"/>
          <cell r="Y365"/>
          <cell r="Z365"/>
          <cell r="AA365"/>
          <cell r="AB365"/>
          <cell r="AC365"/>
          <cell r="AD365"/>
          <cell r="AE365"/>
          <cell r="AF365"/>
          <cell r="AG365"/>
          <cell r="AH365"/>
          <cell r="AI365"/>
          <cell r="AJ365"/>
          <cell r="AK365"/>
          <cell r="AL365"/>
          <cell r="AM365"/>
          <cell r="AN365"/>
          <cell r="AO365"/>
          <cell r="AP365"/>
          <cell r="AQ365"/>
          <cell r="AR365"/>
          <cell r="AS365"/>
          <cell r="AT365"/>
          <cell r="AU365"/>
          <cell r="AV365"/>
          <cell r="AW365"/>
          <cell r="AX365"/>
          <cell r="AY365"/>
          <cell r="AZ365"/>
          <cell r="BA365"/>
          <cell r="BB365"/>
          <cell r="BC365"/>
          <cell r="BD365"/>
          <cell r="BE365"/>
          <cell r="BF365"/>
          <cell r="BG365"/>
          <cell r="BH365"/>
          <cell r="BI365"/>
          <cell r="BJ365"/>
          <cell r="BK365"/>
          <cell r="BL365"/>
          <cell r="BM365"/>
          <cell r="BN365"/>
          <cell r="BO365"/>
          <cell r="BP365"/>
          <cell r="BQ365"/>
          <cell r="BR365"/>
          <cell r="BS365"/>
          <cell r="BT365"/>
          <cell r="BU365"/>
          <cell r="BV365"/>
          <cell r="BW365"/>
          <cell r="BX365"/>
          <cell r="BY365"/>
          <cell r="BZ365"/>
          <cell r="CA365"/>
          <cell r="CB365"/>
          <cell r="CC365"/>
          <cell r="CD365"/>
          <cell r="CE365"/>
          <cell r="CF365"/>
          <cell r="CG365"/>
          <cell r="CH365"/>
          <cell r="CI365"/>
          <cell r="CJ365"/>
          <cell r="CK365"/>
          <cell r="CL365"/>
          <cell r="CM365"/>
          <cell r="CN365"/>
          <cell r="CO365"/>
          <cell r="CP365"/>
          <cell r="CQ365"/>
          <cell r="CR365"/>
          <cell r="CS365"/>
          <cell r="CT365"/>
          <cell r="CU365"/>
          <cell r="CV365"/>
          <cell r="CW365"/>
          <cell r="CX365"/>
          <cell r="CY365"/>
          <cell r="CZ365"/>
          <cell r="DA365"/>
          <cell r="DB365"/>
          <cell r="DC365"/>
          <cell r="DD365"/>
          <cell r="DE365"/>
          <cell r="DF365"/>
          <cell r="DG365"/>
          <cell r="DH365"/>
          <cell r="DI365"/>
          <cell r="DJ365"/>
          <cell r="DK365"/>
          <cell r="DL365"/>
          <cell r="DM365"/>
          <cell r="DN365"/>
          <cell r="DO365"/>
          <cell r="DP365"/>
          <cell r="DQ365"/>
          <cell r="DR365"/>
          <cell r="DS365"/>
          <cell r="DT365"/>
          <cell r="DU365"/>
          <cell r="DV365"/>
          <cell r="DW365"/>
          <cell r="DX365"/>
          <cell r="DY365"/>
          <cell r="DZ365"/>
          <cell r="EA365"/>
          <cell r="EB365"/>
          <cell r="EC365"/>
          <cell r="ED365"/>
          <cell r="EE365"/>
          <cell r="EF365"/>
          <cell r="EG365"/>
          <cell r="EH365"/>
          <cell r="EI365"/>
          <cell r="EJ365"/>
        </row>
        <row r="366">
          <cell r="B366"/>
          <cell r="C366"/>
          <cell r="D366"/>
          <cell r="E366"/>
          <cell r="F366"/>
          <cell r="G366"/>
          <cell r="H366"/>
          <cell r="I366"/>
          <cell r="J366"/>
          <cell r="K366"/>
          <cell r="L366"/>
          <cell r="M366"/>
          <cell r="N366"/>
          <cell r="O366"/>
          <cell r="P366"/>
          <cell r="Q366"/>
          <cell r="R366"/>
          <cell r="S366"/>
          <cell r="T366"/>
          <cell r="U366"/>
          <cell r="V366"/>
          <cell r="W366"/>
          <cell r="X366"/>
          <cell r="Y366"/>
          <cell r="Z366"/>
          <cell r="AA366"/>
          <cell r="AB366"/>
          <cell r="AC366"/>
          <cell r="AD366"/>
          <cell r="AE366"/>
          <cell r="AF366"/>
          <cell r="AG366"/>
          <cell r="AH366"/>
          <cell r="AI366"/>
          <cell r="AJ366"/>
          <cell r="AK366"/>
          <cell r="AL366"/>
          <cell r="AM366"/>
          <cell r="AN366"/>
          <cell r="AO366"/>
          <cell r="AP366"/>
          <cell r="AQ366"/>
          <cell r="AR366"/>
          <cell r="AS366"/>
          <cell r="AT366"/>
          <cell r="AU366"/>
          <cell r="AV366"/>
          <cell r="AW366"/>
          <cell r="AX366"/>
          <cell r="AY366"/>
          <cell r="AZ366"/>
          <cell r="BA366"/>
          <cell r="BB366"/>
          <cell r="BC366"/>
          <cell r="BD366"/>
          <cell r="BE366"/>
          <cell r="BF366"/>
          <cell r="BG366"/>
          <cell r="BH366"/>
          <cell r="BI366"/>
          <cell r="BJ366"/>
          <cell r="BK366"/>
          <cell r="BL366"/>
          <cell r="BM366"/>
          <cell r="BN366"/>
          <cell r="BO366"/>
          <cell r="BP366"/>
          <cell r="BQ366"/>
          <cell r="BR366"/>
          <cell r="BS366"/>
          <cell r="BT366"/>
          <cell r="BU366"/>
          <cell r="BV366"/>
          <cell r="BW366"/>
          <cell r="BX366"/>
          <cell r="BY366"/>
          <cell r="BZ366"/>
          <cell r="CA366"/>
          <cell r="CB366"/>
          <cell r="CC366"/>
          <cell r="CD366"/>
          <cell r="CE366"/>
          <cell r="CF366"/>
          <cell r="CG366"/>
          <cell r="CH366"/>
          <cell r="CI366"/>
          <cell r="CJ366"/>
          <cell r="CK366"/>
          <cell r="CL366"/>
          <cell r="CM366"/>
          <cell r="CN366"/>
          <cell r="CO366"/>
          <cell r="CP366"/>
          <cell r="CQ366"/>
          <cell r="CR366"/>
          <cell r="CS366"/>
          <cell r="CT366"/>
          <cell r="CU366"/>
          <cell r="CV366"/>
          <cell r="CW366"/>
          <cell r="CX366"/>
          <cell r="CY366"/>
          <cell r="CZ366"/>
          <cell r="DA366"/>
          <cell r="DB366"/>
          <cell r="DC366"/>
          <cell r="DD366"/>
          <cell r="DE366"/>
          <cell r="DF366"/>
          <cell r="DG366"/>
          <cell r="DH366"/>
          <cell r="DI366"/>
          <cell r="DJ366"/>
          <cell r="DK366"/>
          <cell r="DL366"/>
          <cell r="DM366"/>
          <cell r="DN366"/>
          <cell r="DO366"/>
          <cell r="DP366"/>
          <cell r="DQ366"/>
          <cell r="DR366"/>
          <cell r="DS366"/>
          <cell r="DT366"/>
          <cell r="DU366"/>
          <cell r="DV366"/>
          <cell r="DW366"/>
          <cell r="DX366"/>
          <cell r="DY366"/>
          <cell r="DZ366"/>
          <cell r="EA366"/>
          <cell r="EB366"/>
          <cell r="EC366"/>
          <cell r="ED366"/>
          <cell r="EE366"/>
          <cell r="EF366"/>
          <cell r="EG366"/>
          <cell r="EH366"/>
          <cell r="EI366"/>
          <cell r="EJ366"/>
        </row>
        <row r="367">
          <cell r="B367"/>
          <cell r="C367"/>
          <cell r="D367"/>
          <cell r="E367"/>
          <cell r="F367"/>
          <cell r="G367"/>
          <cell r="H367"/>
          <cell r="I367"/>
          <cell r="J367"/>
          <cell r="K367"/>
          <cell r="L367"/>
          <cell r="M367"/>
          <cell r="N367"/>
          <cell r="O367"/>
          <cell r="P367"/>
          <cell r="Q367"/>
          <cell r="R367"/>
          <cell r="S367"/>
          <cell r="T367"/>
          <cell r="U367"/>
          <cell r="V367"/>
          <cell r="W367"/>
          <cell r="X367"/>
          <cell r="Y367"/>
          <cell r="Z367"/>
          <cell r="AA367"/>
          <cell r="AB367"/>
          <cell r="AC367"/>
          <cell r="AD367"/>
          <cell r="AE367"/>
          <cell r="AF367"/>
          <cell r="AG367"/>
          <cell r="AH367"/>
          <cell r="AI367"/>
          <cell r="AJ367"/>
          <cell r="AK367"/>
          <cell r="AL367"/>
          <cell r="AM367"/>
          <cell r="AN367"/>
          <cell r="AO367"/>
          <cell r="AP367"/>
          <cell r="AQ367"/>
          <cell r="AR367"/>
          <cell r="AS367"/>
          <cell r="AT367"/>
          <cell r="AU367"/>
          <cell r="AV367"/>
          <cell r="AW367"/>
          <cell r="AX367"/>
          <cell r="AY367"/>
          <cell r="AZ367"/>
          <cell r="BA367"/>
          <cell r="BB367"/>
          <cell r="BC367"/>
          <cell r="BD367"/>
          <cell r="BE367"/>
          <cell r="BF367"/>
          <cell r="BG367"/>
          <cell r="BH367"/>
          <cell r="BI367"/>
          <cell r="BJ367"/>
          <cell r="BK367"/>
          <cell r="BL367"/>
          <cell r="BM367"/>
          <cell r="BN367"/>
          <cell r="BO367"/>
          <cell r="BP367"/>
          <cell r="BQ367"/>
          <cell r="BR367"/>
          <cell r="BS367"/>
          <cell r="BT367"/>
          <cell r="BU367"/>
          <cell r="BV367"/>
          <cell r="BW367"/>
          <cell r="BX367"/>
          <cell r="BY367"/>
          <cell r="BZ367"/>
          <cell r="CA367"/>
          <cell r="CB367"/>
          <cell r="CC367"/>
          <cell r="CD367"/>
          <cell r="CE367"/>
          <cell r="CF367"/>
          <cell r="CG367"/>
          <cell r="CH367"/>
          <cell r="CI367"/>
          <cell r="CJ367"/>
          <cell r="CK367"/>
          <cell r="CL367"/>
          <cell r="CM367"/>
          <cell r="CN367"/>
          <cell r="CO367"/>
          <cell r="CP367"/>
          <cell r="CQ367"/>
          <cell r="CR367"/>
          <cell r="CS367"/>
          <cell r="CT367"/>
          <cell r="CU367"/>
          <cell r="CV367"/>
          <cell r="CW367"/>
          <cell r="CX367"/>
          <cell r="CY367"/>
          <cell r="CZ367"/>
          <cell r="DA367"/>
          <cell r="DB367"/>
          <cell r="DC367"/>
          <cell r="DD367"/>
          <cell r="DE367"/>
          <cell r="DF367"/>
          <cell r="DG367"/>
          <cell r="DH367"/>
          <cell r="DI367"/>
          <cell r="DJ367"/>
          <cell r="DK367"/>
          <cell r="DL367"/>
          <cell r="DM367"/>
          <cell r="DN367"/>
          <cell r="DO367"/>
          <cell r="DP367"/>
          <cell r="DQ367"/>
          <cell r="DR367"/>
          <cell r="DS367"/>
          <cell r="DT367"/>
          <cell r="DU367"/>
          <cell r="DV367"/>
          <cell r="DW367"/>
          <cell r="DX367"/>
          <cell r="DY367"/>
          <cell r="DZ367"/>
          <cell r="EA367"/>
          <cell r="EB367"/>
          <cell r="EC367"/>
          <cell r="ED367"/>
          <cell r="EE367"/>
          <cell r="EF367"/>
          <cell r="EG367"/>
          <cell r="EH367"/>
          <cell r="EI367"/>
          <cell r="EJ367"/>
        </row>
        <row r="368">
          <cell r="B368"/>
          <cell r="C368"/>
          <cell r="D368"/>
          <cell r="E368"/>
          <cell r="F368"/>
          <cell r="G368"/>
          <cell r="H368"/>
          <cell r="I368"/>
          <cell r="J368"/>
          <cell r="K368"/>
          <cell r="L368"/>
          <cell r="M368"/>
          <cell r="N368"/>
          <cell r="O368"/>
          <cell r="P368"/>
          <cell r="Q368"/>
          <cell r="R368"/>
          <cell r="S368"/>
          <cell r="T368"/>
          <cell r="U368"/>
          <cell r="V368"/>
          <cell r="W368"/>
          <cell r="X368"/>
          <cell r="Y368"/>
          <cell r="Z368"/>
          <cell r="AA368"/>
          <cell r="AB368"/>
          <cell r="AC368"/>
          <cell r="AD368"/>
          <cell r="AE368"/>
          <cell r="AF368"/>
          <cell r="AG368"/>
          <cell r="AH368"/>
          <cell r="AI368"/>
          <cell r="AJ368"/>
          <cell r="AK368"/>
          <cell r="AL368"/>
          <cell r="AM368"/>
          <cell r="AN368"/>
          <cell r="AO368"/>
          <cell r="AP368"/>
          <cell r="AQ368"/>
          <cell r="AR368"/>
          <cell r="AS368"/>
          <cell r="AT368"/>
          <cell r="AU368"/>
          <cell r="AV368"/>
          <cell r="AW368"/>
          <cell r="AX368"/>
          <cell r="AY368"/>
          <cell r="AZ368"/>
          <cell r="BA368"/>
          <cell r="BB368"/>
          <cell r="BC368"/>
          <cell r="BD368"/>
          <cell r="BE368"/>
          <cell r="BF368"/>
          <cell r="BG368"/>
          <cell r="BH368"/>
          <cell r="BI368"/>
          <cell r="BJ368"/>
          <cell r="BK368"/>
          <cell r="BL368"/>
          <cell r="BM368"/>
          <cell r="BN368"/>
          <cell r="BO368"/>
          <cell r="BP368"/>
          <cell r="BQ368"/>
          <cell r="BR368"/>
          <cell r="BS368"/>
          <cell r="BT368"/>
          <cell r="BU368"/>
          <cell r="BV368"/>
          <cell r="BW368"/>
          <cell r="BX368"/>
          <cell r="BY368"/>
          <cell r="BZ368"/>
          <cell r="CA368"/>
          <cell r="CB368"/>
          <cell r="CC368"/>
          <cell r="CD368"/>
          <cell r="CE368"/>
          <cell r="CF368"/>
          <cell r="CG368"/>
          <cell r="CH368"/>
          <cell r="CI368"/>
          <cell r="CJ368"/>
          <cell r="CK368"/>
          <cell r="CL368"/>
          <cell r="CM368"/>
          <cell r="CN368"/>
          <cell r="CO368"/>
          <cell r="CP368"/>
          <cell r="CQ368"/>
          <cell r="CR368"/>
          <cell r="CS368"/>
          <cell r="CT368"/>
          <cell r="CU368"/>
          <cell r="CV368"/>
          <cell r="CW368"/>
          <cell r="CX368"/>
          <cell r="CY368"/>
          <cell r="CZ368"/>
          <cell r="DA368"/>
          <cell r="DB368"/>
          <cell r="DC368"/>
          <cell r="DD368"/>
          <cell r="DE368"/>
          <cell r="DF368"/>
          <cell r="DG368"/>
          <cell r="DH368"/>
          <cell r="DI368"/>
          <cell r="DJ368"/>
          <cell r="DK368"/>
          <cell r="DL368"/>
          <cell r="DM368"/>
          <cell r="DN368"/>
          <cell r="DO368"/>
          <cell r="DP368"/>
          <cell r="DQ368"/>
          <cell r="DR368"/>
          <cell r="DS368"/>
          <cell r="DT368"/>
          <cell r="DU368"/>
          <cell r="DV368"/>
          <cell r="DW368"/>
          <cell r="DX368"/>
          <cell r="DY368"/>
          <cell r="DZ368"/>
          <cell r="EA368"/>
          <cell r="EB368"/>
          <cell r="EC368"/>
          <cell r="ED368"/>
          <cell r="EE368"/>
          <cell r="EF368"/>
          <cell r="EG368"/>
          <cell r="EH368"/>
          <cell r="EI368"/>
          <cell r="EJ368"/>
        </row>
        <row r="369">
          <cell r="B369"/>
          <cell r="C369"/>
          <cell r="D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cell r="AF369"/>
          <cell r="AG369"/>
          <cell r="AH369"/>
          <cell r="AI369"/>
          <cell r="AJ369"/>
          <cell r="AK369"/>
          <cell r="AL369"/>
          <cell r="AM369"/>
          <cell r="AN369"/>
          <cell r="AO369"/>
          <cell r="AP369"/>
          <cell r="AQ369"/>
          <cell r="AR369"/>
          <cell r="AS369"/>
          <cell r="AT369"/>
          <cell r="AU369"/>
          <cell r="AV369"/>
          <cell r="AW369"/>
          <cell r="AX369"/>
          <cell r="AY369"/>
          <cell r="AZ369"/>
          <cell r="BA369"/>
          <cell r="BB369"/>
          <cell r="BC369"/>
          <cell r="BD369"/>
          <cell r="BE369"/>
          <cell r="BF369"/>
          <cell r="BG369"/>
          <cell r="BH369"/>
          <cell r="BI369"/>
          <cell r="BJ369"/>
          <cell r="BK369"/>
          <cell r="BL369"/>
          <cell r="BM369"/>
          <cell r="BN369"/>
          <cell r="BO369"/>
          <cell r="BP369"/>
          <cell r="BQ369"/>
          <cell r="BR369"/>
          <cell r="BS369"/>
          <cell r="BT369"/>
          <cell r="BU369"/>
          <cell r="BV369"/>
          <cell r="BW369"/>
          <cell r="BX369"/>
          <cell r="BY369"/>
          <cell r="BZ369"/>
          <cell r="CA369"/>
          <cell r="CB369"/>
          <cell r="CC369"/>
          <cell r="CD369"/>
          <cell r="CE369"/>
          <cell r="CF369"/>
          <cell r="CG369"/>
          <cell r="CH369"/>
          <cell r="CI369"/>
          <cell r="CJ369"/>
          <cell r="CK369"/>
          <cell r="CL369"/>
          <cell r="CM369"/>
          <cell r="CN369"/>
          <cell r="CO369"/>
          <cell r="CP369"/>
          <cell r="CQ369"/>
          <cell r="CR369"/>
          <cell r="CS369"/>
          <cell r="CT369"/>
          <cell r="CU369"/>
          <cell r="CV369"/>
          <cell r="CW369"/>
          <cell r="CX369"/>
          <cell r="CY369"/>
          <cell r="CZ369"/>
          <cell r="DA369"/>
          <cell r="DB369"/>
          <cell r="DC369"/>
          <cell r="DD369"/>
          <cell r="DE369"/>
          <cell r="DF369"/>
          <cell r="DG369"/>
          <cell r="DH369"/>
          <cell r="DI369"/>
          <cell r="DJ369"/>
          <cell r="DK369"/>
          <cell r="DL369"/>
          <cell r="DM369"/>
          <cell r="DN369"/>
          <cell r="DO369"/>
          <cell r="DP369"/>
          <cell r="DQ369"/>
          <cell r="DR369"/>
          <cell r="DS369"/>
          <cell r="DT369"/>
          <cell r="DU369"/>
          <cell r="DV369"/>
          <cell r="DW369"/>
          <cell r="DX369"/>
          <cell r="DY369"/>
          <cell r="DZ369"/>
          <cell r="EA369"/>
          <cell r="EB369"/>
          <cell r="EC369"/>
          <cell r="ED369"/>
          <cell r="EE369"/>
          <cell r="EF369"/>
          <cell r="EG369"/>
          <cell r="EH369"/>
          <cell r="EI369"/>
          <cell r="EJ369"/>
        </row>
        <row r="370">
          <cell r="B370"/>
          <cell r="C370"/>
          <cell r="D370"/>
          <cell r="E370"/>
          <cell r="F370"/>
          <cell r="G370"/>
          <cell r="H370"/>
          <cell r="I370"/>
          <cell r="J370"/>
          <cell r="K370"/>
          <cell r="L370"/>
          <cell r="M370"/>
          <cell r="N370"/>
          <cell r="O370"/>
          <cell r="P370"/>
          <cell r="Q370"/>
          <cell r="R370"/>
          <cell r="S370"/>
          <cell r="T370"/>
          <cell r="U370"/>
          <cell r="V370"/>
          <cell r="W370"/>
          <cell r="X370"/>
          <cell r="Y370"/>
          <cell r="Z370"/>
          <cell r="AA370"/>
          <cell r="AB370"/>
          <cell r="AC370"/>
          <cell r="AD370"/>
          <cell r="AE370"/>
          <cell r="AF370"/>
          <cell r="AG370"/>
          <cell r="AH370"/>
          <cell r="AI370"/>
          <cell r="AJ370"/>
          <cell r="AK370"/>
          <cell r="AL370"/>
          <cell r="AM370"/>
          <cell r="AN370"/>
          <cell r="AO370"/>
          <cell r="AP370"/>
          <cell r="AQ370"/>
          <cell r="AR370"/>
          <cell r="AS370"/>
          <cell r="AT370"/>
          <cell r="AU370"/>
          <cell r="AV370"/>
          <cell r="AW370"/>
          <cell r="AX370"/>
          <cell r="AY370"/>
          <cell r="AZ370"/>
          <cell r="BA370"/>
          <cell r="BB370"/>
          <cell r="BC370"/>
          <cell r="BD370"/>
          <cell r="BE370"/>
          <cell r="BF370"/>
          <cell r="BG370"/>
          <cell r="BH370"/>
          <cell r="BI370"/>
          <cell r="BJ370"/>
          <cell r="BK370"/>
          <cell r="BL370"/>
          <cell r="BM370"/>
          <cell r="BN370"/>
          <cell r="BO370"/>
          <cell r="BP370"/>
          <cell r="BQ370"/>
          <cell r="BR370"/>
          <cell r="BS370"/>
          <cell r="BT370"/>
          <cell r="BU370"/>
          <cell r="BV370"/>
          <cell r="BW370"/>
          <cell r="BX370"/>
          <cell r="BY370"/>
          <cell r="BZ370"/>
          <cell r="CA370"/>
          <cell r="CB370"/>
          <cell r="CC370"/>
          <cell r="CD370"/>
          <cell r="CE370"/>
          <cell r="CF370"/>
          <cell r="CG370"/>
          <cell r="CH370"/>
          <cell r="CI370"/>
          <cell r="CJ370"/>
          <cell r="CK370"/>
          <cell r="CL370"/>
          <cell r="CM370"/>
          <cell r="CN370"/>
          <cell r="CO370"/>
          <cell r="CP370"/>
          <cell r="CQ370"/>
          <cell r="CR370"/>
          <cell r="CS370"/>
          <cell r="CT370"/>
          <cell r="CU370"/>
          <cell r="CV370"/>
          <cell r="CW370"/>
          <cell r="CX370"/>
          <cell r="CY370"/>
          <cell r="CZ370"/>
          <cell r="DA370"/>
          <cell r="DB370"/>
          <cell r="DC370"/>
          <cell r="DD370"/>
          <cell r="DE370"/>
          <cell r="DF370"/>
          <cell r="DG370"/>
          <cell r="DH370"/>
          <cell r="DI370"/>
          <cell r="DJ370"/>
          <cell r="DK370"/>
          <cell r="DL370"/>
          <cell r="DM370"/>
          <cell r="DN370"/>
          <cell r="DO370"/>
          <cell r="DP370"/>
          <cell r="DQ370"/>
          <cell r="DR370"/>
          <cell r="DS370"/>
          <cell r="DT370"/>
          <cell r="DU370"/>
          <cell r="DV370"/>
          <cell r="DW370"/>
          <cell r="DX370"/>
          <cell r="DY370"/>
          <cell r="DZ370"/>
          <cell r="EA370"/>
          <cell r="EB370"/>
          <cell r="EC370"/>
          <cell r="ED370"/>
          <cell r="EE370"/>
          <cell r="EF370"/>
          <cell r="EG370"/>
          <cell r="EH370"/>
          <cell r="EI370"/>
          <cell r="EJ370"/>
        </row>
        <row r="371">
          <cell r="B371"/>
          <cell r="C371"/>
          <cell r="D371"/>
          <cell r="E371"/>
          <cell r="F371"/>
          <cell r="G371"/>
          <cell r="H371"/>
          <cell r="I371"/>
          <cell r="J371"/>
          <cell r="K371"/>
          <cell r="L371"/>
          <cell r="M371"/>
          <cell r="N371"/>
          <cell r="O371"/>
          <cell r="P371"/>
          <cell r="Q371"/>
          <cell r="R371"/>
          <cell r="S371"/>
          <cell r="T371"/>
          <cell r="U371"/>
          <cell r="V371"/>
          <cell r="W371"/>
          <cell r="X371"/>
          <cell r="Y371"/>
          <cell r="Z371"/>
          <cell r="AA371"/>
          <cell r="AB371"/>
          <cell r="AC371"/>
          <cell r="AD371"/>
          <cell r="AE371"/>
          <cell r="AF371"/>
          <cell r="AG371"/>
          <cell r="AH371"/>
          <cell r="AI371"/>
          <cell r="AJ371"/>
          <cell r="AK371"/>
          <cell r="AL371"/>
          <cell r="AM371"/>
          <cell r="AN371"/>
          <cell r="AO371"/>
          <cell r="AP371"/>
          <cell r="AQ371"/>
          <cell r="AR371"/>
          <cell r="AS371"/>
          <cell r="AT371"/>
          <cell r="AU371"/>
          <cell r="AV371"/>
          <cell r="AW371"/>
          <cell r="AX371"/>
          <cell r="AY371"/>
          <cell r="AZ371"/>
          <cell r="BA371"/>
          <cell r="BB371"/>
          <cell r="BC371"/>
          <cell r="BD371"/>
          <cell r="BE371"/>
          <cell r="BF371"/>
          <cell r="BG371"/>
          <cell r="BH371"/>
          <cell r="BI371"/>
          <cell r="BJ371"/>
          <cell r="BK371"/>
          <cell r="BL371"/>
          <cell r="BM371"/>
          <cell r="BN371"/>
          <cell r="BO371"/>
          <cell r="BP371"/>
          <cell r="BQ371"/>
          <cell r="BR371"/>
          <cell r="BS371"/>
          <cell r="BT371"/>
          <cell r="BU371"/>
          <cell r="BV371"/>
          <cell r="BW371"/>
          <cell r="BX371"/>
          <cell r="BY371"/>
          <cell r="BZ371"/>
          <cell r="CA371"/>
          <cell r="CB371"/>
          <cell r="CC371"/>
          <cell r="CD371"/>
          <cell r="CE371"/>
          <cell r="CF371"/>
          <cell r="CG371"/>
          <cell r="CH371"/>
          <cell r="CI371"/>
          <cell r="CJ371"/>
          <cell r="CK371"/>
          <cell r="CL371"/>
          <cell r="CM371"/>
          <cell r="CN371"/>
          <cell r="CO371"/>
          <cell r="CP371"/>
          <cell r="CQ371"/>
          <cell r="CR371"/>
          <cell r="CS371"/>
          <cell r="CT371"/>
          <cell r="CU371"/>
          <cell r="CV371"/>
          <cell r="CW371"/>
          <cell r="CX371"/>
          <cell r="CY371"/>
          <cell r="CZ371"/>
          <cell r="DA371"/>
          <cell r="DB371"/>
          <cell r="DC371"/>
          <cell r="DD371"/>
          <cell r="DE371"/>
          <cell r="DF371"/>
          <cell r="DG371"/>
          <cell r="DH371"/>
          <cell r="DI371"/>
          <cell r="DJ371"/>
          <cell r="DK371"/>
          <cell r="DL371"/>
          <cell r="DM371"/>
          <cell r="DN371"/>
          <cell r="DO371"/>
          <cell r="DP371"/>
          <cell r="DQ371"/>
          <cell r="DR371"/>
          <cell r="DS371"/>
          <cell r="DT371"/>
          <cell r="DU371"/>
          <cell r="DV371"/>
          <cell r="DW371"/>
          <cell r="DX371"/>
          <cell r="DY371"/>
          <cell r="DZ371"/>
          <cell r="EA371"/>
          <cell r="EB371"/>
          <cell r="EC371"/>
          <cell r="ED371"/>
          <cell r="EE371"/>
          <cell r="EF371"/>
          <cell r="EG371"/>
          <cell r="EH371"/>
          <cell r="EI371"/>
          <cell r="EJ371"/>
        </row>
        <row r="372">
          <cell r="B372"/>
          <cell r="C372"/>
          <cell r="D372"/>
          <cell r="E372"/>
          <cell r="F372"/>
          <cell r="G372"/>
          <cell r="H372"/>
          <cell r="I372"/>
          <cell r="J372"/>
          <cell r="K372"/>
          <cell r="L372"/>
          <cell r="M372"/>
          <cell r="N372"/>
          <cell r="O372"/>
          <cell r="P372"/>
          <cell r="Q372"/>
          <cell r="R372"/>
          <cell r="S372"/>
          <cell r="T372"/>
          <cell r="U372"/>
          <cell r="V372"/>
          <cell r="W372"/>
          <cell r="X372"/>
          <cell r="Y372"/>
          <cell r="Z372"/>
          <cell r="AA372"/>
          <cell r="AB372"/>
          <cell r="AC372"/>
          <cell r="AD372"/>
          <cell r="AE372"/>
          <cell r="AF372"/>
          <cell r="AG372"/>
          <cell r="AH372"/>
          <cell r="AI372"/>
          <cell r="AJ372"/>
          <cell r="AK372"/>
          <cell r="AL372"/>
          <cell r="AM372"/>
          <cell r="AN372"/>
          <cell r="AO372"/>
          <cell r="AP372"/>
          <cell r="AQ372"/>
          <cell r="AR372"/>
          <cell r="AS372"/>
          <cell r="AT372"/>
          <cell r="AU372"/>
          <cell r="AV372"/>
          <cell r="AW372"/>
          <cell r="AX372"/>
          <cell r="AY372"/>
          <cell r="AZ372"/>
          <cell r="BA372"/>
          <cell r="BB372"/>
          <cell r="BC372"/>
          <cell r="BD372"/>
          <cell r="BE372"/>
          <cell r="BF372"/>
          <cell r="BG372"/>
          <cell r="BH372"/>
          <cell r="BI372"/>
          <cell r="BJ372"/>
          <cell r="BK372"/>
          <cell r="BL372"/>
          <cell r="BM372"/>
          <cell r="BN372"/>
          <cell r="BO372"/>
          <cell r="BP372"/>
          <cell r="BQ372"/>
          <cell r="BR372"/>
          <cell r="BS372"/>
          <cell r="BT372"/>
          <cell r="BU372"/>
          <cell r="BV372"/>
          <cell r="BW372"/>
          <cell r="BX372"/>
          <cell r="BY372"/>
          <cell r="BZ372"/>
          <cell r="CA372"/>
          <cell r="CB372"/>
          <cell r="CC372"/>
          <cell r="CD372"/>
          <cell r="CE372"/>
          <cell r="CF372"/>
          <cell r="CG372"/>
          <cell r="CH372"/>
          <cell r="CI372"/>
          <cell r="CJ372"/>
          <cell r="CK372"/>
          <cell r="CL372"/>
          <cell r="CM372"/>
          <cell r="CN372"/>
          <cell r="CO372"/>
          <cell r="CP372"/>
          <cell r="CQ372"/>
          <cell r="CR372"/>
          <cell r="CS372"/>
          <cell r="CT372"/>
          <cell r="CU372"/>
          <cell r="CV372"/>
          <cell r="CW372"/>
          <cell r="CX372"/>
          <cell r="CY372"/>
          <cell r="CZ372"/>
          <cell r="DA372"/>
          <cell r="DB372"/>
          <cell r="DC372"/>
          <cell r="DD372"/>
          <cell r="DE372"/>
          <cell r="DF372"/>
          <cell r="DG372"/>
          <cell r="DH372"/>
          <cell r="DI372"/>
          <cell r="DJ372"/>
          <cell r="DK372"/>
          <cell r="DL372"/>
          <cell r="DM372"/>
          <cell r="DN372"/>
          <cell r="DO372"/>
          <cell r="DP372"/>
          <cell r="DQ372"/>
          <cell r="DR372"/>
          <cell r="DS372"/>
          <cell r="DT372"/>
          <cell r="DU372"/>
          <cell r="DV372"/>
          <cell r="DW372"/>
          <cell r="DX372"/>
          <cell r="DY372"/>
          <cell r="DZ372"/>
          <cell r="EA372"/>
          <cell r="EB372"/>
          <cell r="EC372"/>
          <cell r="ED372"/>
          <cell r="EE372"/>
          <cell r="EF372"/>
          <cell r="EG372"/>
          <cell r="EH372"/>
          <cell r="EI372"/>
          <cell r="EJ372"/>
        </row>
        <row r="373">
          <cell r="B373"/>
          <cell r="C373"/>
          <cell r="D373"/>
          <cell r="E373"/>
          <cell r="F373"/>
          <cell r="G373"/>
          <cell r="H373"/>
          <cell r="I373"/>
          <cell r="J373"/>
          <cell r="K373"/>
          <cell r="L373"/>
          <cell r="M373"/>
          <cell r="N373"/>
          <cell r="O373"/>
          <cell r="P373"/>
          <cell r="Q373"/>
          <cell r="R373"/>
          <cell r="S373"/>
          <cell r="T373"/>
          <cell r="U373"/>
          <cell r="V373"/>
          <cell r="W373"/>
          <cell r="X373"/>
          <cell r="Y373"/>
          <cell r="Z373"/>
          <cell r="AA373"/>
          <cell r="AB373"/>
          <cell r="AC373"/>
          <cell r="AD373"/>
          <cell r="AE373"/>
          <cell r="AF373"/>
          <cell r="AG373"/>
          <cell r="AH373"/>
          <cell r="AI373"/>
          <cell r="AJ373"/>
          <cell r="AK373"/>
          <cell r="AL373"/>
          <cell r="AM373"/>
          <cell r="AN373"/>
          <cell r="AO373"/>
          <cell r="AP373"/>
          <cell r="AQ373"/>
          <cell r="AR373"/>
          <cell r="AS373"/>
          <cell r="AT373"/>
          <cell r="AU373"/>
          <cell r="AV373"/>
          <cell r="AW373"/>
          <cell r="AX373"/>
          <cell r="AY373"/>
          <cell r="AZ373"/>
          <cell r="BA373"/>
          <cell r="BB373"/>
          <cell r="BC373"/>
          <cell r="BD373"/>
          <cell r="BE373"/>
          <cell r="BF373"/>
          <cell r="BG373"/>
          <cell r="BH373"/>
          <cell r="BI373"/>
          <cell r="BJ373"/>
          <cell r="BK373"/>
          <cell r="BL373"/>
          <cell r="BM373"/>
          <cell r="BN373"/>
          <cell r="BO373"/>
          <cell r="BP373"/>
          <cell r="BQ373"/>
          <cell r="BR373"/>
          <cell r="BS373"/>
          <cell r="BT373"/>
          <cell r="BU373"/>
          <cell r="BV373"/>
          <cell r="BW373"/>
          <cell r="BX373"/>
          <cell r="BY373"/>
          <cell r="BZ373"/>
          <cell r="CA373"/>
          <cell r="CB373"/>
          <cell r="CC373"/>
          <cell r="CD373"/>
          <cell r="CE373"/>
          <cell r="CF373"/>
          <cell r="CG373"/>
          <cell r="CH373"/>
          <cell r="CI373"/>
          <cell r="CJ373"/>
          <cell r="CK373"/>
          <cell r="CL373"/>
          <cell r="CM373"/>
          <cell r="CN373"/>
          <cell r="CO373"/>
          <cell r="CP373"/>
          <cell r="CQ373"/>
          <cell r="CR373"/>
          <cell r="CS373"/>
          <cell r="CT373"/>
          <cell r="CU373"/>
          <cell r="CV373"/>
          <cell r="CW373"/>
          <cell r="CX373"/>
          <cell r="CY373"/>
          <cell r="CZ373"/>
          <cell r="DA373"/>
          <cell r="DB373"/>
          <cell r="DC373"/>
          <cell r="DD373"/>
          <cell r="DE373"/>
          <cell r="DF373"/>
          <cell r="DG373"/>
          <cell r="DH373"/>
          <cell r="DI373"/>
          <cell r="DJ373"/>
          <cell r="DK373"/>
          <cell r="DL373"/>
          <cell r="DM373"/>
          <cell r="DN373"/>
          <cell r="DO373"/>
          <cell r="DP373"/>
          <cell r="DQ373"/>
          <cell r="DR373"/>
          <cell r="DS373"/>
          <cell r="DT373"/>
          <cell r="DU373"/>
          <cell r="DV373"/>
          <cell r="DW373"/>
          <cell r="DX373"/>
          <cell r="DY373"/>
          <cell r="DZ373"/>
          <cell r="EA373"/>
          <cell r="EB373"/>
          <cell r="EC373"/>
          <cell r="ED373"/>
          <cell r="EE373"/>
          <cell r="EF373"/>
          <cell r="EG373"/>
          <cell r="EH373"/>
          <cell r="EI373"/>
          <cell r="EJ373"/>
        </row>
        <row r="374">
          <cell r="B374"/>
          <cell r="C374"/>
          <cell r="D374"/>
          <cell r="E374"/>
          <cell r="F374"/>
          <cell r="G374"/>
          <cell r="H374"/>
          <cell r="I374"/>
          <cell r="J374"/>
          <cell r="K374"/>
          <cell r="L374"/>
          <cell r="M374"/>
          <cell r="N374"/>
          <cell r="O374"/>
          <cell r="P374"/>
          <cell r="Q374"/>
          <cell r="R374"/>
          <cell r="S374"/>
          <cell r="T374"/>
          <cell r="U374"/>
          <cell r="V374"/>
          <cell r="W374"/>
          <cell r="X374"/>
          <cell r="Y374"/>
          <cell r="Z374"/>
          <cell r="AA374"/>
          <cell r="AB374"/>
          <cell r="AC374"/>
          <cell r="AD374"/>
          <cell r="AE374"/>
          <cell r="AF374"/>
          <cell r="AG374"/>
          <cell r="AH374"/>
          <cell r="AI374"/>
          <cell r="AJ374"/>
          <cell r="AK374"/>
          <cell r="AL374"/>
          <cell r="AM374"/>
          <cell r="AN374"/>
          <cell r="AO374"/>
          <cell r="AP374"/>
          <cell r="AQ374"/>
          <cell r="AR374"/>
          <cell r="AS374"/>
          <cell r="AT374"/>
          <cell r="AU374"/>
          <cell r="AV374"/>
          <cell r="AW374"/>
          <cell r="AX374"/>
          <cell r="AY374"/>
          <cell r="AZ374"/>
          <cell r="BA374"/>
          <cell r="BB374"/>
          <cell r="BC374"/>
          <cell r="BD374"/>
          <cell r="BE374"/>
          <cell r="BF374"/>
          <cell r="BG374"/>
          <cell r="BH374"/>
          <cell r="BI374"/>
          <cell r="BJ374"/>
          <cell r="BK374"/>
          <cell r="BL374"/>
          <cell r="BM374"/>
          <cell r="BN374"/>
          <cell r="BO374"/>
          <cell r="BP374"/>
          <cell r="BQ374"/>
          <cell r="BR374"/>
          <cell r="BS374"/>
          <cell r="BT374"/>
          <cell r="BU374"/>
          <cell r="BV374"/>
          <cell r="BW374"/>
          <cell r="BX374"/>
          <cell r="BY374"/>
          <cell r="BZ374"/>
          <cell r="CA374"/>
          <cell r="CB374"/>
          <cell r="CC374"/>
          <cell r="CD374"/>
          <cell r="CE374"/>
          <cell r="CF374"/>
          <cell r="CG374"/>
          <cell r="CH374"/>
          <cell r="CI374"/>
          <cell r="CJ374"/>
          <cell r="CK374"/>
          <cell r="CL374"/>
          <cell r="CM374"/>
          <cell r="CN374"/>
          <cell r="CO374"/>
          <cell r="CP374"/>
          <cell r="CQ374"/>
          <cell r="CR374"/>
          <cell r="CS374"/>
          <cell r="CT374"/>
          <cell r="CU374"/>
          <cell r="CV374"/>
          <cell r="CW374"/>
          <cell r="CX374"/>
          <cell r="CY374"/>
          <cell r="CZ374"/>
          <cell r="DA374"/>
          <cell r="DB374"/>
          <cell r="DC374"/>
          <cell r="DD374"/>
          <cell r="DE374"/>
          <cell r="DF374"/>
          <cell r="DG374"/>
          <cell r="DH374"/>
          <cell r="DI374"/>
          <cell r="DJ374"/>
          <cell r="DK374"/>
          <cell r="DL374"/>
          <cell r="DM374"/>
          <cell r="DN374"/>
          <cell r="DO374"/>
          <cell r="DP374"/>
          <cell r="DQ374"/>
          <cell r="DR374"/>
          <cell r="DS374"/>
          <cell r="DT374"/>
          <cell r="DU374"/>
          <cell r="DV374"/>
          <cell r="DW374"/>
          <cell r="DX374"/>
          <cell r="DY374"/>
          <cell r="DZ374"/>
          <cell r="EA374"/>
          <cell r="EB374"/>
          <cell r="EC374"/>
          <cell r="ED374"/>
          <cell r="EE374"/>
          <cell r="EF374"/>
          <cell r="EG374"/>
          <cell r="EH374"/>
          <cell r="EI374"/>
          <cell r="EJ374"/>
        </row>
        <row r="375">
          <cell r="B375"/>
          <cell r="C375"/>
          <cell r="D375"/>
          <cell r="E375"/>
          <cell r="F375"/>
          <cell r="G375"/>
          <cell r="H375"/>
          <cell r="I375"/>
          <cell r="J375"/>
          <cell r="K375"/>
          <cell r="L375"/>
          <cell r="M375"/>
          <cell r="N375"/>
          <cell r="O375"/>
          <cell r="P375"/>
          <cell r="Q375"/>
          <cell r="R375"/>
          <cell r="S375"/>
          <cell r="T375"/>
          <cell r="U375"/>
          <cell r="V375"/>
          <cell r="W375"/>
          <cell r="X375"/>
          <cell r="Y375"/>
          <cell r="Z375"/>
          <cell r="AA375"/>
          <cell r="AB375"/>
          <cell r="AC375"/>
          <cell r="AD375"/>
          <cell r="AE375"/>
          <cell r="AF375"/>
          <cell r="AG375"/>
          <cell r="AH375"/>
          <cell r="AI375"/>
          <cell r="AJ375"/>
          <cell r="AK375"/>
          <cell r="AL375"/>
          <cell r="AM375"/>
          <cell r="AN375"/>
          <cell r="AO375"/>
          <cell r="AP375"/>
          <cell r="AQ375"/>
          <cell r="AR375"/>
          <cell r="AS375"/>
          <cell r="AT375"/>
          <cell r="AU375"/>
          <cell r="AV375"/>
          <cell r="AW375"/>
          <cell r="AX375"/>
          <cell r="AY375"/>
          <cell r="AZ375"/>
          <cell r="BA375"/>
          <cell r="BB375"/>
          <cell r="BC375"/>
          <cell r="BD375"/>
          <cell r="BE375"/>
          <cell r="BF375"/>
          <cell r="BG375"/>
          <cell r="BH375"/>
          <cell r="BI375"/>
          <cell r="BJ375"/>
          <cell r="BK375"/>
          <cell r="BL375"/>
          <cell r="BM375"/>
          <cell r="BN375"/>
          <cell r="BO375"/>
          <cell r="BP375"/>
          <cell r="BQ375"/>
          <cell r="BR375"/>
          <cell r="BS375"/>
          <cell r="BT375"/>
          <cell r="BU375"/>
          <cell r="BV375"/>
          <cell r="BW375"/>
          <cell r="BX375"/>
          <cell r="BY375"/>
          <cell r="BZ375"/>
          <cell r="CA375"/>
          <cell r="CB375"/>
          <cell r="CC375"/>
          <cell r="CD375"/>
          <cell r="CE375"/>
          <cell r="CF375"/>
          <cell r="CG375"/>
          <cell r="CH375"/>
          <cell r="CI375"/>
          <cell r="CJ375"/>
          <cell r="CK375"/>
          <cell r="CL375"/>
          <cell r="CM375"/>
          <cell r="CN375"/>
          <cell r="CO375"/>
          <cell r="CP375"/>
          <cell r="CQ375"/>
          <cell r="CR375"/>
          <cell r="CS375"/>
          <cell r="CT375"/>
          <cell r="CU375"/>
          <cell r="CV375"/>
          <cell r="CW375"/>
          <cell r="CX375"/>
          <cell r="CY375"/>
          <cell r="CZ375"/>
          <cell r="DA375"/>
          <cell r="DB375"/>
          <cell r="DC375"/>
          <cell r="DD375"/>
          <cell r="DE375"/>
          <cell r="DF375"/>
          <cell r="DG375"/>
          <cell r="DH375"/>
          <cell r="DI375"/>
          <cell r="DJ375"/>
          <cell r="DK375"/>
          <cell r="DL375"/>
          <cell r="DM375"/>
          <cell r="DN375"/>
          <cell r="DO375"/>
          <cell r="DP375"/>
          <cell r="DQ375"/>
          <cell r="DR375"/>
          <cell r="DS375"/>
          <cell r="DT375"/>
          <cell r="DU375"/>
          <cell r="DV375"/>
          <cell r="DW375"/>
          <cell r="DX375"/>
          <cell r="DY375"/>
          <cell r="DZ375"/>
          <cell r="EA375"/>
          <cell r="EB375"/>
          <cell r="EC375"/>
          <cell r="ED375"/>
          <cell r="EE375"/>
          <cell r="EF375"/>
          <cell r="EG375"/>
          <cell r="EH375"/>
          <cell r="EI375"/>
          <cell r="EJ375"/>
        </row>
        <row r="376">
          <cell r="B376"/>
          <cell r="C376"/>
          <cell r="D376"/>
          <cell r="E376"/>
          <cell r="F376"/>
          <cell r="G376"/>
          <cell r="H376"/>
          <cell r="I376"/>
          <cell r="J376"/>
          <cell r="K376"/>
          <cell r="L376"/>
          <cell r="M376"/>
          <cell r="N376"/>
          <cell r="O376"/>
          <cell r="P376"/>
          <cell r="Q376"/>
          <cell r="R376"/>
          <cell r="S376"/>
          <cell r="T376"/>
          <cell r="U376"/>
          <cell r="V376"/>
          <cell r="W376"/>
          <cell r="X376"/>
          <cell r="Y376"/>
          <cell r="Z376"/>
          <cell r="AA376"/>
          <cell r="AB376"/>
          <cell r="AC376"/>
          <cell r="AD376"/>
          <cell r="AE376"/>
          <cell r="AF376"/>
          <cell r="AG376"/>
          <cell r="AH376"/>
          <cell r="AI376"/>
          <cell r="AJ376"/>
          <cell r="AK376"/>
          <cell r="AL376"/>
          <cell r="AM376"/>
          <cell r="AN376"/>
          <cell r="AO376"/>
          <cell r="AP376"/>
          <cell r="AQ376"/>
          <cell r="AR376"/>
          <cell r="AS376"/>
          <cell r="AT376"/>
          <cell r="AU376"/>
          <cell r="AV376"/>
          <cell r="AW376"/>
          <cell r="AX376"/>
          <cell r="AY376"/>
          <cell r="AZ376"/>
          <cell r="BA376"/>
          <cell r="BB376"/>
          <cell r="BC376"/>
          <cell r="BD376"/>
          <cell r="BE376"/>
          <cell r="BF376"/>
          <cell r="BG376"/>
          <cell r="BH376"/>
          <cell r="BI376"/>
          <cell r="BJ376"/>
          <cell r="BK376"/>
          <cell r="BL376"/>
          <cell r="BM376"/>
          <cell r="BN376"/>
          <cell r="BO376"/>
          <cell r="BP376"/>
          <cell r="BQ376"/>
          <cell r="BR376"/>
          <cell r="BS376"/>
          <cell r="BT376"/>
          <cell r="BU376"/>
          <cell r="BV376"/>
          <cell r="BW376"/>
          <cell r="BX376"/>
          <cell r="BY376"/>
          <cell r="BZ376"/>
          <cell r="CA376"/>
          <cell r="CB376"/>
          <cell r="CC376"/>
          <cell r="CD376"/>
          <cell r="CE376"/>
          <cell r="CF376"/>
          <cell r="CG376"/>
          <cell r="CH376"/>
          <cell r="CI376"/>
          <cell r="CJ376"/>
          <cell r="CK376"/>
          <cell r="CL376"/>
          <cell r="CM376"/>
          <cell r="CN376"/>
          <cell r="CO376"/>
          <cell r="CP376"/>
          <cell r="CQ376"/>
          <cell r="CR376"/>
          <cell r="CS376"/>
          <cell r="CT376"/>
          <cell r="CU376"/>
          <cell r="CV376"/>
          <cell r="CW376"/>
          <cell r="CX376"/>
          <cell r="CY376"/>
          <cell r="CZ376"/>
          <cell r="DA376"/>
          <cell r="DB376"/>
          <cell r="DC376"/>
          <cell r="DD376"/>
          <cell r="DE376"/>
          <cell r="DF376"/>
          <cell r="DG376"/>
          <cell r="DH376"/>
          <cell r="DI376"/>
          <cell r="DJ376"/>
          <cell r="DK376"/>
          <cell r="DL376"/>
          <cell r="DM376"/>
          <cell r="DN376"/>
          <cell r="DO376"/>
          <cell r="DP376"/>
          <cell r="DQ376"/>
          <cell r="DR376"/>
          <cell r="DS376"/>
          <cell r="DT376"/>
          <cell r="DU376"/>
          <cell r="DV376"/>
          <cell r="DW376"/>
          <cell r="DX376"/>
          <cell r="DY376"/>
          <cell r="DZ376"/>
          <cell r="EA376"/>
          <cell r="EB376"/>
          <cell r="EC376"/>
          <cell r="ED376"/>
          <cell r="EE376"/>
          <cell r="EF376"/>
          <cell r="EG376"/>
          <cell r="EH376"/>
          <cell r="EI376"/>
          <cell r="EJ376"/>
        </row>
        <row r="377">
          <cell r="B377"/>
          <cell r="C377"/>
          <cell r="D377"/>
          <cell r="E377"/>
          <cell r="F377"/>
          <cell r="G377"/>
          <cell r="H377"/>
          <cell r="I377"/>
          <cell r="J377"/>
          <cell r="K377"/>
          <cell r="L377"/>
          <cell r="M377"/>
          <cell r="N377"/>
          <cell r="O377"/>
          <cell r="P377"/>
          <cell r="Q377"/>
          <cell r="R377"/>
          <cell r="S377"/>
          <cell r="T377"/>
          <cell r="U377"/>
          <cell r="V377"/>
          <cell r="W377"/>
          <cell r="X377"/>
          <cell r="Y377"/>
          <cell r="Z377"/>
          <cell r="AA377"/>
          <cell r="AB377"/>
          <cell r="AC377"/>
          <cell r="AD377"/>
          <cell r="AE377"/>
          <cell r="AF377"/>
          <cell r="AG377"/>
          <cell r="AH377"/>
          <cell r="AI377"/>
          <cell r="AJ377"/>
          <cell r="AK377"/>
          <cell r="AL377"/>
          <cell r="AM377"/>
          <cell r="AN377"/>
          <cell r="AO377"/>
          <cell r="AP377"/>
          <cell r="AQ377"/>
          <cell r="AR377"/>
          <cell r="AS377"/>
          <cell r="AT377"/>
          <cell r="AU377"/>
          <cell r="AV377"/>
          <cell r="AW377"/>
          <cell r="AX377"/>
          <cell r="AY377"/>
          <cell r="AZ377"/>
          <cell r="BA377"/>
          <cell r="BB377"/>
          <cell r="BC377"/>
          <cell r="BD377"/>
          <cell r="BE377"/>
          <cell r="BF377"/>
          <cell r="BG377"/>
          <cell r="BH377"/>
          <cell r="BI377"/>
          <cell r="BJ377"/>
          <cell r="BK377"/>
          <cell r="BL377"/>
          <cell r="BM377"/>
          <cell r="BN377"/>
          <cell r="BO377"/>
          <cell r="BP377"/>
          <cell r="BQ377"/>
          <cell r="BR377"/>
          <cell r="BS377"/>
          <cell r="BT377"/>
          <cell r="BU377"/>
          <cell r="BV377"/>
          <cell r="BW377"/>
          <cell r="BX377"/>
          <cell r="BY377"/>
          <cell r="BZ377"/>
          <cell r="CA377"/>
          <cell r="CB377"/>
          <cell r="CC377"/>
          <cell r="CD377"/>
          <cell r="CE377"/>
          <cell r="CF377"/>
          <cell r="CG377"/>
          <cell r="CH377"/>
          <cell r="CI377"/>
          <cell r="CJ377"/>
          <cell r="CK377"/>
          <cell r="CL377"/>
          <cell r="CM377"/>
          <cell r="CN377"/>
          <cell r="CO377"/>
          <cell r="CP377"/>
          <cell r="CQ377"/>
          <cell r="CR377"/>
          <cell r="CS377"/>
          <cell r="CT377"/>
          <cell r="CU377"/>
          <cell r="CV377"/>
          <cell r="CW377"/>
          <cell r="CX377"/>
          <cell r="CY377"/>
          <cell r="CZ377"/>
          <cell r="DA377"/>
          <cell r="DB377"/>
          <cell r="DC377"/>
          <cell r="DD377"/>
          <cell r="DE377"/>
          <cell r="DF377"/>
          <cell r="DG377"/>
          <cell r="DH377"/>
          <cell r="DI377"/>
          <cell r="DJ377"/>
          <cell r="DK377"/>
          <cell r="DL377"/>
          <cell r="DM377"/>
          <cell r="DN377"/>
          <cell r="DO377"/>
          <cell r="DP377"/>
          <cell r="DQ377"/>
          <cell r="DR377"/>
          <cell r="DS377"/>
          <cell r="DT377"/>
          <cell r="DU377"/>
          <cell r="DV377"/>
          <cell r="DW377"/>
          <cell r="DX377"/>
          <cell r="DY377"/>
          <cell r="DZ377"/>
          <cell r="EA377"/>
          <cell r="EB377"/>
          <cell r="EC377"/>
          <cell r="ED377"/>
          <cell r="EE377"/>
          <cell r="EF377"/>
          <cell r="EG377"/>
          <cell r="EH377"/>
          <cell r="EI377"/>
          <cell r="EJ377"/>
        </row>
        <row r="378">
          <cell r="B378"/>
          <cell r="C378"/>
          <cell r="D378"/>
          <cell r="E378"/>
          <cell r="F378"/>
          <cell r="G378"/>
          <cell r="H378"/>
          <cell r="I378"/>
          <cell r="J378"/>
          <cell r="K378"/>
          <cell r="L378"/>
          <cell r="M378"/>
          <cell r="N378"/>
          <cell r="O378"/>
          <cell r="P378"/>
          <cell r="Q378"/>
          <cell r="R378"/>
          <cell r="S378"/>
          <cell r="T378"/>
          <cell r="U378"/>
          <cell r="V378"/>
          <cell r="W378"/>
          <cell r="X378"/>
          <cell r="Y378"/>
          <cell r="Z378"/>
          <cell r="AA378"/>
          <cell r="AB378"/>
          <cell r="AC378"/>
          <cell r="AD378"/>
          <cell r="AE378"/>
          <cell r="AF378"/>
          <cell r="AG378"/>
          <cell r="AH378"/>
          <cell r="AI378"/>
          <cell r="AJ378"/>
          <cell r="AK378"/>
          <cell r="AL378"/>
          <cell r="AM378"/>
          <cell r="AN378"/>
          <cell r="AO378"/>
          <cell r="AP378"/>
          <cell r="AQ378"/>
          <cell r="AR378"/>
          <cell r="AS378"/>
          <cell r="AT378"/>
          <cell r="AU378"/>
          <cell r="AV378"/>
          <cell r="AW378"/>
          <cell r="AX378"/>
          <cell r="AY378"/>
          <cell r="AZ378"/>
          <cell r="BA378"/>
          <cell r="BB378"/>
          <cell r="BC378"/>
          <cell r="BD378"/>
          <cell r="BE378"/>
          <cell r="BF378"/>
          <cell r="BG378"/>
          <cell r="BH378"/>
          <cell r="BI378"/>
          <cell r="BJ378"/>
          <cell r="BK378"/>
          <cell r="BL378"/>
          <cell r="BM378"/>
          <cell r="BN378"/>
          <cell r="BO378"/>
          <cell r="BP378"/>
          <cell r="BQ378"/>
          <cell r="BR378"/>
          <cell r="BS378"/>
          <cell r="BT378"/>
          <cell r="BU378"/>
          <cell r="BV378"/>
          <cell r="BW378"/>
          <cell r="BX378"/>
          <cell r="BY378"/>
          <cell r="BZ378"/>
          <cell r="CA378"/>
          <cell r="CB378"/>
          <cell r="CC378"/>
          <cell r="CD378"/>
          <cell r="CE378"/>
          <cell r="CF378"/>
          <cell r="CG378"/>
          <cell r="CH378"/>
          <cell r="CI378"/>
          <cell r="CJ378"/>
          <cell r="CK378"/>
          <cell r="CL378"/>
          <cell r="CM378"/>
          <cell r="CN378"/>
          <cell r="CO378"/>
          <cell r="CP378"/>
          <cell r="CQ378"/>
          <cell r="CR378"/>
          <cell r="CS378"/>
          <cell r="CT378"/>
          <cell r="CU378"/>
          <cell r="CV378"/>
          <cell r="CW378"/>
          <cell r="CX378"/>
          <cell r="CY378"/>
          <cell r="CZ378"/>
          <cell r="DA378"/>
          <cell r="DB378"/>
          <cell r="DC378"/>
          <cell r="DD378"/>
          <cell r="DE378"/>
          <cell r="DF378"/>
          <cell r="DG378"/>
          <cell r="DH378"/>
          <cell r="DI378"/>
          <cell r="DJ378"/>
          <cell r="DK378"/>
          <cell r="DL378"/>
          <cell r="DM378"/>
          <cell r="DN378"/>
          <cell r="DO378"/>
          <cell r="DP378"/>
          <cell r="DQ378"/>
          <cell r="DR378"/>
          <cell r="DS378"/>
          <cell r="DT378"/>
          <cell r="DU378"/>
          <cell r="DV378"/>
          <cell r="DW378"/>
          <cell r="DX378"/>
          <cell r="DY378"/>
          <cell r="DZ378"/>
          <cell r="EA378"/>
          <cell r="EB378"/>
          <cell r="EC378"/>
          <cell r="ED378"/>
          <cell r="EE378"/>
          <cell r="EF378"/>
          <cell r="EG378"/>
          <cell r="EH378"/>
          <cell r="EI378"/>
          <cell r="EJ378"/>
        </row>
        <row r="379">
          <cell r="B379"/>
          <cell r="C379"/>
          <cell r="D379"/>
          <cell r="E379"/>
          <cell r="F379"/>
          <cell r="G379"/>
          <cell r="H379"/>
          <cell r="I379"/>
          <cell r="J379"/>
          <cell r="K379"/>
          <cell r="L379"/>
          <cell r="M379"/>
          <cell r="N379"/>
          <cell r="O379"/>
          <cell r="P379"/>
          <cell r="Q379"/>
          <cell r="R379"/>
          <cell r="S379"/>
          <cell r="T379"/>
          <cell r="U379"/>
          <cell r="V379"/>
          <cell r="W379"/>
          <cell r="X379"/>
          <cell r="Y379"/>
          <cell r="Z379"/>
          <cell r="AA379"/>
          <cell r="AB379"/>
          <cell r="AC379"/>
          <cell r="AD379"/>
          <cell r="AE379"/>
          <cell r="AF379"/>
          <cell r="AG379"/>
          <cell r="AH379"/>
          <cell r="AI379"/>
          <cell r="AJ379"/>
          <cell r="AK379"/>
          <cell r="AL379"/>
          <cell r="AM379"/>
          <cell r="AN379"/>
          <cell r="AO379"/>
          <cell r="AP379"/>
          <cell r="AQ379"/>
          <cell r="AR379"/>
          <cell r="AS379"/>
          <cell r="AT379"/>
          <cell r="AU379"/>
          <cell r="AV379"/>
          <cell r="AW379"/>
          <cell r="AX379"/>
          <cell r="AY379"/>
          <cell r="AZ379"/>
          <cell r="BA379"/>
          <cell r="BB379"/>
          <cell r="BC379"/>
          <cell r="BD379"/>
          <cell r="BE379"/>
          <cell r="BF379"/>
          <cell r="BG379"/>
          <cell r="BH379"/>
          <cell r="BI379"/>
          <cell r="BJ379"/>
          <cell r="BK379"/>
          <cell r="BL379"/>
          <cell r="BM379"/>
          <cell r="BN379"/>
          <cell r="BO379"/>
          <cell r="BP379"/>
          <cell r="BQ379"/>
          <cell r="BR379"/>
          <cell r="BS379"/>
          <cell r="BT379"/>
          <cell r="BU379"/>
          <cell r="BV379"/>
          <cell r="BW379"/>
          <cell r="BX379"/>
          <cell r="BY379"/>
          <cell r="BZ379"/>
          <cell r="CA379"/>
          <cell r="CB379"/>
          <cell r="CC379"/>
          <cell r="CD379"/>
          <cell r="CE379"/>
          <cell r="CF379"/>
          <cell r="CG379"/>
          <cell r="CH379"/>
          <cell r="CI379"/>
          <cell r="CJ379"/>
          <cell r="CK379"/>
          <cell r="CL379"/>
          <cell r="CM379"/>
          <cell r="CN379"/>
          <cell r="CO379"/>
          <cell r="CP379"/>
          <cell r="CQ379"/>
          <cell r="CR379"/>
          <cell r="CS379"/>
          <cell r="CT379"/>
          <cell r="CU379"/>
          <cell r="CV379"/>
          <cell r="CW379"/>
          <cell r="CX379"/>
          <cell r="CY379"/>
          <cell r="CZ379"/>
          <cell r="DA379"/>
          <cell r="DB379"/>
          <cell r="DC379"/>
          <cell r="DD379"/>
          <cell r="DE379"/>
          <cell r="DF379"/>
          <cell r="DG379"/>
          <cell r="DH379"/>
          <cell r="DI379"/>
          <cell r="DJ379"/>
          <cell r="DK379"/>
          <cell r="DL379"/>
          <cell r="DM379"/>
          <cell r="DN379"/>
          <cell r="DO379"/>
          <cell r="DP379"/>
          <cell r="DQ379"/>
          <cell r="DR379"/>
          <cell r="DS379"/>
          <cell r="DT379"/>
          <cell r="DU379"/>
          <cell r="DV379"/>
          <cell r="DW379"/>
          <cell r="DX379"/>
          <cell r="DY379"/>
          <cell r="DZ379"/>
          <cell r="EA379"/>
          <cell r="EB379"/>
          <cell r="EC379"/>
          <cell r="ED379"/>
          <cell r="EE379"/>
          <cell r="EF379"/>
          <cell r="EG379"/>
          <cell r="EH379"/>
          <cell r="EI379"/>
          <cell r="EJ379"/>
        </row>
        <row r="380">
          <cell r="B380"/>
          <cell r="C380"/>
          <cell r="D380"/>
          <cell r="E380"/>
          <cell r="F380"/>
          <cell r="G380"/>
          <cell r="H380"/>
          <cell r="I380"/>
          <cell r="J380"/>
          <cell r="K380"/>
          <cell r="L380"/>
          <cell r="M380"/>
          <cell r="N380"/>
          <cell r="O380"/>
          <cell r="P380"/>
          <cell r="Q380"/>
          <cell r="R380"/>
          <cell r="S380"/>
          <cell r="T380"/>
          <cell r="U380"/>
          <cell r="V380"/>
          <cell r="W380"/>
          <cell r="X380"/>
          <cell r="Y380"/>
          <cell r="Z380"/>
          <cell r="AA380"/>
          <cell r="AB380"/>
          <cell r="AC380"/>
          <cell r="AD380"/>
          <cell r="AE380"/>
          <cell r="AF380"/>
          <cell r="AG380"/>
          <cell r="AH380"/>
          <cell r="AI380"/>
          <cell r="AJ380"/>
          <cell r="AK380"/>
          <cell r="AL380"/>
          <cell r="AM380"/>
          <cell r="AN380"/>
          <cell r="AO380"/>
          <cell r="AP380"/>
          <cell r="AQ380"/>
          <cell r="AR380"/>
          <cell r="AS380"/>
          <cell r="AT380"/>
          <cell r="AU380"/>
          <cell r="AV380"/>
          <cell r="AW380"/>
          <cell r="AX380"/>
          <cell r="AY380"/>
          <cell r="AZ380"/>
          <cell r="BA380"/>
          <cell r="BB380"/>
          <cell r="BC380"/>
          <cell r="BD380"/>
          <cell r="BE380"/>
          <cell r="BF380"/>
          <cell r="BG380"/>
          <cell r="BH380"/>
          <cell r="BI380"/>
          <cell r="BJ380"/>
          <cell r="BK380"/>
          <cell r="BL380"/>
          <cell r="BM380"/>
          <cell r="BN380"/>
          <cell r="BO380"/>
          <cell r="BP380"/>
          <cell r="BQ380"/>
          <cell r="BR380"/>
          <cell r="BS380"/>
          <cell r="BT380"/>
          <cell r="BU380"/>
          <cell r="BV380"/>
          <cell r="BW380"/>
          <cell r="BX380"/>
          <cell r="BY380"/>
          <cell r="BZ380"/>
          <cell r="CA380"/>
          <cell r="CB380"/>
          <cell r="CC380"/>
          <cell r="CD380"/>
          <cell r="CE380"/>
          <cell r="CF380"/>
          <cell r="CG380"/>
          <cell r="CH380"/>
          <cell r="CI380"/>
          <cell r="CJ380"/>
          <cell r="CK380"/>
          <cell r="CL380"/>
          <cell r="CM380"/>
          <cell r="CN380"/>
          <cell r="CO380"/>
          <cell r="CP380"/>
          <cell r="CQ380"/>
          <cell r="CR380"/>
          <cell r="CS380"/>
          <cell r="CT380"/>
          <cell r="CU380"/>
          <cell r="CV380"/>
          <cell r="CW380"/>
          <cell r="CX380"/>
          <cell r="CY380"/>
          <cell r="CZ380"/>
          <cell r="DA380"/>
          <cell r="DB380"/>
          <cell r="DC380"/>
          <cell r="DD380"/>
          <cell r="DE380"/>
          <cell r="DF380"/>
          <cell r="DG380"/>
          <cell r="DH380"/>
          <cell r="DI380"/>
          <cell r="DJ380"/>
          <cell r="DK380"/>
          <cell r="DL380"/>
          <cell r="DM380"/>
          <cell r="DN380"/>
          <cell r="DO380"/>
          <cell r="DP380"/>
          <cell r="DQ380"/>
          <cell r="DR380"/>
          <cell r="DS380"/>
          <cell r="DT380"/>
          <cell r="DU380"/>
          <cell r="DV380"/>
          <cell r="DW380"/>
          <cell r="DX380"/>
          <cell r="DY380"/>
          <cell r="DZ380"/>
          <cell r="EA380"/>
          <cell r="EB380"/>
          <cell r="EC380"/>
          <cell r="ED380"/>
          <cell r="EE380"/>
          <cell r="EF380"/>
          <cell r="EG380"/>
          <cell r="EH380"/>
          <cell r="EI380"/>
          <cell r="EJ380"/>
        </row>
        <row r="381">
          <cell r="B381"/>
          <cell r="C381"/>
          <cell r="D381"/>
          <cell r="E381"/>
          <cell r="F381"/>
          <cell r="G381"/>
          <cell r="H381"/>
          <cell r="I381"/>
          <cell r="J381"/>
          <cell r="K381"/>
          <cell r="L381"/>
          <cell r="M381"/>
          <cell r="N381"/>
          <cell r="O381"/>
          <cell r="P381"/>
          <cell r="Q381"/>
          <cell r="R381"/>
          <cell r="S381"/>
          <cell r="T381"/>
          <cell r="U381"/>
          <cell r="V381"/>
          <cell r="W381"/>
          <cell r="X381"/>
          <cell r="Y381"/>
          <cell r="Z381"/>
          <cell r="AA381"/>
          <cell r="AB381"/>
          <cell r="AC381"/>
          <cell r="AD381"/>
          <cell r="AE381"/>
          <cell r="AF381"/>
          <cell r="AG381"/>
          <cell r="AH381"/>
          <cell r="AI381"/>
          <cell r="AJ381"/>
          <cell r="AK381"/>
          <cell r="AL381"/>
          <cell r="AM381"/>
          <cell r="AN381"/>
          <cell r="AO381"/>
          <cell r="AP381"/>
          <cell r="AQ381"/>
          <cell r="AR381"/>
          <cell r="AS381"/>
          <cell r="AT381"/>
          <cell r="AU381"/>
          <cell r="AV381"/>
          <cell r="AW381"/>
          <cell r="AX381"/>
          <cell r="AY381"/>
          <cell r="AZ381"/>
          <cell r="BA381"/>
          <cell r="BB381"/>
          <cell r="BC381"/>
          <cell r="BD381"/>
          <cell r="BE381"/>
          <cell r="BF381"/>
          <cell r="BG381"/>
          <cell r="BH381"/>
          <cell r="BI381"/>
          <cell r="BJ381"/>
          <cell r="BK381"/>
          <cell r="BL381"/>
          <cell r="BM381"/>
          <cell r="BN381"/>
          <cell r="BO381"/>
          <cell r="BP381"/>
          <cell r="BQ381"/>
          <cell r="BR381"/>
          <cell r="BS381"/>
          <cell r="BT381"/>
          <cell r="BU381"/>
          <cell r="BV381"/>
          <cell r="BW381"/>
          <cell r="BX381"/>
          <cell r="BY381"/>
          <cell r="BZ381"/>
          <cell r="CA381"/>
          <cell r="CB381"/>
          <cell r="CC381"/>
          <cell r="CD381"/>
          <cell r="CE381"/>
          <cell r="CF381"/>
          <cell r="CG381"/>
          <cell r="CH381"/>
          <cell r="CI381"/>
          <cell r="CJ381"/>
          <cell r="CK381"/>
          <cell r="CL381"/>
          <cell r="CM381"/>
          <cell r="CN381"/>
          <cell r="CO381"/>
          <cell r="CP381"/>
          <cell r="CQ381"/>
          <cell r="CR381"/>
          <cell r="CS381"/>
          <cell r="CT381"/>
          <cell r="CU381"/>
          <cell r="CV381"/>
          <cell r="CW381"/>
          <cell r="CX381"/>
          <cell r="CY381"/>
          <cell r="CZ381"/>
          <cell r="DA381"/>
          <cell r="DB381"/>
          <cell r="DC381"/>
          <cell r="DD381"/>
          <cell r="DE381"/>
          <cell r="DF381"/>
          <cell r="DG381"/>
          <cell r="DH381"/>
          <cell r="DI381"/>
          <cell r="DJ381"/>
          <cell r="DK381"/>
          <cell r="DL381"/>
          <cell r="DM381"/>
          <cell r="DN381"/>
          <cell r="DO381"/>
          <cell r="DP381"/>
          <cell r="DQ381"/>
          <cell r="DR381"/>
          <cell r="DS381"/>
          <cell r="DT381"/>
          <cell r="DU381"/>
          <cell r="DV381"/>
          <cell r="DW381"/>
          <cell r="DX381"/>
          <cell r="DY381"/>
          <cell r="DZ381"/>
          <cell r="EA381"/>
          <cell r="EB381"/>
          <cell r="EC381"/>
          <cell r="ED381"/>
          <cell r="EE381"/>
          <cell r="EF381"/>
          <cell r="EG381"/>
          <cell r="EH381"/>
          <cell r="EI381"/>
          <cell r="EJ381"/>
        </row>
        <row r="382">
          <cell r="B382"/>
          <cell r="C382"/>
          <cell r="D382"/>
          <cell r="E382"/>
          <cell r="F382"/>
          <cell r="G382"/>
          <cell r="H382"/>
          <cell r="I382"/>
          <cell r="J382"/>
          <cell r="K382"/>
          <cell r="L382"/>
          <cell r="M382"/>
          <cell r="N382"/>
          <cell r="O382"/>
          <cell r="P382"/>
          <cell r="Q382"/>
          <cell r="R382"/>
          <cell r="S382"/>
          <cell r="T382"/>
          <cell r="U382"/>
          <cell r="V382"/>
          <cell r="W382"/>
          <cell r="X382"/>
          <cell r="Y382"/>
          <cell r="Z382"/>
          <cell r="AA382"/>
          <cell r="AB382"/>
          <cell r="AC382"/>
          <cell r="AD382"/>
          <cell r="AE382"/>
          <cell r="AF382"/>
          <cell r="AG382"/>
          <cell r="AH382"/>
          <cell r="AI382"/>
          <cell r="AJ382"/>
          <cell r="AK382"/>
          <cell r="AL382"/>
          <cell r="AM382"/>
          <cell r="AN382"/>
          <cell r="AO382"/>
          <cell r="AP382"/>
          <cell r="AQ382"/>
          <cell r="AR382"/>
          <cell r="AS382"/>
          <cell r="AT382"/>
          <cell r="AU382"/>
          <cell r="AV382"/>
          <cell r="AW382"/>
          <cell r="AX382"/>
          <cell r="AY382"/>
          <cell r="AZ382"/>
          <cell r="BA382"/>
          <cell r="BB382"/>
          <cell r="BC382"/>
          <cell r="BD382"/>
          <cell r="BE382"/>
          <cell r="BF382"/>
          <cell r="BG382"/>
          <cell r="BH382"/>
          <cell r="BI382"/>
          <cell r="BJ382"/>
          <cell r="BK382"/>
          <cell r="BL382"/>
          <cell r="BM382"/>
          <cell r="BN382"/>
          <cell r="BO382"/>
          <cell r="BP382"/>
          <cell r="BQ382"/>
          <cell r="BR382"/>
          <cell r="BS382"/>
          <cell r="BT382"/>
          <cell r="BU382"/>
          <cell r="BV382"/>
          <cell r="BW382"/>
          <cell r="BX382"/>
          <cell r="BY382"/>
          <cell r="BZ382"/>
          <cell r="CA382"/>
          <cell r="CB382"/>
          <cell r="CC382"/>
          <cell r="CD382"/>
          <cell r="CE382"/>
          <cell r="CF382"/>
          <cell r="CG382"/>
          <cell r="CH382"/>
          <cell r="CI382"/>
          <cell r="CJ382"/>
          <cell r="CK382"/>
          <cell r="CL382"/>
          <cell r="CM382"/>
          <cell r="CN382"/>
          <cell r="CO382"/>
          <cell r="CP382"/>
          <cell r="CQ382"/>
          <cell r="CR382"/>
          <cell r="CS382"/>
          <cell r="CT382"/>
          <cell r="CU382"/>
          <cell r="CV382"/>
          <cell r="CW382"/>
          <cell r="CX382"/>
          <cell r="CY382"/>
          <cell r="CZ382"/>
          <cell r="DA382"/>
          <cell r="DB382"/>
          <cell r="DC382"/>
          <cell r="DD382"/>
          <cell r="DE382"/>
          <cell r="DF382"/>
          <cell r="DG382"/>
          <cell r="DH382"/>
          <cell r="DI382"/>
          <cell r="DJ382"/>
          <cell r="DK382"/>
          <cell r="DL382"/>
          <cell r="DM382"/>
          <cell r="DN382"/>
          <cell r="DO382"/>
          <cell r="DP382"/>
          <cell r="DQ382"/>
          <cell r="DR382"/>
          <cell r="DS382"/>
          <cell r="DT382"/>
          <cell r="DU382"/>
          <cell r="DV382"/>
          <cell r="DW382"/>
          <cell r="DX382"/>
          <cell r="DY382"/>
          <cell r="DZ382"/>
          <cell r="EA382"/>
          <cell r="EB382"/>
          <cell r="EC382"/>
          <cell r="ED382"/>
          <cell r="EE382"/>
          <cell r="EF382"/>
          <cell r="EG382"/>
          <cell r="EH382"/>
          <cell r="EI382"/>
          <cell r="EJ382"/>
        </row>
        <row r="383">
          <cell r="B383"/>
          <cell r="C383"/>
          <cell r="D383"/>
          <cell r="E383"/>
          <cell r="F383"/>
          <cell r="G383"/>
          <cell r="H383"/>
          <cell r="I383"/>
          <cell r="J383"/>
          <cell r="K383"/>
          <cell r="L383"/>
          <cell r="M383"/>
          <cell r="N383"/>
          <cell r="O383"/>
          <cell r="P383"/>
          <cell r="Q383"/>
          <cell r="R383"/>
          <cell r="S383"/>
          <cell r="T383"/>
          <cell r="U383"/>
          <cell r="V383"/>
          <cell r="W383"/>
          <cell r="X383"/>
          <cell r="Y383"/>
          <cell r="Z383"/>
          <cell r="AA383"/>
          <cell r="AB383"/>
          <cell r="AC383"/>
          <cell r="AD383"/>
          <cell r="AE383"/>
          <cell r="AF383"/>
          <cell r="AG383"/>
          <cell r="AH383"/>
          <cell r="AI383"/>
          <cell r="AJ383"/>
          <cell r="AK383"/>
          <cell r="AL383"/>
          <cell r="AM383"/>
          <cell r="AN383"/>
          <cell r="AO383"/>
          <cell r="AP383"/>
          <cell r="AQ383"/>
          <cell r="AR383"/>
          <cell r="AS383"/>
          <cell r="AT383"/>
          <cell r="AU383"/>
          <cell r="AV383"/>
          <cell r="AW383"/>
          <cell r="AX383"/>
          <cell r="AY383"/>
          <cell r="AZ383"/>
          <cell r="BA383"/>
          <cell r="BB383"/>
          <cell r="BC383"/>
          <cell r="BD383"/>
          <cell r="BE383"/>
          <cell r="BF383"/>
          <cell r="BG383"/>
          <cell r="BH383"/>
          <cell r="BI383"/>
          <cell r="BJ383"/>
          <cell r="BK383"/>
          <cell r="BL383"/>
          <cell r="BM383"/>
          <cell r="BN383"/>
          <cell r="BO383"/>
          <cell r="BP383"/>
          <cell r="BQ383"/>
          <cell r="BR383"/>
          <cell r="BS383"/>
          <cell r="BT383"/>
          <cell r="BU383"/>
          <cell r="BV383"/>
          <cell r="BW383"/>
          <cell r="BX383"/>
          <cell r="BY383"/>
          <cell r="BZ383"/>
          <cell r="CA383"/>
          <cell r="CB383"/>
          <cell r="CC383"/>
          <cell r="CD383"/>
          <cell r="CE383"/>
          <cell r="CF383"/>
          <cell r="CG383"/>
          <cell r="CH383"/>
          <cell r="CI383"/>
          <cell r="CJ383"/>
          <cell r="CK383"/>
          <cell r="CL383"/>
          <cell r="CM383"/>
          <cell r="CN383"/>
          <cell r="CO383"/>
          <cell r="CP383"/>
          <cell r="CQ383"/>
          <cell r="CR383"/>
          <cell r="CS383"/>
          <cell r="CT383"/>
          <cell r="CU383"/>
          <cell r="CV383"/>
          <cell r="CW383"/>
          <cell r="CX383"/>
          <cell r="CY383"/>
          <cell r="CZ383"/>
          <cell r="DA383"/>
          <cell r="DB383"/>
          <cell r="DC383"/>
          <cell r="DD383"/>
          <cell r="DE383"/>
          <cell r="DF383"/>
          <cell r="DG383"/>
          <cell r="DH383"/>
          <cell r="DI383"/>
          <cell r="DJ383"/>
          <cell r="DK383"/>
          <cell r="DL383"/>
          <cell r="DM383"/>
          <cell r="DN383"/>
          <cell r="DO383"/>
          <cell r="DP383"/>
          <cell r="DQ383"/>
          <cell r="DR383"/>
          <cell r="DS383"/>
          <cell r="DT383"/>
          <cell r="DU383"/>
          <cell r="DV383"/>
          <cell r="DW383"/>
          <cell r="DX383"/>
          <cell r="DY383"/>
          <cell r="DZ383"/>
          <cell r="EA383"/>
          <cell r="EB383"/>
          <cell r="EC383"/>
          <cell r="ED383"/>
          <cell r="EE383"/>
          <cell r="EF383"/>
          <cell r="EG383"/>
          <cell r="EH383"/>
          <cell r="EI383"/>
          <cell r="EJ383"/>
        </row>
        <row r="384">
          <cell r="B384"/>
          <cell r="C384"/>
          <cell r="D384"/>
          <cell r="E384"/>
          <cell r="F384"/>
          <cell r="G384"/>
          <cell r="H384"/>
          <cell r="I384"/>
          <cell r="J384"/>
          <cell r="K384"/>
          <cell r="L384"/>
          <cell r="M384"/>
          <cell r="N384"/>
          <cell r="O384"/>
          <cell r="P384"/>
          <cell r="Q384"/>
          <cell r="R384"/>
          <cell r="S384"/>
          <cell r="T384"/>
          <cell r="U384"/>
          <cell r="V384"/>
          <cell r="W384"/>
          <cell r="X384"/>
          <cell r="Y384"/>
          <cell r="Z384"/>
          <cell r="AA384"/>
          <cell r="AB384"/>
          <cell r="AC384"/>
          <cell r="AD384"/>
          <cell r="AE384"/>
          <cell r="AF384"/>
          <cell r="AG384"/>
          <cell r="AH384"/>
          <cell r="AI384"/>
          <cell r="AJ384"/>
          <cell r="AK384"/>
          <cell r="AL384"/>
          <cell r="AM384"/>
          <cell r="AN384"/>
          <cell r="AO384"/>
          <cell r="AP384"/>
          <cell r="AQ384"/>
          <cell r="AR384"/>
          <cell r="AS384"/>
          <cell r="AT384"/>
          <cell r="AU384"/>
          <cell r="AV384"/>
          <cell r="AW384"/>
          <cell r="AX384"/>
          <cell r="AY384"/>
          <cell r="AZ384"/>
          <cell r="BA384"/>
          <cell r="BB384"/>
          <cell r="BC384"/>
          <cell r="BD384"/>
          <cell r="BE384"/>
          <cell r="BF384"/>
          <cell r="BG384"/>
          <cell r="BH384"/>
          <cell r="BI384"/>
          <cell r="BJ384"/>
          <cell r="BK384"/>
          <cell r="BL384"/>
          <cell r="BM384"/>
          <cell r="BN384"/>
          <cell r="BO384"/>
          <cell r="BP384"/>
          <cell r="BQ384"/>
          <cell r="BR384"/>
          <cell r="BS384"/>
          <cell r="BT384"/>
          <cell r="BU384"/>
          <cell r="BV384"/>
          <cell r="BW384"/>
          <cell r="BX384"/>
          <cell r="BY384"/>
          <cell r="BZ384"/>
          <cell r="CA384"/>
          <cell r="CB384"/>
          <cell r="CC384"/>
          <cell r="CD384"/>
          <cell r="CE384"/>
          <cell r="CF384"/>
          <cell r="CG384"/>
          <cell r="CH384"/>
          <cell r="CI384"/>
          <cell r="CJ384"/>
          <cell r="CK384"/>
          <cell r="CL384"/>
          <cell r="CM384"/>
          <cell r="CN384"/>
          <cell r="CO384"/>
          <cell r="CP384"/>
          <cell r="CQ384"/>
          <cell r="CR384"/>
          <cell r="CS384"/>
          <cell r="CT384"/>
          <cell r="CU384"/>
          <cell r="CV384"/>
          <cell r="CW384"/>
          <cell r="CX384"/>
          <cell r="CY384"/>
          <cell r="CZ384"/>
          <cell r="DA384"/>
          <cell r="DB384"/>
          <cell r="DC384"/>
          <cell r="DD384"/>
          <cell r="DE384"/>
          <cell r="DF384"/>
          <cell r="DG384"/>
          <cell r="DH384"/>
          <cell r="DI384"/>
          <cell r="DJ384"/>
          <cell r="DK384"/>
          <cell r="DL384"/>
          <cell r="DM384"/>
          <cell r="DN384"/>
          <cell r="DO384"/>
          <cell r="DP384"/>
          <cell r="DQ384"/>
          <cell r="DR384"/>
          <cell r="DS384"/>
          <cell r="DT384"/>
          <cell r="DU384"/>
          <cell r="DV384"/>
          <cell r="DW384"/>
          <cell r="DX384"/>
          <cell r="DY384"/>
          <cell r="DZ384"/>
          <cell r="EA384"/>
          <cell r="EB384"/>
          <cell r="EC384"/>
          <cell r="ED384"/>
          <cell r="EE384"/>
          <cell r="EF384"/>
          <cell r="EG384"/>
          <cell r="EH384"/>
          <cell r="EI384"/>
          <cell r="EJ384"/>
        </row>
        <row r="385">
          <cell r="B385"/>
          <cell r="C385"/>
          <cell r="D385"/>
          <cell r="E385"/>
          <cell r="F385"/>
          <cell r="G385"/>
          <cell r="H385"/>
          <cell r="I385"/>
          <cell r="J385"/>
          <cell r="K385"/>
          <cell r="L385"/>
          <cell r="M385"/>
          <cell r="N385"/>
          <cell r="O385"/>
          <cell r="P385"/>
          <cell r="Q385"/>
          <cell r="R385"/>
          <cell r="S385"/>
          <cell r="T385"/>
          <cell r="U385"/>
          <cell r="V385"/>
          <cell r="W385"/>
          <cell r="X385"/>
          <cell r="Y385"/>
          <cell r="Z385"/>
          <cell r="AA385"/>
          <cell r="AB385"/>
          <cell r="AC385"/>
          <cell r="AD385"/>
          <cell r="AE385"/>
          <cell r="AF385"/>
          <cell r="AG385"/>
          <cell r="AH385"/>
          <cell r="AI385"/>
          <cell r="AJ385"/>
          <cell r="AK385"/>
          <cell r="AL385"/>
          <cell r="AM385"/>
          <cell r="AN385"/>
          <cell r="AO385"/>
          <cell r="AP385"/>
          <cell r="AQ385"/>
          <cell r="AR385"/>
          <cell r="AS385"/>
          <cell r="AT385"/>
          <cell r="AU385"/>
          <cell r="AV385"/>
          <cell r="AW385"/>
          <cell r="AX385"/>
          <cell r="AY385"/>
          <cell r="AZ385"/>
          <cell r="BA385"/>
          <cell r="BB385"/>
          <cell r="BC385"/>
          <cell r="BD385"/>
          <cell r="BE385"/>
          <cell r="BF385"/>
          <cell r="BG385"/>
          <cell r="BH385"/>
          <cell r="BI385"/>
          <cell r="BJ385"/>
          <cell r="BK385"/>
          <cell r="BL385"/>
          <cell r="BM385"/>
          <cell r="BN385"/>
          <cell r="BO385"/>
          <cell r="BP385"/>
          <cell r="BQ385"/>
          <cell r="BR385"/>
          <cell r="BS385"/>
          <cell r="BT385"/>
          <cell r="BU385"/>
          <cell r="BV385"/>
          <cell r="BW385"/>
          <cell r="BX385"/>
          <cell r="BY385"/>
          <cell r="BZ385"/>
          <cell r="CA385"/>
          <cell r="CB385"/>
          <cell r="CC385"/>
          <cell r="CD385"/>
          <cell r="CE385"/>
          <cell r="CF385"/>
          <cell r="CG385"/>
          <cell r="CH385"/>
          <cell r="CI385"/>
          <cell r="CJ385"/>
          <cell r="CK385"/>
          <cell r="CL385"/>
          <cell r="CM385"/>
          <cell r="CN385"/>
          <cell r="CO385"/>
          <cell r="CP385"/>
          <cell r="CQ385"/>
          <cell r="CR385"/>
          <cell r="CS385"/>
          <cell r="CT385"/>
          <cell r="CU385"/>
          <cell r="CV385"/>
          <cell r="CW385"/>
          <cell r="CX385"/>
          <cell r="CY385"/>
          <cell r="CZ385"/>
          <cell r="DA385"/>
          <cell r="DB385"/>
          <cell r="DC385"/>
          <cell r="DD385"/>
          <cell r="DE385"/>
          <cell r="DF385"/>
          <cell r="DG385"/>
          <cell r="DH385"/>
          <cell r="DI385"/>
          <cell r="DJ385"/>
          <cell r="DK385"/>
          <cell r="DL385"/>
          <cell r="DM385"/>
          <cell r="DN385"/>
          <cell r="DO385"/>
          <cell r="DP385"/>
          <cell r="DQ385"/>
          <cell r="DR385"/>
          <cell r="DS385"/>
          <cell r="DT385"/>
          <cell r="DU385"/>
          <cell r="DV385"/>
          <cell r="DW385"/>
          <cell r="DX385"/>
          <cell r="DY385"/>
          <cell r="DZ385"/>
          <cell r="EA385"/>
          <cell r="EB385"/>
          <cell r="EC385"/>
          <cell r="ED385"/>
          <cell r="EE385"/>
          <cell r="EF385"/>
          <cell r="EG385"/>
          <cell r="EH385"/>
          <cell r="EI385"/>
          <cell r="EJ385"/>
        </row>
        <row r="386">
          <cell r="B386"/>
          <cell r="C386"/>
          <cell r="D386"/>
          <cell r="E386"/>
          <cell r="F386"/>
          <cell r="G386"/>
          <cell r="H386"/>
          <cell r="I386"/>
          <cell r="J386"/>
          <cell r="K386"/>
          <cell r="L386"/>
          <cell r="M386"/>
          <cell r="N386"/>
          <cell r="O386"/>
          <cell r="P386"/>
          <cell r="Q386"/>
          <cell r="R386"/>
          <cell r="S386"/>
          <cell r="T386"/>
          <cell r="U386"/>
          <cell r="V386"/>
          <cell r="W386"/>
          <cell r="X386"/>
          <cell r="Y386"/>
          <cell r="Z386"/>
          <cell r="AA386"/>
          <cell r="AB386"/>
          <cell r="AC386"/>
          <cell r="AD386"/>
          <cell r="AE386"/>
          <cell r="AF386"/>
          <cell r="AG386"/>
          <cell r="AH386"/>
          <cell r="AI386"/>
          <cell r="AJ386"/>
          <cell r="AK386"/>
          <cell r="AL386"/>
          <cell r="AM386"/>
          <cell r="AN386"/>
          <cell r="AO386"/>
          <cell r="AP386"/>
          <cell r="AQ386"/>
          <cell r="AR386"/>
          <cell r="AS386"/>
          <cell r="AT386"/>
          <cell r="AU386"/>
          <cell r="AV386"/>
          <cell r="AW386"/>
          <cell r="AX386"/>
          <cell r="AY386"/>
          <cell r="AZ386"/>
          <cell r="BA386"/>
          <cell r="BB386"/>
          <cell r="BC386"/>
          <cell r="BD386"/>
          <cell r="BE386"/>
          <cell r="BF386"/>
          <cell r="BG386"/>
          <cell r="BH386"/>
          <cell r="BI386"/>
          <cell r="BJ386"/>
          <cell r="BK386"/>
          <cell r="BL386"/>
          <cell r="BM386"/>
          <cell r="BN386"/>
          <cell r="BO386"/>
          <cell r="BP386"/>
          <cell r="BQ386"/>
          <cell r="BR386"/>
          <cell r="BS386"/>
          <cell r="BT386"/>
          <cell r="BU386"/>
          <cell r="BV386"/>
          <cell r="BW386"/>
          <cell r="BX386"/>
          <cell r="BY386"/>
          <cell r="BZ386"/>
          <cell r="CA386"/>
          <cell r="CB386"/>
          <cell r="CC386"/>
          <cell r="CD386"/>
          <cell r="CE386"/>
          <cell r="CF386"/>
          <cell r="CG386"/>
          <cell r="CH386"/>
          <cell r="CI386"/>
          <cell r="CJ386"/>
          <cell r="CK386"/>
          <cell r="CL386"/>
          <cell r="CM386"/>
          <cell r="CN386"/>
          <cell r="CO386"/>
          <cell r="CP386"/>
          <cell r="CQ386"/>
          <cell r="CR386"/>
          <cell r="CS386"/>
          <cell r="CT386"/>
          <cell r="CU386"/>
          <cell r="CV386"/>
          <cell r="CW386"/>
          <cell r="CX386"/>
          <cell r="CY386"/>
          <cell r="CZ386"/>
          <cell r="DA386"/>
          <cell r="DB386"/>
          <cell r="DC386"/>
          <cell r="DD386"/>
          <cell r="DE386"/>
          <cell r="DF386"/>
          <cell r="DG386"/>
          <cell r="DH386"/>
          <cell r="DI386"/>
          <cell r="DJ386"/>
          <cell r="DK386"/>
          <cell r="DL386"/>
          <cell r="DM386"/>
          <cell r="DN386"/>
          <cell r="DO386"/>
          <cell r="DP386"/>
          <cell r="DQ386"/>
          <cell r="DR386"/>
          <cell r="DS386"/>
          <cell r="DT386"/>
          <cell r="DU386"/>
          <cell r="DV386"/>
          <cell r="DW386"/>
          <cell r="DX386"/>
          <cell r="DY386"/>
          <cell r="DZ386"/>
          <cell r="EA386"/>
          <cell r="EB386"/>
          <cell r="EC386"/>
          <cell r="ED386"/>
          <cell r="EE386"/>
          <cell r="EF386"/>
          <cell r="EG386"/>
          <cell r="EH386"/>
          <cell r="EI386"/>
          <cell r="EJ386"/>
        </row>
        <row r="387">
          <cell r="B387"/>
          <cell r="C387"/>
          <cell r="D387"/>
          <cell r="E387"/>
          <cell r="F387"/>
          <cell r="G387"/>
          <cell r="H387"/>
          <cell r="I387"/>
          <cell r="J387"/>
          <cell r="K387"/>
          <cell r="L387"/>
          <cell r="M387"/>
          <cell r="N387"/>
          <cell r="O387"/>
          <cell r="P387"/>
          <cell r="Q387"/>
          <cell r="R387"/>
          <cell r="S387"/>
          <cell r="T387"/>
          <cell r="U387"/>
          <cell r="V387"/>
          <cell r="W387"/>
          <cell r="X387"/>
          <cell r="Y387"/>
          <cell r="Z387"/>
          <cell r="AA387"/>
          <cell r="AB387"/>
          <cell r="AC387"/>
          <cell r="AD387"/>
          <cell r="AE387"/>
          <cell r="AF387"/>
          <cell r="AG387"/>
          <cell r="AH387"/>
          <cell r="AI387"/>
          <cell r="AJ387"/>
          <cell r="AK387"/>
          <cell r="AL387"/>
          <cell r="AM387"/>
          <cell r="AN387"/>
          <cell r="AO387"/>
          <cell r="AP387"/>
          <cell r="AQ387"/>
          <cell r="AR387"/>
          <cell r="AS387"/>
          <cell r="AT387"/>
          <cell r="AU387"/>
          <cell r="AV387"/>
          <cell r="AW387"/>
          <cell r="AX387"/>
          <cell r="AY387"/>
          <cell r="AZ387"/>
          <cell r="BA387"/>
          <cell r="BB387"/>
          <cell r="BC387"/>
          <cell r="BD387"/>
          <cell r="BE387"/>
          <cell r="BF387"/>
          <cell r="BG387"/>
          <cell r="BH387"/>
          <cell r="BI387"/>
          <cell r="BJ387"/>
          <cell r="BK387"/>
          <cell r="BL387"/>
          <cell r="BM387"/>
          <cell r="BN387"/>
          <cell r="BO387"/>
          <cell r="BP387"/>
          <cell r="BQ387"/>
          <cell r="BR387"/>
          <cell r="BS387"/>
          <cell r="BT387"/>
          <cell r="BU387"/>
          <cell r="BV387"/>
          <cell r="BW387"/>
          <cell r="BX387"/>
          <cell r="BY387"/>
          <cell r="BZ387"/>
          <cell r="CA387"/>
          <cell r="CB387"/>
          <cell r="CC387"/>
          <cell r="CD387"/>
          <cell r="CE387"/>
          <cell r="CF387"/>
          <cell r="CG387"/>
          <cell r="CH387"/>
          <cell r="CI387"/>
          <cell r="CJ387"/>
          <cell r="CK387"/>
          <cell r="CL387"/>
          <cell r="CM387"/>
          <cell r="CN387"/>
          <cell r="CO387"/>
          <cell r="CP387"/>
          <cell r="CQ387"/>
          <cell r="CR387"/>
          <cell r="CS387"/>
          <cell r="CT387"/>
          <cell r="CU387"/>
          <cell r="CV387"/>
          <cell r="CW387"/>
          <cell r="CX387"/>
          <cell r="CY387"/>
          <cell r="CZ387"/>
          <cell r="DA387"/>
          <cell r="DB387"/>
          <cell r="DC387"/>
          <cell r="DD387"/>
          <cell r="DE387"/>
          <cell r="DF387"/>
          <cell r="DG387"/>
          <cell r="DH387"/>
          <cell r="DI387"/>
          <cell r="DJ387"/>
          <cell r="DK387"/>
          <cell r="DL387"/>
          <cell r="DM387"/>
          <cell r="DN387"/>
          <cell r="DO387"/>
          <cell r="DP387"/>
          <cell r="DQ387"/>
          <cell r="DR387"/>
          <cell r="DS387"/>
          <cell r="DT387"/>
          <cell r="DU387"/>
          <cell r="DV387"/>
          <cell r="DW387"/>
          <cell r="DX387"/>
          <cell r="DY387"/>
          <cell r="DZ387"/>
          <cell r="EA387"/>
          <cell r="EB387"/>
          <cell r="EC387"/>
          <cell r="ED387"/>
          <cell r="EE387"/>
          <cell r="EF387"/>
          <cell r="EG387"/>
          <cell r="EH387"/>
          <cell r="EI387"/>
          <cell r="EJ387"/>
        </row>
        <row r="388">
          <cell r="B388"/>
          <cell r="C388"/>
          <cell r="D388"/>
          <cell r="E388"/>
          <cell r="F388"/>
          <cell r="G388"/>
          <cell r="H388"/>
          <cell r="I388"/>
          <cell r="J388"/>
          <cell r="K388"/>
          <cell r="L388"/>
          <cell r="M388"/>
          <cell r="N388"/>
          <cell r="O388"/>
          <cell r="P388"/>
          <cell r="Q388"/>
          <cell r="R388"/>
          <cell r="S388"/>
          <cell r="T388"/>
          <cell r="U388"/>
          <cell r="V388"/>
          <cell r="W388"/>
          <cell r="X388"/>
          <cell r="Y388"/>
          <cell r="Z388"/>
          <cell r="AA388"/>
          <cell r="AB388"/>
          <cell r="AC388"/>
          <cell r="AD388"/>
          <cell r="AE388"/>
          <cell r="AF388"/>
          <cell r="AG388"/>
          <cell r="AH388"/>
          <cell r="AI388"/>
          <cell r="AJ388"/>
          <cell r="AK388"/>
          <cell r="AL388"/>
          <cell r="AM388"/>
          <cell r="AN388"/>
          <cell r="AO388"/>
          <cell r="AP388"/>
          <cell r="AQ388"/>
          <cell r="AR388"/>
          <cell r="AS388"/>
          <cell r="AT388"/>
          <cell r="AU388"/>
          <cell r="AV388"/>
          <cell r="AW388"/>
          <cell r="AX388"/>
          <cell r="AY388"/>
          <cell r="AZ388"/>
          <cell r="BA388"/>
          <cell r="BB388"/>
          <cell r="BC388"/>
          <cell r="BD388"/>
          <cell r="BE388"/>
          <cell r="BF388"/>
          <cell r="BG388"/>
          <cell r="BH388"/>
          <cell r="BI388"/>
          <cell r="BJ388"/>
          <cell r="BK388"/>
          <cell r="BL388"/>
          <cell r="BM388"/>
          <cell r="BN388"/>
          <cell r="BO388"/>
          <cell r="BP388"/>
          <cell r="BQ388"/>
          <cell r="BR388"/>
          <cell r="BS388"/>
          <cell r="BT388"/>
          <cell r="BU388"/>
          <cell r="BV388"/>
          <cell r="BW388"/>
          <cell r="BX388"/>
          <cell r="BY388"/>
          <cell r="BZ388"/>
          <cell r="CA388"/>
          <cell r="CB388"/>
          <cell r="CC388"/>
          <cell r="CD388"/>
          <cell r="CE388"/>
          <cell r="CF388"/>
          <cell r="CG388"/>
          <cell r="CH388"/>
          <cell r="CI388"/>
          <cell r="CJ388"/>
          <cell r="CK388"/>
          <cell r="CL388"/>
          <cell r="CM388"/>
          <cell r="CN388"/>
          <cell r="CO388"/>
          <cell r="CP388"/>
          <cell r="CQ388"/>
          <cell r="CR388"/>
          <cell r="CS388"/>
          <cell r="CT388"/>
          <cell r="CU388"/>
          <cell r="CV388"/>
          <cell r="CW388"/>
          <cell r="CX388"/>
          <cell r="CY388"/>
          <cell r="CZ388"/>
          <cell r="DA388"/>
          <cell r="DB388"/>
          <cell r="DC388"/>
          <cell r="DD388"/>
          <cell r="DE388"/>
          <cell r="DF388"/>
          <cell r="DG388"/>
          <cell r="DH388"/>
          <cell r="DI388"/>
          <cell r="DJ388"/>
          <cell r="DK388"/>
          <cell r="DL388"/>
          <cell r="DM388"/>
          <cell r="DN388"/>
          <cell r="DO388"/>
          <cell r="DP388"/>
          <cell r="DQ388"/>
          <cell r="DR388"/>
          <cell r="DS388"/>
          <cell r="DT388"/>
          <cell r="DU388"/>
          <cell r="DV388"/>
          <cell r="DW388"/>
          <cell r="DX388"/>
          <cell r="DY388"/>
          <cell r="DZ388"/>
          <cell r="EA388"/>
          <cell r="EB388"/>
          <cell r="EC388"/>
          <cell r="ED388"/>
          <cell r="EE388"/>
          <cell r="EF388"/>
          <cell r="EG388"/>
          <cell r="EH388"/>
          <cell r="EI388"/>
          <cell r="EJ388"/>
        </row>
        <row r="389">
          <cell r="B389"/>
          <cell r="C389"/>
          <cell r="D389"/>
          <cell r="E389"/>
          <cell r="F389"/>
          <cell r="G389"/>
          <cell r="H389"/>
          <cell r="I389"/>
          <cell r="J389"/>
          <cell r="K389"/>
          <cell r="L389"/>
          <cell r="M389"/>
          <cell r="N389"/>
          <cell r="O389"/>
          <cell r="P389"/>
          <cell r="Q389"/>
          <cell r="R389"/>
          <cell r="S389"/>
          <cell r="T389"/>
          <cell r="U389"/>
          <cell r="V389"/>
          <cell r="W389"/>
          <cell r="X389"/>
          <cell r="Y389"/>
          <cell r="Z389"/>
          <cell r="AA389"/>
          <cell r="AB389"/>
          <cell r="AC389"/>
          <cell r="AD389"/>
          <cell r="AE389"/>
          <cell r="AF389"/>
          <cell r="AG389"/>
          <cell r="AH389"/>
          <cell r="AI389"/>
          <cell r="AJ389"/>
          <cell r="AK389"/>
          <cell r="AL389"/>
          <cell r="AM389"/>
          <cell r="AN389"/>
          <cell r="AO389"/>
          <cell r="AP389"/>
          <cell r="AQ389"/>
          <cell r="AR389"/>
          <cell r="AS389"/>
          <cell r="AT389"/>
          <cell r="AU389"/>
          <cell r="AV389"/>
          <cell r="AW389"/>
          <cell r="AX389"/>
          <cell r="AY389"/>
          <cell r="AZ389"/>
          <cell r="BA389"/>
          <cell r="BB389"/>
          <cell r="BC389"/>
          <cell r="BD389"/>
          <cell r="BE389"/>
          <cell r="BF389"/>
          <cell r="BG389"/>
          <cell r="BH389"/>
          <cell r="BI389"/>
          <cell r="BJ389"/>
          <cell r="BK389"/>
          <cell r="BL389"/>
          <cell r="BM389"/>
          <cell r="BN389"/>
          <cell r="BO389"/>
          <cell r="BP389"/>
          <cell r="BQ389"/>
          <cell r="BR389"/>
          <cell r="BS389"/>
          <cell r="BT389"/>
          <cell r="BU389"/>
          <cell r="BV389"/>
          <cell r="BW389"/>
          <cell r="BX389"/>
          <cell r="BY389"/>
          <cell r="BZ389"/>
          <cell r="CA389"/>
          <cell r="CB389"/>
          <cell r="CC389"/>
          <cell r="CD389"/>
          <cell r="CE389"/>
          <cell r="CF389"/>
          <cell r="CG389"/>
          <cell r="CH389"/>
          <cell r="CI389"/>
          <cell r="CJ389"/>
          <cell r="CK389"/>
          <cell r="CL389"/>
          <cell r="CM389"/>
          <cell r="CN389"/>
          <cell r="CO389"/>
          <cell r="CP389"/>
          <cell r="CQ389"/>
          <cell r="CR389"/>
          <cell r="CS389"/>
          <cell r="CT389"/>
          <cell r="CU389"/>
          <cell r="CV389"/>
          <cell r="CW389"/>
          <cell r="CX389"/>
          <cell r="CY389"/>
          <cell r="CZ389"/>
          <cell r="DA389"/>
          <cell r="DB389"/>
          <cell r="DC389"/>
          <cell r="DD389"/>
          <cell r="DE389"/>
          <cell r="DF389"/>
          <cell r="DG389"/>
          <cell r="DH389"/>
          <cell r="DI389"/>
          <cell r="DJ389"/>
          <cell r="DK389"/>
          <cell r="DL389"/>
          <cell r="DM389"/>
          <cell r="DN389"/>
          <cell r="DO389"/>
          <cell r="DP389"/>
          <cell r="DQ389"/>
          <cell r="DR389"/>
          <cell r="DS389"/>
          <cell r="DT389"/>
          <cell r="DU389"/>
          <cell r="DV389"/>
          <cell r="DW389"/>
          <cell r="DX389"/>
          <cell r="DY389"/>
          <cell r="DZ389"/>
          <cell r="EA389"/>
          <cell r="EB389"/>
          <cell r="EC389"/>
          <cell r="ED389"/>
          <cell r="EE389"/>
          <cell r="EF389"/>
          <cell r="EG389"/>
          <cell r="EH389"/>
          <cell r="EI389"/>
          <cell r="EJ389"/>
        </row>
        <row r="390">
          <cell r="B390"/>
          <cell r="C390"/>
          <cell r="D390"/>
          <cell r="E390"/>
          <cell r="F390"/>
          <cell r="G390"/>
          <cell r="H390"/>
          <cell r="I390"/>
          <cell r="J390"/>
          <cell r="K390"/>
          <cell r="L390"/>
          <cell r="M390"/>
          <cell r="N390"/>
          <cell r="O390"/>
          <cell r="P390"/>
          <cell r="Q390"/>
          <cell r="R390"/>
          <cell r="S390"/>
          <cell r="T390"/>
          <cell r="U390"/>
          <cell r="V390"/>
          <cell r="W390"/>
          <cell r="X390"/>
          <cell r="Y390"/>
          <cell r="Z390"/>
          <cell r="AA390"/>
          <cell r="AB390"/>
          <cell r="AC390"/>
          <cell r="AD390"/>
          <cell r="AE390"/>
          <cell r="AF390"/>
          <cell r="AG390"/>
          <cell r="AH390"/>
          <cell r="AI390"/>
          <cell r="AJ390"/>
          <cell r="AK390"/>
          <cell r="AL390"/>
          <cell r="AM390"/>
          <cell r="AN390"/>
          <cell r="AO390"/>
          <cell r="AP390"/>
          <cell r="AQ390"/>
          <cell r="AR390"/>
          <cell r="AS390"/>
          <cell r="AT390"/>
          <cell r="AU390"/>
          <cell r="AV390"/>
          <cell r="AW390"/>
          <cell r="AX390"/>
          <cell r="AY390"/>
          <cell r="AZ390"/>
          <cell r="BA390"/>
          <cell r="BB390"/>
          <cell r="BC390"/>
          <cell r="BD390"/>
          <cell r="BE390"/>
          <cell r="BF390"/>
          <cell r="BG390"/>
          <cell r="BH390"/>
          <cell r="BI390"/>
          <cell r="BJ390"/>
          <cell r="BK390"/>
          <cell r="BL390"/>
          <cell r="BM390"/>
          <cell r="BN390"/>
          <cell r="BO390"/>
          <cell r="BP390"/>
          <cell r="BQ390"/>
          <cell r="BR390"/>
          <cell r="BS390"/>
          <cell r="BT390"/>
          <cell r="BU390"/>
          <cell r="BV390"/>
          <cell r="BW390"/>
          <cell r="BX390"/>
          <cell r="BY390"/>
          <cell r="BZ390"/>
          <cell r="CA390"/>
          <cell r="CB390"/>
          <cell r="CC390"/>
          <cell r="CD390"/>
          <cell r="CE390"/>
          <cell r="CF390"/>
          <cell r="CG390"/>
          <cell r="CH390"/>
          <cell r="CI390"/>
          <cell r="CJ390"/>
          <cell r="CK390"/>
          <cell r="CL390"/>
          <cell r="CM390"/>
          <cell r="CN390"/>
          <cell r="CO390"/>
          <cell r="CP390"/>
          <cell r="CQ390"/>
          <cell r="CR390"/>
          <cell r="CS390"/>
          <cell r="CT390"/>
          <cell r="CU390"/>
          <cell r="CV390"/>
          <cell r="CW390"/>
          <cell r="CX390"/>
          <cell r="CY390"/>
          <cell r="CZ390"/>
          <cell r="DA390"/>
          <cell r="DB390"/>
          <cell r="DC390"/>
          <cell r="DD390"/>
          <cell r="DE390"/>
          <cell r="DF390"/>
          <cell r="DG390"/>
          <cell r="DH390"/>
          <cell r="DI390"/>
          <cell r="DJ390"/>
          <cell r="DK390"/>
          <cell r="DL390"/>
          <cell r="DM390"/>
          <cell r="DN390"/>
          <cell r="DO390"/>
          <cell r="DP390"/>
          <cell r="DQ390"/>
          <cell r="DR390"/>
          <cell r="DS390"/>
          <cell r="DT390"/>
          <cell r="DU390"/>
          <cell r="DV390"/>
          <cell r="DW390"/>
          <cell r="DX390"/>
          <cell r="DY390"/>
          <cell r="DZ390"/>
          <cell r="EA390"/>
          <cell r="EB390"/>
          <cell r="EC390"/>
          <cell r="ED390"/>
          <cell r="EE390"/>
          <cell r="EF390"/>
          <cell r="EG390"/>
          <cell r="EH390"/>
          <cell r="EI390"/>
          <cell r="EJ390"/>
        </row>
        <row r="391">
          <cell r="B391"/>
          <cell r="C391"/>
          <cell r="D391"/>
          <cell r="E391"/>
          <cell r="F391"/>
          <cell r="G391"/>
          <cell r="H391"/>
          <cell r="I391"/>
          <cell r="J391"/>
          <cell r="K391"/>
          <cell r="L391"/>
          <cell r="M391"/>
          <cell r="N391"/>
          <cell r="O391"/>
          <cell r="P391"/>
          <cell r="Q391"/>
          <cell r="R391"/>
          <cell r="S391"/>
          <cell r="T391"/>
          <cell r="U391"/>
          <cell r="V391"/>
          <cell r="W391"/>
          <cell r="X391"/>
          <cell r="Y391"/>
          <cell r="Z391"/>
          <cell r="AA391"/>
          <cell r="AB391"/>
          <cell r="AC391"/>
          <cell r="AD391"/>
          <cell r="AE391"/>
          <cell r="AF391"/>
          <cell r="AG391"/>
          <cell r="AH391"/>
          <cell r="AI391"/>
          <cell r="AJ391"/>
          <cell r="AK391"/>
          <cell r="AL391"/>
          <cell r="AM391"/>
          <cell r="AN391"/>
          <cell r="AO391"/>
          <cell r="AP391"/>
          <cell r="AQ391"/>
          <cell r="AR391"/>
          <cell r="AS391"/>
          <cell r="AT391"/>
          <cell r="AU391"/>
          <cell r="AV391"/>
          <cell r="AW391"/>
          <cell r="AX391"/>
          <cell r="AY391"/>
          <cell r="AZ391"/>
          <cell r="BA391"/>
          <cell r="BB391"/>
          <cell r="BC391"/>
          <cell r="BD391"/>
          <cell r="BE391"/>
          <cell r="BF391"/>
          <cell r="BG391"/>
          <cell r="BH391"/>
          <cell r="BI391"/>
          <cell r="BJ391"/>
          <cell r="BK391"/>
          <cell r="BL391"/>
          <cell r="BM391"/>
          <cell r="BN391"/>
          <cell r="BO391"/>
          <cell r="BP391"/>
          <cell r="BQ391"/>
          <cell r="BR391"/>
          <cell r="BS391"/>
          <cell r="BT391"/>
          <cell r="BU391"/>
          <cell r="BV391"/>
          <cell r="BW391"/>
          <cell r="BX391"/>
          <cell r="BY391"/>
          <cell r="BZ391"/>
          <cell r="CA391"/>
          <cell r="CB391"/>
          <cell r="CC391"/>
          <cell r="CD391"/>
          <cell r="CE391"/>
          <cell r="CF391"/>
          <cell r="CG391"/>
          <cell r="CH391"/>
          <cell r="CI391"/>
          <cell r="CJ391"/>
          <cell r="CK391"/>
          <cell r="CL391"/>
          <cell r="CM391"/>
          <cell r="CN391"/>
          <cell r="CO391"/>
          <cell r="CP391"/>
          <cell r="CQ391"/>
          <cell r="CR391"/>
          <cell r="CS391"/>
          <cell r="CT391"/>
          <cell r="CU391"/>
          <cell r="CV391"/>
          <cell r="CW391"/>
          <cell r="CX391"/>
          <cell r="CY391"/>
          <cell r="CZ391"/>
          <cell r="DA391"/>
          <cell r="DB391"/>
          <cell r="DC391"/>
          <cell r="DD391"/>
          <cell r="DE391"/>
          <cell r="DF391"/>
          <cell r="DG391"/>
          <cell r="DH391"/>
          <cell r="DI391"/>
          <cell r="DJ391"/>
          <cell r="DK391"/>
          <cell r="DL391"/>
          <cell r="DM391"/>
          <cell r="DN391"/>
          <cell r="DO391"/>
          <cell r="DP391"/>
          <cell r="DQ391"/>
          <cell r="DR391"/>
          <cell r="DS391"/>
          <cell r="DT391"/>
          <cell r="DU391"/>
          <cell r="DV391"/>
          <cell r="DW391"/>
          <cell r="DX391"/>
          <cell r="DY391"/>
          <cell r="DZ391"/>
          <cell r="EA391"/>
          <cell r="EB391"/>
          <cell r="EC391"/>
          <cell r="ED391"/>
          <cell r="EE391"/>
          <cell r="EF391"/>
          <cell r="EG391"/>
          <cell r="EH391"/>
          <cell r="EI391"/>
          <cell r="EJ391"/>
        </row>
        <row r="392">
          <cell r="B392"/>
          <cell r="C392"/>
          <cell r="D392"/>
          <cell r="E392"/>
          <cell r="F392"/>
          <cell r="G392"/>
          <cell r="H392"/>
          <cell r="I392"/>
          <cell r="J392"/>
          <cell r="K392"/>
          <cell r="L392"/>
          <cell r="M392"/>
          <cell r="N392"/>
          <cell r="O392"/>
          <cell r="P392"/>
          <cell r="Q392"/>
          <cell r="R392"/>
          <cell r="S392"/>
          <cell r="T392"/>
          <cell r="U392"/>
          <cell r="V392"/>
          <cell r="W392"/>
          <cell r="X392"/>
          <cell r="Y392"/>
          <cell r="Z392"/>
          <cell r="AA392"/>
          <cell r="AB392"/>
          <cell r="AC392"/>
          <cell r="AD392"/>
          <cell r="AE392"/>
          <cell r="AF392"/>
          <cell r="AG392"/>
          <cell r="AH392"/>
          <cell r="AI392"/>
          <cell r="AJ392"/>
          <cell r="AK392"/>
          <cell r="AL392"/>
          <cell r="AM392"/>
          <cell r="AN392"/>
          <cell r="AO392"/>
          <cell r="AP392"/>
          <cell r="AQ392"/>
          <cell r="AR392"/>
          <cell r="AS392"/>
          <cell r="AT392"/>
          <cell r="AU392"/>
          <cell r="AV392"/>
          <cell r="AW392"/>
          <cell r="AX392"/>
          <cell r="AY392"/>
          <cell r="AZ392"/>
          <cell r="BA392"/>
          <cell r="BB392"/>
          <cell r="BC392"/>
          <cell r="BD392"/>
          <cell r="BE392"/>
          <cell r="BF392"/>
          <cell r="BG392"/>
          <cell r="BH392"/>
          <cell r="BI392"/>
          <cell r="BJ392"/>
          <cell r="BK392"/>
          <cell r="BL392"/>
          <cell r="BM392"/>
          <cell r="BN392"/>
          <cell r="BO392"/>
          <cell r="BP392"/>
          <cell r="BQ392"/>
          <cell r="BR392"/>
          <cell r="BS392"/>
          <cell r="BT392"/>
          <cell r="BU392"/>
          <cell r="BV392"/>
          <cell r="BW392"/>
          <cell r="BX392"/>
          <cell r="BY392"/>
          <cell r="BZ392"/>
          <cell r="CA392"/>
          <cell r="CB392"/>
          <cell r="CC392"/>
          <cell r="CD392"/>
          <cell r="CE392"/>
          <cell r="CF392"/>
          <cell r="CG392"/>
          <cell r="CH392"/>
          <cell r="CI392"/>
          <cell r="CJ392"/>
          <cell r="CK392"/>
          <cell r="CL392"/>
          <cell r="CM392"/>
          <cell r="CN392"/>
          <cell r="CO392"/>
          <cell r="CP392"/>
          <cell r="CQ392"/>
          <cell r="CR392"/>
          <cell r="CS392"/>
          <cell r="CT392"/>
          <cell r="CU392"/>
          <cell r="CV392"/>
          <cell r="CW392"/>
          <cell r="CX392"/>
          <cell r="CY392"/>
          <cell r="CZ392"/>
          <cell r="DA392"/>
          <cell r="DB392"/>
          <cell r="DC392"/>
          <cell r="DD392"/>
          <cell r="DE392"/>
          <cell r="DF392"/>
          <cell r="DG392"/>
          <cell r="DH392"/>
          <cell r="DI392"/>
          <cell r="DJ392"/>
          <cell r="DK392"/>
          <cell r="DL392"/>
          <cell r="DM392"/>
          <cell r="DN392"/>
          <cell r="DO392"/>
          <cell r="DP392"/>
          <cell r="DQ392"/>
          <cell r="DR392"/>
          <cell r="DS392"/>
          <cell r="DT392"/>
          <cell r="DU392"/>
          <cell r="DV392"/>
          <cell r="DW392"/>
          <cell r="DX392"/>
          <cell r="DY392"/>
          <cell r="DZ392"/>
          <cell r="EA392"/>
          <cell r="EB392"/>
          <cell r="EC392"/>
          <cell r="ED392"/>
          <cell r="EE392"/>
          <cell r="EF392"/>
          <cell r="EG392"/>
          <cell r="EH392"/>
          <cell r="EI392"/>
          <cell r="EJ392"/>
        </row>
        <row r="393">
          <cell r="B393"/>
          <cell r="C393"/>
          <cell r="D393"/>
          <cell r="E393"/>
          <cell r="F393"/>
          <cell r="G393"/>
          <cell r="H393"/>
          <cell r="I393"/>
          <cell r="J393"/>
          <cell r="K393"/>
          <cell r="L393"/>
          <cell r="M393"/>
          <cell r="N393"/>
          <cell r="O393"/>
          <cell r="P393"/>
          <cell r="Q393"/>
          <cell r="R393"/>
          <cell r="S393"/>
          <cell r="T393"/>
          <cell r="U393"/>
          <cell r="V393"/>
          <cell r="W393"/>
          <cell r="X393"/>
          <cell r="Y393"/>
          <cell r="Z393"/>
          <cell r="AA393"/>
          <cell r="AB393"/>
          <cell r="AC393"/>
          <cell r="AD393"/>
          <cell r="AE393"/>
          <cell r="AF393"/>
          <cell r="AG393"/>
          <cell r="AH393"/>
          <cell r="AI393"/>
          <cell r="AJ393"/>
          <cell r="AK393"/>
          <cell r="AL393"/>
          <cell r="AM393"/>
          <cell r="AN393"/>
          <cell r="AO393"/>
          <cell r="AP393"/>
          <cell r="AQ393"/>
          <cell r="AR393"/>
          <cell r="AS393"/>
          <cell r="AT393"/>
          <cell r="AU393"/>
          <cell r="AV393"/>
          <cell r="AW393"/>
          <cell r="AX393"/>
          <cell r="AY393"/>
          <cell r="AZ393"/>
          <cell r="BA393"/>
          <cell r="BB393"/>
          <cell r="BC393"/>
          <cell r="BD393"/>
          <cell r="BE393"/>
          <cell r="BF393"/>
          <cell r="BG393"/>
          <cell r="BH393"/>
          <cell r="BI393"/>
          <cell r="BJ393"/>
          <cell r="BK393"/>
          <cell r="BL393"/>
          <cell r="BM393"/>
          <cell r="BN393"/>
          <cell r="BO393"/>
          <cell r="BP393"/>
          <cell r="BQ393"/>
          <cell r="BR393"/>
          <cell r="BS393"/>
          <cell r="BT393"/>
          <cell r="BU393"/>
          <cell r="BV393"/>
          <cell r="BW393"/>
          <cell r="BX393"/>
          <cell r="BY393"/>
          <cell r="BZ393"/>
          <cell r="CA393"/>
          <cell r="CB393"/>
          <cell r="CC393"/>
          <cell r="CD393"/>
          <cell r="CE393"/>
          <cell r="CF393"/>
          <cell r="CG393"/>
          <cell r="CH393"/>
          <cell r="CI393"/>
          <cell r="CJ393"/>
          <cell r="CK393"/>
          <cell r="CL393"/>
          <cell r="CM393"/>
          <cell r="CN393"/>
          <cell r="CO393"/>
          <cell r="CP393"/>
          <cell r="CQ393"/>
          <cell r="CR393"/>
          <cell r="CS393"/>
          <cell r="CT393"/>
          <cell r="CU393"/>
          <cell r="CV393"/>
          <cell r="CW393"/>
          <cell r="CX393"/>
          <cell r="CY393"/>
          <cell r="CZ393"/>
          <cell r="DA393"/>
          <cell r="DB393"/>
          <cell r="DC393"/>
          <cell r="DD393"/>
          <cell r="DE393"/>
          <cell r="DF393"/>
          <cell r="DG393"/>
          <cell r="DH393"/>
          <cell r="DI393"/>
          <cell r="DJ393"/>
          <cell r="DK393"/>
          <cell r="DL393"/>
          <cell r="DM393"/>
          <cell r="DN393"/>
          <cell r="DO393"/>
          <cell r="DP393"/>
          <cell r="DQ393"/>
          <cell r="DR393"/>
          <cell r="DS393"/>
          <cell r="DT393"/>
          <cell r="DU393"/>
          <cell r="DV393"/>
          <cell r="DW393"/>
          <cell r="DX393"/>
          <cell r="DY393"/>
          <cell r="DZ393"/>
          <cell r="EA393"/>
          <cell r="EB393"/>
          <cell r="EC393"/>
          <cell r="ED393"/>
          <cell r="EE393"/>
          <cell r="EF393"/>
          <cell r="EG393"/>
          <cell r="EH393"/>
          <cell r="EI393"/>
          <cell r="EJ393"/>
        </row>
        <row r="394">
          <cell r="B394"/>
          <cell r="C394"/>
          <cell r="D394"/>
          <cell r="E394"/>
          <cell r="F394"/>
          <cell r="G394"/>
          <cell r="H394"/>
          <cell r="I394"/>
          <cell r="J394"/>
          <cell r="K394"/>
          <cell r="L394"/>
          <cell r="M394"/>
          <cell r="N394"/>
          <cell r="O394"/>
          <cell r="P394"/>
          <cell r="Q394"/>
          <cell r="R394"/>
          <cell r="S394"/>
          <cell r="T394"/>
          <cell r="U394"/>
          <cell r="V394"/>
          <cell r="W394"/>
          <cell r="X394"/>
          <cell r="Y394"/>
          <cell r="Z394"/>
          <cell r="AA394"/>
          <cell r="AB394"/>
          <cell r="AC394"/>
          <cell r="AD394"/>
          <cell r="AE394"/>
          <cell r="AF394"/>
          <cell r="AG394"/>
          <cell r="AH394"/>
          <cell r="AI394"/>
          <cell r="AJ394"/>
          <cell r="AK394"/>
          <cell r="AL394"/>
          <cell r="AM394"/>
          <cell r="AN394"/>
          <cell r="AO394"/>
          <cell r="AP394"/>
          <cell r="AQ394"/>
          <cell r="AR394"/>
          <cell r="AS394"/>
          <cell r="AT394"/>
          <cell r="AU394"/>
          <cell r="AV394"/>
          <cell r="AW394"/>
          <cell r="AX394"/>
          <cell r="AY394"/>
          <cell r="AZ394"/>
          <cell r="BA394"/>
          <cell r="BB394"/>
          <cell r="BC394"/>
          <cell r="BD394"/>
          <cell r="BE394"/>
          <cell r="BF394"/>
          <cell r="BG394"/>
          <cell r="BH394"/>
          <cell r="BI394"/>
          <cell r="BJ394"/>
          <cell r="BK394"/>
          <cell r="BL394"/>
          <cell r="BM394"/>
          <cell r="BN394"/>
          <cell r="BO394"/>
          <cell r="BP394"/>
          <cell r="BQ394"/>
          <cell r="BR394"/>
          <cell r="BS394"/>
          <cell r="BT394"/>
          <cell r="BU394"/>
          <cell r="BV394"/>
          <cell r="BW394"/>
          <cell r="BX394"/>
          <cell r="BY394"/>
          <cell r="BZ394"/>
          <cell r="CA394"/>
          <cell r="CB394"/>
          <cell r="CC394"/>
          <cell r="CD394"/>
          <cell r="CE394"/>
          <cell r="CF394"/>
          <cell r="CG394"/>
          <cell r="CH394"/>
          <cell r="CI394"/>
          <cell r="CJ394"/>
          <cell r="CK394"/>
          <cell r="CL394"/>
          <cell r="CM394"/>
          <cell r="CN394"/>
          <cell r="CO394"/>
          <cell r="CP394"/>
          <cell r="CQ394"/>
          <cell r="CR394"/>
          <cell r="CS394"/>
          <cell r="CT394"/>
          <cell r="CU394"/>
          <cell r="CV394"/>
          <cell r="CW394"/>
          <cell r="CX394"/>
          <cell r="CY394"/>
          <cell r="CZ394"/>
          <cell r="DA394"/>
          <cell r="DB394"/>
          <cell r="DC394"/>
          <cell r="DD394"/>
          <cell r="DE394"/>
          <cell r="DF394"/>
          <cell r="DG394"/>
          <cell r="DH394"/>
          <cell r="DI394"/>
          <cell r="DJ394"/>
          <cell r="DK394"/>
          <cell r="DL394"/>
          <cell r="DM394"/>
          <cell r="DN394"/>
          <cell r="DO394"/>
          <cell r="DP394"/>
          <cell r="DQ394"/>
          <cell r="DR394"/>
          <cell r="DS394"/>
          <cell r="DT394"/>
          <cell r="DU394"/>
          <cell r="DV394"/>
          <cell r="DW394"/>
          <cell r="DX394"/>
          <cell r="DY394"/>
          <cell r="DZ394"/>
          <cell r="EA394"/>
          <cell r="EB394"/>
          <cell r="EC394"/>
          <cell r="ED394"/>
          <cell r="EE394"/>
          <cell r="EF394"/>
          <cell r="EG394"/>
          <cell r="EH394"/>
          <cell r="EI394"/>
          <cell r="EJ394"/>
        </row>
        <row r="395">
          <cell r="B395"/>
          <cell r="C395"/>
          <cell r="D395"/>
          <cell r="E395"/>
          <cell r="F395"/>
          <cell r="G395"/>
          <cell r="H395"/>
          <cell r="I395"/>
          <cell r="J395"/>
          <cell r="K395"/>
          <cell r="L395"/>
          <cell r="M395"/>
          <cell r="N395"/>
          <cell r="O395"/>
          <cell r="P395"/>
          <cell r="Q395"/>
          <cell r="R395"/>
          <cell r="S395"/>
          <cell r="T395"/>
          <cell r="U395"/>
          <cell r="V395"/>
          <cell r="W395"/>
          <cell r="X395"/>
          <cell r="Y395"/>
          <cell r="Z395"/>
          <cell r="AA395"/>
          <cell r="AB395"/>
          <cell r="AC395"/>
          <cell r="AD395"/>
          <cell r="AE395"/>
          <cell r="AF395"/>
          <cell r="AG395"/>
          <cell r="AH395"/>
          <cell r="AI395"/>
          <cell r="AJ395"/>
          <cell r="AK395"/>
          <cell r="AL395"/>
          <cell r="AM395"/>
          <cell r="AN395"/>
          <cell r="AO395"/>
          <cell r="AP395"/>
          <cell r="AQ395"/>
          <cell r="AR395"/>
          <cell r="AS395"/>
          <cell r="AT395"/>
          <cell r="AU395"/>
          <cell r="AV395"/>
          <cell r="AW395"/>
          <cell r="AX395"/>
          <cell r="AY395"/>
          <cell r="AZ395"/>
          <cell r="BA395"/>
          <cell r="BB395"/>
          <cell r="BC395"/>
          <cell r="BD395"/>
          <cell r="BE395"/>
          <cell r="BF395"/>
          <cell r="BG395"/>
          <cell r="BH395"/>
          <cell r="BI395"/>
          <cell r="BJ395"/>
          <cell r="BK395"/>
          <cell r="BL395"/>
          <cell r="BM395"/>
          <cell r="BN395"/>
          <cell r="BO395"/>
          <cell r="BP395"/>
          <cell r="BQ395"/>
          <cell r="BR395"/>
          <cell r="BS395"/>
          <cell r="BT395"/>
          <cell r="BU395"/>
          <cell r="BV395"/>
          <cell r="BW395"/>
          <cell r="BX395"/>
          <cell r="BY395"/>
          <cell r="BZ395"/>
          <cell r="CA395"/>
          <cell r="CB395"/>
          <cell r="CC395"/>
          <cell r="CD395"/>
          <cell r="CE395"/>
          <cell r="CF395"/>
          <cell r="CG395"/>
          <cell r="CH395"/>
          <cell r="CI395"/>
          <cell r="CJ395"/>
          <cell r="CK395"/>
          <cell r="CL395"/>
          <cell r="CM395"/>
          <cell r="CN395"/>
          <cell r="CO395"/>
          <cell r="CP395"/>
          <cell r="CQ395"/>
          <cell r="CR395"/>
          <cell r="CS395"/>
          <cell r="CT395"/>
          <cell r="CU395"/>
          <cell r="CV395"/>
          <cell r="CW395"/>
          <cell r="CX395"/>
          <cell r="CY395"/>
          <cell r="CZ395"/>
          <cell r="DA395"/>
          <cell r="DB395"/>
          <cell r="DC395"/>
          <cell r="DD395"/>
          <cell r="DE395"/>
          <cell r="DF395"/>
          <cell r="DG395"/>
          <cell r="DH395"/>
          <cell r="DI395"/>
          <cell r="DJ395"/>
          <cell r="DK395"/>
          <cell r="DL395"/>
          <cell r="DM395"/>
          <cell r="DN395"/>
          <cell r="DO395"/>
          <cell r="DP395"/>
          <cell r="DQ395"/>
          <cell r="DR395"/>
          <cell r="DS395"/>
          <cell r="DT395"/>
          <cell r="DU395"/>
          <cell r="DV395"/>
          <cell r="DW395"/>
          <cell r="DX395"/>
          <cell r="DY395"/>
          <cell r="DZ395"/>
          <cell r="EA395"/>
          <cell r="EB395"/>
          <cell r="EC395"/>
          <cell r="ED395"/>
          <cell r="EE395"/>
          <cell r="EF395"/>
          <cell r="EG395"/>
          <cell r="EH395"/>
          <cell r="EI395"/>
          <cell r="EJ395"/>
        </row>
        <row r="396">
          <cell r="B396"/>
          <cell r="C396"/>
          <cell r="D396"/>
          <cell r="E396"/>
          <cell r="F396"/>
          <cell r="G396"/>
          <cell r="H396"/>
          <cell r="I396"/>
          <cell r="J396"/>
          <cell r="K396"/>
          <cell r="L396"/>
          <cell r="M396"/>
          <cell r="N396"/>
          <cell r="O396"/>
          <cell r="P396"/>
          <cell r="Q396"/>
          <cell r="R396"/>
          <cell r="S396"/>
          <cell r="T396"/>
          <cell r="U396"/>
          <cell r="V396"/>
          <cell r="W396"/>
          <cell r="X396"/>
          <cell r="Y396"/>
          <cell r="Z396"/>
          <cell r="AA396"/>
          <cell r="AB396"/>
          <cell r="AC396"/>
          <cell r="AD396"/>
          <cell r="AE396"/>
          <cell r="AF396"/>
          <cell r="AG396"/>
          <cell r="AH396"/>
          <cell r="AI396"/>
          <cell r="AJ396"/>
          <cell r="AK396"/>
          <cell r="AL396"/>
          <cell r="AM396"/>
          <cell r="AN396"/>
          <cell r="AO396"/>
          <cell r="AP396"/>
          <cell r="AQ396"/>
          <cell r="AR396"/>
          <cell r="AS396"/>
          <cell r="AT396"/>
          <cell r="AU396"/>
          <cell r="AV396"/>
          <cell r="AW396"/>
          <cell r="AX396"/>
          <cell r="AY396"/>
          <cell r="AZ396"/>
          <cell r="BA396"/>
          <cell r="BB396"/>
          <cell r="BC396"/>
          <cell r="BD396"/>
          <cell r="BE396"/>
          <cell r="BF396"/>
          <cell r="BG396"/>
          <cell r="BH396"/>
          <cell r="BI396"/>
          <cell r="BJ396"/>
          <cell r="BK396"/>
          <cell r="BL396"/>
          <cell r="BM396"/>
          <cell r="BN396"/>
          <cell r="BO396"/>
          <cell r="BP396"/>
          <cell r="BQ396"/>
          <cell r="BR396"/>
          <cell r="BS396"/>
          <cell r="BT396"/>
          <cell r="BU396"/>
          <cell r="BV396"/>
          <cell r="BW396"/>
          <cell r="BX396"/>
          <cell r="BY396"/>
          <cell r="BZ396"/>
          <cell r="CA396"/>
          <cell r="CB396"/>
          <cell r="CC396"/>
          <cell r="CD396"/>
          <cell r="CE396"/>
          <cell r="CF396"/>
          <cell r="CG396"/>
          <cell r="CH396"/>
          <cell r="CI396"/>
          <cell r="CJ396"/>
          <cell r="CK396"/>
          <cell r="CL396"/>
          <cell r="CM396"/>
          <cell r="CN396"/>
          <cell r="CO396"/>
          <cell r="CP396"/>
          <cell r="CQ396"/>
          <cell r="CR396"/>
          <cell r="CS396"/>
          <cell r="CT396"/>
          <cell r="CU396"/>
          <cell r="CV396"/>
          <cell r="CW396"/>
          <cell r="CX396"/>
          <cell r="CY396"/>
          <cell r="CZ396"/>
          <cell r="DA396"/>
          <cell r="DB396"/>
          <cell r="DC396"/>
          <cell r="DD396"/>
          <cell r="DE396"/>
          <cell r="DF396"/>
          <cell r="DG396"/>
          <cell r="DH396"/>
          <cell r="DI396"/>
          <cell r="DJ396"/>
          <cell r="DK396"/>
          <cell r="DL396"/>
          <cell r="DM396"/>
          <cell r="DN396"/>
          <cell r="DO396"/>
          <cell r="DP396"/>
          <cell r="DQ396"/>
          <cell r="DR396"/>
          <cell r="DS396"/>
          <cell r="DT396"/>
          <cell r="DU396"/>
          <cell r="DV396"/>
          <cell r="DW396"/>
          <cell r="DX396"/>
          <cell r="DY396"/>
          <cell r="DZ396"/>
          <cell r="EA396"/>
          <cell r="EB396"/>
          <cell r="EC396"/>
          <cell r="ED396"/>
          <cell r="EE396"/>
          <cell r="EF396"/>
          <cell r="EG396"/>
          <cell r="EH396"/>
          <cell r="EI396"/>
          <cell r="EJ396"/>
        </row>
        <row r="397">
          <cell r="B397"/>
          <cell r="C397"/>
          <cell r="D397"/>
          <cell r="E397"/>
          <cell r="F397"/>
          <cell r="G397"/>
          <cell r="H397"/>
          <cell r="I397"/>
          <cell r="J397"/>
          <cell r="K397"/>
          <cell r="L397"/>
          <cell r="M397"/>
          <cell r="N397"/>
          <cell r="O397"/>
          <cell r="P397"/>
          <cell r="Q397"/>
          <cell r="R397"/>
          <cell r="S397"/>
          <cell r="T397"/>
          <cell r="U397"/>
          <cell r="V397"/>
          <cell r="W397"/>
          <cell r="X397"/>
          <cell r="Y397"/>
          <cell r="Z397"/>
          <cell r="AA397"/>
          <cell r="AB397"/>
          <cell r="AC397"/>
          <cell r="AD397"/>
          <cell r="AE397"/>
          <cell r="AF397"/>
          <cell r="AG397"/>
          <cell r="AH397"/>
          <cell r="AI397"/>
          <cell r="AJ397"/>
          <cell r="AK397"/>
          <cell r="AL397"/>
          <cell r="AM397"/>
          <cell r="AN397"/>
          <cell r="AO397"/>
          <cell r="AP397"/>
          <cell r="AQ397"/>
          <cell r="AR397"/>
          <cell r="AS397"/>
          <cell r="AT397"/>
          <cell r="AU397"/>
          <cell r="AV397"/>
          <cell r="AW397"/>
          <cell r="AX397"/>
          <cell r="AY397"/>
          <cell r="AZ397"/>
          <cell r="BA397"/>
          <cell r="BB397"/>
          <cell r="BC397"/>
          <cell r="BD397"/>
          <cell r="BE397"/>
          <cell r="BF397"/>
          <cell r="BG397"/>
          <cell r="BH397"/>
          <cell r="BI397"/>
          <cell r="BJ397"/>
          <cell r="BK397"/>
          <cell r="BL397"/>
          <cell r="BM397"/>
          <cell r="BN397"/>
          <cell r="BO397"/>
          <cell r="BP397"/>
          <cell r="BQ397"/>
          <cell r="BR397"/>
          <cell r="BS397"/>
          <cell r="BT397"/>
          <cell r="BU397"/>
          <cell r="BV397"/>
          <cell r="BW397"/>
          <cell r="BX397"/>
          <cell r="BY397"/>
          <cell r="BZ397"/>
          <cell r="CA397"/>
          <cell r="CB397"/>
          <cell r="CC397"/>
          <cell r="CD397"/>
          <cell r="CE397"/>
          <cell r="CF397"/>
          <cell r="CG397"/>
          <cell r="CH397"/>
          <cell r="CI397"/>
          <cell r="CJ397"/>
          <cell r="CK397"/>
          <cell r="CL397"/>
          <cell r="CM397"/>
          <cell r="CN397"/>
          <cell r="CO397"/>
          <cell r="CP397"/>
          <cell r="CQ397"/>
          <cell r="CR397"/>
          <cell r="CS397"/>
          <cell r="CT397"/>
          <cell r="CU397"/>
          <cell r="CV397"/>
          <cell r="CW397"/>
          <cell r="CX397"/>
          <cell r="CY397"/>
          <cell r="CZ397"/>
          <cell r="DA397"/>
          <cell r="DB397"/>
          <cell r="DC397"/>
          <cell r="DD397"/>
          <cell r="DE397"/>
          <cell r="DF397"/>
          <cell r="DG397"/>
          <cell r="DH397"/>
          <cell r="DI397"/>
          <cell r="DJ397"/>
          <cell r="DK397"/>
          <cell r="DL397"/>
          <cell r="DM397"/>
          <cell r="DN397"/>
          <cell r="DO397"/>
          <cell r="DP397"/>
          <cell r="DQ397"/>
          <cell r="DR397"/>
          <cell r="DS397"/>
          <cell r="DT397"/>
          <cell r="DU397"/>
          <cell r="DV397"/>
          <cell r="DW397"/>
          <cell r="DX397"/>
          <cell r="DY397"/>
          <cell r="DZ397"/>
          <cell r="EA397"/>
          <cell r="EB397"/>
          <cell r="EC397"/>
          <cell r="ED397"/>
          <cell r="EE397"/>
          <cell r="EF397"/>
          <cell r="EG397"/>
          <cell r="EH397"/>
          <cell r="EI397"/>
          <cell r="EJ397"/>
        </row>
        <row r="398">
          <cell r="B398"/>
          <cell r="C398"/>
          <cell r="D398"/>
          <cell r="E398"/>
          <cell r="F398"/>
          <cell r="G398"/>
          <cell r="H398"/>
          <cell r="I398"/>
          <cell r="J398"/>
          <cell r="K398"/>
          <cell r="L398"/>
          <cell r="M398"/>
          <cell r="N398"/>
          <cell r="O398"/>
          <cell r="P398"/>
          <cell r="Q398"/>
          <cell r="R398"/>
          <cell r="S398"/>
          <cell r="T398"/>
          <cell r="U398"/>
          <cell r="V398"/>
          <cell r="W398"/>
          <cell r="X398"/>
          <cell r="Y398"/>
          <cell r="Z398"/>
          <cell r="AA398"/>
          <cell r="AB398"/>
          <cell r="AC398"/>
          <cell r="AD398"/>
          <cell r="AE398"/>
          <cell r="AF398"/>
          <cell r="AG398"/>
          <cell r="AH398"/>
          <cell r="AI398"/>
          <cell r="AJ398"/>
          <cell r="AK398"/>
          <cell r="AL398"/>
          <cell r="AM398"/>
          <cell r="AN398"/>
          <cell r="AO398"/>
          <cell r="AP398"/>
          <cell r="AQ398"/>
          <cell r="AR398"/>
          <cell r="AS398"/>
          <cell r="AT398"/>
          <cell r="AU398"/>
          <cell r="AV398"/>
          <cell r="AW398"/>
          <cell r="AX398"/>
          <cell r="AY398"/>
          <cell r="AZ398"/>
          <cell r="BA398"/>
          <cell r="BB398"/>
          <cell r="BC398"/>
          <cell r="BD398"/>
          <cell r="BE398"/>
          <cell r="BF398"/>
          <cell r="BG398"/>
          <cell r="BH398"/>
          <cell r="BI398"/>
          <cell r="BJ398"/>
          <cell r="BK398"/>
          <cell r="BL398"/>
          <cell r="BM398"/>
          <cell r="BN398"/>
          <cell r="BO398"/>
          <cell r="BP398"/>
          <cell r="BQ398"/>
          <cell r="BR398"/>
          <cell r="BS398"/>
          <cell r="BT398"/>
          <cell r="BU398"/>
          <cell r="BV398"/>
          <cell r="BW398"/>
          <cell r="BX398"/>
          <cell r="BY398"/>
          <cell r="BZ398"/>
          <cell r="CA398"/>
          <cell r="CB398"/>
          <cell r="CC398"/>
          <cell r="CD398"/>
          <cell r="CE398"/>
          <cell r="CF398"/>
          <cell r="CG398"/>
          <cell r="CH398"/>
          <cell r="CI398"/>
          <cell r="CJ398"/>
          <cell r="CK398"/>
          <cell r="CL398"/>
          <cell r="CM398"/>
          <cell r="CN398"/>
          <cell r="CO398"/>
          <cell r="CP398"/>
          <cell r="CQ398"/>
          <cell r="CR398"/>
          <cell r="CS398"/>
          <cell r="CT398"/>
          <cell r="CU398"/>
          <cell r="CV398"/>
          <cell r="CW398"/>
          <cell r="CX398"/>
          <cell r="CY398"/>
          <cell r="CZ398"/>
          <cell r="DA398"/>
          <cell r="DB398"/>
          <cell r="DC398"/>
          <cell r="DD398"/>
          <cell r="DE398"/>
          <cell r="DF398"/>
          <cell r="DG398"/>
          <cell r="DH398"/>
          <cell r="DI398"/>
          <cell r="DJ398"/>
          <cell r="DK398"/>
          <cell r="DL398"/>
          <cell r="DM398"/>
          <cell r="DN398"/>
          <cell r="DO398"/>
          <cell r="DP398"/>
          <cell r="DQ398"/>
          <cell r="DR398"/>
          <cell r="DS398"/>
          <cell r="DT398"/>
          <cell r="DU398"/>
          <cell r="DV398"/>
          <cell r="DW398"/>
          <cell r="DX398"/>
          <cell r="DY398"/>
          <cell r="DZ398"/>
          <cell r="EA398"/>
          <cell r="EB398"/>
          <cell r="EC398"/>
          <cell r="ED398"/>
          <cell r="EE398"/>
          <cell r="EF398"/>
          <cell r="EG398"/>
          <cell r="EH398"/>
          <cell r="EI398"/>
          <cell r="EJ398"/>
        </row>
        <row r="399">
          <cell r="B399"/>
          <cell r="C399"/>
          <cell r="D399"/>
          <cell r="E399"/>
          <cell r="F399"/>
          <cell r="G399"/>
          <cell r="H399"/>
          <cell r="I399"/>
          <cell r="J399"/>
          <cell r="K399"/>
          <cell r="L399"/>
          <cell r="M399"/>
          <cell r="N399"/>
          <cell r="O399"/>
          <cell r="P399"/>
          <cell r="Q399"/>
          <cell r="R399"/>
          <cell r="S399"/>
          <cell r="T399"/>
          <cell r="U399"/>
          <cell r="V399"/>
          <cell r="W399"/>
          <cell r="X399"/>
          <cell r="Y399"/>
          <cell r="Z399"/>
          <cell r="AA399"/>
          <cell r="AB399"/>
          <cell r="AC399"/>
          <cell r="AD399"/>
          <cell r="AE399"/>
          <cell r="AF399"/>
          <cell r="AG399"/>
          <cell r="AH399"/>
          <cell r="AI399"/>
          <cell r="AJ399"/>
          <cell r="AK399"/>
          <cell r="AL399"/>
          <cell r="AM399"/>
          <cell r="AN399"/>
          <cell r="AO399"/>
          <cell r="AP399"/>
          <cell r="AQ399"/>
          <cell r="AR399"/>
          <cell r="AS399"/>
          <cell r="AT399"/>
          <cell r="AU399"/>
          <cell r="AV399"/>
          <cell r="AW399"/>
          <cell r="AX399"/>
          <cell r="AY399"/>
          <cell r="AZ399"/>
          <cell r="BA399"/>
          <cell r="BB399"/>
          <cell r="BC399"/>
          <cell r="BD399"/>
          <cell r="BE399"/>
          <cell r="BF399"/>
          <cell r="BG399"/>
          <cell r="BH399"/>
          <cell r="BI399"/>
          <cell r="BJ399"/>
          <cell r="BK399"/>
          <cell r="BL399"/>
          <cell r="BM399"/>
          <cell r="BN399"/>
          <cell r="BO399"/>
          <cell r="BP399"/>
          <cell r="BQ399"/>
          <cell r="BR399"/>
          <cell r="BS399"/>
          <cell r="BT399"/>
          <cell r="BU399"/>
          <cell r="BV399"/>
          <cell r="BW399"/>
          <cell r="BX399"/>
          <cell r="BY399"/>
          <cell r="BZ399"/>
          <cell r="CA399"/>
          <cell r="CB399"/>
          <cell r="CC399"/>
          <cell r="CD399"/>
          <cell r="CE399"/>
          <cell r="CF399"/>
          <cell r="CG399"/>
          <cell r="CH399"/>
          <cell r="CI399"/>
          <cell r="CJ399"/>
          <cell r="CK399"/>
          <cell r="CL399"/>
          <cell r="CM399"/>
          <cell r="CN399"/>
          <cell r="CO399"/>
          <cell r="CP399"/>
          <cell r="CQ399"/>
          <cell r="CR399"/>
          <cell r="CS399"/>
          <cell r="CT399"/>
          <cell r="CU399"/>
          <cell r="CV399"/>
          <cell r="CW399"/>
          <cell r="CX399"/>
          <cell r="CY399"/>
          <cell r="CZ399"/>
          <cell r="DA399"/>
          <cell r="DB399"/>
          <cell r="DC399"/>
          <cell r="DD399"/>
          <cell r="DE399"/>
          <cell r="DF399"/>
          <cell r="DG399"/>
          <cell r="DH399"/>
          <cell r="DI399"/>
          <cell r="DJ399"/>
          <cell r="DK399"/>
          <cell r="DL399"/>
          <cell r="DM399"/>
          <cell r="DN399"/>
          <cell r="DO399"/>
          <cell r="DP399"/>
          <cell r="DQ399"/>
          <cell r="DR399"/>
          <cell r="DS399"/>
          <cell r="DT399"/>
          <cell r="DU399"/>
          <cell r="DV399"/>
          <cell r="DW399"/>
          <cell r="DX399"/>
          <cell r="DY399"/>
          <cell r="DZ399"/>
          <cell r="EA399"/>
          <cell r="EB399"/>
          <cell r="EC399"/>
          <cell r="ED399"/>
          <cell r="EE399"/>
          <cell r="EF399"/>
          <cell r="EG399"/>
          <cell r="EH399"/>
          <cell r="EI399"/>
          <cell r="EJ399"/>
        </row>
        <row r="400">
          <cell r="B400"/>
          <cell r="C400"/>
          <cell r="D400"/>
          <cell r="E400"/>
          <cell r="F400"/>
          <cell r="G400"/>
          <cell r="H400"/>
          <cell r="I400"/>
          <cell r="J400"/>
          <cell r="K400"/>
          <cell r="L400"/>
          <cell r="M400"/>
          <cell r="N400"/>
          <cell r="O400"/>
          <cell r="P400"/>
          <cell r="Q400"/>
          <cell r="R400"/>
          <cell r="S400"/>
          <cell r="T400"/>
          <cell r="U400"/>
          <cell r="V400"/>
          <cell r="W400"/>
          <cell r="X400"/>
          <cell r="Y400"/>
          <cell r="Z400"/>
          <cell r="AA400"/>
          <cell r="AB400"/>
          <cell r="AC400"/>
          <cell r="AD400"/>
          <cell r="AE400"/>
          <cell r="AF400"/>
          <cell r="AG400"/>
          <cell r="AH400"/>
          <cell r="AI400"/>
          <cell r="AJ400"/>
          <cell r="AK400"/>
          <cell r="AL400"/>
          <cell r="AM400"/>
          <cell r="AN400"/>
          <cell r="AO400"/>
          <cell r="AP400"/>
          <cell r="AQ400"/>
          <cell r="AR400"/>
          <cell r="AS400"/>
          <cell r="AT400"/>
          <cell r="AU400"/>
          <cell r="AV400"/>
          <cell r="AW400"/>
          <cell r="AX400"/>
          <cell r="AY400"/>
          <cell r="AZ400"/>
          <cell r="BA400"/>
          <cell r="BB400"/>
          <cell r="BC400"/>
          <cell r="BD400"/>
          <cell r="BE400"/>
          <cell r="BF400"/>
          <cell r="BG400"/>
          <cell r="BH400"/>
          <cell r="BI400"/>
          <cell r="BJ400"/>
          <cell r="BK400"/>
          <cell r="BL400"/>
          <cell r="BM400"/>
          <cell r="BN400"/>
          <cell r="BO400"/>
          <cell r="BP400"/>
          <cell r="BQ400"/>
          <cell r="BR400"/>
          <cell r="BS400"/>
          <cell r="BT400"/>
          <cell r="BU400"/>
          <cell r="BV400"/>
          <cell r="BW400"/>
          <cell r="BX400"/>
          <cell r="BY400"/>
          <cell r="BZ400"/>
          <cell r="CA400"/>
          <cell r="CB400"/>
          <cell r="CC400"/>
          <cell r="CD400"/>
          <cell r="CE400"/>
          <cell r="CF400"/>
          <cell r="CG400"/>
          <cell r="CH400"/>
          <cell r="CI400"/>
          <cell r="CJ400"/>
          <cell r="CK400"/>
          <cell r="CL400"/>
          <cell r="CM400"/>
          <cell r="CN400"/>
          <cell r="CO400"/>
          <cell r="CP400"/>
          <cell r="CQ400"/>
          <cell r="CR400"/>
          <cell r="CS400"/>
          <cell r="CT400"/>
          <cell r="CU400"/>
          <cell r="CV400"/>
          <cell r="CW400"/>
          <cell r="CX400"/>
          <cell r="CY400"/>
          <cell r="CZ400"/>
          <cell r="DA400"/>
          <cell r="DB400"/>
          <cell r="DC400"/>
          <cell r="DD400"/>
          <cell r="DE400"/>
          <cell r="DF400"/>
          <cell r="DG400"/>
          <cell r="DH400"/>
          <cell r="DI400"/>
          <cell r="DJ400"/>
          <cell r="DK400"/>
          <cell r="DL400"/>
          <cell r="DM400"/>
          <cell r="DN400"/>
          <cell r="DO400"/>
          <cell r="DP400"/>
          <cell r="DQ400"/>
          <cell r="DR400"/>
          <cell r="DS400"/>
          <cell r="DT400"/>
          <cell r="DU400"/>
          <cell r="DV400"/>
          <cell r="DW400"/>
          <cell r="DX400"/>
          <cell r="DY400"/>
          <cell r="DZ400"/>
          <cell r="EA400"/>
          <cell r="EB400"/>
          <cell r="EC400"/>
          <cell r="ED400"/>
          <cell r="EE400"/>
          <cell r="EF400"/>
          <cell r="EG400"/>
          <cell r="EH400"/>
          <cell r="EI400"/>
          <cell r="EJ400"/>
        </row>
        <row r="401">
          <cell r="B401"/>
          <cell r="C401"/>
          <cell r="D401"/>
          <cell r="E401"/>
          <cell r="F401"/>
          <cell r="G401"/>
          <cell r="H401"/>
          <cell r="I401"/>
          <cell r="J401"/>
          <cell r="K401"/>
          <cell r="L401"/>
          <cell r="M401"/>
          <cell r="N401"/>
          <cell r="O401"/>
          <cell r="P401"/>
          <cell r="Q401"/>
          <cell r="R401"/>
          <cell r="S401"/>
          <cell r="T401"/>
          <cell r="U401"/>
          <cell r="V401"/>
          <cell r="W401"/>
          <cell r="X401"/>
          <cell r="Y401"/>
          <cell r="Z401"/>
          <cell r="AA401"/>
          <cell r="AB401"/>
          <cell r="AC401"/>
          <cell r="AD401"/>
          <cell r="AE401"/>
          <cell r="AF401"/>
          <cell r="AG401"/>
          <cell r="AH401"/>
          <cell r="AI401"/>
          <cell r="AJ401"/>
          <cell r="AK401"/>
          <cell r="AL401"/>
          <cell r="AM401"/>
          <cell r="AN401"/>
          <cell r="AO401"/>
          <cell r="AP401"/>
          <cell r="AQ401"/>
          <cell r="AR401"/>
          <cell r="AS401"/>
          <cell r="AT401"/>
          <cell r="AU401"/>
          <cell r="AV401"/>
          <cell r="AW401"/>
          <cell r="AX401"/>
          <cell r="AY401"/>
          <cell r="AZ401"/>
          <cell r="BA401"/>
          <cell r="BB401"/>
          <cell r="BC401"/>
          <cell r="BD401"/>
          <cell r="BE401"/>
          <cell r="BF401"/>
          <cell r="BG401"/>
          <cell r="BH401"/>
          <cell r="BI401"/>
          <cell r="BJ401"/>
          <cell r="BK401"/>
          <cell r="BL401"/>
          <cell r="BM401"/>
          <cell r="BN401"/>
          <cell r="BO401"/>
          <cell r="BP401"/>
          <cell r="BQ401"/>
          <cell r="BR401"/>
          <cell r="BS401"/>
          <cell r="BT401"/>
          <cell r="BU401"/>
          <cell r="BV401"/>
          <cell r="BW401"/>
          <cell r="BX401"/>
          <cell r="BY401"/>
          <cell r="BZ401"/>
          <cell r="CA401"/>
          <cell r="CB401"/>
          <cell r="CC401"/>
          <cell r="CD401"/>
          <cell r="CE401"/>
          <cell r="CF401"/>
          <cell r="CG401"/>
          <cell r="CH401"/>
          <cell r="CI401"/>
          <cell r="CJ401"/>
          <cell r="CK401"/>
          <cell r="CL401"/>
          <cell r="CM401"/>
          <cell r="CN401"/>
          <cell r="CO401"/>
          <cell r="CP401"/>
          <cell r="CQ401"/>
          <cell r="CR401"/>
          <cell r="CS401"/>
          <cell r="CT401"/>
          <cell r="CU401"/>
          <cell r="CV401"/>
          <cell r="CW401"/>
          <cell r="CX401"/>
          <cell r="CY401"/>
          <cell r="CZ401"/>
          <cell r="DA401"/>
          <cell r="DB401"/>
          <cell r="DC401"/>
          <cell r="DD401"/>
          <cell r="DE401"/>
          <cell r="DF401"/>
          <cell r="DG401"/>
          <cell r="DH401"/>
          <cell r="DI401"/>
          <cell r="DJ401"/>
          <cell r="DK401"/>
          <cell r="DL401"/>
          <cell r="DM401"/>
          <cell r="DN401"/>
          <cell r="DO401"/>
          <cell r="DP401"/>
          <cell r="DQ401"/>
          <cell r="DR401"/>
          <cell r="DS401"/>
          <cell r="DT401"/>
          <cell r="DU401"/>
          <cell r="DV401"/>
          <cell r="DW401"/>
          <cell r="DX401"/>
          <cell r="DY401"/>
          <cell r="DZ401"/>
          <cell r="EA401"/>
          <cell r="EB401"/>
          <cell r="EC401"/>
          <cell r="ED401"/>
          <cell r="EE401"/>
          <cell r="EF401"/>
          <cell r="EG401"/>
          <cell r="EH401"/>
          <cell r="EI401"/>
          <cell r="EJ401"/>
        </row>
        <row r="402">
          <cell r="B402"/>
          <cell r="C402"/>
          <cell r="D402"/>
          <cell r="E402"/>
          <cell r="F402"/>
          <cell r="G402"/>
          <cell r="H402"/>
          <cell r="I402"/>
          <cell r="J402"/>
          <cell r="K402"/>
          <cell r="L402"/>
          <cell r="M402"/>
          <cell r="N402"/>
          <cell r="O402"/>
          <cell r="P402"/>
          <cell r="Q402"/>
          <cell r="R402"/>
          <cell r="S402"/>
          <cell r="T402"/>
          <cell r="U402"/>
          <cell r="V402"/>
          <cell r="W402"/>
          <cell r="X402"/>
          <cell r="Y402"/>
          <cell r="Z402"/>
          <cell r="AA402"/>
          <cell r="AB402"/>
          <cell r="AC402"/>
          <cell r="AD402"/>
          <cell r="AE402"/>
          <cell r="AF402"/>
          <cell r="AG402"/>
          <cell r="AH402"/>
          <cell r="AI402"/>
          <cell r="AJ402"/>
          <cell r="AK402"/>
          <cell r="AL402"/>
          <cell r="AM402"/>
          <cell r="AN402"/>
          <cell r="AO402"/>
          <cell r="AP402"/>
          <cell r="AQ402"/>
          <cell r="AR402"/>
          <cell r="AS402"/>
          <cell r="AT402"/>
          <cell r="AU402"/>
          <cell r="AV402"/>
          <cell r="AW402"/>
          <cell r="AX402"/>
          <cell r="AY402"/>
          <cell r="AZ402"/>
          <cell r="BA402"/>
          <cell r="BB402"/>
          <cell r="BC402"/>
          <cell r="BD402"/>
          <cell r="BE402"/>
          <cell r="BF402"/>
          <cell r="BG402"/>
          <cell r="BH402"/>
          <cell r="BI402"/>
          <cell r="BJ402"/>
          <cell r="BK402"/>
          <cell r="BL402"/>
          <cell r="BM402"/>
          <cell r="BN402"/>
          <cell r="BO402"/>
          <cell r="BP402"/>
          <cell r="BQ402"/>
          <cell r="BR402"/>
          <cell r="BS402"/>
          <cell r="BT402"/>
          <cell r="BU402"/>
          <cell r="BV402"/>
          <cell r="BW402"/>
          <cell r="BX402"/>
          <cell r="BY402"/>
          <cell r="BZ402"/>
          <cell r="CA402"/>
          <cell r="CB402"/>
          <cell r="CC402"/>
          <cell r="CD402"/>
          <cell r="CE402"/>
          <cell r="CF402"/>
          <cell r="CG402"/>
          <cell r="CH402"/>
          <cell r="CI402"/>
          <cell r="CJ402"/>
          <cell r="CK402"/>
          <cell r="CL402"/>
          <cell r="CM402"/>
          <cell r="CN402"/>
          <cell r="CO402"/>
          <cell r="CP402"/>
          <cell r="CQ402"/>
          <cell r="CR402"/>
          <cell r="CS402"/>
          <cell r="CT402"/>
          <cell r="CU402"/>
          <cell r="CV402"/>
          <cell r="CW402"/>
          <cell r="CX402"/>
          <cell r="CY402"/>
          <cell r="CZ402"/>
          <cell r="DA402"/>
          <cell r="DB402"/>
          <cell r="DC402"/>
          <cell r="DD402"/>
          <cell r="DE402"/>
          <cell r="DF402"/>
          <cell r="DG402"/>
          <cell r="DH402"/>
          <cell r="DI402"/>
          <cell r="DJ402"/>
          <cell r="DK402"/>
          <cell r="DL402"/>
          <cell r="DM402"/>
          <cell r="DN402"/>
          <cell r="DO402"/>
          <cell r="DP402"/>
          <cell r="DQ402"/>
          <cell r="DR402"/>
          <cell r="DS402"/>
          <cell r="DT402"/>
          <cell r="DU402"/>
          <cell r="DV402"/>
          <cell r="DW402"/>
          <cell r="DX402"/>
          <cell r="DY402"/>
          <cell r="DZ402"/>
          <cell r="EA402"/>
          <cell r="EB402"/>
          <cell r="EC402"/>
          <cell r="ED402"/>
          <cell r="EE402"/>
          <cell r="EF402"/>
          <cell r="EG402"/>
          <cell r="EH402"/>
          <cell r="EI402"/>
          <cell r="EJ402"/>
        </row>
        <row r="403">
          <cell r="B403"/>
          <cell r="C403"/>
          <cell r="D403"/>
          <cell r="E403"/>
          <cell r="F403"/>
          <cell r="G403"/>
          <cell r="H403"/>
          <cell r="I403"/>
          <cell r="J403"/>
          <cell r="K403"/>
          <cell r="L403"/>
          <cell r="M403"/>
          <cell r="N403"/>
          <cell r="O403"/>
          <cell r="P403"/>
          <cell r="Q403"/>
          <cell r="R403"/>
          <cell r="S403"/>
          <cell r="T403"/>
          <cell r="U403"/>
          <cell r="V403"/>
          <cell r="W403"/>
          <cell r="X403"/>
          <cell r="Y403"/>
          <cell r="Z403"/>
          <cell r="AA403"/>
          <cell r="AB403"/>
          <cell r="AC403"/>
          <cell r="AD403"/>
          <cell r="AE403"/>
          <cell r="AF403"/>
          <cell r="AG403"/>
          <cell r="AH403"/>
          <cell r="AI403"/>
          <cell r="AJ403"/>
          <cell r="AK403"/>
          <cell r="AL403"/>
          <cell r="AM403"/>
          <cell r="AN403"/>
          <cell r="AO403"/>
          <cell r="AP403"/>
          <cell r="AQ403"/>
          <cell r="AR403"/>
          <cell r="AS403"/>
          <cell r="AT403"/>
          <cell r="AU403"/>
          <cell r="AV403"/>
          <cell r="AW403"/>
          <cell r="AX403"/>
          <cell r="AY403"/>
          <cell r="AZ403"/>
          <cell r="BA403"/>
          <cell r="BB403"/>
          <cell r="BC403"/>
          <cell r="BD403"/>
          <cell r="BE403"/>
          <cell r="BF403"/>
          <cell r="BG403"/>
          <cell r="BH403"/>
          <cell r="BI403"/>
          <cell r="BJ403"/>
          <cell r="BK403"/>
          <cell r="BL403"/>
          <cell r="BM403"/>
          <cell r="BN403"/>
          <cell r="BO403"/>
          <cell r="BP403"/>
          <cell r="BQ403"/>
          <cell r="BR403"/>
          <cell r="BS403"/>
          <cell r="BT403"/>
          <cell r="BU403"/>
          <cell r="BV403"/>
          <cell r="BW403"/>
          <cell r="BX403"/>
          <cell r="BY403"/>
          <cell r="BZ403"/>
          <cell r="CA403"/>
          <cell r="CB403"/>
          <cell r="CC403"/>
          <cell r="CD403"/>
          <cell r="CE403"/>
          <cell r="CF403"/>
          <cell r="CG403"/>
          <cell r="CH403"/>
          <cell r="CI403"/>
          <cell r="CJ403"/>
          <cell r="CK403"/>
          <cell r="CL403"/>
          <cell r="CM403"/>
          <cell r="CN403"/>
          <cell r="CO403"/>
          <cell r="CP403"/>
          <cell r="CQ403"/>
          <cell r="CR403"/>
          <cell r="CS403"/>
          <cell r="CT403"/>
          <cell r="CU403"/>
          <cell r="CV403"/>
          <cell r="CW403"/>
          <cell r="CX403"/>
          <cell r="CY403"/>
          <cell r="CZ403"/>
          <cell r="DA403"/>
          <cell r="DB403"/>
          <cell r="DC403"/>
          <cell r="DD403"/>
          <cell r="DE403"/>
          <cell r="DF403"/>
          <cell r="DG403"/>
          <cell r="DH403"/>
          <cell r="DI403"/>
          <cell r="DJ403"/>
          <cell r="DK403"/>
          <cell r="DL403"/>
          <cell r="DM403"/>
          <cell r="DN403"/>
          <cell r="DO403"/>
          <cell r="DP403"/>
          <cell r="DQ403"/>
          <cell r="DR403"/>
          <cell r="DS403"/>
          <cell r="DT403"/>
          <cell r="DU403"/>
          <cell r="DV403"/>
          <cell r="DW403"/>
          <cell r="DX403"/>
          <cell r="DY403"/>
          <cell r="DZ403"/>
          <cell r="EA403"/>
          <cell r="EB403"/>
          <cell r="EC403"/>
          <cell r="ED403"/>
          <cell r="EE403"/>
          <cell r="EF403"/>
          <cell r="EG403"/>
          <cell r="EH403"/>
          <cell r="EI403"/>
          <cell r="EJ403"/>
        </row>
        <row r="404">
          <cell r="B404"/>
          <cell r="C404"/>
          <cell r="D404"/>
          <cell r="E404"/>
          <cell r="F404"/>
          <cell r="G404"/>
          <cell r="H404"/>
          <cell r="I404"/>
          <cell r="J404"/>
          <cell r="K404"/>
          <cell r="L404"/>
          <cell r="M404"/>
          <cell r="N404"/>
          <cell r="O404"/>
          <cell r="P404"/>
          <cell r="Q404"/>
          <cell r="R404"/>
          <cell r="S404"/>
          <cell r="T404"/>
          <cell r="U404"/>
          <cell r="V404"/>
          <cell r="W404"/>
          <cell r="X404"/>
          <cell r="Y404"/>
          <cell r="Z404"/>
          <cell r="AA404"/>
          <cell r="AB404"/>
          <cell r="AC404"/>
          <cell r="AD404"/>
          <cell r="AE404"/>
          <cell r="AF404"/>
          <cell r="AG404"/>
          <cell r="AH404"/>
          <cell r="AI404"/>
          <cell r="AJ404"/>
          <cell r="AK404"/>
          <cell r="AL404"/>
          <cell r="AM404"/>
          <cell r="AN404"/>
          <cell r="AO404"/>
          <cell r="AP404"/>
          <cell r="AQ404"/>
          <cell r="AR404"/>
          <cell r="AS404"/>
          <cell r="AT404"/>
          <cell r="AU404"/>
          <cell r="AV404"/>
          <cell r="AW404"/>
          <cell r="AX404"/>
          <cell r="AY404"/>
          <cell r="AZ404"/>
          <cell r="BA404"/>
          <cell r="BB404"/>
          <cell r="BC404"/>
          <cell r="BD404"/>
          <cell r="BE404"/>
          <cell r="BF404"/>
          <cell r="BG404"/>
          <cell r="BH404"/>
          <cell r="BI404"/>
          <cell r="BJ404"/>
          <cell r="BK404"/>
          <cell r="BL404"/>
          <cell r="BM404"/>
          <cell r="BN404"/>
          <cell r="BO404"/>
          <cell r="BP404"/>
          <cell r="BQ404"/>
          <cell r="BR404"/>
          <cell r="BS404"/>
          <cell r="BT404"/>
          <cell r="BU404"/>
          <cell r="BV404"/>
          <cell r="BW404"/>
          <cell r="BX404"/>
          <cell r="BY404"/>
          <cell r="BZ404"/>
          <cell r="CA404"/>
          <cell r="CB404"/>
          <cell r="CC404"/>
          <cell r="CD404"/>
          <cell r="CE404"/>
          <cell r="CF404"/>
          <cell r="CG404"/>
          <cell r="CH404"/>
          <cell r="CI404"/>
          <cell r="CJ404"/>
          <cell r="CK404"/>
          <cell r="CL404"/>
          <cell r="CM404"/>
          <cell r="CN404"/>
          <cell r="CO404"/>
          <cell r="CP404"/>
          <cell r="CQ404"/>
          <cell r="CR404"/>
          <cell r="CS404"/>
          <cell r="CT404"/>
          <cell r="CU404"/>
          <cell r="CV404"/>
          <cell r="CW404"/>
          <cell r="CX404"/>
          <cell r="CY404"/>
          <cell r="CZ404"/>
          <cell r="DA404"/>
          <cell r="DB404"/>
          <cell r="DC404"/>
          <cell r="DD404"/>
          <cell r="DE404"/>
          <cell r="DF404"/>
          <cell r="DG404"/>
          <cell r="DH404"/>
          <cell r="DI404"/>
          <cell r="DJ404"/>
          <cell r="DK404"/>
          <cell r="DL404"/>
          <cell r="DM404"/>
          <cell r="DN404"/>
          <cell r="DO404"/>
          <cell r="DP404"/>
          <cell r="DQ404"/>
          <cell r="DR404"/>
          <cell r="DS404"/>
          <cell r="DT404"/>
          <cell r="DU404"/>
          <cell r="DV404"/>
          <cell r="DW404"/>
          <cell r="DX404"/>
          <cell r="DY404"/>
          <cell r="DZ404"/>
          <cell r="EA404"/>
          <cell r="EB404"/>
          <cell r="EC404"/>
          <cell r="ED404"/>
          <cell r="EE404"/>
          <cell r="EF404"/>
          <cell r="EG404"/>
          <cell r="EH404"/>
          <cell r="EI404"/>
          <cell r="EJ404"/>
        </row>
        <row r="405">
          <cell r="B405"/>
          <cell r="C405"/>
          <cell r="D405"/>
          <cell r="E405"/>
          <cell r="F405"/>
          <cell r="G405"/>
          <cell r="H405"/>
          <cell r="I405"/>
          <cell r="J405"/>
          <cell r="K405"/>
          <cell r="L405"/>
          <cell r="M405"/>
          <cell r="N405"/>
          <cell r="O405"/>
          <cell r="P405"/>
          <cell r="Q405"/>
          <cell r="R405"/>
          <cell r="S405"/>
          <cell r="T405"/>
          <cell r="U405"/>
          <cell r="V405"/>
          <cell r="W405"/>
          <cell r="X405"/>
          <cell r="Y405"/>
          <cell r="Z405"/>
          <cell r="AA405"/>
          <cell r="AB405"/>
          <cell r="AC405"/>
          <cell r="AD405"/>
          <cell r="AE405"/>
          <cell r="AF405"/>
          <cell r="AG405"/>
          <cell r="AH405"/>
          <cell r="AI405"/>
          <cell r="AJ405"/>
          <cell r="AK405"/>
          <cell r="AL405"/>
          <cell r="AM405"/>
          <cell r="AN405"/>
          <cell r="AO405"/>
          <cell r="AP405"/>
          <cell r="AQ405"/>
          <cell r="AR405"/>
          <cell r="AS405"/>
          <cell r="AT405"/>
          <cell r="AU405"/>
          <cell r="AV405"/>
          <cell r="AW405"/>
          <cell r="AX405"/>
          <cell r="AY405"/>
          <cell r="AZ405"/>
          <cell r="BA405"/>
          <cell r="BB405"/>
          <cell r="BC405"/>
          <cell r="BD405"/>
          <cell r="BE405"/>
          <cell r="BF405"/>
          <cell r="BG405"/>
          <cell r="BH405"/>
          <cell r="BI405"/>
          <cell r="BJ405"/>
          <cell r="BK405"/>
          <cell r="BL405"/>
          <cell r="BM405"/>
          <cell r="BN405"/>
          <cell r="BO405"/>
          <cell r="BP405"/>
          <cell r="BQ405"/>
          <cell r="BR405"/>
          <cell r="BS405"/>
          <cell r="BT405"/>
          <cell r="BU405"/>
          <cell r="BV405"/>
          <cell r="BW405"/>
          <cell r="BX405"/>
          <cell r="BY405"/>
          <cell r="BZ405"/>
          <cell r="CA405"/>
          <cell r="CB405"/>
          <cell r="CC405"/>
          <cell r="CD405"/>
          <cell r="CE405"/>
          <cell r="CF405"/>
          <cell r="CG405"/>
          <cell r="CH405"/>
          <cell r="CI405"/>
          <cell r="CJ405"/>
          <cell r="CK405"/>
          <cell r="CL405"/>
          <cell r="CM405"/>
          <cell r="CN405"/>
          <cell r="CO405"/>
          <cell r="CP405"/>
          <cell r="CQ405"/>
          <cell r="CR405"/>
          <cell r="CS405"/>
          <cell r="CT405"/>
          <cell r="CU405"/>
          <cell r="CV405"/>
          <cell r="CW405"/>
          <cell r="CX405"/>
          <cell r="CY405"/>
          <cell r="CZ405"/>
          <cell r="DA405"/>
          <cell r="DB405"/>
          <cell r="DC405"/>
          <cell r="DD405"/>
          <cell r="DE405"/>
          <cell r="DF405"/>
          <cell r="DG405"/>
          <cell r="DH405"/>
          <cell r="DI405"/>
          <cell r="DJ405"/>
          <cell r="DK405"/>
          <cell r="DL405"/>
          <cell r="DM405"/>
          <cell r="DN405"/>
          <cell r="DO405"/>
          <cell r="DP405"/>
          <cell r="DQ405"/>
          <cell r="DR405"/>
          <cell r="DS405"/>
          <cell r="DT405"/>
          <cell r="DU405"/>
          <cell r="DV405"/>
          <cell r="DW405"/>
          <cell r="DX405"/>
          <cell r="DY405"/>
          <cell r="DZ405"/>
          <cell r="EA405"/>
          <cell r="EB405"/>
          <cell r="EC405"/>
          <cell r="ED405"/>
          <cell r="EE405"/>
          <cell r="EF405"/>
          <cell r="EG405"/>
          <cell r="EH405"/>
          <cell r="EI405"/>
          <cell r="EJ405"/>
        </row>
        <row r="406">
          <cell r="B406"/>
          <cell r="C406"/>
          <cell r="D406"/>
          <cell r="E406"/>
          <cell r="F406"/>
          <cell r="G406"/>
          <cell r="H406"/>
          <cell r="I406"/>
          <cell r="J406"/>
          <cell r="K406"/>
          <cell r="L406"/>
          <cell r="M406"/>
          <cell r="N406"/>
          <cell r="O406"/>
          <cell r="P406"/>
          <cell r="Q406"/>
          <cell r="R406"/>
          <cell r="S406"/>
          <cell r="T406"/>
          <cell r="U406"/>
          <cell r="V406"/>
          <cell r="W406"/>
          <cell r="X406"/>
          <cell r="Y406"/>
          <cell r="Z406"/>
          <cell r="AA406"/>
          <cell r="AB406"/>
          <cell r="AC406"/>
          <cell r="AD406"/>
          <cell r="AE406"/>
          <cell r="AF406"/>
          <cell r="AG406"/>
          <cell r="AH406"/>
          <cell r="AI406"/>
          <cell r="AJ406"/>
          <cell r="AK406"/>
          <cell r="AL406"/>
          <cell r="AM406"/>
          <cell r="AN406"/>
          <cell r="AO406"/>
          <cell r="AP406"/>
          <cell r="AQ406"/>
          <cell r="AR406"/>
          <cell r="AS406"/>
          <cell r="AT406"/>
          <cell r="AU406"/>
          <cell r="AV406"/>
          <cell r="AW406"/>
          <cell r="AX406"/>
          <cell r="AY406"/>
          <cell r="AZ406"/>
          <cell r="BA406"/>
          <cell r="BB406"/>
          <cell r="BC406"/>
          <cell r="BD406"/>
          <cell r="BE406"/>
          <cell r="BF406"/>
          <cell r="BG406"/>
          <cell r="BH406"/>
          <cell r="BI406"/>
          <cell r="BJ406"/>
          <cell r="BK406"/>
          <cell r="BL406"/>
          <cell r="BM406"/>
          <cell r="BN406"/>
          <cell r="BO406"/>
          <cell r="BP406"/>
          <cell r="BQ406"/>
          <cell r="BR406"/>
          <cell r="BS406"/>
          <cell r="BT406"/>
          <cell r="BU406"/>
          <cell r="BV406"/>
          <cell r="BW406"/>
          <cell r="BX406"/>
          <cell r="BY406"/>
          <cell r="BZ406"/>
          <cell r="CA406"/>
          <cell r="CB406"/>
          <cell r="CC406"/>
          <cell r="CD406"/>
          <cell r="CE406"/>
          <cell r="CF406"/>
          <cell r="CG406"/>
          <cell r="CH406"/>
          <cell r="CI406"/>
          <cell r="CJ406"/>
          <cell r="CK406"/>
          <cell r="CL406"/>
          <cell r="CM406"/>
          <cell r="CN406"/>
          <cell r="CO406"/>
          <cell r="CP406"/>
          <cell r="CQ406"/>
          <cell r="CR406"/>
          <cell r="CS406"/>
          <cell r="CT406"/>
          <cell r="CU406"/>
          <cell r="CV406"/>
          <cell r="CW406"/>
          <cell r="CX406"/>
          <cell r="CY406"/>
          <cell r="CZ406"/>
          <cell r="DA406"/>
          <cell r="DB406"/>
          <cell r="DC406"/>
          <cell r="DD406"/>
          <cell r="DE406"/>
          <cell r="DF406"/>
          <cell r="DG406"/>
          <cell r="DH406"/>
          <cell r="DI406"/>
          <cell r="DJ406"/>
          <cell r="DK406"/>
          <cell r="DL406"/>
          <cell r="DM406"/>
          <cell r="DN406"/>
          <cell r="DO406"/>
          <cell r="DP406"/>
          <cell r="DQ406"/>
          <cell r="DR406"/>
          <cell r="DS406"/>
          <cell r="DT406"/>
          <cell r="DU406"/>
          <cell r="DV406"/>
          <cell r="DW406"/>
          <cell r="DX406"/>
          <cell r="DY406"/>
          <cell r="DZ406"/>
          <cell r="EA406"/>
          <cell r="EB406"/>
          <cell r="EC406"/>
          <cell r="ED406"/>
          <cell r="EE406"/>
          <cell r="EF406"/>
          <cell r="EG406"/>
          <cell r="EH406"/>
          <cell r="EI406"/>
          <cell r="EJ406"/>
        </row>
        <row r="407">
          <cell r="B407"/>
          <cell r="C407"/>
          <cell r="D407"/>
          <cell r="E407"/>
          <cell r="F407"/>
          <cell r="G407"/>
          <cell r="H407"/>
          <cell r="I407"/>
          <cell r="J407"/>
          <cell r="K407"/>
          <cell r="L407"/>
          <cell r="M407"/>
          <cell r="N407"/>
          <cell r="O407"/>
          <cell r="P407"/>
          <cell r="Q407"/>
          <cell r="R407"/>
          <cell r="S407"/>
          <cell r="T407"/>
          <cell r="U407"/>
          <cell r="V407"/>
          <cell r="W407"/>
          <cell r="X407"/>
          <cell r="Y407"/>
          <cell r="Z407"/>
          <cell r="AA407"/>
          <cell r="AB407"/>
          <cell r="AC407"/>
          <cell r="AD407"/>
          <cell r="AE407"/>
          <cell r="AF407"/>
          <cell r="AG407"/>
          <cell r="AH407"/>
          <cell r="AI407"/>
          <cell r="AJ407"/>
          <cell r="AK407"/>
          <cell r="AL407"/>
          <cell r="AM407"/>
          <cell r="AN407"/>
          <cell r="AO407"/>
          <cell r="AP407"/>
          <cell r="AQ407"/>
          <cell r="AR407"/>
          <cell r="AS407"/>
          <cell r="AT407"/>
          <cell r="AU407"/>
          <cell r="AV407"/>
          <cell r="AW407"/>
          <cell r="AX407"/>
          <cell r="AY407"/>
          <cell r="AZ407"/>
          <cell r="BA407"/>
          <cell r="BB407"/>
          <cell r="BC407"/>
          <cell r="BD407"/>
          <cell r="BE407"/>
          <cell r="BF407"/>
          <cell r="BG407"/>
          <cell r="BH407"/>
          <cell r="BI407"/>
          <cell r="BJ407"/>
          <cell r="BK407"/>
          <cell r="BL407"/>
          <cell r="BM407"/>
          <cell r="BN407"/>
          <cell r="BO407"/>
          <cell r="BP407"/>
          <cell r="BQ407"/>
          <cell r="BR407"/>
          <cell r="BS407"/>
          <cell r="BT407"/>
          <cell r="BU407"/>
          <cell r="BV407"/>
          <cell r="BW407"/>
          <cell r="BX407"/>
          <cell r="BY407"/>
          <cell r="BZ407"/>
          <cell r="CA407"/>
          <cell r="CB407"/>
          <cell r="CC407"/>
          <cell r="CD407"/>
          <cell r="CE407"/>
          <cell r="CF407"/>
          <cell r="CG407"/>
          <cell r="CH407"/>
          <cell r="CI407"/>
          <cell r="CJ407"/>
          <cell r="CK407"/>
          <cell r="CL407"/>
          <cell r="CM407"/>
          <cell r="CN407"/>
          <cell r="CO407"/>
          <cell r="CP407"/>
          <cell r="CQ407"/>
          <cell r="CR407"/>
          <cell r="CS407"/>
          <cell r="CT407"/>
          <cell r="CU407"/>
          <cell r="CV407"/>
          <cell r="CW407"/>
          <cell r="CX407"/>
          <cell r="CY407"/>
          <cell r="CZ407"/>
          <cell r="DA407"/>
          <cell r="DB407"/>
          <cell r="DC407"/>
          <cell r="DD407"/>
          <cell r="DE407"/>
          <cell r="DF407"/>
          <cell r="DG407"/>
          <cell r="DH407"/>
          <cell r="DI407"/>
          <cell r="DJ407"/>
          <cell r="DK407"/>
          <cell r="DL407"/>
          <cell r="DM407"/>
          <cell r="DN407"/>
          <cell r="DO407"/>
          <cell r="DP407"/>
          <cell r="DQ407"/>
          <cell r="DR407"/>
          <cell r="DS407"/>
          <cell r="DT407"/>
          <cell r="DU407"/>
          <cell r="DV407"/>
          <cell r="DW407"/>
          <cell r="DX407"/>
          <cell r="DY407"/>
          <cell r="DZ407"/>
          <cell r="EA407"/>
          <cell r="EB407"/>
          <cell r="EC407"/>
          <cell r="ED407"/>
          <cell r="EE407"/>
          <cell r="EF407"/>
          <cell r="EG407"/>
          <cell r="EH407"/>
          <cell r="EI407"/>
          <cell r="EJ407"/>
        </row>
        <row r="408">
          <cell r="B408"/>
          <cell r="C408"/>
          <cell r="D408"/>
          <cell r="E408"/>
          <cell r="F408"/>
          <cell r="G408"/>
          <cell r="H408"/>
          <cell r="I408"/>
          <cell r="J408"/>
          <cell r="K408"/>
          <cell r="L408"/>
          <cell r="M408"/>
          <cell r="N408"/>
          <cell r="O408"/>
          <cell r="P408"/>
          <cell r="Q408"/>
          <cell r="R408"/>
          <cell r="S408"/>
          <cell r="T408"/>
          <cell r="U408"/>
          <cell r="V408"/>
          <cell r="W408"/>
          <cell r="X408"/>
          <cell r="Y408"/>
          <cell r="Z408"/>
          <cell r="AA408"/>
          <cell r="AB408"/>
          <cell r="AC408"/>
          <cell r="AD408"/>
          <cell r="AE408"/>
          <cell r="AF408"/>
          <cell r="AG408"/>
          <cell r="AH408"/>
          <cell r="AI408"/>
          <cell r="AJ408"/>
          <cell r="AK408"/>
          <cell r="AL408"/>
          <cell r="AM408"/>
          <cell r="AN408"/>
          <cell r="AO408"/>
          <cell r="AP408"/>
          <cell r="AQ408"/>
          <cell r="AR408"/>
          <cell r="AS408"/>
          <cell r="AT408"/>
          <cell r="AU408"/>
          <cell r="AV408"/>
          <cell r="AW408"/>
          <cell r="AX408"/>
          <cell r="AY408"/>
          <cell r="AZ408"/>
          <cell r="BA408"/>
          <cell r="BB408"/>
          <cell r="BC408"/>
          <cell r="BD408"/>
          <cell r="BE408"/>
          <cell r="BF408"/>
          <cell r="BG408"/>
          <cell r="BH408"/>
          <cell r="BI408"/>
          <cell r="BJ408"/>
          <cell r="BK408"/>
          <cell r="BL408"/>
          <cell r="BM408"/>
          <cell r="BN408"/>
          <cell r="BO408"/>
          <cell r="BP408"/>
          <cell r="BQ408"/>
          <cell r="BR408"/>
          <cell r="BS408"/>
          <cell r="BT408"/>
          <cell r="BU408"/>
          <cell r="BV408"/>
          <cell r="BW408"/>
          <cell r="BX408"/>
          <cell r="BY408"/>
          <cell r="BZ408"/>
          <cell r="CA408"/>
          <cell r="CB408"/>
          <cell r="CC408"/>
          <cell r="CD408"/>
          <cell r="CE408"/>
          <cell r="CF408"/>
          <cell r="CG408"/>
          <cell r="CH408"/>
          <cell r="CI408"/>
          <cell r="CJ408"/>
          <cell r="CK408"/>
          <cell r="CL408"/>
          <cell r="CM408"/>
          <cell r="CN408"/>
          <cell r="CO408"/>
          <cell r="CP408"/>
          <cell r="CQ408"/>
          <cell r="CR408"/>
          <cell r="CS408"/>
          <cell r="CT408"/>
          <cell r="CU408"/>
          <cell r="CV408"/>
          <cell r="CW408"/>
          <cell r="CX408"/>
          <cell r="CY408"/>
          <cell r="CZ408"/>
          <cell r="DA408"/>
          <cell r="DB408"/>
          <cell r="DC408"/>
          <cell r="DD408"/>
          <cell r="DE408"/>
          <cell r="DF408"/>
          <cell r="DG408"/>
          <cell r="DH408"/>
          <cell r="DI408"/>
          <cell r="DJ408"/>
          <cell r="DK408"/>
          <cell r="DL408"/>
          <cell r="DM408"/>
          <cell r="DN408"/>
          <cell r="DO408"/>
          <cell r="DP408"/>
          <cell r="DQ408"/>
          <cell r="DR408"/>
          <cell r="DS408"/>
          <cell r="DT408"/>
          <cell r="DU408"/>
          <cell r="DV408"/>
          <cell r="DW408"/>
          <cell r="DX408"/>
          <cell r="DY408"/>
          <cell r="DZ408"/>
          <cell r="EA408"/>
          <cell r="EB408"/>
          <cell r="EC408"/>
          <cell r="ED408"/>
          <cell r="EE408"/>
          <cell r="EF408"/>
          <cell r="EG408"/>
          <cell r="EH408"/>
          <cell r="EI408"/>
          <cell r="EJ408"/>
        </row>
        <row r="409">
          <cell r="B409"/>
          <cell r="C409"/>
          <cell r="D409"/>
          <cell r="E409"/>
          <cell r="F409"/>
          <cell r="G409"/>
          <cell r="H409"/>
          <cell r="I409"/>
          <cell r="J409"/>
          <cell r="K409"/>
          <cell r="L409"/>
          <cell r="M409"/>
          <cell r="N409"/>
          <cell r="O409"/>
          <cell r="P409"/>
          <cell r="Q409"/>
          <cell r="R409"/>
          <cell r="S409"/>
          <cell r="T409"/>
          <cell r="U409"/>
          <cell r="V409"/>
          <cell r="W409"/>
          <cell r="X409"/>
          <cell r="Y409"/>
          <cell r="Z409"/>
          <cell r="AA409"/>
          <cell r="AB409"/>
          <cell r="AC409"/>
          <cell r="AD409"/>
          <cell r="AE409"/>
          <cell r="AF409"/>
          <cell r="AG409"/>
          <cell r="AH409"/>
          <cell r="AI409"/>
          <cell r="AJ409"/>
          <cell r="AK409"/>
          <cell r="AL409"/>
          <cell r="AM409"/>
          <cell r="AN409"/>
          <cell r="AO409"/>
          <cell r="AP409"/>
          <cell r="AQ409"/>
          <cell r="AR409"/>
          <cell r="AS409"/>
          <cell r="AT409"/>
          <cell r="AU409"/>
          <cell r="AV409"/>
          <cell r="AW409"/>
          <cell r="AX409"/>
          <cell r="AY409"/>
          <cell r="AZ409"/>
          <cell r="BA409"/>
          <cell r="BB409"/>
          <cell r="BC409"/>
          <cell r="BD409"/>
          <cell r="BE409"/>
          <cell r="BF409"/>
          <cell r="BG409"/>
          <cell r="BH409"/>
          <cell r="BI409"/>
          <cell r="BJ409"/>
          <cell r="BK409"/>
          <cell r="BL409"/>
          <cell r="BM409"/>
          <cell r="BN409"/>
          <cell r="BO409"/>
          <cell r="BP409"/>
          <cell r="BQ409"/>
          <cell r="BR409"/>
          <cell r="BS409"/>
          <cell r="BT409"/>
          <cell r="BU409"/>
          <cell r="BV409"/>
          <cell r="BW409"/>
          <cell r="BX409"/>
          <cell r="BY409"/>
          <cell r="BZ409"/>
          <cell r="CA409"/>
          <cell r="CB409"/>
          <cell r="CC409"/>
          <cell r="CD409"/>
          <cell r="CE409"/>
          <cell r="CF409"/>
          <cell r="CG409"/>
          <cell r="CH409"/>
          <cell r="CI409"/>
          <cell r="CJ409"/>
          <cell r="CK409"/>
          <cell r="CL409"/>
          <cell r="CM409"/>
          <cell r="CN409"/>
          <cell r="CO409"/>
          <cell r="CP409"/>
          <cell r="CQ409"/>
          <cell r="CR409"/>
          <cell r="CS409"/>
          <cell r="CT409"/>
          <cell r="CU409"/>
          <cell r="CV409"/>
          <cell r="CW409"/>
          <cell r="CX409"/>
          <cell r="CY409"/>
          <cell r="CZ409"/>
          <cell r="DA409"/>
          <cell r="DB409"/>
          <cell r="DC409"/>
          <cell r="DD409"/>
          <cell r="DE409"/>
          <cell r="DF409"/>
          <cell r="DG409"/>
          <cell r="DH409"/>
          <cell r="DI409"/>
          <cell r="DJ409"/>
          <cell r="DK409"/>
          <cell r="DL409"/>
          <cell r="DM409"/>
          <cell r="DN409"/>
          <cell r="DO409"/>
          <cell r="DP409"/>
          <cell r="DQ409"/>
          <cell r="DR409"/>
          <cell r="DS409"/>
          <cell r="DT409"/>
          <cell r="DU409"/>
          <cell r="DV409"/>
          <cell r="DW409"/>
          <cell r="DX409"/>
          <cell r="DY409"/>
          <cell r="DZ409"/>
          <cell r="EA409"/>
          <cell r="EB409"/>
          <cell r="EC409"/>
          <cell r="ED409"/>
          <cell r="EE409"/>
          <cell r="EF409"/>
          <cell r="EG409"/>
          <cell r="EH409"/>
          <cell r="EI409"/>
          <cell r="EJ409"/>
        </row>
        <row r="410">
          <cell r="B410"/>
          <cell r="C410"/>
          <cell r="D410"/>
          <cell r="E410"/>
          <cell r="F410"/>
          <cell r="G410"/>
          <cell r="H410"/>
          <cell r="I410"/>
          <cell r="J410"/>
          <cell r="K410"/>
          <cell r="L410"/>
          <cell r="M410"/>
          <cell r="N410"/>
          <cell r="O410"/>
          <cell r="P410"/>
          <cell r="Q410"/>
          <cell r="R410"/>
          <cell r="S410"/>
          <cell r="T410"/>
          <cell r="U410"/>
          <cell r="V410"/>
          <cell r="W410"/>
          <cell r="X410"/>
          <cell r="Y410"/>
          <cell r="Z410"/>
          <cell r="AA410"/>
          <cell r="AB410"/>
          <cell r="AC410"/>
          <cell r="AD410"/>
          <cell r="AE410"/>
          <cell r="AF410"/>
          <cell r="AG410"/>
          <cell r="AH410"/>
          <cell r="AI410"/>
          <cell r="AJ410"/>
          <cell r="AK410"/>
          <cell r="AL410"/>
          <cell r="AM410"/>
          <cell r="AN410"/>
          <cell r="AO410"/>
          <cell r="AP410"/>
          <cell r="AQ410"/>
          <cell r="AR410"/>
          <cell r="AS410"/>
          <cell r="AT410"/>
          <cell r="AU410"/>
          <cell r="AV410"/>
          <cell r="AW410"/>
          <cell r="AX410"/>
          <cell r="AY410"/>
          <cell r="AZ410"/>
          <cell r="BA410"/>
          <cell r="BB410"/>
          <cell r="BC410"/>
          <cell r="BD410"/>
          <cell r="BE410"/>
          <cell r="BF410"/>
          <cell r="BG410"/>
          <cell r="BH410"/>
          <cell r="BI410"/>
          <cell r="BJ410"/>
          <cell r="BK410"/>
          <cell r="BL410"/>
          <cell r="BM410"/>
          <cell r="BN410"/>
          <cell r="BO410"/>
          <cell r="BP410"/>
          <cell r="BQ410"/>
          <cell r="BR410"/>
          <cell r="BS410"/>
          <cell r="BT410"/>
          <cell r="BU410"/>
          <cell r="BV410"/>
          <cell r="BW410"/>
          <cell r="BX410"/>
          <cell r="BY410"/>
          <cell r="BZ410"/>
          <cell r="CA410"/>
          <cell r="CB410"/>
          <cell r="CC410"/>
          <cell r="CD410"/>
          <cell r="CE410"/>
          <cell r="CF410"/>
          <cell r="CG410"/>
          <cell r="CH410"/>
          <cell r="CI410"/>
          <cell r="CJ410"/>
          <cell r="CK410"/>
          <cell r="CL410"/>
          <cell r="CM410"/>
          <cell r="CN410"/>
          <cell r="CO410"/>
          <cell r="CP410"/>
          <cell r="CQ410"/>
          <cell r="CR410"/>
          <cell r="CS410"/>
          <cell r="CT410"/>
          <cell r="CU410"/>
          <cell r="CV410"/>
          <cell r="CW410"/>
          <cell r="CX410"/>
          <cell r="CY410"/>
          <cell r="CZ410"/>
          <cell r="DA410"/>
          <cell r="DB410"/>
          <cell r="DC410"/>
          <cell r="DD410"/>
          <cell r="DE410"/>
          <cell r="DF410"/>
          <cell r="DG410"/>
          <cell r="DH410"/>
          <cell r="DI410"/>
          <cell r="DJ410"/>
          <cell r="DK410"/>
          <cell r="DL410"/>
          <cell r="DM410"/>
          <cell r="DN410"/>
          <cell r="DO410"/>
          <cell r="DP410"/>
          <cell r="DQ410"/>
          <cell r="DR410"/>
          <cell r="DS410"/>
          <cell r="DT410"/>
          <cell r="DU410"/>
          <cell r="DV410"/>
          <cell r="DW410"/>
          <cell r="DX410"/>
          <cell r="DY410"/>
          <cell r="DZ410"/>
          <cell r="EA410"/>
          <cell r="EB410"/>
          <cell r="EC410"/>
          <cell r="ED410"/>
          <cell r="EE410"/>
          <cell r="EF410"/>
          <cell r="EG410"/>
          <cell r="EH410"/>
          <cell r="EI410"/>
          <cell r="EJ410"/>
        </row>
        <row r="411">
          <cell r="B411"/>
          <cell r="C411"/>
          <cell r="D411"/>
          <cell r="E411"/>
          <cell r="F411"/>
          <cell r="G411"/>
          <cell r="H411"/>
          <cell r="I411"/>
          <cell r="J411"/>
          <cell r="K411"/>
          <cell r="L411"/>
          <cell r="M411"/>
          <cell r="N411"/>
          <cell r="O411"/>
          <cell r="P411"/>
          <cell r="Q411"/>
          <cell r="R411"/>
          <cell r="S411"/>
          <cell r="T411"/>
          <cell r="U411"/>
          <cell r="V411"/>
          <cell r="W411"/>
          <cell r="X411"/>
          <cell r="Y411"/>
          <cell r="Z411"/>
          <cell r="AA411"/>
          <cell r="AB411"/>
          <cell r="AC411"/>
          <cell r="AD411"/>
          <cell r="AE411"/>
          <cell r="AF411"/>
          <cell r="AG411"/>
          <cell r="AH411"/>
          <cell r="AI411"/>
          <cell r="AJ411"/>
          <cell r="AK411"/>
          <cell r="AL411"/>
          <cell r="AM411"/>
          <cell r="AN411"/>
          <cell r="AO411"/>
          <cell r="AP411"/>
          <cell r="AQ411"/>
          <cell r="AR411"/>
          <cell r="AS411"/>
          <cell r="AT411"/>
          <cell r="AU411"/>
          <cell r="AV411"/>
          <cell r="AW411"/>
          <cell r="AX411"/>
          <cell r="AY411"/>
          <cell r="AZ411"/>
          <cell r="BA411"/>
          <cell r="BB411"/>
          <cell r="BC411"/>
          <cell r="BD411"/>
          <cell r="BE411"/>
          <cell r="BF411"/>
          <cell r="BG411"/>
          <cell r="BH411"/>
          <cell r="BI411"/>
          <cell r="BJ411"/>
          <cell r="BK411"/>
          <cell r="BL411"/>
          <cell r="BM411"/>
          <cell r="BN411"/>
          <cell r="BO411"/>
          <cell r="BP411"/>
          <cell r="BQ411"/>
          <cell r="BR411"/>
          <cell r="BS411"/>
          <cell r="BT411"/>
          <cell r="BU411"/>
          <cell r="BV411"/>
          <cell r="BW411"/>
          <cell r="BX411"/>
          <cell r="BY411"/>
          <cell r="BZ411"/>
          <cell r="CA411"/>
          <cell r="CB411"/>
          <cell r="CC411"/>
          <cell r="CD411"/>
          <cell r="CE411"/>
          <cell r="CF411"/>
          <cell r="CG411"/>
          <cell r="CH411"/>
          <cell r="CI411"/>
          <cell r="CJ411"/>
          <cell r="CK411"/>
          <cell r="CL411"/>
          <cell r="CM411"/>
          <cell r="CN411"/>
          <cell r="CO411"/>
          <cell r="CP411"/>
          <cell r="CQ411"/>
          <cell r="CR411"/>
          <cell r="CS411"/>
          <cell r="CT411"/>
          <cell r="CU411"/>
          <cell r="CV411"/>
          <cell r="CW411"/>
          <cell r="CX411"/>
          <cell r="CY411"/>
          <cell r="CZ411"/>
          <cell r="DA411"/>
          <cell r="DB411"/>
          <cell r="DC411"/>
          <cell r="DD411"/>
          <cell r="DE411"/>
          <cell r="DF411"/>
          <cell r="DG411"/>
          <cell r="DH411"/>
          <cell r="DI411"/>
          <cell r="DJ411"/>
          <cell r="DK411"/>
          <cell r="DL411"/>
          <cell r="DM411"/>
          <cell r="DN411"/>
          <cell r="DO411"/>
          <cell r="DP411"/>
          <cell r="DQ411"/>
          <cell r="DR411"/>
          <cell r="DS411"/>
          <cell r="DT411"/>
          <cell r="DU411"/>
          <cell r="DV411"/>
          <cell r="DW411"/>
          <cell r="DX411"/>
          <cell r="DY411"/>
          <cell r="DZ411"/>
          <cell r="EA411"/>
          <cell r="EB411"/>
          <cell r="EC411"/>
          <cell r="ED411"/>
          <cell r="EE411"/>
          <cell r="EF411"/>
          <cell r="EG411"/>
          <cell r="EH411"/>
          <cell r="EI411"/>
          <cell r="EJ411"/>
        </row>
        <row r="412">
          <cell r="B412"/>
          <cell r="C412"/>
          <cell r="D412"/>
          <cell r="E412"/>
          <cell r="F412"/>
          <cell r="G412"/>
          <cell r="H412"/>
          <cell r="I412"/>
          <cell r="J412"/>
          <cell r="K412"/>
          <cell r="L412"/>
          <cell r="M412"/>
          <cell r="N412"/>
          <cell r="O412"/>
          <cell r="P412"/>
          <cell r="Q412"/>
          <cell r="R412"/>
          <cell r="S412"/>
          <cell r="T412"/>
          <cell r="U412"/>
          <cell r="V412"/>
          <cell r="W412"/>
          <cell r="X412"/>
          <cell r="Y412"/>
          <cell r="Z412"/>
          <cell r="AA412"/>
          <cell r="AB412"/>
          <cell r="AC412"/>
          <cell r="AD412"/>
          <cell r="AE412"/>
          <cell r="AF412"/>
          <cell r="AG412"/>
          <cell r="AH412"/>
          <cell r="AI412"/>
          <cell r="AJ412"/>
          <cell r="AK412"/>
          <cell r="AL412"/>
          <cell r="AM412"/>
          <cell r="AN412"/>
          <cell r="AO412"/>
          <cell r="AP412"/>
          <cell r="AQ412"/>
          <cell r="AR412"/>
          <cell r="AS412"/>
          <cell r="AT412"/>
          <cell r="AU412"/>
          <cell r="AV412"/>
          <cell r="AW412"/>
          <cell r="AX412"/>
          <cell r="AY412"/>
          <cell r="AZ412"/>
          <cell r="BA412"/>
          <cell r="BB412"/>
          <cell r="BC412"/>
          <cell r="BD412"/>
          <cell r="BE412"/>
          <cell r="BF412"/>
          <cell r="BG412"/>
          <cell r="BH412"/>
          <cell r="BI412"/>
          <cell r="BJ412"/>
          <cell r="BK412"/>
          <cell r="BL412"/>
          <cell r="BM412"/>
          <cell r="BN412"/>
          <cell r="BO412"/>
          <cell r="BP412"/>
          <cell r="BQ412"/>
          <cell r="BR412"/>
          <cell r="BS412"/>
          <cell r="BT412"/>
          <cell r="BU412"/>
          <cell r="BV412"/>
          <cell r="BW412"/>
          <cell r="BX412"/>
          <cell r="BY412"/>
          <cell r="BZ412"/>
          <cell r="CA412"/>
          <cell r="CB412"/>
          <cell r="CC412"/>
          <cell r="CD412"/>
          <cell r="CE412"/>
          <cell r="CF412"/>
          <cell r="CG412"/>
          <cell r="CH412"/>
          <cell r="CI412"/>
          <cell r="CJ412"/>
          <cell r="CK412"/>
          <cell r="CL412"/>
          <cell r="CM412"/>
          <cell r="CN412"/>
          <cell r="CO412"/>
          <cell r="CP412"/>
          <cell r="CQ412"/>
          <cell r="CR412"/>
          <cell r="CS412"/>
          <cell r="CT412"/>
          <cell r="CU412"/>
          <cell r="CV412"/>
          <cell r="CW412"/>
          <cell r="CX412"/>
          <cell r="CY412"/>
          <cell r="CZ412"/>
          <cell r="DA412"/>
          <cell r="DB412"/>
          <cell r="DC412"/>
          <cell r="DD412"/>
          <cell r="DE412"/>
          <cell r="DF412"/>
          <cell r="DG412"/>
          <cell r="DH412"/>
          <cell r="DI412"/>
          <cell r="DJ412"/>
          <cell r="DK412"/>
          <cell r="DL412"/>
          <cell r="DM412"/>
          <cell r="DN412"/>
          <cell r="DO412"/>
          <cell r="DP412"/>
          <cell r="DQ412"/>
          <cell r="DR412"/>
          <cell r="DS412"/>
          <cell r="DT412"/>
          <cell r="DU412"/>
          <cell r="DV412"/>
          <cell r="DW412"/>
          <cell r="DX412"/>
          <cell r="DY412"/>
          <cell r="DZ412"/>
          <cell r="EA412"/>
          <cell r="EB412"/>
          <cell r="EC412"/>
          <cell r="ED412"/>
          <cell r="EE412"/>
          <cell r="EF412"/>
          <cell r="EG412"/>
          <cell r="EH412"/>
          <cell r="EI412"/>
          <cell r="EJ412"/>
        </row>
        <row r="413">
          <cell r="B413"/>
          <cell r="C413"/>
          <cell r="D413"/>
          <cell r="E413"/>
          <cell r="F413"/>
          <cell r="G413"/>
          <cell r="H413"/>
          <cell r="I413"/>
          <cell r="J413"/>
          <cell r="K413"/>
          <cell r="L413"/>
          <cell r="M413"/>
          <cell r="N413"/>
          <cell r="O413"/>
          <cell r="P413"/>
          <cell r="Q413"/>
          <cell r="R413"/>
          <cell r="S413"/>
          <cell r="T413"/>
          <cell r="U413"/>
          <cell r="V413"/>
          <cell r="W413"/>
          <cell r="X413"/>
          <cell r="Y413"/>
          <cell r="Z413"/>
          <cell r="AA413"/>
          <cell r="AB413"/>
          <cell r="AC413"/>
          <cell r="AD413"/>
          <cell r="AE413"/>
          <cell r="AF413"/>
          <cell r="AG413"/>
          <cell r="AH413"/>
          <cell r="AI413"/>
          <cell r="AJ413"/>
          <cell r="AK413"/>
          <cell r="AL413"/>
          <cell r="AM413"/>
          <cell r="AN413"/>
          <cell r="AO413"/>
          <cell r="AP413"/>
          <cell r="AQ413"/>
          <cell r="AR413"/>
          <cell r="AS413"/>
          <cell r="AT413"/>
          <cell r="AU413"/>
          <cell r="AV413"/>
          <cell r="AW413"/>
          <cell r="AX413"/>
          <cell r="AY413"/>
          <cell r="AZ413"/>
          <cell r="BA413"/>
          <cell r="BB413"/>
          <cell r="BC413"/>
          <cell r="BD413"/>
          <cell r="BE413"/>
          <cell r="BF413"/>
          <cell r="BG413"/>
          <cell r="BH413"/>
          <cell r="BI413"/>
          <cell r="BJ413"/>
          <cell r="BK413"/>
          <cell r="BL413"/>
          <cell r="BM413"/>
          <cell r="BN413"/>
          <cell r="BO413"/>
          <cell r="BP413"/>
          <cell r="BQ413"/>
          <cell r="BR413"/>
          <cell r="BS413"/>
          <cell r="BT413"/>
          <cell r="BU413"/>
          <cell r="BV413"/>
          <cell r="BW413"/>
          <cell r="BX413"/>
          <cell r="BY413"/>
          <cell r="BZ413"/>
          <cell r="CA413"/>
          <cell r="CB413"/>
          <cell r="CC413"/>
          <cell r="CD413"/>
          <cell r="CE413"/>
          <cell r="CF413"/>
          <cell r="CG413"/>
          <cell r="CH413"/>
          <cell r="CI413"/>
          <cell r="CJ413"/>
          <cell r="CK413"/>
          <cell r="CL413"/>
          <cell r="CM413"/>
          <cell r="CN413"/>
          <cell r="CO413"/>
          <cell r="CP413"/>
          <cell r="CQ413"/>
          <cell r="CR413"/>
          <cell r="CS413"/>
          <cell r="CT413"/>
          <cell r="CU413"/>
          <cell r="CV413"/>
          <cell r="CW413"/>
          <cell r="CX413"/>
          <cell r="CY413"/>
          <cell r="CZ413"/>
          <cell r="DA413"/>
          <cell r="DB413"/>
          <cell r="DC413"/>
          <cell r="DD413"/>
          <cell r="DE413"/>
          <cell r="DF413"/>
          <cell r="DG413"/>
          <cell r="DH413"/>
          <cell r="DI413"/>
          <cell r="DJ413"/>
          <cell r="DK413"/>
          <cell r="DL413"/>
          <cell r="DM413"/>
          <cell r="DN413"/>
          <cell r="DO413"/>
          <cell r="DP413"/>
          <cell r="DQ413"/>
          <cell r="DR413"/>
          <cell r="DS413"/>
          <cell r="DT413"/>
          <cell r="DU413"/>
          <cell r="DV413"/>
          <cell r="DW413"/>
          <cell r="DX413"/>
          <cell r="DY413"/>
          <cell r="DZ413"/>
          <cell r="EA413"/>
          <cell r="EB413"/>
          <cell r="EC413"/>
          <cell r="ED413"/>
          <cell r="EE413"/>
          <cell r="EF413"/>
          <cell r="EG413"/>
          <cell r="EH413"/>
          <cell r="EI413"/>
          <cell r="EJ413"/>
        </row>
        <row r="414">
          <cell r="B414"/>
          <cell r="C414"/>
          <cell r="D414"/>
          <cell r="E414"/>
          <cell r="F414"/>
          <cell r="G414"/>
          <cell r="H414"/>
          <cell r="I414"/>
          <cell r="J414"/>
          <cell r="K414"/>
          <cell r="L414"/>
          <cell r="M414"/>
          <cell r="N414"/>
          <cell r="O414"/>
          <cell r="P414"/>
          <cell r="Q414"/>
          <cell r="R414"/>
          <cell r="S414"/>
          <cell r="T414"/>
          <cell r="U414"/>
          <cell r="V414"/>
          <cell r="W414"/>
          <cell r="X414"/>
          <cell r="Y414"/>
          <cell r="Z414"/>
          <cell r="AA414"/>
          <cell r="AB414"/>
          <cell r="AC414"/>
          <cell r="AD414"/>
          <cell r="AE414"/>
          <cell r="AF414"/>
          <cell r="AG414"/>
          <cell r="AH414"/>
          <cell r="AI414"/>
          <cell r="AJ414"/>
          <cell r="AK414"/>
          <cell r="AL414"/>
          <cell r="AM414"/>
          <cell r="AN414"/>
          <cell r="AO414"/>
          <cell r="AP414"/>
          <cell r="AQ414"/>
          <cell r="AR414"/>
          <cell r="AS414"/>
          <cell r="AT414"/>
          <cell r="AU414"/>
          <cell r="AV414"/>
          <cell r="AW414"/>
          <cell r="AX414"/>
          <cell r="AY414"/>
          <cell r="AZ414"/>
          <cell r="BA414"/>
          <cell r="BB414"/>
          <cell r="BC414"/>
          <cell r="BD414"/>
          <cell r="BE414"/>
          <cell r="BF414"/>
          <cell r="BG414"/>
          <cell r="BH414"/>
          <cell r="BI414"/>
          <cell r="BJ414"/>
          <cell r="BK414"/>
          <cell r="BL414"/>
          <cell r="BM414"/>
          <cell r="BN414"/>
          <cell r="BO414"/>
          <cell r="BP414"/>
          <cell r="BQ414"/>
          <cell r="BR414"/>
          <cell r="BS414"/>
          <cell r="BT414"/>
          <cell r="BU414"/>
          <cell r="BV414"/>
          <cell r="BW414"/>
          <cell r="BX414"/>
          <cell r="BY414"/>
          <cell r="BZ414"/>
          <cell r="CA414"/>
          <cell r="CB414"/>
          <cell r="CC414"/>
          <cell r="CD414"/>
          <cell r="CE414"/>
          <cell r="CF414"/>
          <cell r="CG414"/>
          <cell r="CH414"/>
          <cell r="CI414"/>
          <cell r="CJ414"/>
          <cell r="CK414"/>
          <cell r="CL414"/>
          <cell r="CM414"/>
          <cell r="CN414"/>
          <cell r="CO414"/>
          <cell r="CP414"/>
          <cell r="CQ414"/>
          <cell r="CR414"/>
          <cell r="CS414"/>
          <cell r="CT414"/>
          <cell r="CU414"/>
          <cell r="CV414"/>
          <cell r="CW414"/>
          <cell r="CX414"/>
          <cell r="CY414"/>
          <cell r="CZ414"/>
          <cell r="DA414"/>
          <cell r="DB414"/>
          <cell r="DC414"/>
          <cell r="DD414"/>
          <cell r="DE414"/>
          <cell r="DF414"/>
          <cell r="DG414"/>
          <cell r="DH414"/>
          <cell r="DI414"/>
          <cell r="DJ414"/>
          <cell r="DK414"/>
          <cell r="DL414"/>
          <cell r="DM414"/>
          <cell r="DN414"/>
          <cell r="DO414"/>
          <cell r="DP414"/>
          <cell r="DQ414"/>
          <cell r="DR414"/>
          <cell r="DS414"/>
          <cell r="DT414"/>
          <cell r="DU414"/>
          <cell r="DV414"/>
          <cell r="DW414"/>
          <cell r="DX414"/>
          <cell r="DY414"/>
          <cell r="DZ414"/>
          <cell r="EA414"/>
          <cell r="EB414"/>
          <cell r="EC414"/>
          <cell r="ED414"/>
          <cell r="EE414"/>
          <cell r="EF414"/>
          <cell r="EG414"/>
          <cell r="EH414"/>
          <cell r="EI414"/>
          <cell r="EJ414"/>
        </row>
        <row r="415">
          <cell r="B415"/>
          <cell r="C415"/>
          <cell r="D415"/>
          <cell r="E415"/>
          <cell r="F415"/>
          <cell r="G415"/>
          <cell r="H415"/>
          <cell r="I415"/>
          <cell r="J415"/>
          <cell r="K415"/>
          <cell r="L415"/>
          <cell r="M415"/>
          <cell r="N415"/>
          <cell r="O415"/>
          <cell r="P415"/>
          <cell r="Q415"/>
          <cell r="R415"/>
          <cell r="S415"/>
          <cell r="T415"/>
          <cell r="U415"/>
          <cell r="V415"/>
          <cell r="W415"/>
          <cell r="X415"/>
          <cell r="Y415"/>
          <cell r="Z415"/>
          <cell r="AA415"/>
          <cell r="AB415"/>
          <cell r="AC415"/>
          <cell r="AD415"/>
          <cell r="AE415"/>
          <cell r="AF415"/>
          <cell r="AG415"/>
          <cell r="AH415"/>
          <cell r="AI415"/>
          <cell r="AJ415"/>
          <cell r="AK415"/>
          <cell r="AL415"/>
          <cell r="AM415"/>
          <cell r="AN415"/>
          <cell r="AO415"/>
          <cell r="AP415"/>
          <cell r="AQ415"/>
          <cell r="AR415"/>
          <cell r="AS415"/>
          <cell r="AT415"/>
          <cell r="AU415"/>
          <cell r="AV415"/>
          <cell r="AW415"/>
          <cell r="AX415"/>
          <cell r="AY415"/>
          <cell r="AZ415"/>
          <cell r="BA415"/>
          <cell r="BB415"/>
          <cell r="BC415"/>
          <cell r="BD415"/>
          <cell r="BE415"/>
          <cell r="BF415"/>
          <cell r="BG415"/>
          <cell r="BH415"/>
          <cell r="BI415"/>
          <cell r="BJ415"/>
          <cell r="BK415"/>
          <cell r="BL415"/>
          <cell r="BM415"/>
          <cell r="BN415"/>
          <cell r="BO415"/>
          <cell r="BP415"/>
          <cell r="BQ415"/>
          <cell r="BR415"/>
          <cell r="BS415"/>
          <cell r="BT415"/>
          <cell r="BU415"/>
          <cell r="BV415"/>
          <cell r="BW415"/>
          <cell r="BX415"/>
          <cell r="BY415"/>
          <cell r="BZ415"/>
          <cell r="CA415"/>
          <cell r="CB415"/>
          <cell r="CC415"/>
          <cell r="CD415"/>
          <cell r="CE415"/>
          <cell r="CF415"/>
          <cell r="CG415"/>
          <cell r="CH415"/>
          <cell r="CI415"/>
          <cell r="CJ415"/>
          <cell r="CK415"/>
          <cell r="CL415"/>
          <cell r="CM415"/>
          <cell r="CN415"/>
          <cell r="CO415"/>
          <cell r="CP415"/>
          <cell r="CQ415"/>
          <cell r="CR415"/>
          <cell r="CS415"/>
          <cell r="CT415"/>
          <cell r="CU415"/>
          <cell r="CV415"/>
          <cell r="CW415"/>
          <cell r="CX415"/>
          <cell r="CY415"/>
          <cell r="CZ415"/>
          <cell r="DA415"/>
          <cell r="DB415"/>
          <cell r="DC415"/>
          <cell r="DD415"/>
          <cell r="DE415"/>
          <cell r="DF415"/>
          <cell r="DG415"/>
          <cell r="DH415"/>
          <cell r="DI415"/>
          <cell r="DJ415"/>
          <cell r="DK415"/>
          <cell r="DL415"/>
          <cell r="DM415"/>
          <cell r="DN415"/>
          <cell r="DO415"/>
          <cell r="DP415"/>
          <cell r="DQ415"/>
          <cell r="DR415"/>
          <cell r="DS415"/>
          <cell r="DT415"/>
          <cell r="DU415"/>
          <cell r="DV415"/>
          <cell r="DW415"/>
          <cell r="DX415"/>
          <cell r="DY415"/>
          <cell r="DZ415"/>
          <cell r="EA415"/>
          <cell r="EB415"/>
          <cell r="EC415"/>
          <cell r="ED415"/>
          <cell r="EE415"/>
          <cell r="EF415"/>
          <cell r="EG415"/>
          <cell r="EH415"/>
          <cell r="EI415"/>
          <cell r="EJ415"/>
        </row>
        <row r="416">
          <cell r="B416"/>
          <cell r="C416"/>
          <cell r="D416"/>
          <cell r="E416"/>
          <cell r="F416"/>
          <cell r="G416"/>
          <cell r="H416"/>
          <cell r="I416"/>
          <cell r="J416"/>
          <cell r="K416"/>
          <cell r="L416"/>
          <cell r="M416"/>
          <cell r="N416"/>
          <cell r="O416"/>
          <cell r="P416"/>
          <cell r="Q416"/>
          <cell r="R416"/>
          <cell r="S416"/>
          <cell r="T416"/>
          <cell r="U416"/>
          <cell r="V416"/>
          <cell r="W416"/>
          <cell r="X416"/>
          <cell r="Y416"/>
          <cell r="Z416"/>
          <cell r="AA416"/>
          <cell r="AB416"/>
          <cell r="AC416"/>
          <cell r="AD416"/>
          <cell r="AE416"/>
          <cell r="AF416"/>
          <cell r="AG416"/>
          <cell r="AH416"/>
          <cell r="AI416"/>
          <cell r="AJ416"/>
          <cell r="AK416"/>
          <cell r="AL416"/>
          <cell r="AM416"/>
          <cell r="AN416"/>
          <cell r="AO416"/>
          <cell r="AP416"/>
          <cell r="AQ416"/>
          <cell r="AR416"/>
          <cell r="AS416"/>
          <cell r="AT416"/>
          <cell r="AU416"/>
          <cell r="AV416"/>
          <cell r="AW416"/>
          <cell r="AX416"/>
          <cell r="AY416"/>
          <cell r="AZ416"/>
          <cell r="BA416"/>
          <cell r="BB416"/>
          <cell r="BC416"/>
          <cell r="BD416"/>
          <cell r="BE416"/>
          <cell r="BF416"/>
          <cell r="BG416"/>
          <cell r="BH416"/>
          <cell r="BI416"/>
          <cell r="BJ416"/>
          <cell r="BK416"/>
          <cell r="BL416"/>
          <cell r="BM416"/>
          <cell r="BN416"/>
          <cell r="BO416"/>
          <cell r="BP416"/>
          <cell r="BQ416"/>
          <cell r="BR416"/>
          <cell r="BS416"/>
          <cell r="BT416"/>
          <cell r="BU416"/>
          <cell r="BV416"/>
          <cell r="BW416"/>
          <cell r="BX416"/>
          <cell r="BY416"/>
          <cell r="BZ416"/>
          <cell r="CA416"/>
          <cell r="CB416"/>
          <cell r="CC416"/>
          <cell r="CD416"/>
          <cell r="CE416"/>
          <cell r="CF416"/>
          <cell r="CG416"/>
          <cell r="CH416"/>
          <cell r="CI416"/>
          <cell r="CJ416"/>
          <cell r="CK416"/>
          <cell r="CL416"/>
          <cell r="CM416"/>
          <cell r="CN416"/>
          <cell r="CO416"/>
          <cell r="CP416"/>
          <cell r="CQ416"/>
          <cell r="CR416"/>
          <cell r="CS416"/>
          <cell r="CT416"/>
          <cell r="CU416"/>
          <cell r="CV416"/>
          <cell r="CW416"/>
          <cell r="CX416"/>
          <cell r="CY416"/>
          <cell r="CZ416"/>
          <cell r="DA416"/>
          <cell r="DB416"/>
          <cell r="DC416"/>
          <cell r="DD416"/>
          <cell r="DE416"/>
          <cell r="DF416"/>
          <cell r="DG416"/>
          <cell r="DH416"/>
          <cell r="DI416"/>
          <cell r="DJ416"/>
          <cell r="DK416"/>
          <cell r="DL416"/>
          <cell r="DM416"/>
          <cell r="DN416"/>
          <cell r="DO416"/>
          <cell r="DP416"/>
          <cell r="DQ416"/>
          <cell r="DR416"/>
          <cell r="DS416"/>
          <cell r="DT416"/>
          <cell r="DU416"/>
          <cell r="DV416"/>
          <cell r="DW416"/>
          <cell r="DX416"/>
          <cell r="DY416"/>
          <cell r="DZ416"/>
          <cell r="EA416"/>
          <cell r="EB416"/>
          <cell r="EC416"/>
          <cell r="ED416"/>
          <cell r="EE416"/>
          <cell r="EF416"/>
          <cell r="EG416"/>
          <cell r="EH416"/>
          <cell r="EI416"/>
          <cell r="EJ416"/>
        </row>
        <row r="417">
          <cell r="B417"/>
          <cell r="C417"/>
          <cell r="D417"/>
          <cell r="E417"/>
          <cell r="F417"/>
          <cell r="G417"/>
          <cell r="H417"/>
          <cell r="I417"/>
          <cell r="J417"/>
          <cell r="K417"/>
          <cell r="L417"/>
          <cell r="M417"/>
          <cell r="N417"/>
          <cell r="O417"/>
          <cell r="P417"/>
          <cell r="Q417"/>
          <cell r="R417"/>
          <cell r="S417"/>
          <cell r="T417"/>
          <cell r="U417"/>
          <cell r="V417"/>
          <cell r="W417"/>
          <cell r="X417"/>
          <cell r="Y417"/>
          <cell r="Z417"/>
          <cell r="AA417"/>
          <cell r="AB417"/>
          <cell r="AC417"/>
          <cell r="AD417"/>
          <cell r="AE417"/>
          <cell r="AF417"/>
          <cell r="AG417"/>
          <cell r="AH417"/>
          <cell r="AI417"/>
          <cell r="AJ417"/>
          <cell r="AK417"/>
          <cell r="AL417"/>
          <cell r="AM417"/>
          <cell r="AN417"/>
          <cell r="AO417"/>
          <cell r="AP417"/>
          <cell r="AQ417"/>
          <cell r="AR417"/>
          <cell r="AS417"/>
          <cell r="AT417"/>
          <cell r="AU417"/>
          <cell r="AV417"/>
          <cell r="AW417"/>
          <cell r="AX417"/>
          <cell r="AY417"/>
          <cell r="AZ417"/>
          <cell r="BA417"/>
          <cell r="BB417"/>
          <cell r="BC417"/>
          <cell r="BD417"/>
          <cell r="BE417"/>
          <cell r="BF417"/>
          <cell r="BG417"/>
          <cell r="BH417"/>
          <cell r="BI417"/>
          <cell r="BJ417"/>
          <cell r="BK417"/>
          <cell r="BL417"/>
          <cell r="BM417"/>
          <cell r="BN417"/>
          <cell r="BO417"/>
          <cell r="BP417"/>
          <cell r="BQ417"/>
          <cell r="BR417"/>
          <cell r="BS417"/>
          <cell r="BT417"/>
          <cell r="BU417"/>
          <cell r="BV417"/>
          <cell r="BW417"/>
          <cell r="BX417"/>
          <cell r="BY417"/>
          <cell r="BZ417"/>
          <cell r="CA417"/>
          <cell r="CB417"/>
          <cell r="CC417"/>
          <cell r="CD417"/>
          <cell r="CE417"/>
          <cell r="CF417"/>
          <cell r="CG417"/>
          <cell r="CH417"/>
          <cell r="CI417"/>
          <cell r="CJ417"/>
          <cell r="CK417"/>
          <cell r="CL417"/>
          <cell r="CM417"/>
          <cell r="CN417"/>
          <cell r="CO417"/>
          <cell r="CP417"/>
          <cell r="CQ417"/>
          <cell r="CR417"/>
          <cell r="CS417"/>
          <cell r="CT417"/>
          <cell r="CU417"/>
          <cell r="CV417"/>
          <cell r="CW417"/>
          <cell r="CX417"/>
          <cell r="CY417"/>
          <cell r="CZ417"/>
          <cell r="DA417"/>
          <cell r="DB417"/>
          <cell r="DC417"/>
          <cell r="DD417"/>
          <cell r="DE417"/>
          <cell r="DF417"/>
          <cell r="DG417"/>
          <cell r="DH417"/>
          <cell r="DI417"/>
          <cell r="DJ417"/>
          <cell r="DK417"/>
          <cell r="DL417"/>
          <cell r="DM417"/>
          <cell r="DN417"/>
          <cell r="DO417"/>
          <cell r="DP417"/>
          <cell r="DQ417"/>
          <cell r="DR417"/>
          <cell r="DS417"/>
          <cell r="DT417"/>
          <cell r="DU417"/>
          <cell r="DV417"/>
          <cell r="DW417"/>
          <cell r="DX417"/>
          <cell r="DY417"/>
          <cell r="DZ417"/>
          <cell r="EA417"/>
          <cell r="EB417"/>
          <cell r="EC417"/>
          <cell r="ED417"/>
          <cell r="EE417"/>
          <cell r="EF417"/>
          <cell r="EG417"/>
          <cell r="EH417"/>
          <cell r="EI417"/>
          <cell r="EJ417"/>
        </row>
        <row r="418">
          <cell r="B418"/>
          <cell r="C418"/>
          <cell r="D418"/>
          <cell r="E418"/>
          <cell r="F418"/>
          <cell r="G418"/>
          <cell r="H418"/>
          <cell r="I418"/>
          <cell r="J418"/>
          <cell r="K418"/>
          <cell r="L418"/>
          <cell r="M418"/>
          <cell r="N418"/>
          <cell r="O418"/>
          <cell r="P418"/>
          <cell r="Q418"/>
          <cell r="R418"/>
          <cell r="S418"/>
          <cell r="T418"/>
          <cell r="U418"/>
          <cell r="V418"/>
          <cell r="W418"/>
          <cell r="X418"/>
          <cell r="Y418"/>
          <cell r="Z418"/>
          <cell r="AA418"/>
          <cell r="AB418"/>
          <cell r="AC418"/>
          <cell r="AD418"/>
          <cell r="AE418"/>
          <cell r="AF418"/>
          <cell r="AG418"/>
          <cell r="AH418"/>
          <cell r="AI418"/>
          <cell r="AJ418"/>
          <cell r="AK418"/>
          <cell r="AL418"/>
          <cell r="AM418"/>
          <cell r="AN418"/>
          <cell r="AO418"/>
          <cell r="AP418"/>
          <cell r="AQ418"/>
          <cell r="AR418"/>
          <cell r="AS418"/>
          <cell r="AT418"/>
          <cell r="AU418"/>
          <cell r="AV418"/>
          <cell r="AW418"/>
          <cell r="AX418"/>
          <cell r="AY418"/>
          <cell r="AZ418"/>
          <cell r="BA418"/>
          <cell r="BB418"/>
          <cell r="BC418"/>
          <cell r="BD418"/>
          <cell r="BE418"/>
          <cell r="BF418"/>
          <cell r="BG418"/>
          <cell r="BH418"/>
          <cell r="BI418"/>
          <cell r="BJ418"/>
          <cell r="BK418"/>
          <cell r="BL418"/>
          <cell r="BM418"/>
          <cell r="BN418"/>
          <cell r="BO418"/>
          <cell r="BP418"/>
          <cell r="BQ418"/>
          <cell r="BR418"/>
          <cell r="BS418"/>
          <cell r="BT418"/>
          <cell r="BU418"/>
          <cell r="BV418"/>
          <cell r="BW418"/>
          <cell r="BX418"/>
          <cell r="BY418"/>
          <cell r="BZ418"/>
          <cell r="CA418"/>
          <cell r="CB418"/>
          <cell r="CC418"/>
          <cell r="CD418"/>
          <cell r="CE418"/>
          <cell r="CF418"/>
          <cell r="CG418"/>
          <cell r="CH418"/>
          <cell r="CI418"/>
          <cell r="CJ418"/>
          <cell r="CK418"/>
          <cell r="CL418"/>
          <cell r="CM418"/>
          <cell r="CN418"/>
          <cell r="CO418"/>
          <cell r="CP418"/>
          <cell r="CQ418"/>
          <cell r="CR418"/>
          <cell r="CS418"/>
          <cell r="CT418"/>
          <cell r="CU418"/>
          <cell r="CV418"/>
          <cell r="CW418"/>
          <cell r="CX418"/>
          <cell r="CY418"/>
          <cell r="CZ418"/>
          <cell r="DA418"/>
          <cell r="DB418"/>
          <cell r="DC418"/>
          <cell r="DD418"/>
          <cell r="DE418"/>
          <cell r="DF418"/>
          <cell r="DG418"/>
          <cell r="DH418"/>
          <cell r="DI418"/>
          <cell r="DJ418"/>
          <cell r="DK418"/>
          <cell r="DL418"/>
          <cell r="DM418"/>
          <cell r="DN418"/>
          <cell r="DO418"/>
          <cell r="DP418"/>
          <cell r="DQ418"/>
          <cell r="DR418"/>
          <cell r="DS418"/>
          <cell r="DT418"/>
          <cell r="DU418"/>
          <cell r="DV418"/>
          <cell r="DW418"/>
          <cell r="DX418"/>
          <cell r="DY418"/>
          <cell r="DZ418"/>
          <cell r="EA418"/>
          <cell r="EB418"/>
          <cell r="EC418"/>
          <cell r="ED418"/>
          <cell r="EE418"/>
          <cell r="EF418"/>
          <cell r="EG418"/>
          <cell r="EH418"/>
          <cell r="EI418"/>
          <cell r="EJ418"/>
        </row>
        <row r="419">
          <cell r="B419"/>
          <cell r="C419"/>
          <cell r="D419"/>
          <cell r="E419"/>
          <cell r="F419"/>
          <cell r="G419"/>
          <cell r="H419"/>
          <cell r="I419"/>
          <cell r="J419"/>
          <cell r="K419"/>
          <cell r="L419"/>
          <cell r="M419"/>
          <cell r="N419"/>
          <cell r="O419"/>
          <cell r="P419"/>
          <cell r="Q419"/>
          <cell r="R419"/>
          <cell r="S419"/>
          <cell r="T419"/>
          <cell r="U419"/>
          <cell r="V419"/>
          <cell r="W419"/>
          <cell r="X419"/>
          <cell r="Y419"/>
          <cell r="Z419"/>
          <cell r="AA419"/>
          <cell r="AB419"/>
          <cell r="AC419"/>
          <cell r="AD419"/>
          <cell r="AE419"/>
          <cell r="AF419"/>
          <cell r="AG419"/>
          <cell r="AH419"/>
          <cell r="AI419"/>
          <cell r="AJ419"/>
          <cell r="AK419"/>
          <cell r="AL419"/>
          <cell r="AM419"/>
          <cell r="AN419"/>
          <cell r="AO419"/>
          <cell r="AP419"/>
          <cell r="AQ419"/>
          <cell r="AR419"/>
          <cell r="AS419"/>
          <cell r="AT419"/>
          <cell r="AU419"/>
          <cell r="AV419"/>
          <cell r="AW419"/>
          <cell r="AX419"/>
          <cell r="AY419"/>
          <cell r="AZ419"/>
          <cell r="BA419"/>
          <cell r="BB419"/>
          <cell r="BC419"/>
          <cell r="BD419"/>
          <cell r="BE419"/>
          <cell r="BF419"/>
          <cell r="BG419"/>
          <cell r="BH419"/>
          <cell r="BI419"/>
          <cell r="BJ419"/>
          <cell r="BK419"/>
          <cell r="BL419"/>
          <cell r="BM419"/>
          <cell r="BN419"/>
          <cell r="BO419"/>
          <cell r="BP419"/>
          <cell r="BQ419"/>
          <cell r="BR419"/>
          <cell r="BS419"/>
          <cell r="BT419"/>
          <cell r="BU419"/>
          <cell r="BV419"/>
          <cell r="BW419"/>
          <cell r="BX419"/>
          <cell r="BY419"/>
          <cell r="BZ419"/>
          <cell r="CA419"/>
          <cell r="CB419"/>
          <cell r="CC419"/>
          <cell r="CD419"/>
          <cell r="CE419"/>
          <cell r="CF419"/>
          <cell r="CG419"/>
          <cell r="CH419"/>
          <cell r="CI419"/>
          <cell r="CJ419"/>
          <cell r="CK419"/>
          <cell r="CL419"/>
          <cell r="CM419"/>
          <cell r="CN419"/>
          <cell r="CO419"/>
          <cell r="CP419"/>
          <cell r="CQ419"/>
          <cell r="CR419"/>
          <cell r="CS419"/>
          <cell r="CT419"/>
          <cell r="CU419"/>
          <cell r="CV419"/>
          <cell r="CW419"/>
          <cell r="CX419"/>
          <cell r="CY419"/>
          <cell r="CZ419"/>
          <cell r="DA419"/>
          <cell r="DB419"/>
          <cell r="DC419"/>
          <cell r="DD419"/>
          <cell r="DE419"/>
          <cell r="DF419"/>
          <cell r="DG419"/>
          <cell r="DH419"/>
          <cell r="DI419"/>
          <cell r="DJ419"/>
          <cell r="DK419"/>
          <cell r="DL419"/>
          <cell r="DM419"/>
          <cell r="DN419"/>
          <cell r="DO419"/>
          <cell r="DP419"/>
          <cell r="DQ419"/>
          <cell r="DR419"/>
          <cell r="DS419"/>
          <cell r="DT419"/>
          <cell r="DU419"/>
          <cell r="DV419"/>
          <cell r="DW419"/>
          <cell r="DX419"/>
          <cell r="DY419"/>
          <cell r="DZ419"/>
          <cell r="EA419"/>
          <cell r="EB419"/>
          <cell r="EC419"/>
          <cell r="ED419"/>
          <cell r="EE419"/>
          <cell r="EF419"/>
          <cell r="EG419"/>
          <cell r="EH419"/>
          <cell r="EI419"/>
          <cell r="EJ419"/>
        </row>
        <row r="420">
          <cell r="B420"/>
          <cell r="C420"/>
          <cell r="D420"/>
          <cell r="E420"/>
          <cell r="F420"/>
          <cell r="G420"/>
          <cell r="H420"/>
          <cell r="I420"/>
          <cell r="J420"/>
          <cell r="K420"/>
          <cell r="L420"/>
          <cell r="M420"/>
          <cell r="N420"/>
          <cell r="O420"/>
          <cell r="P420"/>
          <cell r="Q420"/>
          <cell r="R420"/>
          <cell r="S420"/>
          <cell r="T420"/>
          <cell r="U420"/>
          <cell r="V420"/>
          <cell r="W420"/>
          <cell r="X420"/>
          <cell r="Y420"/>
          <cell r="Z420"/>
          <cell r="AA420"/>
          <cell r="AB420"/>
          <cell r="AC420"/>
          <cell r="AD420"/>
          <cell r="AE420"/>
          <cell r="AF420"/>
          <cell r="AG420"/>
          <cell r="AH420"/>
          <cell r="AI420"/>
          <cell r="AJ420"/>
          <cell r="AK420"/>
          <cell r="AL420"/>
          <cell r="AM420"/>
          <cell r="AN420"/>
          <cell r="AO420"/>
          <cell r="AP420"/>
          <cell r="AQ420"/>
          <cell r="AR420"/>
          <cell r="AS420"/>
          <cell r="AT420"/>
          <cell r="AU420"/>
          <cell r="AV420"/>
          <cell r="AW420"/>
          <cell r="AX420"/>
          <cell r="AY420"/>
          <cell r="AZ420"/>
          <cell r="BA420"/>
          <cell r="BB420"/>
          <cell r="BC420"/>
          <cell r="BD420"/>
          <cell r="BE420"/>
          <cell r="BF420"/>
          <cell r="BG420"/>
          <cell r="BH420"/>
          <cell r="BI420"/>
          <cell r="BJ420"/>
          <cell r="BK420"/>
          <cell r="BL420"/>
          <cell r="BM420"/>
          <cell r="BN420"/>
          <cell r="BO420"/>
          <cell r="BP420"/>
          <cell r="BQ420"/>
          <cell r="BR420"/>
          <cell r="BS420"/>
          <cell r="BT420"/>
          <cell r="BU420"/>
          <cell r="BV420"/>
          <cell r="BW420"/>
          <cell r="BX420"/>
          <cell r="BY420"/>
          <cell r="BZ420"/>
          <cell r="CA420"/>
          <cell r="CB420"/>
          <cell r="CC420"/>
          <cell r="CD420"/>
          <cell r="CE420"/>
          <cell r="CF420"/>
          <cell r="CG420"/>
          <cell r="CH420"/>
          <cell r="CI420"/>
          <cell r="CJ420"/>
          <cell r="CK420"/>
          <cell r="CL420"/>
          <cell r="CM420"/>
          <cell r="CN420"/>
          <cell r="CO420"/>
          <cell r="CP420"/>
          <cell r="CQ420"/>
          <cell r="CR420"/>
          <cell r="CS420"/>
          <cell r="CT420"/>
          <cell r="CU420"/>
          <cell r="CV420"/>
          <cell r="CW420"/>
          <cell r="CX420"/>
          <cell r="CY420"/>
          <cell r="CZ420"/>
          <cell r="DA420"/>
          <cell r="DB420"/>
          <cell r="DC420"/>
          <cell r="DD420"/>
          <cell r="DE420"/>
          <cell r="DF420"/>
          <cell r="DG420"/>
          <cell r="DH420"/>
          <cell r="DI420"/>
          <cell r="DJ420"/>
          <cell r="DK420"/>
          <cell r="DL420"/>
          <cell r="DM420"/>
          <cell r="DN420"/>
          <cell r="DO420"/>
          <cell r="DP420"/>
          <cell r="DQ420"/>
          <cell r="DR420"/>
          <cell r="DS420"/>
          <cell r="DT420"/>
          <cell r="DU420"/>
          <cell r="DV420"/>
          <cell r="DW420"/>
          <cell r="DX420"/>
          <cell r="DY420"/>
          <cell r="DZ420"/>
          <cell r="EA420"/>
          <cell r="EB420"/>
          <cell r="EC420"/>
          <cell r="ED420"/>
          <cell r="EE420"/>
          <cell r="EF420"/>
          <cell r="EG420"/>
          <cell r="EH420"/>
          <cell r="EI420"/>
          <cell r="EJ420"/>
        </row>
        <row r="421">
          <cell r="B421"/>
          <cell r="C421"/>
          <cell r="D421"/>
          <cell r="E421"/>
          <cell r="F421"/>
          <cell r="G421"/>
          <cell r="H421"/>
          <cell r="I421"/>
          <cell r="J421"/>
          <cell r="K421"/>
          <cell r="L421"/>
          <cell r="M421"/>
          <cell r="N421"/>
          <cell r="O421"/>
          <cell r="P421"/>
          <cell r="Q421"/>
          <cell r="R421"/>
          <cell r="S421"/>
          <cell r="T421"/>
          <cell r="U421"/>
          <cell r="V421"/>
          <cell r="W421"/>
          <cell r="X421"/>
          <cell r="Y421"/>
          <cell r="Z421"/>
          <cell r="AA421"/>
          <cell r="AB421"/>
          <cell r="AC421"/>
          <cell r="AD421"/>
          <cell r="AE421"/>
          <cell r="AF421"/>
          <cell r="AG421"/>
          <cell r="AH421"/>
          <cell r="AI421"/>
          <cell r="AJ421"/>
          <cell r="AK421"/>
          <cell r="AL421"/>
          <cell r="AM421"/>
          <cell r="AN421"/>
          <cell r="AO421"/>
          <cell r="AP421"/>
          <cell r="AQ421"/>
          <cell r="AR421"/>
          <cell r="AS421"/>
          <cell r="AT421"/>
          <cell r="AU421"/>
          <cell r="AV421"/>
          <cell r="AW421"/>
          <cell r="AX421"/>
          <cell r="AY421"/>
          <cell r="AZ421"/>
          <cell r="BA421"/>
          <cell r="BB421"/>
          <cell r="BC421"/>
          <cell r="BD421"/>
          <cell r="BE421"/>
          <cell r="BF421"/>
          <cell r="BG421"/>
          <cell r="BH421"/>
          <cell r="BI421"/>
          <cell r="BJ421"/>
          <cell r="BK421"/>
          <cell r="BL421"/>
          <cell r="BM421"/>
          <cell r="BN421"/>
          <cell r="BO421"/>
          <cell r="BP421"/>
          <cell r="BQ421"/>
          <cell r="BR421"/>
          <cell r="BS421"/>
          <cell r="BT421"/>
          <cell r="BU421"/>
          <cell r="BV421"/>
          <cell r="BW421"/>
          <cell r="BX421"/>
          <cell r="BY421"/>
          <cell r="BZ421"/>
          <cell r="CA421"/>
          <cell r="CB421"/>
          <cell r="CC421"/>
          <cell r="CD421"/>
          <cell r="CE421"/>
          <cell r="CF421"/>
          <cell r="CG421"/>
          <cell r="CH421"/>
          <cell r="CI421"/>
          <cell r="CJ421"/>
          <cell r="CK421"/>
          <cell r="CL421"/>
          <cell r="CM421"/>
          <cell r="CN421"/>
          <cell r="CO421"/>
          <cell r="CP421"/>
          <cell r="CQ421"/>
          <cell r="CR421"/>
          <cell r="CS421"/>
          <cell r="CT421"/>
          <cell r="CU421"/>
          <cell r="CV421"/>
          <cell r="CW421"/>
          <cell r="CX421"/>
          <cell r="CY421"/>
          <cell r="CZ421"/>
          <cell r="DA421"/>
          <cell r="DB421"/>
          <cell r="DC421"/>
          <cell r="DD421"/>
          <cell r="DE421"/>
          <cell r="DF421"/>
          <cell r="DG421"/>
          <cell r="DH421"/>
          <cell r="DI421"/>
          <cell r="DJ421"/>
          <cell r="DK421"/>
          <cell r="DL421"/>
          <cell r="DM421"/>
          <cell r="DN421"/>
          <cell r="DO421"/>
          <cell r="DP421"/>
          <cell r="DQ421"/>
          <cell r="DR421"/>
          <cell r="DS421"/>
          <cell r="DT421"/>
          <cell r="DU421"/>
          <cell r="DV421"/>
          <cell r="DW421"/>
          <cell r="DX421"/>
          <cell r="DY421"/>
          <cell r="DZ421"/>
          <cell r="EA421"/>
          <cell r="EB421"/>
          <cell r="EC421"/>
          <cell r="ED421"/>
          <cell r="EE421"/>
          <cell r="EF421"/>
          <cell r="EG421"/>
          <cell r="EH421"/>
          <cell r="EI421"/>
          <cell r="EJ421"/>
        </row>
        <row r="422">
          <cell r="B422"/>
          <cell r="C422"/>
          <cell r="D422"/>
          <cell r="E422"/>
          <cell r="F422"/>
          <cell r="G422"/>
          <cell r="H422"/>
          <cell r="I422"/>
          <cell r="J422"/>
          <cell r="K422"/>
          <cell r="L422"/>
          <cell r="M422"/>
          <cell r="N422"/>
          <cell r="O422"/>
          <cell r="P422"/>
          <cell r="Q422"/>
          <cell r="R422"/>
          <cell r="S422"/>
          <cell r="T422"/>
          <cell r="U422"/>
          <cell r="V422"/>
          <cell r="W422"/>
          <cell r="X422"/>
          <cell r="Y422"/>
          <cell r="Z422"/>
          <cell r="AA422"/>
          <cell r="AB422"/>
          <cell r="AC422"/>
          <cell r="AD422"/>
          <cell r="AE422"/>
          <cell r="AF422"/>
          <cell r="AG422"/>
          <cell r="AH422"/>
          <cell r="AI422"/>
          <cell r="AJ422"/>
          <cell r="AK422"/>
          <cell r="AL422"/>
          <cell r="AM422"/>
          <cell r="AN422"/>
          <cell r="AO422"/>
          <cell r="AP422"/>
          <cell r="AQ422"/>
          <cell r="AR422"/>
          <cell r="AS422"/>
          <cell r="AT422"/>
          <cell r="AU422"/>
          <cell r="AV422"/>
          <cell r="AW422"/>
          <cell r="AX422"/>
          <cell r="AY422"/>
          <cell r="AZ422"/>
          <cell r="BA422"/>
          <cell r="BB422"/>
          <cell r="BC422"/>
          <cell r="BD422"/>
          <cell r="BE422"/>
          <cell r="BF422"/>
          <cell r="BG422"/>
          <cell r="BH422"/>
          <cell r="BI422"/>
          <cell r="BJ422"/>
          <cell r="BK422"/>
          <cell r="BL422"/>
          <cell r="BM422"/>
          <cell r="BN422"/>
          <cell r="BO422"/>
          <cell r="BP422"/>
          <cell r="BQ422"/>
          <cell r="BR422"/>
          <cell r="BS422"/>
          <cell r="BT422"/>
          <cell r="BU422"/>
          <cell r="BV422"/>
          <cell r="BW422"/>
          <cell r="BX422"/>
          <cell r="BY422"/>
          <cell r="BZ422"/>
          <cell r="CA422"/>
          <cell r="CB422"/>
          <cell r="CC422"/>
          <cell r="CD422"/>
          <cell r="CE422"/>
          <cell r="CF422"/>
          <cell r="CG422"/>
          <cell r="CH422"/>
          <cell r="CI422"/>
          <cell r="CJ422"/>
          <cell r="CK422"/>
          <cell r="CL422"/>
          <cell r="CM422"/>
          <cell r="CN422"/>
          <cell r="CO422"/>
          <cell r="CP422"/>
          <cell r="CQ422"/>
          <cell r="CR422"/>
          <cell r="CS422"/>
          <cell r="CT422"/>
          <cell r="CU422"/>
          <cell r="CV422"/>
          <cell r="CW422"/>
          <cell r="CX422"/>
          <cell r="CY422"/>
          <cell r="CZ422"/>
          <cell r="DA422"/>
          <cell r="DB422"/>
          <cell r="DC422"/>
          <cell r="DD422"/>
          <cell r="DE422"/>
          <cell r="DF422"/>
          <cell r="DG422"/>
          <cell r="DH422"/>
          <cell r="DI422"/>
          <cell r="DJ422"/>
          <cell r="DK422"/>
          <cell r="DL422"/>
          <cell r="DM422"/>
          <cell r="DN422"/>
          <cell r="DO422"/>
          <cell r="DP422"/>
          <cell r="DQ422"/>
          <cell r="DR422"/>
          <cell r="DS422"/>
          <cell r="DT422"/>
          <cell r="DU422"/>
          <cell r="DV422"/>
          <cell r="DW422"/>
          <cell r="DX422"/>
          <cell r="DY422"/>
          <cell r="DZ422"/>
          <cell r="EA422"/>
          <cell r="EB422"/>
          <cell r="EC422"/>
          <cell r="ED422"/>
          <cell r="EE422"/>
          <cell r="EF422"/>
          <cell r="EG422"/>
          <cell r="EH422"/>
          <cell r="EI422"/>
          <cell r="EJ422"/>
        </row>
        <row r="423">
          <cell r="B423"/>
          <cell r="C423"/>
          <cell r="D423"/>
          <cell r="E423"/>
          <cell r="F423"/>
          <cell r="G423"/>
          <cell r="H423"/>
          <cell r="I423"/>
          <cell r="J423"/>
          <cell r="K423"/>
          <cell r="L423"/>
          <cell r="M423"/>
          <cell r="N423"/>
          <cell r="O423"/>
          <cell r="P423"/>
          <cell r="Q423"/>
          <cell r="R423"/>
          <cell r="S423"/>
          <cell r="T423"/>
          <cell r="U423"/>
          <cell r="V423"/>
          <cell r="W423"/>
          <cell r="X423"/>
          <cell r="Y423"/>
          <cell r="Z423"/>
          <cell r="AA423"/>
          <cell r="AB423"/>
          <cell r="AC423"/>
          <cell r="AD423"/>
          <cell r="AE423"/>
          <cell r="AF423"/>
          <cell r="AG423"/>
          <cell r="AH423"/>
          <cell r="AI423"/>
          <cell r="AJ423"/>
          <cell r="AK423"/>
          <cell r="AL423"/>
          <cell r="AM423"/>
          <cell r="AN423"/>
          <cell r="AO423"/>
          <cell r="AP423"/>
          <cell r="AQ423"/>
          <cell r="AR423"/>
          <cell r="AS423"/>
          <cell r="AT423"/>
          <cell r="AU423"/>
          <cell r="AV423"/>
          <cell r="AW423"/>
          <cell r="AX423"/>
          <cell r="AY423"/>
          <cell r="AZ423"/>
          <cell r="BA423"/>
          <cell r="BB423"/>
          <cell r="BC423"/>
          <cell r="BD423"/>
          <cell r="BE423"/>
          <cell r="BF423"/>
          <cell r="BG423"/>
          <cell r="BH423"/>
          <cell r="BI423"/>
          <cell r="BJ423"/>
          <cell r="BK423"/>
          <cell r="BL423"/>
          <cell r="BM423"/>
          <cell r="BN423"/>
          <cell r="BO423"/>
          <cell r="BP423"/>
          <cell r="BQ423"/>
          <cell r="BR423"/>
          <cell r="BS423"/>
          <cell r="BT423"/>
          <cell r="BU423"/>
          <cell r="BV423"/>
          <cell r="BW423"/>
          <cell r="BX423"/>
          <cell r="BY423"/>
          <cell r="BZ423"/>
          <cell r="CA423"/>
          <cell r="CB423"/>
          <cell r="CC423"/>
          <cell r="CD423"/>
          <cell r="CE423"/>
          <cell r="CF423"/>
          <cell r="CG423"/>
          <cell r="CH423"/>
          <cell r="CI423"/>
          <cell r="CJ423"/>
          <cell r="CK423"/>
          <cell r="CL423"/>
          <cell r="CM423"/>
          <cell r="CN423"/>
          <cell r="CO423"/>
          <cell r="CP423"/>
          <cell r="CQ423"/>
          <cell r="CR423"/>
          <cell r="CS423"/>
          <cell r="CT423"/>
          <cell r="CU423"/>
          <cell r="CV423"/>
          <cell r="CW423"/>
          <cell r="CX423"/>
          <cell r="CY423"/>
          <cell r="CZ423"/>
          <cell r="DA423"/>
          <cell r="DB423"/>
          <cell r="DC423"/>
          <cell r="DD423"/>
          <cell r="DE423"/>
          <cell r="DF423"/>
          <cell r="DG423"/>
          <cell r="DH423"/>
          <cell r="DI423"/>
          <cell r="DJ423"/>
          <cell r="DK423"/>
          <cell r="DL423"/>
          <cell r="DM423"/>
          <cell r="DN423"/>
          <cell r="DO423"/>
          <cell r="DP423"/>
          <cell r="DQ423"/>
          <cell r="DR423"/>
          <cell r="DS423"/>
          <cell r="DT423"/>
          <cell r="DU423"/>
          <cell r="DV423"/>
          <cell r="DW423"/>
          <cell r="DX423"/>
          <cell r="DY423"/>
          <cell r="DZ423"/>
          <cell r="EA423"/>
          <cell r="EB423"/>
          <cell r="EC423"/>
          <cell r="ED423"/>
          <cell r="EE423"/>
          <cell r="EF423"/>
          <cell r="EG423"/>
          <cell r="EH423"/>
          <cell r="EI423"/>
          <cell r="EJ423"/>
        </row>
        <row r="424">
          <cell r="B424"/>
          <cell r="C424"/>
          <cell r="D424"/>
          <cell r="E424"/>
          <cell r="F424"/>
          <cell r="G424"/>
          <cell r="H424"/>
          <cell r="I424"/>
          <cell r="J424"/>
          <cell r="K424"/>
          <cell r="L424"/>
          <cell r="M424"/>
          <cell r="N424"/>
          <cell r="O424"/>
          <cell r="P424"/>
          <cell r="Q424"/>
          <cell r="R424"/>
          <cell r="S424"/>
          <cell r="T424"/>
          <cell r="U424"/>
          <cell r="V424"/>
          <cell r="W424"/>
          <cell r="X424"/>
          <cell r="Y424"/>
          <cell r="Z424"/>
          <cell r="AA424"/>
          <cell r="AB424"/>
          <cell r="AC424"/>
          <cell r="AD424"/>
          <cell r="AE424"/>
          <cell r="AF424"/>
          <cell r="AG424"/>
          <cell r="AH424"/>
          <cell r="AI424"/>
          <cell r="AJ424"/>
          <cell r="AK424"/>
          <cell r="AL424"/>
          <cell r="AM424"/>
          <cell r="AN424"/>
          <cell r="AO424"/>
          <cell r="AP424"/>
          <cell r="AQ424"/>
          <cell r="AR424"/>
          <cell r="AS424"/>
          <cell r="AT424"/>
          <cell r="AU424"/>
          <cell r="AV424"/>
          <cell r="AW424"/>
          <cell r="AX424"/>
          <cell r="AY424"/>
          <cell r="AZ424"/>
          <cell r="BA424"/>
          <cell r="BB424"/>
          <cell r="BC424"/>
          <cell r="BD424"/>
          <cell r="BE424"/>
          <cell r="BF424"/>
          <cell r="BG424"/>
          <cell r="BH424"/>
          <cell r="BI424"/>
          <cell r="BJ424"/>
          <cell r="BK424"/>
          <cell r="BL424"/>
          <cell r="BM424"/>
          <cell r="BN424"/>
          <cell r="BO424"/>
          <cell r="BP424"/>
          <cell r="BQ424"/>
          <cell r="BR424"/>
          <cell r="BS424"/>
          <cell r="BT424"/>
          <cell r="BU424"/>
          <cell r="BV424"/>
          <cell r="BW424"/>
          <cell r="BX424"/>
          <cell r="BY424"/>
          <cell r="BZ424"/>
          <cell r="CA424"/>
          <cell r="CB424"/>
          <cell r="CC424"/>
          <cell r="CD424"/>
          <cell r="CE424"/>
          <cell r="CF424"/>
          <cell r="CG424"/>
          <cell r="CH424"/>
          <cell r="CI424"/>
          <cell r="CJ424"/>
          <cell r="CK424"/>
          <cell r="CL424"/>
          <cell r="CM424"/>
          <cell r="CN424"/>
          <cell r="CO424"/>
          <cell r="CP424"/>
          <cell r="CQ424"/>
          <cell r="CR424"/>
          <cell r="CS424"/>
          <cell r="CT424"/>
          <cell r="CU424"/>
          <cell r="CV424"/>
          <cell r="CW424"/>
          <cell r="CX424"/>
          <cell r="CY424"/>
          <cell r="CZ424"/>
          <cell r="DA424"/>
          <cell r="DB424"/>
          <cell r="DC424"/>
          <cell r="DD424"/>
          <cell r="DE424"/>
          <cell r="DF424"/>
          <cell r="DG424"/>
          <cell r="DH424"/>
          <cell r="DI424"/>
          <cell r="DJ424"/>
          <cell r="DK424"/>
          <cell r="DL424"/>
          <cell r="DM424"/>
          <cell r="DN424"/>
          <cell r="DO424"/>
          <cell r="DP424"/>
          <cell r="DQ424"/>
          <cell r="DR424"/>
          <cell r="DS424"/>
          <cell r="DT424"/>
          <cell r="DU424"/>
          <cell r="DV424"/>
          <cell r="DW424"/>
          <cell r="DX424"/>
          <cell r="DY424"/>
          <cell r="DZ424"/>
          <cell r="EA424"/>
          <cell r="EB424"/>
          <cell r="EC424"/>
          <cell r="ED424"/>
          <cell r="EE424"/>
          <cell r="EF424"/>
          <cell r="EG424"/>
          <cell r="EH424"/>
          <cell r="EI424"/>
          <cell r="EJ424"/>
        </row>
        <row r="425">
          <cell r="B425"/>
          <cell r="C425"/>
          <cell r="D425"/>
          <cell r="E425"/>
          <cell r="F425"/>
          <cell r="G425"/>
          <cell r="H425"/>
          <cell r="I425"/>
          <cell r="J425"/>
          <cell r="K425"/>
          <cell r="L425"/>
          <cell r="M425"/>
          <cell r="N425"/>
          <cell r="O425"/>
          <cell r="P425"/>
          <cell r="Q425"/>
          <cell r="R425"/>
          <cell r="S425"/>
          <cell r="T425"/>
          <cell r="U425"/>
          <cell r="V425"/>
          <cell r="W425"/>
          <cell r="X425"/>
          <cell r="Y425"/>
          <cell r="Z425"/>
          <cell r="AA425"/>
          <cell r="AB425"/>
          <cell r="AC425"/>
          <cell r="AD425"/>
          <cell r="AE425"/>
          <cell r="AF425"/>
          <cell r="AG425"/>
          <cell r="AH425"/>
          <cell r="AI425"/>
          <cell r="AJ425"/>
          <cell r="AK425"/>
          <cell r="AL425"/>
          <cell r="AM425"/>
          <cell r="AN425"/>
          <cell r="AO425"/>
          <cell r="AP425"/>
          <cell r="AQ425"/>
          <cell r="AR425"/>
          <cell r="AS425"/>
          <cell r="AT425"/>
          <cell r="AU425"/>
          <cell r="AV425"/>
          <cell r="AW425"/>
          <cell r="AX425"/>
          <cell r="AY425"/>
          <cell r="AZ425"/>
          <cell r="BA425"/>
          <cell r="BB425"/>
          <cell r="BC425"/>
          <cell r="BD425"/>
          <cell r="BE425"/>
          <cell r="BF425"/>
          <cell r="BG425"/>
          <cell r="BH425"/>
          <cell r="BI425"/>
          <cell r="BJ425"/>
          <cell r="BK425"/>
          <cell r="BL425"/>
          <cell r="BM425"/>
          <cell r="BN425"/>
          <cell r="BO425"/>
          <cell r="BP425"/>
          <cell r="BQ425"/>
          <cell r="BR425"/>
          <cell r="BS425"/>
          <cell r="BT425"/>
          <cell r="BU425"/>
          <cell r="BV425"/>
          <cell r="BW425"/>
          <cell r="BX425"/>
          <cell r="BY425"/>
          <cell r="BZ425"/>
          <cell r="CA425"/>
          <cell r="CB425"/>
          <cell r="CC425"/>
          <cell r="CD425"/>
          <cell r="CE425"/>
          <cell r="CF425"/>
          <cell r="CG425"/>
          <cell r="CH425"/>
          <cell r="CI425"/>
          <cell r="CJ425"/>
          <cell r="CK425"/>
          <cell r="CL425"/>
          <cell r="CM425"/>
          <cell r="CN425"/>
          <cell r="CO425"/>
          <cell r="CP425"/>
          <cell r="CQ425"/>
          <cell r="CR425"/>
          <cell r="CS425"/>
          <cell r="CT425"/>
          <cell r="CU425"/>
          <cell r="CV425"/>
          <cell r="CW425"/>
          <cell r="CX425"/>
          <cell r="CY425"/>
          <cell r="CZ425"/>
          <cell r="DA425"/>
          <cell r="DB425"/>
          <cell r="DC425"/>
          <cell r="DD425"/>
          <cell r="DE425"/>
          <cell r="DF425"/>
          <cell r="DG425"/>
          <cell r="DH425"/>
          <cell r="DI425"/>
          <cell r="DJ425"/>
          <cell r="DK425"/>
          <cell r="DL425"/>
          <cell r="DM425"/>
          <cell r="DN425"/>
          <cell r="DO425"/>
          <cell r="DP425"/>
          <cell r="DQ425"/>
          <cell r="DR425"/>
          <cell r="DS425"/>
          <cell r="DT425"/>
          <cell r="DU425"/>
          <cell r="DV425"/>
          <cell r="DW425"/>
          <cell r="DX425"/>
          <cell r="DY425"/>
          <cell r="DZ425"/>
          <cell r="EA425"/>
          <cell r="EB425"/>
          <cell r="EC425"/>
          <cell r="ED425"/>
          <cell r="EE425"/>
          <cell r="EF425"/>
          <cell r="EG425"/>
          <cell r="EH425"/>
          <cell r="EI425"/>
          <cell r="EJ425"/>
        </row>
        <row r="426">
          <cell r="B426"/>
          <cell r="C426"/>
          <cell r="D426"/>
          <cell r="E426"/>
          <cell r="F426"/>
          <cell r="G426"/>
          <cell r="H426"/>
          <cell r="I426"/>
          <cell r="J426"/>
          <cell r="K426"/>
          <cell r="L426"/>
          <cell r="M426"/>
          <cell r="N426"/>
          <cell r="O426"/>
          <cell r="P426"/>
          <cell r="Q426"/>
          <cell r="R426"/>
          <cell r="S426"/>
          <cell r="T426"/>
          <cell r="U426"/>
          <cell r="V426"/>
          <cell r="W426"/>
          <cell r="X426"/>
          <cell r="Y426"/>
          <cell r="Z426"/>
          <cell r="AA426"/>
          <cell r="AB426"/>
          <cell r="AC426"/>
          <cell r="AD426"/>
          <cell r="AE426"/>
          <cell r="AF426"/>
          <cell r="AG426"/>
          <cell r="AH426"/>
          <cell r="AI426"/>
          <cell r="AJ426"/>
          <cell r="AK426"/>
          <cell r="AL426"/>
          <cell r="AM426"/>
          <cell r="AN426"/>
          <cell r="AO426"/>
          <cell r="AP426"/>
          <cell r="AQ426"/>
          <cell r="AR426"/>
          <cell r="AS426"/>
          <cell r="AT426"/>
          <cell r="AU426"/>
          <cell r="AV426"/>
          <cell r="AW426"/>
          <cell r="AX426"/>
          <cell r="AY426"/>
          <cell r="AZ426"/>
          <cell r="BA426"/>
          <cell r="BB426"/>
          <cell r="BC426"/>
          <cell r="BD426"/>
          <cell r="BE426"/>
          <cell r="BF426"/>
          <cell r="BG426"/>
          <cell r="BH426"/>
          <cell r="BI426"/>
          <cell r="BJ426"/>
          <cell r="BK426"/>
          <cell r="BL426"/>
          <cell r="BM426"/>
          <cell r="BN426"/>
          <cell r="BO426"/>
          <cell r="BP426"/>
          <cell r="BQ426"/>
          <cell r="BR426"/>
          <cell r="BS426"/>
          <cell r="BT426"/>
          <cell r="BU426"/>
          <cell r="BV426"/>
          <cell r="BW426"/>
          <cell r="BX426"/>
          <cell r="BY426"/>
          <cell r="BZ426"/>
          <cell r="CA426"/>
          <cell r="CB426"/>
          <cell r="CC426"/>
          <cell r="CD426"/>
          <cell r="CE426"/>
          <cell r="CF426"/>
          <cell r="CG426"/>
          <cell r="CH426"/>
          <cell r="CI426"/>
          <cell r="CJ426"/>
          <cell r="CK426"/>
          <cell r="CL426"/>
          <cell r="CM426"/>
          <cell r="CN426"/>
          <cell r="CO426"/>
          <cell r="CP426"/>
          <cell r="CQ426"/>
          <cell r="CR426"/>
          <cell r="CS426"/>
          <cell r="CT426"/>
          <cell r="CU426"/>
          <cell r="CV426"/>
          <cell r="CW426"/>
          <cell r="CX426"/>
          <cell r="CY426"/>
          <cell r="CZ426"/>
          <cell r="DA426"/>
          <cell r="DB426"/>
          <cell r="DC426"/>
          <cell r="DD426"/>
          <cell r="DE426"/>
          <cell r="DF426"/>
          <cell r="DG426"/>
          <cell r="DH426"/>
          <cell r="DI426"/>
          <cell r="DJ426"/>
          <cell r="DK426"/>
          <cell r="DL426"/>
          <cell r="DM426"/>
          <cell r="DN426"/>
          <cell r="DO426"/>
          <cell r="DP426"/>
          <cell r="DQ426"/>
          <cell r="DR426"/>
          <cell r="DS426"/>
          <cell r="DT426"/>
          <cell r="DU426"/>
          <cell r="DV426"/>
          <cell r="DW426"/>
          <cell r="DX426"/>
          <cell r="DY426"/>
          <cell r="DZ426"/>
          <cell r="EA426"/>
          <cell r="EB426"/>
          <cell r="EC426"/>
          <cell r="ED426"/>
          <cell r="EE426"/>
          <cell r="EF426"/>
          <cell r="EG426"/>
          <cell r="EH426"/>
          <cell r="EI426"/>
          <cell r="EJ426"/>
        </row>
        <row r="427">
          <cell r="B427"/>
          <cell r="C427"/>
          <cell r="D427"/>
          <cell r="E427"/>
          <cell r="F427"/>
          <cell r="G427"/>
          <cell r="H427"/>
          <cell r="I427"/>
          <cell r="J427"/>
          <cell r="K427"/>
          <cell r="L427"/>
          <cell r="M427"/>
          <cell r="N427"/>
          <cell r="O427"/>
          <cell r="P427"/>
          <cell r="Q427"/>
          <cell r="R427"/>
          <cell r="S427"/>
          <cell r="T427"/>
          <cell r="U427"/>
          <cell r="V427"/>
          <cell r="W427"/>
          <cell r="X427"/>
          <cell r="Y427"/>
          <cell r="Z427"/>
          <cell r="AA427"/>
          <cell r="AB427"/>
          <cell r="AC427"/>
          <cell r="AD427"/>
          <cell r="AE427"/>
          <cell r="AF427"/>
          <cell r="AG427"/>
          <cell r="AH427"/>
          <cell r="AI427"/>
          <cell r="AJ427"/>
          <cell r="AK427"/>
          <cell r="AL427"/>
          <cell r="AM427"/>
          <cell r="AN427"/>
          <cell r="AO427"/>
          <cell r="AP427"/>
          <cell r="AQ427"/>
          <cell r="AR427"/>
          <cell r="AS427"/>
          <cell r="AT427"/>
          <cell r="AU427"/>
          <cell r="AV427"/>
          <cell r="AW427"/>
          <cell r="AX427"/>
          <cell r="AY427"/>
          <cell r="AZ427"/>
          <cell r="BA427"/>
          <cell r="BB427"/>
          <cell r="BC427"/>
          <cell r="BD427"/>
          <cell r="BE427"/>
          <cell r="BF427"/>
          <cell r="BG427"/>
          <cell r="BH427"/>
          <cell r="BI427"/>
          <cell r="BJ427"/>
          <cell r="BK427"/>
          <cell r="BL427"/>
          <cell r="BM427"/>
          <cell r="BN427"/>
          <cell r="BO427"/>
          <cell r="BP427"/>
          <cell r="BQ427"/>
          <cell r="BR427"/>
          <cell r="BS427"/>
          <cell r="BT427"/>
          <cell r="BU427"/>
          <cell r="BV427"/>
          <cell r="BW427"/>
          <cell r="BX427"/>
          <cell r="BY427"/>
          <cell r="BZ427"/>
          <cell r="CA427"/>
          <cell r="CB427"/>
          <cell r="CC427"/>
          <cell r="CD427"/>
          <cell r="CE427"/>
          <cell r="CF427"/>
          <cell r="CG427"/>
          <cell r="CH427"/>
          <cell r="CI427"/>
          <cell r="CJ427"/>
          <cell r="CK427"/>
          <cell r="CL427"/>
          <cell r="CM427"/>
          <cell r="CN427"/>
          <cell r="CO427"/>
          <cell r="CP427"/>
          <cell r="CQ427"/>
          <cell r="CR427"/>
          <cell r="CS427"/>
          <cell r="CT427"/>
          <cell r="CU427"/>
          <cell r="CV427"/>
          <cell r="CW427"/>
          <cell r="CX427"/>
          <cell r="CY427"/>
          <cell r="CZ427"/>
          <cell r="DA427"/>
          <cell r="DB427"/>
          <cell r="DC427"/>
          <cell r="DD427"/>
          <cell r="DE427"/>
          <cell r="DF427"/>
          <cell r="DG427"/>
          <cell r="DH427"/>
          <cell r="DI427"/>
          <cell r="DJ427"/>
          <cell r="DK427"/>
          <cell r="DL427"/>
          <cell r="DM427"/>
          <cell r="DN427"/>
          <cell r="DO427"/>
          <cell r="DP427"/>
          <cell r="DQ427"/>
          <cell r="DR427"/>
          <cell r="DS427"/>
          <cell r="DT427"/>
          <cell r="DU427"/>
          <cell r="DV427"/>
          <cell r="DW427"/>
          <cell r="DX427"/>
          <cell r="DY427"/>
          <cell r="DZ427"/>
          <cell r="EA427"/>
          <cell r="EB427"/>
          <cell r="EC427"/>
          <cell r="ED427"/>
          <cell r="EE427"/>
          <cell r="EF427"/>
          <cell r="EG427"/>
          <cell r="EH427"/>
          <cell r="EI427"/>
          <cell r="EJ427"/>
        </row>
        <row r="428">
          <cell r="B428"/>
          <cell r="C428"/>
          <cell r="D428"/>
          <cell r="E428"/>
          <cell r="F428"/>
          <cell r="G428"/>
          <cell r="H428"/>
          <cell r="I428"/>
          <cell r="J428"/>
          <cell r="K428"/>
          <cell r="L428"/>
          <cell r="M428"/>
          <cell r="N428"/>
          <cell r="O428"/>
          <cell r="P428"/>
          <cell r="Q428"/>
          <cell r="R428"/>
          <cell r="S428"/>
          <cell r="T428"/>
          <cell r="U428"/>
          <cell r="V428"/>
          <cell r="W428"/>
          <cell r="X428"/>
          <cell r="Y428"/>
          <cell r="Z428"/>
          <cell r="AA428"/>
          <cell r="AB428"/>
          <cell r="AC428"/>
          <cell r="AD428"/>
          <cell r="AE428"/>
          <cell r="AF428"/>
          <cell r="AG428"/>
          <cell r="AH428"/>
          <cell r="AI428"/>
          <cell r="AJ428"/>
          <cell r="AK428"/>
          <cell r="AL428"/>
          <cell r="AM428"/>
          <cell r="AN428"/>
          <cell r="AO428"/>
          <cell r="AP428"/>
          <cell r="AQ428"/>
          <cell r="AR428"/>
          <cell r="AS428"/>
          <cell r="AT428"/>
          <cell r="AU428"/>
          <cell r="AV428"/>
          <cell r="AW428"/>
          <cell r="AX428"/>
          <cell r="AY428"/>
          <cell r="AZ428"/>
          <cell r="BA428"/>
          <cell r="BB428"/>
          <cell r="BC428"/>
          <cell r="BD428"/>
          <cell r="BE428"/>
          <cell r="BF428"/>
          <cell r="BG428"/>
          <cell r="BH428"/>
          <cell r="BI428"/>
          <cell r="BJ428"/>
          <cell r="BK428"/>
          <cell r="BL428"/>
          <cell r="BM428"/>
          <cell r="BN428"/>
          <cell r="BO428"/>
          <cell r="BP428"/>
          <cell r="BQ428"/>
          <cell r="BR428"/>
          <cell r="BS428"/>
          <cell r="BT428"/>
          <cell r="BU428"/>
          <cell r="BV428"/>
          <cell r="BW428"/>
          <cell r="BX428"/>
          <cell r="BY428"/>
          <cell r="BZ428"/>
          <cell r="CA428"/>
          <cell r="CB428"/>
          <cell r="CC428"/>
          <cell r="CD428"/>
          <cell r="CE428"/>
          <cell r="CF428"/>
          <cell r="CG428"/>
          <cell r="CH428"/>
          <cell r="CI428"/>
          <cell r="CJ428"/>
          <cell r="CK428"/>
          <cell r="CL428"/>
          <cell r="CM428"/>
          <cell r="CN428"/>
          <cell r="CO428"/>
          <cell r="CP428"/>
          <cell r="CQ428"/>
          <cell r="CR428"/>
          <cell r="CS428"/>
          <cell r="CT428"/>
          <cell r="CU428"/>
          <cell r="CV428"/>
          <cell r="CW428"/>
          <cell r="CX428"/>
          <cell r="CY428"/>
          <cell r="CZ428"/>
          <cell r="DA428"/>
          <cell r="DB428"/>
          <cell r="DC428"/>
          <cell r="DD428"/>
          <cell r="DE428"/>
          <cell r="DF428"/>
          <cell r="DG428"/>
          <cell r="DH428"/>
          <cell r="DI428"/>
          <cell r="DJ428"/>
          <cell r="DK428"/>
          <cell r="DL428"/>
          <cell r="DM428"/>
          <cell r="DN428"/>
          <cell r="DO428"/>
          <cell r="DP428"/>
          <cell r="DQ428"/>
          <cell r="DR428"/>
          <cell r="DS428"/>
          <cell r="DT428"/>
          <cell r="DU428"/>
          <cell r="DV428"/>
          <cell r="DW428"/>
          <cell r="DX428"/>
          <cell r="DY428"/>
          <cell r="DZ428"/>
          <cell r="EA428"/>
          <cell r="EB428"/>
          <cell r="EC428"/>
          <cell r="ED428"/>
          <cell r="EE428"/>
          <cell r="EF428"/>
          <cell r="EG428"/>
          <cell r="EH428"/>
          <cell r="EI428"/>
          <cell r="EJ428"/>
        </row>
        <row r="429">
          <cell r="B429"/>
          <cell r="C429"/>
          <cell r="D429"/>
          <cell r="E429"/>
          <cell r="F429"/>
          <cell r="G429"/>
          <cell r="H429"/>
          <cell r="I429"/>
          <cell r="J429"/>
          <cell r="K429"/>
          <cell r="L429"/>
          <cell r="M429"/>
          <cell r="N429"/>
          <cell r="O429"/>
          <cell r="P429"/>
          <cell r="Q429"/>
          <cell r="R429"/>
          <cell r="S429"/>
          <cell r="T429"/>
          <cell r="U429"/>
          <cell r="V429"/>
          <cell r="W429"/>
          <cell r="X429"/>
          <cell r="Y429"/>
          <cell r="Z429"/>
          <cell r="AA429"/>
          <cell r="AB429"/>
          <cell r="AC429"/>
          <cell r="AD429"/>
          <cell r="AE429"/>
          <cell r="AF429"/>
          <cell r="AG429"/>
          <cell r="AH429"/>
          <cell r="AI429"/>
          <cell r="AJ429"/>
          <cell r="AK429"/>
          <cell r="AL429"/>
          <cell r="AM429"/>
          <cell r="AN429"/>
          <cell r="AO429"/>
          <cell r="AP429"/>
          <cell r="AQ429"/>
          <cell r="AR429"/>
          <cell r="AS429"/>
          <cell r="AT429"/>
          <cell r="AU429"/>
          <cell r="AV429"/>
          <cell r="AW429"/>
          <cell r="AX429"/>
          <cell r="AY429"/>
          <cell r="AZ429"/>
          <cell r="BA429"/>
          <cell r="BB429"/>
          <cell r="BC429"/>
          <cell r="BD429"/>
          <cell r="BE429"/>
          <cell r="BF429"/>
          <cell r="BG429"/>
          <cell r="BH429"/>
          <cell r="BI429"/>
          <cell r="BJ429"/>
          <cell r="BK429"/>
          <cell r="BL429"/>
          <cell r="BM429"/>
          <cell r="BN429"/>
          <cell r="BO429"/>
          <cell r="BP429"/>
          <cell r="BQ429"/>
          <cell r="BR429"/>
          <cell r="BS429"/>
          <cell r="BT429"/>
          <cell r="BU429"/>
          <cell r="BV429"/>
          <cell r="BW429"/>
          <cell r="BX429"/>
          <cell r="BY429"/>
          <cell r="BZ429"/>
          <cell r="CA429"/>
          <cell r="CB429"/>
          <cell r="CC429"/>
          <cell r="CD429"/>
          <cell r="CE429"/>
          <cell r="CF429"/>
          <cell r="CG429"/>
          <cell r="CH429"/>
          <cell r="CI429"/>
          <cell r="CJ429"/>
          <cell r="CK429"/>
          <cell r="CL429"/>
          <cell r="CM429"/>
          <cell r="CN429"/>
          <cell r="CO429"/>
          <cell r="CP429"/>
          <cell r="CQ429"/>
          <cell r="CR429"/>
          <cell r="CS429"/>
          <cell r="CT429"/>
          <cell r="CU429"/>
          <cell r="CV429"/>
          <cell r="CW429"/>
          <cell r="CX429"/>
          <cell r="CY429"/>
          <cell r="CZ429"/>
          <cell r="DA429"/>
          <cell r="DB429"/>
          <cell r="DC429"/>
          <cell r="DD429"/>
          <cell r="DE429"/>
          <cell r="DF429"/>
          <cell r="DG429"/>
          <cell r="DH429"/>
          <cell r="DI429"/>
          <cell r="DJ429"/>
          <cell r="DK429"/>
          <cell r="DL429"/>
          <cell r="DM429"/>
          <cell r="DN429"/>
          <cell r="DO429"/>
          <cell r="DP429"/>
          <cell r="DQ429"/>
          <cell r="DR429"/>
          <cell r="DS429"/>
          <cell r="DT429"/>
          <cell r="DU429"/>
          <cell r="DV429"/>
          <cell r="DW429"/>
          <cell r="DX429"/>
          <cell r="DY429"/>
          <cell r="DZ429"/>
          <cell r="EA429"/>
          <cell r="EB429"/>
          <cell r="EC429"/>
          <cell r="ED429"/>
          <cell r="EE429"/>
          <cell r="EF429"/>
          <cell r="EG429"/>
          <cell r="EH429"/>
          <cell r="EI429"/>
          <cell r="EJ429"/>
        </row>
        <row r="430">
          <cell r="B430"/>
          <cell r="C430"/>
          <cell r="D430"/>
          <cell r="E430"/>
          <cell r="F430"/>
          <cell r="G430"/>
          <cell r="H430"/>
          <cell r="I430"/>
          <cell r="J430"/>
          <cell r="K430"/>
          <cell r="L430"/>
          <cell r="M430"/>
          <cell r="N430"/>
          <cell r="O430"/>
          <cell r="P430"/>
          <cell r="Q430"/>
          <cell r="R430"/>
          <cell r="S430"/>
          <cell r="T430"/>
          <cell r="U430"/>
          <cell r="V430"/>
          <cell r="W430"/>
          <cell r="X430"/>
          <cell r="Y430"/>
          <cell r="Z430"/>
          <cell r="AA430"/>
          <cell r="AB430"/>
          <cell r="AC430"/>
          <cell r="AD430"/>
          <cell r="AE430"/>
          <cell r="AF430"/>
          <cell r="AG430"/>
          <cell r="AH430"/>
          <cell r="AI430"/>
          <cell r="AJ430"/>
          <cell r="AK430"/>
          <cell r="AL430"/>
          <cell r="AM430"/>
          <cell r="AN430"/>
          <cell r="AO430"/>
          <cell r="AP430"/>
          <cell r="AQ430"/>
          <cell r="AR430"/>
          <cell r="AS430"/>
          <cell r="AT430"/>
          <cell r="AU430"/>
          <cell r="AV430"/>
          <cell r="AW430"/>
          <cell r="AX430"/>
          <cell r="AY430"/>
          <cell r="AZ430"/>
          <cell r="BA430"/>
          <cell r="BB430"/>
          <cell r="BC430"/>
          <cell r="BD430"/>
          <cell r="BE430"/>
          <cell r="BF430"/>
          <cell r="BG430"/>
          <cell r="BH430"/>
          <cell r="BI430"/>
          <cell r="BJ430"/>
          <cell r="BK430"/>
          <cell r="BL430"/>
          <cell r="BM430"/>
          <cell r="BN430"/>
          <cell r="BO430"/>
          <cell r="BP430"/>
          <cell r="BQ430"/>
          <cell r="BR430"/>
          <cell r="BS430"/>
          <cell r="BT430"/>
          <cell r="BU430"/>
          <cell r="BV430"/>
          <cell r="BW430"/>
          <cell r="BX430"/>
          <cell r="BY430"/>
          <cell r="BZ430"/>
          <cell r="CA430"/>
          <cell r="CB430"/>
          <cell r="CC430"/>
          <cell r="CD430"/>
          <cell r="CE430"/>
          <cell r="CF430"/>
          <cell r="CG430"/>
          <cell r="CH430"/>
          <cell r="CI430"/>
          <cell r="CJ430"/>
          <cell r="CK430"/>
          <cell r="CL430"/>
          <cell r="CM430"/>
          <cell r="CN430"/>
          <cell r="CO430"/>
          <cell r="CP430"/>
          <cell r="CQ430"/>
          <cell r="CR430"/>
          <cell r="CS430"/>
          <cell r="CT430"/>
          <cell r="CU430"/>
          <cell r="CV430"/>
          <cell r="CW430"/>
          <cell r="CX430"/>
          <cell r="CY430"/>
          <cell r="CZ430"/>
          <cell r="DA430"/>
          <cell r="DB430"/>
          <cell r="DC430"/>
          <cell r="DD430"/>
          <cell r="DE430"/>
          <cell r="DF430"/>
          <cell r="DG430"/>
          <cell r="DH430"/>
          <cell r="DI430"/>
          <cell r="DJ430"/>
          <cell r="DK430"/>
          <cell r="DL430"/>
          <cell r="DM430"/>
          <cell r="DN430"/>
          <cell r="DO430"/>
          <cell r="DP430"/>
          <cell r="DQ430"/>
          <cell r="DR430"/>
          <cell r="DS430"/>
          <cell r="DT430"/>
          <cell r="DU430"/>
          <cell r="DV430"/>
          <cell r="DW430"/>
          <cell r="DX430"/>
          <cell r="DY430"/>
          <cell r="DZ430"/>
          <cell r="EA430"/>
          <cell r="EB430"/>
          <cell r="EC430"/>
          <cell r="ED430"/>
          <cell r="EE430"/>
          <cell r="EF430"/>
          <cell r="EG430"/>
          <cell r="EH430"/>
          <cell r="EI430"/>
          <cell r="EJ430"/>
          <cell r="EK430"/>
        </row>
        <row r="431">
          <cell r="B431"/>
          <cell r="C431"/>
          <cell r="D431"/>
          <cell r="E431"/>
          <cell r="F431"/>
          <cell r="G431"/>
          <cell r="H431"/>
          <cell r="I431"/>
          <cell r="J431"/>
          <cell r="K431"/>
          <cell r="L431"/>
          <cell r="M431"/>
          <cell r="N431"/>
          <cell r="O431"/>
          <cell r="P431"/>
          <cell r="Q431"/>
          <cell r="R431"/>
          <cell r="S431"/>
          <cell r="T431"/>
          <cell r="U431"/>
          <cell r="V431"/>
          <cell r="W431"/>
          <cell r="X431"/>
          <cell r="Y431"/>
          <cell r="Z431"/>
          <cell r="AA431"/>
          <cell r="AB431"/>
          <cell r="AC431"/>
          <cell r="AD431"/>
          <cell r="AE431"/>
          <cell r="AF431"/>
          <cell r="AG431"/>
          <cell r="AH431"/>
          <cell r="AI431"/>
          <cell r="AJ431"/>
          <cell r="AK431"/>
          <cell r="AL431"/>
          <cell r="AM431"/>
          <cell r="AN431"/>
          <cell r="AO431"/>
          <cell r="AP431"/>
          <cell r="AQ431"/>
          <cell r="AR431"/>
          <cell r="AS431"/>
          <cell r="AT431"/>
          <cell r="AU431"/>
          <cell r="AV431"/>
          <cell r="AW431"/>
          <cell r="AX431"/>
          <cell r="AY431"/>
          <cell r="AZ431"/>
          <cell r="BA431"/>
          <cell r="BB431"/>
          <cell r="BC431"/>
          <cell r="BD431"/>
          <cell r="BE431"/>
          <cell r="BF431"/>
          <cell r="BG431"/>
          <cell r="BH431"/>
          <cell r="BI431"/>
          <cell r="BJ431"/>
          <cell r="BK431"/>
          <cell r="BL431"/>
          <cell r="BM431"/>
          <cell r="BN431"/>
          <cell r="BO431"/>
          <cell r="BP431"/>
          <cell r="BQ431"/>
          <cell r="BR431"/>
          <cell r="BS431"/>
          <cell r="BT431"/>
          <cell r="BU431"/>
          <cell r="BV431"/>
          <cell r="BW431"/>
          <cell r="BX431"/>
          <cell r="BY431"/>
          <cell r="BZ431"/>
          <cell r="CA431"/>
          <cell r="CB431"/>
          <cell r="CC431"/>
          <cell r="CD431"/>
          <cell r="CE431"/>
          <cell r="CF431"/>
          <cell r="CG431"/>
          <cell r="CH431"/>
          <cell r="CI431"/>
          <cell r="CJ431"/>
          <cell r="CK431"/>
          <cell r="CL431"/>
          <cell r="CM431"/>
          <cell r="CN431"/>
          <cell r="CO431"/>
          <cell r="CP431"/>
          <cell r="CQ431"/>
          <cell r="CR431"/>
          <cell r="CS431"/>
          <cell r="CT431"/>
          <cell r="CU431"/>
          <cell r="CV431"/>
          <cell r="CW431"/>
          <cell r="CX431"/>
          <cell r="CY431"/>
          <cell r="CZ431"/>
          <cell r="DA431"/>
          <cell r="DB431"/>
          <cell r="DC431"/>
          <cell r="DD431"/>
          <cell r="DE431"/>
          <cell r="DF431"/>
          <cell r="DG431"/>
          <cell r="DH431"/>
          <cell r="DI431"/>
          <cell r="DJ431"/>
          <cell r="DK431"/>
          <cell r="DL431"/>
          <cell r="DM431"/>
          <cell r="DN431"/>
          <cell r="DO431"/>
          <cell r="DP431"/>
          <cell r="DQ431"/>
          <cell r="DR431"/>
          <cell r="DS431"/>
          <cell r="DT431"/>
          <cell r="DU431"/>
          <cell r="DV431"/>
          <cell r="DW431"/>
          <cell r="DX431"/>
          <cell r="DY431"/>
          <cell r="DZ431"/>
          <cell r="EA431"/>
          <cell r="EB431"/>
          <cell r="EC431"/>
          <cell r="ED431"/>
          <cell r="EE431"/>
          <cell r="EF431"/>
          <cell r="EG431"/>
          <cell r="EH431"/>
          <cell r="EI431"/>
          <cell r="EJ431"/>
        </row>
        <row r="432">
          <cell r="B432"/>
          <cell r="C432"/>
          <cell r="D432"/>
          <cell r="E432"/>
          <cell r="F432"/>
          <cell r="G432"/>
          <cell r="H432"/>
          <cell r="I432"/>
          <cell r="J432"/>
          <cell r="K432"/>
          <cell r="L432"/>
          <cell r="M432"/>
          <cell r="N432"/>
          <cell r="O432"/>
          <cell r="P432"/>
          <cell r="Q432"/>
          <cell r="R432"/>
          <cell r="S432"/>
          <cell r="T432"/>
          <cell r="U432"/>
          <cell r="V432"/>
          <cell r="W432"/>
          <cell r="X432"/>
          <cell r="Y432"/>
          <cell r="Z432"/>
          <cell r="AA432"/>
          <cell r="AB432"/>
          <cell r="AC432"/>
          <cell r="AD432"/>
          <cell r="AE432"/>
          <cell r="AF432"/>
          <cell r="AG432"/>
          <cell r="AH432"/>
          <cell r="AI432"/>
          <cell r="AJ432"/>
          <cell r="AK432"/>
          <cell r="AL432"/>
          <cell r="AM432"/>
          <cell r="AN432"/>
          <cell r="AO432"/>
          <cell r="AP432"/>
          <cell r="AQ432"/>
          <cell r="AR432"/>
          <cell r="AS432"/>
          <cell r="AT432"/>
          <cell r="AU432"/>
          <cell r="AV432"/>
          <cell r="AW432"/>
          <cell r="AX432"/>
          <cell r="AY432"/>
          <cell r="AZ432"/>
          <cell r="BA432"/>
          <cell r="BB432"/>
          <cell r="BC432"/>
          <cell r="BD432"/>
          <cell r="BE432"/>
          <cell r="BF432"/>
          <cell r="BG432"/>
          <cell r="BH432"/>
          <cell r="BI432"/>
          <cell r="BJ432"/>
          <cell r="BK432"/>
          <cell r="BL432"/>
          <cell r="BM432"/>
          <cell r="BN432"/>
          <cell r="BO432"/>
          <cell r="BP432"/>
          <cell r="BQ432"/>
          <cell r="BR432"/>
          <cell r="BS432"/>
          <cell r="BT432"/>
          <cell r="BU432"/>
          <cell r="BV432"/>
          <cell r="BW432"/>
          <cell r="BX432"/>
          <cell r="BY432"/>
          <cell r="BZ432"/>
          <cell r="CA432"/>
          <cell r="CB432"/>
          <cell r="CC432"/>
          <cell r="CD432"/>
          <cell r="CE432"/>
          <cell r="CF432"/>
          <cell r="CG432"/>
          <cell r="CH432"/>
          <cell r="CI432"/>
          <cell r="CJ432"/>
          <cell r="CK432"/>
          <cell r="CL432"/>
          <cell r="CM432"/>
          <cell r="CN432"/>
          <cell r="CO432"/>
          <cell r="CP432"/>
          <cell r="CQ432"/>
          <cell r="CR432"/>
          <cell r="CS432"/>
          <cell r="CT432"/>
          <cell r="CU432"/>
          <cell r="CV432"/>
          <cell r="CW432"/>
          <cell r="CX432"/>
          <cell r="CY432"/>
          <cell r="CZ432"/>
          <cell r="DA432"/>
          <cell r="DB432"/>
          <cell r="DC432"/>
          <cell r="DD432"/>
          <cell r="DE432"/>
          <cell r="DF432"/>
          <cell r="DG432"/>
          <cell r="DH432"/>
          <cell r="DI432"/>
          <cell r="DJ432"/>
          <cell r="DK432"/>
          <cell r="DL432"/>
          <cell r="DM432"/>
          <cell r="DN432"/>
          <cell r="DO432"/>
          <cell r="DP432"/>
          <cell r="DQ432"/>
          <cell r="DR432"/>
          <cell r="DS432"/>
          <cell r="DT432"/>
          <cell r="DU432"/>
          <cell r="DV432"/>
          <cell r="DW432"/>
          <cell r="DX432"/>
          <cell r="DY432"/>
          <cell r="DZ432"/>
          <cell r="EA432"/>
          <cell r="EB432"/>
          <cell r="EC432"/>
          <cell r="ED432"/>
          <cell r="EE432"/>
          <cell r="EF432"/>
          <cell r="EG432"/>
          <cell r="EH432"/>
          <cell r="EI432"/>
          <cell r="EJ432"/>
        </row>
        <row r="433">
          <cell r="B433" t="str">
            <v>Nominal</v>
          </cell>
          <cell r="C433" t="str">
            <v>Nominal</v>
          </cell>
          <cell r="D433" t="str">
            <v>Nominal</v>
          </cell>
          <cell r="E433" t="str">
            <v>Nominal</v>
          </cell>
          <cell r="F433" t="str">
            <v>Nominal</v>
          </cell>
          <cell r="G433" t="str">
            <v>Nominal</v>
          </cell>
          <cell r="H433" t="str">
            <v>Nominal</v>
          </cell>
          <cell r="I433" t="str">
            <v>Nominal</v>
          </cell>
          <cell r="J433" t="str">
            <v>Real</v>
          </cell>
          <cell r="K433" t="str">
            <v>Nominal</v>
          </cell>
          <cell r="L433" t="str">
            <v>Nominal</v>
          </cell>
          <cell r="M433" t="str">
            <v>Real</v>
          </cell>
          <cell r="N433" t="str">
            <v>Nominal</v>
          </cell>
          <cell r="O433" t="str">
            <v>Nominal</v>
          </cell>
          <cell r="P433" t="str">
            <v>Nominal</v>
          </cell>
          <cell r="Q433" t="str">
            <v>Nominal</v>
          </cell>
          <cell r="R433" t="str">
            <v>Nominal</v>
          </cell>
          <cell r="S433" t="str">
            <v>Nominal</v>
          </cell>
          <cell r="T433" t="str">
            <v>Nominal</v>
          </cell>
          <cell r="U433" t="str">
            <v>Real</v>
          </cell>
          <cell r="V433" t="str">
            <v>Nominal</v>
          </cell>
          <cell r="W433" t="str">
            <v>Real</v>
          </cell>
          <cell r="X433" t="str">
            <v>Nominal</v>
          </cell>
          <cell r="Y433" t="str">
            <v>Nominal</v>
          </cell>
          <cell r="Z433" t="str">
            <v>Real</v>
          </cell>
          <cell r="AA433" t="str">
            <v>Real</v>
          </cell>
          <cell r="AB433" t="str">
            <v>Nominal</v>
          </cell>
          <cell r="AC433" t="str">
            <v>Nominal</v>
          </cell>
          <cell r="AD433" t="str">
            <v>Nominal</v>
          </cell>
          <cell r="AE433" t="str">
            <v>Nominal</v>
          </cell>
          <cell r="AF433" t="str">
            <v>Nominal</v>
          </cell>
          <cell r="AG433" t="str">
            <v xml:space="preserve">Nominal </v>
          </cell>
          <cell r="AH433" t="str">
            <v xml:space="preserve">Nominal </v>
          </cell>
          <cell r="AI433" t="str">
            <v xml:space="preserve">Nominal </v>
          </cell>
          <cell r="AJ433" t="str">
            <v xml:space="preserve">Nominal </v>
          </cell>
          <cell r="AK433" t="str">
            <v xml:space="preserve">Real </v>
          </cell>
          <cell r="AL433" t="str">
            <v xml:space="preserve">Nominal </v>
          </cell>
          <cell r="AM433" t="str">
            <v xml:space="preserve">Real </v>
          </cell>
          <cell r="AN433" t="str">
            <v xml:space="preserve">Nominal </v>
          </cell>
          <cell r="AO433" t="str">
            <v xml:space="preserve">Nominal </v>
          </cell>
          <cell r="AP433" t="str">
            <v xml:space="preserve">Nominal </v>
          </cell>
          <cell r="AQ433" t="str">
            <v xml:space="preserve">Nominal </v>
          </cell>
          <cell r="AR433" t="str">
            <v xml:space="preserve">Nominal </v>
          </cell>
          <cell r="AS433" t="str">
            <v xml:space="preserve">Nominal </v>
          </cell>
          <cell r="AT433" t="str">
            <v xml:space="preserve">Nominal </v>
          </cell>
          <cell r="AU433" t="str">
            <v xml:space="preserve">Nominal </v>
          </cell>
          <cell r="AV433" t="str">
            <v xml:space="preserve">Nominal </v>
          </cell>
          <cell r="AW433" t="str">
            <v>Nominal</v>
          </cell>
          <cell r="AX433" t="str">
            <v>Nominal</v>
          </cell>
          <cell r="AY433" t="str">
            <v>Nominal</v>
          </cell>
          <cell r="AZ433" t="str">
            <v>Nominal</v>
          </cell>
          <cell r="BA433" t="str">
            <v>Nominal</v>
          </cell>
          <cell r="BB433" t="str">
            <v>Nominal</v>
          </cell>
          <cell r="BC433" t="str">
            <v>Nominal</v>
          </cell>
          <cell r="BD433" t="str">
            <v>Nominal</v>
          </cell>
          <cell r="BE433" t="str">
            <v>Nominal</v>
          </cell>
          <cell r="BF433" t="str">
            <v>Real</v>
          </cell>
          <cell r="BG433" t="str">
            <v>Nominal</v>
          </cell>
          <cell r="BH433" t="str">
            <v>Nominal</v>
          </cell>
          <cell r="BI433" t="str">
            <v>Real</v>
          </cell>
          <cell r="BJ433" t="str">
            <v>Nominal</v>
          </cell>
          <cell r="BK433" t="str">
            <v>Nominal</v>
          </cell>
          <cell r="BL433" t="str">
            <v>Nominal</v>
          </cell>
          <cell r="BM433" t="str">
            <v>Nominal</v>
          </cell>
          <cell r="BN433" t="str">
            <v>Nominal</v>
          </cell>
          <cell r="BO433" t="str">
            <v>Nominal</v>
          </cell>
          <cell r="BP433" t="str">
            <v>Nominal</v>
          </cell>
          <cell r="BQ433" t="str">
            <v>Nominal</v>
          </cell>
          <cell r="BR433" t="str">
            <v>Nominal</v>
          </cell>
          <cell r="BS433" t="str">
            <v>Nominal</v>
          </cell>
          <cell r="BT433" t="str">
            <v>Nominal</v>
          </cell>
          <cell r="BU433" t="str">
            <v>Nominal</v>
          </cell>
          <cell r="BV433" t="str">
            <v>Nominal</v>
          </cell>
          <cell r="BW433" t="str">
            <v>Nominal</v>
          </cell>
          <cell r="BX433" t="str">
            <v>Nominal</v>
          </cell>
          <cell r="BY433" t="str">
            <v>Real</v>
          </cell>
          <cell r="BZ433" t="str">
            <v>Nominal</v>
          </cell>
          <cell r="CA433" t="str">
            <v>Real</v>
          </cell>
          <cell r="CB433" t="str">
            <v>Real</v>
          </cell>
          <cell r="CC433" t="str">
            <v>Nominal</v>
          </cell>
          <cell r="CD433" t="str">
            <v>Real</v>
          </cell>
          <cell r="CE433" t="str">
            <v>Real</v>
          </cell>
          <cell r="CF433" t="str">
            <v>Real</v>
          </cell>
          <cell r="CG433" t="str">
            <v>Nominal</v>
          </cell>
          <cell r="CH433"/>
          <cell r="CI433" t="str">
            <v>Nominal</v>
          </cell>
          <cell r="CJ433" t="str">
            <v>Real</v>
          </cell>
          <cell r="CK433" t="str">
            <v>Nominal</v>
          </cell>
          <cell r="CL433" t="str">
            <v>Nominal</v>
          </cell>
          <cell r="CM433" t="str">
            <v>Nominal</v>
          </cell>
          <cell r="CN433" t="str">
            <v>Nominal</v>
          </cell>
          <cell r="CO433" t="str">
            <v>Nominal</v>
          </cell>
          <cell r="CP433" t="str">
            <v>Real</v>
          </cell>
          <cell r="CQ433" t="str">
            <v>Nominal</v>
          </cell>
          <cell r="CR433" t="str">
            <v>Nominal</v>
          </cell>
          <cell r="CS433" t="str">
            <v>Nominal</v>
          </cell>
          <cell r="CT433" t="str">
            <v>Nominal</v>
          </cell>
          <cell r="CU433" t="str">
            <v>Nominal</v>
          </cell>
          <cell r="CV433" t="str">
            <v>Nominal</v>
          </cell>
          <cell r="CW433" t="str">
            <v>Nominal</v>
          </cell>
          <cell r="CX433" t="str">
            <v>Nominal</v>
          </cell>
          <cell r="CY433" t="str">
            <v>Nominal</v>
          </cell>
          <cell r="CZ433" t="str">
            <v>Nominal</v>
          </cell>
          <cell r="DA433" t="str">
            <v>Nominal</v>
          </cell>
          <cell r="DB433" t="str">
            <v>Nominal</v>
          </cell>
          <cell r="DC433" t="str">
            <v>Nominal</v>
          </cell>
          <cell r="DD433" t="str">
            <v>Nominal</v>
          </cell>
          <cell r="DE433" t="str">
            <v>Nominal</v>
          </cell>
          <cell r="DF433" t="str">
            <v>Nominal</v>
          </cell>
          <cell r="DG433" t="str">
            <v>Nominal</v>
          </cell>
          <cell r="DH433" t="str">
            <v>Nominal</v>
          </cell>
          <cell r="DI433" t="str">
            <v>Nominal</v>
          </cell>
          <cell r="DJ433" t="str">
            <v>Nominal</v>
          </cell>
          <cell r="DK433" t="str">
            <v>Nominal</v>
          </cell>
          <cell r="DL433" t="str">
            <v>Nominal</v>
          </cell>
          <cell r="DM433" t="str">
            <v>Nominal</v>
          </cell>
          <cell r="DN433" t="str">
            <v>Nominal</v>
          </cell>
          <cell r="DO433" t="str">
            <v>Nominal</v>
          </cell>
          <cell r="DP433" t="str">
            <v>Nominal</v>
          </cell>
          <cell r="DQ433" t="str">
            <v>Nominal</v>
          </cell>
          <cell r="DR433" t="str">
            <v>Nominal</v>
          </cell>
          <cell r="DS433" t="str">
            <v>Nominal</v>
          </cell>
          <cell r="DT433" t="str">
            <v>Nominal</v>
          </cell>
          <cell r="DU433" t="str">
            <v>Nominal</v>
          </cell>
          <cell r="DV433" t="str">
            <v>Nominal</v>
          </cell>
          <cell r="DW433" t="str">
            <v>Real</v>
          </cell>
          <cell r="DX433" t="str">
            <v>Nominal</v>
          </cell>
          <cell r="DY433" t="str">
            <v>Nominal</v>
          </cell>
          <cell r="DZ433" t="str">
            <v>Nominal</v>
          </cell>
          <cell r="EA433" t="str">
            <v>Nominal</v>
          </cell>
          <cell r="EB433" t="str">
            <v>Nominal</v>
          </cell>
          <cell r="EC433" t="str">
            <v>Nominal</v>
          </cell>
          <cell r="ED433" t="str">
            <v>Nominal</v>
          </cell>
          <cell r="EE433" t="str">
            <v>Nominal</v>
          </cell>
          <cell r="EF433" t="str">
            <v>Real</v>
          </cell>
          <cell r="EG433" t="str">
            <v>Nominal</v>
          </cell>
          <cell r="EH433" t="str">
            <v>Nominal</v>
          </cell>
          <cell r="EI433" t="str">
            <v>Nominal</v>
          </cell>
          <cell r="EJ433" t="str">
            <v>Nominal</v>
          </cell>
        </row>
        <row r="434">
          <cell r="B434" t="str">
            <v>Nominal</v>
          </cell>
          <cell r="C434" t="str">
            <v>Nominal</v>
          </cell>
          <cell r="D434" t="str">
            <v>Nominal</v>
          </cell>
          <cell r="E434" t="str">
            <v>Nominal</v>
          </cell>
          <cell r="F434" t="str">
            <v>Nominal</v>
          </cell>
          <cell r="G434" t="str">
            <v>Nominal</v>
          </cell>
          <cell r="H434" t="str">
            <v>Nominal</v>
          </cell>
          <cell r="I434" t="str">
            <v>Nominal</v>
          </cell>
          <cell r="J434" t="str">
            <v>Real</v>
          </cell>
          <cell r="K434" t="str">
            <v>Nominal</v>
          </cell>
          <cell r="L434" t="str">
            <v>Nominal</v>
          </cell>
          <cell r="M434" t="str">
            <v>Real</v>
          </cell>
          <cell r="N434" t="str">
            <v>Nominal</v>
          </cell>
          <cell r="O434" t="str">
            <v>Nominal</v>
          </cell>
          <cell r="P434" t="str">
            <v>Nominal</v>
          </cell>
          <cell r="Q434" t="str">
            <v>Nominal</v>
          </cell>
          <cell r="R434" t="str">
            <v>Nominal</v>
          </cell>
          <cell r="S434" t="str">
            <v>Nominal</v>
          </cell>
          <cell r="T434" t="str">
            <v>Nominal</v>
          </cell>
          <cell r="U434" t="str">
            <v>Real</v>
          </cell>
          <cell r="V434" t="str">
            <v>Nominal</v>
          </cell>
          <cell r="W434" t="str">
            <v>Real</v>
          </cell>
          <cell r="X434" t="str">
            <v>Nominal</v>
          </cell>
          <cell r="Y434" t="str">
            <v>Nominal</v>
          </cell>
          <cell r="Z434" t="str">
            <v>Real</v>
          </cell>
          <cell r="AA434" t="str">
            <v>Real</v>
          </cell>
          <cell r="AB434" t="str">
            <v>Nominal</v>
          </cell>
          <cell r="AC434" t="str">
            <v>Nominal</v>
          </cell>
          <cell r="AD434" t="str">
            <v>Nominal</v>
          </cell>
          <cell r="AE434" t="str">
            <v>Nominal</v>
          </cell>
          <cell r="AF434" t="str">
            <v>Nominal</v>
          </cell>
          <cell r="AG434" t="str">
            <v xml:space="preserve">Nominal </v>
          </cell>
          <cell r="AH434" t="str">
            <v xml:space="preserve">Nominal </v>
          </cell>
          <cell r="AI434" t="str">
            <v xml:space="preserve">Nominal </v>
          </cell>
          <cell r="AJ434" t="str">
            <v xml:space="preserve">Nominal </v>
          </cell>
          <cell r="AK434" t="str">
            <v xml:space="preserve">Real </v>
          </cell>
          <cell r="AL434" t="str">
            <v xml:space="preserve">Nominal </v>
          </cell>
          <cell r="AM434" t="str">
            <v xml:space="preserve">Nominal </v>
          </cell>
          <cell r="AN434" t="str">
            <v xml:space="preserve">Nominal </v>
          </cell>
          <cell r="AO434" t="str">
            <v xml:space="preserve">Nominal </v>
          </cell>
          <cell r="AP434" t="str">
            <v xml:space="preserve">Nominal </v>
          </cell>
          <cell r="AQ434" t="str">
            <v xml:space="preserve">Nominal </v>
          </cell>
          <cell r="AR434" t="str">
            <v xml:space="preserve">Nominal </v>
          </cell>
          <cell r="AS434" t="str">
            <v xml:space="preserve">Nominal </v>
          </cell>
          <cell r="AT434" t="str">
            <v xml:space="preserve">Nominal </v>
          </cell>
          <cell r="AU434" t="str">
            <v xml:space="preserve">Nominal </v>
          </cell>
          <cell r="AV434" t="str">
            <v xml:space="preserve">Nominal </v>
          </cell>
          <cell r="AW434" t="str">
            <v>Nominal</v>
          </cell>
          <cell r="AX434" t="str">
            <v>Nominal</v>
          </cell>
          <cell r="AY434" t="str">
            <v>Nominal</v>
          </cell>
          <cell r="AZ434" t="str">
            <v>Nominal</v>
          </cell>
          <cell r="BA434" t="str">
            <v>Nominal</v>
          </cell>
          <cell r="BB434" t="str">
            <v>Nominal</v>
          </cell>
          <cell r="BC434" t="str">
            <v>Nominal</v>
          </cell>
          <cell r="BD434" t="str">
            <v>Nominal</v>
          </cell>
          <cell r="BE434" t="str">
            <v>Nominal</v>
          </cell>
          <cell r="BF434" t="str">
            <v>Nominal</v>
          </cell>
          <cell r="BG434" t="str">
            <v>Nominal</v>
          </cell>
          <cell r="BH434" t="str">
            <v>Nominal</v>
          </cell>
          <cell r="BI434" t="str">
            <v>Real</v>
          </cell>
          <cell r="BJ434" t="str">
            <v>Nominal</v>
          </cell>
          <cell r="BK434" t="str">
            <v>Nominal</v>
          </cell>
          <cell r="BL434" t="str">
            <v>Nominal</v>
          </cell>
          <cell r="BM434" t="str">
            <v>Nominal</v>
          </cell>
          <cell r="BN434" t="str">
            <v>Nominal</v>
          </cell>
          <cell r="BO434" t="str">
            <v>Nominal</v>
          </cell>
          <cell r="BP434" t="str">
            <v>Nominal</v>
          </cell>
          <cell r="BQ434" t="str">
            <v>Nominal</v>
          </cell>
          <cell r="BR434" t="str">
            <v>Nominal</v>
          </cell>
          <cell r="BS434" t="str">
            <v>Nominal</v>
          </cell>
          <cell r="BT434" t="str">
            <v>Nominal</v>
          </cell>
          <cell r="BU434" t="str">
            <v>Nominal</v>
          </cell>
          <cell r="BV434" t="str">
            <v>Nominal</v>
          </cell>
          <cell r="BW434" t="str">
            <v>Nominal</v>
          </cell>
          <cell r="BX434" t="str">
            <v>Nominal</v>
          </cell>
          <cell r="BY434" t="str">
            <v>Real</v>
          </cell>
          <cell r="BZ434" t="str">
            <v>Nominal</v>
          </cell>
          <cell r="CA434" t="str">
            <v>Real</v>
          </cell>
          <cell r="CB434" t="str">
            <v>Real</v>
          </cell>
          <cell r="CC434" t="str">
            <v>Nominal</v>
          </cell>
          <cell r="CD434" t="str">
            <v>Real</v>
          </cell>
          <cell r="CE434" t="str">
            <v>Nominal</v>
          </cell>
          <cell r="CF434" t="str">
            <v>Real</v>
          </cell>
          <cell r="CG434" t="str">
            <v>Nominal</v>
          </cell>
          <cell r="CH434"/>
          <cell r="CI434" t="str">
            <v>Nominal</v>
          </cell>
          <cell r="CJ434" t="str">
            <v>Nominal</v>
          </cell>
          <cell r="CK434" t="str">
            <v>Nominal</v>
          </cell>
          <cell r="CL434" t="str">
            <v>Nominal</v>
          </cell>
          <cell r="CM434" t="str">
            <v>Nominal</v>
          </cell>
          <cell r="CN434" t="str">
            <v>Nominal</v>
          </cell>
          <cell r="CO434" t="str">
            <v>Nominal</v>
          </cell>
          <cell r="CP434" t="str">
            <v>Real</v>
          </cell>
          <cell r="CQ434" t="str">
            <v>Nominal</v>
          </cell>
          <cell r="CR434" t="str">
            <v>Nominal</v>
          </cell>
          <cell r="CS434" t="str">
            <v>Nominal</v>
          </cell>
          <cell r="CT434" t="str">
            <v>Nominal</v>
          </cell>
          <cell r="CU434" t="str">
            <v>Nominal</v>
          </cell>
          <cell r="CV434" t="str">
            <v>Nominal</v>
          </cell>
          <cell r="CW434" t="str">
            <v>Nominal</v>
          </cell>
          <cell r="CX434" t="str">
            <v>Nominal</v>
          </cell>
          <cell r="CY434" t="str">
            <v>Nominal</v>
          </cell>
          <cell r="CZ434" t="str">
            <v>Nominal</v>
          </cell>
          <cell r="DA434" t="str">
            <v>Nominal</v>
          </cell>
          <cell r="DB434" t="str">
            <v>Nominal</v>
          </cell>
          <cell r="DC434" t="str">
            <v>Nominal</v>
          </cell>
          <cell r="DD434" t="str">
            <v>Nominal</v>
          </cell>
          <cell r="DE434" t="str">
            <v>Nominal</v>
          </cell>
          <cell r="DF434" t="str">
            <v>Nominal</v>
          </cell>
          <cell r="DG434" t="str">
            <v>Nominal</v>
          </cell>
          <cell r="DH434" t="str">
            <v>Nominal</v>
          </cell>
          <cell r="DI434" t="str">
            <v>Nominal</v>
          </cell>
          <cell r="DJ434" t="str">
            <v>Nominal</v>
          </cell>
          <cell r="DK434" t="str">
            <v>Nominal</v>
          </cell>
          <cell r="DL434" t="str">
            <v>Nominal</v>
          </cell>
          <cell r="DM434" t="str">
            <v>Nominal</v>
          </cell>
          <cell r="DN434" t="str">
            <v>Nominal</v>
          </cell>
          <cell r="DO434" t="str">
            <v>Nominal</v>
          </cell>
          <cell r="DP434" t="str">
            <v>Nominal</v>
          </cell>
          <cell r="DQ434" t="str">
            <v>Nominal</v>
          </cell>
          <cell r="DR434" t="str">
            <v>Nominal</v>
          </cell>
          <cell r="DS434" t="str">
            <v>Nominal</v>
          </cell>
          <cell r="DT434" t="str">
            <v>Nominal</v>
          </cell>
          <cell r="DU434" t="str">
            <v>Nominal</v>
          </cell>
          <cell r="DV434" t="str">
            <v>Nominal</v>
          </cell>
          <cell r="DW434" t="str">
            <v>Real</v>
          </cell>
          <cell r="DX434" t="str">
            <v>Nominal</v>
          </cell>
          <cell r="DY434" t="str">
            <v>Nominal</v>
          </cell>
          <cell r="DZ434" t="str">
            <v>Nominal</v>
          </cell>
          <cell r="EA434" t="str">
            <v>Nominal</v>
          </cell>
          <cell r="EB434" t="str">
            <v>Nominal</v>
          </cell>
          <cell r="EC434" t="str">
            <v>Nominal</v>
          </cell>
          <cell r="ED434" t="str">
            <v>Nominal</v>
          </cell>
          <cell r="EE434" t="str">
            <v>Nominal</v>
          </cell>
          <cell r="EF434" t="str">
            <v>Real</v>
          </cell>
          <cell r="EG434" t="str">
            <v>Nominal</v>
          </cell>
          <cell r="EH434" t="str">
            <v>Nominal</v>
          </cell>
          <cell r="EI434" t="str">
            <v>Nominal</v>
          </cell>
          <cell r="EJ434" t="str">
            <v>Nominal</v>
          </cell>
        </row>
        <row r="435">
          <cell r="B435"/>
          <cell r="C435"/>
          <cell r="D435"/>
          <cell r="E435"/>
          <cell r="F435"/>
          <cell r="G435"/>
          <cell r="H435"/>
          <cell r="I435"/>
          <cell r="J435">
            <v>2014</v>
          </cell>
          <cell r="K435"/>
          <cell r="L435"/>
          <cell r="M435">
            <v>2015</v>
          </cell>
          <cell r="N435"/>
          <cell r="O435"/>
          <cell r="P435"/>
          <cell r="Q435"/>
          <cell r="R435"/>
          <cell r="S435"/>
          <cell r="T435"/>
          <cell r="U435">
            <v>2016</v>
          </cell>
          <cell r="W435">
            <v>2014</v>
          </cell>
          <cell r="X435"/>
          <cell r="Y435"/>
          <cell r="Z435">
            <v>2016</v>
          </cell>
          <cell r="AA435">
            <v>2014</v>
          </cell>
          <cell r="AB435"/>
          <cell r="AC435"/>
          <cell r="AD435"/>
          <cell r="AE435"/>
          <cell r="AF435"/>
          <cell r="AG435"/>
          <cell r="AH435"/>
          <cell r="AI435"/>
          <cell r="AJ435"/>
          <cell r="AK435" t="str">
            <v>2012-2013</v>
          </cell>
          <cell r="AL435"/>
          <cell r="AM435"/>
          <cell r="AN435"/>
          <cell r="AO435"/>
          <cell r="AP435"/>
          <cell r="AQ435"/>
          <cell r="AR435"/>
          <cell r="AS435"/>
          <cell r="AT435"/>
          <cell r="AU435"/>
          <cell r="AV435"/>
          <cell r="AW435"/>
          <cell r="AX435"/>
          <cell r="AY435"/>
          <cell r="AZ435"/>
          <cell r="BA435"/>
          <cell r="BB435"/>
          <cell r="BC435"/>
          <cell r="BD435"/>
          <cell r="BE435"/>
          <cell r="BF435">
            <v>2015</v>
          </cell>
          <cell r="BG435"/>
          <cell r="BH435">
            <v>2015</v>
          </cell>
          <cell r="BI435">
            <v>2014</v>
          </cell>
          <cell r="BJ435"/>
          <cell r="BK435"/>
          <cell r="BL435"/>
          <cell r="BM435"/>
          <cell r="BN435"/>
          <cell r="BO435"/>
          <cell r="BP435"/>
          <cell r="BQ435"/>
          <cell r="BR435"/>
          <cell r="BS435"/>
          <cell r="BT435"/>
          <cell r="BU435"/>
          <cell r="BV435"/>
          <cell r="BW435"/>
          <cell r="BX435"/>
          <cell r="BY435">
            <v>2013</v>
          </cell>
          <cell r="BZ435"/>
          <cell r="CA435">
            <v>2015</v>
          </cell>
          <cell r="CB435">
            <v>2014</v>
          </cell>
          <cell r="CC435"/>
          <cell r="CD435">
            <v>2014</v>
          </cell>
          <cell r="CE435">
            <v>2016</v>
          </cell>
          <cell r="CF435">
            <v>2013</v>
          </cell>
          <cell r="CG435"/>
          <cell r="CH435"/>
          <cell r="CI435"/>
          <cell r="CJ435">
            <v>2016</v>
          </cell>
          <cell r="CK435"/>
          <cell r="CL435"/>
          <cell r="CM435"/>
          <cell r="CN435"/>
          <cell r="CO435"/>
          <cell r="CP435">
            <v>2015</v>
          </cell>
          <cell r="CQ435"/>
          <cell r="CR435"/>
          <cell r="CS435"/>
          <cell r="CT435"/>
          <cell r="CU435"/>
          <cell r="CV435"/>
          <cell r="CW435"/>
          <cell r="CX435"/>
          <cell r="CY435"/>
          <cell r="CZ435"/>
          <cell r="DA435"/>
          <cell r="DB435"/>
          <cell r="DC435"/>
          <cell r="DD435"/>
          <cell r="DE435"/>
          <cell r="DF435"/>
          <cell r="DG435"/>
          <cell r="DH435"/>
          <cell r="DI435"/>
          <cell r="DJ435"/>
          <cell r="DK435"/>
          <cell r="DL435"/>
          <cell r="DM435"/>
          <cell r="DN435"/>
          <cell r="DO435"/>
          <cell r="DP435"/>
          <cell r="DQ435"/>
          <cell r="DR435"/>
          <cell r="DS435"/>
          <cell r="DT435"/>
          <cell r="DU435"/>
          <cell r="DV435"/>
          <cell r="DW435">
            <v>2015</v>
          </cell>
          <cell r="DX435"/>
          <cell r="DY435"/>
          <cell r="DZ435"/>
          <cell r="EA435"/>
          <cell r="EB435"/>
          <cell r="EC435"/>
          <cell r="ED435"/>
          <cell r="EE435"/>
          <cell r="EF435">
            <v>2015</v>
          </cell>
          <cell r="EH435"/>
          <cell r="EI435"/>
          <cell r="EJ435"/>
        </row>
        <row r="436">
          <cell r="B436"/>
          <cell r="C436"/>
          <cell r="D436"/>
          <cell r="E436"/>
          <cell r="F436"/>
          <cell r="G436"/>
          <cell r="H436"/>
          <cell r="I436"/>
          <cell r="J436">
            <v>0.02</v>
          </cell>
          <cell r="K436"/>
          <cell r="L436"/>
          <cell r="M436">
            <v>3.5000000000000003E-2</v>
          </cell>
          <cell r="N436"/>
          <cell r="O436"/>
          <cell r="P436"/>
          <cell r="Q436"/>
          <cell r="R436"/>
          <cell r="S436"/>
          <cell r="T436"/>
          <cell r="U436"/>
          <cell r="V436"/>
          <cell r="W436">
            <v>0.02</v>
          </cell>
          <cell r="X436"/>
          <cell r="Y436"/>
          <cell r="Z436">
            <v>0.02</v>
          </cell>
          <cell r="AA436">
            <v>2.5000000000000001E-2</v>
          </cell>
          <cell r="AB436"/>
          <cell r="AC436"/>
          <cell r="AD436"/>
          <cell r="AE436"/>
          <cell r="AF436"/>
          <cell r="AG436"/>
          <cell r="AH436"/>
          <cell r="AI436"/>
          <cell r="AJ436"/>
          <cell r="AK436"/>
          <cell r="AL436"/>
          <cell r="AM436" t="str">
            <v>Bespoke Index</v>
          </cell>
          <cell r="AN436"/>
          <cell r="AO436"/>
          <cell r="AP436"/>
          <cell r="AQ436"/>
          <cell r="AR436"/>
          <cell r="AS436"/>
          <cell r="AT436"/>
          <cell r="AU436"/>
          <cell r="AV436"/>
          <cell r="AW436"/>
          <cell r="AX436"/>
          <cell r="AY436"/>
          <cell r="AZ436"/>
          <cell r="BA436"/>
          <cell r="BB436"/>
          <cell r="BC436"/>
          <cell r="BD436"/>
          <cell r="BE436"/>
          <cell r="BF436">
            <v>3.5000000000000003E-2</v>
          </cell>
          <cell r="BG436"/>
          <cell r="BH436"/>
          <cell r="BI436">
            <v>0.02</v>
          </cell>
          <cell r="BJ436"/>
          <cell r="BK436"/>
          <cell r="BL436"/>
          <cell r="BM436"/>
          <cell r="BN436"/>
          <cell r="BO436"/>
          <cell r="BP436"/>
          <cell r="BQ436"/>
          <cell r="BR436"/>
          <cell r="BS436"/>
          <cell r="BT436"/>
          <cell r="BU436"/>
          <cell r="BV436"/>
          <cell r="BW436"/>
          <cell r="BX436"/>
          <cell r="BY436">
            <v>3.5000000000000003E-2</v>
          </cell>
          <cell r="BZ436"/>
          <cell r="CA436">
            <v>2.5000000000000001E-2</v>
          </cell>
          <cell r="CB436">
            <v>3.5000000000000003E-2</v>
          </cell>
          <cell r="CC436"/>
          <cell r="CD436">
            <v>3.5000000000000003E-2</v>
          </cell>
          <cell r="CE436">
            <v>3.5000000000000003E-2</v>
          </cell>
          <cell r="CF436">
            <v>3.5000000000000003E-2</v>
          </cell>
          <cell r="CG436">
            <v>3.5000000000000003E-2</v>
          </cell>
          <cell r="CH436"/>
          <cell r="CI436"/>
          <cell r="CJ436">
            <v>3.5000000000000003E-2</v>
          </cell>
          <cell r="CK436"/>
          <cell r="CL436"/>
          <cell r="CM436"/>
          <cell r="CN436"/>
          <cell r="CO436"/>
          <cell r="CP436">
            <v>3.5000000000000003E-2</v>
          </cell>
          <cell r="CQ436"/>
          <cell r="CR436"/>
          <cell r="CS436"/>
          <cell r="CT436"/>
          <cell r="CU436"/>
          <cell r="CV436"/>
          <cell r="CW436"/>
          <cell r="CX436"/>
          <cell r="CY436"/>
          <cell r="CZ436"/>
          <cell r="DA436"/>
          <cell r="DB436"/>
          <cell r="DC436"/>
          <cell r="DD436"/>
          <cell r="DE436"/>
          <cell r="DF436"/>
          <cell r="DG436"/>
          <cell r="DH436"/>
          <cell r="DI436"/>
          <cell r="DJ436"/>
          <cell r="DK436"/>
          <cell r="DL436"/>
          <cell r="DM436"/>
          <cell r="DN436"/>
          <cell r="DO436"/>
          <cell r="DP436"/>
          <cell r="DQ436"/>
          <cell r="DR436"/>
          <cell r="DS436"/>
          <cell r="DT436"/>
          <cell r="DU436"/>
          <cell r="DV436"/>
          <cell r="DW436">
            <v>2.1999999999999999E-2</v>
          </cell>
          <cell r="DX436"/>
          <cell r="DY436"/>
          <cell r="DZ436"/>
          <cell r="EA436"/>
          <cell r="EB436"/>
          <cell r="EC436"/>
          <cell r="ED436"/>
          <cell r="EE436"/>
          <cell r="EF436">
            <v>3.5000000000000003E-2</v>
          </cell>
          <cell r="EG436"/>
          <cell r="EH436"/>
          <cell r="EI436"/>
          <cell r="EJ436"/>
        </row>
        <row r="437">
          <cell r="B437" t="str">
            <v>Public</v>
          </cell>
          <cell r="C437" t="str">
            <v>Other</v>
          </cell>
          <cell r="D437" t="str">
            <v>Public</v>
          </cell>
          <cell r="E437" t="str">
            <v>Public</v>
          </cell>
          <cell r="F437" t="str">
            <v>Other</v>
          </cell>
          <cell r="G437" t="str">
            <v>Public</v>
          </cell>
          <cell r="H437" t="str">
            <v>Public</v>
          </cell>
          <cell r="I437" t="str">
            <v>Public</v>
          </cell>
          <cell r="J437" t="str">
            <v>Public</v>
          </cell>
          <cell r="K437" t="str">
            <v>Public</v>
          </cell>
          <cell r="L437" t="str">
            <v>Public</v>
          </cell>
          <cell r="M437" t="str">
            <v>Public</v>
          </cell>
          <cell r="N437" t="str">
            <v>Public</v>
          </cell>
          <cell r="O437" t="str">
            <v>Public</v>
          </cell>
          <cell r="P437" t="str">
            <v>Public</v>
          </cell>
          <cell r="Q437" t="str">
            <v>Public</v>
          </cell>
          <cell r="R437" t="str">
            <v>Public</v>
          </cell>
          <cell r="S437" t="str">
            <v>Other</v>
          </cell>
          <cell r="T437" t="str">
            <v>Other</v>
          </cell>
          <cell r="U437" t="str">
            <v>Public</v>
          </cell>
          <cell r="V437" t="str">
            <v>Public</v>
          </cell>
          <cell r="W437" t="str">
            <v>Public</v>
          </cell>
          <cell r="X437" t="str">
            <v>Private</v>
          </cell>
          <cell r="Y437" t="str">
            <v>Public</v>
          </cell>
          <cell r="Z437" t="str">
            <v>Public</v>
          </cell>
          <cell r="AA437" t="str">
            <v>Public</v>
          </cell>
          <cell r="AB437" t="str">
            <v>Private</v>
          </cell>
          <cell r="AC437" t="str">
            <v>Public</v>
          </cell>
          <cell r="AD437" t="str">
            <v>Public</v>
          </cell>
          <cell r="AE437" t="str">
            <v>PFI</v>
          </cell>
          <cell r="AF437" t="str">
            <v>Other</v>
          </cell>
          <cell r="AG437" t="str">
            <v>public</v>
          </cell>
          <cell r="AH437" t="str">
            <v>public</v>
          </cell>
          <cell r="AI437" t="str">
            <v>other</v>
          </cell>
          <cell r="AJ437" t="str">
            <v>other</v>
          </cell>
          <cell r="AK437" t="str">
            <v>public</v>
          </cell>
          <cell r="AL437" t="str">
            <v>public</v>
          </cell>
          <cell r="AM437" t="str">
            <v>public</v>
          </cell>
          <cell r="AN437" t="str">
            <v>public</v>
          </cell>
          <cell r="AO437" t="str">
            <v>public</v>
          </cell>
          <cell r="AP437" t="str">
            <v>public</v>
          </cell>
          <cell r="AQ437" t="str">
            <v>public</v>
          </cell>
          <cell r="AR437" t="str">
            <v>Other</v>
          </cell>
          <cell r="AS437" t="str">
            <v>public</v>
          </cell>
          <cell r="AT437" t="str">
            <v>public</v>
          </cell>
          <cell r="AU437" t="str">
            <v>public</v>
          </cell>
          <cell r="AV437" t="str">
            <v>PFI</v>
          </cell>
          <cell r="AW437" t="str">
            <v>Public</v>
          </cell>
          <cell r="AX437" t="str">
            <v>Public</v>
          </cell>
          <cell r="AY437" t="str">
            <v>Public</v>
          </cell>
          <cell r="AZ437" t="str">
            <v>Public</v>
          </cell>
          <cell r="BA437" t="str">
            <v>Public</v>
          </cell>
          <cell r="BB437" t="str">
            <v>Public</v>
          </cell>
          <cell r="BC437" t="str">
            <v>Public</v>
          </cell>
          <cell r="BD437" t="str">
            <v>Public</v>
          </cell>
          <cell r="BE437" t="str">
            <v>Public</v>
          </cell>
          <cell r="BF437" t="str">
            <v>Public</v>
          </cell>
          <cell r="BG437" t="str">
            <v>Public</v>
          </cell>
          <cell r="BH437" t="str">
            <v>Public</v>
          </cell>
          <cell r="BI437" t="str">
            <v>Public</v>
          </cell>
          <cell r="BJ437" t="str">
            <v>Public</v>
          </cell>
          <cell r="BK437" t="str">
            <v>Public</v>
          </cell>
          <cell r="BL437" t="str">
            <v>Public</v>
          </cell>
          <cell r="BM437" t="str">
            <v>Public</v>
          </cell>
          <cell r="BN437" t="str">
            <v>Public</v>
          </cell>
          <cell r="BO437" t="str">
            <v>Public</v>
          </cell>
          <cell r="BP437" t="str">
            <v>Public</v>
          </cell>
          <cell r="BQ437" t="str">
            <v>Public</v>
          </cell>
          <cell r="BR437" t="str">
            <v>Public</v>
          </cell>
          <cell r="BS437" t="str">
            <v>Public</v>
          </cell>
          <cell r="BT437" t="str">
            <v>Public</v>
          </cell>
          <cell r="BU437" t="str">
            <v>Public</v>
          </cell>
          <cell r="BV437" t="str">
            <v>Public</v>
          </cell>
          <cell r="BW437" t="str">
            <v>Public</v>
          </cell>
          <cell r="BX437" t="str">
            <v>Public</v>
          </cell>
          <cell r="BY437" t="str">
            <v>Public</v>
          </cell>
          <cell r="BZ437" t="str">
            <v>Public</v>
          </cell>
          <cell r="CA437" t="str">
            <v>Public</v>
          </cell>
          <cell r="CB437" t="str">
            <v>Public</v>
          </cell>
          <cell r="CC437" t="str">
            <v>Public</v>
          </cell>
          <cell r="CD437" t="str">
            <v>Public</v>
          </cell>
          <cell r="CE437" t="str">
            <v>Public</v>
          </cell>
          <cell r="CF437" t="str">
            <v>Public</v>
          </cell>
          <cell r="CG437" t="str">
            <v>Public</v>
          </cell>
          <cell r="CH437"/>
          <cell r="CI437" t="str">
            <v>Public</v>
          </cell>
          <cell r="CJ437" t="str">
            <v>Public</v>
          </cell>
          <cell r="CK437" t="str">
            <v>PFI</v>
          </cell>
          <cell r="CL437" t="str">
            <v>Public</v>
          </cell>
          <cell r="CM437" t="str">
            <v>Public</v>
          </cell>
          <cell r="CN437" t="str">
            <v>Public</v>
          </cell>
          <cell r="CO437" t="str">
            <v>Public</v>
          </cell>
          <cell r="CP437" t="str">
            <v>Public</v>
          </cell>
          <cell r="CQ437" t="str">
            <v>Public</v>
          </cell>
          <cell r="CR437" t="str">
            <v>Public</v>
          </cell>
          <cell r="CS437" t="str">
            <v>Public</v>
          </cell>
          <cell r="CT437" t="str">
            <v>Public</v>
          </cell>
          <cell r="CU437" t="str">
            <v>Public</v>
          </cell>
          <cell r="CV437" t="str">
            <v>Public</v>
          </cell>
          <cell r="CW437" t="str">
            <v>Public</v>
          </cell>
          <cell r="CX437" t="str">
            <v>Public</v>
          </cell>
          <cell r="CY437" t="str">
            <v>Public</v>
          </cell>
          <cell r="CZ437" t="str">
            <v>Public</v>
          </cell>
          <cell r="DA437" t="str">
            <v>Public</v>
          </cell>
          <cell r="DB437" t="str">
            <v>Public</v>
          </cell>
          <cell r="DC437" t="str">
            <v>Public</v>
          </cell>
          <cell r="DD437" t="str">
            <v>Public</v>
          </cell>
          <cell r="DE437" t="str">
            <v>Public</v>
          </cell>
          <cell r="DF437" t="str">
            <v>Public</v>
          </cell>
          <cell r="DG437" t="str">
            <v>Public</v>
          </cell>
          <cell r="DH437" t="str">
            <v>Public</v>
          </cell>
          <cell r="DI437" t="str">
            <v>Public</v>
          </cell>
          <cell r="DJ437" t="str">
            <v>Public</v>
          </cell>
          <cell r="DK437" t="str">
            <v>Public</v>
          </cell>
          <cell r="DL437" t="str">
            <v>Public</v>
          </cell>
          <cell r="DM437" t="str">
            <v>Public</v>
          </cell>
          <cell r="DN437" t="str">
            <v>Public</v>
          </cell>
          <cell r="DO437" t="str">
            <v>Public</v>
          </cell>
          <cell r="DP437" t="str">
            <v>Public</v>
          </cell>
          <cell r="DQ437" t="str">
            <v>Public</v>
          </cell>
          <cell r="DR437" t="str">
            <v>Public</v>
          </cell>
          <cell r="DS437" t="str">
            <v>Public</v>
          </cell>
          <cell r="DT437" t="str">
            <v>Public</v>
          </cell>
          <cell r="DU437" t="str">
            <v>Public</v>
          </cell>
          <cell r="DV437" t="str">
            <v>Public</v>
          </cell>
          <cell r="DW437" t="str">
            <v>Public</v>
          </cell>
          <cell r="DX437" t="str">
            <v>Public</v>
          </cell>
          <cell r="DY437" t="str">
            <v>Public</v>
          </cell>
          <cell r="DZ437" t="str">
            <v>Public</v>
          </cell>
          <cell r="EA437" t="str">
            <v>Public</v>
          </cell>
          <cell r="EB437" t="str">
            <v>Public</v>
          </cell>
          <cell r="EC437" t="str">
            <v>Public</v>
          </cell>
          <cell r="ED437" t="str">
            <v>Public</v>
          </cell>
          <cell r="EE437" t="str">
            <v>Public</v>
          </cell>
          <cell r="EF437" t="str">
            <v>Public</v>
          </cell>
          <cell r="EG437" t="str">
            <v>Public</v>
          </cell>
          <cell r="EH437" t="str">
            <v>Public</v>
          </cell>
          <cell r="EI437" t="str">
            <v>Public</v>
          </cell>
          <cell r="EJ437" t="str">
            <v>Public</v>
          </cell>
        </row>
        <row r="438">
          <cell r="B438"/>
          <cell r="C438" t="str">
            <v>Land Registry is a Trading Fund with reserves arising from prior year inadvertent surpluses. The initial investment will be funded from these reserves and recovered via search fees charged to customers over the assessment period.</v>
          </cell>
          <cell r="D438"/>
          <cell r="E438"/>
          <cell r="F438" t="str">
            <v>The project is financed by six partners (MRC, CRUK, Wellcome Trust, UCL, KCL, ICL)</v>
          </cell>
          <cell r="G438"/>
          <cell r="H438"/>
          <cell r="I438"/>
          <cell r="K438"/>
          <cell r="L438"/>
          <cell r="M438"/>
          <cell r="N438"/>
          <cell r="O438"/>
          <cell r="P438"/>
          <cell r="Q438"/>
          <cell r="R438"/>
          <cell r="S438" t="str">
            <v>Majority private funding with £50.3m of public funding.Publicly funded supplemented by the Tate Reserves fund of £22.8m made up of donations by the public.</v>
          </cell>
          <cell r="T438" t="str">
            <v>The funding is a combination of levy control and public,  but mostly levy control</v>
          </cell>
          <cell r="U438"/>
          <cell r="W438"/>
          <cell r="X438"/>
          <cell r="Y438" t="str">
            <v>Some RDEL costs are financed through EU funds under Rural Development Programme for England. This does not reduce the Public contribution as there is an opportunity cost to Defra.</v>
          </cell>
          <cell r="Z438"/>
          <cell r="AA438" t="str">
            <v xml:space="preserve">Mainly public funded through Government Grant in Aid with additional third party contributions using Government's Partnership Funding Policy. </v>
          </cell>
          <cell r="AB438"/>
          <cell r="AC438"/>
          <cell r="AD438"/>
          <cell r="AE438"/>
          <cell r="AF438" t="str">
            <v>Whole life costs are for both UK Government and St Helena Government</v>
          </cell>
          <cell r="AG438"/>
          <cell r="AH438"/>
          <cell r="AI438"/>
          <cell r="AJ438"/>
          <cell r="AK438"/>
          <cell r="AL438"/>
          <cell r="AM438"/>
          <cell r="AN438"/>
          <cell r="AO438"/>
          <cell r="AP438"/>
          <cell r="AQ438"/>
          <cell r="AR438"/>
          <cell r="AS438"/>
          <cell r="AT438"/>
          <cell r="AU438"/>
          <cell r="AV438"/>
          <cell r="AW438"/>
          <cell r="AX438"/>
          <cell r="AY438"/>
          <cell r="AZ438"/>
          <cell r="BA438"/>
          <cell r="BB438"/>
          <cell r="BC438"/>
          <cell r="BD438"/>
          <cell r="BE438"/>
          <cell r="BF438"/>
          <cell r="BG438"/>
          <cell r="BH438"/>
          <cell r="BI438"/>
          <cell r="BJ438"/>
          <cell r="BK438"/>
          <cell r="BL438"/>
          <cell r="BM438"/>
          <cell r="BN438"/>
          <cell r="BO438"/>
          <cell r="BP438"/>
          <cell r="BQ438"/>
          <cell r="BR438"/>
          <cell r="BS438"/>
          <cell r="BT438"/>
          <cell r="BU438"/>
          <cell r="BV438"/>
          <cell r="BW438"/>
          <cell r="BX438"/>
          <cell r="BY438"/>
          <cell r="BZ438"/>
          <cell r="CA438"/>
          <cell r="CB438"/>
          <cell r="CC438"/>
          <cell r="CD438"/>
          <cell r="CE438"/>
          <cell r="CF438"/>
          <cell r="CG438"/>
          <cell r="CH438"/>
          <cell r="CI438"/>
          <cell r="CJ438"/>
          <cell r="CK438"/>
          <cell r="CL438"/>
          <cell r="CM438"/>
          <cell r="CN438"/>
          <cell r="CO438"/>
          <cell r="CP438"/>
          <cell r="CQ438"/>
          <cell r="CR438"/>
          <cell r="CS438"/>
          <cell r="CT438"/>
          <cell r="CU438"/>
          <cell r="CV438"/>
          <cell r="CW438"/>
          <cell r="CX438"/>
          <cell r="CY438"/>
          <cell r="CZ438"/>
          <cell r="DA438"/>
          <cell r="DB438"/>
          <cell r="DC438"/>
          <cell r="DD438"/>
          <cell r="DE438"/>
          <cell r="DF438"/>
          <cell r="DG438"/>
          <cell r="DH438"/>
          <cell r="DI438"/>
          <cell r="DJ438"/>
          <cell r="DK438"/>
          <cell r="DL438"/>
          <cell r="DM438"/>
          <cell r="DN438"/>
          <cell r="DO438"/>
          <cell r="DP438"/>
          <cell r="DQ438"/>
          <cell r="DR438"/>
          <cell r="DS438"/>
          <cell r="DT438"/>
          <cell r="DU438"/>
          <cell r="DV438"/>
          <cell r="DW438"/>
          <cell r="DX438"/>
          <cell r="DY438"/>
          <cell r="DZ438"/>
          <cell r="EA438"/>
          <cell r="EB438"/>
          <cell r="EC438"/>
          <cell r="ED438"/>
          <cell r="EE438"/>
          <cell r="EF438"/>
          <cell r="EH438"/>
          <cell r="EI438"/>
          <cell r="EJ438"/>
        </row>
        <row r="439">
          <cell r="B439">
            <v>0</v>
          </cell>
          <cell r="C439">
            <v>80.95</v>
          </cell>
          <cell r="D439">
            <v>966</v>
          </cell>
          <cell r="E439"/>
          <cell r="F439">
            <v>1295</v>
          </cell>
          <cell r="G439"/>
          <cell r="H439">
            <v>394.25</v>
          </cell>
          <cell r="I439">
            <v>938</v>
          </cell>
          <cell r="J439">
            <v>2240</v>
          </cell>
          <cell r="K439"/>
          <cell r="L439"/>
          <cell r="M439">
            <v>794</v>
          </cell>
          <cell r="N439">
            <v>74.23</v>
          </cell>
          <cell r="O439"/>
          <cell r="P439">
            <v>135</v>
          </cell>
          <cell r="Q439">
            <v>0</v>
          </cell>
          <cell r="R439">
            <v>0</v>
          </cell>
          <cell r="S439">
            <v>176.4</v>
          </cell>
          <cell r="T439">
            <v>5700</v>
          </cell>
          <cell r="U439"/>
          <cell r="V439">
            <v>910</v>
          </cell>
          <cell r="W439">
            <v>832</v>
          </cell>
          <cell r="X439">
            <v>6214</v>
          </cell>
          <cell r="Y439">
            <v>1277.23</v>
          </cell>
          <cell r="Z439">
            <v>57</v>
          </cell>
          <cell r="AA439">
            <v>15521</v>
          </cell>
          <cell r="AB439">
            <v>4070</v>
          </cell>
          <cell r="AC439"/>
          <cell r="AD439">
            <v>6.17</v>
          </cell>
          <cell r="AE439">
            <v>693.75</v>
          </cell>
          <cell r="AF439">
            <v>37</v>
          </cell>
          <cell r="AG439">
            <v>2393</v>
          </cell>
          <cell r="AH439">
            <v>-531</v>
          </cell>
          <cell r="AI439"/>
          <cell r="AJ439">
            <v>14100</v>
          </cell>
          <cell r="AK439"/>
          <cell r="AL439">
            <v>3000</v>
          </cell>
          <cell r="AM439">
            <v>44000</v>
          </cell>
          <cell r="AN439">
            <v>1.9850000000000001</v>
          </cell>
          <cell r="AO439"/>
          <cell r="AP439"/>
          <cell r="AQ439"/>
          <cell r="AR439"/>
          <cell r="AS439"/>
          <cell r="AT439">
            <v>48.5</v>
          </cell>
          <cell r="AU439"/>
          <cell r="AV439">
            <v>2888</v>
          </cell>
          <cell r="AW439">
            <v>164.4</v>
          </cell>
          <cell r="AX439">
            <v>0</v>
          </cell>
          <cell r="AY439">
            <v>14789</v>
          </cell>
          <cell r="AZ439">
            <v>1314.74</v>
          </cell>
          <cell r="BA439"/>
          <cell r="BB439">
            <v>449.19</v>
          </cell>
          <cell r="BC439">
            <v>713.28</v>
          </cell>
          <cell r="BD439">
            <v>-784.71</v>
          </cell>
          <cell r="BE439">
            <v>332.7</v>
          </cell>
          <cell r="BF439"/>
          <cell r="BG439">
            <v>0</v>
          </cell>
          <cell r="BH439">
            <v>758.46</v>
          </cell>
          <cell r="BI439">
            <v>1468.3</v>
          </cell>
          <cell r="BJ439">
            <v>799.8</v>
          </cell>
          <cell r="BK439">
            <v>38</v>
          </cell>
          <cell r="BL439">
            <v>187.05</v>
          </cell>
          <cell r="BM439"/>
          <cell r="BN439">
            <v>3989.61</v>
          </cell>
          <cell r="BO439">
            <v>1643.7</v>
          </cell>
          <cell r="BP439">
            <v>54.7</v>
          </cell>
          <cell r="BQ439">
            <v>48000</v>
          </cell>
          <cell r="BR439">
            <v>666</v>
          </cell>
          <cell r="BS439">
            <v>1074</v>
          </cell>
          <cell r="BT439">
            <v>4256</v>
          </cell>
          <cell r="BU439">
            <v>17</v>
          </cell>
          <cell r="BV439">
            <v>10882.348</v>
          </cell>
          <cell r="BW439">
            <v>-4435</v>
          </cell>
          <cell r="BX439">
            <v>20342</v>
          </cell>
          <cell r="BY439">
            <v>-78.8</v>
          </cell>
          <cell r="BZ439">
            <v>62.5</v>
          </cell>
          <cell r="CA439"/>
          <cell r="CB439">
            <v>-270</v>
          </cell>
          <cell r="CC439"/>
          <cell r="CD439">
            <v>374</v>
          </cell>
          <cell r="CE439">
            <v>-82.83</v>
          </cell>
          <cell r="CF439">
            <v>-342.2</v>
          </cell>
          <cell r="CG439">
            <v>12932</v>
          </cell>
          <cell r="CH439"/>
          <cell r="CI439">
            <v>-97.6</v>
          </cell>
          <cell r="CJ439">
            <v>291.74</v>
          </cell>
          <cell r="CK439">
            <v>-24.11</v>
          </cell>
          <cell r="CL439">
            <v>2528</v>
          </cell>
          <cell r="CM439">
            <v>217</v>
          </cell>
          <cell r="CN439">
            <v>192.8</v>
          </cell>
          <cell r="CO439"/>
          <cell r="CP439">
            <v>105.2</v>
          </cell>
          <cell r="CQ439">
            <v>0</v>
          </cell>
          <cell r="CR439">
            <v>4200</v>
          </cell>
          <cell r="CS439">
            <v>0</v>
          </cell>
          <cell r="CT439">
            <v>0</v>
          </cell>
          <cell r="CU439">
            <v>0</v>
          </cell>
          <cell r="CV439">
            <v>0</v>
          </cell>
          <cell r="CW439">
            <v>0</v>
          </cell>
          <cell r="CX439">
            <v>0</v>
          </cell>
          <cell r="CY439">
            <v>0</v>
          </cell>
          <cell r="CZ439">
            <v>0</v>
          </cell>
          <cell r="DA439">
            <v>392</v>
          </cell>
          <cell r="DB439">
            <v>0</v>
          </cell>
          <cell r="DC439">
            <v>1480.7639999999999</v>
          </cell>
          <cell r="DD439">
            <v>2316</v>
          </cell>
          <cell r="DE439">
            <v>0</v>
          </cell>
          <cell r="DF439">
            <v>0</v>
          </cell>
          <cell r="DG439">
            <v>0</v>
          </cell>
          <cell r="DH439">
            <v>18216</v>
          </cell>
          <cell r="DI439">
            <v>0</v>
          </cell>
          <cell r="DJ439">
            <v>7053.1559999999999</v>
          </cell>
          <cell r="DK439">
            <v>0</v>
          </cell>
          <cell r="DL439">
            <v>4550.3999999999996</v>
          </cell>
          <cell r="DM439">
            <v>0</v>
          </cell>
          <cell r="DN439">
            <v>0</v>
          </cell>
          <cell r="DO439">
            <v>0</v>
          </cell>
          <cell r="DP439">
            <v>0</v>
          </cell>
          <cell r="DQ439">
            <v>0</v>
          </cell>
          <cell r="DR439">
            <v>0</v>
          </cell>
          <cell r="DS439">
            <v>0</v>
          </cell>
          <cell r="DT439">
            <v>0</v>
          </cell>
          <cell r="DU439">
            <v>0</v>
          </cell>
          <cell r="DV439">
            <v>5700</v>
          </cell>
          <cell r="DW439">
            <v>180</v>
          </cell>
          <cell r="DX439">
            <v>50</v>
          </cell>
          <cell r="DY439">
            <v>203</v>
          </cell>
          <cell r="DZ439">
            <v>291</v>
          </cell>
          <cell r="EA439">
            <v>149.32</v>
          </cell>
          <cell r="EB439">
            <v>989</v>
          </cell>
          <cell r="EC439">
            <v>46.07</v>
          </cell>
          <cell r="ED439">
            <v>1046.2</v>
          </cell>
          <cell r="EE439"/>
          <cell r="EF439">
            <v>2800</v>
          </cell>
          <cell r="EG439">
            <v>6.63</v>
          </cell>
          <cell r="EH439">
            <v>2.2999999999999998</v>
          </cell>
          <cell r="EI439">
            <v>51.7</v>
          </cell>
          <cell r="EJ439">
            <v>2240</v>
          </cell>
        </row>
        <row r="440">
          <cell r="B440">
            <v>15.29</v>
          </cell>
          <cell r="C440">
            <v>190.9</v>
          </cell>
          <cell r="D440">
            <v>961</v>
          </cell>
          <cell r="E440">
            <v>32.6</v>
          </cell>
          <cell r="F440">
            <v>0</v>
          </cell>
          <cell r="G440">
            <v>17.5</v>
          </cell>
          <cell r="H440">
            <v>113.2</v>
          </cell>
          <cell r="I440">
            <v>242.1</v>
          </cell>
          <cell r="J440">
            <v>42</v>
          </cell>
          <cell r="K440">
            <v>6.5</v>
          </cell>
          <cell r="L440">
            <v>26.1</v>
          </cell>
          <cell r="M440">
            <v>17104.509999999998</v>
          </cell>
          <cell r="N440">
            <v>146</v>
          </cell>
          <cell r="O440">
            <v>16.3</v>
          </cell>
          <cell r="P440">
            <v>4.6107529999999999</v>
          </cell>
          <cell r="Q440">
            <v>71.3</v>
          </cell>
          <cell r="R440">
            <v>8</v>
          </cell>
          <cell r="S440">
            <v>0</v>
          </cell>
          <cell r="T440">
            <v>25.8</v>
          </cell>
          <cell r="U440">
            <v>6781.8879999999999</v>
          </cell>
          <cell r="V440">
            <v>0</v>
          </cell>
          <cell r="W440">
            <v>10919.92</v>
          </cell>
          <cell r="X440">
            <v>148.19</v>
          </cell>
          <cell r="Y440">
            <v>106.25700000000001</v>
          </cell>
          <cell r="Z440">
            <v>987.2</v>
          </cell>
          <cell r="AA440">
            <v>0</v>
          </cell>
          <cell r="AB440">
            <v>22.8</v>
          </cell>
          <cell r="AC440">
            <v>1937.5695559999999</v>
          </cell>
          <cell r="AD440">
            <v>23.3</v>
          </cell>
          <cell r="AE440">
            <v>1547.243467</v>
          </cell>
          <cell r="AF440">
            <v>46.63</v>
          </cell>
          <cell r="AG440">
            <v>0</v>
          </cell>
          <cell r="AH440">
            <v>345.51</v>
          </cell>
          <cell r="AI440">
            <v>78.900000000000006</v>
          </cell>
          <cell r="AJ440">
            <v>37.799999999999997</v>
          </cell>
          <cell r="AK440">
            <v>0</v>
          </cell>
          <cell r="AL440">
            <v>0</v>
          </cell>
          <cell r="AM440">
            <v>1056.7</v>
          </cell>
          <cell r="AN440">
            <v>66.849999999999994</v>
          </cell>
          <cell r="AO440">
            <v>0</v>
          </cell>
          <cell r="AP440">
            <v>0</v>
          </cell>
          <cell r="AQ440">
            <v>0</v>
          </cell>
          <cell r="AR440">
            <v>-7169.2000000000007</v>
          </cell>
          <cell r="AS440">
            <v>2157.4</v>
          </cell>
          <cell r="AT440">
            <v>222.3</v>
          </cell>
          <cell r="AU440">
            <v>132.69999999999999</v>
          </cell>
          <cell r="AV440">
            <v>2910.7739999999999</v>
          </cell>
          <cell r="AW440">
            <v>250</v>
          </cell>
          <cell r="AX440">
            <v>11.84</v>
          </cell>
          <cell r="AY440">
            <v>318.81</v>
          </cell>
          <cell r="AZ440">
            <v>1210.8599999999999</v>
          </cell>
          <cell r="BA440">
            <v>17.77</v>
          </cell>
          <cell r="BB440">
            <v>66.214409357030505</v>
          </cell>
          <cell r="BC440">
            <v>308.31718498588498</v>
          </cell>
          <cell r="BD440">
            <v>478.71899999999999</v>
          </cell>
          <cell r="BE440">
            <v>389.3</v>
          </cell>
          <cell r="BF440">
            <v>89.382999999999996</v>
          </cell>
          <cell r="BG440">
            <v>16.3</v>
          </cell>
          <cell r="BH440">
            <v>1012.5831534213499</v>
          </cell>
          <cell r="BI440">
            <v>215.87</v>
          </cell>
          <cell r="BJ440">
            <v>90.372551437799601</v>
          </cell>
          <cell r="BK440">
            <v>131.84</v>
          </cell>
          <cell r="BL440">
            <v>10</v>
          </cell>
          <cell r="BM440">
            <v>31.050999999999998</v>
          </cell>
          <cell r="BN440">
            <v>9480.8649999999998</v>
          </cell>
          <cell r="BO440">
            <v>48.967260000000003</v>
          </cell>
          <cell r="BP440">
            <v>757.77289237551997</v>
          </cell>
          <cell r="BQ440">
            <v>410.6</v>
          </cell>
          <cell r="BR440">
            <v>952.18</v>
          </cell>
          <cell r="BS440">
            <v>5422.3762771743404</v>
          </cell>
          <cell r="BT440">
            <v>810.5</v>
          </cell>
          <cell r="BU440">
            <v>680.5</v>
          </cell>
          <cell r="BV440">
            <v>100.32599999999999</v>
          </cell>
          <cell r="BW440">
            <v>3220.0770000000002</v>
          </cell>
          <cell r="BX440">
            <v>13259.56</v>
          </cell>
          <cell r="BY440">
            <v>1</v>
          </cell>
          <cell r="BZ440">
            <v>62.5</v>
          </cell>
          <cell r="CA440">
            <v>39.4</v>
          </cell>
          <cell r="CB440">
            <v>10.6</v>
          </cell>
          <cell r="CC440">
            <v>2012.1</v>
          </cell>
          <cell r="CD440">
            <v>4890</v>
          </cell>
          <cell r="CE440">
            <v>30.36</v>
          </cell>
          <cell r="CF440">
            <v>326.34500000000003</v>
          </cell>
          <cell r="CG440">
            <v>865</v>
          </cell>
          <cell r="CH440">
            <v>0</v>
          </cell>
          <cell r="CI440">
            <v>130.36000000000001</v>
          </cell>
          <cell r="CJ440">
            <v>281.10000000000002</v>
          </cell>
          <cell r="CK440">
            <v>740.9</v>
          </cell>
          <cell r="CL440">
            <v>4235.5</v>
          </cell>
          <cell r="CM440">
            <v>445.1</v>
          </cell>
          <cell r="CN440">
            <v>64</v>
          </cell>
          <cell r="CO440">
            <v>57.7</v>
          </cell>
          <cell r="CP440">
            <v>331</v>
          </cell>
          <cell r="CQ440">
            <v>1030.105</v>
          </cell>
          <cell r="CR440">
            <v>173.298</v>
          </cell>
          <cell r="CS440">
            <v>651.34</v>
          </cell>
          <cell r="CT440">
            <v>126.425</v>
          </cell>
          <cell r="CU440">
            <v>59.552</v>
          </cell>
          <cell r="CV440">
            <v>189.00399999999999</v>
          </cell>
          <cell r="CW440">
            <v>1686.3040000000001</v>
          </cell>
          <cell r="CX440">
            <v>29.81</v>
          </cell>
          <cell r="CY440">
            <v>21.800999999999998</v>
          </cell>
          <cell r="CZ440">
            <v>6246.9189999999999</v>
          </cell>
          <cell r="DA440">
            <v>129.23500000000001</v>
          </cell>
          <cell r="DB440">
            <v>41.145000000000003</v>
          </cell>
          <cell r="DC440">
            <v>52.911999999999999</v>
          </cell>
          <cell r="DD440">
            <v>258.36399999999998</v>
          </cell>
          <cell r="DE440">
            <v>3116.24</v>
          </cell>
          <cell r="DF440">
            <v>3707.5650000000001</v>
          </cell>
          <cell r="DG440">
            <v>4667.6149999999998</v>
          </cell>
          <cell r="DH440">
            <v>525.00099999999998</v>
          </cell>
          <cell r="DI440">
            <v>16.199000000000002</v>
          </cell>
          <cell r="DJ440">
            <v>1335.778</v>
          </cell>
          <cell r="DK440">
            <v>211.07900000000001</v>
          </cell>
          <cell r="DL440">
            <v>1087.412</v>
          </cell>
          <cell r="DM440">
            <v>11308.588</v>
          </cell>
          <cell r="DN440">
            <v>1545.4839999999999</v>
          </cell>
          <cell r="DO440">
            <v>32.165999999999997</v>
          </cell>
          <cell r="DP440">
            <v>690.62199999999996</v>
          </cell>
          <cell r="DQ440">
            <v>36.206000000000003</v>
          </cell>
          <cell r="DR440">
            <v>1690.4760000000001</v>
          </cell>
          <cell r="DS440">
            <v>379.06599999999997</v>
          </cell>
          <cell r="DT440">
            <v>6456.549</v>
          </cell>
          <cell r="DU440">
            <v>187.15</v>
          </cell>
          <cell r="DV440">
            <v>58</v>
          </cell>
          <cell r="DW440">
            <v>2040.5</v>
          </cell>
          <cell r="DX440">
            <v>253.25</v>
          </cell>
          <cell r="DY440">
            <v>39.4</v>
          </cell>
          <cell r="DZ440">
            <v>376.1</v>
          </cell>
          <cell r="EA440">
            <v>2983.9440643809498</v>
          </cell>
          <cell r="EB440">
            <v>1244.1179422761099</v>
          </cell>
          <cell r="EC440">
            <v>36.17</v>
          </cell>
          <cell r="ED440">
            <v>26.265515609979701</v>
          </cell>
          <cell r="EE440">
            <v>40.799999999999997</v>
          </cell>
          <cell r="EF440">
            <v>135.5</v>
          </cell>
          <cell r="EG440">
            <v>86.98</v>
          </cell>
          <cell r="EH440">
            <v>360.71</v>
          </cell>
          <cell r="EI440">
            <v>82.4</v>
          </cell>
          <cell r="EJ440">
            <v>904.95</v>
          </cell>
        </row>
        <row r="441">
          <cell r="B441">
            <v>0</v>
          </cell>
          <cell r="C441">
            <v>2.4</v>
          </cell>
          <cell r="D441">
            <v>442</v>
          </cell>
          <cell r="E441">
            <v>0</v>
          </cell>
          <cell r="F441">
            <v>283.7</v>
          </cell>
          <cell r="G441">
            <v>0</v>
          </cell>
          <cell r="H441">
            <v>75.959999999999994</v>
          </cell>
          <cell r="I441">
            <v>24.4</v>
          </cell>
          <cell r="J441">
            <v>1108.5</v>
          </cell>
          <cell r="K441">
            <v>0</v>
          </cell>
          <cell r="L441">
            <v>0</v>
          </cell>
          <cell r="M441">
            <v>0</v>
          </cell>
          <cell r="N441">
            <v>0</v>
          </cell>
          <cell r="O441">
            <v>578.6</v>
          </cell>
          <cell r="P441">
            <v>346.96699999999998</v>
          </cell>
          <cell r="Q441">
            <v>767.6</v>
          </cell>
          <cell r="R441">
            <v>35</v>
          </cell>
          <cell r="S441">
            <v>73.099999999999994</v>
          </cell>
          <cell r="T441">
            <v>0</v>
          </cell>
          <cell r="U441">
            <v>4970</v>
          </cell>
          <cell r="V441">
            <v>3860</v>
          </cell>
          <cell r="W441">
            <v>19065</v>
          </cell>
          <cell r="X441">
            <v>0</v>
          </cell>
          <cell r="Y441">
            <v>109.622</v>
          </cell>
          <cell r="Z441">
            <v>61.2</v>
          </cell>
          <cell r="AA441">
            <v>318.42</v>
          </cell>
          <cell r="AB441">
            <v>0</v>
          </cell>
          <cell r="AC441">
            <v>50</v>
          </cell>
          <cell r="AD441">
            <v>4374.8100000000004</v>
          </cell>
          <cell r="AE441">
            <v>366.99472200000002</v>
          </cell>
          <cell r="AF441">
            <v>238.82</v>
          </cell>
          <cell r="AG441">
            <v>1492.3</v>
          </cell>
          <cell r="AH441">
            <v>1380.8</v>
          </cell>
          <cell r="AI441">
            <v>0</v>
          </cell>
          <cell r="AJ441">
            <v>7538.9699999999993</v>
          </cell>
          <cell r="AK441">
            <v>0</v>
          </cell>
          <cell r="AL441"/>
          <cell r="AM441">
            <v>54670.6</v>
          </cell>
          <cell r="AN441">
            <v>0</v>
          </cell>
          <cell r="AO441">
            <v>199.1</v>
          </cell>
          <cell r="AP441">
            <v>0</v>
          </cell>
          <cell r="AQ441">
            <v>0</v>
          </cell>
          <cell r="AR441">
            <v>0</v>
          </cell>
          <cell r="AS441">
            <v>0</v>
          </cell>
          <cell r="AT441">
            <v>0</v>
          </cell>
          <cell r="AU441">
            <v>0</v>
          </cell>
          <cell r="AV441">
            <v>470.23</v>
          </cell>
          <cell r="AW441">
            <v>0</v>
          </cell>
          <cell r="AX441">
            <v>0.09</v>
          </cell>
          <cell r="AY441">
            <v>0</v>
          </cell>
          <cell r="AZ441">
            <v>1083.21</v>
          </cell>
          <cell r="BA441">
            <v>1.512</v>
          </cell>
          <cell r="BB441">
            <v>11.522960179314101</v>
          </cell>
          <cell r="BC441">
            <v>219.22788522794499</v>
          </cell>
          <cell r="BD441">
            <v>0</v>
          </cell>
          <cell r="BE441">
            <v>0</v>
          </cell>
          <cell r="BF441">
            <v>78.569000000000003</v>
          </cell>
          <cell r="BG441">
            <v>10.199999999999999</v>
          </cell>
          <cell r="BH441">
            <v>214.66660592395601</v>
          </cell>
          <cell r="BI441">
            <v>51.1463121392853</v>
          </cell>
          <cell r="BJ441">
            <v>40.791174967651799</v>
          </cell>
          <cell r="BK441">
            <v>1.19</v>
          </cell>
          <cell r="BL441">
            <v>3.7</v>
          </cell>
          <cell r="BM441">
            <v>12.07</v>
          </cell>
          <cell r="BN441">
            <v>1516.9</v>
          </cell>
          <cell r="BO441">
            <v>91.964391012479993</v>
          </cell>
          <cell r="BP441">
            <v>9.0029292638562808</v>
          </cell>
          <cell r="BQ441">
            <v>584.79999999999995</v>
          </cell>
          <cell r="BR441">
            <v>101.96</v>
          </cell>
          <cell r="BS441">
            <v>138.30000000000001</v>
          </cell>
          <cell r="BT441">
            <v>11.4</v>
          </cell>
          <cell r="BU441">
            <v>239.9</v>
          </cell>
          <cell r="BV441">
            <v>0</v>
          </cell>
          <cell r="BW441">
            <v>147.9</v>
          </cell>
          <cell r="BX441">
            <v>314.13</v>
          </cell>
          <cell r="BY441">
            <v>45</v>
          </cell>
          <cell r="BZ441">
            <v>0</v>
          </cell>
          <cell r="CA441">
            <v>66</v>
          </cell>
          <cell r="CB441">
            <v>54.4</v>
          </cell>
          <cell r="CC441">
            <v>86.8</v>
          </cell>
          <cell r="CD441">
            <v>1420</v>
          </cell>
          <cell r="CE441">
            <v>56.99</v>
          </cell>
          <cell r="CF441">
            <v>30.515999999999998</v>
          </cell>
          <cell r="CG441">
            <v>657.4</v>
          </cell>
          <cell r="CH441">
            <v>0</v>
          </cell>
          <cell r="CI441">
            <v>41.1</v>
          </cell>
          <cell r="CJ441">
            <v>60.3</v>
          </cell>
          <cell r="CK441">
            <v>44.8</v>
          </cell>
          <cell r="CL441">
            <v>626.20000000000005</v>
          </cell>
          <cell r="CM441">
            <v>139.30000000000001</v>
          </cell>
          <cell r="CN441">
            <v>144.80000000000001</v>
          </cell>
          <cell r="CO441">
            <v>70.45</v>
          </cell>
          <cell r="CP441">
            <v>43.6</v>
          </cell>
          <cell r="CQ441">
            <v>2642.596</v>
          </cell>
          <cell r="CR441">
            <v>591.94100000000003</v>
          </cell>
          <cell r="CS441">
            <v>5728.0990000000002</v>
          </cell>
          <cell r="CT441">
            <v>1486.2840000000001</v>
          </cell>
          <cell r="CU441">
            <v>685.23099999999999</v>
          </cell>
          <cell r="CV441">
            <v>1819.501</v>
          </cell>
          <cell r="CW441">
            <v>170.45400000000001</v>
          </cell>
          <cell r="CX441">
            <v>9839.8889999999992</v>
          </cell>
          <cell r="CY441">
            <v>0</v>
          </cell>
          <cell r="CZ441">
            <v>15108.174000000001</v>
          </cell>
          <cell r="DA441">
            <v>17.498999999999999</v>
          </cell>
          <cell r="DB441">
            <v>2162.1999999999998</v>
          </cell>
          <cell r="DC441">
            <v>340.46499999999997</v>
          </cell>
          <cell r="DD441">
            <v>273.60199999999998</v>
          </cell>
          <cell r="DE441">
            <v>2911.114</v>
          </cell>
          <cell r="DF441">
            <v>7455.9660000000003</v>
          </cell>
          <cell r="DG441">
            <v>8725.6450000000004</v>
          </cell>
          <cell r="DH441">
            <v>127.414</v>
          </cell>
          <cell r="DI441">
            <v>580.29999999999995</v>
          </cell>
          <cell r="DJ441">
            <v>447.38499999999999</v>
          </cell>
          <cell r="DK441">
            <v>0</v>
          </cell>
          <cell r="DL441">
            <v>143.73599999999999</v>
          </cell>
          <cell r="DM441">
            <v>8992.8220000000001</v>
          </cell>
          <cell r="DN441">
            <v>2878.8939999999998</v>
          </cell>
          <cell r="DO441">
            <v>818.49199999999996</v>
          </cell>
          <cell r="DP441">
            <v>6665.1689999999999</v>
          </cell>
          <cell r="DQ441">
            <v>380.31900000000002</v>
          </cell>
          <cell r="DR441">
            <v>31747.252</v>
          </cell>
          <cell r="DS441">
            <v>0</v>
          </cell>
          <cell r="DT441">
            <v>11795.052</v>
          </cell>
          <cell r="DU441">
            <v>929.6</v>
          </cell>
          <cell r="DV441">
            <v>1551.2449999999999</v>
          </cell>
          <cell r="DW441">
            <v>212.2</v>
          </cell>
          <cell r="DX441">
            <v>127.64100000000001</v>
          </cell>
          <cell r="DY441">
            <v>45.45</v>
          </cell>
          <cell r="DZ441">
            <v>0</v>
          </cell>
          <cell r="EA441">
            <v>0</v>
          </cell>
          <cell r="EB441">
            <v>394.33622849900303</v>
          </cell>
          <cell r="EC441">
            <v>35.31</v>
          </cell>
          <cell r="ED441">
            <v>2.4942030736758101</v>
          </cell>
          <cell r="EE441">
            <v>0</v>
          </cell>
          <cell r="EF441">
            <v>0</v>
          </cell>
          <cell r="EG441">
            <v>0</v>
          </cell>
          <cell r="EH441">
            <v>30.06</v>
          </cell>
          <cell r="EI441">
            <v>224.4</v>
          </cell>
          <cell r="EJ441">
            <v>0.81</v>
          </cell>
        </row>
        <row r="442">
          <cell r="B442">
            <v>0</v>
          </cell>
          <cell r="C442">
            <v>0</v>
          </cell>
          <cell r="D442">
            <v>0</v>
          </cell>
          <cell r="E442">
            <v>0</v>
          </cell>
          <cell r="F442">
            <v>469</v>
          </cell>
          <cell r="G442">
            <v>0</v>
          </cell>
          <cell r="H442">
            <v>0</v>
          </cell>
          <cell r="I442">
            <v>0</v>
          </cell>
          <cell r="J442">
            <v>0</v>
          </cell>
          <cell r="K442">
            <v>0</v>
          </cell>
          <cell r="L442">
            <v>0</v>
          </cell>
          <cell r="M442">
            <v>0</v>
          </cell>
          <cell r="N442">
            <v>0</v>
          </cell>
          <cell r="O442">
            <v>0</v>
          </cell>
          <cell r="P442">
            <v>0</v>
          </cell>
          <cell r="Q442">
            <v>1385</v>
          </cell>
          <cell r="R442">
            <v>0</v>
          </cell>
          <cell r="S442">
            <v>220.7</v>
          </cell>
          <cell r="T442">
            <v>55921.5241697807</v>
          </cell>
          <cell r="U442">
            <v>0</v>
          </cell>
          <cell r="V442">
            <v>0</v>
          </cell>
          <cell r="W442">
            <v>0</v>
          </cell>
          <cell r="X442">
            <v>19112.900000000001</v>
          </cell>
          <cell r="Y442">
            <v>0</v>
          </cell>
          <cell r="Z442">
            <v>0</v>
          </cell>
          <cell r="AA442">
            <v>0</v>
          </cell>
          <cell r="AB442">
            <v>4137</v>
          </cell>
          <cell r="AC442">
            <v>0</v>
          </cell>
          <cell r="AD442">
            <v>0</v>
          </cell>
          <cell r="AE442">
            <v>583.11447134378102</v>
          </cell>
          <cell r="AF442">
            <v>0</v>
          </cell>
          <cell r="AG442">
            <v>0</v>
          </cell>
          <cell r="AH442">
            <v>0</v>
          </cell>
          <cell r="AI442">
            <v>0</v>
          </cell>
          <cell r="AJ442">
            <v>7192.0999999999995</v>
          </cell>
          <cell r="AK442">
            <v>449.6</v>
          </cell>
          <cell r="AL442">
            <v>5507</v>
          </cell>
          <cell r="AM442"/>
          <cell r="AN442">
            <v>6276</v>
          </cell>
          <cell r="AO442">
            <v>0</v>
          </cell>
          <cell r="AP442">
            <v>2620</v>
          </cell>
          <cell r="AQ442">
            <v>0</v>
          </cell>
          <cell r="AR442">
            <v>0</v>
          </cell>
          <cell r="AS442">
            <v>0</v>
          </cell>
          <cell r="AT442">
            <v>0</v>
          </cell>
          <cell r="AU442">
            <v>700.4</v>
          </cell>
          <cell r="AV442">
            <v>4500</v>
          </cell>
          <cell r="AW442">
            <v>0</v>
          </cell>
          <cell r="AX442">
            <v>0</v>
          </cell>
          <cell r="AY442">
            <v>0</v>
          </cell>
          <cell r="AZ442">
            <v>0</v>
          </cell>
          <cell r="BA442">
            <v>0</v>
          </cell>
          <cell r="BB442">
            <v>0</v>
          </cell>
          <cell r="BC442">
            <v>0</v>
          </cell>
          <cell r="BD442">
            <v>0</v>
          </cell>
          <cell r="BE442">
            <v>0</v>
          </cell>
          <cell r="BF442">
            <v>0</v>
          </cell>
          <cell r="BG442">
            <v>0</v>
          </cell>
          <cell r="BH442">
            <v>20</v>
          </cell>
          <cell r="BI442">
            <v>0</v>
          </cell>
          <cell r="BJ442">
            <v>0</v>
          </cell>
          <cell r="BK442">
            <v>0</v>
          </cell>
          <cell r="BL442">
            <v>0</v>
          </cell>
          <cell r="BM442">
            <v>0</v>
          </cell>
          <cell r="BN442">
            <v>0</v>
          </cell>
          <cell r="BO442">
            <v>0</v>
          </cell>
          <cell r="BP442">
            <v>0</v>
          </cell>
          <cell r="BQ442">
            <v>0</v>
          </cell>
          <cell r="BR442">
            <v>0</v>
          </cell>
          <cell r="BS442">
            <v>0</v>
          </cell>
          <cell r="BT442">
            <v>0</v>
          </cell>
          <cell r="BU442">
            <v>0</v>
          </cell>
          <cell r="BV442">
            <v>0</v>
          </cell>
          <cell r="BW442">
            <v>0</v>
          </cell>
          <cell r="BX442">
            <v>0</v>
          </cell>
          <cell r="BY442">
            <v>0</v>
          </cell>
          <cell r="BZ442">
            <v>0</v>
          </cell>
          <cell r="CA442">
            <v>0</v>
          </cell>
          <cell r="CB442">
            <v>0</v>
          </cell>
          <cell r="CC442">
            <v>0</v>
          </cell>
          <cell r="CD442">
            <v>0</v>
          </cell>
          <cell r="CE442">
            <v>0</v>
          </cell>
          <cell r="CF442">
            <v>0</v>
          </cell>
          <cell r="CG442">
            <v>0</v>
          </cell>
          <cell r="CH442">
            <v>0</v>
          </cell>
          <cell r="CI442">
            <v>0</v>
          </cell>
          <cell r="CJ442">
            <v>0</v>
          </cell>
          <cell r="CK442">
            <v>0</v>
          </cell>
          <cell r="CL442">
            <v>0</v>
          </cell>
          <cell r="CM442">
            <v>0</v>
          </cell>
          <cell r="CN442">
            <v>0</v>
          </cell>
          <cell r="CO442">
            <v>0</v>
          </cell>
          <cell r="CP442">
            <v>0</v>
          </cell>
          <cell r="CQ442">
            <v>0</v>
          </cell>
          <cell r="CR442">
            <v>0</v>
          </cell>
          <cell r="CS442">
            <v>0</v>
          </cell>
          <cell r="CT442">
            <v>0</v>
          </cell>
          <cell r="CU442">
            <v>0</v>
          </cell>
          <cell r="CV442">
            <v>0</v>
          </cell>
          <cell r="CW442">
            <v>0</v>
          </cell>
          <cell r="CX442">
            <v>0</v>
          </cell>
          <cell r="CY442">
            <v>0</v>
          </cell>
          <cell r="CZ442">
            <v>0</v>
          </cell>
          <cell r="DA442">
            <v>0</v>
          </cell>
          <cell r="DB442">
            <v>0</v>
          </cell>
          <cell r="DC442">
            <v>0</v>
          </cell>
          <cell r="DD442">
            <v>0</v>
          </cell>
          <cell r="DE442">
            <v>0</v>
          </cell>
          <cell r="DF442">
            <v>0</v>
          </cell>
          <cell r="DG442">
            <v>0</v>
          </cell>
          <cell r="DH442">
            <v>0</v>
          </cell>
          <cell r="DI442">
            <v>0</v>
          </cell>
          <cell r="DJ442">
            <v>0</v>
          </cell>
          <cell r="DK442">
            <v>0</v>
          </cell>
          <cell r="DL442">
            <v>0</v>
          </cell>
          <cell r="DM442">
            <v>0</v>
          </cell>
          <cell r="DN442">
            <v>0</v>
          </cell>
          <cell r="DO442">
            <v>0</v>
          </cell>
          <cell r="DP442">
            <v>0</v>
          </cell>
          <cell r="DQ442">
            <v>0</v>
          </cell>
          <cell r="DR442">
            <v>0</v>
          </cell>
          <cell r="DS442">
            <v>0</v>
          </cell>
          <cell r="DT442">
            <v>0</v>
          </cell>
          <cell r="DU442">
            <v>0</v>
          </cell>
          <cell r="DV442">
            <v>0</v>
          </cell>
          <cell r="DW442">
            <v>0</v>
          </cell>
          <cell r="DX442">
            <v>0</v>
          </cell>
          <cell r="DY442">
            <v>0</v>
          </cell>
          <cell r="DZ442">
            <v>0</v>
          </cell>
          <cell r="EA442">
            <v>0</v>
          </cell>
          <cell r="EB442">
            <v>0</v>
          </cell>
          <cell r="EC442">
            <v>0</v>
          </cell>
          <cell r="ED442">
            <v>0</v>
          </cell>
          <cell r="EE442">
            <v>0</v>
          </cell>
          <cell r="EF442">
            <v>0</v>
          </cell>
          <cell r="EG442">
            <v>0</v>
          </cell>
          <cell r="EH442">
            <v>0</v>
          </cell>
          <cell r="EI442">
            <v>0</v>
          </cell>
          <cell r="EJ442">
            <v>0</v>
          </cell>
        </row>
        <row r="443">
          <cell r="B443">
            <v>15.29</v>
          </cell>
          <cell r="C443">
            <v>193.3</v>
          </cell>
          <cell r="D443">
            <v>1403</v>
          </cell>
          <cell r="E443">
            <v>32.6</v>
          </cell>
          <cell r="F443">
            <v>752.7</v>
          </cell>
          <cell r="G443">
            <v>17.5</v>
          </cell>
          <cell r="H443">
            <v>189.16</v>
          </cell>
          <cell r="I443">
            <v>266.5</v>
          </cell>
          <cell r="J443">
            <v>1150.5</v>
          </cell>
          <cell r="K443">
            <v>6.5</v>
          </cell>
          <cell r="L443">
            <v>26.1</v>
          </cell>
          <cell r="M443">
            <v>17104.509999999998</v>
          </cell>
          <cell r="N443">
            <v>146</v>
          </cell>
          <cell r="O443">
            <v>594.9</v>
          </cell>
          <cell r="P443">
            <v>351.57775299999997</v>
          </cell>
          <cell r="Q443">
            <v>2223.9</v>
          </cell>
          <cell r="R443">
            <v>43</v>
          </cell>
          <cell r="S443">
            <v>293.8</v>
          </cell>
          <cell r="T443">
            <v>55947.324169780703</v>
          </cell>
          <cell r="U443">
            <v>11751.888000000001</v>
          </cell>
          <cell r="V443">
            <v>3860</v>
          </cell>
          <cell r="W443">
            <v>29984.92</v>
          </cell>
          <cell r="X443">
            <v>19261.09</v>
          </cell>
          <cell r="Y443">
            <v>215.87899999999999</v>
          </cell>
          <cell r="Z443">
            <v>1048.4000000000001</v>
          </cell>
          <cell r="AA443">
            <v>318.42</v>
          </cell>
          <cell r="AB443">
            <v>4159.8</v>
          </cell>
          <cell r="AC443">
            <v>1987.5695559999999</v>
          </cell>
          <cell r="AD443">
            <v>4398.1099999999997</v>
          </cell>
          <cell r="AE443">
            <v>2497.3526603437799</v>
          </cell>
          <cell r="AF443">
            <v>285.45</v>
          </cell>
          <cell r="AG443">
            <v>1492.3</v>
          </cell>
          <cell r="AH443">
            <v>1726.31</v>
          </cell>
          <cell r="AI443">
            <v>78.900000000000006</v>
          </cell>
          <cell r="AJ443">
            <v>14768.87</v>
          </cell>
          <cell r="AK443">
            <v>449.6</v>
          </cell>
          <cell r="AL443">
            <v>5507</v>
          </cell>
          <cell r="AM443">
            <v>55727.3</v>
          </cell>
          <cell r="AN443">
            <v>6342.85</v>
          </cell>
          <cell r="AO443">
            <v>199.1</v>
          </cell>
          <cell r="AP443">
            <v>2620</v>
          </cell>
          <cell r="AQ443">
            <v>0</v>
          </cell>
          <cell r="AR443">
            <v>-7169.2000000000007</v>
          </cell>
          <cell r="AS443">
            <v>2157.4</v>
          </cell>
          <cell r="AT443">
            <v>222.3</v>
          </cell>
          <cell r="AU443">
            <v>833.09999999999991</v>
          </cell>
          <cell r="AV443">
            <v>7890.0039999999999</v>
          </cell>
          <cell r="AW443">
            <v>250</v>
          </cell>
          <cell r="AX443">
            <v>11.93</v>
          </cell>
          <cell r="AY443">
            <v>318.81</v>
          </cell>
          <cell r="AZ443">
            <v>2294.0700000000002</v>
          </cell>
          <cell r="BA443">
            <v>19.282</v>
          </cell>
          <cell r="BB443">
            <v>77.737369536344602</v>
          </cell>
          <cell r="BC443">
            <v>527.54507021382994</v>
          </cell>
          <cell r="BD443">
            <v>478.71899999999999</v>
          </cell>
          <cell r="BE443">
            <v>389.3</v>
          </cell>
          <cell r="BF443">
            <v>167.952</v>
          </cell>
          <cell r="BG443">
            <v>26.5</v>
          </cell>
          <cell r="BH443">
            <v>1247.2497593453099</v>
          </cell>
          <cell r="BI443">
            <v>267.01631213928499</v>
          </cell>
          <cell r="BJ443">
            <v>131.163726405451</v>
          </cell>
          <cell r="BK443">
            <v>133.03</v>
          </cell>
          <cell r="BL443">
            <v>13.7</v>
          </cell>
          <cell r="BM443">
            <v>43.121000000000002</v>
          </cell>
          <cell r="BN443">
            <v>10997.764999999999</v>
          </cell>
          <cell r="BO443">
            <v>140.93165101247999</v>
          </cell>
          <cell r="BP443">
            <v>766.775821639377</v>
          </cell>
          <cell r="BQ443">
            <v>995.4</v>
          </cell>
          <cell r="BR443">
            <v>1054.1400000000001</v>
          </cell>
          <cell r="BS443">
            <v>5560.6762771743397</v>
          </cell>
          <cell r="BT443">
            <v>821.9</v>
          </cell>
          <cell r="BU443">
            <v>920.4</v>
          </cell>
          <cell r="BV443">
            <v>100.32599999999999</v>
          </cell>
          <cell r="BW443">
            <v>3367.9769999999999</v>
          </cell>
          <cell r="BX443">
            <v>13573.69</v>
          </cell>
          <cell r="BY443">
            <v>46</v>
          </cell>
          <cell r="BZ443">
            <v>62.5</v>
          </cell>
          <cell r="CA443">
            <v>105.4</v>
          </cell>
          <cell r="CB443">
            <v>65</v>
          </cell>
          <cell r="CC443">
            <v>2098.9</v>
          </cell>
          <cell r="CD443">
            <v>6310</v>
          </cell>
          <cell r="CE443">
            <v>87.35</v>
          </cell>
          <cell r="CF443">
            <v>356.86099999999999</v>
          </cell>
          <cell r="CG443">
            <v>1522.4</v>
          </cell>
          <cell r="CH443">
            <v>0</v>
          </cell>
          <cell r="CI443">
            <v>171.46</v>
          </cell>
          <cell r="CJ443">
            <v>341.4</v>
          </cell>
          <cell r="CK443">
            <v>785.7</v>
          </cell>
          <cell r="CL443">
            <v>4861.7</v>
          </cell>
          <cell r="CM443">
            <v>584.4</v>
          </cell>
          <cell r="CN443">
            <v>208.8</v>
          </cell>
          <cell r="CO443">
            <v>128.15</v>
          </cell>
          <cell r="CP443">
            <v>374.6</v>
          </cell>
          <cell r="CQ443">
            <v>3672.701</v>
          </cell>
          <cell r="CR443">
            <v>765.23900000000003</v>
          </cell>
          <cell r="CS443">
            <v>6379.4390000000003</v>
          </cell>
          <cell r="CT443">
            <v>1612.7090000000001</v>
          </cell>
          <cell r="CU443">
            <v>744.78300000000002</v>
          </cell>
          <cell r="CV443">
            <v>2008.5049999999999</v>
          </cell>
          <cell r="CW443">
            <v>1856.758</v>
          </cell>
          <cell r="CX443">
            <v>9869.6989999999987</v>
          </cell>
          <cell r="CY443">
            <v>21.800999999999998</v>
          </cell>
          <cell r="CZ443">
            <v>21355.093000000001</v>
          </cell>
          <cell r="DA443">
            <v>146.73400000000001</v>
          </cell>
          <cell r="DB443">
            <v>2203.3449999999998</v>
          </cell>
          <cell r="DC443">
            <v>393.37699999999995</v>
          </cell>
          <cell r="DD443">
            <v>531.96599999999989</v>
          </cell>
          <cell r="DE443">
            <v>6027.3539999999994</v>
          </cell>
          <cell r="DF443">
            <v>11163.531000000001</v>
          </cell>
          <cell r="DG443">
            <v>13393.26</v>
          </cell>
          <cell r="DH443">
            <v>652.41499999999996</v>
          </cell>
          <cell r="DI443">
            <v>596.49899999999991</v>
          </cell>
          <cell r="DJ443">
            <v>1783.163</v>
          </cell>
          <cell r="DK443">
            <v>211.07900000000001</v>
          </cell>
          <cell r="DL443">
            <v>1231.1480000000001</v>
          </cell>
          <cell r="DM443">
            <v>20301.41</v>
          </cell>
          <cell r="DN443">
            <v>4424.3779999999997</v>
          </cell>
          <cell r="DO443">
            <v>850.6579999999999</v>
          </cell>
          <cell r="DP443">
            <v>7355.7910000000002</v>
          </cell>
          <cell r="DQ443">
            <v>416.52500000000003</v>
          </cell>
          <cell r="DR443">
            <v>33437.728000000003</v>
          </cell>
          <cell r="DS443">
            <v>379.06599999999997</v>
          </cell>
          <cell r="DT443">
            <v>18251.600999999999</v>
          </cell>
          <cell r="DU443">
            <v>1116.75</v>
          </cell>
          <cell r="DV443">
            <v>1609.2449999999999</v>
          </cell>
          <cell r="DW443">
            <v>2252.6999999999998</v>
          </cell>
          <cell r="DX443">
            <v>380.89100000000002</v>
          </cell>
          <cell r="DY443">
            <v>84.85</v>
          </cell>
          <cell r="DZ443">
            <v>376.1</v>
          </cell>
          <cell r="EA443">
            <v>2983.9440643809498</v>
          </cell>
          <cell r="EB443">
            <v>1638.45417077512</v>
          </cell>
          <cell r="EC443">
            <v>71.48</v>
          </cell>
          <cell r="ED443">
            <v>28.7597186836555</v>
          </cell>
          <cell r="EE443">
            <v>40.799999999999997</v>
          </cell>
          <cell r="EF443">
            <v>135.5</v>
          </cell>
          <cell r="EG443">
            <v>86.98</v>
          </cell>
          <cell r="EH443">
            <v>390.77</v>
          </cell>
          <cell r="EI443">
            <v>306.8</v>
          </cell>
          <cell r="EJ443">
            <v>905.76</v>
          </cell>
        </row>
        <row r="444">
          <cell r="B444" t="str">
            <v>The total project budget for the sale of the first tranche forecasted in the 2013 OBC was £10.75m.   The forecast has now been revised up to £15.29m.  This change includes actual expenditure in 2013-14, 2014-15, and the additional year of activity (2015-16) as a result of the project being put on hold in 14/15, the sale not being pursued during 2015-16.Due to the rebaselining to the 16/17 timeline, the project has now forecasted a 16/17 budget. The current costs remain within existing budget, but will be revised and formally approved through the FBC prior to sale launch.This project and associated costs are to deliver the sale of the first tranche. The cost of a programme of sales will be scoped out post successful delivery of the first sale.A NPV figure cannot be provided as VfM will be assessed by comparing the bids received for the asset and its estimated retention value to HMG.</v>
          </cell>
          <cell r="C444" t="str">
            <v>Baseline costs have been derived from financial model LLCOBCEconomicandFinancialCase 201501200954 which supports the approved OBC. VAT on costs has been included where non-recoverable.  Details in rows 8.05 to 8.08 above continue to refer to OBC amounts.Forecasts for all future years have been updated and reprofiled to reflect current expectations around replanned activity with external partners.  The replanning has not considered all the other elements of programme activity at this stage, as this will take place once the Planning and Delivery Partner is appointed.  The revised forecasts have therefore not yet been updated into a revised economic case.  There has been no change since the prior period. However for clarity the majority of the previous changes in forecasts were caused by re-profiled activity within RDEL, where there is no overall change in total costs.  The majority of the increase in forecast related to the CDEL expenditure on the building of the register of local land charges, the estimate for which increased from £2.5m to £6.7m in December 15 (including OB and VAT but before inflation).  A number of major procurements are currently awaiting approval and these will lead to further changes in the forecasts. The 16/17 forecast reflects the budget set for this year but is not yet adjusted for quarterly forecasts or in year spend.</v>
          </cell>
          <cell r="D444" t="str">
            <v>The Project cost are now baselined to reflect the Full Business Case as approved by HMT on 22/10/15. The recurring annual RDEL costs represtn the £31m Antarctic Partition &amp; Logisitics Infrastructure budget. This budget, partioned from the science budget covers all the running costs of the Antarctic ship and bases.</v>
          </cell>
          <cell r="E444" t="str">
            <v>The key costs for the project relate to specialist legal and financial advice, currently provided by Linklaters and Morgan Stanley respectively. Linklaters are paid on a per hour basis according to a contract signed in DECC in December 2011. The relevant OGC Legal Framework Agreement was used. Specialist legal advice has been necessary to develop and implement a new governance framework for URENCO and will also be required to facilitate a sale.  This contact has been recently extended on an ongoing basis until we terminate.The fee for Morgan Stanley is split into an advisory fee (retainer) and success fee. The total advisory fee paid to date is £1m for work done from October 2012 to June 2015. The success fee for a trade sale will be 0.15% of the sale value.  No consultants fees paid to MS.   MS not undertaking any significant work on the project at the moment.  In addition, the advisory fee will be offset should the success fee exceed the advisory fee by £1 million or more (i.e. in the event the success fee is £2 million or more). Significant costs are likely to be incurred if and when a sale proceeds which is reflected in the FY17/18 projection. The scenario below reflects the high case, and envisages an IPO in March 2018, with indicative management and underwriting fees for an IPO of 1.5% of the sale value and and independent financial adviser fee (0.15% of sale proceeds).  Further fees would be likely to be incurred for transaction-specific legal advice.* Please note that these revised figures on the total cost for the whole project have not yet been put to Ministers.  However BIS Finance (Howard Orme) and UKGI have been advised to keep submitting robust forecasts but a budget will be agreed out of Q1 underspend.NOTE: The £32.6m is approximately made up of the following: a) Linklaters -£6.95m and counsel fees £0.013m on developing a revised structure to date. b) future structure costs £1.65m c) sales process - Morgan Stanley to date is £1.65m d) sale IPO -£22.7m and if trade sale is £5.5m.</v>
          </cell>
          <cell r="F444" t="str">
            <v>The above figures include Department of Health funding amounts.</v>
          </cell>
          <cell r="G444" t="str">
            <v>Agreed budgets: 15/16 = £5.2m and 16/17 = £6.2m. It is anticipated that costs in 17/18 (final year of programme) will be c.£6.1m. The higher costs for 16/17 and 17/18 relate to the increased scope, including the establishment of the GCO. The programme team is expanding for delivery.</v>
          </cell>
          <cell r="H444" t="str">
            <v xml:space="preserve">Central funding of CDEL in place from FY16/17 onwards. FY15/16 underspend resulted from delay in procurement activity for Release 1 of solution, £1.75m of Cabinet Office RDEL carried over into FY16/17. The FBC is currently being drafted for HMT review in October, these costs will be superseded on completion. </v>
          </cell>
          <cell r="I444" t="str">
            <v>Fixed costs (£44m) for this programme (staff and infrastructure) are relatively stable whilst commercial costs are dependent on the volume of users and commercial re-negotiation with suppliers. These projections are based on 25 million users successfully verifying over 5 years - the profile over the 5 years is dependent on departmental adoption of GOV.UK Verify, citizen adoption, success rates and demographic coverage. Therefore, the forecasts are difficult to predict due to uncertainty on volumes. For more details please see finance case in the business case. The costs of GOV.UK Verify above are for the programme, the NPV figure includes the cost of redundancies (£42m over 4 years) and onboarding a service to GOV.UK Verify (£1m).Spending on identities was lower than forecast for 2015/16. We had predicted 1 million users (including LOA1 and LOA2) but actually saw 660,000. This difference in user volumes is the reason for underspend in 2015-16.  Lower than anticipated adoption has shifted our cost profile into later years of the SR period.The programme is funded by a combination of central and departmental funding.  Central funding was agreed at SR15, funding from departments is dependent on use and is thus harder to forecast due to uncertainty of reuse across government.  We have updated our forecasts of OGD funding to reflect new forecasts of user volumes and our updated cost profile.  Non-governmental funding is forecast to be recived from the reuse of GOV.UK Verify in local government.Please note: we are currently in the process of updating our business case and these figures are subject to change.</v>
          </cell>
          <cell r="J444" t="str">
            <v>This is a large and complex programme which is just transitioning from stategy to delivery.   At this stage there is no change to figures provided previously but as these are refined further they will be reflected in future returns.</v>
          </cell>
          <cell r="K444" t="str">
            <v xml:space="preserve"> The financials are a key consideration of the on-going re-evaluation and re-planning exercise.  Due to the expected scope and delivery timeframe changes, the whole life costs are subject to significant change, which because of the on-going nature of the review prevents their inclusion in this report.</v>
          </cell>
          <cell r="L444" t="str">
            <v xml:space="preserve">The costs included are those spent via the cabinet Office, costs across individual customer departsments </v>
          </cell>
          <cell r="M444" t="str">
            <v>Figures taken from NPM Programme Business Case v4.0 (dated March 2016)</v>
          </cell>
          <cell r="N444" t="str">
            <v>One off programme costs have increased by a small percentage, however these have been off set by reduced BAU costs.</v>
          </cell>
          <cell r="O444" t="str">
            <v>In March 2015 the Government approved a budget of up to £600m to clear the 700 MHz band of its existing uses. The current Budget and Forecast reflect the initial allocations made for the project. Ofcom and Government have agreed the objective of early clearance and an accelerated delivery plan, with the ambition to clear the 700 MHz band by mid-2020, was agreed by the 700 MHz Programme Board in July 2016. A revised budget and forecast profile is currently being finalised and will be included in the Q2 2016-17 return.An underspend in 2015-16 was due to protracted negotiations with grant recipients, which pushed the grant scheme start date back. This underspend was compound because once the grants were awarded the draw down was slower than anticipated. The same issues are likely to reduce the forecast for 2016-17 when the profiles are revised for the Q2 return.</v>
          </cell>
          <cell r="P444" t="str">
            <v>£338,000,000 is the total funding envelope. This constitutes £150,000,000 direct CDEL from HM Treasury, and £188,000,000 sourced from museums' private funding. £322,000,000 falls within the current Spending Review period, the remainder falls from 2021-2023.  The programme have been granted permission to convert up to £1.5m per annum to RDEL as required.The first return on for this programme was based on the 1st draft of the Museum's OBC. Costs have been further refined to produce the OBC drafts that went to the Finance committee in June the costs in this return reflect the costs in the latest OBCs. Development of the financial model will continue through to OBC submission to TAP in January 2017, as the museums reach further clarity on site acquisition costs and preferred options for delivery. Final costs will be agreed in submission of the FBCs to TAP in June 17.</v>
          </cell>
          <cell r="Q444" t="str">
            <v>1. Budgets are still in line with the 15/16 Spending Review settlement.                                                                                                                                                                                                                                 2. State Aid approval has now been granted end May 2016 allowing further procurements to be entered into for the remainder of the P2 allocations - changes resulting from this exercise will be reflected in the future profiles once contracts have been signed. This applies to both BDUK and Non Government funding, therefore these profiles are subject to change.  It is likely the Nov Gov profile spend per year will change in future quarters although the total Non Gov spend reflects the current status.                                                                                                                                                                            3. The current forecasts continue to be based on existing supplier Milestone Payment Tables and are being adjusted for changes to existing contracts only. Hence the slight decrease in the current year profile by £6m.4.  Under the existing contracting gainsharing arrangements, BT are investing a further £129m to extend coverage under the Phase 1 contracts.  This figure is set to rise to £255m as take up of superfast broadband services in the programme areas increase.</v>
          </cell>
          <cell r="R444" t="str">
            <v xml:space="preserve">1. The programme ended 31 March 2016 with 75 masts being built.2.  The 2015-16 Full Year Out-Turn reflects the actual and accrued costs for the year. A £3.2m contested claim has not been included in the outturn.3.  Budgets for 2016/17 and 2017/18 are for retention payments which are forecast at £1.003m and £0.288m respectively.4. There has been a saving £0.119m realised on final build claims made to June </v>
          </cell>
          <cell r="S444" t="str">
            <v>Total budegted cost is £271m as approved at the February 2016 DCMS Investment Committee.  Anticipated final cost c.£269m at 2016 prices.</v>
          </cell>
          <cell r="T444" t="str">
            <v>Net Present Value COMMENTARY - Based on analysis done for the HPC FBC, and compared to the most recent DDM reference case, there would be net welfare costs of a three-year delay to nuclear roll-out of £6bn (NPV 2012-2050) – and these numbers rise substantially if a failure to agree a deal for Hinkley disrupts nuclear roll-out more seriously. This is lower than estimates made in previous years mostly because DECC has new, lower, projections of the future costs of offshore wind. This means generating the same electricity through additional offshore wind and carbon capture and storage plants is still expected to be more expensive than nuclear, but not by as much as it used to be. Costs - COMMENTARY2015/16 onwards forecasts reduced to reflect HMRC advice that VAT on legal costs can be reclaimed.2014/15 costs for period 01/122014 to 31/03/2015 will be adjusted to reflect  HMRC advice that VAT on legal costs can be reclaimed.2015/16 baseline and forecast were reviewed and updated.2016/17 baseline and forecast have not been changed as under review as part of 2016 business planning.LCCC costs for the years 2017/18 onwards are not yet available.                                                                                                                                                                                                                                  Non-government WLCs have increased from £37,187m (nominal, undiscounted) to £55,922m. This reflects an update to the wholesale electricity price assumptions, which have fallen due to underlying falls in gas and coal price projections.</v>
          </cell>
          <cell r="U444" t="str">
            <v>Information on Whole Life Costs is derived from from NDA's 2016 Annual Report and Accounts (ARAC) scenario GDF cost estimate (in Sept 2016 money values). Note that the costs reported here only cover costs related to a GDF for legacy waste  and waste arising from the existing fleet of nuclear reactors, it does not include any provisions for waste disposal from a new nuclear build programme, as this will be funded by new nuclear operators. CDEL is assumed to be the GDF construction costs.  The forecast figures shown are split between BEIS and NDA (eg forecast for 16/17 comprise £0.791m for BEIS and £27.74m for NDA). All figures are provided in real rather than nominal values due to the long timescales associated with this project.</v>
          </cell>
          <cell r="V444" t="str">
            <v xml:space="preserve">The project cost for baseline and forecast remain unchanged this quarter and remain in line with the Approved Business Case. The forecast future cost cannot be predicted with an acceptable degree of accuracy until the Consolidation process is complete. There will then be a formal update of the Business Case which is forecast to be approved by the NDA Board by the end of September 2016. The current of level of Contract Change indicates that the post consolidation Target Cost will exceed the value anticipated in the Final Business Case, with higher than anticipated Material Differences at handover which may in turn deliver lower savings than anticipated, but at the same time indications are that the original competition mandate of 10% reduction will be met, delivering significant benefit against the pre-competition position and thus delivery of all intended benefits - (1.11.01-04)The cost of the SLC Facing Team has been counted against RDEL in the NDA admin budget. I have excluded them here as to include them against the project would double count that cost. </v>
          </cell>
          <cell r="W444" t="str">
            <v>Note: - the budget whole life costs above in 8.06 - 8.08 are the whole Sellafield Site costs to the end of financial year 2028/29 in line with the analysis from 8.10</v>
          </cell>
          <cell r="X444" t="str">
            <v>NPV (8.05) - Expressed in 2011 Real Prices, using a 2013 present value base year; for consistency of external reporting with the Impact Assessment published in January 2014. A year on year breakdown of non-gov costs cannot be provided due to the remaining uncertainty associated with when external delivery partners will incur costs.The RDEL represents funding for the central government programme. The FY 2016/17 figures represent the delegated budget and current forecast.  DECC costs will continue in 2017/18 and onwards. Forecasts for future years have been updated following the Spending Review 2015 outcome.The total budget whole life cost figure in this return is presented in undiscounted nominal terms for comparability with other programmes. The figure differs to the total cost figure in the January 2014 Smart Meter Programme Impact Assessment which is expressed in 2011 real prices and discounted to present values (in line with HM Treasury appraisal guidance); the total cost figure in the 2014 IA is £10,927m, which is expected to generate a total benefit of £17,141m, resulting in a net present value benefit of £6,214m. These figures are being revised as part of an IA update due in Q1/Q2 2016.Costs are based on predictions defined in the IA process.  "Remainder" refers to the remaining years of the IA appraisal period, i.e. 2022/23-2030 inclusive.  The majority of costs will be borne by the energy industry, with energy suppliers being the parties mandated to provide smart meters to their customers. Previously, we have returned these non-government costs as CDEL costs due to a lack of alternative reporting items in the previous template. We have now included these costs as project costs funded from a non-governmental source.</v>
          </cell>
          <cell r="Y444" t="str">
            <v xml:space="preserve">The Whole Life Cost baseline is as per the FBC submitted to HMT in September 2015 and approved in April 2016. Actuals for pre 16-17 are as reported by Defra in its ARA. Forecasts for 16-17 represent current estimates from existing suppliers and from new contracts that will be entered into following a procurement exercise that is due to complete in the Autumn. The programme will close at the end of September 2016 as the development of the new system will have completed. Forecasts for 17-18 onwards are largely dependent on the outcome of the procurement exercise.The NPV has been revised to £1,277.23m as included in the FBC submitted to HMT in September 2015 and approved in April 2016. This reflects benefits obtained by avoiding the increased forecast in disallowance costs due to changes in the regulatory environment and consequences if MCS is not implemented. A like for like comparison against the £283.07m that was included in the original FBC would give an NPV of £197.7m. </v>
          </cell>
          <cell r="Z444" t="str">
            <v>Costs shown are taken from the UnITy Programme Business Case approved by Treasury on 2nd August 2016. The split of Investment in change costs between RDEL and CDEL will be refined during 2016/17.</v>
          </cell>
          <cell r="AA444" t="str">
            <v>This report relates to capital works only. All RDEL figures have been set to zero. CDEL figures are capital costs incurred on construction of flood defences that have been appraised to minimise whole life costs.Pre-16/17 actual costs are higher than the baseline as the result of completing the procurement programme and awarding the contract 11 months earlier than target.  These costs have been brought forward and are not additional expenditure. A decision was made to bring forward investigation and appraisal work in 15/16 and 16/17 to enable improved efficiency opportunities and programme optimisation. This frontloading of the programme led to an increase in forecast costs for 15/16 and represents costs that have been brought forward as opposed to additional expenditure.  The variance between baseline and forecast costs shown for 16/17 reflects the refinement of investment need completed during the early phases of the programme. Similarly, forecasts for future years have been updated following a refresh of the TEAM2100 6 year plan, which is refreshed throughout the year to reflect the findings of ongoing investigations, appraisals, asset deteriorations and programme optimisation. We will be reviewing the forecast expenditure to the end of the project in 2025 over the next six months. Until this has been completed, the figures in the remaining spend (as well as benefits section below) are a balancing figure with no change to business case totals. The programme refresh has resulted in a drop to required funding between years 17/18 to 20/21. This is the result of: • Early engineering investigation works at Hadleigh Marshes and East Tilbury/Mucking Marshes identifying a lower level of anticipated investment compared to the original baseline estimates.• Getting third parties to deliver works, and saving FDGiA money, such as Tilbury Dual Function Gates (saving an estimated £30m whole life cost) and Harrisons Wharf in Purfleet (saving an estimated £10m+).We have recorded forecast spend as "One- off new costs - Investment in Change" as these are the costs incurred through investing capital in the new way of managing tidal flood risk in the Thames estuary.</v>
          </cell>
          <cell r="AB444" t="str">
            <v xml:space="preserve">Figures are sourced from the TTT Full Business Case (FBC), economic case (table 3.5) at 2014 prices. Document dated August 2015. These figures are more accurate compared to previous quarterly returns, which used a broader estimate of £4.2Bn that pre-dated the FBC. </v>
          </cell>
          <cell r="AC444" t="str">
            <v xml:space="preserve">RDEL - one off new costs: figures reflect the programme and admin budget associated with delivering the 30 hrs project by Sept 2017.  This includes commitments to fund Early Years teacher training, HMRC costs for development of the online application system, Atkins and CapGemini costs for Eligibility Checking Service (ECS) system development, funding for Early Implementer Local Authorities who will be trialling the extended 30 hrs childcare from Sept 2016, support to Local Authorities, and comms and marketing activity. These costs also include a ring-fenced annual budget of £5.3m for VCS grants and a £2.5m research and evaluation budget.  (Variances in the baseline and forecast figures are as a result of a reduction in expected spend on VCS Grants in 2016/17 and additional staff costs for 2016/17 and 17/18 due to extra resource being recruited to the project.)RDEL - recurring new costs: budget in this area reflects the Direct Schools Grant (DSG) allocated to fund the extended 15 hrs free childcare entitlement for 3 and 4 yr olds of working parents, and the ongoing programme and admin costs from 2018/19 onwards associated with ongoing implementation and maintenance of the 30 Hrs entitlement.  (Variances in the baseline and forecast figures are a result of greater than expected staff costs for 2018/19 and 19/20.)Capital costs: £50m capital budget is intended to create additional Early Years places and will be distributed via Local Authorities as a capital grant.  A formal bid process to determine award of the capital grant is currently underway, with successful projects expected to be announced in November 2016 and work to commence on site in December.  It is expected that a proportion of this capital expenditure may slip into 2017/18 and we will review the forecast capital expenditure once successful project bids have been shortlisted.  2016/17 spend on profile: Current variance should have no long-term implications. Variances are primarily attributable to net debit stemming from 15-16 accruals, primarily due to lower-than-estimated Feb/Mar claims from HMRC re. Joint Onlinle Application development (£40k); delays in signing of VCS grant agreements and continued uncertainty over process of accounting for NCTL-managed workforce development funding.  Expenditure is incurred by NCTL and the plan is to re-charge it via journal to this cc but the practical arrangements for that process are not yet in place. </v>
          </cell>
          <cell r="AD444" t="str">
            <v>The costs contained in this section are the combined approved funding and current forecasts for both phases of the PSBP.The contingent elelements of the finances are made up of:Both phases have a baseline based on the  HMT SR15 funding agreement. The split between the phases of the programme are £2,298.8m for PSBP1 and £2,076m for PSBP2. This results in a PSBP total of £4,374.8m.The NPV has been recalculated by combining the PSBP1 and PSBP2 NPV models to provide on overall programme NPV of £6.17.Recuring costs have not been included in this submission as all recurring costs are incurred by local authorities, not the DfE, and any values in this area would be indicative only and not readily verifiable.</v>
          </cell>
          <cell r="AE444" t="str">
            <v>RDEL – recurring new costs – investment in change (column E) - These are the UC costs less the schools contribution to FM;RDEL – recurring old costs (column F) - These costs are the schools contributions to Hard Facilities Management costs;All RDEL – whole life cost breakdown (column G) - This is the total of columns D, E and F;Non-Gov – both Revenue and Capital (column I) - This is the senior debt drawdowns.</v>
          </cell>
          <cell r="AF444" t="str">
            <v>8.04.1 Whole life costs are for both UK Government and St Helena Government8.05 The NPV has not be recalculated since the last update of the economic model (2012)8.44 The figure of £12.4 for the "remainder" cell D263 in not a budget requirement; this figure has been inserted in order to show the approved budget at 8.08.  This reflects the budget ceilings of £238.88m approved by DFID Ministers in 2010.  This baseline figures for the project would have been set in the first GMPP return following the sign off of the Business Case.The project is currently forecasting an over spend on the CDEL component of the budget. A detailed assessment of the overall project finances is currently being undertaken to determine the impact this will have on the wider budget; if additional budget is required, the necessary approvals will be sought.The RDEL Baseline is being reviewed for Phase 2 of the Contract. The two main reasons are: (1) Costs were priced without including inflation and (2) the airport Design Build and Operate (DBO) Contract includes provision for renegotiation of Phase 2 (operations) inputs prior to the opening of the airport.  This is in recognition of the difficulties of fully defining the requirement in advance of the design and build stagesOutcomes of both processes will be reflected in future returns.</v>
          </cell>
          <cell r="AG444" t="str">
            <v xml:space="preserve">There are no RDEL cost for the project
CDEL - The latest range estimate for the scheme is £1.193bn to £1.662bn with a most likely value of £1.435bn. Spending Round SR13 confirmed a budget of £1.5 billion for the A14 scheme. 
Currently the scheme has full funidng approval of £1,435m. Spend to date is circa £78m. 
A contribution of £100m has been committed by Local Authorities and the LEP and contingent on a start of works by Dec 2016. Heads of terms have been agreed with all parties and final legal agreements are to be signed before main construction works commence on site. 
The project remains on track to meet the public commitments and those set out in the Delivery Plan, namely to: start construction Dec 2016 and open the new route to traffic by December 2020.
The forecast profile is based on the latest approved Highways England estimate of £1.435bn which was developed in April 16. A firmer cost estimate recognizing any further efficiencies will be signed off at the point of Notice to Proceed . </v>
          </cell>
          <cell r="AH444" t="str">
            <v>The remaining unprofiled spend is an indicative cost for the maintenance of a new 1.8mile (2.9km) bored tunnel, discounted for a 60 year return period. 
CDEL - The budget is based on the Highways England approved capital baseline (version 1.1).  The AMBER status is because the current funding in RIS1 is unlikely to be sufficient to progress the project to start of works by the end of the RIS1 period (budget = £39.6m, forecast = £67.76). This is being resolved within the overall Highways England programme, picking up budgets for work that supports Trans Pennine Tunnel, and review of development phase and construction costs within RIS1. However the latest overall scheme cost estimate for the working assumption (2.9km tunnel) in September 2015 indicates that the  most likely outturn cost is circa £1,275.7M (P50 without programme risk), £1,366.4m (P50, with programme risk) against an approved scheme budget of £1,380.8m (without programme risk). The current approved funding for the options phase is £21.0m (comprising £17.5m with £3.5m contingency).</v>
          </cell>
          <cell r="AI444" t="str">
            <v>Non-government costs are being incurred by scheme promoters. 
Steel Procurement Narrative: This project is not expected to be publicly funded, but the private sector airport developer is likely to spend well in excess of £10m on steel-based products as part of the new terminal infrastructure needed to support a further runway. This assertion is based on benchmarking with the Heathrow Terminal 5 scheme, where we understand up to £150m was spent on Corus/TATA supplied steel alone. However, construction is unlikely to begin until after 2020. Government will set out the national policy need for the construction of new airport capacity through an Airports NPS, and therefore government may seek to influence scheme delivery. The CAA will also have an interest in efficient procurement in its role as economic regulator, ensuring the passenger only bears efficiently incurred costs.
CDEL - No costs are stated under CDEL as a decision on preferred scheme has not been taken, and therefore full programme cost is not clear at present. The current expectation is that the scheme will be funded by the private sector.
The Airports Commission assessed costs attributed to the different expansion options. The Programme have reviewed these costs and revised them for consistency with other areas of appraisal. The scheme and surface access costs for the carbon-traded assessment of need scenario (£bn, 2014 prices, Present Value) read as follows:
                                                                 LGW2R          LHRENR          LHRNWR
Scheme and Surface Access Costs       -6.0                -14.1               -16.1
Note: Work is ongoing to finalise surface access requirements and costs, and the allocation of costs between scheme promoter and Government. Budget related to surface access will sit in road and rail.</v>
          </cell>
          <cell r="AJ444" t="str">
            <v>18/19 Budget includes provision for £3.5m payment of non-protected GW pensions (which crystallise in 2018). 16/17, 17/18 and 19/20 include work for benefits realisation and general consultancy. Spending takes into account reviewed figures from September 2015 Mid-Year Review.
These figures reflect the project to construct the Crossrail railway only and exclude the contract to deliver the rolling stock and depots.                                                                                                                                                                                .                                                                                                                                                                                                                It is important to note that the budgeted figures provided above reflect when TfL and DfT make contractualised contributions into the Crossrail Ltd account. It is assumed that the budgeted figures reflect when the investment is made.
The forecast figures provided are taken from the Crossrail Investment Model (May 2016, with the next one available in November 2016) and reflect when Crossrail Ltd actually incurs expenditure at P95 confidence levels. Therefore the budget and forecast figures will not match.
Forecast costs have risen since the last quarter due to (i) the culmination of discussions between contractors and Crossrail Ltd in closing out contracts; and (ii) falling interest rates. However, Crossrail Ltd continues to take steps to prevent further increases in forecasts and the Project Representative is closely monitoring Crossrail Ltd’s performance to provide the Department with ongoing assurance.
CDEL - Government CDEL also includes On Network Works figures (incurred by Network Rail), the cost of which was defined in 2011 at Review Point 4 (the point at which both Sponsors reviewed their contributions to the project).         .                                                                                                                                                                                                                 The £200m income in 2016/17 is a City of London contribution which will be paid to DfT on completion of a number of project milestones. This is currently forecast for 2016/17 but there is a risk this could slip in to 2017/18. The £70m income in 17/18 is a contribution from Heathrow Airport Ltd which will be paid to DfT once milestones relating to the Crossrail services to Heathrow are completed. The two £25m payment in 18/19 and 19/20 are further City of London contributions linked to the commencement of services through the central section in 18/19 and to Reading in 19/20.</v>
          </cell>
          <cell r="AK444" t="str">
            <v>June 16 cash prices - inc. Phase 1 &amp; 2. Phase 2 is budgeted for completion of GRIP 3 and 4 in CP5. The Hendy report states the delivery of Phase 2 will be started 'as soon as possible' and a decision will be taken on this by DfT and NR when the GRIP 3 costs are known in December 2016. Figures included in the 2019/20 and un-profiled spend relates to forecasts that are currently unfunded reflecting the funding period methodology adopted in rail. Depots &amp; Stabling / EWR Consortium's £45m contribution not included. NOTE: NR have reported a £44m cost pressure for Phase 1 (£52m including £8m from overestimating Chiltern's contribution in Hendy) . Options to fund this were considered by Programme Board in June 2016 with a total of £11.5m of de-scoping options approved. The remaining cost pressure will be considered by the next Portfolio Board.</v>
          </cell>
          <cell r="AL444" t="str">
            <v xml:space="preserve">NOTE: The spend can be broken down into the following EDP entries: W001a, W001b, W001c, W002a, W002b, W003, W004, W005, W006, W006a, W007, W008, W009, W010, W011, W012, CR002, CR007, GWEP DNO, Cornwall- Regisnalling. This version includes projects which were not previously included: W003, CR002 
The budget lines reflect the Hendy baseline figures for the Network Rail enhancement programme as of June 2016. All figures are in 12/13 prices.
Data reflects non grant funded enhancement spend only (i.e. projects funded through the DfT loan agreement). It does not include renewals, EU funding, grant funding or other funding NR used to contribute towards the programme.
Pre 2016/2017 has been calculated by adding CP3&amp; CP4 finalised forceast figures, plus Hendy CP5 Y1 and Y2 figures
Figures included in remaining un-profiled spend relates to forecasts that are currently unfunded reflecting the funding period methodology adopted in rail. Remaining unprofiled spend related to CP6 Yr 4- 5 and CP7 costs. 
Budgeted costs in CP6 (post 2018/2019) have not yet been determined as decisions regarding the unfunded scope items have not yet been finalised and approved.
The following entries have not been included , as the spend has not been broken down into individual projects:
- Costs under the Depots and stabling enhacements fund
- Welsh Valley Lines electrification (development costs are being funded by the Department but the Project is being taken forward by the Welsh Government) </v>
          </cell>
          <cell r="AM444" t="str">
            <v xml:space="preserve">The SR15 settlement set a year by year funding allocation for HS2 as a whole for a period of 5 years (2016/17 to 2020/21). Following the precedent set by Phase One, we will capitalise expenditure following second reading of the Bill for Phase 2a and the remainder of Phase Two – our prudent assumption is that this will be from April 2018 and April 2020 respectively. 
The 15/16 budget is a product of revised corporate planning round. 
In the 2015 Spending Review (SR15), Government restated the long-term funding envelope for the HS2 programme at £55.7bn in 2015 prices. This budget is for delivery of the full HS2 scheme including rolling stock. The SR15 settlement set a year by year funding allocation for HS2 for a period of 5 years (2016/17 to 2020/21) including an allowance for inflation.
In summary the total funding envelope of £55.7bn (in 2015 prices) is in Real Terms, whereas in comparison, the funding allocated for years 16/17 to 20/21 is in Nominal terms.
For the purposes of this spreadsheet only, WLC refers to the total funding envelope of the HS2 programme. 
Total C-DEL spend (D74 and D75) is reflective of report period only (2015/16 - 2019/20).
WLC Table below is based upon the latest assumption of capitalisation for the HS2 project.
The splits provided for phase 2a and 2b are indicative and should not be taken as the basis for future ring-fencing (to be agreed with HMT as part of the SR15 settlement). Program costs are reported only at the whole programme level. 
</v>
          </cell>
          <cell r="AN444" t="str">
            <v>Pre 2015/16 RDEL Budget and Forecast figures calculated using figures from Q4 2014/15 GMPP report. 
RDEL for 2015-16 has been increased by 0.75m to account for work to appraise GW electrification mitigations (comprising SDG Business Case re-work and additional technical consultancy work). Spend profile for 2016 to 2019 smoothed to better reflect introduction of new fleet (previous budget assumed no costs after 2017). £130m bi-mode variation not yet included as funding package to be decided Autumn 2016.
CDEL - The total costs of £5.7bn are financed via PFI payments over 27.5 years. DfT guarantees use of the trains in the Great Western and East Coast franchises. Network Rail funded in CP5 to deliver £480m of enabling works prior to entry into service. 
Network Rail funded in CP5 to deliver £480m (classified as C-AME not CDEL which is why it is included in non government costs) of enabling works prior to entry into service.</v>
          </cell>
          <cell r="AO444" t="str">
            <v>Project is entirely funded by capital DEL, staff costs are also capitalised.The project is currently in the Options Phase and whole life project forecasts are dependent upon on the single option which is still to be determined.
CDEL - The overall forecast for the RIS1 period is indicative at this stage, as the costs will depend on the conclusion of the options phase work and the agreed timetable for progressing the scheme. A more detailed estimate for the development phase is being established and will be presented to DfT in Autumn 2016 after approval of the OBC and the Preferred Route Announcement. Forecast presented relates to Options and Development Spend Only. The budget in RIS1 (2015-2020) is based on the Highways England approved capital baseline (v1.1); aginst this the forecast shows considerable variance. A more detailed estimate of costs in the RIS1 period is being developed before seeking HE, DfT and HMT approval. Once that work is done it will enable a more accurate variance to available funds to be understood.</v>
          </cell>
          <cell r="AP444" t="str">
            <v>Revised programme baseline was approved in June 16. Budget lines reflect the Hendy baseline figures for the Network Rail enhancement programme as of December 2015. 
The Hendy funding envelope for the infrastructure enhancements have been provided in 'Non-government costs' column as '12/13 prices' but does not include MML contribution fromDepots and Stabling fund [Kettering Stabling £22m]. 
Assumptions: All of Passenger Journey Inprovement Fund (F007) allocated to MML less £16m in CP5 for non-MML schemes. 
Note 1: Local Enterprise Partnership and other external funding not included.
Note 2: Period 2 updated spend profile now includes costs in CP7.</v>
          </cell>
          <cell r="AQ444" t="str">
            <v xml:space="preserve">NR has estimated for the total Anticipated Final Cost for the programme is around £5bn in 12/13 prices, which includes £2.5bn as an initial estimate for the delivery of TRU by the end of 2022. External funding figures (e.g. third party contributions, renewal contributions, maintenance costs, additional rolling stock costs) have not been included.  Most of the projects were included in the Rail Investment Strategy (HLOS), which was generally considered to have reached SOBC stage, although some projects have been built and some are still being planned.  Work is ongoing to align the programme with the appropriate approvals processes to get to FBC status.  There are  cost escalation concerns emerging around power supply and new electrification standards.  It is anticipated that the cost of the West Coast Power Supply Upgrade will move into this programme in the next reporting period.  Note that funding for the programme after 2019 is not yet committed.  The TRU will be subject to approval of a final business case in early 2018, once a single option has been selected. (DfT cash funded Wigan-Bolton figures  from the main portfolio, have been estimated and added in year 16/17 &amp; 17/18 for inclusion)
</v>
          </cell>
          <cell r="AR444" t="str">
            <v>The total reflects the inclusion of  the of East Anglia, West Midlands and South Western franchises. No finance information is available yet for new franchise competitions recently started West Coast. Budget values are derived from v15.51 of the rail LTF for EA amended for subsequent CP5 and other changes. Economic factors as most recent OBR projections pre-Brexit vote). Forecast from rail LTF June 2015. The June LTF includes updated profiles for subsidy/premium, showing more subsidy/less premium up front in the first 2 years of franchises, follwed by significantly less subsidy/more premium later in the franchises.
Finance data reported from start of franchise
THERE IS NO C-DEL ASSOCIATED WITH THIS PROGRAMME.</v>
          </cell>
          <cell r="AS444" t="str">
            <v>* Budget costs per FBC as previously reported. Forecast costs based on current view of operations per latest project milestones.
* RDEL one-off new costs relate to project team costs at DfT(C) and MCA during procurement and transition phases. RDEL recurring new costs relate to UK SAR-H contractual costs. RDEL recurring old costs relate to Gap SAR contractual costs for 4 bases from July 2013 to June 2017.
* Underspends from 2015/2016 onwards are the result of contractual variances (e.g. delay to start of operations at Lydd, AW189 contingency plan) and favourable changes to variable costs (e.g. fuel price).
* Annual Steady State is fully achieved in 2018/19 when all bases have transitioned to UK SAR-H.
CDEL
* Nil CDEL costs per FBC as previously reported.
* No account has been taken of the potential impact on CDEL of the application of new lease accounting rules in IFRS16 (published in mid-January 2016), which are due to come into force for corporate entities in FY 2019/2020. DfT(C) has been notified of the potential CDEL exposure for the departmental risk register.
* Guidance on lease accounting for the public sector is awaited from HM Treasury.</v>
          </cell>
          <cell r="AT444" t="str">
            <v>Pre-2015-6 RDEL incorporates 2012-13 Phase-1 divestiture spend data and 2013-14 and 2014-15 migration related costs. RDEL 2015-16 onwards incorporates ISSC-1, PACT/IBM, SAP &amp; migration costs
There are no anticipated capital spends as part of the SSI-Programme. However, because of further migration delays, scope change occurred in December 2015.  Consequently, a period of re-evaluation and re-planning has been entered into by DfT and the supplier. Those discussions are likely to change the financial arrangements for the remainder of the contract, but at this time, the impact is uncertain.
CDEL There are no anticipated capital spends as part of the SSI-Programme. However, because of further migration delays, scope change occurred in December 2015.  As a consequence, a period of re-evaluation and re-planning has been entered into by DfT and the supplier (arvato).</v>
          </cell>
          <cell r="AU444" t="str">
            <v xml:space="preserve">R-DEL costs reflect costs historically reported in the previous South West Rolling Stock BICC report, which were included in DfT LTF (current and previous versions) and paid via franchise agreement. The costs for rolling stock are contracted (with all new rolling stock in operation in 2018) and therefore not expected to change significantly. 
The cost figures for Non-Gov costs are in 12/13 prices and reflect the Network Rail enhancement forecasts for the Wessex Capacity programme. The projects in scope for these costs include Waterloo; Wessex Traction Power Supply Upgrade; Reading, Ascot to London Waterloo train lengthening; and CP4 rollover schemes including Route 3 Power sign off, Package 7, 10 Car South West Suburban Railway, Wessex ASDO. All of these are reported in Network Rail's CP5 Enhancement Delivery Plan. The figures do not include funding for Depots &amp; Stabling or any contributions from other funding sources including any EU funding, renewals expenditure, third party funding or from other funding sources.
The budget lines reflect the Hendy baseline figures for the Network Rail enhancement programme as of December 2015. The actual figures include Network Rail Period 2 (May 2016) forecasts. The variance in budget vs actual/forecast reflects the increase of £90m reported in early 2016 some of which has been through change control. A remaining change control is due to to go through the joint Network Rail and DfT governance returning this forecast back to the base and should be reflected in the next update. We expect the SRO finance confidence to return to 'Green' in the next update (Q2). </v>
          </cell>
          <cell r="AV444" t="str">
            <v xml:space="preserve">THLK programme team will conduct a review of the RDEL and Calculated Net Present Costs (rolling stock element) figures and report in the next quarter. Resource costs are mainly related to Direct Thameslink Programme Team costs within DfT plus incentive payments to Network Rail (commercial sensitive) and GTR related to programme delivery milestones. 2016/17 - 2017/18 budget increase reflects costs for Cannon Street ticketing arrangement. The £450m infrastructure cost increase has been approved by BICC and has been added to the Non-Gov costs. The programme team will review the figures and provide the Project Cost to Closure for the Q2 returns.
CDEL
THLK Programme Team to conduct a review of the CDEL figures for the next quarter and populate figures up to 2019/2020 etc. CAME/CDEL above represents direct costs to the DfT budgets. Other capital costs are incurred by Network Rail (Infrastructure) and Siemens (new trains and depots). NR cost forecasts have increased by c. £450m in relation to infrastructure costs, which were included in the Hendy Review.  The NR cost increase has been approved by the DfT with a review of the protocol arrangements with NR. The total programme Whole Life Cost has increased to £7bn (c. £5bn is NR infrastructure costs, £1.6bn for Rolling Stock and £0.3bn for depots). *This number has not been included in the capital costs table above as the programme team are conducting a review of the CDEL figures, which will be availbale in the next quarter. </v>
          </cell>
          <cell r="AW444" t="str">
            <v>All spend is RDEL, no CDEL. RDEL is Genomics England (GeL) spend + Health Education England (HEE) spend. Forecast and actual spend is based on figures provided by GeL and HEE.NPV represents forecast spend rather than true NPV.Line 8.06 - Whole Life Cost (WLC) has increased from £160m in Q3 to £250m in Q4. This is because these figures now include  baseline figures of  £50m  for 2017/18  and £50m for 2018/19. Both omitted in Q3.  The 2016/17 baseline figure has been corrected from £60m to £50m. Pre-2015/16 Actual =  £9.7m                                           2015-16 Actual: GeL £17.3m + HEE £6.4m = Total £23.7m    Pre - 2016/17 = £9.7 + £23.7m = £33.4m2016-17 Forecast: GeL £36.3m + HEE  £7.7m = Total £44.0m2017-18 Forecast: GeL £41.1m + HEE  £4.8m = Total £45.9m2018-19 Forecast: GeL £ 41.1m                              =  Total £41.1mDH 100,000 Project Team liaises closely with DH Finance Business Partners and Andrew Baigent on costs associated with the Project</v>
          </cell>
          <cell r="AX444" t="str">
            <v>Financial information will be available on the whole project life costs once the OBC has been through the approvals process.care.data programme costs are currently met through NHS England via a workpackage agreement with HSCIC.</v>
          </cell>
          <cell r="AY444" t="str">
            <v xml:space="preserve">An FBC was approved in 2014 for a three year vaccine contract plus a one year extension.  An addendum to the FBC was then approved by HMT for the extension year, but HMT wanted more information on vaccine volumes.  Better forecasting was available once a further year of the programme had take place and an updated addendum was approved in March 2016.   The costs are made up of actual costs, and forecasts from the addendum (for 2016/17) and updated addendum  (for 2017/18).   Actual spend is less than forecast due to a reduction in the amount of vaccine being purchased.  This is due to expectations around uptake being lower now the programme has been running for several years and uptake is easier to predict.  This has also led to a reduction in the amount of vaccine purchased for 2016/17 and 2017/18.  </v>
          </cell>
          <cell r="AZ444" t="str">
            <v>Budget reflects the Revised Project Agreement (RPA) Business Case. Pre 2013/14 Budget = Actuals at it was considered to be a sunk cost for the purposes of the Business CaseBudget (business case) and Actual/forecast costs include inflation and irrecoverable VAT. Budget costs include both Central and Local NHS costs, where the £1.2bn total revenue cost splits £1.18bn Central costs and £0.02bn NHS.Forecast and Actual Costs only include DH/HSCIC (Programme and Admin) costs and excludes NHS Local Costs. Admin forecast figures are based on latest forecast and the assumption that the 17/18 staffing level will be required until the contract end.Forecast figure includes the DH LSP Capitalisation Model Adjustment.The 2016/17 Spend for RDEL and CDEL is not on Profile against the baseline due to slippages and revised scope.There is no reported figure for Annual steady state for recurring new costs as the core contract ends on 7 July 2016 after which the service recipients have to contract for IT systems directly with various suppliers. The exception are the "Lorenzo" Trusts which receive service support for up to 6 years after which they will need to be funded locally.  As such the RDEL spend for the IT systems will continue after the programme ends but will be funded locally.RDEL Actual Forecast has increased by £4.4m from Q4 1516 due to an increase in forecasted admin costs until the contract end.CDEL Actual Forecast has decreased by £0.2m from Q4 1516 due to a decrease in the actual RPI indexation rate applied.Revenue Costs in 2015/16 onwards have been split between the required categories, this has not been done for prior years or the baseline costs.</v>
          </cell>
          <cell r="BA444" t="str">
            <v>* 2014-15 There were no costs, other than staffing costs, prior to 14/15. * Due to late publication of the implementation plan, the budget for 14/15 was re-forecast, from £6.5million to £1.5million.  * Actual spend was £1million, as less than expected was spent on the Cost Recovery Support Team (CRST) and the IT changes, with 0.5 returned to the central pot. * 2015-16 The programme budget was originally £4m.  £1m was given up at the outset to support the ongoing work on dementia with a revised budget of £3m. This was again reforecast to £1m. This would enable delivery of the CRST (£0.5million) and IPSOS MORI evaluation (£0.5million). HSCIC services to amend GP registration systems (forecast at £2million) have now been re-scoped and included as part of the wider IT change project (NHS Flag) - the detail of this project is being appraised with a view to delivering from April 2016.  Actual spend in 2015/16 was -£120,705.49 (credit) - definitive position following reconciliation. This was because in 14/15 we had expenditure of £351,290.00 which was captured under Programme when it should have been captured under Capital, which we weren’t aware of at the time (14/15). Our account was then credited in 15/16 against the Programme budget, hence us reporting a credit classification. * 2016-17 The programme submitted revised bids forecasted at £7.3m (previously £5.1m).  Broken down as follows:  RDEL £2.27m - to deliver programme objectives and £5.0m to deliver the NHS Flag (IT Project).  CDEL - A proportion of 16/17 budget is now classed as capital (1.512m) to facilitate this work.  The revised bids were approved in April 2016.NB: please note, the capital element in the Q4 2015/16 return was submitted incorrectly which was merely a typo.  We reported £1.152m CDEL when it should have read £1.512m.   *2017-18 The programme has submitted revised bids forecasted at £9.3m (previously £2.3m) to cover transitional arrangements (decision awaited).Total project to closure costs is based on actuals of £0.89 m spent up to the end of 2015/16 and an agreed budget of 2016/17 of RDEL - £7.27m and CDEL of £1.512m   A revised increase bid for 2017/18 of £9.28m RDEL will not be considered until autumn 2017.  If the latter is approved, this gives an overall forecast spend of £18.94m.</v>
          </cell>
          <cell r="BB444" t="str">
            <v>The rollout of EPS Release 2 to prescribing sites had been slower than anticipated and the BSA redundancies were not realised, hence the significant shortfall in costs expended. It was expected that EPS Release 2 would be rolled out to 100% of prescribing and dispensing sites by the end of December 2009. In reality, as of December 2013, 91% of dispensing sites (pharmacies) and 16% of prescribing sites (GP practices) had EPS Release 2 deployed, and this has risen to 99% of dispensing sites and 88% of prescribing sites as of June 2016. The factors which led to the lower than expected national rollout of EPS Release 2 are fully documented in the Extension Business Case.The increase in CDEL and RDEL for pre 2016/17 and 2016/17 is due to the Informatics Portfolio Management Board (IPMB) Approved Change Request for the unanticipated Phase 4 Pre-Requisites, including Pharmacy Training, Business Continuity and Controlled Drugs.A new change request (CR033) was approved by IPMB SG in Q4 FY15/16 which moved funds (CDEL - £1.4m &amp; RDEL - £0.1m) from FY1516 into FY1617 which is as a result of delays on external dependencies outside the control of the EPS Programme i.e. policy changes for Controlled Drugs, Dispensing Supplier Contracts originally scoped to be for EPS only has become much broader with an increased scope as a result of the Medicines Strategy Group.This return includes the revised figures.Project costs to closure relate to December FY16/17.</v>
          </cell>
          <cell r="BC444" t="str">
            <v>Taken from Addendum FBC v0.7 which excludes VAT. This covers an additional 2 year extension and is now until Dec-18 and incorporates the delays seen to date with regards to Hosting, Interface Mechanisms, Subsidiary Modules and Patient Facing Services. Prior GMPP submission was based on ABC v2.4 to Dec-16. Includes all costs (i.e. both central and NHS costs) as reflected in the business case.  RDEL: Budget figures have been taken from the Approved Addendum v0.7 Business Case approved on 8th April 2016. It is assumed that VAT is recoverable and CPI is used. CDEL: Budget figures have been taken from the Approved Addendum v0.7 Business Case approved on 8th April 2016. It is assumed that VAT is recoverable and CPI is used. Project costs to closure represent costs for FY16/17 onwards</v>
          </cell>
          <cell r="BD444" t="str">
            <v>1) - Programme costs are figures submitted in the HSCN OBC. These exclude Optimism Bias and Contingency. Locally funded networking arrangements are also excluded as they are out of scope of the OBC.2) - Costs include the costs of the centrally funded N3 service to 31/03/17 when the contract will end.3) - NPV is from the HSCN PBC as no NPV was calculated within the OBC4) - RDEL recurring costs will move categories as the HSCN Transition progresses from spending on the N3 service to a new Transition Network and HSCN services as the migration of users continues.5) - CDEL in 2016/17 is a forecast amount of spend on hardware necessary for the creation of a netword security operations centre.6) - The HSCN PBC (preceding TAP) included spend for 2014/15 and part of 2015/16. These are excluded from the above figures.</v>
          </cell>
          <cell r="BE444" t="str">
            <v>Anticipated costs reflect the latest funding commitment as presented in the FBC and are based upon the assumption that full service rollout is paused to allow full consideration and evaluation of integration options, resulting in an extended spending profile.  Some of these costs reflect business as usual activity to achieve full rollout.    The anticipated annual cost of the fully rolled-out service is £66m.  NPV calculations take into account costs and benefits up to and including 2025/26.  The rollout profile may be subject to amendment following discussions around the timetable and format for meeting the conditions around FBC approval between DH and HMT.</v>
          </cell>
          <cell r="BF444" t="str">
            <v>Project costs to closure this excludes the £10m of sunk costs from 2015/16 including in the Economic Case but not the Financial Case in the OBC. The figures in the tables below are the current estimates in the Outline Business Case that is currently going through the approvals process. These include contingency and Optimism Bias.These do not constitute as baselines until the OBC is approved in July.An FBC will then be produced for approval in early 2017.</v>
          </cell>
          <cell r="BG444" t="str">
            <v>Due to the delays and performance issues within the NPFS Front Office Private beta workpackage there is a degree of commercial uncertaintly around the remaining projections for the Front Office work.  This return is based on the assumption that an appropriate commercial arrangement between HSCIC and PHE can be reached to underpin the conclusion of the outstanding front office activities.In the back office area there remains uncertainly (until procurements complete) as to significant elements of future costs.</v>
          </cell>
          <cell r="BH444" t="str">
            <v>CDEL CommentaryThe CDEL spend is to build and equip 2 proton beam therapy centres integrated into existing hospital cancer services. Each centre using 4 rooms, and 3 gantries, 1 particle accelerator whereas pre-OBC assumptions were for 3 rooms and 3 full gantries. The Trusts OBCs show the additional cost relating to the fourth room and cost excesses being funded by additional loans or their own funds respectively and note that the extra capacity is both an operational contingency and essential for research and charitable involvement.The budget figures are based on the Trust Supplementary Full Business Cases (SFBC) submitted to DH on 21 and 22 May 2015. Reforecast figures are supplied by Trusts on a quarterly basis. SFBCs show capital spend largely unchanged quantum except for The Christie showing a £1.8m increase. Both Trusts have shown some phasing differences in reforecasts and have highlighted that other changes will be likely and only known once final schedules are received from building contractors.Trusts have currently forecast a reprofile of capital spend which delays £2.7m from 15/16 and £7.9m from 16/17 into 17/18.The proton equipment and building procurements are complete and contracts have been signed. There are still a number of contingency and optimism bias numbers contained within the total capital figures. Building costs remain the most at risk from increases relating to unexpected variations. Trusts are using professional consultants as part of their building design and procurement process to review building plans for “buildability” with an aim to manage costs.An amount of £40.5m input VAT has been deducted from the public sector element for this report. This is based on VAT assumptions shown in the UCLH FBC and sFBC. FBCs showed a cost excess of £3.9m above £270m (£250m Government funding initially approved by Treasury plus £20m charitable target) that was assumed to be funded by additional ITFF loans to the Trusts.  That cost excess increased to £5.4m above the £270m in sFBCs total due to The Christie’s building costs being forecast to increase.Refresh capital has not been shown in the "Remainder" period as costs contain substantial depreciation and finance costs on all capital spend as it is unlikely that the major equipment (gantries &amp; accelerator) would be replaced after their assumed 20 year useful life. While there will be some element of lifecycle capital for IT equipment and other equipment upgrades these should be small relative to gantries and accelerators. Cash surpluses generated by Trust depreciation expense will be used to repay loans and accumulate an amount for decommissioning costs at the end of the 20 year project.Previously reported numbers:OBCs showed VAT inclusive capital spend as £287.6m with £34.8m being from non-public funding sources with input VAT of £45m being deducted from the public sector funded element for GMPP reporting. In their OBCs, Trusts had added the cost excess above planned sources of funding into the charitable funding amount. Draft Appointment Business Cases (dABC) showed capital spend as £280.1m with £20m from non-public sources in line with the target charitable funding that was identified in the SOC and Service Investment Framework (SIF). RDEL CommentaryThe budget figures are based on the Trust Supplementary Full Business Cases (SFBC). SFBC figures show a slightly reduced service cost relative to the FBCs due to lower interest costs on ITFF loans. Reforecast figures are supplied by Trusts on a quarterly basis. There is a slight increase in pre-service RDEL costs from the last report due to the increased interest recharge from Trusts to NHS England on earlier drawdowns of capital funding for enabling works not being fully offset by forecast interest recharges relating to reprofiled (slightly delayed) capital funding.Whereas early reported figures based on the Strategic Outline Case (SOC) showed no RDEL during the development period, the business cases from OBC onwards reflect interest on PDC and training costs prior to service commencement that cannot be capitalised. There is a total of £37m pre-service costs during the development of the proton beam centres (build and equipment installation phase) This is to be funded by NHS England from the Proton Overseas Programme budget that is used to treat patients with proton beam therapy abroad. The total pre-service delivery costs have increased, mainly due to staff costs, by around £6m relative to the dABC due to higher levels of staff assumed to be in place during 2018/19 for UCLH and during 2018/19 for The Christie along with later service commencement dates at both sites. NHS England has challenged the assumptions on staff and the Trusts have noted that they will comply with their responsibility to manage costs downwards where possible.  There is a substantial amount of work still to be done to properly define workforce numbers. This work is in turn dependent on case mix and which indications will be treated first in the ramp up period. This will form the main elements of Transition Planning. Additional DH and NHS England costs for project management, clinical policy and pathway coordination, and technical advice have also been estimated and included The amounts have been budgeted for in 2013/14 and 2014/15 and are in longer term forecasts.sFBCs show the first patient treatment dates have been delayed to July 2018 for the Christie and April 2019 for UCLH. The delays being due to increased expected complexities in the building construction. The SOC shows service commencement in 2016/17. The FBC shows service commencement for the Christie on 20 April 2018 (handover of treatment rooms 1 and 2 on 23 Jan 2018) while UCLH service commencement is spring 2019 (handover of treatment rooms 1 and 2 on 30 Nov Jan 2018). The Trust business cases refer to a ramp up period of 2 years to reach 650 patients per year per Trust (1300 in total, lower than the 1350 used in the SOC). With the first full year of full service as 2020/21. The actual ramp up will probably be in lots of indications, determined by clinical need and patient safety but has yet to be determined, as part of Transition Planning. SFBCs show RDEL costs for service built from modelled inputs. At 650 per year patients per Trust these are £38,300 (was £40,000-£41,000), per patient in 2021/22 a year which should have stable full capacity usage (assuming 1300 patients) and annual inflation to that date added. Given the very high level of fixed costs, total costs do not vary significantly with volume during the ramp up period of 2 years. SFBCs and FBCs are informed by more detailed and scrutinised bid information from equipment providers and builders / building advisors but there are still contingencies included for build costs and IT elements.The SOC showed RDEL costs of £39,500 per patient with 1350 patients per year being treated. During the bid process, equipment suppliers made it clear that they believe that 750 patients per site with the current case-mix should be deliverable. This has little effect on costs as Trusts estimate that up to 96% of costs can be regarded as fixed (includes semi-fixed staff and other costs). However, the cost per patient is significantly reduced.</v>
          </cell>
          <cell r="BI444" t="str">
            <v xml:space="preserve">Following IBM's formal notification that they are in Contractual default with Transition and Enhance projects, IBM continue to work with the Authority on replanning its Enhance activities.The Transition approach activities have been agreed with the Authority and the large majority of the activities now complete. Total Budget Whole Life cost will remain as forecast but in line with replanning activities there has been movements in annual budgets for Enhance and Transition including movements between capital &amp; revenue budgets for costs relating to Transition activities. Adjustments between FY15/16 Qtr4 and FY16/17 Qtr1 returns:Revenue - £2.5m of capital previously highlighted for transfer between Capital and Revenue was negated. FY16/17 Indexation on service charges is less than forecast @ 0.3% compared to budget 2.0% which has a compound effect on future year charges.£1.4m Contract clause for Allowable assumption expected to be exercised - NHS N3 bandwidth increaseReduction in recharges to Wales as a result of overall reduction in costs incurredFY16/17 Reward KPI's not expected to be claimed by IBMCapital - £2.5m of capital previously highlighted for transfer between Capital and Revenue was negated.                                                                                               </v>
          </cell>
          <cell r="BJ444" t="str">
            <v>The costs stated are the overall programme spend.The baseline represents the original OBC to Mar-18. An FBC to Nov-16 has now been approved. The Programme is continuing to report against original OBC until full FBC approval is obtained to the end of the original OBC period (Mar-18). A continuation FBC covering this period is presently in draft.The underspend in revenue and capital Pre 2016/17 reflects the delay in go live for the eRS service and the agreement of the Infrastructure as a Service FBC at a lower rate than budgeted.  Project costs to closure are those for FY1617 and FY1718, ie the estimated REMAINING project costs to closure, NOT including NIB expenditure.The actual/forecast Whole Life Cost is now projected at £105.87m, a saving of £25.29m</v>
          </cell>
          <cell r="BK444" t="str">
            <v xml:space="preserve">"Budget costs taken from FBCv1.0 &amp; Transition FBC which excludes VAT and inflation and are discounted.  Includes all costs (i.e. both central and HSCIC costs) as reflected in the business case.  The whole life cost for the NHS Mail 2 project over the initial term to 2020/21 has been revised to £135.83m, which is an increase of £2.8m on the original business case of £133.03m.  All figures include contingency, local costs, inflation and it is assumed VAT is recoverable.The NPV for the OBC to 1920/20 was £-222m (as reported in Q4). The NPV in the FBC until 2020/21 has increased to £38m, as a result of procurement price being cheaper and due to the benefits identified in section 9.21 (below).Forecast is off profile due to delays with the new supplier (Accenture) being ready to start migration following delays in contract signature and engagement with the incumbent (Vodafone). Migration commenced in the last week of May 2016FY15/16 &amp; FY16/17 reflects the current impact of these delays with the requirement to pay the incumbent (Recurring old costs) for longer. The new baseline figures (£135.83m), is an increase of £2.8m on the original business case (£133.03m). In December 2015 IPMB SG approved the rebaseline with Accenture and an extra 3 month service with Vodafone and the remaining years forecast have been updated to reflect the new approved figures.  Project costs to closure represent costs for FY16/17 onwards"      </v>
          </cell>
          <cell r="BL444" t="str">
            <v>The Budget and spend figures disclosed include both Revenue and Capital finance streams, the Revenue element being the Resource Department expenditure limit (RDEL) of £10m. This has been amended to reflect the OBC Final Approval Submission and also includes initial costs incurred Pre-2014-15, 2015-16. In addition to this initial work, the project is expected to  subsist over two financial years, (16-17 and 17-18).The Capital funding elements also represent the OBC Final Approval submission, being a Capital Department Expenditure Limit (CDEL) of £3.7m, to give a total figure of £13.7m.</v>
          </cell>
          <cell r="BM444" t="str">
            <v>The NHS.UK programme does not yet have an HMT approved business case so these figures are taken from the invetsment agreed through the internal business justification for April to October 2016. Although we have internally agreed forecast costs for October 2016 to March 2017 this has not yet been validated or approved. Additional costs for the full life of the programme will be identified through the production of the busienss justification.</v>
          </cell>
          <cell r="BN444" t="str">
            <v>CDEL costs:Baseline costs now fully reflect the CSR request approved by Treasury in December 2015. The forecast incorporates prolongation and inflation costs due to programme timing changes and reflects the position that might occur if no corrective action were to be taken.The 2016/17 spend profile reflects a change in the procurement strategy that moves a large proportion of the originally planned RIBA 3 design costs into the next financial year.RDEL costs: 1. Exlude non cash accounting adjustments. 2. Baseline costs pre OBC approval have been set to actual cost incurred.3. RDEL costs are reported through to 2083/84 as nominal costs based on 2014/15 and inflated at 3% p.a. compound. This is a significant change to previously reported figures which were inflated to 2023/24 and then assumed to be constant through to 2083/84. This change removes the anomaly between future costs which were reported as REAL and one off new costs which were reported as NOMINAL values.Annual steady state costs reflect the position F/Y 2024/25This information is based on the new spend profile as proposed to DH.  We are still awaiting the final approval. All RDEL and CDEL values are subject to change after DH agreement.  When this is received, the milestones will change as well.</v>
          </cell>
          <cell r="BO444" t="str">
            <v>The "One Off New Costs" are the costs associated with running the Programme and setting up the Future Operating Model.   Any costs incurred pre 2016/17 were absorbed within BAU budgets.The figures have been sourced from the Programme Business Case currently going through the approvals process.</v>
          </cell>
          <cell r="BP444" t="str">
            <v>Costs have been re-baselined following update of the Business Case at June 2016.NPV is over 7 year period.</v>
          </cell>
          <cell r="BQ444" t="str">
            <v>The baseline position was set by the forecast provided in September 2012 for the Operational Readiness Review which gave approval for the Programme to proceed.1) NEST's (National Employment Savings Trust) forecast of future funding requirements (i.e. increase in the loan from DWP) is updated annually in January.  It is driven by a model which incorporates changes in assumptions re number of pension scheme members and their average earnings.  The forecast loan requirement has increased since 2012 as average earnings are still depressed after the last recession thereby reducing NEST's revenue.  The most recent forecasts are, however, more optimistic, as they show NEST capturing a higher than expected share of the market for small (under 50 employees) and micro (5 or fewer employees) employers.  Costs of the compliance enforcement regime run by The Pensions Regulator have fallen.  On-time compliance rates have been higher than predicted so legal costs of enforcing compliance have been much lower than those included in the baseline.  TPR (The Pension Regulator) has also cut back very hard on its initial expectations of having to recruit a national team of compliance inspectors to visit employers' premises.  The media advertising costs have also been cut back.  In summary the reduction in TPR costs has exceeded the increased loan requirement for NEST.  2) The Programme will end in 2018 when the staging timetable for employers is completed.  There will be continuing consequential costs because of (a) the ongoing need to fund NEST through the loan until it is repaid (current forecast 2041) and (b) a continuing compliance monitoring regime which it is currently assumed will still be managed by TPR.  Interest receivable from the NEST loan is expected to exceed the RDEL costs of the compliance regime in six or so years time after which the consequential costs will comprise a CDEL cost of the loan and an RDEL net income. [N.B. For the purposes of showing the costs up to the repayment of the NEST loan in 2041 I have assumed TPR compliance monitoring costs of £40m per year as we have no forecast for this beyond 2020-21.  The NEST loan movements and interest received are as per NEST's latest forecast].  This forecast therefore shows the £900m CDEL balance of the NEST loan accumulated by 2022 being repaid by 2041-42.  DWP's loan interest receivable from NEST will exceed £0.9bn between the end of this year and final loan repayment in 2041-42.  The compliance monitoring regime will continue in perpetuity or until the legal requirements are changed.</v>
          </cell>
          <cell r="BR444" t="str">
            <v>The financial baselines have been approved by the DWP Investment Committee (B12 – Business Case) to reflect actual client behaviour to date (including application rates to 2012 and levels of Direct Pay). This has been socialised with HM Treasury and Cabinet Office</v>
          </cell>
          <cell r="BS444" t="str">
            <v>These figures are based on the Programme Outline Business Case version 0.05, baselined in November 2015.  They reflect the latest assumptions available as assessed by the Programme Board and supporting governance groups updated to reflect the latest 2016/17 forecast based on monthly forecast reviews with programme strand leads.  The underlying assumptions to the Case will be reflected in the next version of the business case due in October/November 2016.The movement between baseline and forecast for 16/17 reflects the early impacting of programme schedules on the allocation as it moves into delivery phase.  It also covers the review, clarification and correction of resource and capital requirements followed by the resultant internal transfer of budget to our Core Estates allocation.</v>
          </cell>
          <cell r="BT444" t="str">
            <v>Forecast expenditure is broadly in line with the baseline position.  Some expenditure in relation to Housing Benefit fraud reduction was incurred in 2015-16 and this is reflected in the increased expenditure in that year and the reduction in 2016-17.  There remains some uncertainty relating to expenditure on  the IT elements of Projects which are still being developed and will be delivered using an agile approach.  Latest forecasts for these element of the programme have increased over the baseline position with some costs slipping into 2017-18 as the delivery approach and costs begin to firm up. The split of expenditure between resource and capital is subject to change as delivery proposals for individual projects are clarified.</v>
          </cell>
          <cell r="BU444" t="str">
            <v>The NPV of the Programme remains at £17m.  The profiling of costs and benefits has been updated to align with latest migration plans. 2016/17 CostsRDEL costs have reduced primarily because the migration to the new service strucuture is later than orignally planned. This is as a result of a greater focus on the hardware design which will be delivered at lower cost with a corresponding reduction in capital expenditure.Total CostsCDEL costs have reduced by £31m as a result of consolidation of the hardware design and the recent commercial negotiations with the selected hardware reseller.RDEL one off costs increased by £16m as a result of changes in the supplier mix after reset however the overall investment is still lower than baseline.RDEL recurrent costs associated with the investment have reduced largely due to the timing of rollout of operational services.  This is also reflected in the benefits received.All costs have been adjusted to reflect the relevant inflation factors in place in 2016/17.</v>
          </cell>
          <cell r="BV444" t="str">
            <v>The costs and benefits shown reflect the updated financial requirement signed off in the updated Full Business case for the ORR2 Gate baselined in June 2016. Current cost estimates reflect movements from the previous Q4 (15/16) position as follows:RDEL One-off investment has reduced by £3.1m reflecting reductions in both DWP IT requirements and HMRC Business costs where forecasts have been refined and based on more certain outcome assumptions.RDEL recurrent costs have reduced by £4.7m since Q4 (15/16) as a result of reduced HMRC Business costs (£3.3m) due to revised and refined delivery assumptions and DWP early release costs resulting from adjusted assumptions underpinning FTE savings within the business case.</v>
          </cell>
          <cell r="BW444" t="str">
            <v xml:space="preserve">The baselines were re-set in Apr 2016 to allow for changes to the delivery of Full PIP Rollout and the impact on AME of changes to the major assumptions.The forecast at P3 includes the impacts of the latest volume forecasts (Summer 2016). There is no significant difference between Q1 forecast and the baseline. </v>
          </cell>
          <cell r="BX444" t="str">
            <v>The Budget Whole Life Cost is based on the Otline Business Case approved by HMT on 4th December 2015 - forecast whole life costs remain in line with budgeted totals.</v>
          </cell>
          <cell r="BY444" t="str">
            <v>Costs accord with those approved in the HMT FBC</v>
          </cell>
          <cell r="BZ444" t="str">
            <v>Full potential five year costs from 2016-2021 is £62.5m including One HMG Partners. We expect a cost of £12.5m per year.</v>
          </cell>
          <cell r="CA444" t="str">
            <v>The Programme is not reporting any departure from the approved funding total or profile between years. There is an in-year profile underspend (£4.2m YTD Actual as at end of June compared with £7.2m budget) this is due to slightly lengthier timelines to agree final design and deployment models. The TAP for FBC Pt1 re-baselines the Programme from earlier reports. At the time of this report the impact of the following activities is also being assessed:- Agreement on the final commercial arrangements with the tower providers- The impact of Brexit on the $/£ exchange rate and potential for increases against the original estimates</v>
          </cell>
          <cell r="CB444" t="str">
            <v>Delays caused by main contractor error in 2015 have meant the FCO has had to draw on the risk allowance to cover costs to the FCO. This means the project has come close to its whole life cost, but is still within it.</v>
          </cell>
          <cell r="CC444" t="str">
            <v>The Cost baseline shown is the SR Settlement (November 2015) is reflected in the Programme SOC, approved by HMRC Investment Committee in Feb 2016. The Forecast figures are from a snapshot at 30th June 2016.The RDEL and CDEL split has changed from the baseline as the one off investment costs have higher CDEL requirements, largely offset by lower RDEL requirements.  The Programme intends to move to 13 Regional Centres in the next five years, at an baseline investment cost of £412m over the coming SR period. Within those costs are IT costs of £31m and HR costs of £149m exits and £17m Daily Travel Allowance (DTA).  Running costs including for property leases, facilities management and utilities, are broadly consistent throughout the period at approximately £261m per annum reducing gradually as programme efficiencies begin to be delivered, and projected to fall to £167m by 2024/25.As expected in a programme of this scale the Programme SOC is currently being rebaselined, and all costs are being reviewed. The revised SOC is planned to go before HMRC Investment Committee and HMT in October 2016.</v>
          </cell>
          <cell r="CD444" t="str">
            <v>Figures taken from Business Case v4.1 Model - approved Option 5A Max.Figures include Optimism Bias as with previous returns.A 2.5% indexation rate has been used as per the business case.We are currently forecasting to budget across all years.Column G shows Programme Costs only.As for the breakdown, column D, the one off investment costs, are the programme costs. With regard to columns E and F - Columbus reduces the cost of IT in HMRC, therefore there isn't really an old recurring cost and new recurring cost. However in order to make it fit with the template, have shown 14/15 recurring costs as 'old' and then from 15/16 onwards recurring costs as 'new'.</v>
          </cell>
          <cell r="CE444" t="str">
            <v xml:space="preserve">As previously reported the 2015/16, £1.27m RDEL and £8.12m CDEL underspends against the baseline is reflective of the replanning of the Core Declaration procurement into 16/17 and the associated development and integration effort (external and internal resource).  The forecast for 2016/17 and beyond remains as per the figures provided to March 16 HMRC Investment Committee which have been endorsed including an extended development timeline to de-risk the final stages and facilitate delivery/rollout. CDS will be impacted by the UK's decision to leave the European Union. Programme and Customs Policy areas have started to assess these impacts but, at the 30th June snapshot point, the figures in the table below are appropriate. The majority of Discovery activity, the Tariff procurement and some Alpha work was completed in 2015/16. Q1 of 2016/17 has delivered significant progress of Alpha phases across all of the CDS workstreams. The previous estimate for new recurring running costs matched that for running costs of the old system being replaced.  Therefore neither a benefit or disbenefit had been forecast in system running costs. However in February a decision was made to replatform the old Chief system. This is expected to change the current running costs when it goes live. We therefore expect to increase the running costs section of the business case. First we need to impact the new replatforming costs and associated running costs in order to reflect the change in the next version of the CDS Business Case.  Overlapping running costs (potential dual running) into 2018/19 are included within the programme costs.The Programme will deliver Revenue Yield benefits but this type of benefit does not contribute to the Net Present Value/Cost calculation in the Business Case Financial Template, per HM Treasury 'Green Book' guidance.  </v>
          </cell>
          <cell r="CF444" t="str">
            <v xml:space="preserve">Current lifecycle costs are based on FBC v2 which was approved by HMRC Investment Committee on 2 March 2016.  Following review by the Major Programme Review Group (MPRG) on 9 March 2016 the Chief Secretary to the Treasury (CST) gave interim approval to spend until the end of June 2016 pending a critical friend review by Infrastructure Projects Authority (IPA).  This review was successfully completed on the 4 July and the programme are now awaiting full approval of FBC v2.0 costs.  Lifecycle costs in the FBC v2.0 are £357m, a reduction of £20m from the costs previously included in FBC v1.0 approved in November 2015.  There are no changes to the cost forecast provided in the Q4 GMPP return.   </v>
          </cell>
          <cell r="CG444" t="str">
            <v>16/17 Figures represent actuals. The following years are as of the Business Case.Project Costs to Closure have been listed as WLC - At present the WLC to the end of the business case period includes some support costs for individual projects that will essentially have gone live, but there will not be a point at which point we could say that essentially the whole programme has gone live and is therefore in BAU. The programme by its nature will always be iterative even when it has transitioned into the sustainment phase</v>
          </cell>
          <cell r="CH444" t="str">
            <v xml:space="preserve">Due to reset work once revised costs are established, validated and submitted in a business case  they will need to be updated here to reflect changes in programme approach. </v>
          </cell>
          <cell r="CI444" t="str">
            <v>Allocated expenditure has been populated over the SR period, the programme is forecasting to budget in FY16/17, whilst there is a profiling change across the year there is no change to total expenditure currently envisaged. Project closure currently scheduled for 2021/21 - project costs to closure will continually be reviewed.Capital costs - this sets out the SR allocation for capital costs - future capital requirements may be required after 2018/19.  This will be monitored and reforecast as appropriate.</v>
          </cell>
          <cell r="CJ444" t="str">
            <v>Forecast costs reflect estimates made by the programme in connection with the latest business case as approved by PIC on 16/6/16.  There is an element of over programming in plans for 2016/17 of ~£5.2m capital and ~£1.1m resource.  We consider that the programme can mange the resource pressure and up to £2m in respect of capital in year.  We will review the position in respect of the remaining capital over-programming towards the end of Q2 and, should additional funding not be available, re-plan activities to ensure affordability.     All costs are presented in a manner consistent with the revised guidance provided by the Cabinet Office.  Project costs to closure reflect change costs from inception of the programme to the end of FY2018/19.The WLC figure is based on the following assumptions:• Programme closure in March 2019• Ten year asset life from programme closeThe Home Office currently pays approximately £2.6m pa for use of HMRC’s Freight Targeting System.  This cost is not included in the programme’s cost estimates or baseline.Recurring new costs relate to the costs of running the DSAB systems post implementation.  Change costs include running costs for the first year post implementation.  Recurring old costs relate to the costs of running Semaphore and the Warnings Index and include tactical investments in these systems to permit their continued use until DSAB is fully live.  The resource includes ongoing running costs until 2028 in the “remaining spend” line (these were excluded from the Q3 return).   BAU costs will be reviewed during Q2 – this exercise will take into account the outcome of the Advance Border Control discovery phase (which will look at the replacement for Semaphore), the running costs for the hosting &amp; data centre being set up and the preferred approach to service management.All project costs are expressed in nominal terms and include irrecoverable VAT.  Annual steady state recurring costs are quoted in real terms and exclude VAT.Optimism bias is excluded.</v>
          </cell>
          <cell r="CK444" t="str">
            <v>Project cost to closure (row 213) is the original PIC approved baseline whole life cost to end of March 2017.                                                                                                                                                                                                 Latest forecast whole life cost is now £848m (row 266 + row 242) which exceeds original PIC approved baseline whole life cost of £785m (row 216) by £63m. The reasons behind this are detailed below:-                                                                                                                                                                                       Demand     - increase in the number of disclosures issued compared to assumptions in the budget, which generates additional staffing and supplier costsInfrastructure changes - increased cost of developing the supporting infrastrucutre for the R1 system, such as hosting platformsDelay    - additional costs from later than anticipated go live of the projectR1 Project changes   - additional costs for Oracle licences, service management and change requestsAdditional income is available to fully meet all of these costs from the higher than budgeted demand, and no additional programme funding is required.  DBS plan to update PIC on the revised estimated costs of the programme in July 2016 (date TBC).</v>
          </cell>
          <cell r="CL444" t="str">
            <v>This iteration of the GMPP return is the second to contain the figures from the Full Business Case, following the CST's approval on 1 November 2015. The costs estimates have reduced from the SOBC to OBC and now to FBC. The costs include the main 3 procurement lots which are now contracted, as well as a number of related projects which are not yet contracted. The programme costs are  defined on a 15-year whole life cost basis, running for both CDEL and RDEL until 2031/32. After the initial transition period, the reason for the continued CDEL spend is the "refresh cycles" for the technology.The budget now reflects the change in Airwave costs engendered by Mototola's purchase of Airwave Services Ltd (v7.0 of the FBC Model - see 6.03 above). This impact is reflected in this Q1 return for 16/17.There is an expectation of income from non-3ES users of ESN. This will begin to come on stream once these users begin transition to ESN from FY2017/18</v>
          </cell>
          <cell r="CM444" t="str">
            <v>Project costs to closure is made up of the total SR15 settlement for the Programme from 2016 to 2020. It comprises of all RDEL and CDEL for 4 years and includes Prum settlement. It does not include any business as usual costs for existing services.HOB finance and benefit data was reviewed as part of the PBC submission in June 2016 and is now aligned to the approved PIC envelope. Legacy systems projects, BAU costs and Strategic projects are now included as part of the profiled figures.The costs have been aligned to the PBC as follows;Resource- RDEL (One off new costs - Investment in change) = Total Change Investment- RDEL (Recurring new costs - Investment in change) = Total BAU Investment.Capital- CDEL (One off new costs - Investment in change) = Total Change Investment- CDEL (Recurring new costs - Investment in change) = Total BAU Investment.The figures do not include optimism bias.The total Programme cost including optimism bias is £836.5m. This figure also includes BAU resource.</v>
          </cell>
          <cell r="CN444" t="str">
            <v>The NPV and Whole Life Costs for the IPT Programme reflects the FY16/17 Business Case submitted 29th February.The NPV figure takes into account the IPT Programme costs and the revised IPT benefits, as defined in the Business Case (and which are expected to continue to evolve).As stated in the Business Case, despite the change, “Option 3 – IPT” still returns the highest NPV of the options considered, and is to be considered the best value for money option for the Home Office to deliver an immigration service for the UK.A revised Programme Business Case is being developed and will be presented to the PIC on 28 July 2016.  Following the approval of the revised PBC, the NPV and Whole Life Costs will be updated in subsequent GMPP returns.</v>
          </cell>
          <cell r="CO444" t="str">
            <v>The costs included above relate to:1. The costs of the programme team (Resource)2. The costs of installing wifi and providing laptops and phones to staff (Capital)3. The costs of fit out for the destination building (Capital)4. The cost of moving staff to the destination building (Resource)6. The cost of making good (dilapidations) of the building being exited (Resource).The buildings to be exited have been identified by MOJ estates and scheduled for exit based on lease end/ break dates.The high level costs have been estimated by MOJ estates using a standard formula and these are updated nearer the time of exit following a feasibility study.  Cashable benefits have been calculated based on the amount of rent, rates, service charges etc being paid and is periodically reviewed and updated.</v>
          </cell>
          <cell r="CP444" t="str">
            <v>The programme's forecast shows overall WLC costs increasing by about £3m over the amount in the most recent PBC ( which is well within the tolerance set by HMT on the original aproval) and also a small switch between Capital and Resource related to capitalisation of the build costs of desktops</v>
          </cell>
          <cell r="CQ444" t="str">
            <v>***The Budget reflects the outcome of ABC16. The forecast is the outcome of QRPC1-17 3* Review and IY AP3 Data from PB&amp;F. Private Sector Support costs are included in both the Budget and the Forecast._x000D_
_x000D_
Q4 return reported costs up to AP11. This quarter FY15/16 has now been updated to reflect the AP12 actuals resulting in an adverse variance of £1.4M Near Cash reducing the overall Near Cash underspend in FY15/16 to £78.404M. The variance consists of a variety of minor accounting adjustments for FOREX and end of year accruals together with updated actuals for PSS._x000D_
_x000D_
FOREX adjustments throughout reflect a change to the mandated rate contained in the Corporate Planning Assumptions (CPAs) issued by Centre at the start of the financial year and the variances to the monthly GAR rates._x000D_
_x000D_
The following SRO Savings Measure deferrals from FY15/16 of £16.140M, agreed this quarter, relate to: Aircraft Delivery delays, tail swap delivery delays and the change of AMPA to MPRS (totalling £15.320M for production) and £0.820 relating to the deletion of Falkland Island RIC. Adjustment to reflect this will be made in FY16/17 budget at AP4._x000D_
_x000D_
Production: _x000D_
IY favourable RDEL variance of £6.556M is largely due to PSS variance of £6.155M together with a revised OCCAR admin budget costing which has been amended following robust costings from industry of £0.495M. This has been offset by £74K procurement of Aircraft Navigation Data and £21K adjustment for FOREX._x000D_
IY adverse CDEL variance of £10.850M is due to £4.395M increased PSS together with £3.429M for FOREX, £3M for DIRCM due to general delays in the delivery schedule and resulting technical issues. In addition to these, £1M for AMPA new tasking and a new requirement for infrastructure works to facilitate landing strip trials at Woodbridge. Offset by £1M realism to reflect UK Delta Trial delays._x000D_
_x000D_
The favourable RDEL ABC17 variance of £6.3M in FY17/18 relates entirely to PSS as the cost is now mainly being forecast against CDEL._x000D_
_x000D_
CDEL adverse variances across the ABC17 period totalling £3.1M; are due to £3.180M costs for Delta Test and Evaluation in FY17/18, £2.5M Flight test instrumentation provision (An OCCAR contract which has slipped from last year due to equipment delays) and £1.694M across the period for DIRCM procurement and integration delays previously mentioned together with PSS increase of £3.234M. These increases have been offset by £5.5M Liquidated damages over years 1&amp;2, £0.600M requirement change in FY18/19 for engineering authority technical support no longer required and £1.408M re-profiling for LKMS &amp; DTD, MPRS and other aircraft delays._x000D_
_x000D_
Support:_x000D_
 IY RDEL favourable variance of £6.219M; includes a PSS variance of £0.427M. This together with £5.6M for Infrastructure Facilities Management which has been re-classified as CDEL and £1.057M adjustment for FOREX. IY CDEL adverse variance of £5.979M is mainly due to £6.224M re-classified costs from RDEL, offset by £0.322M adjustment for FOREX._x000D_
ABC17 variances of adverse RDEL of £6.329M and favourable CDEL of £47.216M are due to recosting of the Programme based on New Cost Model figures that supported the PT's Medium Term Contract IOC Submission. Due to a change in engine maintenance strategy, the MTC re-profiles CDEL beyond FY21/22 which are not covered in this PMRS return._x000D_
_x000D_
Cat B-D: _x000D_
At the end of Q4, costs and budget in respect of the Business Innovation and Skills (BIS) payments were the subject of Air Cmd SRO savings measure under ref 20160219AIRSROSAV011. The budget of £35.749M for FY16/17 will be removed at AP4. The budget of £12.125M in FY17/18 (for payment to BIS) was already removed (last quarter, following re-negotiation with BIS). The corresponding forecast costs will be removed by the PT FC accordingly. It is proposed that the payments to BIS will be deferred under the savings measure to FY19/20 (£32.5M and FY20/21 £10.5M). The funding currently sits within the Air Cmd adjustment node where it will remain until agreement is reached with BIS._x000D_
_x000D_
Training: _x000D_
IY favourable RDEL variance of £4.099M consists of £3M VfM receipt, £1.078M FOREX adjustments and £0.021M cancelled accrual for ISS PTT._x000D_
IY CDEL adverse variance of £1.096M consists of FOREX adjustments totalling £1.069M and £0.027M new accrual for Terrain Data Base Insert for North East Africa (Updating the maps in the simulators)._x000D_
_x000D_
Whole Life Costs:_x000D_
The Budget increase of £23.546M on Production relates to SRO Savings Measures which were deferrals from FY15/16 relating to Aircraft Delivery delays, tail swap 1 delivery delays and the change of AMPA to MPRS. This has been offset by the previously mentioned BIS amendment of £12.125M._x000D_
The apparent forecast decrease of £13.652M relates to the corresponding forecast increase by the PT for the savings measures offset by the Medium Term Contract re-profile of CDEL beyond FY21/22 which are not covered in this PMRS return.***</v>
          </cell>
          <cell r="CR444" t="str">
            <v>Position reflects QRPC 1 Post 3 Star Position and AP3._x000D_
_x000D_
Variance to CT:_x000D_
_x000D_
RDEL: Note that the PT has been requested by DPAS to include support costs only up to 2017/18. WLC variance in the period up to 2017/18 of -£2.472M mainly reflects recent increases in the cost of the EFIS Replacement programme advised by the USAF Programme Office.</v>
          </cell>
          <cell r="CS444" t="str">
            <v>This submission is based upon the FY 16/17 AP2 &amp;amp; QRPC1-17 Snapshot 6th June 2016 position for the AJAX (formerly SCOUT SV) Equipment Project. _x000D_
The following assumptions have been made in the QRPC 1 figures above:_x000D_
- The EPP and ESP Forecast and Control Total are reported up to the end of Recce Block 1 (RB1) &amp;amp; Special to Role (StR) Manufacture in FY 2024/25. There is no EPP Control Total in FY 2025/26. EPP CDEL Forecast and Control Total in FY 26/27 cover the purchase of munitions for the Fire Support and Overwatch (FSO) phase of the project._x000D_
- Forecast covers a period of 30 years to FY 46/47. Additional costs to OSD are also inclused in the Ajax Cost Model as follows: EPP CDEL: £65.769M ESP RDEL: £770.228M ESP CDEL: £262.257M.  No budget for future years._x000D_
_x000D_
The Current Year CDEL variance of £37.8M (Underspend) reflects the 16/17 AP2 position and is caused by: _x000D_
--£1.2M Reduction in the value of forecast 16/17 accruals for Recce Block 1 (RB1), Special To Role (STR) and Training demonstration milestones after reflecting the final FY15/16 accruals position which reflected a higher than expected outturn by the AJAX prime contractor_x000D_
_x000D_
-£4.7M GDUK milestone for Manufacture Readiness Review achieved in FY 15/16 _x000D_
_x000D_
-£0.8M - Forecast reduction in value of accrual for AJAX milestone K31 - ES Roles Verification &amp;amp; Validation (V&amp;amp;V) to reflect revised trials schedule _x000D_
_x000D_
-£3.3M Forecast reduction in value of accrual for AJAX Training Milestone TP4 (system CDR) which is contracted to be achieved in March 17. Given mixed performance on training milestones, high risk that completion may slip into 17/18. Milestone is divided into demonstration and manufacture activity_x000D_
_x000D_
-£30.3M Army HQ directed to bring forward major assemblies milestone payment to reflect actual deliveries of hull armour steel.  Will impact ABC17_x000D_
_x000D_
£2.6M Cannon Series Production - Increase in 16/17 accruals for Cannon acceleration payment due to a delay by CTAi in making the planned commitments to enhance Cannon production processes _x000D_
_x000D_
£0.6M - Re-profiling of Cannon accruals in accordance with the latest delivery information received from CTAi and a realistic accruals profiles to reflect the delivery of cannon components and cannon assemblies; Increase due to the delay in CTAi making commitments for Special Tooling Equipment_x000D_
_x000D_
-£1.1M  A re-profile of Synthetic Training accruals forecast covering Command And Staff Trainer (CAST), Combined Arms Tactical Trainer (CATT), Tactical Engagement Simulation (TES) and other minor trainers to reflect expected start dates of tasks with training equipment Design Authorities_x000D_
_x000D_
£2.2M -CT40 Cannon Change Proposals Impact Assessment and procurement Long Lead Items. Slippage from 15/16 due to a delay in agreeing contract amendment and forecast completion date slipping to July 16. _x000D_
_x000D_
£0.2M  Other minor movements across trials, GFE, MoD subsystems  and other minor lines within the Ajax cost model_x000D_
_x000D_
£0.3M Procurement of Cannon Barrel Wear Gauges &amp;amp; Bore sights to aid in service assessment of barrel wear._x000D_
_x000D_
-£2.2M reflects a change in the GAR for the Euro. Central Planning Assumption in ABC16 was of 1.2€. For 16/17 AP2 GAR 1.28€ &amp;amp; _x000D_
_x000D_
The Current Year RDEL variance of £0.178M (Underspend) is caused by:_x000D_
Changes in the forecast consumption of Cannon initail spares _x000D_
_x000D_
Variances between ABC16 QRPC3 and ABC17 QRPC1 CTs are as follows:_x000D_
_x000D_
EPP CDEL – Total +£16.6M_x000D_
_x000D_
£13.4M Year 10 CT adjustment_x000D_
£3M - Ajax Demonstration &amp;amp; Manufacture Phase - GDUK primarily slippage from FY16/17 of Training Milestone TP04 - Critical Design Review (£3.2M)  and minor movement from final accruals position in FY15/16 (-£0.165M)_x000D_
£1.6M - Ajax - Re-profile of training provision for TES, CAST, CATT etc slippage from FY15/16 &amp;amp; FY16/17_x000D_
-£0.6M - Ajax -Re-profile of Cannon Series production accruals for acceleration payment  and cost model correction_x000D_
£1.6M - Ajax - Revised risks and uncertainty from Ajax cost model_x000D_
-£2.8M - Ajax -Update in inflation indices_x000D_
-£0.2M – Minor variances_x000D_
_x000D_
ESP RDEL Total +£21.4M_x000D_
£25.7M Year 10 CT adjustment_x000D_
£0.2M - Change in Profile of Cannon Initial Spares consumption_x000D_
£5.3M - Revised risks and uncertainty from Ajax cost model_x000D_
-£9..8M - Ajax -Update in inflation indices_x000D_
_x000D_
_x000D_
_x000D_
ESP CDEL Total -£0.3M_x000D_
£1.2M Year 10 CT adjustment_x000D_
-£1.5M - Ajax -Update in inflation indices_x000D_
_x000D_
_x000D_
ABC16 Options:_x000D_
The ABC17 QRPC1 CT reflects 2 ABC16 options taken into core._x000D_
1. Option 16LL333B - AJAX - descope Fire Support and Overwatch (FSO) funding - reflected a near cash reduction of £142.2M across the EP period_x000D_
2. Option 16LL274A - AJAX Simulation buildings - Re-profiling existing funds - reflected a near cash reduction of £25.6M across the EP period _x000D_
_x000D_
End ABC 15 Private Sector Support (PSS) CT has been removed from EP to DE&amp;amp;S; ABC 16 PSS forecast to be removed from EP to DE&amp;amp;S.  This is common across all programmes.</v>
          </cell>
          <cell r="CT444" t="str">
            <v>This submission is based upon the final agreed ABC 17 QRPC 1 position for the WCSP Equipment Project, including implementation of Option 16LL171A for WCSP UOR into Core, and Option 16LL337A for ABSV Descope and Defer.  The forecast is the financial profile as per the AP02 Forecast.  The direction from the QRPC1-17 3* review was to hold the costs for the project as per the QRPC3-16 final position._x000D_
The Control Total has been adjusted post-ABC 16 QRPC 3, and matches the WCSP forecast for FY17/18 onwards._x000D_
_x000D_
The following assumptions have been made:_x000D_
- As directed by DP&amp;AS at Q1, both EPP and ESP Forecast and Control Total are reported up to the end of manufacture (FY 2023/24 for WCSP)_x000D_
- The in-year forecast and control total reflects the AP02 position._x000D_
- End ABC 15 Private Sector Support (PSS) CT removed from EP to DE&amp;S; ABC 16 PSS CT is also forecast to be removed from EP to DE&amp;S.   This is common across all programmes.  PSS is not included in the final FY15/16 figure as the journal to transfer costs from DE&amp;S to EP has not yet been entered into the accounts._x000D_
- As Def Res do not issue Control Totals post Yr10, the Future Years Budget has been assumed to match the Forecast (and Costing in Option)._x000D_
_x000D_
As the direction from QRPC1-17 was to hold the WCSP 10-year forecast at the QRPC3-16 position, there are no variances to either budget or previous report in the 10-year period.  There is a variance in Current Year, which is explained below._x000D_
ABSV had all future funding deleted as a result of Option 16LL337A ABSV Decsope and Defer being implemented on PB&amp;F - therefore no costs are reported beyond FY15/16._x000D_
_x000D_
FY16/17_x000D_
EPP CDEL +£3.258M_x000D_
+£2.394M - Funding for procurement of WCSP Training Solution slipped out of FY16/17 as procurement process won't begin as early as previously forecast._x000D_
+£1.331M - Delivery of ammunition rounds slipped due to problems with Point Detonation (PD) rounds causing a re-scheduling of manufacture batches by the Contractor.  Profile is aligned to latest delivery dates received from the Contractor._x000D_
-£1.360M - Costs for BAE Part Two Safety Case and Certificate of Design work increased following receipt of the final proposal from BAE Systems._x000D_
-£1.199M - Change in Foreign Exchange rate from Corporate Planning Assumptions used at QRPC 3/16 (€1.20) to latest General Accounting Rate (€1.28). _x000D_
-£0.307M - Other minor variances_x000D_
_x000D_
ESP RDEL  +£3.298M_x000D_
+£3.298m - Accounting Treatment change - Cannon Manufacture consumables buy has been recategorised as SOIP following a review of the Accounting Treatment, therefore no longer comes under RDEL or CDEL.</v>
          </cell>
          <cell r="CU444" t="str">
            <v>Forcecast values taken from AP02 in Year forecast and ABC 17 - QPRC1 bid.  _x000D_
_x000D_
Current Year (FY 16/17 ) variance due to recategorisation of DSTL Special Armour study as EPP RDEL following PSS Exemption (PSS support Group Mar 16)_x000D_
_x000D_
10 Year variances: -£119.888M EPP and +£-44.582M ESP(NE) Budget-Forecast Variance. _x000D_
_x000D_
Army HQ has aligned the EPP RDEL Assessment Phase budget to the CR2 LEP P9 costing, as per the HM Treasury and IAC approved Initial Gate Business Case (IGBC).  Note that FY 16/17 and 17/18 P9 figures exclude PSS, whereas PSS is included in IAC approved Assessment Phase figures._x000D_
_x000D_
The Demonstration and Manufacture (D&amp;amp;M) Phases and profile for the ESP(NE) phase appears unaffordable between the CR2 LEP P9 costing and budget.  While Army HQ acknowledgse the basis of the D&amp;amp;M and ESP(NE) phases, the budget for these phases has not been changed to match the costing.  Army HQ have communicated that they will monitor and review the D&amp;amp;M and ESP(NE) costings as cost information matures during the Assessment Phase and Annual Budget Cycle 17, with a view to aligning the budget to the costing at a later date.  To assist forecast cost maturity, the Assessment Phase contractor(s) will be contractually required to provide D&amp;amp;M and ESP(NE) forecast cost information with the Invitation to Negotiate (ITN) response, and at each Assessment Phase Key Milestone point.</v>
          </cell>
          <cell r="CV444" t="str">
            <v>Work has now completed on the combined Army and DIO cost and benefits model and therefore the Programme is now ready to start reporting against its benefit costs/savings. The ABP is underpinned by the requirement to deliver financial benefits building to circa £240M per annum by FY 22/23. The agreed value for money assessment for the programme represented a Net benefit derived from Gross savings that result from withdrawing the Army from Germany, off-set against the additional costs of relocating the Army to its new locations and handing back the German estate. The Gross savings from this value for money assessment has been extracted and used to form the Marginal Benefits Target for the first time in this return and the Marginal Benefits Forecast has accordingly been assessed taking account of gross savings generated by the ABP. Marginal Benefits Forecast up to the end of FY 2015/16 are based on actual benefits, whereas Marginal Benefits Forecast for FY 2016/17 onwards represent the Programme’s latest assessment of anticipated benefits. This assessment takes account of the position confirmed in late 2015 that the withdrawal of the final Army unit’s in Germany will now take place in 2019. Further refinement of forecast for future years will be undertaken this year to reflect trend analysis of actual savings achieved to date.In FY 15/16, the ABP achieved Marginal Benefits of £191M (£21M CDEL and £170M RDEL) against a target of £101M (£21M CDEL and £80M RDEL), resulting in a £90M positive variance is largely attributable to reduced LOA rates, civilian manning savings being realised earlier than anticipated, reduced utility costs and early hand-backs of Germany estates has reduced FM costs. At Quarter 1, the Programme is currently forecasting a whole life gross benefit total of £2903M, resulting in a favourable whole life variance of £1259M against the target. These numbers do not yet consider the Ashdown Estate.</v>
          </cell>
          <cell r="CW444" t="str">
            <v>The Army Reserve Programme is funded from a number of sources. Due to the profile of FR20 funding, many Army measures will be funded by a combination of FR20 and Army TLB funding throughout their life. _x000D_
-------------------------------------------------------------------------------------------------------------------------------------------------------------------------------------------------------------------_x000D_
Budget: The budget was reduced by net ~£141M in ABC16, which is now being reported.  The reduction is in funding allocated by Army TLB to pay for increased trained strength.  The forecast of Army Reserve strength provided by DM(A) in Apr 15 predicted below target growth, which is why the TLB took financial risk against it (~£103M).  Also, a number of programme initiatives were transfered out to other areas of the Army TLB because they were no longer delivering ARDP outputs (~£38M). _x000D_
-------------------------------------------------------------------------------------------------------------------------------------------------------------------------------------------------------------------_x000D_
The 10 Year forecast, post initial ABC17 screening, currently shows an increase of ~£53M since FY15/16 Q4, which is the net result of the following: _x000D_
Increased Requirement: Recruiting in FY15/16 was more successful than forecast, particularly ex-Regulars, who were enticed to join by financial incentives (FIs). This has caused an increase to predicted manpower, adding £55M to the cost of trained strength from that forecast in ABC 16.  This has resulted in pressure in FY16/17 and FY17/18, much of which is likely to fall away, but measures are being worked up with the TLB should they be needed.  The forecast also includes funding for initiatives that are likely to be needed to sustain growth (~£40M for new Financial Incentives and ~£30M for extensions to FORTIFY manpower), which takes the total planned increase this quarter  to ~£125M.  _x000D_
Reduced Requirement: A rigorous review of existing requirements has taken place, which has identified areas where financial relief can be achieved.  The headlines are ~£45M to come from equipment (requirement to be met as part of the Army Equipment Programme); ~£8.5M to come from the recruiting pipeline (to reflect reduced level of reserve inflow); ~£4M from uniform grants (cost being met by other funding source), ~£4M from existing FIs (early termination of old FIs to cater for new ones) and £10.5M from rationalising a number of smaller initiatives like Reserves Portfolio Employment Model, Lead First, ASLS Training Staff.  The reductions identified equate to ~£72M.</v>
          </cell>
          <cell r="CX444" t="str">
            <v>Variance Explanation:_x000D_
The basis of the costs within this table is FY16/17 AP02 Forecast and ABC17 QRPC1 position. This covers all costs incurred on the Boats 1-3 and 4-7 P9s._x000D_
The In-Year Variance (15/16) is driven by additional Dredging activities required to meet the August 15 Barrow Exit for Boat 3 and additional costs to support the Exit date._x000D_
The key variances from 16/17 - 25/26 have arisen from ABC16 QRPC costings. Adjustments were made  to the Boat Build assumptions, Boats 4-7 schedules were updated to latest position, Boats 5, 6 and 7 were costed in line with Boat 5 contract negotiations and the latest view on rates (+£149M). Additional costs associated with the increased schedules were costed to reflect additional change, obsolescence and dredging costs (+£43M).</v>
          </cell>
          <cell r="CY444" t="str">
            <v>This Financial section only reports CEPP Marginal Costs for the PMO. The core projects (QEC, LTNGII and CROWSNEST wihich also submit DMPP reports) include the full costs of their projects. _x000D_
CEPP Marginal costs are derived from overall HOCS finance, and based upon approved ABC15 budget position._x000D_
_x000D_
CEPP is showing a £0.252 reduction in its forecast as part of TLB in-year savings measures for FY 16/17.</v>
          </cell>
          <cell r="CZ444" t="str">
            <v>From Q1 2016/17 the Affordability reporting format has been revised:  Previously reporting has been by EPP and ESP for Cats A and B programmes only.  With effect from this Report, reporting includes Cats C and D programmes, framed on the CADMID cycle.  This will present the pipeline completely and as a single entity, aiming to provide greater financial clarity by liniking the programme cycle to the funding.  This change does mean, however, that changes since Q4 2015/16 are not obvious in PMRS and it will also take time for trends to become apparent from PMRS reporting._x000D_
_x000D_
The Forecast reflects the costed position at the 3* Quarterly Review of Programme Costs.  In this report Management action and Departmetal efficiency measures introduced in ABC16 have been assumed to comprise CDEL entirely and have been apportioned equally against the D and M phases.  It is acknowledged that this is a blunt approach, which will be refined in future reporting._x000D_
 _x000D_
The CWP Review during SDSR 15 planned a CW Portfolio that was affordable over the 10-year period.  SDSR/ABC16 introduced pressures in the pipeline across the 10-year period and in the early years in particular.  This is particularly true in Year 4 and work is in train to address this variance in future ABCs.</v>
          </cell>
          <cell r="DA444" t="str">
            <v>The variation in spend versus budget:_x000D_
Previous years - Better rates from competition than expected and an approval that was 90% confidence._x000D_
13/14 - Significantly better rates from competition than expected, an approval that was 90% confidence and some programme slippage with some spend moving into 2014/15._x000D_
14/15 - Programme slippage resulting in a delay to starting implementation._x000D_
15/16 Variance Explanation: _x000D_
RDEL -  The expected outturn reflects an increase as a result of one more payment milestone to IBM accrued this year than had been forecast in Jnauary 2015 when the Review Note was submitted. _x000D_
The remaining figures reflect the revised budget and forecast infromation from the Review Note approval in March 2016._x000D_
16/17 Variance Explanation:_x000D_
RDEL - The funding for risk is not currently forecast to be spent within the year because it has not been given in our control total budget._x000D_
CDEL - Forecasting CDEL spend for Release 4 which is yet to be finalised.</v>
          </cell>
          <cell r="DB444" t="str">
            <v>1. To date, the scope of CPC DMPP returns has been the Core Production Capability (CPC) project (contract NPC1b/2083) funded from the P900458000 line. This P9 line also funds minor related projects on the two nuclear licensed sites at R-R Raynesway Derby. Where applicable, P9 figures in this return have been reduced to reflect the following contractual scope of the CPC project only:_x000D_
-	Sustainment to end of FY2022/23_x000D_
-	Full Regeneration_x000D_
-	Power Module_x000D_
-	Core H Refuel &amp; Resilience (CHRaR) activities_x000D_
_x000D_
within 16/17 Q1 we have reported against the overall Control Total for the whole of the P9 line._x000D_
_x000D_
Those items that are included within the P9 line but are yet approved include:_x000D_
a.	Sustainment from April 2023_x000D_
b.	Sustainment (J2, J3 and J4 – Exotic Materials + PM labour)_x000D_
c.	J2, J3 and J4 SNM Material_x000D_
d.	H14 non-nuclear material, and marginal production costs_x000D_
e.	H14 SNM Material_x000D_
f.	Chem Plant Enhanced Maintenance_x000D_
g.	Chemical Plant Regeneration (SMPC)_x000D_
_x000D_
_x000D_
2. The cost of Special Nuclear Material (SNM) for H13 and H14 is within the scope of the CHRaR approval and is now included within the CDEL forecast._x000D_
_x000D_
3.  Source of Financial Data: _x000D_
_x000D_
Forecast: The forecast for the next 10 years is from ABC17 QRPC1, as are the following 2 years (future years). The current year outturn forecast is from the FOO at AP3 (June 2016)._x000D_
Note: Only the committed current scope is shown._x000D_
_x000D_
Budget: The current year, and the next 10 years, are from ABC15 QPRC2, as revised at QRPC3. These figures have been retained as the current year's Control Total (as shown in ABC17 QRPC1)._x000D_
Note: The allocation for the 'Next 10 years' includes provision for continuing core production cabalility, in line with the contract, but beyond the current pricing period and approval (this is therefore not committed)._x000D_
_x000D_
4.  Total Forecast variance: The ABC17 QPRC1 submission and review process has declared a forecast for the current approved CPC Scope of Work that is £222.374M above the combined Main Gate and CHRaR approval; a further increase since last quarter of £7.884M. The forecast includes CDEL &amp; RDEL, and includes essential 'in scope' CDEL requirements identified by the MoD project team, which are not yet in the Rolls-Royce forecast. Special Nuclear Materiel is now included in the figures, and is shown as CDEL._x000D_
_x000D_
5. CDEL 2016/17: Due to budget pressures, MoD has informed Rolls-Royce that their target for this financial year is £195.437M (CDEL less Foundation Contract Charge). Rolls-Royce have indicated that they expect to achieve this outturn._x000D_
_x000D_
6. Previous years notes: _x000D_
_x000D_
a. The DMPP includes actual spend and historic budget for one year of Assessment Phase (FY11/12). DPAS-DMPP have confirmed at 15/16 Q1 that this report should continue to include this._x000D_
_x000D_
b. FY11/12 actual spend represents Review Note 2011 approved early release of £13.386M, against the CPC Main Gate Business Case for funding of Assessment Phase. The FY11/12 budget of £84.390M was originally set prior to the delay of the Main Gate contract award._x000D_
_x000D_
c. FY12/13 actual spend includes £5.975M from the end of the Assessment Phase Contract (NPC1b/2075), against the PR12 budget of £115M. Work intended to be carried out in FY12/13 and not completed, due to the delay of the Main Gate contract award was reprofiled in ABC13 Q3 and is identified above in forecasts for FY13/14 onwards. _x000D_
_x000D_
d. The budget total of £304.655M comprises FY11/12 (£84.39M), FY12/13 (£114.87M) and FY13/14 (£105.395M)._x000D_
_x000D_
7. CPC Project provides a core manufacturing capability, and delivers cores into Astute, Vanguard re-fuel, and Successor programmes.  No military capability DLoDs are applicable, and this capability is funded from the single P9 line above.</v>
          </cell>
          <cell r="DC444" t="str">
            <v>Figures based on PB&amp;amp;F 220160701 AP03 and QRPC1-17 Post 3* _x000D_
_x000D_
The forecast profile now reflects the MGBC approval (Including Part VAT £9M) however due to timing the CT does not correctly reflect the approved profile. _x000D_
_x000D_
Budget Variance:_x000D_
1. Variance in FY 15/16 -£9.401M is due to Assessment Phase 3.2 De-risking activity bring forward (-£9.885M) and an element of IP spares budget not spent as budget set too high (£0.500M)_x000D_
2.  The forecast now reflects the approved MGBC however the CT is based on the QRPC3-16 costs which did not correctly reflect the final MGBC and therefore causing the variances in FY 17/18 (£2.322M), FY 18/19 (-£0.191M), FY 19/20 (-£0.533M), FY 20/21 (£1.138M), FY21/22 (-£5.149M), FY 22/23 (£0.100M), FY 23/24 (-£0.501M) and FY 24/25 (-£0.017M).  _x000D_
3. Variance in FY16/17 -£0.027M due to cost of risk being reviewed._x000D_
_x000D_
PSS Transfer to DXO in FY 15/16 £1.124M  16/17 £3.500M  17/18 £3.500M - these values have not been included in the budget or forecast costs._x000D_
_x000D_
Changes Q4 to Q1 £6.408M_x000D_
1. Increase in Forecast £31.661M as the cost now reflects the approved MGBC (£31.363M) and Risk reviewed -(£0.027M)._x000D_
2. Increase in Budget £38.069M as the baseline has been increased to match the QRPC3-16 cost however due to a timing issue the final MGBC costs were not populated in PB&amp;amp;F.</v>
          </cell>
          <cell r="DD444" t="str">
            <v>Costs for FY14/15 represent only the expenditure on the Cryptographic Enabling Services (CES) project, not including any preceding projects (CCP/CIPHER).   The FY16/17 forecast reflects the AP03 forecast (June 2016).  In year variance to Budget is driven by greater clarity being driven on Technical Support/MAS requirements.  The 10 year forecast reflects the agreed position from QRPC 1/17 3-star review which is based upon a cost model estimate which has matured from QPRC 3/16.  For Years 1 and 2 the Forecast has been reduced and re-profiled into Years 3 and 4 to reflect a more realistic I&amp;amp;I and procurement profile. Year 10 Forecast was included due to no Year 11 Roll forward profiled from previous QRPC.  There has been a significant increase in ROC (£419M) identified from the Current Cost Model assumptions which include Front Line Command Installation &amp;amp; Integration costs. Funding for FLC Installations and Integration can be transferred later if required. JFC Portfolio office is reviewing options for accommodating the negative variances in Years 3 and 4 within ABC17.</v>
          </cell>
          <cell r="DE444" t="str">
            <v>Budget updated to reflect closing position of ABC16, including implementation of SDSR &amp;quot;Regulator&amp;quot; Option 16JJ080. Forecast cost updated to reflect Jun-16 IGBC IAC submission (also matching QRPC1-17).  New Budget Variance (&amp;lt;1% in 10 Year Total, Nr Cash terms) driven by: matured cost estimate for SK6A satellite and matured cost and timing estimates from SK6 EC satellites; reprofiling of terminals acquisition; costs added for new generation of military modems; matured view of Assessment Phase composition, including splitting of activity into three workstreams; full transition phase costs incorporated for SDW; removal of profiling wedge associated with original Option costsing. Forecast cost will continue to be developed during the Assessment Phase.</v>
          </cell>
          <cell r="DF444" t="str">
            <v>Army &amp;amp; JFC Facing:_x000D_
C.Year figures as per AP02 submitted. Last Year 2015/16 figures as per FY15/16 AP12 Final Position dated 18 Apr 2016._x000D_
QRPC figures as per ABC17 QRPC1-17 Pre 3* Snapshot dated 6 Jun 16.  Post 3* Review, BATCIS directed to remove DSA variance. _x000D_
Future Years are as per PB&amp;amp;F PMRS report._x000D_
_x000D_
Significant Variances:_x000D_
Overall variance, £6.8Bn:21.07.16MA Budget Matched with Forecast-This is not a real Fin Variance to the programme. _x000D_
Def Res not issuing CTs past Yr10.  It is assumed that CTs will be matched to the costing as the models rolls over. _x000D_
10 Year Variance, £21.9M:_x000D_
DSA - ABC16 Option to reprofile and reduce DSA costings implemented in ABC16.  PBF costing £23M over CT as a result in a last minute change in the numbers involved in Pulse buy 1 - this is being considered in ABC17, with a view to reducing the costings to CT_x000D_
Falcon Ph2 Exploit - Costings reprofiled in FY17/18 to align with the remaining milestones_x000D_
C.Year Variance, (£5.9M):_x000D_
Falcon Ph2 Exploit - Costings reprofiled in FY16/17 to align with the remaining milestones_x000D_
Falcon Trinity - JFC IY Savings Measure_x000D_
Last Year, £22.8M:_x000D_
Historical VAT Treatment of PDS contracts_x000D_
_x000D_
Major changes from Q4 Submission:_x000D_
Falcon Trinity - JFC IY Savings Measure_x000D_
Falcon Ph2 Exploit - Costings reprofiled to align with the remaining milestones</v>
          </cell>
          <cell r="DG444" t="str">
            <v>1.These figures are based on the QRPC 17 Q1 and AP3 position. _x000D_
   _x000D_
The main changes are as follows:_x000D_
_x000D_
A.  In Year FY16/17 Position_x000D_
_x000D_
i.	LII Platform_x000D_
Changes between Qtr 1 forecast and CT:_x000D_
_x000D_
The LII Platform Programme is now forecasting under budget by £11M._x000D_
_x000D_
Variances in Year:_x000D_
_x000D_
FOREX movement between CT at £/$ 1.47 and current FOO 1.46 $/£ GAR -£1M_x000D_
Variances on low value RDEL support activities, including planned reduction in manpower costs for the Australia Canada UK Reprogramming (ACURL) activities	+£0.5M _x000D_
_x000D_
CDEL is + £11.5M below CT_x000D_
_x000D_
Profile difference in ABC16 cost model and draft contract Performance Based Payment Plans (BPPs) received from the US. LRIP9 and 10 PBPs yet to be negotiated and finalised by the US - impact under review with further re-profiling to be considered as part of AP4 and QRPC2-17 -£14.4M_x000D_
_x000D_
FOREX. Movement between CT at £/$ 1.47 and current FOO at 1.46 £/$. - £3.2M_x000D_
_x000D_
PSFD MOU Composite Share Ratio Contributions (CSR) - Production Non Recurring (PNR). Reduction in UK liability to the PSFD MOU. This relates to production tooling and the JPO reduction in US FY17 costs between that forecasted and approved at the September 2015 Joint Executive Steering Board (JESB) and the reduced UK co-commitments for approval at the forthcoming September 2016 JESB. This does not take into account the accrual change related to the LII FCR - this action will take place once the CT has been reduced	+£2.4M _x000D_
_x000D_
Block Upgrade 3i/3f. Slip of activity into FY17/18 as reflected in QRPC1-17	+£15M _x000D_
_x000D_
Follow on Modernisation (FOM) Reduction in UK liability to the PSFD MOU - Production tooling and the JPO reduction in US FY17 costs between that forecasted and approved at the September 2015 Joint Executive Steering Board (JESB) and reduced UK new commitments for approval at the forthcoming September 2016 JESB	+£4.5M 	 _x000D_
_x000D_
Reduction in cost of the UK contribution to the Global Spares Pool +£5.8M_x000D_
_x000D_
ii.	LII Non FoA Basing +£20.5M_x000D_
_x000D_
Slippage in Work Package delivery and revised estimate._x000D_
_x000D_
B:  ABC 17 Position for overall LII Programme is £56M over CT_x000D_
_x000D_
i.	LII Platform is £40M over CT:_x000D_
_x000D_
ABC 17 – Changes between Qtr 1 Costing and Control Total_x000D_
_x000D_
RDEL - £8M over CT - PT had assumed a higher yr 10 roll forward figure and thus had not assumed an overspend in their costings._x000D_
_x000D_
Recoupment Receipts – Foreign Military Sales   +£16M (Implementation of FY16/17 FCR savings measures)_x000D_
_x000D_
Re-classify Continuous Improvement Programme as RDEL -£8M_x000D_
_x000D_
SDSR RDEL and CDEL realignment . Correction of PB&amp;amp;F inputs, as a result of deeper review of latest cost model details and estimates.  -£13M_x000D_
_x000D_
_x000D_
CDEL - £32M over CT_x000D_
_x000D_
Phase 2 ACURL TR3 HardwareAustralia Canada UK Reprogramming Laboratory (ACURL) Phase 2 cost estimate increased to accommodate the impact of technical refresh for Aircraft configuration (called TR-3). This will be the subject of Review Note ahead of procurement decision.  -£34M._x000D_
_x000D_
URF – JPO has reduced the Annual Cost Estimate (ACE) in line with the antifcipated negotiated postion. UK has retained a pre-negotiated position but has reduced the URF in line with SAR15 Learning curve. Result is to reduce average URF from $135M to new $127M (SDSR URF average was circa £128M post Option) +£24M_x000D_
_x000D_
Strategic Low Observable Verification Facility (SLOVF) – increase to allow for additional costs for enabling works and demolition activities in line with DIO agreement and forthcoming Review Note.  -£8M._x000D_
_x000D_
Depot Stand-up Increase in UK share of Global Support Solution (GSS) depot costs based on latest JPO cost estimates (including increase in propulsion depot activation costs). Post Design Services ARM risk effectively moved to an issue.  - £14M_x000D_
_x000D_
Block UpgradesBlock 3i/3f upgrade for Aircraft BK1 - 8 has slipped from FY16/17 into FY17/18 in line with US Depot Flow Plan.  This has beene reflected in the  FY16/17 in-year forecast of outturn submission.  - £13M_x000D_
_x000D_
SDSR RDEL/CDEL realignment - Correction of PB&amp;amp;F inputs, as a result of deeper review of latest cost model details and estimates. +£13M_x000D_
_x000D_
Pilot Flight Equipment (PFE)Uplift in PFE cost estimates to align with latest pilot throughput requirements. -£7M_x000D_
_x000D_
Re-classify SDSR and Continuous Improvement Programme as RDEL +£8M_x000D_
_x000D_
Global Sustainment Solution (GSS) Cost moved to Workstream 3 (RDEL) in accordance with JPO Annual Cost Estimates.  +£7M_x000D_
_x000D_
Initial Spares: Implementation of latest JPO cost estimates for Initial Spares - reflecting a general reduction across both Training and Support Equipment Spares. +£6M _x000D_
_x000D_
Implementation of FY16/17 FCR Savings Measures +£3M_x000D_
_x000D_
ii.	Lightning Basing £15M over CT – slippage from FY16/17 and revised estimate</v>
          </cell>
          <cell r="DH444" t="str">
            <v>As highlighted in the commentary section, the above Forecast has been updated to reflect expenditure on the Defence Fulfilment Centre which is lower in FY15/16 than planned with costs slipping to FY16/17. The result is a Budget Surplus in FY15/16 and a £27.5m deficit in FY16/17._x000D_
_x000D_
No changes since last report.</v>
          </cell>
          <cell r="DI444" t="str">
            <v>Current Qtr1 Changes: MARS Tanker FY15/16 (-£148K) Increase due to spend on GFE, which was slightly higher than estimated for this FY.  FY16/17 and FY17/18 (+£15M &amp;amp; -£15M) Variation due to implementation of FCR16MM276A &amp;quot;TIDE Class Tanker Build cost deferral&amp;quot;. Costings based on AP2 Forecast and ABC17 QRPC1 3* Review, noting in this format a negative (-) reflects an overspend._x000D_
_x000D_
_x000D_
_x000D_
_x000D_
Qtr4 Changes: MARS Tanker EPP CDEL FY15/16 (+£500K) Reduction due to re-classification of an Afloat Support Shipping Engineering &amp;amp; Technical Support (ASSETS) task from EP to PSS funding.  ESP RDEL FY15/16 (+£200K) Delays in DSME build programme means the sea voyage to the UK in FY15/16 will now take place in FY16/17. Approved through Workstream 2 Phase 1 exercise._x000D_
Changes based on Navy Command Workstream 2 Implementation Note dated 15 Dec 15, ABC16 QRPC3 3* Review and AP11 (AP10 Actuals –AP11/12 Forecast), noting in this format a negative (-) reflects an overspend._x000D_
_x000D_
PSS Spend has been removed from cost forecast as per Navy Command direction 07/01/16. This has removed the following from the forecast line: FY14/15: -£2.522m, FY15/16: -£2.170m, FY16/17: -£1.200m, FY17/18: -£1.200m. Total removal of -£7.092M.</v>
          </cell>
          <cell r="DJ444" t="str">
            <v>*** The budget is based on the outcome of ABC 16 and the forecast is based on QRPC 1-17 post 3* review. IY forecast is as at AP3. _x000D_
_x000D_
Air Cmd have been advised by DPAS on other major programmes are to include PSS for FY1516, FY1617 and FY1718 which were transferred to DXO from the CT. Information from the DT Finance team has been received and included in both the budget and forecast. FY15/16 £1.2M, FY16/17 £3.215M and FY17/18 £3.340M. PSS figures remain as reported last quarter as updated figures have not been received from the DT FC._x000D_
Last quarter forecast costs for FY2015/16 were reported as at AP11 and these have been amended above to reflect the close of AP12 actuals as reported to DE&amp;amp;S Domain Finance._x000D_
_x000D_
IY the favourable variance of £13.2M is a result of 3 FCR SRO Savings Measures as follows:-_x000D_
20160222AIRSROSAV017 £8.212M  Reduce number of DVCRs and DACRs from 3 to 2 offset by 1 additional PSR at RAF Wittering_x000D_
20160222AIRSROSAV021v2 £0.011M Delay Instrument Flight Recovery at Leuchars by 12 months whilst running on existing equipment and service_x000D_
20160222AIRSROSAV022 £5M cost deferral to FY17/18_x000D_
_x000D_
The effect of these Savings Measures in the ABC17 period is masked by unexplained variances which are currently under investigation with the DT FC. Year 10 RDEL CT of £64.017M is also under investigation as it is an increase of £6.059M on the estimated cost of £57.958M previously reported in PB&amp;amp;F and exceeds the usual 2.3% inflationary cost increase anticipated in the Corporate Planning Assumptions. Year 10 CDEL CT of £6.615M is also under investigation for the same reason and CDEL was not previously forecast for FY26/27 in PB&amp;amp;F._x000D_
_x000D_
Whole of life costs have reduced overall by £24.171M Near cash</v>
          </cell>
          <cell r="DK444" t="str">
            <v>On 9 Dec 15, the Chief Secretary to the Treasury approved the design of the Pay Model; Both the budget and forecast have been amended to reflect the approved Pay Transition costs from FY 16/17 to FY 18/19._x000D_
_x000D_
Changes from FY15/16 Q4 variance:_x000D_
16/17:  JPA change programme costs have decreased by £2.071M following a review of in-year requirements. As components are completed staff are no longer required, resulting in a reduction in staff costs of £0.134 in the Programme and Project teams and £0.449M in DBS. _x000D_
_x000D_
17/18:   JPA change programme costs have increased by £0.929M following a review of future requirements. _x000D_
18/19:   JPA change programme costs have decreased by £0.210M following a review of future requirements. _x000D_
19/20:   JPA change programme costs have increased by £0.021M following a review of future requirements.</v>
          </cell>
          <cell r="DL444" t="str">
            <v>Forecast is based on option 3b Not to Exceed as shown in the GV1 RN (JFC/ISS/ALPHA101) dated 18 Feb 2015. Budget is assumed to be fully funded via IYM FY15/16 and ABC16 outcomes, which align with Programme Approval. Post March 2019 funding is for a successor programme currently known as Future Desktop and is not shown in this return.  The Funding CT has risen to the level of the IAC approval of Jul 15 (£1,232M under GV1 RN (JFC/ISS/ALPHA101) dated 8 Jul 15).  £1,157M was the funding available in the run-up to RN approval but all parties (incl JFC) agreed that funding would be raised to the actual approval level post ABC17.</v>
          </cell>
          <cell r="DM444" t="str">
            <v>Forecast to budget variance:_x000D_
Prev Years_x000D_
This is an accumulation of all the variances across prior years. Variance is mainly due to a slow down in the construction projects in prior years offset by increased maintenance costs on the current infrastructure_x000D_
Last Year (-£39.005M)_x000D_
Variance is due to delays on the major construction projects and implementation of savings measures by FMC Nuc_x000D_
Current Year (+£69.052M)_x000D_
Variance is due to the inclusion of VAT on the capital spend due to the latest position with HMRC. _x000D_
Next 10 Years (+£0.000M)_x000D_
No variance due to the bid matching the current approved budget_x000D_
Variance from previous report_x000D_
Variance in years 2025/26 and 2026/27 due to removal of forecast and budget figures as this was not provided against an existing approval.</v>
          </cell>
          <cell r="DN444" t="str">
            <v>Forecast and CT updated to refelct QRPC1_17 AP03._x000D_
_x000D_
Variance:_x000D_
_x000D_
FY16/17 - RDEL CT to be transferred in.</v>
          </cell>
          <cell r="DO444" t="str">
            <v>No Variances</v>
          </cell>
          <cell r="DP444" t="str">
            <v>Commentary on variance (and any changes since last report)_x000D_
Q1 16/17 – DMPP_x000D_
_x000D_
Section 4.1 _x000D_
_x000D_
Financials have been updated for QRPC1-17 post 3* screening._x000D_
_x000D_
Budgets and forecasts do not implement SDSR 2nd Carrier or LPH Capability announcements._x000D_
_x000D_
Forecast vs Budget_x000D_
_x000D_
Whole Life Forecast: 7401.845M_x000D_
Whole Life Budget: 7355.791M_x000D_
_x000D_
VAR + 46.054M_x000D_
Main drivers of cost variance:_x000D_
Support -50.456M _x000D_
(IP/IS + TLS)_x000D_
The Support has failed to purchase IPS at the expected rate due to the lack of resources. In Yr this CT is being utilised to balance the QEC programme and although the purchase of spares have been deferred and will need to be put back into the programme._x000D_
Support still reflects the pre SDSR assumption of 1xER 1xVHR._x000D_
_x000D_
Infra + 58.588M _x000D_
DIO have reported increased Infra costs associated with the Northern Ammunitioning Jetty as a result of the new contract provisions that will accrue to the Infra P9._x000D_
There is cost growth within the Dredge due to the discovery of unexploded ordnance. _x000D_
Costs associated with essential NBC(P) Logs Spt date preparedness have also been identified. _x000D_
_x000D_
Build/STOVL +46.188M_x000D_
The ACA cost growth as reported in EAC 1-17 has now been included with the DMPP, MOD is liable for 50% of the £71M_x000D_
_x000D_
Risk Outside Costing/Programme Financial shortfalls:_x000D_
_x000D_
Previously reported additional £100M of build costs are expected to accrue in excess of the RB13 announced figure which are unfunded in the Maritime plan at present._x000D_
In addition it is assessed that there are some £75M - £100M of costs associated with capability requirements that were held outside of RB13, incl but not limited to IS/Coalition C2 capabilities, further Naval Base Infrastructure works and Training costs. The first tranche of these were bid in ABC16 – further bids will be made through ABC17._x000D_
_x000D_
_x000D_
FD(N) has written to DGFin to outline expected pressures that will need to be treated in ABC17._x000D_
_x000D_
ACA forecast:_x000D_
_x000D_
The ACA EAC1 reported over by £36M (Mod Share). DE&amp;amp;S DG Fin has agreed to include this within Costing. EAC3 will provide a robust bottom up cost to go expectations of + or - £30M.   There is increasing evidence in the reported CPI/SPI trend analysis that indicates that the ACA will not be able to reduce this forecast overspend and CDT/IPT/RP discussions are under over handling strategy into ABC17._x000D_
_x000D_
Profile_x000D_
_x000D_
The programme’s profile variances are yet to be addressed; DE&amp;amp;S assessment is that some profile shortfalls may slip in future years but that action is now required to re-align programme profile to CT profile._x000D_
_x000D_
The strategy for handling this work is under discussion with Navy RP._x000D_
_x000D_
_x000D_
Whole Life Budget Last Quarter: £7263.617M_x000D_
Whole Life Budget This Quarter: £7355.791M_x000D_
_x000D_
Change: £ 92.174M_x000D_
_x000D_
The change is due to additional Support budget as a result of QRPC3-16 Current Costing roll forward into CT._x000D_
_x000D_
_x000D_
_x000D_
Budget Scope: The scope that is covered by approval so far includes:_x000D_
_x000D_
Core Build as covered in the Review Note £6212M_x000D_
CV Conversion (NTE) £55M_x000D_
QEC Infra £121M_x000D_
SPT development Phase £13M_x000D_
IP/IS provision £129M_x000D_
_x000D_
£6530M_x000D_
With an additional budget outside approval of:_x000D_
_x000D_
STOVL £63M_x000D_
INFRA £47M_x000D_
CV Conversion reduction -£12M_x000D_
SPT £627M_x000D_
_x000D_
_x000D_
Giving a total current Programme Budget of: £7256M_x000D_
_x000D_
_x000D_
Forecast Last Quarter: £7453.614M_x000D_
Current Forecast: £7389.364M _x000D_
Movement of: -51.769M_x000D_
_x000D_
_x000D_
Build- EAC1-17 Cost growth is now included in the forecast and additional Customer Funded Change (TMS cost growth_x000D_
Support- has failed to purchase IPS at the expected rate due to the lack of resources although the purchase of spares have been deferred they will need to be put back into the programme._x000D_
_x000D_
_x000D_
_x000D_
_x000D_
Notes: _x000D_
_x000D_
1. Individual CTs for Build and STOVL have been re-aligned to allow reporting against individual approval limits. PBF Sunk costs/PY costs do not reconcile to the audited accounts._x000D_
_x000D_
2. BUILD: The build forecast is based on ACA EAC Q1 and QRPC 1-17 post 3* review of ACA costs + MOD liabilities. The 1* agreed position does include the ACA forecast over of £36M (see above). The build does not include the funding required to take the 2nd Ship to enhanced SRVL capability (£25M excl JAFAN pressure) which is an SDSR option cost._x000D_
_x000D_
3. SUPPORT: uncertainty remains in the support forecast which will endure until the SDP reports and MGBC is derived. The forecast reflects the latest DES QRPC 1-17 position which is post IS/IP RN. Difficulty in achieving contract placement against spares and developing Equipment Management SQEP are currently driving the financial risks in the support programme early years. _x000D_
_x000D_
4. INFRA: Infra achieved approval against the reprofile/price increase for the BT Cable forecast of approx £8M. A CT transfer has been received from DIO. Infra Forecast and Budget has been reconciled to P9, DIO CIP and NBC(P) lines which are reported seperately._x000D_
_x000D_
5. CV WRITE OFF: It is understood that the negotiations for the two elements in this line are now concluded and the forecast of £41.596 will be close to the final outturn. There is a small risk of further costs associated with the FMS case._x000D_
_x000D_
6. STOVL: To avoid confusion - This P9 line is titled ‘STOVL’ on PBF and so this name is used here. Ships Acq use this the term ‘SRVL’ for this line._x000D_
_x000D_
Negotiations with LII over responsibility for approval/procurement have concluded and SRVL requirements will transfer to LII idc with associated CT._x000D_
_x000D_
7. ASCG – Delivery of the fit to receive requirement has slipped a year and will need to be re-bid into CT. _x000D_
_x000D_
_x000D_
8. The following DLOD Programme costs remain under investigation:_x000D_
_x000D_
a) Infra – QEC specific requirements programmed and funded through the DIO CIP_x000D_
b) Dedicated Programme staff_x000D_
c) IS costs held within JFC_x000D_
d) PSS costs are excluded._x000D_
e) Manpower – Ships Companies_x000D_
_x000D_
None of these costs will be reported until i) they are agreed with the Delivery organisation; ii) it is confirmed they are not included in any other DMPP return iii) the inclusion has been discussed, and agreed, with DPAS as correctly chargeable to the Programme._x000D_
_x000D_
_x000D_
_x000D_
In year - FY15/16_x000D_
_x000D_
RDEL is reporting an underspend of £15M comprised of:_x000D_
_x000D_
Support_x000D_
£15M under: lack of commercial and technical support in the DE&amp;amp;S is hindering the placing of commercial vehicles for procurements_x000D_
_x000D_
_x000D_
CDEL is reporting an overspend of £31M. The biggest movements are:_x000D_
_x000D_
Build + £26M_x000D_
EAC1-17 ACA cost growth reflected some of which is offset by profile slip in MOD Costs.</v>
          </cell>
          <cell r="DQ444" t="str">
            <v>1.  16/17 - The current variance against CT of 0.178 is made up £0.262M FOREX reduction and £0.083 increase due to Survive Modelling &amp;amp; DHH Loch Goil slippage from 15/16_x000D_
2.  19/20 - £0.447M for the System Test Unit Upgrade was deferred to 19/20 as a BOI Package A savings measure.  The Forecast for this is still in 16/17 but the CT has been moved to 19/20 as per NC FCR.  This is a timing issue and will correct by Q2._x000D_
3.  The above numbers do not include Private Sector Support (PSS) costs from FY 15/16 to FY 17/18, as these have been transferred to the TLB Plan._x000D_
4.  15/16 Outturn variance to Budget due to FOREX credits.</v>
          </cell>
          <cell r="DR444" t="str">
            <v>Changes since previous: _x000D_
Updated forecast to reflect 15/16 outturn, 16/17 AP02 forecast and ABC 17 Q1.  Control Totals reflect ABC15 as issued by the customer adjustment for Transfers. _x000D_
Forecast updated to include all PSS costs and fade adjustments held against Platform P9. _x000D_
15/16 variance mostly due to additional spend on facilities programme._x000D_
16/17 variance due to deferral of Shore Integtation Facility (not yet reflected in ABC)_x000D_
_x000D_
Variance to budget (10 year): _x000D_
'Platform +403M: _x000D_
+25M Additional Design labour hours and supply chain costs _x000D_
(154M) Risk and uncertainty movements, _x000D_
+66M additional technical support and training requirements, _x000D_
+61M Barrow Facitilies, _x000D_
+58M ILS, _x000D_
+158M RR Design and Build,  _x000D_
+56M Combat Systems mainly driven by Kit Malago and Silver Flank Arrays and inclusion of Shore integration facility, _x000D_
+58M SWSS missile tube outfitting, _x000D_
+133M Revised estimates for NSS &amp; SMITE operating costs, _x000D_
(27M) Inclusion of project fade. _x000D_
+10M PSS costs previously excluded, _x000D_
(37M) Year 10 CT rollforward_x000D_
_x000D_
INFRA (179M): _x000D_
(108M) risk and uncertainty, _x000D_
(77M) Faslane Nuclear Infrastructure continious availability projects recosted, _x000D_
+6M minor variances_x000D_
_x000D_
(222M) Lochner IGBC revised costings and assumptions._x000D_
_x000D_
NPCT (2M): Primarily, unexpected maintenance of demand for US embedments_x000D_
_x000D_
NGNPP CDEL (383M): _x000D_
£183m Risk/Uncertainty. _x000D_
 £22m USA VAT.  _x000D_
 Primary Plant Manufacture (£9m) &amp; Development (£37m).  _x000D_
Secondary Plant Manufacture (£57m) &amp; Development (17m)._x000D_
_x000D_
NGNPP RDEL (88M): _x000D_
£80m of US support to UK industry, _x000D_
£8m of Uncertainty""</v>
          </cell>
          <cell r="DS444" t="str">
            <v>Variation in previous years budget relates to programme changes arising from the cancellation of the GOCO competition._x000D_
Forecast figures included in the report are based on the MSP produced figures for Milestone 9 and 10 benefit analysis. _x000D_
The figures include MSP costs of £281.8M across the years 2014/15 to 2018/19. This is profiled as follows ;- 2014/15 - £20M, 2015/16 - 70.2M, 2016/17 - 78.1M, 2017/18 - £66M and 2018/19 - £47.5M._x000D_
In addition to the MSP costs there are also costs for DE&amp;amp;S additional staff. These are profiled 2015/16 - £4.3M , 2016/17 - £9.586M , 2017/18 - £9.825M and 2018/19 - £10.068M._x000D_
The costs do not include any IT Costs and provisions.</v>
          </cell>
          <cell r="DT444" t="str">
            <v>For the Q1 report the Forecast figures for years 1-5 are the post SDSR agreed profile which took £500M out of the first 5 years of the T26 Programme funding line. Years 6-10 are indicative post SDSR figures. As agreed between FMC, the T26 Prog Dir and Navy RP (Mtg 11/7/16) the CT is QRPC 1 post 3* SDSR profile for years 1-5. For years 6-10 and beyond the CT is the original 13 Ship baseline CT as at QRPC 2-16 and pre SDSR. The forecast profile and CT for years 1-5 also includes funding for an additional 2 Offshore Patrol Vessels which was also part of the SDSR settlement. Work is ongoing to identify and separate out this funding and it is anticipated that this will be complete for the Q2 report. The variances to CT in this report reflect the change to the Forecast as a result of the SDSR directed changes but do not reflect any change to the scope of the programme at this stage. The variances compared to the Q4 report reflect the agreed changes to years 6 - 10 and beyond figures to the pre SDSR position. The figures will be updated once the programme has been re-baselined. Sunk costs have been updated (reduced by £3.668M) compared with Q4 due to further work within DE&amp;amp;S to identify and reconcile previous costs with Programmes._x000D_
_x000D_
In accordance with AOF instructions on the Finance Section in Programme Reports initial support costs up to completion of the build of the final hull have been included in the report (S900005700). These figures are unchanged from Q2 2014/15 as the focus of the project team has been on build costs._x000D_
_x000D_
Costs reflect DG Fin direction to capitalise the remainder of the Assessment Phase from Jul 13. This decision was made on the basis that sufficient evidence of project certainty was in place.</v>
          </cell>
          <cell r="DU444" t="str">
            <v>Budget profile reflects the QRPC 1-17 control totals, noting that for both the Acquisition (EPP) and Support (ESP) Plans this only represents to FOC and therefore excludes Engine and XP System Upgrades and Mid-life upgrades (£164.692M). The latter funding profile is being retained by JFC and may be provided to WK for MLU activity subject to the Army compiling and making a case for the capability requirement.  This profile also excludes ABC Option WK Deployability, as this is a new project in its own right._x000D_
_x000D_
Watchkeeper Narrow Band Data Link (NBDL) remediation forecasts and budgets are excluded as these are reported under a separate programme number P900678300._x000D_
_x000D_
Previous years’ forecast and budget updated to match actual expenditure to end Mar 15._x000D_
_x000D_
RDEL_x000D_
FY 15/16 final outturn £0.416M increase on Q4 return due to forecast VAT correction (£0.474M) not realised in year and net minor movements. _x000D_
_x000D_
FY 16/17 no variance to previous return._x000D_
_x000D_
In-service support budget and forecast are included to FOC following BC approval in Dec 15 by BCRB, IAB, and IAC for Watchkeeper Future Support and advice from DPAS-DMPP JFC and DIO.  _x000D_
_x000D_
To Note: FY16/17 forecast is in line with AP03 reported FOO._x000D_
_x000D_
CDEL_x000D_
_x000D_
FY 15/16 increase £0.338M due to: £0.120M Revised TAC Party Hardware, £0.120M Equipment maintenance at WWA VAT issue, -£0.151M PSS Tech Support to DMIS, £0.071M increase on JSIB Bowman support, £0.060M Park Aberforth Ground Works and Facilities, £0.050M WWA Facilities managed services, £0.068M Net minor movements._x000D_
_x000D_
To Note: FY16/17 forecast is in line with AP03 reported FOO, less Option 210A WK Deployability (Training). £2.4M held against the WK P9 pending transfer to a new project P9._x000D_
_x000D_
Budget Variance Explanations:_x000D_
RDEL and CDEL budgets for Previous Years and Last Year 2015/16 have been aligned to actual expenditure following advice from DPAS-DMPP JFC and DIO._x000D_
_x000D_
RDEL FY 16/17 _x000D_
No variance._x000D_
_x000D_
CDEL FY 16/17_x000D_
£2.095M difference between forecast and budget.  The budgeted position in FY 16/17 of £19.4M currently includes up to £6M uncommitted and/or funding held as risk as UAST complete the delivery of the programme to FOC.  However the forecast of £17.3M reflects an assessment that not all of the risk and uncommitted budget will be required.  By Oct 16, the UAST will finalise the in year forecast commitment, at which point the budget may be reduced.</v>
          </cell>
          <cell r="DV444" t="str">
            <v>Figures based on PB&amp;amp;F 201606906 AP2 and QRPC1-17 Pre 3*_x000D_
_x000D_
Budget Variance:-_x000D_
1. Previous Years -£1.060M variance due to reconcilation of historical costs._x000D_
2. Variance in FY 15/16 of -£8.515M is due to Wildcat Programme Risk removed (£0.825M), Single Pilot Ballistic Protection deferral (£0.600M), MSS Performance Module &amp;amp; Electronic IDM deferral (£0.500M), reprofiling of Tactical Data Link (£1.000M), Dunker option forecasted under Merlin (£0.100M), Recongnition of liquidation damages owed from AW due to late availabliltiy (£1.099M), Variation of Price calculations updated to reflect DECA supplied indicies (£1.251M), Recongnition of AW overspend leading to increased liability under Target Cost Incentive Fee (-£15.932M), Slippage of aircraft delivery status (£1.664M) and increase estimated costs (£0.377M)._x000D_
3. Variance in FY 16/17 of £0.326M is due to the removal of TCIF provision accrued in FY15/16 (£1.000M), additional costs following Year end A/C completion status accruals (-£0.502M) and VAT not being allocated PT for invoice to AW (-£0.172M)._x000D_
4. Variance in FY 17/18 £3.548M is due to the removal of TCIF provision accured in FY15/16 (£3.500M) and (£0.048M) net minor movements._x000D_
_x000D_
Change from Q4 to Q1 (-£2.202M) _x000D_
1. Increase in Forecast -£3.463M due to the following:-_x000D_
a. FY15/16 Forecast increase -£7.337M due to increase in TCIF accrual (-£10.394M), Slippage of Aircraft delivery to FY16/17 (£1.664M), Variation of Price estimated updated to latest rates (£1.000M) and reduction of final estimates (£0.392M)._x000D_
c. FY 16/17 Increase in Forecast £0.326M due to removal of TCIF provision accrued in FY15/16 (£1.000M), additional costs following Year end A/C completion status accruals (-£0.502M) and VAT not allocated to PT for invoice to AW (-£0.172M)._x000D_
d. FY17/18 reduction in Forecast (£3.548) removal of TCIF provision accured in FY15/16 (£3.500M) and net minor movements (£0.048M)._x000D_
2. Increase in Budget (£1.261M) due to Realignment of CT to reflect the Cost from QRPC3-16 FY 16/17 (£0.162M), FY17/18 (-£1.552M), FY18/19 (£1.000M) and FY19/20 (£1.650M)</v>
          </cell>
          <cell r="DW444" t="str">
            <v xml:space="preserve"> Forecasts are profiled on the basis that the prison goes into partial operation at the end of 2016-17 entering into full operation during 2018-19. The savings are derived from closing old capacity which is comparatively more expensive to run than Berwyn will be. The significant one off costs associated with this project are as a result of the dual running of services in old facilities and at Berwyn.</v>
          </cell>
          <cell r="DX444" t="str">
            <v>The business case has been refreshed and is  going through the approvals process. The NPV is from the 14/15 business case.  The baseline is the approved 14/15 business case and the forecast the refreshed business case.  The overall lifetime costs were £381m and have reduced to £371m.  The main chnage is the profile and currency of the expenditure.  Capital was £128m but has increased to £144m becasue development has increased by 6months, this is becasue the backlogs etc have now been sized.  The resource costs have reduced from £253m to £227m, the main reduction is in licence costs Circa £27m with an increase in the Product enhancement teams (PET) as these were  previously underestimated,   there is also a reduction in hosting and support costs.  In the original business case it was assumed that the FITS would be used but as this was not ready the programme had to invoke it's contingency solution and  procure it's own hosting and support solution which is slighlt cheaper.  This has also meant a reduction in implementation costs but a corresponding increase in BAU costs.</v>
          </cell>
          <cell r="DY444" t="str">
            <v>Although a small part of the programme is still running in 16/17 relating to the Crown In Court Presentation project, this will be completed by 30 June 16.  Therefore the assumption that the project closed on the 30 June 16 for the reporting of the numbers in this return, relating to 'Projects Costs to Closure'.  This includes Resource (Implementation, VEDS &amp; BAU) and CapitalWLC are to 2022/23.Forecast numbers reflected in RDEL below now EXCLUDE non-cash (depreciation).  Forecast are based on May 16 Forecast (reported to June 16 Programme Board).It is antcipated that  CDEL spend will be lower than current forecast by approx £0.7m. The final out-turn will be known once June 16 General Ledger closes.</v>
          </cell>
          <cell r="DZ444" t="str">
            <v>Figures have been updated in accordance the 2015/16 year end position and forecasts from 2016/17 onwards in line with  the latest modelled costing information .The programme has been subject to delays and undergone a major review and is therefore not comparable to the original planned business case figures (still presented in this return for completeness).  Therefore although the planned figures present the latest approved position (June 2014,) delays and changes in the programme mean that it is difficult to compare the actuals/forecast with this position.  Work remains ongoing to assess the full financial impact which will involve development of a revised Full Business Case. with a more definitive view expected later  in 2016.The transition to New World EM contracts has experienced significant delays leading to actual, and forecast lifetime costs, being higher than those set out in the Full Business Case.  BAU costs presented in this report reflect the cost of mobilising the new EM contracts and the ongoing Bridge contract costs. Costs from running the interim services prior to the Bridge Contract going live are excluded.Income from the Home Office of c£3m per annum has been offset against BAU/ongoing costs.  Following the review of the EM Programme, a decision was taken to terminate the contract with Steatite due to ongoing delays with the Programme and the review making it clear that developing bespoke new tags and a new infrastructure was too challenging, and had led to an unacceptable delay. We are currently forecasting to the 2016/17 to budget to allow for the financial impact of on-going commercial negotiations to be included (The above forecast position does not include any resulting figures from on-going commercial negotaitions). These negotiations are expected to be completed late June 2016. Due to commercial sensitivity and a need for confidentiality, these figures are not available for publication. Following this there will be greater clarity on 2016/17 expenditure.</v>
          </cell>
          <cell r="EA444" t="str">
            <v xml:space="preserve">The costs presented in this return are consistent with the Programme FBC currently undergoing keyholder review. </v>
          </cell>
          <cell r="EB444" t="str">
            <v>•Baseline RDEL and CDEL costs below reflect presentation of the recently presented business case.•Forecast RDEL and CDEL costs below reflect the latest planning based on the decompresion option put forward following the MPRG review feedback recommending including contingency within the programme to decrease risk. This has incrased Rdel and Cdel costs and the expected lenght of the programme. •RDEL (One off new costs) shown below are implementation costs. •CDEL costs are implementation costs.•RDEL Recurring (new costs) shown below are new costs as a result of implementing change. •RDEL Recurring (Old Costs) is blank as no recurring costs have been inclluded within the business case. *Costs and benefits have been show over a 10 year period. However the project moves into steady state in the 2020/21 year. **Pre 15/16 costs are not in the current model and have been excluded form the below. Capital and Resource proceeds from asset sales have not been netted off against capital and Resource spend. These reciepts have been included within the benefits section. It should be noted that the NPV (10 year) above is economic (real) whilst the costs are financial (nominal). The numbers also exclude CPP and CJSE programmes. ***Benefits are shown inclusive of one off RDEL and CDEL receipts</v>
          </cell>
          <cell r="EC444" t="str">
            <v>Budget costs represent the latest version of the FBC approved by Cabinet Office and cover both implementation costs and BAU support costs. Within the overall implementation budget of £56.4m, the FBC envisaged RDEL implementation costs of  £21.1m and CDEL implementation costs of £35.3m. National roll out was completed at the end of September, meaning that all providers now have the abilty to use the IDP system.LAA will be incurring support costs of £1.9m in 15/16. The ongoing support costs encompass application support and service management. These are provided by a number of suppliers and have differing contract lengths. For the purpose of this document, and the whole life costs, we have assumed they all have a four year life and will be recompleted when they do come to a close.The 2015/16 capital forecast has been adjusted to reflect agreement with Cabinet Office that only the first migration of debt into CCMS will be attributed to the programme with later iterations being managed as a BAU processes.</v>
          </cell>
          <cell r="ED444" t="str">
            <v>The WLC reflectes the amended FBC.  The amended FBC takes account of the extension of the programme in to 2016/17 and the  policy decision to reverse the 2nd fee cut for 12 months from April 2016.  The programme closed in May 2016.  Some residual applicaiton development work remains with forecast cost attributed to the programme.The WLC reflects the actual costs spent on the project to date. The WLC is made up of three years of actual spend, 2013/14 to 2015/16, and forecast  spend for 2016/17.   The WLC  includes ongoing business as usual costs.  Ongoing BAU costs are driven by the PDS advocacy unit, expansion of the PDS litigators unit, operational impacts on Case Management and Peer Review of crime contracts.  The repotred WLC has increased since the last GMPP report (Q4)  as BAU costs to the end of the latest FBC have now been included.   Capital costs inlcuded in the WLC comprise actual costs from 2013/14 to 15/16 and forecast for 2016/17.  Capital expenditure has extended into 2016/17 due to change in policy concerning the Crime Tender and the decision to reverse the 2nd fee cut for 12 months from April 2016 and to revise back the reversal after 12 months.The Project Costs to closure excludes future BAU costs, i.e. exclude BAU costs from 17/18 onwards.NPV is based on the amended FBC.</v>
          </cell>
          <cell r="EE444" t="str">
            <v>The programme actual spend in 15/16 was £12.1M (against a budget of £13.4M). The underspend was due to a £0.6M slippage into 16/17 and £0.7M of unused contingency.The cost to complete the programme was £0.6M in 16/17. This is now an actua expenditure and is due to the programme slipping by 2 months due to the need to reduce the rate at which we have rolled out NOMS HQ laptops.The programme is now formally closed so there is no further expenditure expected.</v>
          </cell>
          <cell r="EF444" t="str">
            <v>The costs presented represent the one-off costs during the life of the programme, ongoing Competing the Delivery of Services (CDS) contract costs are mentioned below.Costs remain unchanged since the 2015/16 Q4 GMPP return, project costs are 41% (£80m) less than planned in the business case this is predominantly due to  a reduced requirement for Voluntary Early Departures (VEDS) and Staff Exits.  Implementation/project team costs have also contributed to this lower expenditure - the programme team ran for much of the first year with only some of the key posts being filled.The service commencement date of the CDS contract was June 2015,  the contract is let for 5 years until 2020/21 with an anticipated steady state cost of c£109m which replaces in-house provision.  3.5% was the GDP deflator used in the FBC for CDS (as advised by MoJ ASD).  The CDS contract has been subject to evaluation, the  anticipated out-turn costs of the contracts is now projected to be significantly higher than in the business case mainly due to asset verification and clarification of scope and services.</v>
          </cell>
          <cell r="EG444" t="str">
            <v>These figures have been updated to reflect costs following the removal of Medway STC.  NPV shown is the financial NPV for awarding the new (5+2 year) Rainsbrook STC contract only.  The costs have been taken from the FBC Finance case, with the 5 month Rainsbrook contract extension amendment included, Medway costs removed from the analysis, and indexation rates updated. Whole life costs include new contract cost and project team. Project team costs include YJB and MoJ Procurement team staffing, and spend on external specialists (eg legal, financial, insurance, education, ICT).The annual steady state for recurring 'new' costs is around £12m in 16/17 prices.</v>
          </cell>
          <cell r="EH444" t="str">
            <v xml:space="preserve">The profile now shows the position for the revised milestones: Milestone 11 (IT Connectivity) £893k; Milestone 14 Transformation implementation £1,397k and Milestone 15 Overall transformation £838k all due to be delivered for SOP Nov-16 implementation. Also included is the balance of SOP related Purchase Orders (£3.1m). In addition, there is an expected increase of £1m in costs to provide a contingency pot for the later stages of transition. This has resulted in a forecast £1.7m pressure of programme costs. </v>
          </cell>
          <cell r="EI444" t="str">
            <v>Assumes RDEL/CDEL requirement to implement the Transformation Programme over 6 years (in nominal and including VAT).  Cost of Old service is NCA's total operating RDEL (core and excluding depreciation) as all spending is in scope of the cashable benefits the Transormation Programme aims to generate.  Old Service cost reduces on account for the cashable benefits anticipated year on year.  The presentation of Old costs to be agreed with GMPP.</v>
          </cell>
          <cell r="EJ444" t="str">
            <v>The CTP bid submitted for SR15 was lower than the £981m budgeted WLC.  This submission was approved provisional on approval of the Programme Business Case (PBC).  This PBC (with a forecast WLC of £906m) was submitted at the end of February 2016 and has been  reviewed by HMT, IPA and other stakeholders.  A TAP was held on 21st June 2016 and the PBC verbally approved, official approval is expected imminently. As at 30th June 2016, official confirmation letter from Treasury has not yet been received                                                                                                                                               The SR covers the four years up to 2019/20. The peak spend for Census occurs in 2020/21 &amp; 2021/22. Over the next four years, contracts of a material value will need to be agreed which will continue into the next Spending Review period. This therefore represents a risk to the programme should the governments committments/priorities change.</v>
          </cell>
        </row>
        <row r="445">
          <cell r="B445" t="str">
            <v>Yes</v>
          </cell>
          <cell r="C445" t="str">
            <v>No</v>
          </cell>
          <cell r="D445" t="str">
            <v>-</v>
          </cell>
          <cell r="E445" t="str">
            <v>yes</v>
          </cell>
          <cell r="F445" t="str">
            <v>-</v>
          </cell>
          <cell r="G445" t="str">
            <v>Yes</v>
          </cell>
          <cell r="H445" t="str">
            <v>Yes</v>
          </cell>
          <cell r="I445" t="str">
            <v>Yes</v>
          </cell>
          <cell r="J445" t="str">
            <v>Yes</v>
          </cell>
          <cell r="K445" t="str">
            <v>Yes</v>
          </cell>
          <cell r="L445" t="str">
            <v>Yes</v>
          </cell>
          <cell r="M445" t="str">
            <v>Yes</v>
          </cell>
          <cell r="N445" t="str">
            <v>-</v>
          </cell>
          <cell r="O445" t="str">
            <v>-</v>
          </cell>
          <cell r="P445" t="str">
            <v>-</v>
          </cell>
          <cell r="Q445" t="str">
            <v>Yes</v>
          </cell>
          <cell r="R445" t="str">
            <v>Yes</v>
          </cell>
          <cell r="S445" t="str">
            <v>-</v>
          </cell>
          <cell r="T445" t="str">
            <v>-</v>
          </cell>
          <cell r="U445" t="str">
            <v>Yes</v>
          </cell>
          <cell r="V445" t="str">
            <v>-</v>
          </cell>
          <cell r="W445" t="str">
            <v>Yes</v>
          </cell>
          <cell r="X445" t="str">
            <v>Yes</v>
          </cell>
          <cell r="Y445" t="str">
            <v>Yes</v>
          </cell>
          <cell r="Z445" t="str">
            <v>Yes</v>
          </cell>
          <cell r="AA445" t="str">
            <v>-</v>
          </cell>
          <cell r="AB445" t="str">
            <v>Yes</v>
          </cell>
          <cell r="AC445" t="str">
            <v>No</v>
          </cell>
          <cell r="AD445" t="str">
            <v>No</v>
          </cell>
          <cell r="AE445" t="str">
            <v>Yes</v>
          </cell>
          <cell r="AF445" t="str">
            <v>Yes</v>
          </cell>
          <cell r="AG445" t="str">
            <v xml:space="preserve">
</v>
          </cell>
          <cell r="AH445"/>
          <cell r="AI445" t="str">
            <v xml:space="preserve">Yes </v>
          </cell>
          <cell r="AJ445" t="str">
            <v xml:space="preserve">Yes </v>
          </cell>
          <cell r="AK445"/>
          <cell r="AL445"/>
          <cell r="AM445" t="str">
            <v xml:space="preserve">Yes </v>
          </cell>
          <cell r="AN445" t="str">
            <v>No</v>
          </cell>
          <cell r="AO445"/>
          <cell r="AP445"/>
          <cell r="AQ445"/>
          <cell r="AR445"/>
          <cell r="AS445" t="str">
            <v xml:space="preserve">Yes </v>
          </cell>
          <cell r="AT445"/>
          <cell r="AU445" t="str">
            <v xml:space="preserve">Yes </v>
          </cell>
          <cell r="AV445" t="str">
            <v xml:space="preserve">Yes </v>
          </cell>
          <cell r="AW445" t="str">
            <v>Yes</v>
          </cell>
          <cell r="AX445" t="str">
            <v>Yes</v>
          </cell>
          <cell r="AY445" t="str">
            <v>-</v>
          </cell>
          <cell r="AZ445" t="str">
            <v>No</v>
          </cell>
          <cell r="BA445" t="str">
            <v>Yes</v>
          </cell>
          <cell r="BB445" t="str">
            <v>-</v>
          </cell>
          <cell r="BC445" t="str">
            <v>Yes</v>
          </cell>
          <cell r="BD445" t="str">
            <v>No</v>
          </cell>
          <cell r="BE445" t="str">
            <v>Yes</v>
          </cell>
          <cell r="BF445" t="str">
            <v>-</v>
          </cell>
          <cell r="BG445" t="str">
            <v>Yes</v>
          </cell>
          <cell r="BH445" t="str">
            <v>Yes</v>
          </cell>
          <cell r="BI445" t="str">
            <v>No</v>
          </cell>
          <cell r="BJ445" t="str">
            <v>-</v>
          </cell>
          <cell r="BK445" t="str">
            <v>No</v>
          </cell>
          <cell r="BL445" t="str">
            <v>No</v>
          </cell>
          <cell r="BM445" t="str">
            <v>-</v>
          </cell>
          <cell r="BN445" t="str">
            <v>-</v>
          </cell>
          <cell r="BO445" t="str">
            <v>-</v>
          </cell>
          <cell r="BP445" t="str">
            <v>Yes</v>
          </cell>
          <cell r="BQ445" t="str">
            <v>Yes</v>
          </cell>
          <cell r="BR445" t="str">
            <v>No</v>
          </cell>
          <cell r="BS445" t="str">
            <v>No</v>
          </cell>
          <cell r="BT445" t="str">
            <v>No</v>
          </cell>
          <cell r="BU445" t="str">
            <v>-</v>
          </cell>
          <cell r="BV445" t="str">
            <v>Yes</v>
          </cell>
          <cell r="BW445" t="str">
            <v>-</v>
          </cell>
          <cell r="BX445" t="str">
            <v>-</v>
          </cell>
          <cell r="BY445" t="str">
            <v>No</v>
          </cell>
          <cell r="BZ445" t="str">
            <v>-</v>
          </cell>
          <cell r="CA445" t="str">
            <v>No</v>
          </cell>
          <cell r="CB445" t="str">
            <v>Yes</v>
          </cell>
          <cell r="CC445" t="str">
            <v>No</v>
          </cell>
          <cell r="CD445" t="str">
            <v>-</v>
          </cell>
          <cell r="CE445" t="str">
            <v>No</v>
          </cell>
          <cell r="CF445" t="str">
            <v>Yes</v>
          </cell>
          <cell r="CG445" t="str">
            <v>-</v>
          </cell>
          <cell r="CH445"/>
          <cell r="CI445" t="str">
            <v>Yes</v>
          </cell>
          <cell r="CJ445" t="str">
            <v>Yes</v>
          </cell>
          <cell r="CK445" t="str">
            <v>No</v>
          </cell>
          <cell r="CL445" t="str">
            <v>Yes</v>
          </cell>
          <cell r="CM445" t="str">
            <v>Yes</v>
          </cell>
          <cell r="CN445" t="str">
            <v>Yes</v>
          </cell>
          <cell r="CO445" t="str">
            <v>-</v>
          </cell>
          <cell r="CP445" t="str">
            <v>-</v>
          </cell>
          <cell r="CQ445"/>
          <cell r="CR445"/>
          <cell r="CS445"/>
          <cell r="CT445"/>
          <cell r="CU445"/>
          <cell r="CV445"/>
          <cell r="CW445"/>
          <cell r="CX445"/>
          <cell r="CY445"/>
          <cell r="CZ445"/>
          <cell r="DA445"/>
          <cell r="DB445"/>
          <cell r="DC445"/>
          <cell r="DD445"/>
          <cell r="DE445"/>
          <cell r="DF445"/>
          <cell r="DG445"/>
          <cell r="DH445"/>
          <cell r="DI445"/>
          <cell r="DJ445"/>
          <cell r="DK445"/>
          <cell r="DL445"/>
          <cell r="DM445"/>
          <cell r="DN445"/>
          <cell r="DO445"/>
          <cell r="DP445"/>
          <cell r="DQ445"/>
          <cell r="DR445"/>
          <cell r="DS445"/>
          <cell r="DT445"/>
          <cell r="DU445"/>
          <cell r="DV445"/>
          <cell r="DW445" t="str">
            <v>yes</v>
          </cell>
          <cell r="DX445" t="str">
            <v>No</v>
          </cell>
          <cell r="DY445" t="str">
            <v>No</v>
          </cell>
          <cell r="DZ445" t="str">
            <v>-</v>
          </cell>
          <cell r="EA445" t="str">
            <v>-</v>
          </cell>
          <cell r="EB445" t="str">
            <v>No</v>
          </cell>
          <cell r="EC445" t="str">
            <v>Yes</v>
          </cell>
          <cell r="ED445" t="str">
            <v>Yes</v>
          </cell>
          <cell r="EE445" t="str">
            <v>No</v>
          </cell>
          <cell r="EF445" t="str">
            <v>No</v>
          </cell>
          <cell r="EG445" t="str">
            <v>Yes</v>
          </cell>
          <cell r="EH445" t="str">
            <v>No</v>
          </cell>
          <cell r="EI445" t="str">
            <v>-</v>
          </cell>
          <cell r="EJ445" t="str">
            <v>-</v>
          </cell>
        </row>
        <row r="446">
          <cell r="B446" t="str">
            <v>Yes</v>
          </cell>
          <cell r="C446" t="str">
            <v>Yes</v>
          </cell>
          <cell r="D446" t="str">
            <v>-</v>
          </cell>
          <cell r="E446" t="str">
            <v>yes</v>
          </cell>
          <cell r="F446" t="str">
            <v>-</v>
          </cell>
          <cell r="G446" t="str">
            <v>-</v>
          </cell>
          <cell r="H446" t="str">
            <v>-</v>
          </cell>
          <cell r="I446" t="str">
            <v>Yes</v>
          </cell>
          <cell r="J446" t="str">
            <v>-</v>
          </cell>
          <cell r="K446" t="str">
            <v>-</v>
          </cell>
          <cell r="L446" t="str">
            <v>-</v>
          </cell>
          <cell r="M446" t="str">
            <v>-</v>
          </cell>
          <cell r="N446" t="str">
            <v>-</v>
          </cell>
          <cell r="O446" t="str">
            <v>-</v>
          </cell>
          <cell r="P446" t="str">
            <v>-</v>
          </cell>
          <cell r="Q446" t="str">
            <v>-</v>
          </cell>
          <cell r="R446" t="str">
            <v>-</v>
          </cell>
          <cell r="S446" t="str">
            <v>-</v>
          </cell>
          <cell r="T446" t="str">
            <v>-</v>
          </cell>
          <cell r="U446" t="str">
            <v>-</v>
          </cell>
          <cell r="V446" t="str">
            <v>-</v>
          </cell>
          <cell r="W446" t="str">
            <v>-</v>
          </cell>
          <cell r="X446" t="str">
            <v>-</v>
          </cell>
          <cell r="Y446" t="str">
            <v>Yes</v>
          </cell>
          <cell r="Z446" t="str">
            <v>-</v>
          </cell>
          <cell r="AA446" t="str">
            <v>-</v>
          </cell>
          <cell r="AB446" t="str">
            <v>-</v>
          </cell>
          <cell r="AC446" t="str">
            <v>Yes</v>
          </cell>
          <cell r="AD446" t="str">
            <v>-</v>
          </cell>
          <cell r="AE446" t="str">
            <v>Yes</v>
          </cell>
          <cell r="AF446" t="str">
            <v>-</v>
          </cell>
          <cell r="AG446"/>
          <cell r="AH446"/>
          <cell r="AI446"/>
          <cell r="AJ446"/>
          <cell r="AK446"/>
          <cell r="AL446"/>
          <cell r="AM446" t="str">
            <v xml:space="preserve">Yes </v>
          </cell>
          <cell r="AN446"/>
          <cell r="AO446"/>
          <cell r="AP446"/>
          <cell r="AQ446"/>
          <cell r="AR446"/>
          <cell r="AS446" t="str">
            <v>No</v>
          </cell>
          <cell r="AT446"/>
          <cell r="AU446"/>
          <cell r="AV446"/>
          <cell r="AW446" t="str">
            <v>-</v>
          </cell>
          <cell r="AX446" t="str">
            <v>-</v>
          </cell>
          <cell r="AY446" t="str">
            <v>-</v>
          </cell>
          <cell r="AZ446" t="str">
            <v>No</v>
          </cell>
          <cell r="BA446" t="str">
            <v>-</v>
          </cell>
          <cell r="BB446" t="str">
            <v>Yes</v>
          </cell>
          <cell r="BC446" t="str">
            <v>Yes</v>
          </cell>
          <cell r="BD446" t="str">
            <v>-</v>
          </cell>
          <cell r="BE446" t="str">
            <v>Yes</v>
          </cell>
          <cell r="BF446" t="str">
            <v>-</v>
          </cell>
          <cell r="BG446" t="str">
            <v>Yes</v>
          </cell>
          <cell r="BH446" t="str">
            <v>-</v>
          </cell>
          <cell r="BI446" t="str">
            <v>No</v>
          </cell>
          <cell r="BJ446" t="str">
            <v>-</v>
          </cell>
          <cell r="BK446" t="str">
            <v>No</v>
          </cell>
          <cell r="BL446" t="str">
            <v>-</v>
          </cell>
          <cell r="BM446" t="str">
            <v>-</v>
          </cell>
          <cell r="BN446" t="str">
            <v>-</v>
          </cell>
          <cell r="BO446" t="str">
            <v>-</v>
          </cell>
          <cell r="BP446" t="str">
            <v>Yes</v>
          </cell>
          <cell r="BQ446" t="str">
            <v>-</v>
          </cell>
          <cell r="BR446" t="str">
            <v>Yes</v>
          </cell>
          <cell r="BS446" t="str">
            <v>No</v>
          </cell>
          <cell r="BT446" t="str">
            <v>Yes</v>
          </cell>
          <cell r="BU446" t="str">
            <v>-</v>
          </cell>
          <cell r="BV446" t="str">
            <v>-</v>
          </cell>
          <cell r="BW446" t="str">
            <v>-</v>
          </cell>
          <cell r="BX446" t="str">
            <v>-</v>
          </cell>
          <cell r="BY446" t="str">
            <v>-</v>
          </cell>
          <cell r="BZ446" t="str">
            <v>-</v>
          </cell>
          <cell r="CA446" t="str">
            <v>-</v>
          </cell>
          <cell r="CB446" t="str">
            <v>-</v>
          </cell>
          <cell r="CC446" t="str">
            <v>Yes</v>
          </cell>
          <cell r="CD446" t="str">
            <v>-</v>
          </cell>
          <cell r="CE446" t="str">
            <v>-</v>
          </cell>
          <cell r="CF446" t="str">
            <v>Yes</v>
          </cell>
          <cell r="CG446" t="str">
            <v>-</v>
          </cell>
          <cell r="CH446"/>
          <cell r="CI446" t="str">
            <v>Yes</v>
          </cell>
          <cell r="CJ446" t="str">
            <v>-</v>
          </cell>
          <cell r="CK446" t="str">
            <v>-</v>
          </cell>
          <cell r="CL446" t="str">
            <v>-</v>
          </cell>
          <cell r="CM446" t="str">
            <v>Yes</v>
          </cell>
          <cell r="CN446" t="str">
            <v>-</v>
          </cell>
          <cell r="CO446" t="str">
            <v>-</v>
          </cell>
          <cell r="CP446" t="str">
            <v>-</v>
          </cell>
          <cell r="CQ446"/>
          <cell r="CR446"/>
          <cell r="CS446"/>
          <cell r="CT446"/>
          <cell r="CU446"/>
          <cell r="CV446"/>
          <cell r="CW446"/>
          <cell r="CX446"/>
          <cell r="CY446"/>
          <cell r="CZ446"/>
          <cell r="DA446"/>
          <cell r="DB446"/>
          <cell r="DC446"/>
          <cell r="DD446"/>
          <cell r="DE446"/>
          <cell r="DF446"/>
          <cell r="DG446"/>
          <cell r="DH446"/>
          <cell r="DI446"/>
          <cell r="DJ446"/>
          <cell r="DK446"/>
          <cell r="DL446"/>
          <cell r="DM446"/>
          <cell r="DN446"/>
          <cell r="DO446"/>
          <cell r="DP446"/>
          <cell r="DQ446"/>
          <cell r="DR446"/>
          <cell r="DS446"/>
          <cell r="DT446"/>
          <cell r="DU446"/>
          <cell r="DV446"/>
          <cell r="DW446" t="str">
            <v>-</v>
          </cell>
          <cell r="DX446" t="str">
            <v>No</v>
          </cell>
          <cell r="DY446" t="str">
            <v>No</v>
          </cell>
          <cell r="DZ446" t="str">
            <v>-</v>
          </cell>
          <cell r="EA446" t="str">
            <v>-</v>
          </cell>
          <cell r="EB446" t="str">
            <v>Yes</v>
          </cell>
          <cell r="EC446" t="str">
            <v>Yes</v>
          </cell>
          <cell r="ED446" t="str">
            <v>Yes</v>
          </cell>
          <cell r="EE446" t="str">
            <v>-</v>
          </cell>
          <cell r="EF446" t="str">
            <v>-</v>
          </cell>
          <cell r="EG446" t="str">
            <v>Yes</v>
          </cell>
          <cell r="EH446" t="str">
            <v>Yes</v>
          </cell>
          <cell r="EI446" t="str">
            <v>-</v>
          </cell>
          <cell r="EJ446" t="str">
            <v>-</v>
          </cell>
        </row>
        <row r="447">
          <cell r="B447" t="str">
            <v>Yes</v>
          </cell>
          <cell r="C447" t="str">
            <v>-</v>
          </cell>
          <cell r="D447" t="str">
            <v>-</v>
          </cell>
          <cell r="E447" t="str">
            <v>Yes</v>
          </cell>
          <cell r="F447" t="str">
            <v>-</v>
          </cell>
          <cell r="G447" t="str">
            <v>-</v>
          </cell>
          <cell r="H447" t="str">
            <v>-</v>
          </cell>
          <cell r="I447" t="str">
            <v>-</v>
          </cell>
          <cell r="J447" t="str">
            <v>-</v>
          </cell>
          <cell r="K447" t="str">
            <v>-</v>
          </cell>
          <cell r="L447" t="str">
            <v>-</v>
          </cell>
          <cell r="M447" t="str">
            <v>Yes</v>
          </cell>
          <cell r="N447" t="str">
            <v>-</v>
          </cell>
          <cell r="O447" t="str">
            <v>-</v>
          </cell>
          <cell r="P447" t="str">
            <v>-</v>
          </cell>
          <cell r="Q447" t="str">
            <v>-</v>
          </cell>
          <cell r="R447" t="str">
            <v>-</v>
          </cell>
          <cell r="S447" t="str">
            <v>-</v>
          </cell>
          <cell r="T447" t="str">
            <v>-</v>
          </cell>
          <cell r="U447" t="str">
            <v>-</v>
          </cell>
          <cell r="V447" t="str">
            <v>-</v>
          </cell>
          <cell r="W447" t="str">
            <v>-</v>
          </cell>
          <cell r="X447" t="str">
            <v>-</v>
          </cell>
          <cell r="Y447" t="str">
            <v>Yes</v>
          </cell>
          <cell r="Z447" t="str">
            <v>Yes</v>
          </cell>
          <cell r="AA447" t="str">
            <v>-</v>
          </cell>
          <cell r="AB447" t="str">
            <v>-</v>
          </cell>
          <cell r="AC447" t="str">
            <v>-</v>
          </cell>
          <cell r="AD447" t="str">
            <v>-</v>
          </cell>
          <cell r="AE447" t="str">
            <v>Yes</v>
          </cell>
          <cell r="AF447" t="str">
            <v>-</v>
          </cell>
          <cell r="AG447"/>
          <cell r="AH447"/>
          <cell r="AI447"/>
          <cell r="AJ447"/>
          <cell r="AK447"/>
          <cell r="AL447"/>
          <cell r="AM447"/>
          <cell r="AN447"/>
          <cell r="AO447"/>
          <cell r="AP447"/>
          <cell r="AQ447"/>
          <cell r="AR447"/>
          <cell r="AS447" t="str">
            <v>No</v>
          </cell>
          <cell r="AT447"/>
          <cell r="AU447"/>
          <cell r="AV447"/>
          <cell r="AW447" t="str">
            <v>-</v>
          </cell>
          <cell r="AX447" t="str">
            <v>-</v>
          </cell>
          <cell r="AY447" t="str">
            <v>-</v>
          </cell>
          <cell r="AZ447" t="str">
            <v>-</v>
          </cell>
          <cell r="BA447" t="str">
            <v>-</v>
          </cell>
          <cell r="BB447" t="str">
            <v>-</v>
          </cell>
          <cell r="BC447" t="str">
            <v>-</v>
          </cell>
          <cell r="BD447" t="str">
            <v>-</v>
          </cell>
          <cell r="BE447" t="str">
            <v>-</v>
          </cell>
          <cell r="BF447" t="str">
            <v>-</v>
          </cell>
          <cell r="BG447" t="str">
            <v>Yes</v>
          </cell>
          <cell r="BH447" t="str">
            <v>-</v>
          </cell>
          <cell r="BI447" t="str">
            <v>No</v>
          </cell>
          <cell r="BJ447" t="str">
            <v>-</v>
          </cell>
          <cell r="BK447" t="str">
            <v>No</v>
          </cell>
          <cell r="BL447" t="str">
            <v>-</v>
          </cell>
          <cell r="BM447" t="str">
            <v>-</v>
          </cell>
          <cell r="BN447" t="str">
            <v>-</v>
          </cell>
          <cell r="BO447" t="str">
            <v>-</v>
          </cell>
          <cell r="BP447" t="str">
            <v>-</v>
          </cell>
          <cell r="BQ447" t="str">
            <v>-</v>
          </cell>
          <cell r="BR447" t="str">
            <v>-</v>
          </cell>
          <cell r="BS447" t="str">
            <v>-</v>
          </cell>
          <cell r="BT447" t="str">
            <v>-</v>
          </cell>
          <cell r="BU447" t="str">
            <v>-</v>
          </cell>
          <cell r="BV447" t="str">
            <v>-</v>
          </cell>
          <cell r="BW447" t="str">
            <v>-</v>
          </cell>
          <cell r="BX447" t="str">
            <v>Yes</v>
          </cell>
          <cell r="BY447" t="str">
            <v>-</v>
          </cell>
          <cell r="BZ447" t="str">
            <v>-</v>
          </cell>
          <cell r="CA447" t="str">
            <v>-</v>
          </cell>
          <cell r="CB447" t="str">
            <v>-</v>
          </cell>
          <cell r="CC447" t="str">
            <v>Yes</v>
          </cell>
          <cell r="CD447" t="str">
            <v>-</v>
          </cell>
          <cell r="CE447" t="str">
            <v>-</v>
          </cell>
          <cell r="CF447" t="str">
            <v>Yes</v>
          </cell>
          <cell r="CG447" t="str">
            <v>-</v>
          </cell>
          <cell r="CH447"/>
          <cell r="CI447" t="str">
            <v>Yes</v>
          </cell>
          <cell r="CJ447" t="str">
            <v>-</v>
          </cell>
          <cell r="CK447" t="str">
            <v>Yes</v>
          </cell>
          <cell r="CL447" t="str">
            <v>-</v>
          </cell>
          <cell r="CM447" t="str">
            <v>-</v>
          </cell>
          <cell r="CN447">
            <v>0</v>
          </cell>
          <cell r="CO447" t="str">
            <v>-</v>
          </cell>
          <cell r="CP447" t="str">
            <v>-</v>
          </cell>
          <cell r="CQ447"/>
          <cell r="CR447"/>
          <cell r="CS447"/>
          <cell r="CT447"/>
          <cell r="CU447"/>
          <cell r="CV447"/>
          <cell r="CW447"/>
          <cell r="CX447"/>
          <cell r="CY447"/>
          <cell r="CZ447"/>
          <cell r="DA447"/>
          <cell r="DB447"/>
          <cell r="DC447"/>
          <cell r="DD447"/>
          <cell r="DE447"/>
          <cell r="DF447"/>
          <cell r="DG447"/>
          <cell r="DH447"/>
          <cell r="DI447"/>
          <cell r="DJ447"/>
          <cell r="DK447"/>
          <cell r="DL447"/>
          <cell r="DM447"/>
          <cell r="DN447"/>
          <cell r="DO447"/>
          <cell r="DP447"/>
          <cell r="DQ447"/>
          <cell r="DR447"/>
          <cell r="DS447"/>
          <cell r="DT447"/>
          <cell r="DU447"/>
          <cell r="DV447"/>
          <cell r="DW447" t="str">
            <v>-</v>
          </cell>
          <cell r="DX447"/>
          <cell r="DY447" t="str">
            <v>-</v>
          </cell>
          <cell r="DZ447" t="str">
            <v>-</v>
          </cell>
          <cell r="EA447" t="str">
            <v>-</v>
          </cell>
          <cell r="EB447" t="str">
            <v>-</v>
          </cell>
          <cell r="EC447" t="str">
            <v>-</v>
          </cell>
          <cell r="ED447" t="str">
            <v>-</v>
          </cell>
          <cell r="EE447" t="str">
            <v>-</v>
          </cell>
          <cell r="EF447" t="str">
            <v>-</v>
          </cell>
          <cell r="EH447" t="str">
            <v>-</v>
          </cell>
          <cell r="EI447" t="str">
            <v>-</v>
          </cell>
          <cell r="EJ447" t="str">
            <v>-</v>
          </cell>
        </row>
        <row r="448">
          <cell r="B448" t="str">
            <v>Yes</v>
          </cell>
          <cell r="C448" t="str">
            <v>-</v>
          </cell>
          <cell r="D448" t="str">
            <v>-</v>
          </cell>
          <cell r="E448" t="str">
            <v>-</v>
          </cell>
          <cell r="F448" t="str">
            <v>-</v>
          </cell>
          <cell r="G448" t="str">
            <v>-</v>
          </cell>
          <cell r="H448" t="str">
            <v>-</v>
          </cell>
          <cell r="I448" t="str">
            <v>-</v>
          </cell>
          <cell r="J448" t="str">
            <v>Yes</v>
          </cell>
          <cell r="K448" t="str">
            <v>-</v>
          </cell>
          <cell r="L448" t="str">
            <v>-</v>
          </cell>
          <cell r="M448" t="str">
            <v>-</v>
          </cell>
          <cell r="N448" t="str">
            <v>-</v>
          </cell>
          <cell r="O448" t="str">
            <v>-</v>
          </cell>
          <cell r="P448" t="str">
            <v>-</v>
          </cell>
          <cell r="Q448" t="str">
            <v>-</v>
          </cell>
          <cell r="R448" t="str">
            <v>-</v>
          </cell>
          <cell r="S448" t="str">
            <v>-</v>
          </cell>
          <cell r="T448" t="str">
            <v>-</v>
          </cell>
          <cell r="U448" t="str">
            <v>-</v>
          </cell>
          <cell r="V448" t="str">
            <v>-</v>
          </cell>
          <cell r="W448" t="str">
            <v>-</v>
          </cell>
          <cell r="X448" t="str">
            <v>-</v>
          </cell>
          <cell r="Y448" t="str">
            <v>-</v>
          </cell>
          <cell r="Z448" t="str">
            <v>-</v>
          </cell>
          <cell r="AA448" t="str">
            <v>-</v>
          </cell>
          <cell r="AB448" t="str">
            <v>-</v>
          </cell>
          <cell r="AC448" t="str">
            <v>-</v>
          </cell>
          <cell r="AD448" t="str">
            <v>No</v>
          </cell>
          <cell r="AE448" t="str">
            <v>-</v>
          </cell>
          <cell r="AF448" t="str">
            <v>-</v>
          </cell>
          <cell r="AG448"/>
          <cell r="AH448"/>
          <cell r="AI448"/>
          <cell r="AJ448" t="str">
            <v xml:space="preserve">Yes </v>
          </cell>
          <cell r="AK448"/>
          <cell r="AL448"/>
          <cell r="AM448" t="str">
            <v>Yes</v>
          </cell>
          <cell r="AN448"/>
          <cell r="AO448"/>
          <cell r="AP448"/>
          <cell r="AQ448"/>
          <cell r="AR448"/>
          <cell r="AS448"/>
          <cell r="AT448"/>
          <cell r="AU448"/>
          <cell r="AV448" t="str">
            <v xml:space="preserve">Yes </v>
          </cell>
          <cell r="AW448" t="str">
            <v>-</v>
          </cell>
          <cell r="AX448" t="str">
            <v>-</v>
          </cell>
          <cell r="AY448" t="str">
            <v>-</v>
          </cell>
          <cell r="AZ448" t="str">
            <v>-</v>
          </cell>
          <cell r="BA448" t="str">
            <v>-</v>
          </cell>
          <cell r="BB448" t="str">
            <v>-</v>
          </cell>
          <cell r="BC448" t="str">
            <v>-</v>
          </cell>
          <cell r="BD448" t="str">
            <v>-</v>
          </cell>
          <cell r="BE448" t="str">
            <v>-</v>
          </cell>
          <cell r="BF448" t="str">
            <v>-</v>
          </cell>
          <cell r="BG448" t="str">
            <v>-</v>
          </cell>
          <cell r="BH448" t="str">
            <v>-</v>
          </cell>
          <cell r="BI448" t="str">
            <v>-</v>
          </cell>
          <cell r="BJ448" t="str">
            <v>-</v>
          </cell>
          <cell r="BK448" t="str">
            <v>-</v>
          </cell>
          <cell r="BL448" t="str">
            <v>-</v>
          </cell>
          <cell r="BM448" t="str">
            <v>-</v>
          </cell>
          <cell r="BN448" t="str">
            <v>-</v>
          </cell>
          <cell r="BO448" t="str">
            <v>-</v>
          </cell>
          <cell r="BP448" t="str">
            <v>-</v>
          </cell>
          <cell r="BQ448" t="str">
            <v>-</v>
          </cell>
          <cell r="BR448" t="str">
            <v>-</v>
          </cell>
          <cell r="BS448" t="str">
            <v>-</v>
          </cell>
          <cell r="BT448" t="str">
            <v>-</v>
          </cell>
          <cell r="BU448" t="str">
            <v>-</v>
          </cell>
          <cell r="BV448" t="str">
            <v>-</v>
          </cell>
          <cell r="BW448" t="str">
            <v>-</v>
          </cell>
          <cell r="BX448" t="str">
            <v>-</v>
          </cell>
          <cell r="BY448" t="str">
            <v>-</v>
          </cell>
          <cell r="BZ448" t="str">
            <v>-</v>
          </cell>
          <cell r="CA448" t="str">
            <v>-</v>
          </cell>
          <cell r="CB448" t="str">
            <v>-</v>
          </cell>
          <cell r="CC448" t="str">
            <v>-</v>
          </cell>
          <cell r="CD448" t="str">
            <v>-</v>
          </cell>
          <cell r="CE448" t="str">
            <v>-</v>
          </cell>
          <cell r="CF448" t="str">
            <v>-</v>
          </cell>
          <cell r="CG448" t="str">
            <v>-</v>
          </cell>
          <cell r="CH448" t="str">
            <v>-</v>
          </cell>
          <cell r="CI448"/>
          <cell r="CJ448" t="str">
            <v>-</v>
          </cell>
          <cell r="CK448" t="str">
            <v>-</v>
          </cell>
          <cell r="CL448" t="str">
            <v>-</v>
          </cell>
          <cell r="CM448" t="str">
            <v>-</v>
          </cell>
          <cell r="CN448" t="str">
            <v>-</v>
          </cell>
          <cell r="CO448" t="str">
            <v>-</v>
          </cell>
          <cell r="CP448" t="str">
            <v>-</v>
          </cell>
          <cell r="CQ448"/>
          <cell r="CR448"/>
          <cell r="CS448"/>
          <cell r="CT448"/>
          <cell r="CU448"/>
          <cell r="CV448"/>
          <cell r="CW448"/>
          <cell r="CX448"/>
          <cell r="CY448"/>
          <cell r="CZ448"/>
          <cell r="DA448"/>
          <cell r="DB448"/>
          <cell r="DC448"/>
          <cell r="DD448"/>
          <cell r="DE448"/>
          <cell r="DF448"/>
          <cell r="DG448"/>
          <cell r="DH448"/>
          <cell r="DI448"/>
          <cell r="DJ448"/>
          <cell r="DK448"/>
          <cell r="DL448"/>
          <cell r="DM448"/>
          <cell r="DN448"/>
          <cell r="DO448"/>
          <cell r="DP448"/>
          <cell r="DQ448"/>
          <cell r="DR448"/>
          <cell r="DS448"/>
          <cell r="DT448"/>
          <cell r="DU448"/>
          <cell r="DV448"/>
          <cell r="DW448" t="str">
            <v>-</v>
          </cell>
          <cell r="DX448" t="str">
            <v>No</v>
          </cell>
          <cell r="DY448" t="str">
            <v>No</v>
          </cell>
          <cell r="DZ448" t="str">
            <v>-</v>
          </cell>
          <cell r="EA448" t="str">
            <v>-</v>
          </cell>
          <cell r="EB448" t="str">
            <v>-</v>
          </cell>
          <cell r="EC448" t="str">
            <v>-</v>
          </cell>
          <cell r="ED448" t="str">
            <v>Yes</v>
          </cell>
          <cell r="EE448" t="str">
            <v>-</v>
          </cell>
          <cell r="EF448" t="str">
            <v>-</v>
          </cell>
          <cell r="EG448" t="str">
            <v>-</v>
          </cell>
          <cell r="EH448" t="str">
            <v>-</v>
          </cell>
          <cell r="EI448" t="str">
            <v>-</v>
          </cell>
          <cell r="EJ448" t="str">
            <v>-</v>
          </cell>
        </row>
        <row r="449">
          <cell r="B449">
            <v>0</v>
          </cell>
          <cell r="C449">
            <v>9</v>
          </cell>
          <cell r="D449">
            <v>0</v>
          </cell>
          <cell r="E449">
            <v>8.4</v>
          </cell>
          <cell r="F449">
            <v>0</v>
          </cell>
          <cell r="G449">
            <v>5.2</v>
          </cell>
          <cell r="H449">
            <v>7.5</v>
          </cell>
          <cell r="I449">
            <v>47.5</v>
          </cell>
          <cell r="J449">
            <v>7</v>
          </cell>
          <cell r="K449">
            <v>6.5</v>
          </cell>
          <cell r="L449">
            <v>20.399999999999999</v>
          </cell>
          <cell r="M449">
            <v>4.62</v>
          </cell>
          <cell r="N449">
            <v>4.0999999999999996</v>
          </cell>
          <cell r="O449">
            <v>2.2000000000000002</v>
          </cell>
          <cell r="P449">
            <v>0</v>
          </cell>
          <cell r="Q449">
            <v>48.2</v>
          </cell>
          <cell r="R449">
            <v>7.5</v>
          </cell>
          <cell r="S449">
            <v>0</v>
          </cell>
          <cell r="T449">
            <v>24</v>
          </cell>
          <cell r="U449">
            <v>185.4</v>
          </cell>
          <cell r="V449">
            <v>0</v>
          </cell>
          <cell r="W449">
            <v>6.92</v>
          </cell>
          <cell r="X449">
            <v>99.64</v>
          </cell>
          <cell r="Y449">
            <v>34.374000000000002</v>
          </cell>
          <cell r="Z449">
            <v>3.7</v>
          </cell>
          <cell r="AA449">
            <v>0</v>
          </cell>
          <cell r="AB449">
            <v>10.8</v>
          </cell>
          <cell r="AC449">
            <v>20.819555999999999</v>
          </cell>
          <cell r="AD449">
            <v>10.4</v>
          </cell>
          <cell r="AE449">
            <v>0</v>
          </cell>
          <cell r="AF449">
            <v>2.1</v>
          </cell>
          <cell r="AG449"/>
          <cell r="AH449"/>
          <cell r="AI449">
            <v>10.3</v>
          </cell>
          <cell r="AJ449">
            <v>27.5</v>
          </cell>
          <cell r="AK449"/>
          <cell r="AL449"/>
          <cell r="AM449">
            <v>569.70000000000005</v>
          </cell>
          <cell r="AN449">
            <v>62.35</v>
          </cell>
          <cell r="AO449">
            <v>0</v>
          </cell>
          <cell r="AP449"/>
          <cell r="AQ449"/>
          <cell r="AR449">
            <v>0</v>
          </cell>
          <cell r="AS449">
            <v>5.5</v>
          </cell>
          <cell r="AT449"/>
          <cell r="AU449">
            <v>4.9800000000000004</v>
          </cell>
          <cell r="AV449">
            <v>227.39</v>
          </cell>
          <cell r="AW449">
            <v>100</v>
          </cell>
          <cell r="AX449">
            <v>7.84</v>
          </cell>
          <cell r="AY449">
            <v>0</v>
          </cell>
          <cell r="AZ449">
            <v>0</v>
          </cell>
          <cell r="BA449">
            <v>10.5</v>
          </cell>
          <cell r="BB449">
            <v>0</v>
          </cell>
          <cell r="BC449">
            <v>2.3501796874999998</v>
          </cell>
          <cell r="BD449">
            <v>0</v>
          </cell>
          <cell r="BE449">
            <v>6</v>
          </cell>
          <cell r="BF449">
            <v>0</v>
          </cell>
          <cell r="BG449">
            <v>0</v>
          </cell>
          <cell r="BH449">
            <v>4.9601260254456001</v>
          </cell>
          <cell r="BI449">
            <v>1.06</v>
          </cell>
          <cell r="BJ449">
            <v>52.985008874999998</v>
          </cell>
          <cell r="BK449">
            <v>4.62</v>
          </cell>
          <cell r="BL449">
            <v>3.5</v>
          </cell>
          <cell r="BM449">
            <v>1.0509999999999999</v>
          </cell>
          <cell r="BN449">
            <v>33.723999999999997</v>
          </cell>
          <cell r="BO449">
            <v>0</v>
          </cell>
          <cell r="BP449">
            <v>2.0126688599999998</v>
          </cell>
          <cell r="BQ449">
            <v>283.10000000000002</v>
          </cell>
          <cell r="BR449">
            <v>400.66</v>
          </cell>
          <cell r="BS449">
            <v>11.2</v>
          </cell>
          <cell r="BT449">
            <v>355.2</v>
          </cell>
          <cell r="BU449">
            <v>2.7</v>
          </cell>
          <cell r="BV449">
            <v>57.279000000000003</v>
          </cell>
          <cell r="BW449">
            <v>182.99</v>
          </cell>
          <cell r="BX449">
            <v>670.68</v>
          </cell>
          <cell r="BY449">
            <v>0.4</v>
          </cell>
          <cell r="BZ449">
            <v>0</v>
          </cell>
          <cell r="CA449">
            <v>6.2</v>
          </cell>
          <cell r="CB449">
            <v>10.6</v>
          </cell>
          <cell r="CC449">
            <v>0</v>
          </cell>
          <cell r="CD449">
            <v>69</v>
          </cell>
          <cell r="CE449">
            <v>13.55</v>
          </cell>
          <cell r="CF449">
            <v>32.372</v>
          </cell>
          <cell r="CG449">
            <v>532.5</v>
          </cell>
          <cell r="CH449"/>
          <cell r="CI449">
            <v>5.7</v>
          </cell>
          <cell r="CJ449">
            <v>8.6999999999999993</v>
          </cell>
          <cell r="CK449">
            <v>24</v>
          </cell>
          <cell r="CL449">
            <v>50.9</v>
          </cell>
          <cell r="CM449">
            <v>23.6</v>
          </cell>
          <cell r="CN449">
            <v>43.5</v>
          </cell>
          <cell r="CO449">
            <v>1.2</v>
          </cell>
          <cell r="CP449">
            <v>26.7</v>
          </cell>
          <cell r="CQ449">
            <v>197.22</v>
          </cell>
          <cell r="CR449">
            <v>65.054999999999993</v>
          </cell>
          <cell r="CS449">
            <v>111.95</v>
          </cell>
          <cell r="CT449">
            <v>57.41</v>
          </cell>
          <cell r="CU449">
            <v>9.0570000000000004</v>
          </cell>
          <cell r="CV449">
            <v>103.426</v>
          </cell>
          <cell r="CW449">
            <v>423.38200000000001</v>
          </cell>
          <cell r="CX449">
            <v>25.411000000000001</v>
          </cell>
          <cell r="CY449">
            <v>7.4280000000000008</v>
          </cell>
          <cell r="CZ449">
            <v>575.02700000000004</v>
          </cell>
          <cell r="DA449">
            <v>23.575000000000003</v>
          </cell>
          <cell r="DB449">
            <v>5.5410000000000004</v>
          </cell>
          <cell r="DC449">
            <v>33.308</v>
          </cell>
          <cell r="DD449">
            <v>28.093</v>
          </cell>
          <cell r="DE449">
            <v>17.204000000000001</v>
          </cell>
          <cell r="DF449">
            <v>248.78400000000002</v>
          </cell>
          <cell r="DG449">
            <v>88.93</v>
          </cell>
          <cell r="DH449">
            <v>65.798000000000002</v>
          </cell>
          <cell r="DI449">
            <v>14.701000000000001</v>
          </cell>
          <cell r="DJ449">
            <v>74.481999999999999</v>
          </cell>
          <cell r="DK449">
            <v>36.283999999999999</v>
          </cell>
          <cell r="DL449">
            <v>327.50400000000002</v>
          </cell>
          <cell r="DM449">
            <v>5859.6659999999993</v>
          </cell>
          <cell r="DN449">
            <v>5</v>
          </cell>
          <cell r="DO449">
            <v>4.859</v>
          </cell>
          <cell r="DP449">
            <v>60.603999999999999</v>
          </cell>
          <cell r="DQ449">
            <v>36.206000000000003</v>
          </cell>
          <cell r="DR449">
            <v>909.34299999999996</v>
          </cell>
          <cell r="DS449">
            <v>147.245</v>
          </cell>
          <cell r="DT449">
            <v>143.12</v>
          </cell>
          <cell r="DU449">
            <v>163.46199999999999</v>
          </cell>
          <cell r="DV449">
            <v>58</v>
          </cell>
          <cell r="DW449">
            <v>2.5</v>
          </cell>
          <cell r="DX449">
            <v>29.6</v>
          </cell>
          <cell r="DY449">
            <v>11.4</v>
          </cell>
          <cell r="DZ449">
            <v>23</v>
          </cell>
          <cell r="EA449">
            <v>231.7</v>
          </cell>
          <cell r="EB449">
            <v>24.2</v>
          </cell>
          <cell r="EC449">
            <v>0</v>
          </cell>
          <cell r="ED449">
            <v>4.0882479316907503</v>
          </cell>
          <cell r="EE449">
            <v>27.4</v>
          </cell>
          <cell r="EF449">
            <v>135.5</v>
          </cell>
          <cell r="EG449">
            <v>2.17</v>
          </cell>
          <cell r="EH449">
            <v>33.06</v>
          </cell>
          <cell r="EI449">
            <v>0</v>
          </cell>
          <cell r="EJ449">
            <v>19.899999999999999</v>
          </cell>
        </row>
        <row r="450">
          <cell r="B450">
            <v>0</v>
          </cell>
          <cell r="C450">
            <v>0</v>
          </cell>
          <cell r="D450">
            <v>0</v>
          </cell>
          <cell r="E450">
            <v>0</v>
          </cell>
          <cell r="F450">
            <v>0</v>
          </cell>
          <cell r="G450">
            <v>0</v>
          </cell>
          <cell r="H450">
            <v>0</v>
          </cell>
          <cell r="I450">
            <v>8.6</v>
          </cell>
          <cell r="J450">
            <v>0</v>
          </cell>
          <cell r="K450">
            <v>0</v>
          </cell>
          <cell r="L450">
            <v>0</v>
          </cell>
          <cell r="M450">
            <v>0</v>
          </cell>
          <cell r="N450">
            <v>0</v>
          </cell>
          <cell r="O450">
            <v>0</v>
          </cell>
          <cell r="P450">
            <v>0</v>
          </cell>
          <cell r="Q450">
            <v>0</v>
          </cell>
          <cell r="R450">
            <v>0</v>
          </cell>
          <cell r="S450">
            <v>0</v>
          </cell>
          <cell r="T450">
            <v>0</v>
          </cell>
          <cell r="U450">
            <v>0</v>
          </cell>
          <cell r="V450">
            <v>0</v>
          </cell>
          <cell r="W450">
            <v>0</v>
          </cell>
          <cell r="X450">
            <v>0</v>
          </cell>
          <cell r="Y450">
            <v>19.378</v>
          </cell>
          <cell r="Z450">
            <v>0</v>
          </cell>
          <cell r="AA450">
            <v>0</v>
          </cell>
          <cell r="AB450">
            <v>0</v>
          </cell>
          <cell r="AC450">
            <v>0</v>
          </cell>
          <cell r="AD450">
            <v>0</v>
          </cell>
          <cell r="AE450">
            <v>0.21299999999999999</v>
          </cell>
          <cell r="AF450">
            <v>0</v>
          </cell>
          <cell r="AG450"/>
          <cell r="AH450"/>
          <cell r="AI450">
            <v>0</v>
          </cell>
          <cell r="AJ450">
            <v>0</v>
          </cell>
          <cell r="AK450"/>
          <cell r="AL450"/>
          <cell r="AM450">
            <v>26.1</v>
          </cell>
          <cell r="AN450">
            <v>0</v>
          </cell>
          <cell r="AO450">
            <v>0</v>
          </cell>
          <cell r="AP450"/>
          <cell r="AQ450"/>
          <cell r="AR450">
            <v>0</v>
          </cell>
          <cell r="AS450">
            <v>119</v>
          </cell>
          <cell r="AT450">
            <v>80.900000000000006</v>
          </cell>
          <cell r="AU450"/>
          <cell r="AV450">
            <v>0</v>
          </cell>
          <cell r="AW450">
            <v>0</v>
          </cell>
          <cell r="AX450">
            <v>0</v>
          </cell>
          <cell r="AY450">
            <v>0</v>
          </cell>
          <cell r="AZ450">
            <v>1067.01</v>
          </cell>
          <cell r="BA450">
            <v>0</v>
          </cell>
          <cell r="BB450">
            <v>62.803869460105197</v>
          </cell>
          <cell r="BC450">
            <v>105.66810995323701</v>
          </cell>
          <cell r="BD450">
            <v>0</v>
          </cell>
          <cell r="BE450">
            <v>117.1</v>
          </cell>
          <cell r="BF450">
            <v>0</v>
          </cell>
          <cell r="BG450">
            <v>1.3</v>
          </cell>
          <cell r="BH450">
            <v>0</v>
          </cell>
          <cell r="BI450">
            <v>7.1</v>
          </cell>
          <cell r="BJ450">
            <v>0</v>
          </cell>
          <cell r="BK450">
            <v>11.45</v>
          </cell>
          <cell r="BL450">
            <v>0</v>
          </cell>
          <cell r="BM450">
            <v>0</v>
          </cell>
          <cell r="BN450">
            <v>0</v>
          </cell>
          <cell r="BO450">
            <v>0</v>
          </cell>
          <cell r="BP450">
            <v>6.4</v>
          </cell>
          <cell r="BQ450">
            <v>0</v>
          </cell>
          <cell r="BR450">
            <v>28.73</v>
          </cell>
          <cell r="BS450">
            <v>0</v>
          </cell>
          <cell r="BT450">
            <v>62.2</v>
          </cell>
          <cell r="BU450">
            <v>0.7</v>
          </cell>
          <cell r="BV450">
            <v>0</v>
          </cell>
          <cell r="BW450">
            <v>591.24</v>
          </cell>
          <cell r="BX450">
            <v>272.01</v>
          </cell>
          <cell r="BY450">
            <v>0</v>
          </cell>
          <cell r="BZ450">
            <v>0</v>
          </cell>
          <cell r="CA450">
            <v>0</v>
          </cell>
          <cell r="CB450">
            <v>0</v>
          </cell>
          <cell r="CC450">
            <v>0</v>
          </cell>
          <cell r="CD450">
            <v>631</v>
          </cell>
          <cell r="CE450">
            <v>0</v>
          </cell>
          <cell r="CF450">
            <v>0</v>
          </cell>
          <cell r="CG450">
            <v>0</v>
          </cell>
          <cell r="CH450"/>
          <cell r="CI450">
            <v>0</v>
          </cell>
          <cell r="CJ450">
            <v>0</v>
          </cell>
          <cell r="CK450">
            <v>0</v>
          </cell>
          <cell r="CL450">
            <v>0</v>
          </cell>
          <cell r="CM450">
            <v>48.1</v>
          </cell>
          <cell r="CN450">
            <v>0</v>
          </cell>
          <cell r="CO450">
            <v>0</v>
          </cell>
          <cell r="CP450">
            <v>0</v>
          </cell>
          <cell r="CQ450">
            <v>0</v>
          </cell>
          <cell r="CR450">
            <v>0</v>
          </cell>
          <cell r="CS450">
            <v>0</v>
          </cell>
          <cell r="CT450">
            <v>0</v>
          </cell>
          <cell r="CU450">
            <v>0</v>
          </cell>
          <cell r="CV450">
            <v>0</v>
          </cell>
          <cell r="CW450">
            <v>0</v>
          </cell>
          <cell r="CX450">
            <v>0</v>
          </cell>
          <cell r="CY450">
            <v>0</v>
          </cell>
          <cell r="CZ450">
            <v>0</v>
          </cell>
          <cell r="DA450">
            <v>0</v>
          </cell>
          <cell r="DB450">
            <v>0</v>
          </cell>
          <cell r="DC450">
            <v>0</v>
          </cell>
          <cell r="DD450">
            <v>0</v>
          </cell>
          <cell r="DE450">
            <v>0</v>
          </cell>
          <cell r="DF450">
            <v>0</v>
          </cell>
          <cell r="DG450">
            <v>0</v>
          </cell>
          <cell r="DH450">
            <v>0</v>
          </cell>
          <cell r="DI450">
            <v>0</v>
          </cell>
          <cell r="DJ450">
            <v>0</v>
          </cell>
          <cell r="DK450">
            <v>0</v>
          </cell>
          <cell r="DL450">
            <v>0</v>
          </cell>
          <cell r="DM450">
            <v>0</v>
          </cell>
          <cell r="DN450">
            <v>0</v>
          </cell>
          <cell r="DO450">
            <v>0</v>
          </cell>
          <cell r="DP450">
            <v>0</v>
          </cell>
          <cell r="DQ450">
            <v>0</v>
          </cell>
          <cell r="DR450">
            <v>0</v>
          </cell>
          <cell r="DS450">
            <v>0</v>
          </cell>
          <cell r="DT450">
            <v>0</v>
          </cell>
          <cell r="DU450">
            <v>0</v>
          </cell>
          <cell r="DV450">
            <v>0</v>
          </cell>
          <cell r="DW450">
            <v>0</v>
          </cell>
          <cell r="DX450">
            <v>2.5</v>
          </cell>
          <cell r="DY450">
            <v>2.7</v>
          </cell>
          <cell r="DZ450">
            <v>94.1</v>
          </cell>
          <cell r="EA450">
            <v>221</v>
          </cell>
          <cell r="EB450">
            <v>6.5006524492564804E-2</v>
          </cell>
          <cell r="EC450">
            <v>28.1</v>
          </cell>
          <cell r="ED450">
            <v>7.77590337507712</v>
          </cell>
          <cell r="EE450">
            <v>0</v>
          </cell>
          <cell r="EF450">
            <v>0</v>
          </cell>
          <cell r="EG450">
            <v>0</v>
          </cell>
          <cell r="EH450">
            <v>89.62</v>
          </cell>
          <cell r="EI450">
            <v>0</v>
          </cell>
          <cell r="EJ450">
            <v>0</v>
          </cell>
        </row>
        <row r="451">
          <cell r="B451">
            <v>0</v>
          </cell>
          <cell r="C451">
            <v>0</v>
          </cell>
          <cell r="D451">
            <v>31</v>
          </cell>
          <cell r="E451">
            <v>0</v>
          </cell>
          <cell r="F451">
            <v>0</v>
          </cell>
          <cell r="G451">
            <v>0</v>
          </cell>
          <cell r="H451">
            <v>0</v>
          </cell>
          <cell r="I451">
            <v>0</v>
          </cell>
          <cell r="J451">
            <v>0</v>
          </cell>
          <cell r="K451">
            <v>0</v>
          </cell>
          <cell r="L451">
            <v>0</v>
          </cell>
          <cell r="M451">
            <v>1955.39</v>
          </cell>
          <cell r="N451">
            <v>43.7</v>
          </cell>
          <cell r="O451">
            <v>0</v>
          </cell>
          <cell r="P451">
            <v>0</v>
          </cell>
          <cell r="Q451">
            <v>0</v>
          </cell>
          <cell r="R451">
            <v>0</v>
          </cell>
          <cell r="S451">
            <v>0</v>
          </cell>
          <cell r="T451">
            <v>0</v>
          </cell>
          <cell r="U451">
            <v>0</v>
          </cell>
          <cell r="V451">
            <v>0</v>
          </cell>
          <cell r="W451">
            <v>1124</v>
          </cell>
          <cell r="X451">
            <v>0</v>
          </cell>
          <cell r="Y451">
            <v>0</v>
          </cell>
          <cell r="Z451">
            <v>140.30000000000001</v>
          </cell>
          <cell r="AA451">
            <v>0</v>
          </cell>
          <cell r="AB451">
            <v>0</v>
          </cell>
          <cell r="AC451">
            <v>0</v>
          </cell>
          <cell r="AD451">
            <v>0</v>
          </cell>
          <cell r="AE451">
            <v>0</v>
          </cell>
          <cell r="AF451">
            <v>0</v>
          </cell>
          <cell r="AG451"/>
          <cell r="AH451"/>
          <cell r="AI451">
            <v>0</v>
          </cell>
          <cell r="AJ451">
            <v>0</v>
          </cell>
          <cell r="AK451"/>
          <cell r="AL451"/>
          <cell r="AM451">
            <v>0</v>
          </cell>
          <cell r="AN451">
            <v>0</v>
          </cell>
          <cell r="AO451">
            <v>0</v>
          </cell>
          <cell r="AP451"/>
          <cell r="AQ451"/>
          <cell r="AR451">
            <v>0</v>
          </cell>
          <cell r="AS451">
            <v>156</v>
          </cell>
          <cell r="AT451"/>
          <cell r="AU451"/>
          <cell r="AV451">
            <v>0</v>
          </cell>
          <cell r="AW451">
            <v>0</v>
          </cell>
          <cell r="AX451">
            <v>0</v>
          </cell>
          <cell r="AY451">
            <v>154.6</v>
          </cell>
          <cell r="AZ451">
            <v>0</v>
          </cell>
          <cell r="BA451">
            <v>0</v>
          </cell>
          <cell r="BB451">
            <v>0</v>
          </cell>
          <cell r="BC451">
            <v>0</v>
          </cell>
          <cell r="BD451">
            <v>0</v>
          </cell>
          <cell r="BE451">
            <v>0</v>
          </cell>
          <cell r="BF451">
            <v>0</v>
          </cell>
          <cell r="BG451">
            <v>0</v>
          </cell>
          <cell r="BH451">
            <v>0</v>
          </cell>
          <cell r="BI451">
            <v>14.26</v>
          </cell>
          <cell r="BJ451">
            <v>0</v>
          </cell>
          <cell r="BK451">
            <v>32.340000000000003</v>
          </cell>
          <cell r="BL451">
            <v>0</v>
          </cell>
          <cell r="BM451">
            <v>0</v>
          </cell>
          <cell r="BN451">
            <v>58.15</v>
          </cell>
          <cell r="BO451">
            <v>0</v>
          </cell>
          <cell r="BP451">
            <v>0</v>
          </cell>
          <cell r="BQ451">
            <v>0</v>
          </cell>
          <cell r="BR451">
            <v>98.3</v>
          </cell>
          <cell r="BS451">
            <v>0</v>
          </cell>
          <cell r="BT451">
            <v>0</v>
          </cell>
          <cell r="BU451">
            <v>0</v>
          </cell>
          <cell r="BV451">
            <v>0</v>
          </cell>
          <cell r="BW451">
            <v>0</v>
          </cell>
          <cell r="BX451">
            <v>0</v>
          </cell>
          <cell r="BY451">
            <v>0</v>
          </cell>
          <cell r="BZ451">
            <v>0</v>
          </cell>
          <cell r="CA451">
            <v>0</v>
          </cell>
          <cell r="CB451">
            <v>0</v>
          </cell>
          <cell r="CC451">
            <v>261</v>
          </cell>
          <cell r="CD451">
            <v>630</v>
          </cell>
          <cell r="CE451">
            <v>0</v>
          </cell>
          <cell r="CF451">
            <v>0</v>
          </cell>
          <cell r="CG451">
            <v>0</v>
          </cell>
          <cell r="CH451"/>
          <cell r="CI451">
            <v>23.8</v>
          </cell>
          <cell r="CJ451">
            <v>0</v>
          </cell>
          <cell r="CK451">
            <v>379.5</v>
          </cell>
          <cell r="CL451">
            <v>0</v>
          </cell>
          <cell r="CM451">
            <v>0</v>
          </cell>
          <cell r="CN451">
            <v>0</v>
          </cell>
          <cell r="CO451">
            <v>0</v>
          </cell>
          <cell r="CP451">
            <v>0</v>
          </cell>
          <cell r="CQ451">
            <v>0</v>
          </cell>
          <cell r="CR451">
            <v>0</v>
          </cell>
          <cell r="CS451">
            <v>0</v>
          </cell>
          <cell r="CT451">
            <v>0</v>
          </cell>
          <cell r="CU451">
            <v>0</v>
          </cell>
          <cell r="CV451">
            <v>0</v>
          </cell>
          <cell r="CW451">
            <v>0</v>
          </cell>
          <cell r="CX451">
            <v>0</v>
          </cell>
          <cell r="CY451">
            <v>0</v>
          </cell>
          <cell r="CZ451">
            <v>0</v>
          </cell>
          <cell r="DA451">
            <v>0</v>
          </cell>
          <cell r="DB451">
            <v>0</v>
          </cell>
          <cell r="DC451">
            <v>0</v>
          </cell>
          <cell r="DD451">
            <v>0</v>
          </cell>
          <cell r="DE451">
            <v>0</v>
          </cell>
          <cell r="DF451">
            <v>0</v>
          </cell>
          <cell r="DG451">
            <v>0</v>
          </cell>
          <cell r="DH451">
            <v>0</v>
          </cell>
          <cell r="DI451">
            <v>0</v>
          </cell>
          <cell r="DJ451">
            <v>0</v>
          </cell>
          <cell r="DK451">
            <v>0</v>
          </cell>
          <cell r="DL451">
            <v>0</v>
          </cell>
          <cell r="DM451">
            <v>0</v>
          </cell>
          <cell r="DN451">
            <v>0</v>
          </cell>
          <cell r="DO451">
            <v>0</v>
          </cell>
          <cell r="DP451">
            <v>0</v>
          </cell>
          <cell r="DQ451">
            <v>0</v>
          </cell>
          <cell r="DR451">
            <v>0</v>
          </cell>
          <cell r="DS451">
            <v>0</v>
          </cell>
          <cell r="DT451">
            <v>0</v>
          </cell>
          <cell r="DU451">
            <v>0</v>
          </cell>
          <cell r="DV451">
            <v>0</v>
          </cell>
          <cell r="DW451">
            <v>0</v>
          </cell>
          <cell r="DX451">
            <v>0</v>
          </cell>
          <cell r="DY451">
            <v>0</v>
          </cell>
          <cell r="DZ451">
            <v>0</v>
          </cell>
          <cell r="EA451">
            <v>1318</v>
          </cell>
          <cell r="EB451">
            <v>0</v>
          </cell>
          <cell r="EC451">
            <v>0</v>
          </cell>
          <cell r="ED451">
            <v>0</v>
          </cell>
          <cell r="EE451">
            <v>0</v>
          </cell>
          <cell r="EF451">
            <v>0</v>
          </cell>
          <cell r="EG451">
            <v>0</v>
          </cell>
          <cell r="EH451">
            <v>0</v>
          </cell>
          <cell r="EI451">
            <v>0</v>
          </cell>
          <cell r="EJ451">
            <v>0</v>
          </cell>
        </row>
        <row r="452">
          <cell r="B452">
            <v>0</v>
          </cell>
          <cell r="C452">
            <v>9</v>
          </cell>
          <cell r="D452">
            <v>31</v>
          </cell>
          <cell r="E452">
            <v>8.4</v>
          </cell>
          <cell r="F452">
            <v>0</v>
          </cell>
          <cell r="G452">
            <v>5.2</v>
          </cell>
          <cell r="H452">
            <v>7.5</v>
          </cell>
          <cell r="I452">
            <v>56.1</v>
          </cell>
          <cell r="J452">
            <v>7</v>
          </cell>
          <cell r="K452">
            <v>6.5</v>
          </cell>
          <cell r="L452">
            <v>20.399999999999999</v>
          </cell>
          <cell r="M452">
            <v>1960.01</v>
          </cell>
          <cell r="N452">
            <v>47.8</v>
          </cell>
          <cell r="O452">
            <v>2.2000000000000002</v>
          </cell>
          <cell r="P452">
            <v>0</v>
          </cell>
          <cell r="Q452">
            <v>48.2</v>
          </cell>
          <cell r="R452">
            <v>7.5</v>
          </cell>
          <cell r="S452">
            <v>0</v>
          </cell>
          <cell r="T452">
            <v>24</v>
          </cell>
          <cell r="U452">
            <v>185.4</v>
          </cell>
          <cell r="V452">
            <v>0</v>
          </cell>
          <cell r="W452">
            <v>1130.92</v>
          </cell>
          <cell r="X452">
            <v>99.64</v>
          </cell>
          <cell r="Y452">
            <v>53.752000000000002</v>
          </cell>
          <cell r="Z452">
            <v>144</v>
          </cell>
          <cell r="AA452">
            <v>0</v>
          </cell>
          <cell r="AB452">
            <v>10.8</v>
          </cell>
          <cell r="AC452">
            <v>20.819555999999999</v>
          </cell>
          <cell r="AD452">
            <v>10.4</v>
          </cell>
          <cell r="AE452">
            <v>0.21299999999999999</v>
          </cell>
          <cell r="AF452">
            <v>2.1</v>
          </cell>
          <cell r="AG452"/>
          <cell r="AH452">
            <v>0</v>
          </cell>
          <cell r="AI452">
            <v>10.3</v>
          </cell>
          <cell r="AJ452">
            <v>27.5</v>
          </cell>
          <cell r="AK452">
            <v>0</v>
          </cell>
          <cell r="AL452">
            <v>0</v>
          </cell>
          <cell r="AM452">
            <v>595.80000000000007</v>
          </cell>
          <cell r="AN452">
            <v>62.35</v>
          </cell>
          <cell r="AO452">
            <v>0</v>
          </cell>
          <cell r="AP452">
            <v>0</v>
          </cell>
          <cell r="AQ452">
            <v>0</v>
          </cell>
          <cell r="AR452">
            <v>0</v>
          </cell>
          <cell r="AS452">
            <v>280.5</v>
          </cell>
          <cell r="AT452">
            <v>80.900000000000006</v>
          </cell>
          <cell r="AU452">
            <v>4.9800000000000004</v>
          </cell>
          <cell r="AV452">
            <v>227.39</v>
          </cell>
          <cell r="AW452">
            <v>100</v>
          </cell>
          <cell r="AX452">
            <v>7.84</v>
          </cell>
          <cell r="AY452">
            <v>154.6</v>
          </cell>
          <cell r="AZ452">
            <v>1067.01</v>
          </cell>
          <cell r="BA452">
            <v>10.5</v>
          </cell>
          <cell r="BB452">
            <v>62.803869460105197</v>
          </cell>
          <cell r="BC452">
            <v>108.018289640737</v>
          </cell>
          <cell r="BD452">
            <v>0</v>
          </cell>
          <cell r="BE452">
            <v>123.1</v>
          </cell>
          <cell r="BF452">
            <v>0</v>
          </cell>
          <cell r="BG452">
            <v>1.3</v>
          </cell>
          <cell r="BH452">
            <v>4.9601260254456001</v>
          </cell>
          <cell r="BI452">
            <v>22.42</v>
          </cell>
          <cell r="BJ452">
            <v>52.985008874999998</v>
          </cell>
          <cell r="BK452">
            <v>48.41</v>
          </cell>
          <cell r="BL452">
            <v>3.5</v>
          </cell>
          <cell r="BM452">
            <v>1.0509999999999999</v>
          </cell>
          <cell r="BN452">
            <v>91.873999999999995</v>
          </cell>
          <cell r="BO452">
            <v>0</v>
          </cell>
          <cell r="BP452">
            <v>8.4126688600000001</v>
          </cell>
          <cell r="BQ452">
            <v>283.10000000000002</v>
          </cell>
          <cell r="BR452">
            <v>527.69000000000005</v>
          </cell>
          <cell r="BS452">
            <v>11.2</v>
          </cell>
          <cell r="BT452">
            <v>417.4</v>
          </cell>
          <cell r="BU452">
            <v>3.4</v>
          </cell>
          <cell r="BV452">
            <v>57.279000000000003</v>
          </cell>
          <cell r="BW452">
            <v>774.23</v>
          </cell>
          <cell r="BX452">
            <v>942.69</v>
          </cell>
          <cell r="BY452">
            <v>0.4</v>
          </cell>
          <cell r="BZ452">
            <v>0</v>
          </cell>
          <cell r="CA452">
            <v>6.2</v>
          </cell>
          <cell r="CB452">
            <v>10.6</v>
          </cell>
          <cell r="CC452">
            <v>261</v>
          </cell>
          <cell r="CD452">
            <v>1330</v>
          </cell>
          <cell r="CE452">
            <v>13.55</v>
          </cell>
          <cell r="CF452">
            <v>32.372</v>
          </cell>
          <cell r="CG452">
            <v>532.5</v>
          </cell>
          <cell r="CH452">
            <v>0</v>
          </cell>
          <cell r="CI452">
            <v>29.5</v>
          </cell>
          <cell r="CJ452">
            <v>8.6999999999999993</v>
          </cell>
          <cell r="CK452">
            <v>403.5</v>
          </cell>
          <cell r="CL452">
            <v>50.9</v>
          </cell>
          <cell r="CM452">
            <v>71.7</v>
          </cell>
          <cell r="CN452">
            <v>43.5</v>
          </cell>
          <cell r="CO452">
            <v>1.2</v>
          </cell>
          <cell r="CP452">
            <v>26.7</v>
          </cell>
          <cell r="CQ452">
            <v>197.22</v>
          </cell>
          <cell r="CR452">
            <v>65.054999999999993</v>
          </cell>
          <cell r="CS452">
            <v>111.95</v>
          </cell>
          <cell r="CT452">
            <v>57.41</v>
          </cell>
          <cell r="CU452">
            <v>9.0570000000000004</v>
          </cell>
          <cell r="CV452">
            <v>103.426</v>
          </cell>
          <cell r="CW452">
            <v>423.38200000000001</v>
          </cell>
          <cell r="CX452">
            <v>25.411000000000001</v>
          </cell>
          <cell r="CY452">
            <v>7.4280000000000008</v>
          </cell>
          <cell r="CZ452">
            <v>575.02700000000004</v>
          </cell>
          <cell r="DA452">
            <v>23.575000000000003</v>
          </cell>
          <cell r="DB452">
            <v>5.5410000000000004</v>
          </cell>
          <cell r="DC452">
            <v>33.308</v>
          </cell>
          <cell r="DD452">
            <v>28.093</v>
          </cell>
          <cell r="DE452">
            <v>17.204000000000001</v>
          </cell>
          <cell r="DF452">
            <v>248.78400000000002</v>
          </cell>
          <cell r="DG452">
            <v>88.93</v>
          </cell>
          <cell r="DH452">
            <v>65.798000000000002</v>
          </cell>
          <cell r="DI452">
            <v>14.701000000000001</v>
          </cell>
          <cell r="DJ452">
            <v>74.481999999999999</v>
          </cell>
          <cell r="DK452">
            <v>36.283999999999999</v>
          </cell>
          <cell r="DL452">
            <v>327.50400000000002</v>
          </cell>
          <cell r="DM452">
            <v>5859.6659999999993</v>
          </cell>
          <cell r="DN452">
            <v>5</v>
          </cell>
          <cell r="DO452">
            <v>4.859</v>
          </cell>
          <cell r="DP452">
            <v>60.603999999999999</v>
          </cell>
          <cell r="DQ452">
            <v>36.206000000000003</v>
          </cell>
          <cell r="DR452">
            <v>909.34299999999996</v>
          </cell>
          <cell r="DS452">
            <v>147.245</v>
          </cell>
          <cell r="DT452">
            <v>143.12</v>
          </cell>
          <cell r="DU452">
            <v>163.46199999999999</v>
          </cell>
          <cell r="DV452">
            <v>58</v>
          </cell>
          <cell r="DW452">
            <v>2.5</v>
          </cell>
          <cell r="DX452">
            <v>32.1</v>
          </cell>
          <cell r="DY452">
            <v>14.1</v>
          </cell>
          <cell r="DZ452">
            <v>117.1</v>
          </cell>
          <cell r="EA452">
            <v>1770.7</v>
          </cell>
          <cell r="EB452">
            <v>24.265006524492598</v>
          </cell>
          <cell r="EC452">
            <v>28.1</v>
          </cell>
          <cell r="ED452">
            <v>11.8641513067679</v>
          </cell>
          <cell r="EE452">
            <v>27.4</v>
          </cell>
          <cell r="EF452">
            <v>135.5</v>
          </cell>
          <cell r="EG452">
            <v>2.17</v>
          </cell>
          <cell r="EH452">
            <v>122.68</v>
          </cell>
          <cell r="EI452">
            <v>0</v>
          </cell>
          <cell r="EJ452">
            <v>19.899999999999999</v>
          </cell>
        </row>
        <row r="453">
          <cell r="B453">
            <v>11.8</v>
          </cell>
          <cell r="C453">
            <v>7.2</v>
          </cell>
          <cell r="D453">
            <v>0</v>
          </cell>
          <cell r="E453">
            <v>8.4</v>
          </cell>
          <cell r="F453">
            <v>0</v>
          </cell>
          <cell r="G453">
            <v>4</v>
          </cell>
          <cell r="H453">
            <v>4.4000000000000004</v>
          </cell>
          <cell r="I453">
            <v>31.5</v>
          </cell>
          <cell r="J453">
            <v>7</v>
          </cell>
          <cell r="K453">
            <v>6.5</v>
          </cell>
          <cell r="L453">
            <v>20.399999999999999</v>
          </cell>
          <cell r="M453">
            <v>4.62</v>
          </cell>
          <cell r="N453">
            <v>4.5999999999999996</v>
          </cell>
          <cell r="O453">
            <v>0.67470532000000005</v>
          </cell>
          <cell r="P453">
            <v>0</v>
          </cell>
          <cell r="Q453">
            <v>45.5</v>
          </cell>
          <cell r="R453">
            <v>6.3</v>
          </cell>
          <cell r="S453">
            <v>0</v>
          </cell>
          <cell r="T453">
            <v>23.3</v>
          </cell>
          <cell r="U453">
            <v>179.7</v>
          </cell>
          <cell r="V453">
            <v>0</v>
          </cell>
          <cell r="W453">
            <v>6.92</v>
          </cell>
          <cell r="X453">
            <v>92.909402049999997</v>
          </cell>
          <cell r="Y453">
            <v>27.722000000000001</v>
          </cell>
          <cell r="Z453">
            <v>3.7</v>
          </cell>
          <cell r="AA453">
            <v>0</v>
          </cell>
          <cell r="AB453">
            <v>11.7</v>
          </cell>
          <cell r="AC453">
            <v>20.819555999999999</v>
          </cell>
          <cell r="AD453">
            <v>9.9</v>
          </cell>
          <cell r="AE453">
            <v>0</v>
          </cell>
          <cell r="AF453">
            <v>1.6</v>
          </cell>
          <cell r="AG453"/>
          <cell r="AH453"/>
          <cell r="AI453">
            <v>5.0999999999999996</v>
          </cell>
          <cell r="AJ453">
            <v>27.5</v>
          </cell>
          <cell r="AK453"/>
          <cell r="AL453"/>
          <cell r="AM453">
            <v>508</v>
          </cell>
          <cell r="AN453">
            <v>45.98</v>
          </cell>
          <cell r="AO453">
            <v>0</v>
          </cell>
          <cell r="AP453"/>
          <cell r="AQ453"/>
          <cell r="AR453">
            <v>0</v>
          </cell>
          <cell r="AS453">
            <v>4.9000000000000004</v>
          </cell>
          <cell r="AT453"/>
          <cell r="AU453">
            <v>4.9400000000000004</v>
          </cell>
          <cell r="AV453">
            <v>174.81</v>
          </cell>
          <cell r="AW453">
            <v>33.4</v>
          </cell>
          <cell r="AX453">
            <v>7.84</v>
          </cell>
          <cell r="AY453">
            <v>0</v>
          </cell>
          <cell r="AZ453">
            <v>11.699</v>
          </cell>
          <cell r="BA453">
            <v>0.879</v>
          </cell>
          <cell r="BB453">
            <v>0</v>
          </cell>
          <cell r="BC453">
            <v>1.87225</v>
          </cell>
          <cell r="BD453">
            <v>0.64200000000000002</v>
          </cell>
          <cell r="BE453">
            <v>6</v>
          </cell>
          <cell r="BF453">
            <v>0.05</v>
          </cell>
          <cell r="BG453">
            <v>0</v>
          </cell>
          <cell r="BH453">
            <v>5.5224406144866904</v>
          </cell>
          <cell r="BI453">
            <v>0.44</v>
          </cell>
          <cell r="BJ453">
            <v>45.434676948361499</v>
          </cell>
          <cell r="BK453">
            <v>4.9400000000000004</v>
          </cell>
          <cell r="BL453">
            <v>3.5</v>
          </cell>
          <cell r="BM453">
            <v>1.0509999999999999</v>
          </cell>
          <cell r="BN453">
            <v>32.765999999999998</v>
          </cell>
          <cell r="BO453">
            <v>0</v>
          </cell>
          <cell r="BP453">
            <v>2.0126688599999998</v>
          </cell>
          <cell r="BQ453">
            <v>239.65</v>
          </cell>
          <cell r="BR453">
            <v>345.32</v>
          </cell>
          <cell r="BS453">
            <v>8.0577764100000007</v>
          </cell>
          <cell r="BT453">
            <v>367.1</v>
          </cell>
          <cell r="BU453">
            <v>0.95</v>
          </cell>
          <cell r="BV453">
            <v>57.26</v>
          </cell>
          <cell r="BW453">
            <v>182.99</v>
          </cell>
          <cell r="BX453">
            <v>621.72</v>
          </cell>
          <cell r="BY453">
            <v>0</v>
          </cell>
          <cell r="BZ453">
            <v>0</v>
          </cell>
          <cell r="CA453">
            <v>6.2</v>
          </cell>
          <cell r="CB453">
            <v>10.1</v>
          </cell>
          <cell r="CC453">
            <v>0</v>
          </cell>
          <cell r="CD453">
            <v>37</v>
          </cell>
          <cell r="CE453">
            <v>12.22</v>
          </cell>
          <cell r="CF453">
            <v>31.731999999999999</v>
          </cell>
          <cell r="CG453">
            <v>529.29999999999995</v>
          </cell>
          <cell r="CH453"/>
          <cell r="CI453">
            <v>5</v>
          </cell>
          <cell r="CJ453">
            <v>6.6</v>
          </cell>
          <cell r="CK453">
            <v>24</v>
          </cell>
          <cell r="CL453">
            <v>50.8</v>
          </cell>
          <cell r="CM453">
            <v>23.6</v>
          </cell>
          <cell r="CN453">
            <v>26.4</v>
          </cell>
          <cell r="CO453">
            <v>1.2</v>
          </cell>
          <cell r="CP453">
            <v>26.7</v>
          </cell>
          <cell r="CQ453">
            <v>161.86000000000001</v>
          </cell>
          <cell r="CR453">
            <v>67.738</v>
          </cell>
          <cell r="CS453">
            <v>85.75800000000001</v>
          </cell>
          <cell r="CT453">
            <v>55.988</v>
          </cell>
          <cell r="CU453">
            <v>3.988</v>
          </cell>
          <cell r="CV453">
            <v>52.373999999999995</v>
          </cell>
          <cell r="CW453">
            <v>405.05100000000004</v>
          </cell>
          <cell r="CX453">
            <v>3.1909999999999998</v>
          </cell>
          <cell r="CY453">
            <v>7.42</v>
          </cell>
          <cell r="CZ453">
            <v>447.63300000000004</v>
          </cell>
          <cell r="DA453">
            <v>20.553000000000001</v>
          </cell>
          <cell r="DB453">
            <v>2.7699999999999996</v>
          </cell>
          <cell r="DC453">
            <v>40.748000000000005</v>
          </cell>
          <cell r="DD453">
            <v>5.6720000000000006</v>
          </cell>
          <cell r="DE453">
            <v>11.298</v>
          </cell>
          <cell r="DF453">
            <v>226.90300000000002</v>
          </cell>
          <cell r="DG453">
            <v>60.209000000000003</v>
          </cell>
          <cell r="DH453">
            <v>58.542000000000002</v>
          </cell>
          <cell r="DI453">
            <v>14.343</v>
          </cell>
          <cell r="DJ453">
            <v>67.653999999999996</v>
          </cell>
          <cell r="DK453">
            <v>20.743000000000002</v>
          </cell>
          <cell r="DL453">
            <v>227.7</v>
          </cell>
          <cell r="DM453">
            <v>5685.9120000000003</v>
          </cell>
          <cell r="DN453">
            <v>1.286</v>
          </cell>
          <cell r="DO453">
            <v>4.7539999999999996</v>
          </cell>
          <cell r="DP453">
            <v>51.366</v>
          </cell>
          <cell r="DQ453">
            <v>33.896000000000001</v>
          </cell>
          <cell r="DR453">
            <v>739.92700000000002</v>
          </cell>
          <cell r="DS453">
            <v>135.387</v>
          </cell>
          <cell r="DT453">
            <v>117.453</v>
          </cell>
          <cell r="DU453">
            <v>163.46199999999999</v>
          </cell>
          <cell r="DV453">
            <v>56.179000000000002</v>
          </cell>
          <cell r="DW453">
            <v>2.5</v>
          </cell>
          <cell r="DX453">
            <v>12.281877</v>
          </cell>
          <cell r="DY453">
            <v>8.81</v>
          </cell>
          <cell r="DZ453">
            <v>26.79287128</v>
          </cell>
          <cell r="EA453">
            <v>231.73945098739301</v>
          </cell>
          <cell r="EB453">
            <v>22.2</v>
          </cell>
          <cell r="EC453">
            <v>20.9</v>
          </cell>
          <cell r="ED453">
            <v>4.0912471616907498</v>
          </cell>
          <cell r="EE453">
            <v>20.399999999999999</v>
          </cell>
          <cell r="EF453">
            <v>115</v>
          </cell>
          <cell r="EG453">
            <v>2.17</v>
          </cell>
          <cell r="EH453">
            <v>34.296684055</v>
          </cell>
          <cell r="EI453">
            <v>0</v>
          </cell>
          <cell r="EJ453">
            <v>16.873743210000001</v>
          </cell>
        </row>
        <row r="454">
          <cell r="B454">
            <v>0</v>
          </cell>
          <cell r="C454">
            <v>0</v>
          </cell>
          <cell r="D454">
            <v>0</v>
          </cell>
          <cell r="E454">
            <v>0</v>
          </cell>
          <cell r="F454">
            <v>0</v>
          </cell>
          <cell r="G454">
            <v>0</v>
          </cell>
          <cell r="H454">
            <v>0</v>
          </cell>
          <cell r="I454">
            <v>8.6</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26.109000000000002</v>
          </cell>
          <cell r="Z454">
            <v>0</v>
          </cell>
          <cell r="AA454">
            <v>0</v>
          </cell>
          <cell r="AB454">
            <v>0</v>
          </cell>
          <cell r="AC454">
            <v>0</v>
          </cell>
          <cell r="AD454">
            <v>0</v>
          </cell>
          <cell r="AE454">
            <v>6.2626786765351397E-2</v>
          </cell>
          <cell r="AF454">
            <v>0</v>
          </cell>
          <cell r="AG454"/>
          <cell r="AH454"/>
          <cell r="AI454">
            <v>0</v>
          </cell>
          <cell r="AJ454">
            <v>0</v>
          </cell>
          <cell r="AK454"/>
          <cell r="AL454"/>
          <cell r="AM454">
            <v>23.9</v>
          </cell>
          <cell r="AN454">
            <v>0</v>
          </cell>
          <cell r="AO454">
            <v>0</v>
          </cell>
          <cell r="AP454"/>
          <cell r="AQ454"/>
          <cell r="AR454">
            <v>0</v>
          </cell>
          <cell r="AS454">
            <v>110.3</v>
          </cell>
          <cell r="AT454">
            <v>61.92</v>
          </cell>
          <cell r="AU454"/>
          <cell r="AV454">
            <v>0</v>
          </cell>
          <cell r="AW454">
            <v>0</v>
          </cell>
          <cell r="AX454">
            <v>0</v>
          </cell>
          <cell r="AY454">
            <v>0</v>
          </cell>
          <cell r="AZ454">
            <v>874.91099999999994</v>
          </cell>
          <cell r="BA454">
            <v>0</v>
          </cell>
          <cell r="BB454">
            <v>32.945114827336099</v>
          </cell>
          <cell r="BC454">
            <v>100.716486998185</v>
          </cell>
          <cell r="BD454">
            <v>0</v>
          </cell>
          <cell r="BE454">
            <v>99.2</v>
          </cell>
          <cell r="BF454">
            <v>0</v>
          </cell>
          <cell r="BG454">
            <v>1.3</v>
          </cell>
          <cell r="BH454">
            <v>0</v>
          </cell>
          <cell r="BI454">
            <v>0.39</v>
          </cell>
          <cell r="BJ454">
            <v>0</v>
          </cell>
          <cell r="BK454">
            <v>5.36</v>
          </cell>
          <cell r="BL454">
            <v>0</v>
          </cell>
          <cell r="BM454">
            <v>0</v>
          </cell>
          <cell r="BN454">
            <v>0</v>
          </cell>
          <cell r="BO454">
            <v>0</v>
          </cell>
          <cell r="BP454">
            <v>6.4</v>
          </cell>
          <cell r="BQ454">
            <v>0</v>
          </cell>
          <cell r="BR454">
            <v>30.8</v>
          </cell>
          <cell r="BS454">
            <v>0</v>
          </cell>
          <cell r="BT454">
            <v>61.8</v>
          </cell>
          <cell r="BU454">
            <v>0.35</v>
          </cell>
          <cell r="BV454">
            <v>0</v>
          </cell>
          <cell r="BW454">
            <v>583.44000000000005</v>
          </cell>
          <cell r="BX454">
            <v>315.61</v>
          </cell>
          <cell r="BY454">
            <v>0</v>
          </cell>
          <cell r="BZ454">
            <v>0</v>
          </cell>
          <cell r="CA454">
            <v>0</v>
          </cell>
          <cell r="CB454">
            <v>0</v>
          </cell>
          <cell r="CC454">
            <v>0</v>
          </cell>
          <cell r="CD454">
            <v>631</v>
          </cell>
          <cell r="CE454">
            <v>0</v>
          </cell>
          <cell r="CF454">
            <v>0</v>
          </cell>
          <cell r="CG454">
            <v>0</v>
          </cell>
          <cell r="CH454"/>
          <cell r="CI454">
            <v>0</v>
          </cell>
          <cell r="CJ454">
            <v>0</v>
          </cell>
          <cell r="CK454">
            <v>0</v>
          </cell>
          <cell r="CL454">
            <v>0</v>
          </cell>
          <cell r="CM454">
            <v>48.1</v>
          </cell>
          <cell r="CN454">
            <v>4.96</v>
          </cell>
          <cell r="CO454">
            <v>0</v>
          </cell>
          <cell r="CP454">
            <v>0</v>
          </cell>
          <cell r="CQ454">
            <v>0</v>
          </cell>
          <cell r="CR454">
            <v>0</v>
          </cell>
          <cell r="CS454">
            <v>0</v>
          </cell>
          <cell r="CT454">
            <v>0</v>
          </cell>
          <cell r="CU454">
            <v>0</v>
          </cell>
          <cell r="CV454">
            <v>0</v>
          </cell>
          <cell r="CW454">
            <v>0</v>
          </cell>
          <cell r="CX454">
            <v>0</v>
          </cell>
          <cell r="CY454">
            <v>0</v>
          </cell>
          <cell r="CZ454">
            <v>0</v>
          </cell>
          <cell r="DA454">
            <v>0</v>
          </cell>
          <cell r="DB454">
            <v>0</v>
          </cell>
          <cell r="DC454">
            <v>0</v>
          </cell>
          <cell r="DD454">
            <v>0</v>
          </cell>
          <cell r="DE454">
            <v>0</v>
          </cell>
          <cell r="DF454">
            <v>0</v>
          </cell>
          <cell r="DG454">
            <v>0</v>
          </cell>
          <cell r="DH454">
            <v>0</v>
          </cell>
          <cell r="DI454">
            <v>0</v>
          </cell>
          <cell r="DJ454">
            <v>0</v>
          </cell>
          <cell r="DK454">
            <v>0</v>
          </cell>
          <cell r="DL454">
            <v>0</v>
          </cell>
          <cell r="DM454">
            <v>0</v>
          </cell>
          <cell r="DN454">
            <v>0</v>
          </cell>
          <cell r="DO454">
            <v>0</v>
          </cell>
          <cell r="DP454">
            <v>0</v>
          </cell>
          <cell r="DQ454">
            <v>0</v>
          </cell>
          <cell r="DR454">
            <v>0</v>
          </cell>
          <cell r="DS454">
            <v>0</v>
          </cell>
          <cell r="DT454">
            <v>0</v>
          </cell>
          <cell r="DU454">
            <v>0</v>
          </cell>
          <cell r="DV454">
            <v>0</v>
          </cell>
          <cell r="DW454">
            <v>0</v>
          </cell>
          <cell r="DX454">
            <v>0.94079699999999999</v>
          </cell>
          <cell r="DY454">
            <v>2.87</v>
          </cell>
          <cell r="DZ454">
            <v>58.740135000000002</v>
          </cell>
          <cell r="EA454">
            <v>221</v>
          </cell>
          <cell r="EB454">
            <v>0.1</v>
          </cell>
          <cell r="EC454">
            <v>5.2</v>
          </cell>
          <cell r="ED454">
            <v>7.77590337507712</v>
          </cell>
          <cell r="EE454">
            <v>0</v>
          </cell>
          <cell r="EF454">
            <v>0</v>
          </cell>
          <cell r="EG454">
            <v>0</v>
          </cell>
          <cell r="EH454">
            <v>84.777972955428595</v>
          </cell>
          <cell r="EI454">
            <v>0</v>
          </cell>
          <cell r="EJ454">
            <v>0</v>
          </cell>
        </row>
        <row r="455">
          <cell r="B455">
            <v>0</v>
          </cell>
          <cell r="C455">
            <v>0</v>
          </cell>
          <cell r="D455">
            <v>31</v>
          </cell>
          <cell r="E455">
            <v>0</v>
          </cell>
          <cell r="F455">
            <v>0</v>
          </cell>
          <cell r="G455">
            <v>0</v>
          </cell>
          <cell r="H455">
            <v>0</v>
          </cell>
          <cell r="I455">
            <v>0</v>
          </cell>
          <cell r="J455">
            <v>0</v>
          </cell>
          <cell r="K455">
            <v>0</v>
          </cell>
          <cell r="L455">
            <v>0</v>
          </cell>
          <cell r="M455">
            <v>1955.39</v>
          </cell>
          <cell r="N455">
            <v>43.7</v>
          </cell>
          <cell r="O455">
            <v>0</v>
          </cell>
          <cell r="P455">
            <v>0</v>
          </cell>
          <cell r="Q455">
            <v>0</v>
          </cell>
          <cell r="R455">
            <v>0</v>
          </cell>
          <cell r="S455">
            <v>0</v>
          </cell>
          <cell r="T455">
            <v>0</v>
          </cell>
          <cell r="U455">
            <v>0</v>
          </cell>
          <cell r="V455">
            <v>0</v>
          </cell>
          <cell r="W455">
            <v>1124</v>
          </cell>
          <cell r="X455">
            <v>0</v>
          </cell>
          <cell r="Y455">
            <v>0</v>
          </cell>
          <cell r="Z455">
            <v>140.30000000000001</v>
          </cell>
          <cell r="AA455">
            <v>0</v>
          </cell>
          <cell r="AB455">
            <v>0</v>
          </cell>
          <cell r="AC455">
            <v>0</v>
          </cell>
          <cell r="AD455">
            <v>0</v>
          </cell>
          <cell r="AE455">
            <v>2.8787224636379399E-3</v>
          </cell>
          <cell r="AF455">
            <v>0</v>
          </cell>
          <cell r="AG455"/>
          <cell r="AH455"/>
          <cell r="AI455">
            <v>0</v>
          </cell>
          <cell r="AJ455">
            <v>0</v>
          </cell>
          <cell r="AK455"/>
          <cell r="AL455"/>
          <cell r="AM455">
            <v>0</v>
          </cell>
          <cell r="AN455">
            <v>0</v>
          </cell>
          <cell r="AO455">
            <v>0</v>
          </cell>
          <cell r="AP455"/>
          <cell r="AQ455"/>
          <cell r="AR455">
            <v>0</v>
          </cell>
          <cell r="AS455">
            <v>149.6</v>
          </cell>
          <cell r="AT455"/>
          <cell r="AU455"/>
          <cell r="AV455">
            <v>0</v>
          </cell>
          <cell r="AW455">
            <v>0</v>
          </cell>
          <cell r="AX455">
            <v>0</v>
          </cell>
          <cell r="AY455">
            <v>133.24</v>
          </cell>
          <cell r="AZ455">
            <v>0</v>
          </cell>
          <cell r="BA455">
            <v>0</v>
          </cell>
          <cell r="BB455">
            <v>0</v>
          </cell>
          <cell r="BC455">
            <v>0</v>
          </cell>
          <cell r="BD455">
            <v>0</v>
          </cell>
          <cell r="BE455">
            <v>0</v>
          </cell>
          <cell r="BF455">
            <v>7.11</v>
          </cell>
          <cell r="BG455">
            <v>0</v>
          </cell>
          <cell r="BH455">
            <v>0</v>
          </cell>
          <cell r="BI455">
            <v>15.57</v>
          </cell>
          <cell r="BJ455">
            <v>0</v>
          </cell>
          <cell r="BK455">
            <v>30.1</v>
          </cell>
          <cell r="BL455">
            <v>0</v>
          </cell>
          <cell r="BM455">
            <v>0</v>
          </cell>
          <cell r="BN455">
            <v>58.15</v>
          </cell>
          <cell r="BO455">
            <v>0</v>
          </cell>
          <cell r="BP455">
            <v>0</v>
          </cell>
          <cell r="BQ455">
            <v>0</v>
          </cell>
          <cell r="BR455">
            <v>99.7</v>
          </cell>
          <cell r="BS455">
            <v>0</v>
          </cell>
          <cell r="BT455">
            <v>0</v>
          </cell>
          <cell r="BU455">
            <v>0</v>
          </cell>
          <cell r="BV455">
            <v>0</v>
          </cell>
          <cell r="BW455">
            <v>0</v>
          </cell>
          <cell r="BX455">
            <v>0</v>
          </cell>
          <cell r="BY455">
            <v>0</v>
          </cell>
          <cell r="BZ455">
            <v>0</v>
          </cell>
          <cell r="CA455">
            <v>0</v>
          </cell>
          <cell r="CB455">
            <v>0</v>
          </cell>
          <cell r="CC455">
            <v>261</v>
          </cell>
          <cell r="CD455">
            <v>630</v>
          </cell>
          <cell r="CE455">
            <v>0</v>
          </cell>
          <cell r="CF455">
            <v>0</v>
          </cell>
          <cell r="CG455">
            <v>0</v>
          </cell>
          <cell r="CH455"/>
          <cell r="CI455">
            <v>23.1</v>
          </cell>
          <cell r="CJ455">
            <v>0</v>
          </cell>
          <cell r="CK455">
            <v>387.8</v>
          </cell>
          <cell r="CL455">
            <v>0</v>
          </cell>
          <cell r="CM455">
            <v>0</v>
          </cell>
          <cell r="CN455">
            <v>0</v>
          </cell>
          <cell r="CO455">
            <v>0</v>
          </cell>
          <cell r="CP455">
            <v>0</v>
          </cell>
          <cell r="CQ455">
            <v>0</v>
          </cell>
          <cell r="CR455">
            <v>0</v>
          </cell>
          <cell r="CS455">
            <v>0</v>
          </cell>
          <cell r="CT455">
            <v>0</v>
          </cell>
          <cell r="CU455">
            <v>0</v>
          </cell>
          <cell r="CV455">
            <v>0</v>
          </cell>
          <cell r="CW455">
            <v>0</v>
          </cell>
          <cell r="CX455">
            <v>0</v>
          </cell>
          <cell r="CY455">
            <v>0</v>
          </cell>
          <cell r="CZ455">
            <v>0</v>
          </cell>
          <cell r="DA455">
            <v>0</v>
          </cell>
          <cell r="DB455">
            <v>0</v>
          </cell>
          <cell r="DC455">
            <v>0</v>
          </cell>
          <cell r="DD455">
            <v>0</v>
          </cell>
          <cell r="DE455">
            <v>0</v>
          </cell>
          <cell r="DF455">
            <v>0</v>
          </cell>
          <cell r="DG455">
            <v>0</v>
          </cell>
          <cell r="DH455">
            <v>0</v>
          </cell>
          <cell r="DI455">
            <v>0</v>
          </cell>
          <cell r="DJ455">
            <v>0</v>
          </cell>
          <cell r="DK455">
            <v>0</v>
          </cell>
          <cell r="DL455">
            <v>0</v>
          </cell>
          <cell r="DM455">
            <v>0</v>
          </cell>
          <cell r="DN455">
            <v>0</v>
          </cell>
          <cell r="DO455">
            <v>0</v>
          </cell>
          <cell r="DP455">
            <v>0</v>
          </cell>
          <cell r="DQ455">
            <v>0</v>
          </cell>
          <cell r="DR455">
            <v>0</v>
          </cell>
          <cell r="DS455">
            <v>0</v>
          </cell>
          <cell r="DT455">
            <v>0</v>
          </cell>
          <cell r="DU455">
            <v>0</v>
          </cell>
          <cell r="DV455">
            <v>0</v>
          </cell>
          <cell r="DW455">
            <v>0</v>
          </cell>
          <cell r="DX455">
            <v>0</v>
          </cell>
          <cell r="DY455">
            <v>0</v>
          </cell>
          <cell r="DZ455">
            <v>0</v>
          </cell>
          <cell r="EA455">
            <v>1318</v>
          </cell>
          <cell r="EB455">
            <v>0</v>
          </cell>
          <cell r="EC455">
            <v>0</v>
          </cell>
          <cell r="ED455">
            <v>0</v>
          </cell>
          <cell r="EE455">
            <v>0</v>
          </cell>
          <cell r="EF455">
            <v>0</v>
          </cell>
          <cell r="EG455">
            <v>0</v>
          </cell>
          <cell r="EH455">
            <v>0</v>
          </cell>
          <cell r="EI455">
            <v>0</v>
          </cell>
          <cell r="EJ455">
            <v>0</v>
          </cell>
        </row>
        <row r="456">
          <cell r="B456">
            <v>11.8</v>
          </cell>
          <cell r="C456">
            <v>7.2</v>
          </cell>
          <cell r="D456">
            <v>31</v>
          </cell>
          <cell r="E456">
            <v>8.4</v>
          </cell>
          <cell r="F456">
            <v>0</v>
          </cell>
          <cell r="G456">
            <v>4</v>
          </cell>
          <cell r="H456">
            <v>4.4000000000000004</v>
          </cell>
          <cell r="I456">
            <v>40.1</v>
          </cell>
          <cell r="J456">
            <v>7</v>
          </cell>
          <cell r="K456">
            <v>6.5</v>
          </cell>
          <cell r="L456">
            <v>20.399999999999999</v>
          </cell>
          <cell r="M456">
            <v>1960.01</v>
          </cell>
          <cell r="N456">
            <v>48.3</v>
          </cell>
          <cell r="O456">
            <v>0.67470532000000005</v>
          </cell>
          <cell r="P456">
            <v>0</v>
          </cell>
          <cell r="Q456">
            <v>45.5</v>
          </cell>
          <cell r="R456">
            <v>6.3</v>
          </cell>
          <cell r="S456">
            <v>0</v>
          </cell>
          <cell r="T456">
            <v>23.3</v>
          </cell>
          <cell r="U456">
            <v>179.7</v>
          </cell>
          <cell r="V456">
            <v>0</v>
          </cell>
          <cell r="W456">
            <v>1130.92</v>
          </cell>
          <cell r="X456">
            <v>92.909402049999997</v>
          </cell>
          <cell r="Y456">
            <v>53.831000000000003</v>
          </cell>
          <cell r="Z456">
            <v>144</v>
          </cell>
          <cell r="AA456">
            <v>0</v>
          </cell>
          <cell r="AB456">
            <v>11.7</v>
          </cell>
          <cell r="AC456">
            <v>20.819555999999999</v>
          </cell>
          <cell r="AD456">
            <v>9</v>
          </cell>
          <cell r="AE456">
            <v>6.5505509228989303E-2</v>
          </cell>
          <cell r="AF456">
            <v>1.6</v>
          </cell>
          <cell r="AG456"/>
          <cell r="AH456">
            <v>0</v>
          </cell>
          <cell r="AI456">
            <v>5.0999999999999996</v>
          </cell>
          <cell r="AJ456">
            <v>27.5</v>
          </cell>
          <cell r="AK456">
            <v>0</v>
          </cell>
          <cell r="AL456">
            <v>0</v>
          </cell>
          <cell r="AM456">
            <v>531.9</v>
          </cell>
          <cell r="AN456">
            <v>45.98</v>
          </cell>
          <cell r="AO456">
            <v>0</v>
          </cell>
          <cell r="AP456">
            <v>0</v>
          </cell>
          <cell r="AQ456">
            <v>0</v>
          </cell>
          <cell r="AR456">
            <v>0</v>
          </cell>
          <cell r="AS456">
            <v>264.8</v>
          </cell>
          <cell r="AT456">
            <v>61.92</v>
          </cell>
          <cell r="AU456">
            <v>4.9400000000000004</v>
          </cell>
          <cell r="AV456">
            <v>174.81</v>
          </cell>
          <cell r="AW456">
            <v>33.4</v>
          </cell>
          <cell r="AX456">
            <v>7.84</v>
          </cell>
          <cell r="AY456">
            <v>133.24</v>
          </cell>
          <cell r="AZ456">
            <v>886.61</v>
          </cell>
          <cell r="BA456">
            <v>0.879</v>
          </cell>
          <cell r="BB456">
            <v>32.945114827336099</v>
          </cell>
          <cell r="BC456">
            <v>102.588736998185</v>
          </cell>
          <cell r="BD456">
            <v>0.64200000000000002</v>
          </cell>
          <cell r="BE456">
            <v>105.2</v>
          </cell>
          <cell r="BF456">
            <v>7.16</v>
          </cell>
          <cell r="BG456">
            <v>1.3</v>
          </cell>
          <cell r="BH456">
            <v>5.5224406144866904</v>
          </cell>
          <cell r="BI456">
            <v>16.399999999999999</v>
          </cell>
          <cell r="BJ456">
            <v>45.434676948361499</v>
          </cell>
          <cell r="BK456">
            <v>40.4</v>
          </cell>
          <cell r="BL456">
            <v>3.5</v>
          </cell>
          <cell r="BM456">
            <v>1.0509999999999999</v>
          </cell>
          <cell r="BN456">
            <v>90.915999999999997</v>
          </cell>
          <cell r="BO456">
            <v>0</v>
          </cell>
          <cell r="BP456">
            <v>8.4126688600000001</v>
          </cell>
          <cell r="BQ456">
            <v>239.65</v>
          </cell>
          <cell r="BR456">
            <v>475.82</v>
          </cell>
          <cell r="BS456">
            <v>8.0577764100000007</v>
          </cell>
          <cell r="BT456">
            <v>428.9</v>
          </cell>
          <cell r="BU456">
            <v>1.3</v>
          </cell>
          <cell r="BV456">
            <v>57.26</v>
          </cell>
          <cell r="BW456">
            <v>766.43</v>
          </cell>
          <cell r="BX456">
            <v>937.33</v>
          </cell>
          <cell r="BY456">
            <v>0</v>
          </cell>
          <cell r="BZ456">
            <v>0</v>
          </cell>
          <cell r="CA456">
            <v>6.2</v>
          </cell>
          <cell r="CB456">
            <v>10.1</v>
          </cell>
          <cell r="CC456">
            <v>261</v>
          </cell>
          <cell r="CD456">
            <v>1298</v>
          </cell>
          <cell r="CE456">
            <v>12.22</v>
          </cell>
          <cell r="CF456">
            <v>31.731999999999999</v>
          </cell>
          <cell r="CG456">
            <v>529.29999999999995</v>
          </cell>
          <cell r="CH456">
            <v>0</v>
          </cell>
          <cell r="CI456">
            <v>28.1</v>
          </cell>
          <cell r="CJ456">
            <v>6.6</v>
          </cell>
          <cell r="CK456">
            <v>411.8</v>
          </cell>
          <cell r="CL456">
            <v>50.8</v>
          </cell>
          <cell r="CM456">
            <v>71.7</v>
          </cell>
          <cell r="CN456">
            <v>31.36</v>
          </cell>
          <cell r="CO456">
            <v>1.2</v>
          </cell>
          <cell r="CP456">
            <v>26.7</v>
          </cell>
          <cell r="CQ456">
            <v>161.86000000000001</v>
          </cell>
          <cell r="CR456">
            <v>67.738</v>
          </cell>
          <cell r="CS456">
            <v>85.75800000000001</v>
          </cell>
          <cell r="CT456">
            <v>55.988</v>
          </cell>
          <cell r="CU456">
            <v>3.988</v>
          </cell>
          <cell r="CV456">
            <v>52.373999999999995</v>
          </cell>
          <cell r="CW456">
            <v>405.05100000000004</v>
          </cell>
          <cell r="CX456">
            <v>3.1909999999999998</v>
          </cell>
          <cell r="CY456">
            <v>7.42</v>
          </cell>
          <cell r="CZ456">
            <v>447.63300000000004</v>
          </cell>
          <cell r="DA456">
            <v>20.553000000000001</v>
          </cell>
          <cell r="DB456">
            <v>2.7699999999999996</v>
          </cell>
          <cell r="DC456">
            <v>40.748000000000005</v>
          </cell>
          <cell r="DD456">
            <v>5.6720000000000006</v>
          </cell>
          <cell r="DE456">
            <v>11.298</v>
          </cell>
          <cell r="DF456">
            <v>226.90300000000002</v>
          </cell>
          <cell r="DG456">
            <v>60.209000000000003</v>
          </cell>
          <cell r="DH456">
            <v>58.542000000000002</v>
          </cell>
          <cell r="DI456">
            <v>14.343</v>
          </cell>
          <cell r="DJ456">
            <v>67.653999999999996</v>
          </cell>
          <cell r="DK456">
            <v>20.743000000000002</v>
          </cell>
          <cell r="DL456">
            <v>227.7</v>
          </cell>
          <cell r="DM456">
            <v>5685.9120000000003</v>
          </cell>
          <cell r="DN456">
            <v>1.286</v>
          </cell>
          <cell r="DO456">
            <v>4.7539999999999996</v>
          </cell>
          <cell r="DP456">
            <v>51.366</v>
          </cell>
          <cell r="DQ456">
            <v>33.896000000000001</v>
          </cell>
          <cell r="DR456">
            <v>739.92700000000002</v>
          </cell>
          <cell r="DS456">
            <v>135.387</v>
          </cell>
          <cell r="DT456">
            <v>117.453</v>
          </cell>
          <cell r="DU456">
            <v>163.46199999999999</v>
          </cell>
          <cell r="DV456">
            <v>56.179000000000002</v>
          </cell>
          <cell r="DW456">
            <v>2.5</v>
          </cell>
          <cell r="DX456">
            <v>13.222674</v>
          </cell>
          <cell r="DY456">
            <v>11.68</v>
          </cell>
          <cell r="DZ456">
            <v>85.533006279999995</v>
          </cell>
          <cell r="EA456">
            <v>1770.73945098739</v>
          </cell>
          <cell r="EB456">
            <v>22.3</v>
          </cell>
          <cell r="EC456">
            <v>26.1</v>
          </cell>
          <cell r="ED456">
            <v>11.8671505367679</v>
          </cell>
          <cell r="EE456">
            <v>20.399999999999999</v>
          </cell>
          <cell r="EF456">
            <v>115</v>
          </cell>
          <cell r="EG456">
            <v>2.17</v>
          </cell>
          <cell r="EH456">
            <v>119.07465701042899</v>
          </cell>
          <cell r="EI456">
            <v>0</v>
          </cell>
          <cell r="EJ456">
            <v>16.873743210000001</v>
          </cell>
        </row>
        <row r="457">
          <cell r="B457">
            <v>0</v>
          </cell>
          <cell r="C457">
            <v>10.5</v>
          </cell>
          <cell r="D457">
            <v>0</v>
          </cell>
          <cell r="E457">
            <v>1.7</v>
          </cell>
          <cell r="F457">
            <v>0</v>
          </cell>
          <cell r="G457">
            <v>6.2</v>
          </cell>
          <cell r="H457">
            <v>2.2000000000000002</v>
          </cell>
          <cell r="I457">
            <v>34.700000000000003</v>
          </cell>
          <cell r="J457">
            <v>7</v>
          </cell>
          <cell r="K457">
            <v>0</v>
          </cell>
          <cell r="L457">
            <v>5.7</v>
          </cell>
          <cell r="M457">
            <v>17.88</v>
          </cell>
          <cell r="N457">
            <v>1.1000000000000001</v>
          </cell>
          <cell r="O457">
            <v>2.2799999999999998</v>
          </cell>
          <cell r="P457">
            <v>0.65556199999999998</v>
          </cell>
          <cell r="Q457">
            <v>6.1</v>
          </cell>
          <cell r="R457">
            <v>0.5</v>
          </cell>
          <cell r="S457">
            <v>0</v>
          </cell>
          <cell r="T457">
            <v>1.8</v>
          </cell>
          <cell r="U457">
            <v>28.468</v>
          </cell>
          <cell r="V457">
            <v>0</v>
          </cell>
          <cell r="W457">
            <v>1.5</v>
          </cell>
          <cell r="X457">
            <v>10.220000000000001</v>
          </cell>
          <cell r="Y457">
            <v>0</v>
          </cell>
          <cell r="Z457">
            <v>10</v>
          </cell>
          <cell r="AA457">
            <v>0</v>
          </cell>
          <cell r="AB457">
            <v>1.5</v>
          </cell>
          <cell r="AC457">
            <v>40.200000000000003</v>
          </cell>
          <cell r="AD457">
            <v>3.3</v>
          </cell>
          <cell r="AE457">
            <v>0</v>
          </cell>
          <cell r="AF457">
            <v>5.6</v>
          </cell>
          <cell r="AG457"/>
          <cell r="AH457"/>
          <cell r="AI457">
            <v>14</v>
          </cell>
          <cell r="AJ457">
            <v>1.6</v>
          </cell>
          <cell r="AK457"/>
          <cell r="AL457"/>
          <cell r="AM457">
            <v>144.19999999999999</v>
          </cell>
          <cell r="AN457">
            <v>2</v>
          </cell>
          <cell r="AO457">
            <v>0</v>
          </cell>
          <cell r="AP457"/>
          <cell r="AQ457"/>
          <cell r="AR457">
            <v>0</v>
          </cell>
          <cell r="AS457">
            <v>0.6</v>
          </cell>
          <cell r="AT457"/>
          <cell r="AU457">
            <v>11.36</v>
          </cell>
          <cell r="AV457"/>
          <cell r="AW457">
            <v>50</v>
          </cell>
          <cell r="AX457">
            <v>4</v>
          </cell>
          <cell r="AY457">
            <v>0</v>
          </cell>
          <cell r="AZ457">
            <v>0</v>
          </cell>
          <cell r="BA457">
            <v>7.27</v>
          </cell>
          <cell r="BB457">
            <v>0</v>
          </cell>
          <cell r="BC457">
            <v>0</v>
          </cell>
          <cell r="BD457">
            <v>11.359</v>
          </cell>
          <cell r="BE457">
            <v>1.2</v>
          </cell>
          <cell r="BF457">
            <v>4.4710000000000001</v>
          </cell>
          <cell r="BG457">
            <v>0</v>
          </cell>
          <cell r="BH457">
            <v>6.7203846201979403</v>
          </cell>
          <cell r="BI457">
            <v>0</v>
          </cell>
          <cell r="BJ457">
            <v>18.4903771329375</v>
          </cell>
          <cell r="BK457">
            <v>0</v>
          </cell>
          <cell r="BL457">
            <v>4</v>
          </cell>
          <cell r="BM457">
            <v>7</v>
          </cell>
          <cell r="BN457">
            <v>0.8</v>
          </cell>
          <cell r="BO457">
            <v>15.6</v>
          </cell>
          <cell r="BP457">
            <v>49.294335702951798</v>
          </cell>
          <cell r="BQ457">
            <v>68.5</v>
          </cell>
          <cell r="BR457">
            <v>86.64</v>
          </cell>
          <cell r="BS457">
            <v>51.6</v>
          </cell>
          <cell r="BT457">
            <v>55.8</v>
          </cell>
          <cell r="BU457">
            <v>52.7</v>
          </cell>
          <cell r="BV457">
            <v>13.852</v>
          </cell>
          <cell r="BW457">
            <v>81.346999999999994</v>
          </cell>
          <cell r="BX457">
            <v>137.13</v>
          </cell>
          <cell r="BY457">
            <v>0.6</v>
          </cell>
          <cell r="BZ457">
            <v>0</v>
          </cell>
          <cell r="CA457">
            <v>15.1</v>
          </cell>
          <cell r="CB457">
            <v>0</v>
          </cell>
          <cell r="CC457">
            <v>40.6</v>
          </cell>
          <cell r="CD457">
            <v>116</v>
          </cell>
          <cell r="CE457">
            <v>7.34</v>
          </cell>
          <cell r="CF457">
            <v>44.712000000000003</v>
          </cell>
          <cell r="CG457">
            <v>18</v>
          </cell>
          <cell r="CH457"/>
          <cell r="CI457">
            <v>4.04</v>
          </cell>
          <cell r="CJ457">
            <v>14</v>
          </cell>
          <cell r="CK457">
            <v>12</v>
          </cell>
          <cell r="CL457">
            <v>67.099999999999994</v>
          </cell>
          <cell r="CM457">
            <v>17.399999999999999</v>
          </cell>
          <cell r="CN457">
            <v>20.5</v>
          </cell>
          <cell r="CO457">
            <v>17.5</v>
          </cell>
          <cell r="CP457">
            <v>28.8</v>
          </cell>
          <cell r="CQ457">
            <v>107.107</v>
          </cell>
          <cell r="CR457">
            <v>50.719000000000001</v>
          </cell>
          <cell r="CS457">
            <v>9.5380000000000003</v>
          </cell>
          <cell r="CT457">
            <v>3.298</v>
          </cell>
          <cell r="CU457">
            <v>6.3730000000000002</v>
          </cell>
          <cell r="CV457">
            <v>30.777999999999999</v>
          </cell>
          <cell r="CW457">
            <v>187.71299999999999</v>
          </cell>
          <cell r="CX457">
            <v>0.70899999999999996</v>
          </cell>
          <cell r="CY457">
            <v>1.581</v>
          </cell>
          <cell r="CZ457">
            <v>200.89400000000001</v>
          </cell>
          <cell r="DA457">
            <v>34.481000000000002</v>
          </cell>
          <cell r="DB457">
            <v>1.734</v>
          </cell>
          <cell r="DC457">
            <v>1.5</v>
          </cell>
          <cell r="DD457">
            <v>10.696</v>
          </cell>
          <cell r="DE457">
            <v>30.483000000000001</v>
          </cell>
          <cell r="DF457">
            <v>87.524000000000001</v>
          </cell>
          <cell r="DG457">
            <v>46.764000000000003</v>
          </cell>
          <cell r="DH457">
            <v>58.539000000000001</v>
          </cell>
          <cell r="DI457">
            <v>0.92500000000000004</v>
          </cell>
          <cell r="DJ457">
            <v>54.655000000000001</v>
          </cell>
          <cell r="DK457">
            <v>95.152000000000001</v>
          </cell>
          <cell r="DL457">
            <v>325.75</v>
          </cell>
          <cell r="DM457">
            <v>575.62599999999998</v>
          </cell>
          <cell r="DN457">
            <v>1.323</v>
          </cell>
          <cell r="DO457">
            <v>3.282</v>
          </cell>
          <cell r="DP457">
            <v>34.619999999999997</v>
          </cell>
          <cell r="DQ457">
            <v>0</v>
          </cell>
          <cell r="DR457">
            <v>58.447000000000003</v>
          </cell>
          <cell r="DS457">
            <v>91.206000000000003</v>
          </cell>
          <cell r="DT457">
            <v>4.7E-2</v>
          </cell>
          <cell r="DU457">
            <v>23.687999999999999</v>
          </cell>
          <cell r="DV457">
            <v>0</v>
          </cell>
          <cell r="DW457">
            <v>12</v>
          </cell>
          <cell r="DX457">
            <v>37.21</v>
          </cell>
          <cell r="DY457">
            <v>3.3</v>
          </cell>
          <cell r="DZ457">
            <v>0.9</v>
          </cell>
          <cell r="EA457">
            <v>74</v>
          </cell>
          <cell r="EB457">
            <v>55.516681124245402</v>
          </cell>
          <cell r="EC457">
            <v>0</v>
          </cell>
          <cell r="ED457">
            <v>0.14987731460256001</v>
          </cell>
          <cell r="EE457">
            <v>13.4</v>
          </cell>
          <cell r="EF457">
            <v>0</v>
          </cell>
          <cell r="EG457">
            <v>0.2</v>
          </cell>
          <cell r="EH457">
            <v>1.87</v>
          </cell>
          <cell r="EI457">
            <v>6.8</v>
          </cell>
          <cell r="EJ457">
            <v>35.22</v>
          </cell>
        </row>
        <row r="458">
          <cell r="B458">
            <v>0</v>
          </cell>
          <cell r="C458">
            <v>0.9</v>
          </cell>
          <cell r="D458">
            <v>0</v>
          </cell>
          <cell r="E458">
            <v>0</v>
          </cell>
          <cell r="F458">
            <v>0</v>
          </cell>
          <cell r="G458">
            <v>0</v>
          </cell>
          <cell r="H458">
            <v>0</v>
          </cell>
          <cell r="I458">
            <v>13.1</v>
          </cell>
          <cell r="J458">
            <v>0</v>
          </cell>
          <cell r="K458">
            <v>0</v>
          </cell>
          <cell r="L458">
            <v>0</v>
          </cell>
          <cell r="M458">
            <v>0</v>
          </cell>
          <cell r="N458">
            <v>20.6</v>
          </cell>
          <cell r="O458">
            <v>0</v>
          </cell>
          <cell r="P458">
            <v>0</v>
          </cell>
          <cell r="Q458">
            <v>0</v>
          </cell>
          <cell r="R458">
            <v>0</v>
          </cell>
          <cell r="S458">
            <v>0</v>
          </cell>
          <cell r="T458">
            <v>0</v>
          </cell>
          <cell r="U458">
            <v>0</v>
          </cell>
          <cell r="V458">
            <v>0</v>
          </cell>
          <cell r="W458">
            <v>1167</v>
          </cell>
          <cell r="X458">
            <v>0</v>
          </cell>
          <cell r="Y458">
            <v>8.2270000000000003</v>
          </cell>
          <cell r="Z458">
            <v>1.5</v>
          </cell>
          <cell r="AA458">
            <v>0</v>
          </cell>
          <cell r="AB458">
            <v>0</v>
          </cell>
          <cell r="AC458">
            <v>0</v>
          </cell>
          <cell r="AD458">
            <v>0</v>
          </cell>
          <cell r="AE458">
            <v>17.506615</v>
          </cell>
          <cell r="AF458">
            <v>0</v>
          </cell>
          <cell r="AG458"/>
          <cell r="AH458"/>
          <cell r="AI458">
            <v>0</v>
          </cell>
          <cell r="AJ458">
            <v>0</v>
          </cell>
          <cell r="AK458"/>
          <cell r="AL458"/>
          <cell r="AM458">
            <v>6</v>
          </cell>
          <cell r="AN458">
            <v>0</v>
          </cell>
          <cell r="AO458">
            <v>0</v>
          </cell>
          <cell r="AP458"/>
          <cell r="AQ458"/>
          <cell r="AR458">
            <v>-74.900000000000006</v>
          </cell>
          <cell r="AS458">
            <v>150</v>
          </cell>
          <cell r="AT458">
            <v>20.2</v>
          </cell>
          <cell r="AU458"/>
          <cell r="AV458"/>
          <cell r="AW458">
            <v>0</v>
          </cell>
          <cell r="AX458">
            <v>0</v>
          </cell>
          <cell r="AY458">
            <v>0</v>
          </cell>
          <cell r="AZ458">
            <v>56.67</v>
          </cell>
          <cell r="BA458">
            <v>0</v>
          </cell>
          <cell r="BB458">
            <v>3.4105398969253198</v>
          </cell>
          <cell r="BC458">
            <v>71.072920355184607</v>
          </cell>
          <cell r="BD458">
            <v>0</v>
          </cell>
          <cell r="BE458">
            <v>38.6</v>
          </cell>
          <cell r="BF458">
            <v>2.6789999999999998</v>
          </cell>
          <cell r="BG458">
            <v>4.3</v>
          </cell>
          <cell r="BH458">
            <v>0</v>
          </cell>
          <cell r="BI458">
            <v>10.48</v>
          </cell>
          <cell r="BJ458">
            <v>0</v>
          </cell>
          <cell r="BK458">
            <v>17.190000000000001</v>
          </cell>
          <cell r="BL458">
            <v>0</v>
          </cell>
          <cell r="BM458">
            <v>0</v>
          </cell>
          <cell r="BN458">
            <v>0</v>
          </cell>
          <cell r="BO458">
            <v>0</v>
          </cell>
          <cell r="BP458">
            <v>105.791732010285</v>
          </cell>
          <cell r="BQ458">
            <v>0</v>
          </cell>
          <cell r="BR458">
            <v>27.96</v>
          </cell>
          <cell r="BS458">
            <v>11.690468514327501</v>
          </cell>
          <cell r="BT458">
            <v>49.8</v>
          </cell>
          <cell r="BU458">
            <v>26.9</v>
          </cell>
          <cell r="BV458">
            <v>1.341</v>
          </cell>
          <cell r="BW458">
            <v>381.39</v>
          </cell>
          <cell r="BX458">
            <v>364.28</v>
          </cell>
          <cell r="BY458">
            <v>0</v>
          </cell>
          <cell r="BZ458">
            <v>12.5</v>
          </cell>
          <cell r="CA458">
            <v>0</v>
          </cell>
          <cell r="CB458">
            <v>0</v>
          </cell>
          <cell r="CC458">
            <v>3</v>
          </cell>
          <cell r="CD458">
            <v>585</v>
          </cell>
          <cell r="CE458">
            <v>0</v>
          </cell>
          <cell r="CF458">
            <v>4.5519999999999996</v>
          </cell>
          <cell r="CG458">
            <v>45.5</v>
          </cell>
          <cell r="CH458"/>
          <cell r="CI458">
            <v>0</v>
          </cell>
          <cell r="CJ458">
            <v>0</v>
          </cell>
          <cell r="CK458">
            <v>0</v>
          </cell>
          <cell r="CL458">
            <v>0</v>
          </cell>
          <cell r="CM458">
            <v>33.700000000000003</v>
          </cell>
          <cell r="CN458">
            <v>0</v>
          </cell>
          <cell r="CO458">
            <v>0</v>
          </cell>
          <cell r="CP458">
            <v>12.8</v>
          </cell>
          <cell r="CQ458">
            <v>0</v>
          </cell>
          <cell r="CR458">
            <v>0</v>
          </cell>
          <cell r="CS458">
            <v>0</v>
          </cell>
          <cell r="CT458">
            <v>0</v>
          </cell>
          <cell r="CU458">
            <v>0</v>
          </cell>
          <cell r="CV458">
            <v>0</v>
          </cell>
          <cell r="CW458">
            <v>0</v>
          </cell>
          <cell r="CX458">
            <v>0</v>
          </cell>
          <cell r="CY458">
            <v>0</v>
          </cell>
          <cell r="CZ458">
            <v>0</v>
          </cell>
          <cell r="DA458">
            <v>0</v>
          </cell>
          <cell r="DB458">
            <v>0</v>
          </cell>
          <cell r="DC458">
            <v>0</v>
          </cell>
          <cell r="DD458">
            <v>0</v>
          </cell>
          <cell r="DE458">
            <v>0</v>
          </cell>
          <cell r="DF458">
            <v>0</v>
          </cell>
          <cell r="DG458">
            <v>0</v>
          </cell>
          <cell r="DH458">
            <v>0</v>
          </cell>
          <cell r="DI458">
            <v>0</v>
          </cell>
          <cell r="DJ458">
            <v>0</v>
          </cell>
          <cell r="DK458">
            <v>0</v>
          </cell>
          <cell r="DL458">
            <v>0</v>
          </cell>
          <cell r="DM458">
            <v>0</v>
          </cell>
          <cell r="DN458">
            <v>0</v>
          </cell>
          <cell r="DO458">
            <v>0</v>
          </cell>
          <cell r="DP458">
            <v>0</v>
          </cell>
          <cell r="DQ458">
            <v>0</v>
          </cell>
          <cell r="DR458">
            <v>0</v>
          </cell>
          <cell r="DS458">
            <v>0</v>
          </cell>
          <cell r="DT458">
            <v>0</v>
          </cell>
          <cell r="DU458">
            <v>0</v>
          </cell>
          <cell r="DV458">
            <v>0</v>
          </cell>
          <cell r="DW458">
            <v>1</v>
          </cell>
          <cell r="DX458">
            <v>4.71</v>
          </cell>
          <cell r="DY458">
            <v>2.7</v>
          </cell>
          <cell r="DZ458">
            <v>57.1</v>
          </cell>
          <cell r="EA458">
            <v>125.489732784437</v>
          </cell>
          <cell r="EB458">
            <v>16.737664840846701</v>
          </cell>
          <cell r="EC458">
            <v>2.69</v>
          </cell>
          <cell r="ED458">
            <v>4.6771325712030896</v>
          </cell>
          <cell r="EE458">
            <v>0</v>
          </cell>
          <cell r="EF458">
            <v>0</v>
          </cell>
          <cell r="EG458">
            <v>10.63</v>
          </cell>
          <cell r="EH458">
            <v>48.48</v>
          </cell>
          <cell r="EI458">
            <v>0</v>
          </cell>
          <cell r="EJ458">
            <v>0</v>
          </cell>
        </row>
        <row r="459">
          <cell r="B459">
            <v>0</v>
          </cell>
          <cell r="C459">
            <v>0</v>
          </cell>
          <cell r="D459">
            <v>31</v>
          </cell>
          <cell r="E459">
            <v>0</v>
          </cell>
          <cell r="F459">
            <v>0</v>
          </cell>
          <cell r="G459">
            <v>0</v>
          </cell>
          <cell r="H459">
            <v>0</v>
          </cell>
          <cell r="I459">
            <v>0</v>
          </cell>
          <cell r="J459">
            <v>0</v>
          </cell>
          <cell r="K459">
            <v>0</v>
          </cell>
          <cell r="L459">
            <v>0</v>
          </cell>
          <cell r="M459">
            <v>2068.7199999999998</v>
          </cell>
          <cell r="N459">
            <v>0</v>
          </cell>
          <cell r="O459">
            <v>0</v>
          </cell>
          <cell r="P459">
            <v>0</v>
          </cell>
          <cell r="Q459">
            <v>0</v>
          </cell>
          <cell r="R459">
            <v>0</v>
          </cell>
          <cell r="S459">
            <v>0</v>
          </cell>
          <cell r="T459">
            <v>0</v>
          </cell>
          <cell r="U459">
            <v>0</v>
          </cell>
          <cell r="V459">
            <v>0</v>
          </cell>
          <cell r="W459">
            <v>0</v>
          </cell>
          <cell r="X459">
            <v>0</v>
          </cell>
          <cell r="Y459">
            <v>0</v>
          </cell>
          <cell r="Z459">
            <v>138.80000000000001</v>
          </cell>
          <cell r="AA459">
            <v>0</v>
          </cell>
          <cell r="AB459">
            <v>0</v>
          </cell>
          <cell r="AC459">
            <v>0</v>
          </cell>
          <cell r="AD459">
            <v>0</v>
          </cell>
          <cell r="AE459">
            <v>1.6881980000000001</v>
          </cell>
          <cell r="AF459">
            <v>0</v>
          </cell>
          <cell r="AG459"/>
          <cell r="AH459"/>
          <cell r="AI459">
            <v>0</v>
          </cell>
          <cell r="AJ459">
            <v>0</v>
          </cell>
          <cell r="AK459"/>
          <cell r="AL459"/>
          <cell r="AM459">
            <v>0</v>
          </cell>
          <cell r="AN459">
            <v>0</v>
          </cell>
          <cell r="AO459">
            <v>0</v>
          </cell>
          <cell r="AP459"/>
          <cell r="AQ459"/>
          <cell r="AR459">
            <v>0</v>
          </cell>
          <cell r="AS459">
            <v>57</v>
          </cell>
          <cell r="AT459"/>
          <cell r="AU459"/>
          <cell r="AV459"/>
          <cell r="AW459">
            <v>0</v>
          </cell>
          <cell r="AX459">
            <v>0</v>
          </cell>
          <cell r="AY459">
            <v>78.900000000000006</v>
          </cell>
          <cell r="AZ459">
            <v>0</v>
          </cell>
          <cell r="BA459">
            <v>0</v>
          </cell>
          <cell r="BB459">
            <v>0</v>
          </cell>
          <cell r="BC459">
            <v>0</v>
          </cell>
          <cell r="BD459">
            <v>86.078999999999994</v>
          </cell>
          <cell r="BE459">
            <v>0</v>
          </cell>
          <cell r="BF459">
            <v>8.359</v>
          </cell>
          <cell r="BG459">
            <v>0</v>
          </cell>
          <cell r="BH459">
            <v>0</v>
          </cell>
          <cell r="BI459">
            <v>22.9</v>
          </cell>
          <cell r="BJ459">
            <v>0</v>
          </cell>
          <cell r="BK459">
            <v>0</v>
          </cell>
          <cell r="BL459">
            <v>0</v>
          </cell>
          <cell r="BM459">
            <v>0</v>
          </cell>
          <cell r="BN459">
            <v>113.1</v>
          </cell>
          <cell r="BO459">
            <v>0</v>
          </cell>
          <cell r="BP459">
            <v>0</v>
          </cell>
          <cell r="BQ459">
            <v>0</v>
          </cell>
          <cell r="BR459">
            <v>0</v>
          </cell>
          <cell r="BS459">
            <v>0</v>
          </cell>
          <cell r="BT459">
            <v>0</v>
          </cell>
          <cell r="BU459">
            <v>0</v>
          </cell>
          <cell r="BV459">
            <v>0</v>
          </cell>
          <cell r="BW459">
            <v>0</v>
          </cell>
          <cell r="BX459">
            <v>0</v>
          </cell>
          <cell r="BY459">
            <v>0</v>
          </cell>
          <cell r="BZ459">
            <v>0</v>
          </cell>
          <cell r="CA459">
            <v>0</v>
          </cell>
          <cell r="CB459">
            <v>0</v>
          </cell>
          <cell r="CC459">
            <v>252</v>
          </cell>
          <cell r="CD459">
            <v>0</v>
          </cell>
          <cell r="CE459">
            <v>0</v>
          </cell>
          <cell r="CF459">
            <v>0</v>
          </cell>
          <cell r="CG459">
            <v>0</v>
          </cell>
          <cell r="CH459"/>
          <cell r="CI459">
            <v>11.8</v>
          </cell>
          <cell r="CJ459">
            <v>2</v>
          </cell>
          <cell r="CK459">
            <v>101.5</v>
          </cell>
          <cell r="CL459">
            <v>385.5</v>
          </cell>
          <cell r="CM459">
            <v>0</v>
          </cell>
          <cell r="CN459">
            <v>0</v>
          </cell>
          <cell r="CO459">
            <v>0</v>
          </cell>
          <cell r="CP459">
            <v>0</v>
          </cell>
          <cell r="CQ459">
            <v>0</v>
          </cell>
          <cell r="CR459">
            <v>0</v>
          </cell>
          <cell r="CS459">
            <v>0</v>
          </cell>
          <cell r="CT459">
            <v>0</v>
          </cell>
          <cell r="CU459">
            <v>0</v>
          </cell>
          <cell r="CV459">
            <v>0</v>
          </cell>
          <cell r="CW459">
            <v>0</v>
          </cell>
          <cell r="CX459">
            <v>0</v>
          </cell>
          <cell r="CY459">
            <v>0</v>
          </cell>
          <cell r="CZ459">
            <v>0</v>
          </cell>
          <cell r="DA459">
            <v>0</v>
          </cell>
          <cell r="DB459">
            <v>0</v>
          </cell>
          <cell r="DC459">
            <v>0</v>
          </cell>
          <cell r="DD459">
            <v>0</v>
          </cell>
          <cell r="DE459">
            <v>0</v>
          </cell>
          <cell r="DF459">
            <v>0</v>
          </cell>
          <cell r="DG459">
            <v>0</v>
          </cell>
          <cell r="DH459">
            <v>0</v>
          </cell>
          <cell r="DI459">
            <v>0</v>
          </cell>
          <cell r="DJ459">
            <v>0</v>
          </cell>
          <cell r="DK459">
            <v>0</v>
          </cell>
          <cell r="DL459">
            <v>0</v>
          </cell>
          <cell r="DM459">
            <v>0</v>
          </cell>
          <cell r="DN459">
            <v>0</v>
          </cell>
          <cell r="DO459">
            <v>0</v>
          </cell>
          <cell r="DP459">
            <v>0</v>
          </cell>
          <cell r="DQ459">
            <v>0</v>
          </cell>
          <cell r="DR459">
            <v>0</v>
          </cell>
          <cell r="DS459">
            <v>0</v>
          </cell>
          <cell r="DT459">
            <v>0</v>
          </cell>
          <cell r="DU459">
            <v>0</v>
          </cell>
          <cell r="DV459">
            <v>0</v>
          </cell>
          <cell r="DW459">
            <v>0</v>
          </cell>
          <cell r="DX459">
            <v>0</v>
          </cell>
          <cell r="DY459">
            <v>0</v>
          </cell>
          <cell r="DZ459">
            <v>0</v>
          </cell>
          <cell r="EA459">
            <v>180.552663984849</v>
          </cell>
          <cell r="EB459">
            <v>0</v>
          </cell>
          <cell r="EC459">
            <v>0</v>
          </cell>
          <cell r="ED459">
            <v>0</v>
          </cell>
          <cell r="EE459">
            <v>0</v>
          </cell>
          <cell r="EF459">
            <v>0</v>
          </cell>
          <cell r="EG459">
            <v>0</v>
          </cell>
          <cell r="EH459">
            <v>0</v>
          </cell>
          <cell r="EI459">
            <v>0</v>
          </cell>
          <cell r="EJ459">
            <v>0</v>
          </cell>
        </row>
        <row r="460">
          <cell r="B460">
            <v>0</v>
          </cell>
          <cell r="C460">
            <v>11.4</v>
          </cell>
          <cell r="D460">
            <v>31</v>
          </cell>
          <cell r="E460">
            <v>1.7</v>
          </cell>
          <cell r="F460">
            <v>0</v>
          </cell>
          <cell r="G460">
            <v>6.2</v>
          </cell>
          <cell r="H460">
            <v>2.2000000000000002</v>
          </cell>
          <cell r="I460">
            <v>47.8</v>
          </cell>
          <cell r="J460">
            <v>7</v>
          </cell>
          <cell r="K460">
            <v>0</v>
          </cell>
          <cell r="L460">
            <v>5.7</v>
          </cell>
          <cell r="M460">
            <v>2086.6</v>
          </cell>
          <cell r="N460">
            <v>21.7</v>
          </cell>
          <cell r="O460">
            <v>2.2799999999999998</v>
          </cell>
          <cell r="P460">
            <v>0.65556199999999998</v>
          </cell>
          <cell r="Q460">
            <v>6.1</v>
          </cell>
          <cell r="R460">
            <v>0.5</v>
          </cell>
          <cell r="S460">
            <v>0</v>
          </cell>
          <cell r="T460">
            <v>1.8</v>
          </cell>
          <cell r="U460">
            <v>28.468</v>
          </cell>
          <cell r="V460">
            <v>0</v>
          </cell>
          <cell r="W460">
            <v>1168.5</v>
          </cell>
          <cell r="X460">
            <v>10.220000000000001</v>
          </cell>
          <cell r="Y460">
            <v>8.2270000000000003</v>
          </cell>
          <cell r="Z460">
            <v>150.30000000000001</v>
          </cell>
          <cell r="AA460">
            <v>0</v>
          </cell>
          <cell r="AB460">
            <v>1.5</v>
          </cell>
          <cell r="AC460">
            <v>40.200000000000003</v>
          </cell>
          <cell r="AD460">
            <v>3.3</v>
          </cell>
          <cell r="AE460">
            <v>19.194813</v>
          </cell>
          <cell r="AF460">
            <v>5.6</v>
          </cell>
          <cell r="AG460"/>
          <cell r="AH460">
            <v>0</v>
          </cell>
          <cell r="AI460">
            <v>14</v>
          </cell>
          <cell r="AJ460">
            <v>1.6</v>
          </cell>
          <cell r="AK460">
            <v>0</v>
          </cell>
          <cell r="AL460">
            <v>0</v>
          </cell>
          <cell r="AM460">
            <v>150.19999999999999</v>
          </cell>
          <cell r="AN460">
            <v>2</v>
          </cell>
          <cell r="AO460">
            <v>0</v>
          </cell>
          <cell r="AP460">
            <v>0</v>
          </cell>
          <cell r="AQ460">
            <v>0</v>
          </cell>
          <cell r="AR460">
            <v>-74.900000000000006</v>
          </cell>
          <cell r="AS460">
            <v>207.6</v>
          </cell>
          <cell r="AT460">
            <v>20.2</v>
          </cell>
          <cell r="AU460">
            <v>11.36</v>
          </cell>
          <cell r="AV460"/>
          <cell r="AW460">
            <v>50</v>
          </cell>
          <cell r="AX460">
            <v>4</v>
          </cell>
          <cell r="AY460">
            <v>78.900000000000006</v>
          </cell>
          <cell r="AZ460">
            <v>56.67</v>
          </cell>
          <cell r="BA460">
            <v>7.27</v>
          </cell>
          <cell r="BB460">
            <v>3.4105398969253198</v>
          </cell>
          <cell r="BC460">
            <v>71.072920355184607</v>
          </cell>
          <cell r="BD460">
            <v>97.438000000000002</v>
          </cell>
          <cell r="BE460">
            <v>39.799999999999997</v>
          </cell>
          <cell r="BF460">
            <v>15.509</v>
          </cell>
          <cell r="BG460">
            <v>4.3</v>
          </cell>
          <cell r="BH460">
            <v>6.7203846201979403</v>
          </cell>
          <cell r="BI460">
            <v>33.380000000000003</v>
          </cell>
          <cell r="BJ460">
            <v>18.4903771329375</v>
          </cell>
          <cell r="BK460">
            <v>17.190000000000001</v>
          </cell>
          <cell r="BL460">
            <v>4</v>
          </cell>
          <cell r="BM460">
            <v>7</v>
          </cell>
          <cell r="BN460">
            <v>113.9</v>
          </cell>
          <cell r="BO460">
            <v>15.6</v>
          </cell>
          <cell r="BP460">
            <v>155.08606771323699</v>
          </cell>
          <cell r="BQ460">
            <v>68.5</v>
          </cell>
          <cell r="BR460">
            <v>114.6</v>
          </cell>
          <cell r="BS460">
            <v>63.2904685143275</v>
          </cell>
          <cell r="BT460">
            <v>105.6</v>
          </cell>
          <cell r="BU460">
            <v>79.599999999999994</v>
          </cell>
          <cell r="BV460">
            <v>15.193</v>
          </cell>
          <cell r="BW460">
            <v>462.73700000000002</v>
          </cell>
          <cell r="BX460">
            <v>501.41</v>
          </cell>
          <cell r="BY460">
            <v>0.6</v>
          </cell>
          <cell r="BZ460">
            <v>12.5</v>
          </cell>
          <cell r="CA460">
            <v>15.1</v>
          </cell>
          <cell r="CB460">
            <v>0</v>
          </cell>
          <cell r="CC460">
            <v>295.60000000000002</v>
          </cell>
          <cell r="CD460">
            <v>701</v>
          </cell>
          <cell r="CE460">
            <v>7.34</v>
          </cell>
          <cell r="CF460">
            <v>49.264000000000003</v>
          </cell>
          <cell r="CG460">
            <v>63.5</v>
          </cell>
          <cell r="CH460">
            <v>0</v>
          </cell>
          <cell r="CI460">
            <v>15.84</v>
          </cell>
          <cell r="CJ460">
            <v>16</v>
          </cell>
          <cell r="CK460">
            <v>113.5</v>
          </cell>
          <cell r="CL460">
            <v>452.6</v>
          </cell>
          <cell r="CM460">
            <v>51.1</v>
          </cell>
          <cell r="CN460">
            <v>20.5</v>
          </cell>
          <cell r="CO460">
            <v>17.5</v>
          </cell>
          <cell r="CP460">
            <v>41.6</v>
          </cell>
          <cell r="CQ460">
            <v>107.107</v>
          </cell>
          <cell r="CR460">
            <v>50.719000000000001</v>
          </cell>
          <cell r="CS460">
            <v>9.5380000000000003</v>
          </cell>
          <cell r="CT460">
            <v>3.298</v>
          </cell>
          <cell r="CU460">
            <v>6.3730000000000002</v>
          </cell>
          <cell r="CV460">
            <v>30.777999999999999</v>
          </cell>
          <cell r="CW460">
            <v>187.71299999999999</v>
          </cell>
          <cell r="CX460">
            <v>0.70899999999999996</v>
          </cell>
          <cell r="CY460">
            <v>1.581</v>
          </cell>
          <cell r="CZ460">
            <v>200.89400000000001</v>
          </cell>
          <cell r="DA460">
            <v>34.481000000000002</v>
          </cell>
          <cell r="DB460">
            <v>1.734</v>
          </cell>
          <cell r="DC460">
            <v>1.5</v>
          </cell>
          <cell r="DD460">
            <v>10.696</v>
          </cell>
          <cell r="DE460">
            <v>30.483000000000001</v>
          </cell>
          <cell r="DF460">
            <v>87.524000000000001</v>
          </cell>
          <cell r="DG460">
            <v>46.764000000000003</v>
          </cell>
          <cell r="DH460">
            <v>58.539000000000001</v>
          </cell>
          <cell r="DI460">
            <v>0.92500000000000004</v>
          </cell>
          <cell r="DJ460">
            <v>54.655000000000001</v>
          </cell>
          <cell r="DK460">
            <v>95.152000000000001</v>
          </cell>
          <cell r="DL460">
            <v>325.75</v>
          </cell>
          <cell r="DM460">
            <v>575.62599999999998</v>
          </cell>
          <cell r="DN460">
            <v>1.323</v>
          </cell>
          <cell r="DO460">
            <v>3.282</v>
          </cell>
          <cell r="DP460">
            <v>34.619999999999997</v>
          </cell>
          <cell r="DQ460">
            <v>0</v>
          </cell>
          <cell r="DR460">
            <v>58.447000000000003</v>
          </cell>
          <cell r="DS460">
            <v>91.206000000000003</v>
          </cell>
          <cell r="DT460">
            <v>4.7E-2</v>
          </cell>
          <cell r="DU460">
            <v>23.687999999999999</v>
          </cell>
          <cell r="DV460">
            <v>0</v>
          </cell>
          <cell r="DW460">
            <v>13</v>
          </cell>
          <cell r="DX460">
            <v>41.92</v>
          </cell>
          <cell r="DY460">
            <v>6</v>
          </cell>
          <cell r="DZ460">
            <v>58</v>
          </cell>
          <cell r="EA460">
            <v>380.04239676928597</v>
          </cell>
          <cell r="EB460">
            <v>72.254345965092</v>
          </cell>
          <cell r="EC460">
            <v>2.69</v>
          </cell>
          <cell r="ED460">
            <v>4.8270098858056496</v>
          </cell>
          <cell r="EE460">
            <v>13.4</v>
          </cell>
          <cell r="EF460">
            <v>0</v>
          </cell>
          <cell r="EG460">
            <v>10.83</v>
          </cell>
          <cell r="EH460">
            <v>50.35</v>
          </cell>
          <cell r="EI460">
            <v>6.8</v>
          </cell>
          <cell r="EJ460">
            <v>35.22</v>
          </cell>
        </row>
        <row r="461">
          <cell r="B461">
            <v>5.5</v>
          </cell>
          <cell r="C461">
            <v>10.7</v>
          </cell>
          <cell r="D461">
            <v>0</v>
          </cell>
          <cell r="E461">
            <v>1.7</v>
          </cell>
          <cell r="F461">
            <v>0</v>
          </cell>
          <cell r="G461">
            <v>6.2</v>
          </cell>
          <cell r="H461">
            <v>2.2000000000000002</v>
          </cell>
          <cell r="I461">
            <v>29.8</v>
          </cell>
          <cell r="J461">
            <v>7</v>
          </cell>
          <cell r="K461">
            <v>0</v>
          </cell>
          <cell r="L461">
            <v>5.7</v>
          </cell>
          <cell r="M461">
            <v>17.88</v>
          </cell>
          <cell r="N461">
            <v>3.4</v>
          </cell>
          <cell r="O461">
            <v>2.2799999999999998</v>
          </cell>
          <cell r="P461">
            <v>0.65556199999999998</v>
          </cell>
          <cell r="Q461">
            <v>6.1</v>
          </cell>
          <cell r="R461">
            <v>0.5</v>
          </cell>
          <cell r="S461">
            <v>0</v>
          </cell>
          <cell r="T461">
            <v>1.9</v>
          </cell>
          <cell r="U461">
            <v>28.527000000000001</v>
          </cell>
          <cell r="V461">
            <v>0</v>
          </cell>
          <cell r="W461">
            <v>1.5</v>
          </cell>
          <cell r="X461">
            <v>11.677392724400001</v>
          </cell>
          <cell r="Y461">
            <v>3.5049999999999999</v>
          </cell>
          <cell r="Z461">
            <v>10</v>
          </cell>
          <cell r="AA461">
            <v>0</v>
          </cell>
          <cell r="AB461">
            <v>1.5</v>
          </cell>
          <cell r="AC461">
            <v>39.5</v>
          </cell>
          <cell r="AD461">
            <v>3.8</v>
          </cell>
          <cell r="AE461">
            <v>0</v>
          </cell>
          <cell r="AF461">
            <v>7</v>
          </cell>
          <cell r="AG461"/>
          <cell r="AH461"/>
          <cell r="AI461">
            <v>10.7</v>
          </cell>
          <cell r="AJ461">
            <v>1.6</v>
          </cell>
          <cell r="AK461"/>
          <cell r="AL461"/>
          <cell r="AM461">
            <v>144.19999999999999</v>
          </cell>
          <cell r="AN461">
            <v>4</v>
          </cell>
          <cell r="AO461">
            <v>0</v>
          </cell>
          <cell r="AP461"/>
          <cell r="AQ461"/>
          <cell r="AR461">
            <v>0</v>
          </cell>
          <cell r="AS461">
            <v>0.6</v>
          </cell>
          <cell r="AT461"/>
          <cell r="AU461">
            <v>11.36</v>
          </cell>
          <cell r="AV461">
            <v>10.82</v>
          </cell>
          <cell r="AW461">
            <v>44</v>
          </cell>
          <cell r="AX461">
            <v>4</v>
          </cell>
          <cell r="AY461">
            <v>0</v>
          </cell>
          <cell r="AZ461">
            <v>8.15</v>
          </cell>
          <cell r="BA461">
            <v>7.27</v>
          </cell>
          <cell r="BB461">
            <v>0</v>
          </cell>
          <cell r="BC461">
            <v>0.65400000000000003</v>
          </cell>
          <cell r="BD461">
            <v>5.67</v>
          </cell>
          <cell r="BE461">
            <v>1.2</v>
          </cell>
          <cell r="BF461">
            <v>4.4710000000000001</v>
          </cell>
          <cell r="BG461">
            <v>0</v>
          </cell>
          <cell r="BH461">
            <v>6.7103846201979396</v>
          </cell>
          <cell r="BI461">
            <v>4.95</v>
          </cell>
          <cell r="BJ461">
            <v>14.3658826645869</v>
          </cell>
          <cell r="BK461">
            <v>2.72</v>
          </cell>
          <cell r="BL461">
            <v>4</v>
          </cell>
          <cell r="BM461">
            <v>7</v>
          </cell>
          <cell r="BN461">
            <v>6.3</v>
          </cell>
          <cell r="BO461">
            <v>15.6</v>
          </cell>
          <cell r="BP461">
            <v>49.294335702951798</v>
          </cell>
          <cell r="BQ461">
            <v>41.59</v>
          </cell>
          <cell r="BR461">
            <v>50.85</v>
          </cell>
          <cell r="BS461">
            <v>40.147113411402998</v>
          </cell>
          <cell r="BT461">
            <v>42</v>
          </cell>
          <cell r="BU461">
            <v>57.3</v>
          </cell>
          <cell r="BV461">
            <v>12.872</v>
          </cell>
          <cell r="BW461">
            <v>85.85</v>
          </cell>
          <cell r="BX461">
            <v>156.62</v>
          </cell>
          <cell r="BY461">
            <v>0.9</v>
          </cell>
          <cell r="BZ461">
            <v>0</v>
          </cell>
          <cell r="CA461">
            <v>15.1</v>
          </cell>
          <cell r="CB461">
            <v>0.5</v>
          </cell>
          <cell r="CC461">
            <v>24.7</v>
          </cell>
          <cell r="CD461">
            <v>116</v>
          </cell>
          <cell r="CE461">
            <v>8.31</v>
          </cell>
          <cell r="CF461">
            <v>44.712000000000003</v>
          </cell>
          <cell r="CG461">
            <v>18</v>
          </cell>
          <cell r="CH461"/>
          <cell r="CI461">
            <v>4.08</v>
          </cell>
          <cell r="CJ461">
            <v>15.2</v>
          </cell>
          <cell r="CK461">
            <v>18.8</v>
          </cell>
          <cell r="CL461">
            <v>67.099999999999994</v>
          </cell>
          <cell r="CM461">
            <v>17.399999999999999</v>
          </cell>
          <cell r="CN461">
            <v>16.100000000000001</v>
          </cell>
          <cell r="CO461">
            <v>15.5</v>
          </cell>
          <cell r="CP461">
            <v>28.8</v>
          </cell>
          <cell r="CQ461">
            <v>90.233000000000004</v>
          </cell>
          <cell r="CR461">
            <v>48.347000000000001</v>
          </cell>
          <cell r="CS461">
            <v>9.36</v>
          </cell>
          <cell r="CT461">
            <v>0</v>
          </cell>
          <cell r="CU461">
            <v>6.66</v>
          </cell>
          <cell r="CV461">
            <v>19.399999999999999</v>
          </cell>
          <cell r="CW461">
            <v>193.62200000000001</v>
          </cell>
          <cell r="CX461">
            <v>0</v>
          </cell>
          <cell r="CY461">
            <v>1.329</v>
          </cell>
          <cell r="CZ461">
            <v>187.29300000000001</v>
          </cell>
          <cell r="DA461">
            <v>29.704000000000001</v>
          </cell>
          <cell r="DB461">
            <v>1.0820000000000001</v>
          </cell>
          <cell r="DC461">
            <v>0.434</v>
          </cell>
          <cell r="DD461">
            <v>9.99</v>
          </cell>
          <cell r="DE461">
            <v>12.369</v>
          </cell>
          <cell r="DF461">
            <v>85.408000000000001</v>
          </cell>
          <cell r="DG461">
            <v>46.713999999999999</v>
          </cell>
          <cell r="DH461">
            <v>55.418999999999997</v>
          </cell>
          <cell r="DI461">
            <v>1.125</v>
          </cell>
          <cell r="DJ461">
            <v>54.655000000000001</v>
          </cell>
          <cell r="DK461">
            <v>88.524000000000001</v>
          </cell>
          <cell r="DL461">
            <v>341.9</v>
          </cell>
          <cell r="DM461">
            <v>538.42999999999995</v>
          </cell>
          <cell r="DN461">
            <v>4.923</v>
          </cell>
          <cell r="DO461">
            <v>3.282</v>
          </cell>
          <cell r="DP461">
            <v>18.981000000000002</v>
          </cell>
          <cell r="DQ461">
            <v>0</v>
          </cell>
          <cell r="DR461">
            <v>58.009</v>
          </cell>
          <cell r="DS461">
            <v>91.206000000000003</v>
          </cell>
          <cell r="DT461">
            <v>-0.01</v>
          </cell>
          <cell r="DU461">
            <v>23.687999999999999</v>
          </cell>
          <cell r="DV461">
            <v>0.17199999999999999</v>
          </cell>
          <cell r="DW461">
            <v>12</v>
          </cell>
          <cell r="DX461">
            <v>19.4448903090592</v>
          </cell>
          <cell r="DY461">
            <v>5.97</v>
          </cell>
          <cell r="DZ461">
            <v>23.5</v>
          </cell>
          <cell r="EA461">
            <v>85</v>
          </cell>
          <cell r="EB461">
            <v>69.745952447248598</v>
          </cell>
          <cell r="EC461">
            <v>0</v>
          </cell>
          <cell r="ED461">
            <v>2.218937E-2</v>
          </cell>
          <cell r="EE461">
            <v>12.08</v>
          </cell>
          <cell r="EF461">
            <v>0</v>
          </cell>
          <cell r="EG461">
            <v>0.2</v>
          </cell>
          <cell r="EH461">
            <v>9.67</v>
          </cell>
          <cell r="EI461">
            <v>6.8</v>
          </cell>
          <cell r="EJ461">
            <v>34.83</v>
          </cell>
        </row>
        <row r="462">
          <cell r="B462">
            <v>0</v>
          </cell>
          <cell r="C462">
            <v>0</v>
          </cell>
          <cell r="D462">
            <v>0</v>
          </cell>
          <cell r="E462">
            <v>0</v>
          </cell>
          <cell r="F462">
            <v>0</v>
          </cell>
          <cell r="G462">
            <v>0</v>
          </cell>
          <cell r="H462">
            <v>0</v>
          </cell>
          <cell r="I462">
            <v>12.5</v>
          </cell>
          <cell r="J462">
            <v>0</v>
          </cell>
          <cell r="K462">
            <v>0</v>
          </cell>
          <cell r="L462">
            <v>0</v>
          </cell>
          <cell r="M462">
            <v>0</v>
          </cell>
          <cell r="N462">
            <v>18.600000000000001</v>
          </cell>
          <cell r="O462">
            <v>0</v>
          </cell>
          <cell r="P462">
            <v>0</v>
          </cell>
          <cell r="Q462">
            <v>0</v>
          </cell>
          <cell r="R462">
            <v>0</v>
          </cell>
          <cell r="S462">
            <v>0</v>
          </cell>
          <cell r="T462">
            <v>0</v>
          </cell>
          <cell r="U462">
            <v>0</v>
          </cell>
          <cell r="V462">
            <v>0</v>
          </cell>
          <cell r="W462">
            <v>1167</v>
          </cell>
          <cell r="X462">
            <v>0</v>
          </cell>
          <cell r="Y462">
            <v>12.211</v>
          </cell>
          <cell r="Z462">
            <v>1.5</v>
          </cell>
          <cell r="AA462">
            <v>0</v>
          </cell>
          <cell r="AB462">
            <v>0</v>
          </cell>
          <cell r="AC462">
            <v>0</v>
          </cell>
          <cell r="AD462">
            <v>0</v>
          </cell>
          <cell r="AE462">
            <v>14.9458995952353</v>
          </cell>
          <cell r="AF462">
            <v>0</v>
          </cell>
          <cell r="AG462"/>
          <cell r="AH462"/>
          <cell r="AI462">
            <v>0</v>
          </cell>
          <cell r="AJ462">
            <v>0</v>
          </cell>
          <cell r="AK462"/>
          <cell r="AL462"/>
          <cell r="AM462">
            <v>6</v>
          </cell>
          <cell r="AN462">
            <v>0</v>
          </cell>
          <cell r="AO462">
            <v>0</v>
          </cell>
          <cell r="AP462"/>
          <cell r="AQ462"/>
          <cell r="AR462">
            <v>-53.2</v>
          </cell>
          <cell r="AS462">
            <v>139.19999999999999</v>
          </cell>
          <cell r="AT462">
            <v>9.8699999999999992</v>
          </cell>
          <cell r="AU462"/>
          <cell r="AV462">
            <v>0</v>
          </cell>
          <cell r="AW462">
            <v>0</v>
          </cell>
          <cell r="AX462">
            <v>0</v>
          </cell>
          <cell r="AY462">
            <v>0</v>
          </cell>
          <cell r="AZ462">
            <v>39</v>
          </cell>
          <cell r="BA462">
            <v>0</v>
          </cell>
          <cell r="BB462">
            <v>3.8940000000000001</v>
          </cell>
          <cell r="BC462">
            <v>68.601312510819199</v>
          </cell>
          <cell r="BD462">
            <v>0</v>
          </cell>
          <cell r="BE462">
            <v>38.6</v>
          </cell>
          <cell r="BF462">
            <v>2.6789999999999998</v>
          </cell>
          <cell r="BG462">
            <v>4.3</v>
          </cell>
          <cell r="BH462">
            <v>0</v>
          </cell>
          <cell r="BI462">
            <v>3.59</v>
          </cell>
          <cell r="BJ462">
            <v>0</v>
          </cell>
          <cell r="BK462">
            <v>15.05</v>
          </cell>
          <cell r="BL462">
            <v>0</v>
          </cell>
          <cell r="BM462">
            <v>0</v>
          </cell>
          <cell r="BN462">
            <v>0</v>
          </cell>
          <cell r="BO462">
            <v>0</v>
          </cell>
          <cell r="BP462">
            <v>105.791732010285</v>
          </cell>
          <cell r="BQ462">
            <v>0</v>
          </cell>
          <cell r="BR462">
            <v>27.96</v>
          </cell>
          <cell r="BS462">
            <v>2.11077432</v>
          </cell>
          <cell r="BT462">
            <v>46.4</v>
          </cell>
          <cell r="BU462">
            <v>10.24</v>
          </cell>
          <cell r="BV462">
            <v>1.3109999999999999</v>
          </cell>
          <cell r="BW462">
            <v>388.76</v>
          </cell>
          <cell r="BX462">
            <v>336.22</v>
          </cell>
          <cell r="BY462">
            <v>0</v>
          </cell>
          <cell r="BZ462">
            <v>12.5</v>
          </cell>
          <cell r="CA462">
            <v>0</v>
          </cell>
          <cell r="CB462">
            <v>0</v>
          </cell>
          <cell r="CC462">
            <v>3</v>
          </cell>
          <cell r="CD462">
            <v>585</v>
          </cell>
          <cell r="CE462">
            <v>0</v>
          </cell>
          <cell r="CF462">
            <v>4.5519999999999996</v>
          </cell>
          <cell r="CG462">
            <v>44</v>
          </cell>
          <cell r="CH462"/>
          <cell r="CI462">
            <v>0</v>
          </cell>
          <cell r="CJ462">
            <v>0</v>
          </cell>
          <cell r="CK462">
            <v>0</v>
          </cell>
          <cell r="CL462">
            <v>0</v>
          </cell>
          <cell r="CM462">
            <v>33.700000000000003</v>
          </cell>
          <cell r="CN462">
            <v>0</v>
          </cell>
          <cell r="CO462">
            <v>0</v>
          </cell>
          <cell r="CP462">
            <v>12.8</v>
          </cell>
          <cell r="CQ462">
            <v>0</v>
          </cell>
          <cell r="CR462">
            <v>0</v>
          </cell>
          <cell r="CS462">
            <v>0</v>
          </cell>
          <cell r="CT462">
            <v>0</v>
          </cell>
          <cell r="CU462">
            <v>0</v>
          </cell>
          <cell r="CV462">
            <v>0</v>
          </cell>
          <cell r="CW462">
            <v>0</v>
          </cell>
          <cell r="CX462">
            <v>0</v>
          </cell>
          <cell r="CY462">
            <v>0</v>
          </cell>
          <cell r="CZ462">
            <v>0</v>
          </cell>
          <cell r="DA462">
            <v>0</v>
          </cell>
          <cell r="DB462">
            <v>0</v>
          </cell>
          <cell r="DC462">
            <v>0</v>
          </cell>
          <cell r="DD462">
            <v>0</v>
          </cell>
          <cell r="DE462">
            <v>0</v>
          </cell>
          <cell r="DF462">
            <v>0</v>
          </cell>
          <cell r="DG462">
            <v>0</v>
          </cell>
          <cell r="DH462">
            <v>0</v>
          </cell>
          <cell r="DI462">
            <v>0</v>
          </cell>
          <cell r="DJ462">
            <v>0</v>
          </cell>
          <cell r="DK462">
            <v>0</v>
          </cell>
          <cell r="DL462">
            <v>0</v>
          </cell>
          <cell r="DM462">
            <v>0</v>
          </cell>
          <cell r="DN462">
            <v>0</v>
          </cell>
          <cell r="DO462">
            <v>0</v>
          </cell>
          <cell r="DP462">
            <v>0</v>
          </cell>
          <cell r="DQ462">
            <v>0</v>
          </cell>
          <cell r="DR462">
            <v>0</v>
          </cell>
          <cell r="DS462">
            <v>0</v>
          </cell>
          <cell r="DT462">
            <v>0</v>
          </cell>
          <cell r="DU462">
            <v>0</v>
          </cell>
          <cell r="DV462">
            <v>0</v>
          </cell>
          <cell r="DW462">
            <v>1</v>
          </cell>
          <cell r="DX462">
            <v>10.595678962025801</v>
          </cell>
          <cell r="DY462">
            <v>6.2</v>
          </cell>
          <cell r="DZ462">
            <v>50.5</v>
          </cell>
          <cell r="EA462">
            <v>125.489732784437</v>
          </cell>
          <cell r="EB462">
            <v>16.641034652153301</v>
          </cell>
          <cell r="EC462">
            <v>2.5499999999999998</v>
          </cell>
          <cell r="ED462">
            <v>4.6771325712030896</v>
          </cell>
          <cell r="EE462">
            <v>0</v>
          </cell>
          <cell r="EF462">
            <v>0</v>
          </cell>
          <cell r="EG462">
            <v>10.63</v>
          </cell>
          <cell r="EH462">
            <v>45.630958704000001</v>
          </cell>
          <cell r="EI462">
            <v>0</v>
          </cell>
          <cell r="EJ462">
            <v>0</v>
          </cell>
        </row>
        <row r="463">
          <cell r="B463">
            <v>0</v>
          </cell>
          <cell r="C463">
            <v>0</v>
          </cell>
          <cell r="D463">
            <v>31</v>
          </cell>
          <cell r="E463">
            <v>0</v>
          </cell>
          <cell r="F463">
            <v>0</v>
          </cell>
          <cell r="G463">
            <v>0</v>
          </cell>
          <cell r="H463">
            <v>0</v>
          </cell>
          <cell r="I463">
            <v>0</v>
          </cell>
          <cell r="J463">
            <v>0</v>
          </cell>
          <cell r="K463">
            <v>0</v>
          </cell>
          <cell r="L463">
            <v>0</v>
          </cell>
          <cell r="M463">
            <v>2068.7199999999998</v>
          </cell>
          <cell r="N463">
            <v>0</v>
          </cell>
          <cell r="O463">
            <v>0</v>
          </cell>
          <cell r="P463">
            <v>0</v>
          </cell>
          <cell r="Q463">
            <v>0</v>
          </cell>
          <cell r="R463">
            <v>0</v>
          </cell>
          <cell r="S463">
            <v>0</v>
          </cell>
          <cell r="T463">
            <v>0</v>
          </cell>
          <cell r="U463">
            <v>0</v>
          </cell>
          <cell r="V463">
            <v>0</v>
          </cell>
          <cell r="W463">
            <v>0</v>
          </cell>
          <cell r="X463">
            <v>0</v>
          </cell>
          <cell r="Y463">
            <v>0</v>
          </cell>
          <cell r="Z463">
            <v>138.80000000000001</v>
          </cell>
          <cell r="AA463">
            <v>0</v>
          </cell>
          <cell r="AB463">
            <v>0</v>
          </cell>
          <cell r="AC463">
            <v>0</v>
          </cell>
          <cell r="AD463">
            <v>0</v>
          </cell>
          <cell r="AE463">
            <v>1.2097258418449</v>
          </cell>
          <cell r="AF463">
            <v>0</v>
          </cell>
          <cell r="AG463"/>
          <cell r="AH463"/>
          <cell r="AI463">
            <v>0</v>
          </cell>
          <cell r="AJ463">
            <v>0</v>
          </cell>
          <cell r="AK463"/>
          <cell r="AL463"/>
          <cell r="AM463">
            <v>0</v>
          </cell>
          <cell r="AN463">
            <v>0</v>
          </cell>
          <cell r="AO463">
            <v>0</v>
          </cell>
          <cell r="AP463"/>
          <cell r="AQ463"/>
          <cell r="AR463">
            <v>0</v>
          </cell>
          <cell r="AS463">
            <v>54.3</v>
          </cell>
          <cell r="AT463"/>
          <cell r="AU463"/>
          <cell r="AV463">
            <v>0</v>
          </cell>
          <cell r="AW463">
            <v>0</v>
          </cell>
          <cell r="AX463">
            <v>0</v>
          </cell>
          <cell r="AY463">
            <v>78.900000000000006</v>
          </cell>
          <cell r="AZ463">
            <v>0</v>
          </cell>
          <cell r="BA463">
            <v>0</v>
          </cell>
          <cell r="BB463">
            <v>0</v>
          </cell>
          <cell r="BC463">
            <v>0</v>
          </cell>
          <cell r="BD463">
            <v>83.1</v>
          </cell>
          <cell r="BE463">
            <v>0</v>
          </cell>
          <cell r="BF463">
            <v>8.359</v>
          </cell>
          <cell r="BG463">
            <v>0</v>
          </cell>
          <cell r="BH463">
            <v>0</v>
          </cell>
          <cell r="BI463">
            <v>22.93</v>
          </cell>
          <cell r="BJ463">
            <v>0</v>
          </cell>
          <cell r="BK463">
            <v>7.21</v>
          </cell>
          <cell r="BL463">
            <v>0</v>
          </cell>
          <cell r="BM463">
            <v>0</v>
          </cell>
          <cell r="BN463">
            <v>119.9</v>
          </cell>
          <cell r="BO463">
            <v>0</v>
          </cell>
          <cell r="BP463">
            <v>0</v>
          </cell>
          <cell r="BQ463">
            <v>0</v>
          </cell>
          <cell r="BR463">
            <v>0</v>
          </cell>
          <cell r="BS463">
            <v>0</v>
          </cell>
          <cell r="BT463">
            <v>0</v>
          </cell>
          <cell r="BU463">
            <v>0</v>
          </cell>
          <cell r="BV463">
            <v>0</v>
          </cell>
          <cell r="BW463">
            <v>0</v>
          </cell>
          <cell r="BX463">
            <v>0</v>
          </cell>
          <cell r="BY463">
            <v>0</v>
          </cell>
          <cell r="BZ463">
            <v>0</v>
          </cell>
          <cell r="CA463">
            <v>0</v>
          </cell>
          <cell r="CB463">
            <v>0</v>
          </cell>
          <cell r="CC463">
            <v>252</v>
          </cell>
          <cell r="CD463">
            <v>0</v>
          </cell>
          <cell r="CE463">
            <v>0</v>
          </cell>
          <cell r="CF463">
            <v>0</v>
          </cell>
          <cell r="CG463">
            <v>0</v>
          </cell>
          <cell r="CH463"/>
          <cell r="CI463">
            <v>11.8</v>
          </cell>
          <cell r="CJ463">
            <v>2</v>
          </cell>
          <cell r="CK463">
            <v>129.30000000000001</v>
          </cell>
          <cell r="CL463">
            <v>385.5</v>
          </cell>
          <cell r="CM463">
            <v>0</v>
          </cell>
          <cell r="CN463">
            <v>0</v>
          </cell>
          <cell r="CO463">
            <v>0</v>
          </cell>
          <cell r="CP463">
            <v>0</v>
          </cell>
          <cell r="CQ463">
            <v>0</v>
          </cell>
          <cell r="CR463">
            <v>0</v>
          </cell>
          <cell r="CS463">
            <v>0</v>
          </cell>
          <cell r="CT463">
            <v>0</v>
          </cell>
          <cell r="CU463">
            <v>0</v>
          </cell>
          <cell r="CV463">
            <v>0</v>
          </cell>
          <cell r="CW463">
            <v>0</v>
          </cell>
          <cell r="CX463">
            <v>0</v>
          </cell>
          <cell r="CY463">
            <v>0</v>
          </cell>
          <cell r="CZ463">
            <v>0</v>
          </cell>
          <cell r="DA463">
            <v>0</v>
          </cell>
          <cell r="DB463">
            <v>0</v>
          </cell>
          <cell r="DC463">
            <v>0</v>
          </cell>
          <cell r="DD463">
            <v>0</v>
          </cell>
          <cell r="DE463">
            <v>0</v>
          </cell>
          <cell r="DF463">
            <v>0</v>
          </cell>
          <cell r="DG463">
            <v>0</v>
          </cell>
          <cell r="DH463">
            <v>0</v>
          </cell>
          <cell r="DI463">
            <v>0</v>
          </cell>
          <cell r="DJ463">
            <v>0</v>
          </cell>
          <cell r="DK463">
            <v>0</v>
          </cell>
          <cell r="DL463">
            <v>0</v>
          </cell>
          <cell r="DM463">
            <v>0</v>
          </cell>
          <cell r="DN463">
            <v>0</v>
          </cell>
          <cell r="DO463">
            <v>0</v>
          </cell>
          <cell r="DP463">
            <v>0</v>
          </cell>
          <cell r="DQ463">
            <v>0</v>
          </cell>
          <cell r="DR463">
            <v>0</v>
          </cell>
          <cell r="DS463">
            <v>0</v>
          </cell>
          <cell r="DT463">
            <v>0</v>
          </cell>
          <cell r="DU463">
            <v>0</v>
          </cell>
          <cell r="DV463">
            <v>0</v>
          </cell>
          <cell r="DW463">
            <v>0</v>
          </cell>
          <cell r="DX463">
            <v>0</v>
          </cell>
          <cell r="DY463">
            <v>0</v>
          </cell>
          <cell r="DZ463">
            <v>0</v>
          </cell>
          <cell r="EA463">
            <v>180.552663984849</v>
          </cell>
          <cell r="EB463">
            <v>0</v>
          </cell>
          <cell r="EC463">
            <v>0</v>
          </cell>
          <cell r="ED463">
            <v>0</v>
          </cell>
          <cell r="EE463">
            <v>0</v>
          </cell>
          <cell r="EF463">
            <v>0</v>
          </cell>
          <cell r="EG463">
            <v>0</v>
          </cell>
          <cell r="EH463">
            <v>0</v>
          </cell>
          <cell r="EI463">
            <v>0</v>
          </cell>
          <cell r="EJ463">
            <v>0</v>
          </cell>
        </row>
        <row r="464">
          <cell r="B464">
            <v>5.5</v>
          </cell>
          <cell r="C464">
            <v>10.7</v>
          </cell>
          <cell r="D464">
            <v>31</v>
          </cell>
          <cell r="E464">
            <v>1.7</v>
          </cell>
          <cell r="F464">
            <v>0</v>
          </cell>
          <cell r="G464">
            <v>6.2</v>
          </cell>
          <cell r="H464">
            <v>2.2000000000000002</v>
          </cell>
          <cell r="I464">
            <v>42.3</v>
          </cell>
          <cell r="J464">
            <v>7</v>
          </cell>
          <cell r="K464">
            <v>0</v>
          </cell>
          <cell r="L464">
            <v>5.7</v>
          </cell>
          <cell r="M464">
            <v>2086.6</v>
          </cell>
          <cell r="N464">
            <v>22</v>
          </cell>
          <cell r="O464">
            <v>2.2799999999999998</v>
          </cell>
          <cell r="P464">
            <v>0.65556199999999998</v>
          </cell>
          <cell r="Q464">
            <v>6.1</v>
          </cell>
          <cell r="R464">
            <v>0.5</v>
          </cell>
          <cell r="S464">
            <v>0</v>
          </cell>
          <cell r="T464">
            <v>1.9</v>
          </cell>
          <cell r="U464">
            <v>28.527000000000001</v>
          </cell>
          <cell r="V464">
            <v>0</v>
          </cell>
          <cell r="W464">
            <v>1168.5</v>
          </cell>
          <cell r="X464">
            <v>11.677392724400001</v>
          </cell>
          <cell r="Y464">
            <v>15.715999999999999</v>
          </cell>
          <cell r="Z464">
            <v>150.30000000000001</v>
          </cell>
          <cell r="AA464">
            <v>0</v>
          </cell>
          <cell r="AB464">
            <v>1.5</v>
          </cell>
          <cell r="AC464">
            <v>39.5</v>
          </cell>
          <cell r="AD464">
            <v>3.9</v>
          </cell>
          <cell r="AE464">
            <v>16.1556254370802</v>
          </cell>
          <cell r="AF464">
            <v>7</v>
          </cell>
          <cell r="AG464"/>
          <cell r="AH464">
            <v>0</v>
          </cell>
          <cell r="AI464">
            <v>10.7</v>
          </cell>
          <cell r="AJ464">
            <v>1.6</v>
          </cell>
          <cell r="AK464">
            <v>0</v>
          </cell>
          <cell r="AL464">
            <v>0</v>
          </cell>
          <cell r="AM464">
            <v>150.19999999999999</v>
          </cell>
          <cell r="AN464">
            <v>4</v>
          </cell>
          <cell r="AO464">
            <v>0</v>
          </cell>
          <cell r="AP464">
            <v>0</v>
          </cell>
          <cell r="AQ464">
            <v>0</v>
          </cell>
          <cell r="AR464">
            <v>-53.2</v>
          </cell>
          <cell r="AS464">
            <v>194.1</v>
          </cell>
          <cell r="AT464">
            <v>9.8699999999999992</v>
          </cell>
          <cell r="AU464">
            <v>11.36</v>
          </cell>
          <cell r="AV464">
            <v>10.82</v>
          </cell>
          <cell r="AW464">
            <v>44</v>
          </cell>
          <cell r="AX464">
            <v>4</v>
          </cell>
          <cell r="AY464">
            <v>78.900000000000006</v>
          </cell>
          <cell r="AZ464">
            <v>47.15</v>
          </cell>
          <cell r="BA464">
            <v>7.27</v>
          </cell>
          <cell r="BB464">
            <v>3.8940000000000001</v>
          </cell>
          <cell r="BC464">
            <v>69.255312510819195</v>
          </cell>
          <cell r="BD464">
            <v>88.77</v>
          </cell>
          <cell r="BE464">
            <v>39.799999999999997</v>
          </cell>
          <cell r="BF464">
            <v>15.509</v>
          </cell>
          <cell r="BG464">
            <v>4.3</v>
          </cell>
          <cell r="BH464">
            <v>6.7103846201979396</v>
          </cell>
          <cell r="BI464">
            <v>31.47</v>
          </cell>
          <cell r="BJ464">
            <v>14.3658826645869</v>
          </cell>
          <cell r="BK464">
            <v>24.98</v>
          </cell>
          <cell r="BL464">
            <v>4</v>
          </cell>
          <cell r="BM464">
            <v>7</v>
          </cell>
          <cell r="BN464">
            <v>126.2</v>
          </cell>
          <cell r="BO464">
            <v>15.6</v>
          </cell>
          <cell r="BP464">
            <v>155.08606771323699</v>
          </cell>
          <cell r="BQ464">
            <v>41.59</v>
          </cell>
          <cell r="BR464">
            <v>78.81</v>
          </cell>
          <cell r="BS464">
            <v>42.257887731403002</v>
          </cell>
          <cell r="BT464">
            <v>88.4</v>
          </cell>
          <cell r="BU464">
            <v>67.540000000000006</v>
          </cell>
          <cell r="BV464">
            <v>14.183</v>
          </cell>
          <cell r="BW464">
            <v>474.61</v>
          </cell>
          <cell r="BX464">
            <v>492.84</v>
          </cell>
          <cell r="BY464">
            <v>0.9</v>
          </cell>
          <cell r="BZ464">
            <v>12.5</v>
          </cell>
          <cell r="CA464">
            <v>15.1</v>
          </cell>
          <cell r="CB464">
            <v>0.5</v>
          </cell>
          <cell r="CC464">
            <v>279.7</v>
          </cell>
          <cell r="CD464">
            <v>701</v>
          </cell>
          <cell r="CE464">
            <v>8.31</v>
          </cell>
          <cell r="CF464">
            <v>49.264000000000003</v>
          </cell>
          <cell r="CG464">
            <v>62</v>
          </cell>
          <cell r="CH464">
            <v>0</v>
          </cell>
          <cell r="CI464">
            <v>15.88</v>
          </cell>
          <cell r="CJ464">
            <v>17.2</v>
          </cell>
          <cell r="CK464">
            <v>148.1</v>
          </cell>
          <cell r="CL464">
            <v>452.6</v>
          </cell>
          <cell r="CM464">
            <v>51.1</v>
          </cell>
          <cell r="CN464">
            <v>16.100000000000001</v>
          </cell>
          <cell r="CO464">
            <v>15.5</v>
          </cell>
          <cell r="CP464">
            <v>41.6</v>
          </cell>
          <cell r="CQ464">
            <v>90.233000000000004</v>
          </cell>
          <cell r="CR464">
            <v>48.347000000000001</v>
          </cell>
          <cell r="CS464">
            <v>9.36</v>
          </cell>
          <cell r="CT464">
            <v>0</v>
          </cell>
          <cell r="CU464">
            <v>6.66</v>
          </cell>
          <cell r="CV464">
            <v>19.399999999999999</v>
          </cell>
          <cell r="CW464">
            <v>193.62200000000001</v>
          </cell>
          <cell r="CX464">
            <v>0</v>
          </cell>
          <cell r="CY464">
            <v>1.329</v>
          </cell>
          <cell r="CZ464">
            <v>187.29300000000001</v>
          </cell>
          <cell r="DA464">
            <v>29.704000000000001</v>
          </cell>
          <cell r="DB464">
            <v>1.0820000000000001</v>
          </cell>
          <cell r="DC464">
            <v>0.434</v>
          </cell>
          <cell r="DD464">
            <v>9.99</v>
          </cell>
          <cell r="DE464">
            <v>12.369</v>
          </cell>
          <cell r="DF464">
            <v>85.408000000000001</v>
          </cell>
          <cell r="DG464">
            <v>46.713999999999999</v>
          </cell>
          <cell r="DH464">
            <v>55.418999999999997</v>
          </cell>
          <cell r="DI464">
            <v>1.125</v>
          </cell>
          <cell r="DJ464">
            <v>54.655000000000001</v>
          </cell>
          <cell r="DK464">
            <v>88.524000000000001</v>
          </cell>
          <cell r="DL464">
            <v>341.9</v>
          </cell>
          <cell r="DM464">
            <v>538.42999999999995</v>
          </cell>
          <cell r="DN464">
            <v>4.923</v>
          </cell>
          <cell r="DO464">
            <v>3.282</v>
          </cell>
          <cell r="DP464">
            <v>18.981000000000002</v>
          </cell>
          <cell r="DQ464">
            <v>0</v>
          </cell>
          <cell r="DR464">
            <v>58.009</v>
          </cell>
          <cell r="DS464">
            <v>91.206000000000003</v>
          </cell>
          <cell r="DT464">
            <v>-0.01</v>
          </cell>
          <cell r="DU464">
            <v>23.687999999999999</v>
          </cell>
          <cell r="DV464">
            <v>0.17199999999999999</v>
          </cell>
          <cell r="DW464">
            <v>13</v>
          </cell>
          <cell r="DX464">
            <v>30.040569271085001</v>
          </cell>
          <cell r="DY464">
            <v>12.17</v>
          </cell>
          <cell r="DZ464">
            <v>74</v>
          </cell>
          <cell r="EA464">
            <v>391.04239676928597</v>
          </cell>
          <cell r="EB464">
            <v>86.386987099401793</v>
          </cell>
          <cell r="EC464">
            <v>2.5499999999999998</v>
          </cell>
          <cell r="ED464">
            <v>4.69932194120309</v>
          </cell>
          <cell r="EE464">
            <v>12.08</v>
          </cell>
          <cell r="EF464">
            <v>0</v>
          </cell>
          <cell r="EG464">
            <v>10.83</v>
          </cell>
          <cell r="EH464">
            <v>55.300958704000003</v>
          </cell>
          <cell r="EI464">
            <v>6.8</v>
          </cell>
          <cell r="EJ464">
            <v>34.83</v>
          </cell>
        </row>
        <row r="465">
          <cell r="B465">
            <v>0</v>
          </cell>
          <cell r="C465">
            <v>22.9</v>
          </cell>
          <cell r="D465">
            <v>0</v>
          </cell>
          <cell r="E465">
            <v>22.5</v>
          </cell>
          <cell r="F465">
            <v>0</v>
          </cell>
          <cell r="G465">
            <v>6.1</v>
          </cell>
          <cell r="H465">
            <v>1.4</v>
          </cell>
          <cell r="I465">
            <v>34.6</v>
          </cell>
          <cell r="J465">
            <v>7</v>
          </cell>
          <cell r="K465">
            <v>0</v>
          </cell>
          <cell r="L465">
            <v>0</v>
          </cell>
          <cell r="M465">
            <v>0</v>
          </cell>
          <cell r="N465">
            <v>2.9</v>
          </cell>
          <cell r="O465">
            <v>2.4</v>
          </cell>
          <cell r="P465">
            <v>0.79583000000000004</v>
          </cell>
          <cell r="Q465">
            <v>5.5</v>
          </cell>
          <cell r="R465">
            <v>0</v>
          </cell>
          <cell r="S465">
            <v>0</v>
          </cell>
          <cell r="T465">
            <v>0</v>
          </cell>
          <cell r="U465">
            <v>29.195</v>
          </cell>
          <cell r="V465">
            <v>0</v>
          </cell>
          <cell r="W465">
            <v>1.5</v>
          </cell>
          <cell r="X465">
            <v>10.220000000000001</v>
          </cell>
          <cell r="Y465">
            <v>0</v>
          </cell>
          <cell r="Z465">
            <v>10</v>
          </cell>
          <cell r="AA465">
            <v>0</v>
          </cell>
          <cell r="AB465">
            <v>1.5</v>
          </cell>
          <cell r="AC465">
            <v>51.08</v>
          </cell>
          <cell r="AD465">
            <v>3.1</v>
          </cell>
          <cell r="AE465">
            <v>0</v>
          </cell>
          <cell r="AF465">
            <v>5.7</v>
          </cell>
          <cell r="AG465"/>
          <cell r="AH465"/>
          <cell r="AI465">
            <v>15.5</v>
          </cell>
          <cell r="AJ465">
            <v>1.6</v>
          </cell>
          <cell r="AK465"/>
          <cell r="AL465"/>
          <cell r="AM465">
            <v>169</v>
          </cell>
          <cell r="AN465">
            <v>1.5</v>
          </cell>
          <cell r="AO465">
            <v>0</v>
          </cell>
          <cell r="AP465"/>
          <cell r="AQ465"/>
          <cell r="AR465">
            <v>0</v>
          </cell>
          <cell r="AS465">
            <v>0.3</v>
          </cell>
          <cell r="AT465"/>
          <cell r="AU465">
            <v>46.72</v>
          </cell>
          <cell r="AV465">
            <v>13.52</v>
          </cell>
          <cell r="AW465">
            <v>50</v>
          </cell>
          <cell r="AX465">
            <v>0</v>
          </cell>
          <cell r="AY465">
            <v>0</v>
          </cell>
          <cell r="AZ465">
            <v>0</v>
          </cell>
          <cell r="BA465">
            <v>0</v>
          </cell>
          <cell r="BB465">
            <v>0</v>
          </cell>
          <cell r="BC465">
            <v>0</v>
          </cell>
          <cell r="BD465">
            <v>13.739000000000001</v>
          </cell>
          <cell r="BE465">
            <v>1.2</v>
          </cell>
          <cell r="BF465">
            <v>6.1609999999999996</v>
          </cell>
          <cell r="BG465">
            <v>0</v>
          </cell>
          <cell r="BH465">
            <v>12.395596158803899</v>
          </cell>
          <cell r="BI465">
            <v>0</v>
          </cell>
          <cell r="BJ465">
            <v>18.897165429862099</v>
          </cell>
          <cell r="BK465">
            <v>0</v>
          </cell>
          <cell r="BL465">
            <v>2.5</v>
          </cell>
          <cell r="BM465">
            <v>7</v>
          </cell>
          <cell r="BN465">
            <v>11.8</v>
          </cell>
          <cell r="BO465">
            <v>19.686</v>
          </cell>
          <cell r="BP465">
            <v>0</v>
          </cell>
          <cell r="BQ465">
            <v>59</v>
          </cell>
          <cell r="BR465">
            <v>90.83</v>
          </cell>
          <cell r="BS465">
            <v>235.9</v>
          </cell>
          <cell r="BT465">
            <v>29.4</v>
          </cell>
          <cell r="BU465">
            <v>18.3</v>
          </cell>
          <cell r="BV465">
            <v>1.911</v>
          </cell>
          <cell r="BW465">
            <v>100.92</v>
          </cell>
          <cell r="BX465">
            <v>162.86000000000001</v>
          </cell>
          <cell r="BY465">
            <v>0</v>
          </cell>
          <cell r="BZ465">
            <v>0</v>
          </cell>
          <cell r="CA465">
            <v>18.100000000000001</v>
          </cell>
          <cell r="CB465">
            <v>0</v>
          </cell>
          <cell r="CC465">
            <v>40.5</v>
          </cell>
          <cell r="CD465">
            <v>233</v>
          </cell>
          <cell r="CE465">
            <v>9.4700000000000006</v>
          </cell>
          <cell r="CF465">
            <v>14.555999999999999</v>
          </cell>
          <cell r="CG465">
            <v>20.8</v>
          </cell>
          <cell r="CH465"/>
          <cell r="CI465">
            <v>5.0999999999999996</v>
          </cell>
          <cell r="CJ465">
            <v>15</v>
          </cell>
          <cell r="CK465">
            <v>12</v>
          </cell>
          <cell r="CL465">
            <v>211.4</v>
          </cell>
          <cell r="CM465">
            <v>22.8</v>
          </cell>
          <cell r="CN465">
            <v>0</v>
          </cell>
          <cell r="CO465">
            <v>13.5</v>
          </cell>
          <cell r="CP465">
            <v>2.8</v>
          </cell>
          <cell r="CQ465">
            <v>131.30000000000001</v>
          </cell>
          <cell r="CR465">
            <v>57.524000000000001</v>
          </cell>
          <cell r="CS465">
            <v>44.228999999999999</v>
          </cell>
          <cell r="CT465">
            <v>4.2949999999999999</v>
          </cell>
          <cell r="CU465">
            <v>26.51</v>
          </cell>
          <cell r="CV465">
            <v>31.1</v>
          </cell>
          <cell r="CW465">
            <v>179.91</v>
          </cell>
          <cell r="CX465">
            <v>0.81299999999999994</v>
          </cell>
          <cell r="CY465">
            <v>1.492</v>
          </cell>
          <cell r="CZ465">
            <v>250.70400000000001</v>
          </cell>
          <cell r="DA465">
            <v>13.497</v>
          </cell>
          <cell r="DB465">
            <v>3.3570000000000002</v>
          </cell>
          <cell r="DC465">
            <v>1.5</v>
          </cell>
          <cell r="DD465">
            <v>24.672000000000001</v>
          </cell>
          <cell r="DE465">
            <v>41.008000000000003</v>
          </cell>
          <cell r="DF465">
            <v>177.376</v>
          </cell>
          <cell r="DG465">
            <v>85.301000000000002</v>
          </cell>
          <cell r="DH465">
            <v>52.347000000000001</v>
          </cell>
          <cell r="DI465">
            <v>0.57299999999999995</v>
          </cell>
          <cell r="DJ465">
            <v>51.4</v>
          </cell>
          <cell r="DK465">
            <v>49.93</v>
          </cell>
          <cell r="DL465">
            <v>215.72900000000001</v>
          </cell>
          <cell r="DM465">
            <v>540.00800000000004</v>
          </cell>
          <cell r="DN465">
            <v>8.8999999999999996E-2</v>
          </cell>
          <cell r="DO465">
            <v>8.0000000000000002E-3</v>
          </cell>
          <cell r="DP465">
            <v>45.726999999999997</v>
          </cell>
          <cell r="DQ465">
            <v>0</v>
          </cell>
          <cell r="DR465">
            <v>22.518000000000001</v>
          </cell>
          <cell r="DS465">
            <v>79.412000000000006</v>
          </cell>
          <cell r="DT465">
            <v>0.91100000000000003</v>
          </cell>
          <cell r="DU465">
            <v>0</v>
          </cell>
          <cell r="DV465">
            <v>0</v>
          </cell>
          <cell r="DW465">
            <v>15</v>
          </cell>
          <cell r="DX465">
            <v>43.8</v>
          </cell>
          <cell r="DY465">
            <v>0</v>
          </cell>
          <cell r="DZ465">
            <v>0</v>
          </cell>
          <cell r="EA465">
            <v>52.728999999999999</v>
          </cell>
          <cell r="EB465">
            <v>75.844790001962906</v>
          </cell>
          <cell r="EC465">
            <v>0</v>
          </cell>
          <cell r="ED465">
            <v>0</v>
          </cell>
          <cell r="EE465">
            <v>0</v>
          </cell>
          <cell r="EF465">
            <v>0</v>
          </cell>
          <cell r="EG465">
            <v>0</v>
          </cell>
          <cell r="EH465">
            <v>0.71</v>
          </cell>
          <cell r="EI465">
            <v>17.2</v>
          </cell>
          <cell r="EJ465">
            <v>55.6</v>
          </cell>
        </row>
        <row r="466">
          <cell r="B466">
            <v>0</v>
          </cell>
          <cell r="C466">
            <v>1.3</v>
          </cell>
          <cell r="D466">
            <v>0</v>
          </cell>
          <cell r="E466">
            <v>0</v>
          </cell>
          <cell r="F466">
            <v>0</v>
          </cell>
          <cell r="G466">
            <v>0</v>
          </cell>
          <cell r="H466">
            <v>5.7</v>
          </cell>
          <cell r="I466">
            <v>16.600000000000001</v>
          </cell>
          <cell r="J466">
            <v>0</v>
          </cell>
          <cell r="K466">
            <v>0</v>
          </cell>
          <cell r="L466">
            <v>0</v>
          </cell>
          <cell r="M466">
            <v>9</v>
          </cell>
          <cell r="N466">
            <v>18.399999999999999</v>
          </cell>
          <cell r="O466">
            <v>0</v>
          </cell>
          <cell r="P466">
            <v>0</v>
          </cell>
          <cell r="Q466">
            <v>0</v>
          </cell>
          <cell r="R466">
            <v>0</v>
          </cell>
          <cell r="S466">
            <v>0</v>
          </cell>
          <cell r="T466">
            <v>0</v>
          </cell>
          <cell r="U466">
            <v>0</v>
          </cell>
          <cell r="V466">
            <v>0</v>
          </cell>
          <cell r="W466">
            <v>1179</v>
          </cell>
          <cell r="X466">
            <v>0</v>
          </cell>
          <cell r="Y466">
            <v>7.2480000000000002</v>
          </cell>
          <cell r="Z466">
            <v>48.7</v>
          </cell>
          <cell r="AA466">
            <v>0</v>
          </cell>
          <cell r="AB466">
            <v>0</v>
          </cell>
          <cell r="AC466">
            <v>377.3</v>
          </cell>
          <cell r="AD466">
            <v>0</v>
          </cell>
          <cell r="AE466">
            <v>45.652186999999998</v>
          </cell>
          <cell r="AF466">
            <v>0</v>
          </cell>
          <cell r="AG466"/>
          <cell r="AH466"/>
          <cell r="AI466">
            <v>0</v>
          </cell>
          <cell r="AJ466">
            <v>0</v>
          </cell>
          <cell r="AK466"/>
          <cell r="AL466"/>
          <cell r="AM466">
            <v>6</v>
          </cell>
          <cell r="AN466">
            <v>0</v>
          </cell>
          <cell r="AO466">
            <v>0</v>
          </cell>
          <cell r="AP466"/>
          <cell r="AQ466"/>
          <cell r="AR466">
            <v>-420.4</v>
          </cell>
          <cell r="AS466">
            <v>209</v>
          </cell>
          <cell r="AT466">
            <v>20.2</v>
          </cell>
          <cell r="AU466"/>
          <cell r="AV466">
            <v>0</v>
          </cell>
          <cell r="AW466">
            <v>0</v>
          </cell>
          <cell r="AX466">
            <v>0</v>
          </cell>
          <cell r="AY466">
            <v>0</v>
          </cell>
          <cell r="AZ466">
            <v>27.6</v>
          </cell>
          <cell r="BA466">
            <v>0</v>
          </cell>
          <cell r="BB466">
            <v>0</v>
          </cell>
          <cell r="BC466">
            <v>72.554927122060306</v>
          </cell>
          <cell r="BD466">
            <v>79.016000000000005</v>
          </cell>
          <cell r="BE466">
            <v>45.6</v>
          </cell>
          <cell r="BF466">
            <v>10.95</v>
          </cell>
          <cell r="BG466">
            <v>4.7</v>
          </cell>
          <cell r="BH466">
            <v>0</v>
          </cell>
          <cell r="BI466">
            <v>9.24</v>
          </cell>
          <cell r="BJ466">
            <v>0</v>
          </cell>
          <cell r="BK466">
            <v>18.39</v>
          </cell>
          <cell r="BL466">
            <v>0</v>
          </cell>
          <cell r="BM466">
            <v>0</v>
          </cell>
          <cell r="BN466">
            <v>0</v>
          </cell>
          <cell r="BO466">
            <v>0</v>
          </cell>
          <cell r="BP466">
            <v>103.12326462385499</v>
          </cell>
          <cell r="BQ466">
            <v>0</v>
          </cell>
          <cell r="BR466">
            <v>27.63</v>
          </cell>
          <cell r="BS466">
            <v>32.244820812595698</v>
          </cell>
          <cell r="BT466">
            <v>49.9</v>
          </cell>
          <cell r="BU466">
            <v>90.9</v>
          </cell>
          <cell r="BV466">
            <v>10.582000000000001</v>
          </cell>
          <cell r="BW466">
            <v>465.87</v>
          </cell>
          <cell r="BX466">
            <v>675.83</v>
          </cell>
          <cell r="BY466">
            <v>0</v>
          </cell>
          <cell r="BZ466">
            <v>12.5</v>
          </cell>
          <cell r="CA466">
            <v>0</v>
          </cell>
          <cell r="CB466">
            <v>0</v>
          </cell>
          <cell r="CC466">
            <v>21</v>
          </cell>
          <cell r="CD466">
            <v>512</v>
          </cell>
          <cell r="CE466">
            <v>0</v>
          </cell>
          <cell r="CF466">
            <v>55.118000000000002</v>
          </cell>
          <cell r="CG466">
            <v>46.2</v>
          </cell>
          <cell r="CH466"/>
          <cell r="CI466">
            <v>12.04</v>
          </cell>
          <cell r="CJ466">
            <v>6.5</v>
          </cell>
          <cell r="CK466">
            <v>0</v>
          </cell>
          <cell r="CL466">
            <v>0.8</v>
          </cell>
          <cell r="CM466">
            <v>34.1</v>
          </cell>
          <cell r="CN466">
            <v>0</v>
          </cell>
          <cell r="CO466">
            <v>0</v>
          </cell>
          <cell r="CP466">
            <v>50</v>
          </cell>
          <cell r="CQ466">
            <v>0</v>
          </cell>
          <cell r="CR466">
            <v>0</v>
          </cell>
          <cell r="CS466">
            <v>0</v>
          </cell>
          <cell r="CT466">
            <v>0</v>
          </cell>
          <cell r="CU466">
            <v>0</v>
          </cell>
          <cell r="CV466">
            <v>0</v>
          </cell>
          <cell r="CW466">
            <v>0</v>
          </cell>
          <cell r="CX466">
            <v>0</v>
          </cell>
          <cell r="CY466">
            <v>0</v>
          </cell>
          <cell r="CZ466">
            <v>0</v>
          </cell>
          <cell r="DA466">
            <v>0</v>
          </cell>
          <cell r="DB466">
            <v>0</v>
          </cell>
          <cell r="DC466">
            <v>0</v>
          </cell>
          <cell r="DD466">
            <v>0</v>
          </cell>
          <cell r="DE466">
            <v>0</v>
          </cell>
          <cell r="DF466">
            <v>0</v>
          </cell>
          <cell r="DG466">
            <v>0</v>
          </cell>
          <cell r="DH466">
            <v>0</v>
          </cell>
          <cell r="DI466">
            <v>0</v>
          </cell>
          <cell r="DJ466">
            <v>0</v>
          </cell>
          <cell r="DK466">
            <v>0</v>
          </cell>
          <cell r="DL466">
            <v>0</v>
          </cell>
          <cell r="DM466">
            <v>0</v>
          </cell>
          <cell r="DN466">
            <v>0</v>
          </cell>
          <cell r="DO466">
            <v>0</v>
          </cell>
          <cell r="DP466">
            <v>0</v>
          </cell>
          <cell r="DQ466">
            <v>0</v>
          </cell>
          <cell r="DR466">
            <v>0</v>
          </cell>
          <cell r="DS466">
            <v>0</v>
          </cell>
          <cell r="DT466">
            <v>0</v>
          </cell>
          <cell r="DU466">
            <v>0</v>
          </cell>
          <cell r="DV466">
            <v>0</v>
          </cell>
          <cell r="DW466">
            <v>22</v>
          </cell>
          <cell r="DX466">
            <v>4.8099999999999996</v>
          </cell>
          <cell r="DY466">
            <v>2.9</v>
          </cell>
          <cell r="DZ466">
            <v>52.9</v>
          </cell>
          <cell r="EA466">
            <v>184.79163704843401</v>
          </cell>
          <cell r="EB466">
            <v>57.825427544473598</v>
          </cell>
          <cell r="EC466">
            <v>2.69</v>
          </cell>
          <cell r="ED466">
            <v>4.7871772087030902</v>
          </cell>
          <cell r="EE466">
            <v>0</v>
          </cell>
          <cell r="EF466">
            <v>0</v>
          </cell>
          <cell r="EG466">
            <v>11.81</v>
          </cell>
          <cell r="EH466">
            <v>45.94</v>
          </cell>
          <cell r="EI466">
            <v>0</v>
          </cell>
          <cell r="EJ466">
            <v>0</v>
          </cell>
        </row>
        <row r="467">
          <cell r="B467">
            <v>0</v>
          </cell>
          <cell r="C467">
            <v>0</v>
          </cell>
          <cell r="D467">
            <v>31</v>
          </cell>
          <cell r="E467">
            <v>0</v>
          </cell>
          <cell r="F467">
            <v>0</v>
          </cell>
          <cell r="G467">
            <v>0</v>
          </cell>
          <cell r="H467">
            <v>0</v>
          </cell>
          <cell r="I467">
            <v>0</v>
          </cell>
          <cell r="J467">
            <v>0</v>
          </cell>
          <cell r="K467">
            <v>0</v>
          </cell>
          <cell r="L467">
            <v>0</v>
          </cell>
          <cell r="M467">
            <v>1876.28</v>
          </cell>
          <cell r="N467">
            <v>0</v>
          </cell>
          <cell r="O467">
            <v>0</v>
          </cell>
          <cell r="P467">
            <v>0</v>
          </cell>
          <cell r="Q467">
            <v>0</v>
          </cell>
          <cell r="R467">
            <v>0</v>
          </cell>
          <cell r="S467">
            <v>0</v>
          </cell>
          <cell r="T467">
            <v>0</v>
          </cell>
          <cell r="U467">
            <v>0</v>
          </cell>
          <cell r="V467">
            <v>0</v>
          </cell>
          <cell r="W467">
            <v>0</v>
          </cell>
          <cell r="X467">
            <v>0</v>
          </cell>
          <cell r="Y467">
            <v>0</v>
          </cell>
          <cell r="Z467">
            <v>92.1</v>
          </cell>
          <cell r="AA467">
            <v>0</v>
          </cell>
          <cell r="AB467">
            <v>0</v>
          </cell>
          <cell r="AC467">
            <v>0</v>
          </cell>
          <cell r="AD467">
            <v>0</v>
          </cell>
          <cell r="AE467">
            <v>3.554341</v>
          </cell>
          <cell r="AF467">
            <v>0</v>
          </cell>
          <cell r="AG467"/>
          <cell r="AH467"/>
          <cell r="AI467">
            <v>0</v>
          </cell>
          <cell r="AJ467">
            <v>0</v>
          </cell>
          <cell r="AK467"/>
          <cell r="AL467"/>
          <cell r="AM467">
            <v>0</v>
          </cell>
          <cell r="AN467">
            <v>0</v>
          </cell>
          <cell r="AO467">
            <v>0</v>
          </cell>
          <cell r="AP467"/>
          <cell r="AQ467"/>
          <cell r="AR467">
            <v>0</v>
          </cell>
          <cell r="AS467">
            <v>15</v>
          </cell>
          <cell r="AT467"/>
          <cell r="AU467"/>
          <cell r="AV467">
            <v>0</v>
          </cell>
          <cell r="AW467">
            <v>0</v>
          </cell>
          <cell r="AX467">
            <v>0</v>
          </cell>
          <cell r="AY467">
            <v>85.31</v>
          </cell>
          <cell r="AZ467">
            <v>0</v>
          </cell>
          <cell r="BA467">
            <v>0</v>
          </cell>
          <cell r="BB467">
            <v>0</v>
          </cell>
          <cell r="BC467">
            <v>0</v>
          </cell>
          <cell r="BD467">
            <v>0</v>
          </cell>
          <cell r="BE467">
            <v>0</v>
          </cell>
          <cell r="BF467">
            <v>8.827</v>
          </cell>
          <cell r="BG467">
            <v>0</v>
          </cell>
          <cell r="BH467">
            <v>0</v>
          </cell>
          <cell r="BI467">
            <v>22.32</v>
          </cell>
          <cell r="BJ467">
            <v>0</v>
          </cell>
          <cell r="BK467">
            <v>0</v>
          </cell>
          <cell r="BL467">
            <v>0</v>
          </cell>
          <cell r="BM467">
            <v>0</v>
          </cell>
          <cell r="BN467">
            <v>113.2</v>
          </cell>
          <cell r="BO467">
            <v>0</v>
          </cell>
          <cell r="BP467">
            <v>0</v>
          </cell>
          <cell r="BQ467">
            <v>0</v>
          </cell>
          <cell r="BR467">
            <v>0</v>
          </cell>
          <cell r="BS467">
            <v>0</v>
          </cell>
          <cell r="BT467">
            <v>0</v>
          </cell>
          <cell r="BU467">
            <v>0</v>
          </cell>
          <cell r="BV467">
            <v>0</v>
          </cell>
          <cell r="BW467">
            <v>0</v>
          </cell>
          <cell r="BX467">
            <v>0</v>
          </cell>
          <cell r="BY467">
            <v>0</v>
          </cell>
          <cell r="BZ467">
            <v>0</v>
          </cell>
          <cell r="CA467">
            <v>0</v>
          </cell>
          <cell r="CB467">
            <v>0</v>
          </cell>
          <cell r="CC467">
            <v>240</v>
          </cell>
          <cell r="CD467">
            <v>0</v>
          </cell>
          <cell r="CE467">
            <v>0</v>
          </cell>
          <cell r="CF467">
            <v>0</v>
          </cell>
          <cell r="CG467">
            <v>0</v>
          </cell>
          <cell r="CH467"/>
          <cell r="CI467">
            <v>0</v>
          </cell>
          <cell r="CJ467">
            <v>1</v>
          </cell>
          <cell r="CK467">
            <v>101.5</v>
          </cell>
          <cell r="CL467">
            <v>382.8</v>
          </cell>
          <cell r="CM467">
            <v>0</v>
          </cell>
          <cell r="CN467">
            <v>0</v>
          </cell>
          <cell r="CO467">
            <v>0</v>
          </cell>
          <cell r="CP467">
            <v>0</v>
          </cell>
          <cell r="CQ467">
            <v>0</v>
          </cell>
          <cell r="CR467">
            <v>0</v>
          </cell>
          <cell r="CS467">
            <v>0</v>
          </cell>
          <cell r="CT467">
            <v>0</v>
          </cell>
          <cell r="CU467">
            <v>0</v>
          </cell>
          <cell r="CV467">
            <v>0</v>
          </cell>
          <cell r="CW467">
            <v>0</v>
          </cell>
          <cell r="CX467">
            <v>0</v>
          </cell>
          <cell r="CY467">
            <v>0</v>
          </cell>
          <cell r="CZ467">
            <v>0</v>
          </cell>
          <cell r="DA467">
            <v>0</v>
          </cell>
          <cell r="DB467">
            <v>0</v>
          </cell>
          <cell r="DC467">
            <v>0</v>
          </cell>
          <cell r="DD467">
            <v>0</v>
          </cell>
          <cell r="DE467">
            <v>0</v>
          </cell>
          <cell r="DF467">
            <v>0</v>
          </cell>
          <cell r="DG467">
            <v>0</v>
          </cell>
          <cell r="DH467">
            <v>0</v>
          </cell>
          <cell r="DI467">
            <v>0</v>
          </cell>
          <cell r="DJ467">
            <v>0</v>
          </cell>
          <cell r="DK467">
            <v>0</v>
          </cell>
          <cell r="DL467">
            <v>0</v>
          </cell>
          <cell r="DM467">
            <v>0</v>
          </cell>
          <cell r="DN467">
            <v>0</v>
          </cell>
          <cell r="DO467">
            <v>0</v>
          </cell>
          <cell r="DP467">
            <v>0</v>
          </cell>
          <cell r="DQ467">
            <v>0</v>
          </cell>
          <cell r="DR467">
            <v>0</v>
          </cell>
          <cell r="DS467">
            <v>0</v>
          </cell>
          <cell r="DT467">
            <v>0</v>
          </cell>
          <cell r="DU467">
            <v>0</v>
          </cell>
          <cell r="DV467">
            <v>0</v>
          </cell>
          <cell r="DW467">
            <v>0</v>
          </cell>
          <cell r="DX467">
            <v>0</v>
          </cell>
          <cell r="DY467">
            <v>0</v>
          </cell>
          <cell r="DZ467">
            <v>0</v>
          </cell>
          <cell r="EA467">
            <v>115.712875082049</v>
          </cell>
          <cell r="EB467">
            <v>0</v>
          </cell>
          <cell r="EC467">
            <v>0</v>
          </cell>
          <cell r="ED467">
            <v>0</v>
          </cell>
          <cell r="EE467">
            <v>0</v>
          </cell>
          <cell r="EF467">
            <v>0</v>
          </cell>
          <cell r="EG467">
            <v>0</v>
          </cell>
          <cell r="EH467">
            <v>0</v>
          </cell>
          <cell r="EI467">
            <v>0</v>
          </cell>
          <cell r="EJ467">
            <v>0</v>
          </cell>
        </row>
        <row r="468">
          <cell r="B468">
            <v>0</v>
          </cell>
          <cell r="C468">
            <v>24.2</v>
          </cell>
          <cell r="D468">
            <v>31</v>
          </cell>
          <cell r="E468">
            <v>22.5</v>
          </cell>
          <cell r="F468">
            <v>0</v>
          </cell>
          <cell r="G468">
            <v>6.1</v>
          </cell>
          <cell r="H468">
            <v>7.1</v>
          </cell>
          <cell r="I468">
            <v>51.2</v>
          </cell>
          <cell r="J468">
            <v>7</v>
          </cell>
          <cell r="K468">
            <v>0</v>
          </cell>
          <cell r="L468">
            <v>0</v>
          </cell>
          <cell r="M468">
            <v>1885.28</v>
          </cell>
          <cell r="N468">
            <v>21.3</v>
          </cell>
          <cell r="O468">
            <v>2.4</v>
          </cell>
          <cell r="P468">
            <v>0.79583000000000004</v>
          </cell>
          <cell r="Q468">
            <v>5.5</v>
          </cell>
          <cell r="R468">
            <v>0</v>
          </cell>
          <cell r="S468">
            <v>0</v>
          </cell>
          <cell r="T468">
            <v>0</v>
          </cell>
          <cell r="U468">
            <v>29.195</v>
          </cell>
          <cell r="V468">
            <v>0</v>
          </cell>
          <cell r="W468">
            <v>1180.5</v>
          </cell>
          <cell r="X468">
            <v>10.220000000000001</v>
          </cell>
          <cell r="Y468">
            <v>7.2480000000000002</v>
          </cell>
          <cell r="Z468">
            <v>150.80000000000001</v>
          </cell>
          <cell r="AA468">
            <v>0</v>
          </cell>
          <cell r="AB468">
            <v>1.5</v>
          </cell>
          <cell r="AC468">
            <v>428.38</v>
          </cell>
          <cell r="AD468">
            <v>3.1</v>
          </cell>
          <cell r="AE468">
            <v>49.206527999999999</v>
          </cell>
          <cell r="AF468">
            <v>5.7</v>
          </cell>
          <cell r="AG468"/>
          <cell r="AH468">
            <v>0</v>
          </cell>
          <cell r="AI468">
            <v>15.5</v>
          </cell>
          <cell r="AJ468">
            <v>1.6</v>
          </cell>
          <cell r="AK468">
            <v>0</v>
          </cell>
          <cell r="AL468">
            <v>0</v>
          </cell>
          <cell r="AM468">
            <v>175</v>
          </cell>
          <cell r="AN468">
            <v>1.5</v>
          </cell>
          <cell r="AO468">
            <v>0</v>
          </cell>
          <cell r="AP468">
            <v>0</v>
          </cell>
          <cell r="AQ468">
            <v>0</v>
          </cell>
          <cell r="AR468">
            <v>-420.4</v>
          </cell>
          <cell r="AS468">
            <v>224.3</v>
          </cell>
          <cell r="AT468">
            <v>20.2</v>
          </cell>
          <cell r="AU468">
            <v>46.72</v>
          </cell>
          <cell r="AV468">
            <v>13.52</v>
          </cell>
          <cell r="AW468">
            <v>50</v>
          </cell>
          <cell r="AX468">
            <v>0</v>
          </cell>
          <cell r="AY468">
            <v>85.31</v>
          </cell>
          <cell r="AZ468">
            <v>27.6</v>
          </cell>
          <cell r="BA468">
            <v>0</v>
          </cell>
          <cell r="BB468">
            <v>0</v>
          </cell>
          <cell r="BC468">
            <v>72.554927122060306</v>
          </cell>
          <cell r="BD468">
            <v>92.754999999999995</v>
          </cell>
          <cell r="BE468">
            <v>46.8</v>
          </cell>
          <cell r="BF468">
            <v>25.937999999999999</v>
          </cell>
          <cell r="BG468">
            <v>4.7</v>
          </cell>
          <cell r="BH468">
            <v>12.395596158803899</v>
          </cell>
          <cell r="BI468">
            <v>31.56</v>
          </cell>
          <cell r="BJ468">
            <v>18.897165429862099</v>
          </cell>
          <cell r="BK468">
            <v>18.39</v>
          </cell>
          <cell r="BL468">
            <v>2.5</v>
          </cell>
          <cell r="BM468">
            <v>7</v>
          </cell>
          <cell r="BN468">
            <v>125</v>
          </cell>
          <cell r="BO468">
            <v>19.686</v>
          </cell>
          <cell r="BP468">
            <v>103.12326462385499</v>
          </cell>
          <cell r="BQ468">
            <v>59</v>
          </cell>
          <cell r="BR468">
            <v>118.46</v>
          </cell>
          <cell r="BS468">
            <v>268.14482081259598</v>
          </cell>
          <cell r="BT468">
            <v>79.3</v>
          </cell>
          <cell r="BU468">
            <v>109.2</v>
          </cell>
          <cell r="BV468">
            <v>12.493</v>
          </cell>
          <cell r="BW468">
            <v>566.79</v>
          </cell>
          <cell r="BX468">
            <v>838.69</v>
          </cell>
          <cell r="BY468">
            <v>0</v>
          </cell>
          <cell r="BZ468">
            <v>12.5</v>
          </cell>
          <cell r="CA468">
            <v>18.100000000000001</v>
          </cell>
          <cell r="CB468">
            <v>0</v>
          </cell>
          <cell r="CC468">
            <v>301.5</v>
          </cell>
          <cell r="CD468">
            <v>745</v>
          </cell>
          <cell r="CE468">
            <v>9.4700000000000006</v>
          </cell>
          <cell r="CF468">
            <v>69.674000000000007</v>
          </cell>
          <cell r="CG468">
            <v>67</v>
          </cell>
          <cell r="CH468">
            <v>0</v>
          </cell>
          <cell r="CI468">
            <v>17.14</v>
          </cell>
          <cell r="CJ468">
            <v>22.5</v>
          </cell>
          <cell r="CK468">
            <v>113.5</v>
          </cell>
          <cell r="CL468">
            <v>595</v>
          </cell>
          <cell r="CM468">
            <v>56.9</v>
          </cell>
          <cell r="CN468">
            <v>0</v>
          </cell>
          <cell r="CO468">
            <v>13.5</v>
          </cell>
          <cell r="CP468">
            <v>52.8</v>
          </cell>
          <cell r="CQ468">
            <v>131.30000000000001</v>
          </cell>
          <cell r="CR468">
            <v>57.524000000000001</v>
          </cell>
          <cell r="CS468">
            <v>44.228999999999999</v>
          </cell>
          <cell r="CT468">
            <v>4.2949999999999999</v>
          </cell>
          <cell r="CU468">
            <v>26.51</v>
          </cell>
          <cell r="CV468">
            <v>31.1</v>
          </cell>
          <cell r="CW468">
            <v>179.91</v>
          </cell>
          <cell r="CX468">
            <v>0.81299999999999994</v>
          </cell>
          <cell r="CY468">
            <v>1.492</v>
          </cell>
          <cell r="CZ468">
            <v>250.70400000000001</v>
          </cell>
          <cell r="DA468">
            <v>13.497</v>
          </cell>
          <cell r="DB468">
            <v>3.3570000000000002</v>
          </cell>
          <cell r="DC468">
            <v>1.5</v>
          </cell>
          <cell r="DD468">
            <v>24.672000000000001</v>
          </cell>
          <cell r="DE468">
            <v>41.008000000000003</v>
          </cell>
          <cell r="DF468">
            <v>177.376</v>
          </cell>
          <cell r="DG468">
            <v>85.301000000000002</v>
          </cell>
          <cell r="DH468">
            <v>52.347000000000001</v>
          </cell>
          <cell r="DI468">
            <v>0.57299999999999995</v>
          </cell>
          <cell r="DJ468">
            <v>51.4</v>
          </cell>
          <cell r="DK468">
            <v>49.93</v>
          </cell>
          <cell r="DL468">
            <v>215.72900000000001</v>
          </cell>
          <cell r="DM468">
            <v>540.00800000000004</v>
          </cell>
          <cell r="DN468">
            <v>8.8999999999999996E-2</v>
          </cell>
          <cell r="DO468">
            <v>8.0000000000000002E-3</v>
          </cell>
          <cell r="DP468">
            <v>45.726999999999997</v>
          </cell>
          <cell r="DQ468">
            <v>0</v>
          </cell>
          <cell r="DR468">
            <v>22.518000000000001</v>
          </cell>
          <cell r="DS468">
            <v>79.412000000000006</v>
          </cell>
          <cell r="DT468">
            <v>0.91100000000000003</v>
          </cell>
          <cell r="DU468">
            <v>0</v>
          </cell>
          <cell r="DV468">
            <v>0</v>
          </cell>
          <cell r="DW468">
            <v>37</v>
          </cell>
          <cell r="DX468">
            <v>48.61</v>
          </cell>
          <cell r="DY468">
            <v>2.9</v>
          </cell>
          <cell r="DZ468">
            <v>52.9</v>
          </cell>
          <cell r="EA468">
            <v>353.23351213048301</v>
          </cell>
          <cell r="EB468">
            <v>133.67021754643699</v>
          </cell>
          <cell r="EC468">
            <v>2.69</v>
          </cell>
          <cell r="ED468">
            <v>4.7871772087030902</v>
          </cell>
          <cell r="EE468">
            <v>0</v>
          </cell>
          <cell r="EF468">
            <v>0</v>
          </cell>
          <cell r="EG468">
            <v>11.81</v>
          </cell>
          <cell r="EH468">
            <v>46.65</v>
          </cell>
          <cell r="EI468">
            <v>17.2</v>
          </cell>
          <cell r="EJ468">
            <v>55.6</v>
          </cell>
        </row>
        <row r="469">
          <cell r="B469">
            <v>0</v>
          </cell>
          <cell r="C469">
            <v>18.399999999999999</v>
          </cell>
          <cell r="D469">
            <v>0</v>
          </cell>
          <cell r="E469">
            <v>22.5</v>
          </cell>
          <cell r="F469">
            <v>0</v>
          </cell>
          <cell r="G469">
            <v>6.1</v>
          </cell>
          <cell r="H469">
            <v>1.4</v>
          </cell>
          <cell r="I469">
            <v>35.85</v>
          </cell>
          <cell r="J469">
            <v>7</v>
          </cell>
          <cell r="K469">
            <v>0</v>
          </cell>
          <cell r="L469">
            <v>0</v>
          </cell>
          <cell r="M469">
            <v>0</v>
          </cell>
          <cell r="N469">
            <v>0.9</v>
          </cell>
          <cell r="O469">
            <v>2.4</v>
          </cell>
          <cell r="P469">
            <v>0.79583000000000004</v>
          </cell>
          <cell r="Q469">
            <v>5.5</v>
          </cell>
          <cell r="R469">
            <v>0</v>
          </cell>
          <cell r="S469">
            <v>0</v>
          </cell>
          <cell r="T469">
            <v>0</v>
          </cell>
          <cell r="U469">
            <v>29.195</v>
          </cell>
          <cell r="V469">
            <v>0</v>
          </cell>
          <cell r="W469">
            <v>1.5</v>
          </cell>
          <cell r="X469">
            <v>7.37730467</v>
          </cell>
          <cell r="Y469">
            <v>0</v>
          </cell>
          <cell r="Z469">
            <v>10</v>
          </cell>
          <cell r="AA469">
            <v>0</v>
          </cell>
          <cell r="AB469">
            <v>1.5</v>
          </cell>
          <cell r="AC469">
            <v>52.48</v>
          </cell>
          <cell r="AD469">
            <v>3.4</v>
          </cell>
          <cell r="AE469">
            <v>0</v>
          </cell>
          <cell r="AF469">
            <v>6.2</v>
          </cell>
          <cell r="AG469"/>
          <cell r="AH469"/>
          <cell r="AI469">
            <v>15.5</v>
          </cell>
          <cell r="AJ469">
            <v>1.6</v>
          </cell>
          <cell r="AK469"/>
          <cell r="AL469"/>
          <cell r="AM469">
            <v>169</v>
          </cell>
          <cell r="AN469">
            <v>0</v>
          </cell>
          <cell r="AO469">
            <v>0</v>
          </cell>
          <cell r="AP469"/>
          <cell r="AQ469"/>
          <cell r="AR469">
            <v>0</v>
          </cell>
          <cell r="AS469">
            <v>0.6</v>
          </cell>
          <cell r="AT469"/>
          <cell r="AU469">
            <v>46.72</v>
          </cell>
          <cell r="AV469">
            <v>12.1</v>
          </cell>
          <cell r="AW469">
            <v>45.9</v>
          </cell>
          <cell r="AX469">
            <v>0</v>
          </cell>
          <cell r="AY469">
            <v>0</v>
          </cell>
          <cell r="AZ469">
            <v>9.83</v>
          </cell>
          <cell r="BA469">
            <v>9.2799999999999994</v>
          </cell>
          <cell r="BB469">
            <v>0</v>
          </cell>
          <cell r="BC469">
            <v>0</v>
          </cell>
          <cell r="BD469">
            <v>5.43</v>
          </cell>
          <cell r="BE469">
            <v>1.2</v>
          </cell>
          <cell r="BF469">
            <v>6.1609999999999996</v>
          </cell>
          <cell r="BG469">
            <v>0</v>
          </cell>
          <cell r="BH469">
            <v>12.405596158803901</v>
          </cell>
          <cell r="BI469">
            <v>4.05</v>
          </cell>
          <cell r="BJ469">
            <v>14.3658826645869</v>
          </cell>
          <cell r="BK469">
            <v>0</v>
          </cell>
          <cell r="BL469">
            <v>2.5</v>
          </cell>
          <cell r="BM469">
            <v>7</v>
          </cell>
          <cell r="BN469">
            <v>6.6</v>
          </cell>
          <cell r="BO469">
            <v>19.686</v>
          </cell>
          <cell r="BP469">
            <v>0</v>
          </cell>
          <cell r="BQ469">
            <v>41.82</v>
          </cell>
          <cell r="BR469">
            <v>90.83</v>
          </cell>
          <cell r="BS469">
            <v>235.77136414112499</v>
          </cell>
          <cell r="BT469">
            <v>39</v>
          </cell>
          <cell r="BU469">
            <v>31.28</v>
          </cell>
          <cell r="BV469">
            <v>1.5369999999999999</v>
          </cell>
          <cell r="BW469">
            <v>95.03</v>
          </cell>
          <cell r="BX469">
            <v>180.54</v>
          </cell>
          <cell r="BY469">
            <v>0</v>
          </cell>
          <cell r="BZ469">
            <v>0</v>
          </cell>
          <cell r="CA469">
            <v>18.100000000000001</v>
          </cell>
          <cell r="CB469">
            <v>0</v>
          </cell>
          <cell r="CC469">
            <v>25.7</v>
          </cell>
          <cell r="CD469">
            <v>233</v>
          </cell>
          <cell r="CE469">
            <v>9.83</v>
          </cell>
          <cell r="CF469">
            <v>14.555999999999999</v>
          </cell>
          <cell r="CG469">
            <v>20.8</v>
          </cell>
          <cell r="CH469"/>
          <cell r="CI469">
            <v>5.0999999999999996</v>
          </cell>
          <cell r="CJ469">
            <v>15</v>
          </cell>
          <cell r="CK469">
            <v>14.5</v>
          </cell>
          <cell r="CL469">
            <v>211.4</v>
          </cell>
          <cell r="CM469">
            <v>22.8</v>
          </cell>
          <cell r="CN469">
            <v>5</v>
          </cell>
          <cell r="CO469">
            <v>13.5</v>
          </cell>
          <cell r="CP469">
            <v>4</v>
          </cell>
          <cell r="CQ469">
            <v>111.718</v>
          </cell>
          <cell r="CR469">
            <v>59.996000000000002</v>
          </cell>
          <cell r="CS469">
            <v>44.228999999999999</v>
          </cell>
          <cell r="CT469">
            <v>4.2949999999999999</v>
          </cell>
          <cell r="CU469">
            <v>26.51</v>
          </cell>
          <cell r="CV469">
            <v>32.700000000000003</v>
          </cell>
          <cell r="CW469">
            <v>197.042</v>
          </cell>
          <cell r="CX469">
            <v>0.81299999999999994</v>
          </cell>
          <cell r="CY469">
            <v>1.492</v>
          </cell>
          <cell r="CZ469">
            <v>209.369</v>
          </cell>
          <cell r="DA469">
            <v>13.497</v>
          </cell>
          <cell r="DB469">
            <v>2.4990000000000001</v>
          </cell>
          <cell r="DC469">
            <v>2.7E-2</v>
          </cell>
          <cell r="DD469">
            <v>5.76</v>
          </cell>
          <cell r="DE469">
            <v>32.392000000000003</v>
          </cell>
          <cell r="DF469">
            <v>177.376</v>
          </cell>
          <cell r="DG469">
            <v>67.596000000000004</v>
          </cell>
          <cell r="DH469">
            <v>49.965000000000003</v>
          </cell>
          <cell r="DI469">
            <v>0.57299999999999995</v>
          </cell>
          <cell r="DJ469">
            <v>51.031999999999996</v>
          </cell>
          <cell r="DK469">
            <v>47.030999999999999</v>
          </cell>
          <cell r="DL469">
            <v>223.72900000000001</v>
          </cell>
          <cell r="DM469">
            <v>540.00800000000004</v>
          </cell>
          <cell r="DN469">
            <v>8.8999999999999996E-2</v>
          </cell>
          <cell r="DO469">
            <v>8.0000000000000002E-3</v>
          </cell>
          <cell r="DP469">
            <v>46.591999999999999</v>
          </cell>
          <cell r="DQ469">
            <v>0</v>
          </cell>
          <cell r="DR469">
            <v>61.962000000000003</v>
          </cell>
          <cell r="DS469">
            <v>79.412000000000006</v>
          </cell>
          <cell r="DT469">
            <v>0.91100000000000003</v>
          </cell>
          <cell r="DU469">
            <v>0</v>
          </cell>
          <cell r="DV469">
            <v>0</v>
          </cell>
          <cell r="DW469">
            <v>15</v>
          </cell>
          <cell r="DX469">
            <v>31.8355468119201</v>
          </cell>
          <cell r="DY469">
            <v>0</v>
          </cell>
          <cell r="DZ469">
            <v>22.6</v>
          </cell>
          <cell r="EA469">
            <v>52.728999999999999</v>
          </cell>
          <cell r="EB469">
            <v>77.4440203069463</v>
          </cell>
          <cell r="EC469">
            <v>0</v>
          </cell>
          <cell r="ED469">
            <v>0</v>
          </cell>
          <cell r="EE469">
            <v>0.62</v>
          </cell>
          <cell r="EF469">
            <v>0</v>
          </cell>
          <cell r="EG469">
            <v>0</v>
          </cell>
          <cell r="EH469">
            <v>0</v>
          </cell>
          <cell r="EI469">
            <v>17.2</v>
          </cell>
          <cell r="EJ469">
            <v>55.6</v>
          </cell>
        </row>
        <row r="470">
          <cell r="B470">
            <v>0</v>
          </cell>
          <cell r="C470">
            <v>1.3</v>
          </cell>
          <cell r="D470">
            <v>0</v>
          </cell>
          <cell r="E470">
            <v>0</v>
          </cell>
          <cell r="F470">
            <v>0</v>
          </cell>
          <cell r="G470">
            <v>0</v>
          </cell>
          <cell r="H470">
            <v>5.7</v>
          </cell>
          <cell r="I470">
            <v>16.399999999999999</v>
          </cell>
          <cell r="J470">
            <v>0</v>
          </cell>
          <cell r="K470">
            <v>0</v>
          </cell>
          <cell r="L470">
            <v>0</v>
          </cell>
          <cell r="M470">
            <v>9</v>
          </cell>
          <cell r="N470">
            <v>16.5</v>
          </cell>
          <cell r="O470">
            <v>0</v>
          </cell>
          <cell r="P470">
            <v>0</v>
          </cell>
          <cell r="Q470">
            <v>0</v>
          </cell>
          <cell r="R470">
            <v>0</v>
          </cell>
          <cell r="S470">
            <v>0</v>
          </cell>
          <cell r="T470">
            <v>0</v>
          </cell>
          <cell r="U470">
            <v>0</v>
          </cell>
          <cell r="V470">
            <v>0</v>
          </cell>
          <cell r="W470">
            <v>1179</v>
          </cell>
          <cell r="X470">
            <v>0</v>
          </cell>
          <cell r="Y470">
            <v>6.9589999999999996</v>
          </cell>
          <cell r="Z470">
            <v>48.7</v>
          </cell>
          <cell r="AA470">
            <v>0</v>
          </cell>
          <cell r="AB470">
            <v>0</v>
          </cell>
          <cell r="AC470">
            <v>377.3</v>
          </cell>
          <cell r="AD470">
            <v>0</v>
          </cell>
          <cell r="AE470">
            <v>43.221450653882101</v>
          </cell>
          <cell r="AF470">
            <v>0</v>
          </cell>
          <cell r="AG470"/>
          <cell r="AH470"/>
          <cell r="AI470">
            <v>0</v>
          </cell>
          <cell r="AJ470">
            <v>0</v>
          </cell>
          <cell r="AK470"/>
          <cell r="AL470"/>
          <cell r="AM470">
            <v>6</v>
          </cell>
          <cell r="AN470">
            <v>0</v>
          </cell>
          <cell r="AO470">
            <v>0</v>
          </cell>
          <cell r="AP470"/>
          <cell r="AQ470"/>
          <cell r="AR470">
            <v>-393.1</v>
          </cell>
          <cell r="AS470">
            <v>198.8</v>
          </cell>
          <cell r="AT470">
            <v>9.8699999999999992</v>
          </cell>
          <cell r="AU470"/>
          <cell r="AV470">
            <v>0</v>
          </cell>
          <cell r="AW470">
            <v>0</v>
          </cell>
          <cell r="AX470">
            <v>0</v>
          </cell>
          <cell r="AY470">
            <v>0</v>
          </cell>
          <cell r="AZ470">
            <v>22.66</v>
          </cell>
          <cell r="BA470">
            <v>0</v>
          </cell>
          <cell r="BB470">
            <v>0</v>
          </cell>
          <cell r="BC470">
            <v>71.501408597208794</v>
          </cell>
          <cell r="BD470">
            <v>79.02</v>
          </cell>
          <cell r="BE470">
            <v>45.6</v>
          </cell>
          <cell r="BF470">
            <v>10.95</v>
          </cell>
          <cell r="BG470">
            <v>4.7</v>
          </cell>
          <cell r="BH470">
            <v>0</v>
          </cell>
          <cell r="BI470">
            <v>5.13</v>
          </cell>
          <cell r="BJ470">
            <v>0</v>
          </cell>
          <cell r="BK470">
            <v>17.260000000000002</v>
          </cell>
          <cell r="BL470">
            <v>0</v>
          </cell>
          <cell r="BM470">
            <v>0</v>
          </cell>
          <cell r="BN470">
            <v>0</v>
          </cell>
          <cell r="BO470">
            <v>0</v>
          </cell>
          <cell r="BP470">
            <v>103.12326462385499</v>
          </cell>
          <cell r="BQ470">
            <v>0</v>
          </cell>
          <cell r="BR470">
            <v>27.63</v>
          </cell>
          <cell r="BS470">
            <v>32.244820812595698</v>
          </cell>
          <cell r="BT470">
            <v>47.1</v>
          </cell>
          <cell r="BU470">
            <v>63.88</v>
          </cell>
          <cell r="BV470">
            <v>9.1890000000000001</v>
          </cell>
          <cell r="BW470">
            <v>409.87</v>
          </cell>
          <cell r="BX470">
            <v>645.37</v>
          </cell>
          <cell r="BY470">
            <v>0</v>
          </cell>
          <cell r="BZ470">
            <v>12.5</v>
          </cell>
          <cell r="CA470">
            <v>0</v>
          </cell>
          <cell r="CB470">
            <v>0</v>
          </cell>
          <cell r="CC470">
            <v>21</v>
          </cell>
          <cell r="CD470">
            <v>512</v>
          </cell>
          <cell r="CE470">
            <v>0</v>
          </cell>
          <cell r="CF470">
            <v>55.118000000000002</v>
          </cell>
          <cell r="CG470">
            <v>46.2</v>
          </cell>
          <cell r="CH470"/>
          <cell r="CI470">
            <v>12.04</v>
          </cell>
          <cell r="CJ470">
            <v>6.5</v>
          </cell>
          <cell r="CK470">
            <v>0</v>
          </cell>
          <cell r="CL470">
            <v>0.8</v>
          </cell>
          <cell r="CM470">
            <v>34.1</v>
          </cell>
          <cell r="CN470">
            <v>0</v>
          </cell>
          <cell r="CO470">
            <v>0</v>
          </cell>
          <cell r="CP470">
            <v>50</v>
          </cell>
          <cell r="CQ470">
            <v>0</v>
          </cell>
          <cell r="CR470">
            <v>0</v>
          </cell>
          <cell r="CS470">
            <v>0</v>
          </cell>
          <cell r="CT470">
            <v>0</v>
          </cell>
          <cell r="CU470">
            <v>0</v>
          </cell>
          <cell r="CV470">
            <v>0</v>
          </cell>
          <cell r="CW470">
            <v>0</v>
          </cell>
          <cell r="CX470">
            <v>0</v>
          </cell>
          <cell r="CY470">
            <v>0</v>
          </cell>
          <cell r="CZ470">
            <v>0</v>
          </cell>
          <cell r="DA470">
            <v>0</v>
          </cell>
          <cell r="DB470">
            <v>0</v>
          </cell>
          <cell r="DC470">
            <v>0</v>
          </cell>
          <cell r="DD470">
            <v>0</v>
          </cell>
          <cell r="DE470">
            <v>0</v>
          </cell>
          <cell r="DF470">
            <v>0</v>
          </cell>
          <cell r="DG470">
            <v>0</v>
          </cell>
          <cell r="DH470">
            <v>0</v>
          </cell>
          <cell r="DI470">
            <v>0</v>
          </cell>
          <cell r="DJ470">
            <v>0</v>
          </cell>
          <cell r="DK470">
            <v>0</v>
          </cell>
          <cell r="DL470">
            <v>0</v>
          </cell>
          <cell r="DM470">
            <v>0</v>
          </cell>
          <cell r="DN470">
            <v>0</v>
          </cell>
          <cell r="DO470">
            <v>0</v>
          </cell>
          <cell r="DP470">
            <v>0</v>
          </cell>
          <cell r="DQ470">
            <v>0</v>
          </cell>
          <cell r="DR470">
            <v>0</v>
          </cell>
          <cell r="DS470">
            <v>0</v>
          </cell>
          <cell r="DT470">
            <v>0</v>
          </cell>
          <cell r="DU470">
            <v>0</v>
          </cell>
          <cell r="DV470">
            <v>0</v>
          </cell>
          <cell r="DW470">
            <v>22</v>
          </cell>
          <cell r="DX470">
            <v>12.156179009419899</v>
          </cell>
          <cell r="DY470">
            <v>3.04</v>
          </cell>
          <cell r="DZ470">
            <v>52.3</v>
          </cell>
          <cell r="EA470">
            <v>184.79163704843401</v>
          </cell>
          <cell r="EB470">
            <v>55.555280639424403</v>
          </cell>
          <cell r="EC470">
            <v>2.5499999999999998</v>
          </cell>
          <cell r="ED470">
            <v>4.7871772087030902</v>
          </cell>
          <cell r="EE470">
            <v>0</v>
          </cell>
          <cell r="EF470">
            <v>0</v>
          </cell>
          <cell r="EG470">
            <v>11.81</v>
          </cell>
          <cell r="EH470">
            <v>43.8622005</v>
          </cell>
          <cell r="EI470">
            <v>0</v>
          </cell>
          <cell r="EJ470">
            <v>0</v>
          </cell>
        </row>
        <row r="471">
          <cell r="B471">
            <v>0</v>
          </cell>
          <cell r="C471">
            <v>0</v>
          </cell>
          <cell r="D471">
            <v>31</v>
          </cell>
          <cell r="E471">
            <v>0</v>
          </cell>
          <cell r="F471">
            <v>0</v>
          </cell>
          <cell r="G471">
            <v>0</v>
          </cell>
          <cell r="H471">
            <v>0</v>
          </cell>
          <cell r="I471">
            <v>0</v>
          </cell>
          <cell r="J471">
            <v>0</v>
          </cell>
          <cell r="K471">
            <v>0</v>
          </cell>
          <cell r="L471">
            <v>0</v>
          </cell>
          <cell r="M471">
            <v>1876.28</v>
          </cell>
          <cell r="N471">
            <v>0</v>
          </cell>
          <cell r="O471">
            <v>0</v>
          </cell>
          <cell r="P471">
            <v>0</v>
          </cell>
          <cell r="Q471">
            <v>0</v>
          </cell>
          <cell r="R471">
            <v>0</v>
          </cell>
          <cell r="S471">
            <v>0</v>
          </cell>
          <cell r="T471">
            <v>0</v>
          </cell>
          <cell r="U471">
            <v>0</v>
          </cell>
          <cell r="V471">
            <v>0</v>
          </cell>
          <cell r="W471">
            <v>0</v>
          </cell>
          <cell r="X471">
            <v>0</v>
          </cell>
          <cell r="Y471">
            <v>0</v>
          </cell>
          <cell r="Z471">
            <v>92.1</v>
          </cell>
          <cell r="AA471">
            <v>0</v>
          </cell>
          <cell r="AB471">
            <v>0</v>
          </cell>
          <cell r="AC471">
            <v>0</v>
          </cell>
          <cell r="AD471">
            <v>0</v>
          </cell>
          <cell r="AE471">
            <v>3.3966441232448998</v>
          </cell>
          <cell r="AF471">
            <v>0</v>
          </cell>
          <cell r="AG471"/>
          <cell r="AH471"/>
          <cell r="AI471">
            <v>0</v>
          </cell>
          <cell r="AJ471">
            <v>0</v>
          </cell>
          <cell r="AK471"/>
          <cell r="AL471"/>
          <cell r="AM471">
            <v>0</v>
          </cell>
          <cell r="AN471">
            <v>0</v>
          </cell>
          <cell r="AO471">
            <v>0</v>
          </cell>
          <cell r="AP471"/>
          <cell r="AQ471"/>
          <cell r="AR471">
            <v>0</v>
          </cell>
          <cell r="AS471">
            <v>6.3</v>
          </cell>
          <cell r="AT471"/>
          <cell r="AU471"/>
          <cell r="AV471">
            <v>0</v>
          </cell>
          <cell r="AW471">
            <v>0</v>
          </cell>
          <cell r="AX471">
            <v>0</v>
          </cell>
          <cell r="AY471">
            <v>85.31</v>
          </cell>
          <cell r="AZ471">
            <v>0</v>
          </cell>
          <cell r="BA471">
            <v>0</v>
          </cell>
          <cell r="BB471">
            <v>0</v>
          </cell>
          <cell r="BC471">
            <v>0</v>
          </cell>
          <cell r="BD471">
            <v>0</v>
          </cell>
          <cell r="BE471">
            <v>0</v>
          </cell>
          <cell r="BF471">
            <v>8.827</v>
          </cell>
          <cell r="BG471">
            <v>0</v>
          </cell>
          <cell r="BH471">
            <v>0</v>
          </cell>
          <cell r="BI471">
            <v>22.01</v>
          </cell>
          <cell r="BJ471">
            <v>0</v>
          </cell>
          <cell r="BK471">
            <v>0</v>
          </cell>
          <cell r="BL471">
            <v>0</v>
          </cell>
          <cell r="BM471">
            <v>0</v>
          </cell>
          <cell r="BN471">
            <v>123.6</v>
          </cell>
          <cell r="BO471">
            <v>0</v>
          </cell>
          <cell r="BP471">
            <v>0</v>
          </cell>
          <cell r="BQ471">
            <v>0</v>
          </cell>
          <cell r="BR471">
            <v>0</v>
          </cell>
          <cell r="BS471">
            <v>0</v>
          </cell>
          <cell r="BT471">
            <v>0</v>
          </cell>
          <cell r="BU471">
            <v>0</v>
          </cell>
          <cell r="BV471">
            <v>0</v>
          </cell>
          <cell r="BW471">
            <v>0</v>
          </cell>
          <cell r="BX471">
            <v>0</v>
          </cell>
          <cell r="BY471">
            <v>0</v>
          </cell>
          <cell r="BZ471">
            <v>0</v>
          </cell>
          <cell r="CA471">
            <v>0</v>
          </cell>
          <cell r="CB471">
            <v>0</v>
          </cell>
          <cell r="CC471">
            <v>240</v>
          </cell>
          <cell r="CD471">
            <v>0</v>
          </cell>
          <cell r="CE471">
            <v>0</v>
          </cell>
          <cell r="CF471">
            <v>0</v>
          </cell>
          <cell r="CG471">
            <v>0</v>
          </cell>
          <cell r="CH471"/>
          <cell r="CI471">
            <v>0</v>
          </cell>
          <cell r="CJ471">
            <v>1</v>
          </cell>
          <cell r="CK471">
            <v>100.3</v>
          </cell>
          <cell r="CL471">
            <v>382.8</v>
          </cell>
          <cell r="CM471">
            <v>0</v>
          </cell>
          <cell r="CN471">
            <v>0</v>
          </cell>
          <cell r="CO471">
            <v>0</v>
          </cell>
          <cell r="CP471">
            <v>0</v>
          </cell>
          <cell r="CQ471">
            <v>0</v>
          </cell>
          <cell r="CR471">
            <v>0</v>
          </cell>
          <cell r="CS471">
            <v>0</v>
          </cell>
          <cell r="CT471">
            <v>0</v>
          </cell>
          <cell r="CU471">
            <v>0</v>
          </cell>
          <cell r="CV471">
            <v>0</v>
          </cell>
          <cell r="CW471">
            <v>0</v>
          </cell>
          <cell r="CX471">
            <v>0</v>
          </cell>
          <cell r="CY471">
            <v>0</v>
          </cell>
          <cell r="CZ471">
            <v>0</v>
          </cell>
          <cell r="DA471">
            <v>0</v>
          </cell>
          <cell r="DB471">
            <v>0</v>
          </cell>
          <cell r="DC471">
            <v>0</v>
          </cell>
          <cell r="DD471">
            <v>0</v>
          </cell>
          <cell r="DE471">
            <v>0</v>
          </cell>
          <cell r="DF471">
            <v>0</v>
          </cell>
          <cell r="DG471">
            <v>0</v>
          </cell>
          <cell r="DH471">
            <v>0</v>
          </cell>
          <cell r="DI471">
            <v>0</v>
          </cell>
          <cell r="DJ471">
            <v>0</v>
          </cell>
          <cell r="DK471">
            <v>0</v>
          </cell>
          <cell r="DL471">
            <v>0</v>
          </cell>
          <cell r="DM471">
            <v>0</v>
          </cell>
          <cell r="DN471">
            <v>0</v>
          </cell>
          <cell r="DO471">
            <v>0</v>
          </cell>
          <cell r="DP471">
            <v>0</v>
          </cell>
          <cell r="DQ471">
            <v>0</v>
          </cell>
          <cell r="DR471">
            <v>0</v>
          </cell>
          <cell r="DS471">
            <v>0</v>
          </cell>
          <cell r="DT471">
            <v>0</v>
          </cell>
          <cell r="DU471">
            <v>0</v>
          </cell>
          <cell r="DV471">
            <v>0</v>
          </cell>
          <cell r="DW471">
            <v>0</v>
          </cell>
          <cell r="DX471">
            <v>0</v>
          </cell>
          <cell r="DY471">
            <v>0</v>
          </cell>
          <cell r="DZ471">
            <v>0</v>
          </cell>
          <cell r="EA471">
            <v>115.712875082049</v>
          </cell>
          <cell r="EB471">
            <v>0</v>
          </cell>
          <cell r="EC471">
            <v>0</v>
          </cell>
          <cell r="ED471">
            <v>0</v>
          </cell>
          <cell r="EE471">
            <v>0</v>
          </cell>
          <cell r="EF471">
            <v>0</v>
          </cell>
          <cell r="EG471">
            <v>0</v>
          </cell>
          <cell r="EH471">
            <v>0</v>
          </cell>
          <cell r="EI471">
            <v>0</v>
          </cell>
          <cell r="EJ471">
            <v>0</v>
          </cell>
        </row>
        <row r="472">
          <cell r="B472">
            <v>0</v>
          </cell>
          <cell r="C472">
            <v>19.7</v>
          </cell>
          <cell r="D472">
            <v>31</v>
          </cell>
          <cell r="E472">
            <v>22.5</v>
          </cell>
          <cell r="F472">
            <v>0</v>
          </cell>
          <cell r="G472">
            <v>6.1</v>
          </cell>
          <cell r="H472">
            <v>7.1</v>
          </cell>
          <cell r="I472">
            <v>52.25</v>
          </cell>
          <cell r="J472">
            <v>7</v>
          </cell>
          <cell r="K472">
            <v>0</v>
          </cell>
          <cell r="L472">
            <v>0</v>
          </cell>
          <cell r="M472">
            <v>1885.28</v>
          </cell>
          <cell r="N472">
            <v>17.399999999999999</v>
          </cell>
          <cell r="O472">
            <v>2.4</v>
          </cell>
          <cell r="P472">
            <v>0.79583000000000004</v>
          </cell>
          <cell r="Q472">
            <v>5.5</v>
          </cell>
          <cell r="R472">
            <v>0</v>
          </cell>
          <cell r="S472">
            <v>0</v>
          </cell>
          <cell r="T472">
            <v>0</v>
          </cell>
          <cell r="U472">
            <v>29.195</v>
          </cell>
          <cell r="V472">
            <v>0</v>
          </cell>
          <cell r="W472">
            <v>1180.5</v>
          </cell>
          <cell r="X472">
            <v>7.37730467</v>
          </cell>
          <cell r="Y472">
            <v>6.9589999999999996</v>
          </cell>
          <cell r="Z472">
            <v>150.80000000000001</v>
          </cell>
          <cell r="AA472">
            <v>0</v>
          </cell>
          <cell r="AB472">
            <v>1.5</v>
          </cell>
          <cell r="AC472">
            <v>429.78</v>
          </cell>
          <cell r="AD472">
            <v>3.8</v>
          </cell>
          <cell r="AE472">
            <v>46.618094777126998</v>
          </cell>
          <cell r="AF472">
            <v>6.2</v>
          </cell>
          <cell r="AG472"/>
          <cell r="AH472">
            <v>0</v>
          </cell>
          <cell r="AI472">
            <v>15.5</v>
          </cell>
          <cell r="AJ472">
            <v>1.6</v>
          </cell>
          <cell r="AK472">
            <v>0</v>
          </cell>
          <cell r="AL472">
            <v>0</v>
          </cell>
          <cell r="AM472">
            <v>175</v>
          </cell>
          <cell r="AN472">
            <v>0</v>
          </cell>
          <cell r="AO472">
            <v>0</v>
          </cell>
          <cell r="AP472">
            <v>0</v>
          </cell>
          <cell r="AQ472">
            <v>0</v>
          </cell>
          <cell r="AR472">
            <v>-393.1</v>
          </cell>
          <cell r="AS472">
            <v>205.7</v>
          </cell>
          <cell r="AT472">
            <v>9.8699999999999992</v>
          </cell>
          <cell r="AU472">
            <v>46.72</v>
          </cell>
          <cell r="AV472">
            <v>12.1</v>
          </cell>
          <cell r="AW472">
            <v>45.9</v>
          </cell>
          <cell r="AX472">
            <v>0</v>
          </cell>
          <cell r="AY472">
            <v>85.31</v>
          </cell>
          <cell r="AZ472">
            <v>32.49</v>
          </cell>
          <cell r="BA472">
            <v>9.2799999999999994</v>
          </cell>
          <cell r="BB472">
            <v>0</v>
          </cell>
          <cell r="BC472">
            <v>71.501408597208794</v>
          </cell>
          <cell r="BD472">
            <v>84.45</v>
          </cell>
          <cell r="BE472">
            <v>46.8</v>
          </cell>
          <cell r="BF472">
            <v>25.937999999999999</v>
          </cell>
          <cell r="BG472">
            <v>4.7</v>
          </cell>
          <cell r="BH472">
            <v>12.405596158803901</v>
          </cell>
          <cell r="BI472">
            <v>31.19</v>
          </cell>
          <cell r="BJ472">
            <v>14.3658826645869</v>
          </cell>
          <cell r="BK472">
            <v>17.260000000000002</v>
          </cell>
          <cell r="BL472">
            <v>2.5</v>
          </cell>
          <cell r="BM472">
            <v>7</v>
          </cell>
          <cell r="BN472">
            <v>130.19999999999999</v>
          </cell>
          <cell r="BO472">
            <v>19.686</v>
          </cell>
          <cell r="BP472">
            <v>103.12326462385499</v>
          </cell>
          <cell r="BQ472">
            <v>41.82</v>
          </cell>
          <cell r="BR472">
            <v>118.46</v>
          </cell>
          <cell r="BS472">
            <v>268.01618495372099</v>
          </cell>
          <cell r="BT472">
            <v>86.1</v>
          </cell>
          <cell r="BU472">
            <v>95.16</v>
          </cell>
          <cell r="BV472">
            <v>10.726000000000001</v>
          </cell>
          <cell r="BW472">
            <v>504.9</v>
          </cell>
          <cell r="BX472">
            <v>825.91</v>
          </cell>
          <cell r="BY472">
            <v>0</v>
          </cell>
          <cell r="BZ472">
            <v>12.5</v>
          </cell>
          <cell r="CA472">
            <v>18.100000000000001</v>
          </cell>
          <cell r="CB472">
            <v>0</v>
          </cell>
          <cell r="CC472">
            <v>286.7</v>
          </cell>
          <cell r="CD472">
            <v>745</v>
          </cell>
          <cell r="CE472">
            <v>9.83</v>
          </cell>
          <cell r="CF472">
            <v>69.674000000000007</v>
          </cell>
          <cell r="CG472">
            <v>67</v>
          </cell>
          <cell r="CH472">
            <v>0</v>
          </cell>
          <cell r="CI472">
            <v>17.14</v>
          </cell>
          <cell r="CJ472">
            <v>22.5</v>
          </cell>
          <cell r="CK472">
            <v>114.8</v>
          </cell>
          <cell r="CL472">
            <v>595</v>
          </cell>
          <cell r="CM472">
            <v>56.9</v>
          </cell>
          <cell r="CN472">
            <v>5</v>
          </cell>
          <cell r="CO472">
            <v>13.5</v>
          </cell>
          <cell r="CP472">
            <v>54</v>
          </cell>
          <cell r="CQ472">
            <v>111.718</v>
          </cell>
          <cell r="CR472">
            <v>59.996000000000002</v>
          </cell>
          <cell r="CS472">
            <v>44.228999999999999</v>
          </cell>
          <cell r="CT472">
            <v>4.2949999999999999</v>
          </cell>
          <cell r="CU472">
            <v>26.51</v>
          </cell>
          <cell r="CV472">
            <v>32.700000000000003</v>
          </cell>
          <cell r="CW472">
            <v>197.042</v>
          </cell>
          <cell r="CX472">
            <v>0.81299999999999994</v>
          </cell>
          <cell r="CY472">
            <v>1.492</v>
          </cell>
          <cell r="CZ472">
            <v>209.369</v>
          </cell>
          <cell r="DA472">
            <v>13.497</v>
          </cell>
          <cell r="DB472">
            <v>2.4990000000000001</v>
          </cell>
          <cell r="DC472">
            <v>2.7E-2</v>
          </cell>
          <cell r="DD472">
            <v>5.76</v>
          </cell>
          <cell r="DE472">
            <v>32.392000000000003</v>
          </cell>
          <cell r="DF472">
            <v>177.376</v>
          </cell>
          <cell r="DG472">
            <v>67.596000000000004</v>
          </cell>
          <cell r="DH472">
            <v>49.965000000000003</v>
          </cell>
          <cell r="DI472">
            <v>0.57299999999999995</v>
          </cell>
          <cell r="DJ472">
            <v>51.031999999999996</v>
          </cell>
          <cell r="DK472">
            <v>47.030999999999999</v>
          </cell>
          <cell r="DL472">
            <v>223.72900000000001</v>
          </cell>
          <cell r="DM472">
            <v>540.00800000000004</v>
          </cell>
          <cell r="DN472">
            <v>8.8999999999999996E-2</v>
          </cell>
          <cell r="DO472">
            <v>8.0000000000000002E-3</v>
          </cell>
          <cell r="DP472">
            <v>46.591999999999999</v>
          </cell>
          <cell r="DQ472">
            <v>0</v>
          </cell>
          <cell r="DR472">
            <v>61.962000000000003</v>
          </cell>
          <cell r="DS472">
            <v>79.412000000000006</v>
          </cell>
          <cell r="DT472">
            <v>0.91100000000000003</v>
          </cell>
          <cell r="DU472">
            <v>0</v>
          </cell>
          <cell r="DV472">
            <v>0</v>
          </cell>
          <cell r="DW472">
            <v>37</v>
          </cell>
          <cell r="DX472">
            <v>43.991725821339998</v>
          </cell>
          <cell r="DY472">
            <v>3.04</v>
          </cell>
          <cell r="DZ472">
            <v>74.900000000000006</v>
          </cell>
          <cell r="EA472">
            <v>353.23351213048301</v>
          </cell>
          <cell r="EB472">
            <v>132.99930094637099</v>
          </cell>
          <cell r="EC472">
            <v>2.5499999999999998</v>
          </cell>
          <cell r="ED472">
            <v>4.7871772087030902</v>
          </cell>
          <cell r="EE472">
            <v>0.62</v>
          </cell>
          <cell r="EF472">
            <v>0</v>
          </cell>
          <cell r="EG472">
            <v>11.81</v>
          </cell>
          <cell r="EH472">
            <v>43.8622005</v>
          </cell>
          <cell r="EI472">
            <v>17.2</v>
          </cell>
          <cell r="EJ472">
            <v>55.6</v>
          </cell>
        </row>
        <row r="473">
          <cell r="B473">
            <v>0</v>
          </cell>
          <cell r="C473">
            <v>29</v>
          </cell>
          <cell r="D473">
            <v>0</v>
          </cell>
          <cell r="E473">
            <v>0</v>
          </cell>
          <cell r="F473">
            <v>0</v>
          </cell>
          <cell r="G473">
            <v>0</v>
          </cell>
          <cell r="H473">
            <v>2.4</v>
          </cell>
          <cell r="I473">
            <v>26</v>
          </cell>
          <cell r="J473">
            <v>7</v>
          </cell>
          <cell r="K473">
            <v>0</v>
          </cell>
          <cell r="L473">
            <v>0</v>
          </cell>
          <cell r="M473">
            <v>0</v>
          </cell>
          <cell r="N473">
            <v>0</v>
          </cell>
          <cell r="O473">
            <v>2.5</v>
          </cell>
          <cell r="P473">
            <v>0.60110699999999995</v>
          </cell>
          <cell r="Q473">
            <v>4.5</v>
          </cell>
          <cell r="R473">
            <v>0</v>
          </cell>
          <cell r="S473">
            <v>0</v>
          </cell>
          <cell r="T473">
            <v>0</v>
          </cell>
          <cell r="U473">
            <v>30.887</v>
          </cell>
          <cell r="V473">
            <v>0</v>
          </cell>
          <cell r="W473">
            <v>0</v>
          </cell>
          <cell r="X473">
            <v>10.220000000000001</v>
          </cell>
          <cell r="Y473">
            <v>0</v>
          </cell>
          <cell r="Z473">
            <v>4</v>
          </cell>
          <cell r="AA473">
            <v>0</v>
          </cell>
          <cell r="AB473">
            <v>1.5</v>
          </cell>
          <cell r="AC473">
            <v>0</v>
          </cell>
          <cell r="AD473">
            <v>2.5</v>
          </cell>
          <cell r="AE473">
            <v>0</v>
          </cell>
          <cell r="AF473">
            <v>3.8</v>
          </cell>
          <cell r="AG473"/>
          <cell r="AH473"/>
          <cell r="AI473">
            <v>15.6</v>
          </cell>
          <cell r="AJ473">
            <v>5.0999999999999996</v>
          </cell>
          <cell r="AK473"/>
          <cell r="AL473"/>
          <cell r="AM473">
            <v>117</v>
          </cell>
          <cell r="AN473">
            <v>1</v>
          </cell>
          <cell r="AO473">
            <v>0</v>
          </cell>
          <cell r="AP473"/>
          <cell r="AQ473"/>
          <cell r="AR473">
            <v>0</v>
          </cell>
          <cell r="AS473">
            <v>0</v>
          </cell>
          <cell r="AT473"/>
          <cell r="AU473">
            <v>36.22</v>
          </cell>
          <cell r="AV473">
            <v>12.1</v>
          </cell>
          <cell r="AW473">
            <v>50</v>
          </cell>
          <cell r="AX473">
            <v>0</v>
          </cell>
          <cell r="AY473">
            <v>0</v>
          </cell>
          <cell r="AZ473">
            <v>0</v>
          </cell>
          <cell r="BA473">
            <v>0</v>
          </cell>
          <cell r="BB473">
            <v>0</v>
          </cell>
          <cell r="BC473">
            <v>0</v>
          </cell>
          <cell r="BD473">
            <v>14</v>
          </cell>
          <cell r="BE473">
            <v>1.2</v>
          </cell>
          <cell r="BF473">
            <v>4.548</v>
          </cell>
          <cell r="BG473">
            <v>0</v>
          </cell>
          <cell r="BH473">
            <v>12.48</v>
          </cell>
          <cell r="BI473">
            <v>0</v>
          </cell>
          <cell r="BJ473">
            <v>0</v>
          </cell>
          <cell r="BK473">
            <v>0</v>
          </cell>
          <cell r="BL473">
            <v>0</v>
          </cell>
          <cell r="BM473">
            <v>7</v>
          </cell>
          <cell r="BN473">
            <v>40.9</v>
          </cell>
          <cell r="BO473">
            <v>11.02824</v>
          </cell>
          <cell r="BP473">
            <v>0</v>
          </cell>
          <cell r="BQ473">
            <v>0</v>
          </cell>
          <cell r="BR473">
            <v>41.57</v>
          </cell>
          <cell r="BS473">
            <v>31.1</v>
          </cell>
          <cell r="BT473">
            <v>1.5</v>
          </cell>
          <cell r="BU473">
            <v>0</v>
          </cell>
          <cell r="BV473">
            <v>1.65</v>
          </cell>
          <cell r="BW473">
            <v>62.84</v>
          </cell>
          <cell r="BX473">
            <v>148.41999999999999</v>
          </cell>
          <cell r="BY473">
            <v>0</v>
          </cell>
          <cell r="BZ473">
            <v>0</v>
          </cell>
          <cell r="CA473">
            <v>0</v>
          </cell>
          <cell r="CB473">
            <v>0</v>
          </cell>
          <cell r="CC473">
            <v>59</v>
          </cell>
          <cell r="CD473">
            <v>102</v>
          </cell>
          <cell r="CE473">
            <v>0</v>
          </cell>
          <cell r="CF473">
            <v>5.0869999999999997</v>
          </cell>
          <cell r="CG473">
            <v>19</v>
          </cell>
          <cell r="CH473"/>
          <cell r="CI473">
            <v>4.3</v>
          </cell>
          <cell r="CJ473">
            <v>21</v>
          </cell>
          <cell r="CK473">
            <v>12</v>
          </cell>
          <cell r="CL473">
            <v>282.7</v>
          </cell>
          <cell r="CM473">
            <v>14.8</v>
          </cell>
          <cell r="CN473">
            <v>0</v>
          </cell>
          <cell r="CO473">
            <v>12.75</v>
          </cell>
          <cell r="CP473">
            <v>0.4</v>
          </cell>
          <cell r="CQ473">
            <v>132.45099999999999</v>
          </cell>
          <cell r="CR473">
            <v>0</v>
          </cell>
          <cell r="CS473">
            <v>16.920000000000002</v>
          </cell>
          <cell r="CT473">
            <v>3.2450000000000001</v>
          </cell>
          <cell r="CU473">
            <v>17.611999999999998</v>
          </cell>
          <cell r="CV473">
            <v>9.6999999999999993</v>
          </cell>
          <cell r="CW473">
            <v>211.66800000000001</v>
          </cell>
          <cell r="CX473">
            <v>1.0900000000000001</v>
          </cell>
          <cell r="CY473">
            <v>1.5149999999999999</v>
          </cell>
          <cell r="CZ473">
            <v>340.50400000000002</v>
          </cell>
          <cell r="DA473">
            <v>7.8730000000000002</v>
          </cell>
          <cell r="DB473">
            <v>4.2270000000000003</v>
          </cell>
          <cell r="DC473">
            <v>3.2330000000000001</v>
          </cell>
          <cell r="DD473">
            <v>27.382000000000001</v>
          </cell>
          <cell r="DE473">
            <v>38.454000000000001</v>
          </cell>
          <cell r="DF473">
            <v>201.12299999999999</v>
          </cell>
          <cell r="DG473">
            <v>104.93</v>
          </cell>
          <cell r="DH473">
            <v>39.94</v>
          </cell>
          <cell r="DI473">
            <v>0</v>
          </cell>
          <cell r="DJ473">
            <v>54.957000000000001</v>
          </cell>
          <cell r="DK473">
            <v>25.852</v>
          </cell>
          <cell r="DL473">
            <v>218.429</v>
          </cell>
          <cell r="DM473">
            <v>592.11400000000003</v>
          </cell>
          <cell r="DN473">
            <v>13.444000000000001</v>
          </cell>
          <cell r="DO473">
            <v>8.0000000000000002E-3</v>
          </cell>
          <cell r="DP473">
            <v>90.281999999999996</v>
          </cell>
          <cell r="DQ473">
            <v>0</v>
          </cell>
          <cell r="DR473">
            <v>39.847999999999999</v>
          </cell>
          <cell r="DS473">
            <v>61.203000000000003</v>
          </cell>
          <cell r="DT473">
            <v>1.643</v>
          </cell>
          <cell r="DU473">
            <v>0</v>
          </cell>
          <cell r="DV473">
            <v>0</v>
          </cell>
          <cell r="DW473">
            <v>13</v>
          </cell>
          <cell r="DX473">
            <v>26.9</v>
          </cell>
          <cell r="DY473">
            <v>0</v>
          </cell>
          <cell r="DZ473">
            <v>0</v>
          </cell>
          <cell r="EA473">
            <v>13.401999999999999</v>
          </cell>
          <cell r="EB473">
            <v>73.188114062380095</v>
          </cell>
          <cell r="EC473">
            <v>0</v>
          </cell>
          <cell r="ED473">
            <v>0</v>
          </cell>
          <cell r="EE473">
            <v>0</v>
          </cell>
          <cell r="EF473">
            <v>0</v>
          </cell>
          <cell r="EG473">
            <v>0</v>
          </cell>
          <cell r="EH473">
            <v>0</v>
          </cell>
          <cell r="EI473">
            <v>16.399999999999999</v>
          </cell>
          <cell r="EJ473">
            <v>92.2</v>
          </cell>
        </row>
        <row r="474">
          <cell r="B474">
            <v>0</v>
          </cell>
          <cell r="C474">
            <v>2.2000000000000002</v>
          </cell>
          <cell r="D474">
            <v>0</v>
          </cell>
          <cell r="E474">
            <v>0</v>
          </cell>
          <cell r="F474">
            <v>0</v>
          </cell>
          <cell r="G474">
            <v>0</v>
          </cell>
          <cell r="H474">
            <v>8.6999999999999993</v>
          </cell>
          <cell r="I474">
            <v>24.6</v>
          </cell>
          <cell r="J474">
            <v>0</v>
          </cell>
          <cell r="K474">
            <v>0</v>
          </cell>
          <cell r="L474">
            <v>0</v>
          </cell>
          <cell r="M474">
            <v>9</v>
          </cell>
          <cell r="N474">
            <v>18.399999999999999</v>
          </cell>
          <cell r="O474">
            <v>0</v>
          </cell>
          <cell r="P474">
            <v>0</v>
          </cell>
          <cell r="Q474">
            <v>0</v>
          </cell>
          <cell r="R474">
            <v>0</v>
          </cell>
          <cell r="S474">
            <v>0</v>
          </cell>
          <cell r="T474">
            <v>0</v>
          </cell>
          <cell r="U474">
            <v>0</v>
          </cell>
          <cell r="V474">
            <v>0</v>
          </cell>
          <cell r="W474">
            <v>1126</v>
          </cell>
          <cell r="X474">
            <v>0</v>
          </cell>
          <cell r="Y474">
            <v>7.2990000000000004</v>
          </cell>
          <cell r="Z474">
            <v>104.8</v>
          </cell>
          <cell r="AA474">
            <v>0</v>
          </cell>
          <cell r="AB474">
            <v>0</v>
          </cell>
          <cell r="AC474">
            <v>710.08</v>
          </cell>
          <cell r="AD474">
            <v>0</v>
          </cell>
          <cell r="AE474">
            <v>52.507817000000003</v>
          </cell>
          <cell r="AF474">
            <v>0</v>
          </cell>
          <cell r="AG474"/>
          <cell r="AH474"/>
          <cell r="AI474">
            <v>0</v>
          </cell>
          <cell r="AJ474">
            <v>0</v>
          </cell>
          <cell r="AK474"/>
          <cell r="AL474"/>
          <cell r="AM474">
            <v>6</v>
          </cell>
          <cell r="AN474">
            <v>0</v>
          </cell>
          <cell r="AO474">
            <v>0</v>
          </cell>
          <cell r="AP474"/>
          <cell r="AQ474"/>
          <cell r="AR474">
            <v>-409.6</v>
          </cell>
          <cell r="AS474">
            <v>214</v>
          </cell>
          <cell r="AT474">
            <v>19.91</v>
          </cell>
          <cell r="AU474"/>
          <cell r="AV474">
            <v>0</v>
          </cell>
          <cell r="AW474">
            <v>0</v>
          </cell>
          <cell r="AX474">
            <v>0</v>
          </cell>
          <cell r="AY474">
            <v>0</v>
          </cell>
          <cell r="AZ474">
            <v>20.8</v>
          </cell>
          <cell r="BA474">
            <v>0</v>
          </cell>
          <cell r="BB474">
            <v>0</v>
          </cell>
          <cell r="BC474">
            <v>56.671047867903503</v>
          </cell>
          <cell r="BD474">
            <v>69.685000000000002</v>
          </cell>
          <cell r="BE474">
            <v>50.6</v>
          </cell>
          <cell r="BF474">
            <v>13.185</v>
          </cell>
          <cell r="BG474">
            <v>3.2</v>
          </cell>
          <cell r="BH474">
            <v>13.748891947730799</v>
          </cell>
          <cell r="BI474">
            <v>8.9499999999999993</v>
          </cell>
          <cell r="BJ474">
            <v>0</v>
          </cell>
          <cell r="BK474">
            <v>20.29</v>
          </cell>
          <cell r="BL474">
            <v>0</v>
          </cell>
          <cell r="BM474">
            <v>0</v>
          </cell>
          <cell r="BN474">
            <v>0</v>
          </cell>
          <cell r="BO474">
            <v>0</v>
          </cell>
          <cell r="BP474">
            <v>93.666758324115193</v>
          </cell>
          <cell r="BQ474">
            <v>0</v>
          </cell>
          <cell r="BR474">
            <v>26.49</v>
          </cell>
          <cell r="BS474">
            <v>462.46660346843998</v>
          </cell>
          <cell r="BT474">
            <v>51.3</v>
          </cell>
          <cell r="BU474">
            <v>95.8</v>
          </cell>
          <cell r="BV474">
            <v>7.22</v>
          </cell>
          <cell r="BW474">
            <v>402.81</v>
          </cell>
          <cell r="BX474">
            <v>1177.47</v>
          </cell>
          <cell r="BY474">
            <v>0</v>
          </cell>
          <cell r="BZ474">
            <v>12.5</v>
          </cell>
          <cell r="CA474">
            <v>0</v>
          </cell>
          <cell r="CB474">
            <v>0</v>
          </cell>
          <cell r="CC474">
            <v>54</v>
          </cell>
          <cell r="CD474">
            <v>489</v>
          </cell>
          <cell r="CE474">
            <v>0</v>
          </cell>
          <cell r="CF474">
            <v>46.965000000000003</v>
          </cell>
          <cell r="CG474">
            <v>49</v>
          </cell>
          <cell r="CH474"/>
          <cell r="CI474">
            <v>12.28</v>
          </cell>
          <cell r="CJ474">
            <v>19.600000000000001</v>
          </cell>
          <cell r="CK474">
            <v>0</v>
          </cell>
          <cell r="CL474">
            <v>12.5</v>
          </cell>
          <cell r="CM474">
            <v>35.700000000000003</v>
          </cell>
          <cell r="CN474">
            <v>0</v>
          </cell>
          <cell r="CO474">
            <v>0</v>
          </cell>
          <cell r="CP474">
            <v>49.1</v>
          </cell>
          <cell r="CQ474">
            <v>0</v>
          </cell>
          <cell r="CR474">
            <v>0</v>
          </cell>
          <cell r="CS474">
            <v>0</v>
          </cell>
          <cell r="CT474">
            <v>0</v>
          </cell>
          <cell r="CU474">
            <v>0</v>
          </cell>
          <cell r="CV474">
            <v>0</v>
          </cell>
          <cell r="CW474">
            <v>0</v>
          </cell>
          <cell r="CX474">
            <v>0</v>
          </cell>
          <cell r="CY474">
            <v>0</v>
          </cell>
          <cell r="CZ474">
            <v>0</v>
          </cell>
          <cell r="DA474">
            <v>0</v>
          </cell>
          <cell r="DB474">
            <v>0</v>
          </cell>
          <cell r="DC474">
            <v>0</v>
          </cell>
          <cell r="DD474">
            <v>0</v>
          </cell>
          <cell r="DE474">
            <v>0</v>
          </cell>
          <cell r="DF474">
            <v>0</v>
          </cell>
          <cell r="DG474">
            <v>0</v>
          </cell>
          <cell r="DH474">
            <v>0</v>
          </cell>
          <cell r="DI474">
            <v>0</v>
          </cell>
          <cell r="DJ474">
            <v>0</v>
          </cell>
          <cell r="DK474">
            <v>0</v>
          </cell>
          <cell r="DL474">
            <v>0</v>
          </cell>
          <cell r="DM474">
            <v>0</v>
          </cell>
          <cell r="DN474">
            <v>0</v>
          </cell>
          <cell r="DO474">
            <v>0</v>
          </cell>
          <cell r="DP474">
            <v>0</v>
          </cell>
          <cell r="DQ474">
            <v>0</v>
          </cell>
          <cell r="DR474">
            <v>0</v>
          </cell>
          <cell r="DS474">
            <v>0</v>
          </cell>
          <cell r="DT474">
            <v>0</v>
          </cell>
          <cell r="DU474">
            <v>0</v>
          </cell>
          <cell r="DV474">
            <v>0</v>
          </cell>
          <cell r="DW474">
            <v>33</v>
          </cell>
          <cell r="DX474">
            <v>4.9000000000000004</v>
          </cell>
          <cell r="DY474">
            <v>3</v>
          </cell>
          <cell r="DZ474">
            <v>51.6</v>
          </cell>
          <cell r="EA474">
            <v>191.372667463391</v>
          </cell>
          <cell r="EB474">
            <v>79.017859722386703</v>
          </cell>
          <cell r="EC474">
            <v>2.69</v>
          </cell>
          <cell r="ED474">
            <v>4.7871772087030902</v>
          </cell>
          <cell r="EE474">
            <v>0</v>
          </cell>
          <cell r="EF474">
            <v>0</v>
          </cell>
          <cell r="EG474">
            <v>12.06</v>
          </cell>
          <cell r="EH474">
            <v>46.72</v>
          </cell>
          <cell r="EI474">
            <v>0</v>
          </cell>
          <cell r="EJ474">
            <v>0</v>
          </cell>
        </row>
        <row r="475">
          <cell r="B475">
            <v>0</v>
          </cell>
          <cell r="C475">
            <v>0</v>
          </cell>
          <cell r="D475">
            <v>31</v>
          </cell>
          <cell r="E475">
            <v>0</v>
          </cell>
          <cell r="F475">
            <v>0</v>
          </cell>
          <cell r="G475">
            <v>0</v>
          </cell>
          <cell r="H475">
            <v>0</v>
          </cell>
          <cell r="I475">
            <v>0</v>
          </cell>
          <cell r="J475">
            <v>0</v>
          </cell>
          <cell r="K475">
            <v>0</v>
          </cell>
          <cell r="L475">
            <v>0</v>
          </cell>
          <cell r="M475">
            <v>1769.06</v>
          </cell>
          <cell r="N475">
            <v>0</v>
          </cell>
          <cell r="O475">
            <v>0</v>
          </cell>
          <cell r="P475">
            <v>0</v>
          </cell>
          <cell r="Q475">
            <v>0</v>
          </cell>
          <cell r="R475">
            <v>0</v>
          </cell>
          <cell r="S475">
            <v>0</v>
          </cell>
          <cell r="T475">
            <v>0</v>
          </cell>
          <cell r="U475">
            <v>0</v>
          </cell>
          <cell r="V475">
            <v>0</v>
          </cell>
          <cell r="W475">
            <v>0</v>
          </cell>
          <cell r="X475">
            <v>0</v>
          </cell>
          <cell r="Y475">
            <v>0</v>
          </cell>
          <cell r="Z475">
            <v>8.5</v>
          </cell>
          <cell r="AA475">
            <v>0</v>
          </cell>
          <cell r="AB475">
            <v>0</v>
          </cell>
          <cell r="AC475">
            <v>0</v>
          </cell>
          <cell r="AD475">
            <v>0</v>
          </cell>
          <cell r="AE475">
            <v>4.0756750000000004</v>
          </cell>
          <cell r="AF475">
            <v>0</v>
          </cell>
          <cell r="AG475"/>
          <cell r="AH475"/>
          <cell r="AI475">
            <v>0</v>
          </cell>
          <cell r="AJ475">
            <v>0</v>
          </cell>
          <cell r="AK475"/>
          <cell r="AL475"/>
          <cell r="AM475">
            <v>0</v>
          </cell>
          <cell r="AN475">
            <v>0</v>
          </cell>
          <cell r="AO475">
            <v>0</v>
          </cell>
          <cell r="AP475"/>
          <cell r="AQ475"/>
          <cell r="AR475">
            <v>0</v>
          </cell>
          <cell r="AS475">
            <v>0</v>
          </cell>
          <cell r="AT475"/>
          <cell r="AU475"/>
          <cell r="AV475">
            <v>0</v>
          </cell>
          <cell r="AW475">
            <v>0</v>
          </cell>
          <cell r="AX475">
            <v>0</v>
          </cell>
          <cell r="AY475">
            <v>0</v>
          </cell>
          <cell r="AZ475">
            <v>0</v>
          </cell>
          <cell r="BA475">
            <v>0</v>
          </cell>
          <cell r="BB475">
            <v>0</v>
          </cell>
          <cell r="BC475">
            <v>0</v>
          </cell>
          <cell r="BD475">
            <v>0</v>
          </cell>
          <cell r="BE475">
            <v>0</v>
          </cell>
          <cell r="BF475">
            <v>7.8760000000000003</v>
          </cell>
          <cell r="BG475">
            <v>0</v>
          </cell>
          <cell r="BH475">
            <v>0</v>
          </cell>
          <cell r="BI475">
            <v>21.72</v>
          </cell>
          <cell r="BJ475">
            <v>0</v>
          </cell>
          <cell r="BK475">
            <v>0</v>
          </cell>
          <cell r="BL475">
            <v>0</v>
          </cell>
          <cell r="BM475">
            <v>0</v>
          </cell>
          <cell r="BN475">
            <v>113.3</v>
          </cell>
          <cell r="BO475">
            <v>0</v>
          </cell>
          <cell r="BP475">
            <v>0</v>
          </cell>
          <cell r="BQ475">
            <v>0</v>
          </cell>
          <cell r="BR475">
            <v>0</v>
          </cell>
          <cell r="BS475">
            <v>0</v>
          </cell>
          <cell r="BT475">
            <v>0</v>
          </cell>
          <cell r="BU475">
            <v>0</v>
          </cell>
          <cell r="BV475">
            <v>0</v>
          </cell>
          <cell r="BW475">
            <v>0</v>
          </cell>
          <cell r="BX475">
            <v>0</v>
          </cell>
          <cell r="BY475">
            <v>0</v>
          </cell>
          <cell r="BZ475">
            <v>0</v>
          </cell>
          <cell r="CA475">
            <v>0</v>
          </cell>
          <cell r="CB475">
            <v>0</v>
          </cell>
          <cell r="CC475">
            <v>188</v>
          </cell>
          <cell r="CD475">
            <v>0</v>
          </cell>
          <cell r="CE475">
            <v>0</v>
          </cell>
          <cell r="CF475">
            <v>0</v>
          </cell>
          <cell r="CG475">
            <v>0</v>
          </cell>
          <cell r="CH475"/>
          <cell r="CI475">
            <v>0</v>
          </cell>
          <cell r="CJ475">
            <v>0</v>
          </cell>
          <cell r="CK475">
            <v>98.4</v>
          </cell>
          <cell r="CL475">
            <v>368.1</v>
          </cell>
          <cell r="CM475">
            <v>0</v>
          </cell>
          <cell r="CN475">
            <v>0</v>
          </cell>
          <cell r="CO475">
            <v>0</v>
          </cell>
          <cell r="CP475">
            <v>0</v>
          </cell>
          <cell r="CQ475">
            <v>0</v>
          </cell>
          <cell r="CR475">
            <v>0</v>
          </cell>
          <cell r="CS475">
            <v>0</v>
          </cell>
          <cell r="CT475">
            <v>0</v>
          </cell>
          <cell r="CU475">
            <v>0</v>
          </cell>
          <cell r="CV475">
            <v>0</v>
          </cell>
          <cell r="CW475">
            <v>0</v>
          </cell>
          <cell r="CX475">
            <v>0</v>
          </cell>
          <cell r="CY475">
            <v>0</v>
          </cell>
          <cell r="CZ475">
            <v>0</v>
          </cell>
          <cell r="DA475">
            <v>0</v>
          </cell>
          <cell r="DB475">
            <v>0</v>
          </cell>
          <cell r="DC475">
            <v>0</v>
          </cell>
          <cell r="DD475">
            <v>0</v>
          </cell>
          <cell r="DE475">
            <v>0</v>
          </cell>
          <cell r="DF475">
            <v>0</v>
          </cell>
          <cell r="DG475">
            <v>0</v>
          </cell>
          <cell r="DH475">
            <v>0</v>
          </cell>
          <cell r="DI475">
            <v>0</v>
          </cell>
          <cell r="DJ475">
            <v>0</v>
          </cell>
          <cell r="DK475">
            <v>0</v>
          </cell>
          <cell r="DL475">
            <v>0</v>
          </cell>
          <cell r="DM475">
            <v>0</v>
          </cell>
          <cell r="DN475">
            <v>0</v>
          </cell>
          <cell r="DO475">
            <v>0</v>
          </cell>
          <cell r="DP475">
            <v>0</v>
          </cell>
          <cell r="DQ475">
            <v>0</v>
          </cell>
          <cell r="DR475">
            <v>0</v>
          </cell>
          <cell r="DS475">
            <v>0</v>
          </cell>
          <cell r="DT475">
            <v>0</v>
          </cell>
          <cell r="DU475">
            <v>0</v>
          </cell>
          <cell r="DV475">
            <v>0</v>
          </cell>
          <cell r="DW475">
            <v>0</v>
          </cell>
          <cell r="DX475">
            <v>0</v>
          </cell>
          <cell r="DY475">
            <v>0</v>
          </cell>
          <cell r="DZ475">
            <v>0</v>
          </cell>
          <cell r="EA475">
            <v>48.193488017792198</v>
          </cell>
          <cell r="EB475">
            <v>0</v>
          </cell>
          <cell r="EC475">
            <v>0</v>
          </cell>
          <cell r="ED475">
            <v>0</v>
          </cell>
          <cell r="EE475">
            <v>0</v>
          </cell>
          <cell r="EF475">
            <v>0</v>
          </cell>
          <cell r="EG475">
            <v>0</v>
          </cell>
          <cell r="EH475">
            <v>0</v>
          </cell>
          <cell r="EI475">
            <v>0</v>
          </cell>
          <cell r="EJ475">
            <v>0</v>
          </cell>
        </row>
        <row r="476">
          <cell r="B476">
            <v>0</v>
          </cell>
          <cell r="C476">
            <v>31.2</v>
          </cell>
          <cell r="D476">
            <v>31</v>
          </cell>
          <cell r="E476">
            <v>0</v>
          </cell>
          <cell r="F476">
            <v>0</v>
          </cell>
          <cell r="G476">
            <v>0</v>
          </cell>
          <cell r="H476">
            <v>11.1</v>
          </cell>
          <cell r="I476">
            <v>50.6</v>
          </cell>
          <cell r="J476">
            <v>7</v>
          </cell>
          <cell r="K476">
            <v>0</v>
          </cell>
          <cell r="L476">
            <v>0</v>
          </cell>
          <cell r="M476">
            <v>1778.06</v>
          </cell>
          <cell r="N476">
            <v>18.399999999999999</v>
          </cell>
          <cell r="O476">
            <v>2.5</v>
          </cell>
          <cell r="P476">
            <v>0.60110699999999995</v>
          </cell>
          <cell r="Q476">
            <v>4.5</v>
          </cell>
          <cell r="R476">
            <v>0</v>
          </cell>
          <cell r="S476">
            <v>0</v>
          </cell>
          <cell r="T476">
            <v>0</v>
          </cell>
          <cell r="U476">
            <v>30.887</v>
          </cell>
          <cell r="V476">
            <v>0</v>
          </cell>
          <cell r="W476">
            <v>1126</v>
          </cell>
          <cell r="X476">
            <v>10.220000000000001</v>
          </cell>
          <cell r="Y476">
            <v>7.2990000000000004</v>
          </cell>
          <cell r="Z476">
            <v>117.3</v>
          </cell>
          <cell r="AA476">
            <v>0</v>
          </cell>
          <cell r="AB476">
            <v>1.5</v>
          </cell>
          <cell r="AC476">
            <v>710.08</v>
          </cell>
          <cell r="AD476">
            <v>2.5</v>
          </cell>
          <cell r="AE476">
            <v>56.583492</v>
          </cell>
          <cell r="AF476">
            <v>3.8</v>
          </cell>
          <cell r="AG476"/>
          <cell r="AH476">
            <v>0</v>
          </cell>
          <cell r="AI476">
            <v>15.6</v>
          </cell>
          <cell r="AJ476">
            <v>5.0999999999999996</v>
          </cell>
          <cell r="AK476">
            <v>0</v>
          </cell>
          <cell r="AL476">
            <v>0</v>
          </cell>
          <cell r="AM476">
            <v>123</v>
          </cell>
          <cell r="AN476">
            <v>1</v>
          </cell>
          <cell r="AO476">
            <v>0</v>
          </cell>
          <cell r="AP476">
            <v>0</v>
          </cell>
          <cell r="AQ476">
            <v>0</v>
          </cell>
          <cell r="AR476">
            <v>-409.6</v>
          </cell>
          <cell r="AS476">
            <v>214</v>
          </cell>
          <cell r="AT476">
            <v>19.91</v>
          </cell>
          <cell r="AU476">
            <v>36.22</v>
          </cell>
          <cell r="AV476">
            <v>12.1</v>
          </cell>
          <cell r="AW476">
            <v>50</v>
          </cell>
          <cell r="AX476">
            <v>0</v>
          </cell>
          <cell r="AY476">
            <v>0</v>
          </cell>
          <cell r="AZ476">
            <v>20.8</v>
          </cell>
          <cell r="BA476">
            <v>0</v>
          </cell>
          <cell r="BB476">
            <v>0</v>
          </cell>
          <cell r="BC476">
            <v>56.671047867903503</v>
          </cell>
          <cell r="BD476">
            <v>83.685000000000002</v>
          </cell>
          <cell r="BE476">
            <v>51.8</v>
          </cell>
          <cell r="BF476">
            <v>25.609000000000002</v>
          </cell>
          <cell r="BG476">
            <v>3.2</v>
          </cell>
          <cell r="BH476">
            <v>26.228891947730801</v>
          </cell>
          <cell r="BI476">
            <v>30.67</v>
          </cell>
          <cell r="BJ476">
            <v>0</v>
          </cell>
          <cell r="BK476">
            <v>20.29</v>
          </cell>
          <cell r="BL476">
            <v>0</v>
          </cell>
          <cell r="BM476">
            <v>7</v>
          </cell>
          <cell r="BN476">
            <v>154.19999999999999</v>
          </cell>
          <cell r="BO476">
            <v>11.02824</v>
          </cell>
          <cell r="BP476">
            <v>93.666758324115193</v>
          </cell>
          <cell r="BQ476">
            <v>0</v>
          </cell>
          <cell r="BR476">
            <v>68.06</v>
          </cell>
          <cell r="BS476">
            <v>493.56660346844001</v>
          </cell>
          <cell r="BT476">
            <v>52.8</v>
          </cell>
          <cell r="BU476">
            <v>95.8</v>
          </cell>
          <cell r="BV476">
            <v>8.8699999999999992</v>
          </cell>
          <cell r="BW476">
            <v>465.65</v>
          </cell>
          <cell r="BX476">
            <v>1325.89</v>
          </cell>
          <cell r="BY476">
            <v>0</v>
          </cell>
          <cell r="BZ476">
            <v>12.5</v>
          </cell>
          <cell r="CA476">
            <v>0</v>
          </cell>
          <cell r="CB476">
            <v>0</v>
          </cell>
          <cell r="CC476">
            <v>301</v>
          </cell>
          <cell r="CD476">
            <v>591</v>
          </cell>
          <cell r="CE476">
            <v>0</v>
          </cell>
          <cell r="CF476">
            <v>52.052</v>
          </cell>
          <cell r="CG476">
            <v>68</v>
          </cell>
          <cell r="CH476">
            <v>0</v>
          </cell>
          <cell r="CI476">
            <v>16.579999999999998</v>
          </cell>
          <cell r="CJ476">
            <v>40.6</v>
          </cell>
          <cell r="CK476">
            <v>110.4</v>
          </cell>
          <cell r="CL476">
            <v>663.3</v>
          </cell>
          <cell r="CM476">
            <v>50.5</v>
          </cell>
          <cell r="CN476">
            <v>0</v>
          </cell>
          <cell r="CO476">
            <v>12.75</v>
          </cell>
          <cell r="CP476">
            <v>49.5</v>
          </cell>
          <cell r="CQ476">
            <v>132.45099999999999</v>
          </cell>
          <cell r="CR476">
            <v>0</v>
          </cell>
          <cell r="CS476">
            <v>16.920000000000002</v>
          </cell>
          <cell r="CT476">
            <v>3.2450000000000001</v>
          </cell>
          <cell r="CU476">
            <v>17.611999999999998</v>
          </cell>
          <cell r="CV476">
            <v>9.6999999999999993</v>
          </cell>
          <cell r="CW476">
            <v>211.66800000000001</v>
          </cell>
          <cell r="CX476">
            <v>1.0900000000000001</v>
          </cell>
          <cell r="CY476">
            <v>1.5149999999999999</v>
          </cell>
          <cell r="CZ476">
            <v>340.50400000000002</v>
          </cell>
          <cell r="DA476">
            <v>7.8730000000000002</v>
          </cell>
          <cell r="DB476">
            <v>4.2270000000000003</v>
          </cell>
          <cell r="DC476">
            <v>3.2330000000000001</v>
          </cell>
          <cell r="DD476">
            <v>27.382000000000001</v>
          </cell>
          <cell r="DE476">
            <v>38.454000000000001</v>
          </cell>
          <cell r="DF476">
            <v>201.12299999999999</v>
          </cell>
          <cell r="DG476">
            <v>104.93</v>
          </cell>
          <cell r="DH476">
            <v>39.94</v>
          </cell>
          <cell r="DI476">
            <v>0</v>
          </cell>
          <cell r="DJ476">
            <v>54.957000000000001</v>
          </cell>
          <cell r="DK476">
            <v>25.852</v>
          </cell>
          <cell r="DL476">
            <v>218.429</v>
          </cell>
          <cell r="DM476">
            <v>592.11400000000003</v>
          </cell>
          <cell r="DN476">
            <v>13.444000000000001</v>
          </cell>
          <cell r="DO476">
            <v>8.0000000000000002E-3</v>
          </cell>
          <cell r="DP476">
            <v>90.281999999999996</v>
          </cell>
          <cell r="DQ476">
            <v>0</v>
          </cell>
          <cell r="DR476">
            <v>39.847999999999999</v>
          </cell>
          <cell r="DS476">
            <v>61.203000000000003</v>
          </cell>
          <cell r="DT476">
            <v>1.643</v>
          </cell>
          <cell r="DU476">
            <v>0</v>
          </cell>
          <cell r="DV476">
            <v>0</v>
          </cell>
          <cell r="DW476">
            <v>46</v>
          </cell>
          <cell r="DX476">
            <v>31.8</v>
          </cell>
          <cell r="DY476">
            <v>3</v>
          </cell>
          <cell r="DZ476">
            <v>51.6</v>
          </cell>
          <cell r="EA476">
            <v>252.968155481183</v>
          </cell>
          <cell r="EB476">
            <v>152.205973784767</v>
          </cell>
          <cell r="EC476">
            <v>2.69</v>
          </cell>
          <cell r="ED476">
            <v>4.7871772087030902</v>
          </cell>
          <cell r="EE476">
            <v>0</v>
          </cell>
          <cell r="EF476">
            <v>0</v>
          </cell>
          <cell r="EG476">
            <v>12.06</v>
          </cell>
          <cell r="EH476">
            <v>46.72</v>
          </cell>
          <cell r="EI476">
            <v>16.399999999999999</v>
          </cell>
          <cell r="EJ476">
            <v>92.2</v>
          </cell>
        </row>
        <row r="477">
          <cell r="B477">
            <v>0</v>
          </cell>
          <cell r="C477">
            <v>23.8</v>
          </cell>
          <cell r="D477">
            <v>0</v>
          </cell>
          <cell r="E477">
            <v>0</v>
          </cell>
          <cell r="F477">
            <v>0</v>
          </cell>
          <cell r="G477">
            <v>0</v>
          </cell>
          <cell r="H477">
            <v>2.4</v>
          </cell>
          <cell r="I477">
            <v>31</v>
          </cell>
          <cell r="J477">
            <v>7</v>
          </cell>
          <cell r="K477">
            <v>0</v>
          </cell>
          <cell r="L477">
            <v>0</v>
          </cell>
          <cell r="M477">
            <v>0</v>
          </cell>
          <cell r="N477">
            <v>0</v>
          </cell>
          <cell r="O477">
            <v>2.5</v>
          </cell>
          <cell r="P477">
            <v>0.60110699999999995</v>
          </cell>
          <cell r="Q477">
            <v>4.5</v>
          </cell>
          <cell r="R477">
            <v>0</v>
          </cell>
          <cell r="S477">
            <v>0</v>
          </cell>
          <cell r="T477">
            <v>0</v>
          </cell>
          <cell r="U477">
            <v>30.887</v>
          </cell>
          <cell r="V477">
            <v>0</v>
          </cell>
          <cell r="W477">
            <v>0</v>
          </cell>
          <cell r="X477">
            <v>5.7775768699999999</v>
          </cell>
          <cell r="Y477">
            <v>0</v>
          </cell>
          <cell r="Z477">
            <v>4</v>
          </cell>
          <cell r="AA477">
            <v>0</v>
          </cell>
          <cell r="AB477">
            <v>1.5</v>
          </cell>
          <cell r="AC477">
            <v>0</v>
          </cell>
          <cell r="AD477">
            <v>3.3</v>
          </cell>
          <cell r="AE477">
            <v>0</v>
          </cell>
          <cell r="AF477">
            <v>4.3</v>
          </cell>
          <cell r="AG477"/>
          <cell r="AH477"/>
          <cell r="AI477">
            <v>15.6</v>
          </cell>
          <cell r="AJ477">
            <v>5.0999999999999996</v>
          </cell>
          <cell r="AK477"/>
          <cell r="AL477"/>
          <cell r="AM477">
            <v>117</v>
          </cell>
          <cell r="AN477">
            <v>0</v>
          </cell>
          <cell r="AO477">
            <v>0</v>
          </cell>
          <cell r="AP477"/>
          <cell r="AQ477"/>
          <cell r="AR477">
            <v>0</v>
          </cell>
          <cell r="AS477">
            <v>0</v>
          </cell>
          <cell r="AT477"/>
          <cell r="AU477">
            <v>36.22</v>
          </cell>
          <cell r="AV477">
            <v>33.387999999999998</v>
          </cell>
          <cell r="AW477">
            <v>41.1</v>
          </cell>
          <cell r="AX477">
            <v>0</v>
          </cell>
          <cell r="AY477">
            <v>0</v>
          </cell>
          <cell r="AZ477">
            <v>2.5</v>
          </cell>
          <cell r="BA477">
            <v>0</v>
          </cell>
          <cell r="BB477">
            <v>0</v>
          </cell>
          <cell r="BC477">
            <v>0</v>
          </cell>
          <cell r="BD477">
            <v>3.59</v>
          </cell>
          <cell r="BE477">
            <v>1.2</v>
          </cell>
          <cell r="BF477">
            <v>4.548</v>
          </cell>
          <cell r="BG477">
            <v>0</v>
          </cell>
          <cell r="BH477">
            <v>13.748891947730799</v>
          </cell>
          <cell r="BI477">
            <v>0.93</v>
          </cell>
          <cell r="BJ477">
            <v>0</v>
          </cell>
          <cell r="BK477">
            <v>0</v>
          </cell>
          <cell r="BL477">
            <v>0</v>
          </cell>
          <cell r="BM477">
            <v>7</v>
          </cell>
          <cell r="BN477">
            <v>1.421</v>
          </cell>
          <cell r="BO477">
            <v>11.02824</v>
          </cell>
          <cell r="BP477">
            <v>0</v>
          </cell>
          <cell r="BQ477">
            <v>0</v>
          </cell>
          <cell r="BR477">
            <v>41.57</v>
          </cell>
          <cell r="BS477">
            <v>31.120600070092301</v>
          </cell>
          <cell r="BT477">
            <v>3.8</v>
          </cell>
          <cell r="BU477">
            <v>0</v>
          </cell>
          <cell r="BV477">
            <v>0.375</v>
          </cell>
          <cell r="BW477">
            <v>49.48</v>
          </cell>
          <cell r="BX477">
            <v>160.46</v>
          </cell>
          <cell r="BY477">
            <v>0</v>
          </cell>
          <cell r="BZ477">
            <v>0</v>
          </cell>
          <cell r="CA477">
            <v>0</v>
          </cell>
          <cell r="CB477">
            <v>0</v>
          </cell>
          <cell r="CC477">
            <v>32.4</v>
          </cell>
          <cell r="CD477">
            <v>102</v>
          </cell>
          <cell r="CE477">
            <v>12.39</v>
          </cell>
          <cell r="CF477">
            <v>5.0869999999999997</v>
          </cell>
          <cell r="CG477">
            <v>19</v>
          </cell>
          <cell r="CH477"/>
          <cell r="CI477">
            <v>4.3</v>
          </cell>
          <cell r="CJ477">
            <v>21</v>
          </cell>
          <cell r="CK477">
            <v>14.6</v>
          </cell>
          <cell r="CL477">
            <v>282.7</v>
          </cell>
          <cell r="CM477">
            <v>14.8</v>
          </cell>
          <cell r="CN477">
            <v>0</v>
          </cell>
          <cell r="CO477">
            <v>12.75</v>
          </cell>
          <cell r="CP477">
            <v>0.4</v>
          </cell>
          <cell r="CQ477">
            <v>125.18</v>
          </cell>
          <cell r="CR477">
            <v>0</v>
          </cell>
          <cell r="CS477">
            <v>16.920000000000002</v>
          </cell>
          <cell r="CT477">
            <v>3.2450000000000001</v>
          </cell>
          <cell r="CU477">
            <v>17.611999999999998</v>
          </cell>
          <cell r="CV477">
            <v>10.99</v>
          </cell>
          <cell r="CW477">
            <v>211.24600000000001</v>
          </cell>
          <cell r="CX477">
            <v>1.0900000000000001</v>
          </cell>
          <cell r="CY477">
            <v>1.5149999999999999</v>
          </cell>
          <cell r="CZ477">
            <v>205.81200000000001</v>
          </cell>
          <cell r="DA477">
            <v>7.8730000000000002</v>
          </cell>
          <cell r="DB477">
            <v>1.788</v>
          </cell>
          <cell r="DC477">
            <v>0.76900000000000002</v>
          </cell>
          <cell r="DD477">
            <v>26.587</v>
          </cell>
          <cell r="DE477">
            <v>31.966999999999999</v>
          </cell>
          <cell r="DF477">
            <v>201.78899999999999</v>
          </cell>
          <cell r="DG477">
            <v>119.49</v>
          </cell>
          <cell r="DH477">
            <v>45.289000000000001</v>
          </cell>
          <cell r="DI477">
            <v>0</v>
          </cell>
          <cell r="DJ477">
            <v>54.686</v>
          </cell>
          <cell r="DK477">
            <v>21.920999999999999</v>
          </cell>
          <cell r="DL477">
            <v>185.16499999999999</v>
          </cell>
          <cell r="DM477">
            <v>592.11400000000003</v>
          </cell>
          <cell r="DN477">
            <v>13.444000000000001</v>
          </cell>
          <cell r="DO477">
            <v>8.0000000000000002E-3</v>
          </cell>
          <cell r="DP477">
            <v>90.281999999999996</v>
          </cell>
          <cell r="DQ477">
            <v>0</v>
          </cell>
          <cell r="DR477">
            <v>60.640999999999998</v>
          </cell>
          <cell r="DS477">
            <v>61.203000000000003</v>
          </cell>
          <cell r="DT477">
            <v>1.643</v>
          </cell>
          <cell r="DU477">
            <v>0</v>
          </cell>
          <cell r="DV477">
            <v>0</v>
          </cell>
          <cell r="DW477">
            <v>13</v>
          </cell>
          <cell r="DX477">
            <v>30.047171839006399</v>
          </cell>
          <cell r="DY477">
            <v>0</v>
          </cell>
          <cell r="DZ477">
            <v>9.9</v>
          </cell>
          <cell r="EA477">
            <v>13.401999999999999</v>
          </cell>
          <cell r="EB477">
            <v>61.107648585290299</v>
          </cell>
          <cell r="EC477">
            <v>0</v>
          </cell>
          <cell r="ED477">
            <v>0</v>
          </cell>
          <cell r="EE477">
            <v>0</v>
          </cell>
          <cell r="EF477">
            <v>0</v>
          </cell>
          <cell r="EG477">
            <v>0</v>
          </cell>
          <cell r="EH477">
            <v>0</v>
          </cell>
          <cell r="EI477">
            <v>16.399999999999999</v>
          </cell>
          <cell r="EJ477">
            <v>92.2</v>
          </cell>
        </row>
        <row r="478">
          <cell r="B478">
            <v>0</v>
          </cell>
          <cell r="C478">
            <v>2.2000000000000002</v>
          </cell>
          <cell r="D478">
            <v>0</v>
          </cell>
          <cell r="E478">
            <v>0</v>
          </cell>
          <cell r="F478">
            <v>0</v>
          </cell>
          <cell r="G478">
            <v>0</v>
          </cell>
          <cell r="H478">
            <v>8.6999999999999993</v>
          </cell>
          <cell r="I478">
            <v>22</v>
          </cell>
          <cell r="J478">
            <v>0</v>
          </cell>
          <cell r="K478">
            <v>0</v>
          </cell>
          <cell r="L478">
            <v>0</v>
          </cell>
          <cell r="M478">
            <v>9</v>
          </cell>
          <cell r="N478">
            <v>16.5</v>
          </cell>
          <cell r="O478">
            <v>0</v>
          </cell>
          <cell r="P478">
            <v>0</v>
          </cell>
          <cell r="Q478">
            <v>0</v>
          </cell>
          <cell r="R478">
            <v>0</v>
          </cell>
          <cell r="S478">
            <v>0</v>
          </cell>
          <cell r="T478">
            <v>0</v>
          </cell>
          <cell r="U478">
            <v>0</v>
          </cell>
          <cell r="V478">
            <v>0</v>
          </cell>
          <cell r="W478">
            <v>1126</v>
          </cell>
          <cell r="X478">
            <v>0</v>
          </cell>
          <cell r="Y478">
            <v>6.4960000000000004</v>
          </cell>
          <cell r="Z478">
            <v>104.8</v>
          </cell>
          <cell r="AA478">
            <v>0</v>
          </cell>
          <cell r="AB478">
            <v>0</v>
          </cell>
          <cell r="AC478">
            <v>711.48</v>
          </cell>
          <cell r="AD478">
            <v>0</v>
          </cell>
          <cell r="AE478">
            <v>51.280739223062902</v>
          </cell>
          <cell r="AF478">
            <v>0</v>
          </cell>
          <cell r="AG478"/>
          <cell r="AH478"/>
          <cell r="AI478">
            <v>0</v>
          </cell>
          <cell r="AJ478">
            <v>0</v>
          </cell>
          <cell r="AK478"/>
          <cell r="AL478"/>
          <cell r="AM478">
            <v>6</v>
          </cell>
          <cell r="AN478">
            <v>0</v>
          </cell>
          <cell r="AO478">
            <v>0</v>
          </cell>
          <cell r="AP478"/>
          <cell r="AQ478"/>
          <cell r="AR478">
            <v>-432.3</v>
          </cell>
          <cell r="AS478">
            <v>209</v>
          </cell>
          <cell r="AT478">
            <v>9.8699999999999992</v>
          </cell>
          <cell r="AU478"/>
          <cell r="AV478">
            <v>0</v>
          </cell>
          <cell r="AW478">
            <v>0</v>
          </cell>
          <cell r="AX478">
            <v>0</v>
          </cell>
          <cell r="AY478">
            <v>0</v>
          </cell>
          <cell r="AZ478">
            <v>17.89</v>
          </cell>
          <cell r="BA478">
            <v>0</v>
          </cell>
          <cell r="BB478">
            <v>0</v>
          </cell>
          <cell r="BC478">
            <v>55.744349716458601</v>
          </cell>
          <cell r="BD478">
            <v>69.69</v>
          </cell>
          <cell r="BE478">
            <v>50.6</v>
          </cell>
          <cell r="BF478">
            <v>13.185</v>
          </cell>
          <cell r="BG478">
            <v>3.2</v>
          </cell>
          <cell r="BH478">
            <v>13.748891947730799</v>
          </cell>
          <cell r="BI478">
            <v>6.91</v>
          </cell>
          <cell r="BJ478">
            <v>0</v>
          </cell>
          <cell r="BK478">
            <v>17.86</v>
          </cell>
          <cell r="BL478">
            <v>0</v>
          </cell>
          <cell r="BM478">
            <v>0</v>
          </cell>
          <cell r="BN478">
            <v>0</v>
          </cell>
          <cell r="BO478">
            <v>0</v>
          </cell>
          <cell r="BP478">
            <v>93.666758324115193</v>
          </cell>
          <cell r="BQ478">
            <v>18.172999999999998</v>
          </cell>
          <cell r="BR478">
            <v>26.49</v>
          </cell>
          <cell r="BS478">
            <v>462.46660346843998</v>
          </cell>
          <cell r="BT478">
            <v>47.7</v>
          </cell>
          <cell r="BU478">
            <v>89.28</v>
          </cell>
          <cell r="BV478">
            <v>6.1680000000000001</v>
          </cell>
          <cell r="BW478">
            <v>407.33</v>
          </cell>
          <cell r="BX478">
            <v>1152.27</v>
          </cell>
          <cell r="BY478">
            <v>0</v>
          </cell>
          <cell r="BZ478">
            <v>12.5</v>
          </cell>
          <cell r="CA478">
            <v>0</v>
          </cell>
          <cell r="CB478">
            <v>0</v>
          </cell>
          <cell r="CC478">
            <v>54</v>
          </cell>
          <cell r="CD478">
            <v>489</v>
          </cell>
          <cell r="CE478">
            <v>0</v>
          </cell>
          <cell r="CF478">
            <v>46.965000000000003</v>
          </cell>
          <cell r="CG478">
            <v>49</v>
          </cell>
          <cell r="CH478"/>
          <cell r="CI478">
            <v>12.28</v>
          </cell>
          <cell r="CJ478">
            <v>19.600000000000001</v>
          </cell>
          <cell r="CK478">
            <v>0</v>
          </cell>
          <cell r="CL478">
            <v>12.5</v>
          </cell>
          <cell r="CM478">
            <v>35.700000000000003</v>
          </cell>
          <cell r="CN478">
            <v>0</v>
          </cell>
          <cell r="CO478">
            <v>0</v>
          </cell>
          <cell r="CP478">
            <v>49.1</v>
          </cell>
          <cell r="CQ478">
            <v>0</v>
          </cell>
          <cell r="CR478">
            <v>0</v>
          </cell>
          <cell r="CS478">
            <v>0</v>
          </cell>
          <cell r="CT478">
            <v>0</v>
          </cell>
          <cell r="CU478">
            <v>0</v>
          </cell>
          <cell r="CV478">
            <v>0</v>
          </cell>
          <cell r="CW478">
            <v>0</v>
          </cell>
          <cell r="CX478">
            <v>0</v>
          </cell>
          <cell r="CY478">
            <v>0</v>
          </cell>
          <cell r="CZ478">
            <v>0</v>
          </cell>
          <cell r="DA478">
            <v>0</v>
          </cell>
          <cell r="DB478">
            <v>0</v>
          </cell>
          <cell r="DC478">
            <v>0</v>
          </cell>
          <cell r="DD478">
            <v>0</v>
          </cell>
          <cell r="DE478">
            <v>0</v>
          </cell>
          <cell r="DF478">
            <v>0</v>
          </cell>
          <cell r="DG478">
            <v>0</v>
          </cell>
          <cell r="DH478">
            <v>0</v>
          </cell>
          <cell r="DI478">
            <v>0</v>
          </cell>
          <cell r="DJ478">
            <v>0</v>
          </cell>
          <cell r="DK478">
            <v>0</v>
          </cell>
          <cell r="DL478">
            <v>0</v>
          </cell>
          <cell r="DM478">
            <v>0</v>
          </cell>
          <cell r="DN478">
            <v>0</v>
          </cell>
          <cell r="DO478">
            <v>0</v>
          </cell>
          <cell r="DP478">
            <v>0</v>
          </cell>
          <cell r="DQ478">
            <v>0</v>
          </cell>
          <cell r="DR478">
            <v>0</v>
          </cell>
          <cell r="DS478">
            <v>0</v>
          </cell>
          <cell r="DT478">
            <v>0</v>
          </cell>
          <cell r="DU478">
            <v>0</v>
          </cell>
          <cell r="DV478">
            <v>0</v>
          </cell>
          <cell r="DW478">
            <v>33</v>
          </cell>
          <cell r="DX478">
            <v>18.866411625763</v>
          </cell>
          <cell r="DY478">
            <v>3.04</v>
          </cell>
          <cell r="DZ478">
            <v>60.9</v>
          </cell>
          <cell r="EA478">
            <v>191.372667463391</v>
          </cell>
          <cell r="EB478">
            <v>72.721637883319701</v>
          </cell>
          <cell r="EC478">
            <v>2.5499999999999998</v>
          </cell>
          <cell r="ED478">
            <v>4.7871772087030902</v>
          </cell>
          <cell r="EE478">
            <v>0</v>
          </cell>
          <cell r="EF478">
            <v>0</v>
          </cell>
          <cell r="EG478">
            <v>12.06</v>
          </cell>
          <cell r="EH478">
            <v>43.524119300000002</v>
          </cell>
          <cell r="EI478">
            <v>0</v>
          </cell>
          <cell r="EJ478">
            <v>0</v>
          </cell>
        </row>
        <row r="479">
          <cell r="B479">
            <v>0</v>
          </cell>
          <cell r="C479">
            <v>0</v>
          </cell>
          <cell r="D479">
            <v>31</v>
          </cell>
          <cell r="E479">
            <v>0</v>
          </cell>
          <cell r="F479">
            <v>0</v>
          </cell>
          <cell r="G479">
            <v>0</v>
          </cell>
          <cell r="H479">
            <v>0</v>
          </cell>
          <cell r="I479">
            <v>0</v>
          </cell>
          <cell r="J479">
            <v>0</v>
          </cell>
          <cell r="K479">
            <v>0</v>
          </cell>
          <cell r="L479">
            <v>0</v>
          </cell>
          <cell r="M479">
            <v>1769.06</v>
          </cell>
          <cell r="N479">
            <v>0</v>
          </cell>
          <cell r="O479">
            <v>0</v>
          </cell>
          <cell r="P479">
            <v>0</v>
          </cell>
          <cell r="Q479">
            <v>0</v>
          </cell>
          <cell r="R479">
            <v>0</v>
          </cell>
          <cell r="S479">
            <v>0</v>
          </cell>
          <cell r="T479">
            <v>0</v>
          </cell>
          <cell r="U479">
            <v>0</v>
          </cell>
          <cell r="V479">
            <v>0</v>
          </cell>
          <cell r="W479">
            <v>0</v>
          </cell>
          <cell r="X479">
            <v>0</v>
          </cell>
          <cell r="Y479">
            <v>0</v>
          </cell>
          <cell r="Z479">
            <v>8.5</v>
          </cell>
          <cell r="AA479">
            <v>0</v>
          </cell>
          <cell r="AB479">
            <v>0</v>
          </cell>
          <cell r="AC479">
            <v>0</v>
          </cell>
          <cell r="AD479">
            <v>0</v>
          </cell>
          <cell r="AE479">
            <v>4.0824518334100999</v>
          </cell>
          <cell r="AF479">
            <v>0</v>
          </cell>
          <cell r="AG479"/>
          <cell r="AH479"/>
          <cell r="AI479">
            <v>0</v>
          </cell>
          <cell r="AJ479">
            <v>0</v>
          </cell>
          <cell r="AK479"/>
          <cell r="AL479"/>
          <cell r="AM479">
            <v>0</v>
          </cell>
          <cell r="AN479">
            <v>0</v>
          </cell>
          <cell r="AO479">
            <v>0</v>
          </cell>
          <cell r="AP479"/>
          <cell r="AQ479"/>
          <cell r="AR479">
            <v>0</v>
          </cell>
          <cell r="AS479">
            <v>0</v>
          </cell>
          <cell r="AT479"/>
          <cell r="AU479"/>
          <cell r="AV479">
            <v>0</v>
          </cell>
          <cell r="AW479">
            <v>0</v>
          </cell>
          <cell r="AX479">
            <v>0</v>
          </cell>
          <cell r="AY479">
            <v>0</v>
          </cell>
          <cell r="AZ479">
            <v>0</v>
          </cell>
          <cell r="BA479">
            <v>0</v>
          </cell>
          <cell r="BB479">
            <v>0</v>
          </cell>
          <cell r="BC479">
            <v>0</v>
          </cell>
          <cell r="BD479">
            <v>0</v>
          </cell>
          <cell r="BE479">
            <v>0</v>
          </cell>
          <cell r="BF479">
            <v>7.8760000000000003</v>
          </cell>
          <cell r="BG479">
            <v>0</v>
          </cell>
          <cell r="BH479">
            <v>0</v>
          </cell>
          <cell r="BI479">
            <v>21.65</v>
          </cell>
          <cell r="BJ479">
            <v>0</v>
          </cell>
          <cell r="BK479">
            <v>0</v>
          </cell>
          <cell r="BL479">
            <v>0</v>
          </cell>
          <cell r="BM479">
            <v>0</v>
          </cell>
          <cell r="BN479">
            <v>127.4</v>
          </cell>
          <cell r="BO479">
            <v>0</v>
          </cell>
          <cell r="BP479">
            <v>0</v>
          </cell>
          <cell r="BQ479">
            <v>0</v>
          </cell>
          <cell r="BR479">
            <v>0</v>
          </cell>
          <cell r="BS479">
            <v>0</v>
          </cell>
          <cell r="BT479">
            <v>0</v>
          </cell>
          <cell r="BU479">
            <v>0</v>
          </cell>
          <cell r="BV479">
            <v>0</v>
          </cell>
          <cell r="BW479">
            <v>0</v>
          </cell>
          <cell r="BX479">
            <v>0</v>
          </cell>
          <cell r="BY479">
            <v>0</v>
          </cell>
          <cell r="BZ479">
            <v>0</v>
          </cell>
          <cell r="CA479">
            <v>0</v>
          </cell>
          <cell r="CB479">
            <v>0</v>
          </cell>
          <cell r="CC479">
            <v>188</v>
          </cell>
          <cell r="CD479">
            <v>0</v>
          </cell>
          <cell r="CE479">
            <v>0</v>
          </cell>
          <cell r="CF479">
            <v>0</v>
          </cell>
          <cell r="CG479">
            <v>0</v>
          </cell>
          <cell r="CH479"/>
          <cell r="CI479">
            <v>0</v>
          </cell>
          <cell r="CJ479">
            <v>0</v>
          </cell>
          <cell r="CK479">
            <v>99.3</v>
          </cell>
          <cell r="CL479">
            <v>368.1</v>
          </cell>
          <cell r="CM479">
            <v>0</v>
          </cell>
          <cell r="CN479">
            <v>0</v>
          </cell>
          <cell r="CO479">
            <v>0</v>
          </cell>
          <cell r="CP479">
            <v>0</v>
          </cell>
          <cell r="CQ479">
            <v>0</v>
          </cell>
          <cell r="CR479">
            <v>0</v>
          </cell>
          <cell r="CS479">
            <v>0</v>
          </cell>
          <cell r="CT479">
            <v>0</v>
          </cell>
          <cell r="CU479">
            <v>0</v>
          </cell>
          <cell r="CV479">
            <v>0</v>
          </cell>
          <cell r="CW479">
            <v>0</v>
          </cell>
          <cell r="CX479">
            <v>0</v>
          </cell>
          <cell r="CY479">
            <v>0</v>
          </cell>
          <cell r="CZ479">
            <v>0</v>
          </cell>
          <cell r="DA479">
            <v>0</v>
          </cell>
          <cell r="DB479">
            <v>0</v>
          </cell>
          <cell r="DC479">
            <v>0</v>
          </cell>
          <cell r="DD479">
            <v>0</v>
          </cell>
          <cell r="DE479">
            <v>0</v>
          </cell>
          <cell r="DF479">
            <v>0</v>
          </cell>
          <cell r="DG479">
            <v>0</v>
          </cell>
          <cell r="DH479">
            <v>0</v>
          </cell>
          <cell r="DI479">
            <v>0</v>
          </cell>
          <cell r="DJ479">
            <v>0</v>
          </cell>
          <cell r="DK479">
            <v>0</v>
          </cell>
          <cell r="DL479">
            <v>0</v>
          </cell>
          <cell r="DM479">
            <v>0</v>
          </cell>
          <cell r="DN479">
            <v>0</v>
          </cell>
          <cell r="DO479">
            <v>0</v>
          </cell>
          <cell r="DP479">
            <v>0</v>
          </cell>
          <cell r="DQ479">
            <v>0</v>
          </cell>
          <cell r="DR479">
            <v>0</v>
          </cell>
          <cell r="DS479">
            <v>0</v>
          </cell>
          <cell r="DT479">
            <v>0</v>
          </cell>
          <cell r="DU479">
            <v>0</v>
          </cell>
          <cell r="DV479">
            <v>0</v>
          </cell>
          <cell r="DW479">
            <v>0</v>
          </cell>
          <cell r="DX479">
            <v>0</v>
          </cell>
          <cell r="DY479">
            <v>0</v>
          </cell>
          <cell r="DZ479">
            <v>0</v>
          </cell>
          <cell r="EA479">
            <v>48.193488017792198</v>
          </cell>
          <cell r="EB479">
            <v>0</v>
          </cell>
          <cell r="EC479">
            <v>0</v>
          </cell>
          <cell r="ED479">
            <v>0</v>
          </cell>
          <cell r="EE479">
            <v>0</v>
          </cell>
          <cell r="EF479">
            <v>0</v>
          </cell>
          <cell r="EG479">
            <v>0</v>
          </cell>
          <cell r="EH479">
            <v>0</v>
          </cell>
          <cell r="EI479">
            <v>0</v>
          </cell>
          <cell r="EJ479">
            <v>0</v>
          </cell>
        </row>
        <row r="480">
          <cell r="B480">
            <v>0</v>
          </cell>
          <cell r="C480">
            <v>26</v>
          </cell>
          <cell r="D480">
            <v>31</v>
          </cell>
          <cell r="E480">
            <v>0</v>
          </cell>
          <cell r="F480">
            <v>0</v>
          </cell>
          <cell r="G480">
            <v>0</v>
          </cell>
          <cell r="H480">
            <v>11.1</v>
          </cell>
          <cell r="I480">
            <v>53</v>
          </cell>
          <cell r="J480">
            <v>7</v>
          </cell>
          <cell r="K480">
            <v>0</v>
          </cell>
          <cell r="L480">
            <v>0</v>
          </cell>
          <cell r="M480">
            <v>1778.06</v>
          </cell>
          <cell r="N480">
            <v>16.5</v>
          </cell>
          <cell r="O480">
            <v>2.5</v>
          </cell>
          <cell r="P480">
            <v>0.60110699999999995</v>
          </cell>
          <cell r="Q480">
            <v>4.5</v>
          </cell>
          <cell r="R480">
            <v>0</v>
          </cell>
          <cell r="S480">
            <v>0</v>
          </cell>
          <cell r="T480">
            <v>0</v>
          </cell>
          <cell r="U480">
            <v>30.887</v>
          </cell>
          <cell r="V480">
            <v>0</v>
          </cell>
          <cell r="W480">
            <v>1126</v>
          </cell>
          <cell r="X480">
            <v>5.7775768699999999</v>
          </cell>
          <cell r="Y480">
            <v>6.4960000000000004</v>
          </cell>
          <cell r="Z480">
            <v>117.3</v>
          </cell>
          <cell r="AA480">
            <v>0</v>
          </cell>
          <cell r="AB480">
            <v>1.5</v>
          </cell>
          <cell r="AC480">
            <v>711.48</v>
          </cell>
          <cell r="AD480">
            <v>3.4</v>
          </cell>
          <cell r="AE480">
            <v>55.363191056472999</v>
          </cell>
          <cell r="AF480">
            <v>4.3</v>
          </cell>
          <cell r="AG480"/>
          <cell r="AH480">
            <v>0</v>
          </cell>
          <cell r="AI480">
            <v>15.6</v>
          </cell>
          <cell r="AJ480">
            <v>5.0999999999999996</v>
          </cell>
          <cell r="AK480">
            <v>0</v>
          </cell>
          <cell r="AL480">
            <v>0</v>
          </cell>
          <cell r="AM480">
            <v>123</v>
          </cell>
          <cell r="AN480">
            <v>0</v>
          </cell>
          <cell r="AO480">
            <v>0</v>
          </cell>
          <cell r="AP480">
            <v>0</v>
          </cell>
          <cell r="AQ480">
            <v>0</v>
          </cell>
          <cell r="AR480">
            <v>-432.3</v>
          </cell>
          <cell r="AS480">
            <v>209</v>
          </cell>
          <cell r="AT480">
            <v>9.8699999999999992</v>
          </cell>
          <cell r="AU480">
            <v>36.22</v>
          </cell>
          <cell r="AV480">
            <v>33.387999999999998</v>
          </cell>
          <cell r="AW480">
            <v>41.1</v>
          </cell>
          <cell r="AX480">
            <v>0</v>
          </cell>
          <cell r="AY480">
            <v>0</v>
          </cell>
          <cell r="AZ480">
            <v>20.39</v>
          </cell>
          <cell r="BA480">
            <v>0</v>
          </cell>
          <cell r="BB480">
            <v>0</v>
          </cell>
          <cell r="BC480">
            <v>55.744349716458601</v>
          </cell>
          <cell r="BD480">
            <v>73.28</v>
          </cell>
          <cell r="BE480">
            <v>51.8</v>
          </cell>
          <cell r="BF480">
            <v>25.609000000000002</v>
          </cell>
          <cell r="BG480">
            <v>3.2</v>
          </cell>
          <cell r="BH480">
            <v>27.497783895461499</v>
          </cell>
          <cell r="BI480">
            <v>29.49</v>
          </cell>
          <cell r="BJ480">
            <v>0</v>
          </cell>
          <cell r="BK480">
            <v>17.86</v>
          </cell>
          <cell r="BL480">
            <v>0</v>
          </cell>
          <cell r="BM480">
            <v>7</v>
          </cell>
          <cell r="BN480">
            <v>128.821</v>
          </cell>
          <cell r="BO480">
            <v>11.02824</v>
          </cell>
          <cell r="BP480">
            <v>93.666758324115193</v>
          </cell>
          <cell r="BQ480">
            <v>18.172999999999998</v>
          </cell>
          <cell r="BR480">
            <v>68.06</v>
          </cell>
          <cell r="BS480">
            <v>493.58720353853198</v>
          </cell>
          <cell r="BT480">
            <v>51.5</v>
          </cell>
          <cell r="BU480">
            <v>89.28</v>
          </cell>
          <cell r="BV480">
            <v>6.5430000000000001</v>
          </cell>
          <cell r="BW480">
            <v>456.81</v>
          </cell>
          <cell r="BX480">
            <v>1312.73</v>
          </cell>
          <cell r="BY480">
            <v>0</v>
          </cell>
          <cell r="BZ480">
            <v>12.5</v>
          </cell>
          <cell r="CA480">
            <v>0</v>
          </cell>
          <cell r="CB480">
            <v>0</v>
          </cell>
          <cell r="CC480">
            <v>274.39999999999998</v>
          </cell>
          <cell r="CD480">
            <v>591</v>
          </cell>
          <cell r="CE480">
            <v>12.39</v>
          </cell>
          <cell r="CF480">
            <v>52.052</v>
          </cell>
          <cell r="CG480">
            <v>68</v>
          </cell>
          <cell r="CH480">
            <v>0</v>
          </cell>
          <cell r="CI480">
            <v>16.579999999999998</v>
          </cell>
          <cell r="CJ480">
            <v>40.6</v>
          </cell>
          <cell r="CK480">
            <v>113.9</v>
          </cell>
          <cell r="CL480">
            <v>663.3</v>
          </cell>
          <cell r="CM480">
            <v>50.5</v>
          </cell>
          <cell r="CN480">
            <v>0</v>
          </cell>
          <cell r="CO480">
            <v>12.75</v>
          </cell>
          <cell r="CP480">
            <v>49.5</v>
          </cell>
          <cell r="CQ480">
            <v>125.18</v>
          </cell>
          <cell r="CR480">
            <v>0</v>
          </cell>
          <cell r="CS480">
            <v>16.920000000000002</v>
          </cell>
          <cell r="CT480">
            <v>3.2450000000000001</v>
          </cell>
          <cell r="CU480">
            <v>17.611999999999998</v>
          </cell>
          <cell r="CV480">
            <v>10.99</v>
          </cell>
          <cell r="CW480">
            <v>211.24600000000001</v>
          </cell>
          <cell r="CX480">
            <v>1.0900000000000001</v>
          </cell>
          <cell r="CY480">
            <v>1.5149999999999999</v>
          </cell>
          <cell r="CZ480">
            <v>205.81200000000001</v>
          </cell>
          <cell r="DA480">
            <v>7.8730000000000002</v>
          </cell>
          <cell r="DB480">
            <v>1.788</v>
          </cell>
          <cell r="DC480">
            <v>0.76900000000000002</v>
          </cell>
          <cell r="DD480">
            <v>26.587</v>
          </cell>
          <cell r="DE480">
            <v>31.966999999999999</v>
          </cell>
          <cell r="DF480">
            <v>201.78899999999999</v>
          </cell>
          <cell r="DG480">
            <v>119.49</v>
          </cell>
          <cell r="DH480">
            <v>45.289000000000001</v>
          </cell>
          <cell r="DI480">
            <v>0</v>
          </cell>
          <cell r="DJ480">
            <v>54.686</v>
          </cell>
          <cell r="DK480">
            <v>21.920999999999999</v>
          </cell>
          <cell r="DL480">
            <v>185.16499999999999</v>
          </cell>
          <cell r="DM480">
            <v>592.11400000000003</v>
          </cell>
          <cell r="DN480">
            <v>13.444000000000001</v>
          </cell>
          <cell r="DO480">
            <v>8.0000000000000002E-3</v>
          </cell>
          <cell r="DP480">
            <v>90.281999999999996</v>
          </cell>
          <cell r="DQ480">
            <v>0</v>
          </cell>
          <cell r="DR480">
            <v>60.640999999999998</v>
          </cell>
          <cell r="DS480">
            <v>61.203000000000003</v>
          </cell>
          <cell r="DT480">
            <v>1.643</v>
          </cell>
          <cell r="DU480">
            <v>0</v>
          </cell>
          <cell r="DV480">
            <v>0</v>
          </cell>
          <cell r="DW480">
            <v>46</v>
          </cell>
          <cell r="DX480">
            <v>48.913583464769403</v>
          </cell>
          <cell r="DY480">
            <v>3.04</v>
          </cell>
          <cell r="DZ480">
            <v>70.8</v>
          </cell>
          <cell r="EA480">
            <v>252.968155481183</v>
          </cell>
          <cell r="EB480">
            <v>133.82928646861001</v>
          </cell>
          <cell r="EC480">
            <v>2.5499999999999998</v>
          </cell>
          <cell r="ED480">
            <v>4.7871772087030902</v>
          </cell>
          <cell r="EE480">
            <v>0</v>
          </cell>
          <cell r="EF480">
            <v>0</v>
          </cell>
          <cell r="EG480">
            <v>12.06</v>
          </cell>
          <cell r="EH480">
            <v>43.524119300000002</v>
          </cell>
          <cell r="EI480">
            <v>16.399999999999999</v>
          </cell>
          <cell r="EJ480">
            <v>92.2</v>
          </cell>
        </row>
        <row r="481">
          <cell r="B481">
            <v>0</v>
          </cell>
          <cell r="C481">
            <v>29.5</v>
          </cell>
          <cell r="D481">
            <v>0</v>
          </cell>
          <cell r="E481">
            <v>0</v>
          </cell>
          <cell r="F481">
            <v>0</v>
          </cell>
          <cell r="G481">
            <v>0</v>
          </cell>
          <cell r="H481">
            <v>2.4</v>
          </cell>
          <cell r="I481">
            <v>9.6999999999999993</v>
          </cell>
          <cell r="J481">
            <v>7</v>
          </cell>
          <cell r="K481">
            <v>0</v>
          </cell>
          <cell r="L481">
            <v>0</v>
          </cell>
          <cell r="M481">
            <v>0</v>
          </cell>
          <cell r="N481">
            <v>0</v>
          </cell>
          <cell r="O481">
            <v>2.6</v>
          </cell>
          <cell r="P481">
            <v>0.606437</v>
          </cell>
          <cell r="Q481">
            <v>3.5</v>
          </cell>
          <cell r="R481">
            <v>0</v>
          </cell>
          <cell r="S481">
            <v>0</v>
          </cell>
          <cell r="T481">
            <v>0</v>
          </cell>
          <cell r="U481">
            <v>30.887</v>
          </cell>
          <cell r="V481">
            <v>0</v>
          </cell>
          <cell r="W481">
            <v>0</v>
          </cell>
          <cell r="X481">
            <v>10.220000000000001</v>
          </cell>
          <cell r="Y481">
            <v>0</v>
          </cell>
          <cell r="Z481">
            <v>0</v>
          </cell>
          <cell r="AA481">
            <v>0</v>
          </cell>
          <cell r="AB481">
            <v>1.5</v>
          </cell>
          <cell r="AC481">
            <v>0</v>
          </cell>
          <cell r="AD481">
            <v>2.1</v>
          </cell>
          <cell r="AE481">
            <v>0</v>
          </cell>
          <cell r="AF481">
            <v>3.9</v>
          </cell>
          <cell r="AG481"/>
          <cell r="AH481"/>
          <cell r="AI481">
            <v>12.1</v>
          </cell>
          <cell r="AJ481">
            <v>2</v>
          </cell>
          <cell r="AK481"/>
          <cell r="AL481"/>
          <cell r="AM481">
            <v>93.8</v>
          </cell>
          <cell r="AN481">
            <v>0</v>
          </cell>
          <cell r="AO481">
            <v>0</v>
          </cell>
          <cell r="AP481"/>
          <cell r="AQ481"/>
          <cell r="AR481">
            <v>0</v>
          </cell>
          <cell r="AS481">
            <v>0</v>
          </cell>
          <cell r="AT481"/>
          <cell r="AU481">
            <v>33.42</v>
          </cell>
          <cell r="AV481">
            <v>33.39</v>
          </cell>
          <cell r="AW481">
            <v>0</v>
          </cell>
          <cell r="AX481">
            <v>0</v>
          </cell>
          <cell r="AY481">
            <v>0</v>
          </cell>
          <cell r="AZ481">
            <v>0</v>
          </cell>
          <cell r="BA481">
            <v>0</v>
          </cell>
          <cell r="BB481">
            <v>0</v>
          </cell>
          <cell r="BC481">
            <v>0</v>
          </cell>
          <cell r="BD481">
            <v>5.7759999999999998</v>
          </cell>
          <cell r="BE481">
            <v>1.2</v>
          </cell>
          <cell r="BF481">
            <v>1.873</v>
          </cell>
          <cell r="BG481">
            <v>0</v>
          </cell>
          <cell r="BH481">
            <v>0</v>
          </cell>
          <cell r="BI481">
            <v>0</v>
          </cell>
          <cell r="BJ481">
            <v>0</v>
          </cell>
          <cell r="BK481">
            <v>0</v>
          </cell>
          <cell r="BL481">
            <v>0</v>
          </cell>
          <cell r="BM481">
            <v>7</v>
          </cell>
          <cell r="BN481">
            <v>19.5</v>
          </cell>
          <cell r="BO481">
            <v>2.6530200000000002</v>
          </cell>
          <cell r="BP481">
            <v>0</v>
          </cell>
          <cell r="BQ481">
            <v>0</v>
          </cell>
          <cell r="BR481">
            <v>21.85</v>
          </cell>
          <cell r="BS481">
            <v>13.2</v>
          </cell>
          <cell r="BT481">
            <v>1.5</v>
          </cell>
          <cell r="BU481">
            <v>0</v>
          </cell>
          <cell r="BV481">
            <v>0</v>
          </cell>
          <cell r="BW481">
            <v>9.6999999999999993</v>
          </cell>
          <cell r="BX481">
            <v>91.23</v>
          </cell>
          <cell r="BY481">
            <v>0</v>
          </cell>
          <cell r="BZ481">
            <v>0</v>
          </cell>
          <cell r="CA481">
            <v>0</v>
          </cell>
          <cell r="CB481">
            <v>0</v>
          </cell>
          <cell r="CC481">
            <v>99</v>
          </cell>
          <cell r="CD481">
            <v>47</v>
          </cell>
          <cell r="CE481">
            <v>0</v>
          </cell>
          <cell r="CF481">
            <v>0.16500000000000001</v>
          </cell>
          <cell r="CG481">
            <v>17.5</v>
          </cell>
          <cell r="CH481"/>
          <cell r="CI481">
            <v>4.4000000000000004</v>
          </cell>
          <cell r="CJ481">
            <v>6.4</v>
          </cell>
          <cell r="CK481">
            <v>0</v>
          </cell>
          <cell r="CL481">
            <v>224.1</v>
          </cell>
          <cell r="CM481">
            <v>4.4000000000000004</v>
          </cell>
          <cell r="CN481">
            <v>0</v>
          </cell>
          <cell r="CO481">
            <v>12.75</v>
          </cell>
          <cell r="CP481">
            <v>2.9</v>
          </cell>
          <cell r="CQ481">
            <v>142.87899999999999</v>
          </cell>
          <cell r="CR481">
            <v>0</v>
          </cell>
          <cell r="CS481">
            <v>48.634</v>
          </cell>
          <cell r="CT481">
            <v>5.2080000000000002</v>
          </cell>
          <cell r="CU481">
            <v>0</v>
          </cell>
          <cell r="CV481">
            <v>14</v>
          </cell>
          <cell r="CW481">
            <v>230.32599999999999</v>
          </cell>
          <cell r="CX481">
            <v>0.78700000000000003</v>
          </cell>
          <cell r="CY481">
            <v>1.5469999999999999</v>
          </cell>
          <cell r="CZ481">
            <v>173.30799999999999</v>
          </cell>
          <cell r="DA481">
            <v>13.369</v>
          </cell>
          <cell r="DB481">
            <v>4.2160000000000002</v>
          </cell>
          <cell r="DC481">
            <v>5.4569999999999999</v>
          </cell>
          <cell r="DD481">
            <v>38.704999999999998</v>
          </cell>
          <cell r="DE481">
            <v>92.631</v>
          </cell>
          <cell r="DF481">
            <v>154.92099999999999</v>
          </cell>
          <cell r="DG481">
            <v>116.092</v>
          </cell>
          <cell r="DH481">
            <v>31.785</v>
          </cell>
          <cell r="DI481">
            <v>0</v>
          </cell>
          <cell r="DJ481">
            <v>59.743000000000002</v>
          </cell>
          <cell r="DK481">
            <v>3.8610000000000002</v>
          </cell>
          <cell r="DL481">
            <v>0</v>
          </cell>
          <cell r="DM481">
            <v>647.07000000000005</v>
          </cell>
          <cell r="DN481">
            <v>23.074999999999999</v>
          </cell>
          <cell r="DO481">
            <v>2.0289999999999999</v>
          </cell>
          <cell r="DP481">
            <v>98.882999999999996</v>
          </cell>
          <cell r="DQ481">
            <v>0</v>
          </cell>
          <cell r="DR481">
            <v>43.423999999999999</v>
          </cell>
          <cell r="DS481">
            <v>0</v>
          </cell>
          <cell r="DT481">
            <v>3.04</v>
          </cell>
          <cell r="DU481">
            <v>0</v>
          </cell>
          <cell r="DV481">
            <v>0</v>
          </cell>
          <cell r="DW481">
            <v>0</v>
          </cell>
          <cell r="DX481">
            <v>2.12</v>
          </cell>
          <cell r="DY481">
            <v>0</v>
          </cell>
          <cell r="DZ481">
            <v>0</v>
          </cell>
          <cell r="EA481">
            <v>0</v>
          </cell>
          <cell r="EB481">
            <v>82.439665045934703</v>
          </cell>
          <cell r="EC481">
            <v>0</v>
          </cell>
          <cell r="ED481">
            <v>0</v>
          </cell>
          <cell r="EE481">
            <v>0</v>
          </cell>
          <cell r="EF481">
            <v>0</v>
          </cell>
          <cell r="EG481">
            <v>0</v>
          </cell>
          <cell r="EH481">
            <v>0</v>
          </cell>
          <cell r="EI481">
            <v>18.3</v>
          </cell>
          <cell r="EJ481">
            <v>103.93</v>
          </cell>
        </row>
        <row r="482">
          <cell r="B482">
            <v>0</v>
          </cell>
          <cell r="C482">
            <v>3</v>
          </cell>
          <cell r="D482">
            <v>0</v>
          </cell>
          <cell r="E482">
            <v>0</v>
          </cell>
          <cell r="F482">
            <v>0</v>
          </cell>
          <cell r="G482">
            <v>0</v>
          </cell>
          <cell r="H482">
            <v>9.6999999999999993</v>
          </cell>
          <cell r="I482">
            <v>26.7</v>
          </cell>
          <cell r="J482">
            <v>0</v>
          </cell>
          <cell r="K482">
            <v>0</v>
          </cell>
          <cell r="L482">
            <v>0</v>
          </cell>
          <cell r="M482">
            <v>9</v>
          </cell>
          <cell r="N482">
            <v>18.399999999999999</v>
          </cell>
          <cell r="O482">
            <v>0</v>
          </cell>
          <cell r="P482">
            <v>0</v>
          </cell>
          <cell r="Q482">
            <v>0</v>
          </cell>
          <cell r="R482">
            <v>0</v>
          </cell>
          <cell r="S482">
            <v>0</v>
          </cell>
          <cell r="T482">
            <v>0</v>
          </cell>
          <cell r="U482">
            <v>0</v>
          </cell>
          <cell r="V482">
            <v>0</v>
          </cell>
          <cell r="W482">
            <v>989</v>
          </cell>
          <cell r="X482">
            <v>0</v>
          </cell>
          <cell r="Y482">
            <v>7.351</v>
          </cell>
          <cell r="Z482">
            <v>106.2</v>
          </cell>
          <cell r="AA482">
            <v>0</v>
          </cell>
          <cell r="AB482">
            <v>0</v>
          </cell>
          <cell r="AC482">
            <v>738.09</v>
          </cell>
          <cell r="AD482">
            <v>0</v>
          </cell>
          <cell r="AE482">
            <v>52.743737000000003</v>
          </cell>
          <cell r="AF482">
            <v>0</v>
          </cell>
          <cell r="AG482"/>
          <cell r="AH482"/>
          <cell r="AI482">
            <v>0</v>
          </cell>
          <cell r="AJ482">
            <v>0</v>
          </cell>
          <cell r="AK482"/>
          <cell r="AL482"/>
          <cell r="AM482">
            <v>6</v>
          </cell>
          <cell r="AN482">
            <v>0</v>
          </cell>
          <cell r="AO482">
            <v>0</v>
          </cell>
          <cell r="AP482"/>
          <cell r="AQ482"/>
          <cell r="AR482">
            <v>-496.3</v>
          </cell>
          <cell r="AS482">
            <v>216</v>
          </cell>
          <cell r="AT482">
            <v>19</v>
          </cell>
          <cell r="AU482"/>
          <cell r="AV482">
            <v>0</v>
          </cell>
          <cell r="AW482">
            <v>0</v>
          </cell>
          <cell r="AX482">
            <v>0</v>
          </cell>
          <cell r="AY482">
            <v>0</v>
          </cell>
          <cell r="AZ482">
            <v>19.190000000000001</v>
          </cell>
          <cell r="BA482">
            <v>0</v>
          </cell>
          <cell r="BB482">
            <v>0</v>
          </cell>
          <cell r="BC482">
            <v>0</v>
          </cell>
          <cell r="BD482">
            <v>65.915000000000006</v>
          </cell>
          <cell r="BE482">
            <v>60.6</v>
          </cell>
          <cell r="BF482">
            <v>13.493</v>
          </cell>
          <cell r="BG482">
            <v>2.8</v>
          </cell>
          <cell r="BH482">
            <v>40.293055571012097</v>
          </cell>
          <cell r="BI482">
            <v>8.4700000000000006</v>
          </cell>
          <cell r="BJ482">
            <v>0</v>
          </cell>
          <cell r="BK482">
            <v>22.18</v>
          </cell>
          <cell r="BL482">
            <v>0</v>
          </cell>
          <cell r="BM482">
            <v>0</v>
          </cell>
          <cell r="BN482">
            <v>0</v>
          </cell>
          <cell r="BO482">
            <v>0</v>
          </cell>
          <cell r="BP482">
            <v>95.8899109778922</v>
          </cell>
          <cell r="BQ482">
            <v>0</v>
          </cell>
          <cell r="BR482">
            <v>26.09</v>
          </cell>
          <cell r="BS482">
            <v>466.746830967368</v>
          </cell>
          <cell r="BT482">
            <v>51.1</v>
          </cell>
          <cell r="BU482">
            <v>95.7</v>
          </cell>
          <cell r="BV482">
            <v>3.07</v>
          </cell>
          <cell r="BW482">
            <v>305.44</v>
          </cell>
          <cell r="BX482">
            <v>1417.08</v>
          </cell>
          <cell r="BY482">
            <v>0</v>
          </cell>
          <cell r="BZ482">
            <v>12.5</v>
          </cell>
          <cell r="CA482">
            <v>0</v>
          </cell>
          <cell r="CB482">
            <v>0</v>
          </cell>
          <cell r="CC482">
            <v>129</v>
          </cell>
          <cell r="CD482">
            <v>474</v>
          </cell>
          <cell r="CE482">
            <v>0</v>
          </cell>
          <cell r="CF482">
            <v>45.277000000000001</v>
          </cell>
          <cell r="CG482">
            <v>52.5</v>
          </cell>
          <cell r="CH482"/>
          <cell r="CI482">
            <v>12.52</v>
          </cell>
          <cell r="CJ482">
            <v>15.2</v>
          </cell>
          <cell r="CK482">
            <v>0</v>
          </cell>
          <cell r="CL482">
            <v>25.1</v>
          </cell>
          <cell r="CM482">
            <v>28.9</v>
          </cell>
          <cell r="CN482">
            <v>0</v>
          </cell>
          <cell r="CO482">
            <v>0</v>
          </cell>
          <cell r="CP482">
            <v>50.4</v>
          </cell>
          <cell r="CQ482">
            <v>0</v>
          </cell>
          <cell r="CR482">
            <v>0</v>
          </cell>
          <cell r="CS482">
            <v>0</v>
          </cell>
          <cell r="CT482">
            <v>0</v>
          </cell>
          <cell r="CU482">
            <v>0</v>
          </cell>
          <cell r="CV482">
            <v>0</v>
          </cell>
          <cell r="CW482">
            <v>0</v>
          </cell>
          <cell r="CX482">
            <v>0</v>
          </cell>
          <cell r="CY482">
            <v>0</v>
          </cell>
          <cell r="CZ482">
            <v>0</v>
          </cell>
          <cell r="DA482">
            <v>0</v>
          </cell>
          <cell r="DB482">
            <v>0</v>
          </cell>
          <cell r="DC482">
            <v>0</v>
          </cell>
          <cell r="DD482">
            <v>0</v>
          </cell>
          <cell r="DE482">
            <v>0</v>
          </cell>
          <cell r="DF482">
            <v>0</v>
          </cell>
          <cell r="DG482">
            <v>0</v>
          </cell>
          <cell r="DH482">
            <v>0</v>
          </cell>
          <cell r="DI482">
            <v>0</v>
          </cell>
          <cell r="DJ482">
            <v>0</v>
          </cell>
          <cell r="DK482">
            <v>0</v>
          </cell>
          <cell r="DL482">
            <v>0</v>
          </cell>
          <cell r="DM482">
            <v>0</v>
          </cell>
          <cell r="DN482">
            <v>0</v>
          </cell>
          <cell r="DO482">
            <v>0</v>
          </cell>
          <cell r="DP482">
            <v>0</v>
          </cell>
          <cell r="DQ482">
            <v>0</v>
          </cell>
          <cell r="DR482">
            <v>0</v>
          </cell>
          <cell r="DS482">
            <v>0</v>
          </cell>
          <cell r="DT482">
            <v>0</v>
          </cell>
          <cell r="DU482">
            <v>0</v>
          </cell>
          <cell r="DV482">
            <v>0</v>
          </cell>
          <cell r="DW482">
            <v>33</v>
          </cell>
          <cell r="DX482">
            <v>17.55</v>
          </cell>
          <cell r="DY482">
            <v>3.1</v>
          </cell>
          <cell r="DZ482">
            <v>52.4</v>
          </cell>
          <cell r="EA482">
            <v>227</v>
          </cell>
          <cell r="EB482">
            <v>98.420523680152598</v>
          </cell>
          <cell r="EC482">
            <v>0</v>
          </cell>
          <cell r="ED482">
            <v>0</v>
          </cell>
          <cell r="EE482">
            <v>0</v>
          </cell>
          <cell r="EF482">
            <v>0</v>
          </cell>
          <cell r="EG482">
            <v>12.32</v>
          </cell>
          <cell r="EH482">
            <v>46.89</v>
          </cell>
          <cell r="EI482">
            <v>0</v>
          </cell>
          <cell r="EJ482">
            <v>0</v>
          </cell>
        </row>
        <row r="483">
          <cell r="B483">
            <v>0</v>
          </cell>
          <cell r="C483">
            <v>0</v>
          </cell>
          <cell r="D483">
            <v>31</v>
          </cell>
          <cell r="E483">
            <v>0</v>
          </cell>
          <cell r="F483">
            <v>0</v>
          </cell>
          <cell r="G483">
            <v>0</v>
          </cell>
          <cell r="H483">
            <v>0</v>
          </cell>
          <cell r="I483">
            <v>0</v>
          </cell>
          <cell r="J483">
            <v>0</v>
          </cell>
          <cell r="K483">
            <v>0</v>
          </cell>
          <cell r="L483">
            <v>0</v>
          </cell>
          <cell r="M483">
            <v>1668.08</v>
          </cell>
          <cell r="N483">
            <v>0</v>
          </cell>
          <cell r="O483">
            <v>0</v>
          </cell>
          <cell r="P483">
            <v>0</v>
          </cell>
          <cell r="Q483">
            <v>0</v>
          </cell>
          <cell r="R483">
            <v>0</v>
          </cell>
          <cell r="S483">
            <v>0</v>
          </cell>
          <cell r="T483">
            <v>0</v>
          </cell>
          <cell r="U483">
            <v>0</v>
          </cell>
          <cell r="V483">
            <v>0</v>
          </cell>
          <cell r="W483">
            <v>0</v>
          </cell>
          <cell r="X483">
            <v>0</v>
          </cell>
          <cell r="Y483">
            <v>0</v>
          </cell>
          <cell r="Z483">
            <v>0</v>
          </cell>
          <cell r="AA483">
            <v>0</v>
          </cell>
          <cell r="AB483">
            <v>0</v>
          </cell>
          <cell r="AC483">
            <v>0</v>
          </cell>
          <cell r="AD483">
            <v>0</v>
          </cell>
          <cell r="AE483">
            <v>4.1795169999999997</v>
          </cell>
          <cell r="AF483">
            <v>0</v>
          </cell>
          <cell r="AG483"/>
          <cell r="AH483"/>
          <cell r="AI483">
            <v>0</v>
          </cell>
          <cell r="AJ483">
            <v>0</v>
          </cell>
          <cell r="AK483"/>
          <cell r="AL483"/>
          <cell r="AM483">
            <v>0</v>
          </cell>
          <cell r="AN483">
            <v>0</v>
          </cell>
          <cell r="AO483">
            <v>0</v>
          </cell>
          <cell r="AP483"/>
          <cell r="AQ483"/>
          <cell r="AR483">
            <v>0</v>
          </cell>
          <cell r="AS483">
            <v>0</v>
          </cell>
          <cell r="AT483"/>
          <cell r="AU483"/>
          <cell r="AV483">
            <v>0</v>
          </cell>
          <cell r="AW483">
            <v>0</v>
          </cell>
          <cell r="AX483">
            <v>0</v>
          </cell>
          <cell r="AY483">
            <v>0</v>
          </cell>
          <cell r="AZ483">
            <v>0</v>
          </cell>
          <cell r="BA483">
            <v>0</v>
          </cell>
          <cell r="BB483">
            <v>0</v>
          </cell>
          <cell r="BC483">
            <v>0</v>
          </cell>
          <cell r="BD483">
            <v>0</v>
          </cell>
          <cell r="BE483">
            <v>0</v>
          </cell>
          <cell r="BF483">
            <v>6.9610000000000003</v>
          </cell>
          <cell r="BG483">
            <v>0</v>
          </cell>
          <cell r="BH483">
            <v>0</v>
          </cell>
          <cell r="BI483">
            <v>20.86</v>
          </cell>
          <cell r="BJ483">
            <v>0</v>
          </cell>
          <cell r="BK483">
            <v>0</v>
          </cell>
          <cell r="BL483">
            <v>0</v>
          </cell>
          <cell r="BM483">
            <v>0</v>
          </cell>
          <cell r="BN483">
            <v>113.4</v>
          </cell>
          <cell r="BO483">
            <v>0</v>
          </cell>
          <cell r="BP483">
            <v>0</v>
          </cell>
          <cell r="BQ483">
            <v>0</v>
          </cell>
          <cell r="BR483">
            <v>0</v>
          </cell>
          <cell r="BS483">
            <v>0</v>
          </cell>
          <cell r="BT483">
            <v>0</v>
          </cell>
          <cell r="BU483">
            <v>0</v>
          </cell>
          <cell r="BV483">
            <v>0</v>
          </cell>
          <cell r="BW483">
            <v>0</v>
          </cell>
          <cell r="BX483">
            <v>0</v>
          </cell>
          <cell r="BY483">
            <v>0</v>
          </cell>
          <cell r="BZ483">
            <v>0</v>
          </cell>
          <cell r="CA483">
            <v>0</v>
          </cell>
          <cell r="CB483">
            <v>0</v>
          </cell>
          <cell r="CC483">
            <v>138</v>
          </cell>
          <cell r="CD483">
            <v>0</v>
          </cell>
          <cell r="CE483">
            <v>0</v>
          </cell>
          <cell r="CF483">
            <v>0</v>
          </cell>
          <cell r="CG483">
            <v>0</v>
          </cell>
          <cell r="CH483"/>
          <cell r="CI483">
            <v>0</v>
          </cell>
          <cell r="CJ483">
            <v>0</v>
          </cell>
          <cell r="CK483">
            <v>0</v>
          </cell>
          <cell r="CL483">
            <v>250.7</v>
          </cell>
          <cell r="CM483">
            <v>0</v>
          </cell>
          <cell r="CN483">
            <v>0</v>
          </cell>
          <cell r="CO483">
            <v>0</v>
          </cell>
          <cell r="CP483">
            <v>0</v>
          </cell>
          <cell r="CQ483">
            <v>0</v>
          </cell>
          <cell r="CR483">
            <v>0</v>
          </cell>
          <cell r="CS483">
            <v>0</v>
          </cell>
          <cell r="CT483">
            <v>0</v>
          </cell>
          <cell r="CU483">
            <v>0</v>
          </cell>
          <cell r="CV483">
            <v>0</v>
          </cell>
          <cell r="CW483">
            <v>0</v>
          </cell>
          <cell r="CX483">
            <v>0</v>
          </cell>
          <cell r="CY483">
            <v>0</v>
          </cell>
          <cell r="CZ483">
            <v>0</v>
          </cell>
          <cell r="DA483">
            <v>0</v>
          </cell>
          <cell r="DB483">
            <v>0</v>
          </cell>
          <cell r="DC483">
            <v>0</v>
          </cell>
          <cell r="DD483">
            <v>0</v>
          </cell>
          <cell r="DE483">
            <v>0</v>
          </cell>
          <cell r="DF483">
            <v>0</v>
          </cell>
          <cell r="DG483">
            <v>0</v>
          </cell>
          <cell r="DH483">
            <v>0</v>
          </cell>
          <cell r="DI483">
            <v>0</v>
          </cell>
          <cell r="DJ483">
            <v>0</v>
          </cell>
          <cell r="DK483">
            <v>0</v>
          </cell>
          <cell r="DL483">
            <v>0</v>
          </cell>
          <cell r="DM483">
            <v>0</v>
          </cell>
          <cell r="DN483">
            <v>0</v>
          </cell>
          <cell r="DO483">
            <v>0</v>
          </cell>
          <cell r="DP483">
            <v>0</v>
          </cell>
          <cell r="DQ483">
            <v>0</v>
          </cell>
          <cell r="DR483">
            <v>0</v>
          </cell>
          <cell r="DS483">
            <v>0</v>
          </cell>
          <cell r="DT483">
            <v>0</v>
          </cell>
          <cell r="DU483">
            <v>0</v>
          </cell>
          <cell r="DV483">
            <v>0</v>
          </cell>
          <cell r="DW483">
            <v>0</v>
          </cell>
          <cell r="DX483">
            <v>0</v>
          </cell>
          <cell r="DY483">
            <v>0</v>
          </cell>
          <cell r="DZ483">
            <v>0</v>
          </cell>
          <cell r="EA483">
            <v>0</v>
          </cell>
          <cell r="EB483">
            <v>0</v>
          </cell>
          <cell r="EC483">
            <v>0</v>
          </cell>
          <cell r="ED483">
            <v>0</v>
          </cell>
          <cell r="EE483">
            <v>0</v>
          </cell>
          <cell r="EF483">
            <v>0</v>
          </cell>
          <cell r="EG483">
            <v>0</v>
          </cell>
          <cell r="EH483">
            <v>0</v>
          </cell>
          <cell r="EI483">
            <v>0</v>
          </cell>
          <cell r="EJ483">
            <v>0</v>
          </cell>
        </row>
        <row r="484">
          <cell r="B484">
            <v>0</v>
          </cell>
          <cell r="C484">
            <v>32.5</v>
          </cell>
          <cell r="D484">
            <v>31</v>
          </cell>
          <cell r="E484">
            <v>0</v>
          </cell>
          <cell r="F484">
            <v>0</v>
          </cell>
          <cell r="G484">
            <v>0</v>
          </cell>
          <cell r="H484">
            <v>12.1</v>
          </cell>
          <cell r="I484">
            <v>36.4</v>
          </cell>
          <cell r="J484">
            <v>7</v>
          </cell>
          <cell r="K484">
            <v>0</v>
          </cell>
          <cell r="L484">
            <v>0</v>
          </cell>
          <cell r="M484">
            <v>1677.08</v>
          </cell>
          <cell r="N484">
            <v>18.399999999999999</v>
          </cell>
          <cell r="O484">
            <v>2.6</v>
          </cell>
          <cell r="P484">
            <v>0.606437</v>
          </cell>
          <cell r="Q484">
            <v>3.5</v>
          </cell>
          <cell r="R484">
            <v>0</v>
          </cell>
          <cell r="S484">
            <v>0</v>
          </cell>
          <cell r="T484">
            <v>0</v>
          </cell>
          <cell r="U484">
            <v>30.887</v>
          </cell>
          <cell r="V484">
            <v>0</v>
          </cell>
          <cell r="W484">
            <v>989</v>
          </cell>
          <cell r="X484">
            <v>10.220000000000001</v>
          </cell>
          <cell r="Y484">
            <v>7.351</v>
          </cell>
          <cell r="Z484">
            <v>106.2</v>
          </cell>
          <cell r="AA484">
            <v>0</v>
          </cell>
          <cell r="AB484">
            <v>1.5</v>
          </cell>
          <cell r="AC484">
            <v>738.09</v>
          </cell>
          <cell r="AD484">
            <v>2.1</v>
          </cell>
          <cell r="AE484">
            <v>56.923254</v>
          </cell>
          <cell r="AF484">
            <v>3.9</v>
          </cell>
          <cell r="AG484"/>
          <cell r="AH484">
            <v>0</v>
          </cell>
          <cell r="AI484">
            <v>12.1</v>
          </cell>
          <cell r="AJ484">
            <v>2</v>
          </cell>
          <cell r="AK484">
            <v>0</v>
          </cell>
          <cell r="AL484">
            <v>0</v>
          </cell>
          <cell r="AM484">
            <v>99.8</v>
          </cell>
          <cell r="AN484">
            <v>0</v>
          </cell>
          <cell r="AO484">
            <v>0</v>
          </cell>
          <cell r="AP484">
            <v>0</v>
          </cell>
          <cell r="AQ484">
            <v>0</v>
          </cell>
          <cell r="AR484">
            <v>-496.3</v>
          </cell>
          <cell r="AS484">
            <v>216</v>
          </cell>
          <cell r="AT484">
            <v>19</v>
          </cell>
          <cell r="AU484">
            <v>33.42</v>
          </cell>
          <cell r="AV484">
            <v>33.39</v>
          </cell>
          <cell r="AW484">
            <v>0</v>
          </cell>
          <cell r="AX484">
            <v>0</v>
          </cell>
          <cell r="AY484">
            <v>0</v>
          </cell>
          <cell r="AZ484">
            <v>19.190000000000001</v>
          </cell>
          <cell r="BA484">
            <v>0</v>
          </cell>
          <cell r="BB484">
            <v>0</v>
          </cell>
          <cell r="BC484">
            <v>0</v>
          </cell>
          <cell r="BD484">
            <v>71.691000000000003</v>
          </cell>
          <cell r="BE484">
            <v>61.8</v>
          </cell>
          <cell r="BF484">
            <v>22.327000000000002</v>
          </cell>
          <cell r="BG484">
            <v>2.8</v>
          </cell>
          <cell r="BH484">
            <v>40.293055571012097</v>
          </cell>
          <cell r="BI484">
            <v>29.33</v>
          </cell>
          <cell r="BJ484">
            <v>0</v>
          </cell>
          <cell r="BK484">
            <v>22.18</v>
          </cell>
          <cell r="BL484">
            <v>0</v>
          </cell>
          <cell r="BM484">
            <v>7</v>
          </cell>
          <cell r="BN484">
            <v>132.9</v>
          </cell>
          <cell r="BO484">
            <v>2.6530200000000002</v>
          </cell>
          <cell r="BP484">
            <v>95.8899109778922</v>
          </cell>
          <cell r="BQ484">
            <v>0</v>
          </cell>
          <cell r="BR484">
            <v>47.94</v>
          </cell>
          <cell r="BS484">
            <v>479.94683096736799</v>
          </cell>
          <cell r="BT484">
            <v>52.6</v>
          </cell>
          <cell r="BU484">
            <v>95.7</v>
          </cell>
          <cell r="BV484">
            <v>3.07</v>
          </cell>
          <cell r="BW484">
            <v>315.14</v>
          </cell>
          <cell r="BX484">
            <v>1508.31</v>
          </cell>
          <cell r="BY484">
            <v>0</v>
          </cell>
          <cell r="BZ484">
            <v>12.5</v>
          </cell>
          <cell r="CA484">
            <v>0</v>
          </cell>
          <cell r="CB484">
            <v>0</v>
          </cell>
          <cell r="CC484">
            <v>366</v>
          </cell>
          <cell r="CD484">
            <v>521</v>
          </cell>
          <cell r="CE484">
            <v>0</v>
          </cell>
          <cell r="CF484">
            <v>45.442</v>
          </cell>
          <cell r="CG484">
            <v>70</v>
          </cell>
          <cell r="CH484">
            <v>0</v>
          </cell>
          <cell r="CI484">
            <v>16.920000000000002</v>
          </cell>
          <cell r="CJ484">
            <v>21.6</v>
          </cell>
          <cell r="CK484">
            <v>0</v>
          </cell>
          <cell r="CL484">
            <v>499.9</v>
          </cell>
          <cell r="CM484">
            <v>33.299999999999997</v>
          </cell>
          <cell r="CN484">
            <v>0</v>
          </cell>
          <cell r="CO484">
            <v>12.75</v>
          </cell>
          <cell r="CP484">
            <v>53.3</v>
          </cell>
          <cell r="CQ484">
            <v>142.87899999999999</v>
          </cell>
          <cell r="CR484">
            <v>0</v>
          </cell>
          <cell r="CS484">
            <v>48.634</v>
          </cell>
          <cell r="CT484">
            <v>5.2080000000000002</v>
          </cell>
          <cell r="CU484">
            <v>0</v>
          </cell>
          <cell r="CV484">
            <v>14</v>
          </cell>
          <cell r="CW484">
            <v>230.32599999999999</v>
          </cell>
          <cell r="CX484">
            <v>0.78700000000000003</v>
          </cell>
          <cell r="CY484">
            <v>1.5469999999999999</v>
          </cell>
          <cell r="CZ484">
            <v>173.30799999999999</v>
          </cell>
          <cell r="DA484">
            <v>13.369</v>
          </cell>
          <cell r="DB484">
            <v>4.2160000000000002</v>
          </cell>
          <cell r="DC484">
            <v>5.4569999999999999</v>
          </cell>
          <cell r="DD484">
            <v>38.704999999999998</v>
          </cell>
          <cell r="DE484">
            <v>92.631</v>
          </cell>
          <cell r="DF484">
            <v>154.92099999999999</v>
          </cell>
          <cell r="DG484">
            <v>116.092</v>
          </cell>
          <cell r="DH484">
            <v>31.785</v>
          </cell>
          <cell r="DI484">
            <v>0</v>
          </cell>
          <cell r="DJ484">
            <v>59.743000000000002</v>
          </cell>
          <cell r="DK484">
            <v>3.8610000000000002</v>
          </cell>
          <cell r="DL484">
            <v>0</v>
          </cell>
          <cell r="DM484">
            <v>647.07000000000005</v>
          </cell>
          <cell r="DN484">
            <v>23.074999999999999</v>
          </cell>
          <cell r="DO484">
            <v>2.0289999999999999</v>
          </cell>
          <cell r="DP484">
            <v>98.882999999999996</v>
          </cell>
          <cell r="DQ484">
            <v>0</v>
          </cell>
          <cell r="DR484">
            <v>43.423999999999999</v>
          </cell>
          <cell r="DS484">
            <v>0</v>
          </cell>
          <cell r="DT484">
            <v>3.04</v>
          </cell>
          <cell r="DU484">
            <v>0</v>
          </cell>
          <cell r="DV484">
            <v>0</v>
          </cell>
          <cell r="DW484">
            <v>33</v>
          </cell>
          <cell r="DX484">
            <v>19.670000000000002</v>
          </cell>
          <cell r="DY484">
            <v>3.1</v>
          </cell>
          <cell r="DZ484">
            <v>52.4</v>
          </cell>
          <cell r="EA484">
            <v>227</v>
          </cell>
          <cell r="EB484">
            <v>180.86018872608699</v>
          </cell>
          <cell r="EC484">
            <v>0</v>
          </cell>
          <cell r="ED484">
            <v>0</v>
          </cell>
          <cell r="EE484">
            <v>0</v>
          </cell>
          <cell r="EF484">
            <v>0</v>
          </cell>
          <cell r="EG484">
            <v>12.32</v>
          </cell>
          <cell r="EH484">
            <v>46.89</v>
          </cell>
          <cell r="EI484">
            <v>18.3</v>
          </cell>
          <cell r="EJ484">
            <v>103.93</v>
          </cell>
        </row>
        <row r="485">
          <cell r="B485">
            <v>0</v>
          </cell>
          <cell r="C485">
            <v>31.2</v>
          </cell>
          <cell r="D485">
            <v>0</v>
          </cell>
          <cell r="E485">
            <v>0</v>
          </cell>
          <cell r="F485">
            <v>0</v>
          </cell>
          <cell r="G485">
            <v>0</v>
          </cell>
          <cell r="H485">
            <v>2.4</v>
          </cell>
          <cell r="I485">
            <v>19</v>
          </cell>
          <cell r="J485">
            <v>7</v>
          </cell>
          <cell r="K485">
            <v>0</v>
          </cell>
          <cell r="L485">
            <v>0</v>
          </cell>
          <cell r="M485">
            <v>0</v>
          </cell>
          <cell r="N485">
            <v>0</v>
          </cell>
          <cell r="O485">
            <v>2.6</v>
          </cell>
          <cell r="P485">
            <v>0.606437</v>
          </cell>
          <cell r="Q485">
            <v>3.5</v>
          </cell>
          <cell r="R485">
            <v>0</v>
          </cell>
          <cell r="S485">
            <v>0</v>
          </cell>
          <cell r="T485">
            <v>0</v>
          </cell>
          <cell r="U485">
            <v>30.887</v>
          </cell>
          <cell r="V485">
            <v>0</v>
          </cell>
          <cell r="W485">
            <v>0</v>
          </cell>
          <cell r="X485">
            <v>3.1768128299999998</v>
          </cell>
          <cell r="Y485">
            <v>0</v>
          </cell>
          <cell r="Z485">
            <v>0</v>
          </cell>
          <cell r="AA485">
            <v>0</v>
          </cell>
          <cell r="AB485">
            <v>1.5</v>
          </cell>
          <cell r="AC485">
            <v>0</v>
          </cell>
          <cell r="AD485">
            <v>2.5</v>
          </cell>
          <cell r="AE485">
            <v>0</v>
          </cell>
          <cell r="AF485">
            <v>4.4000000000000004</v>
          </cell>
          <cell r="AG485"/>
          <cell r="AH485"/>
          <cell r="AI485">
            <v>12.1</v>
          </cell>
          <cell r="AJ485">
            <v>2</v>
          </cell>
          <cell r="AK485"/>
          <cell r="AL485"/>
          <cell r="AM485">
            <v>93.8</v>
          </cell>
          <cell r="AN485">
            <v>0</v>
          </cell>
          <cell r="AO485">
            <v>0</v>
          </cell>
          <cell r="AP485"/>
          <cell r="AQ485"/>
          <cell r="AR485">
            <v>0</v>
          </cell>
          <cell r="AS485">
            <v>0</v>
          </cell>
          <cell r="AT485"/>
          <cell r="AU485">
            <v>33.42</v>
          </cell>
          <cell r="AV485">
            <v>1.8979999999999999</v>
          </cell>
          <cell r="AW485">
            <v>0</v>
          </cell>
          <cell r="AX485">
            <v>0</v>
          </cell>
          <cell r="AY485">
            <v>0</v>
          </cell>
          <cell r="AZ485">
            <v>1.5</v>
          </cell>
          <cell r="BA485">
            <v>0</v>
          </cell>
          <cell r="BB485">
            <v>0</v>
          </cell>
          <cell r="BC485">
            <v>0</v>
          </cell>
          <cell r="BD485">
            <v>5.8</v>
          </cell>
          <cell r="BE485">
            <v>1.2</v>
          </cell>
          <cell r="BF485">
            <v>1.873</v>
          </cell>
          <cell r="BG485">
            <v>0</v>
          </cell>
          <cell r="BH485">
            <v>0</v>
          </cell>
          <cell r="BI485">
            <v>0.54</v>
          </cell>
          <cell r="BJ485">
            <v>0</v>
          </cell>
          <cell r="BK485">
            <v>0</v>
          </cell>
          <cell r="BL485">
            <v>0</v>
          </cell>
          <cell r="BM485">
            <v>7</v>
          </cell>
          <cell r="BN485">
            <v>1.458</v>
          </cell>
          <cell r="BO485">
            <v>2.6530200000000002</v>
          </cell>
          <cell r="BP485">
            <v>0</v>
          </cell>
          <cell r="BQ485">
            <v>0</v>
          </cell>
          <cell r="BR485">
            <v>21.85</v>
          </cell>
          <cell r="BS485">
            <v>13.2492651175661</v>
          </cell>
          <cell r="BT485">
            <v>0.9</v>
          </cell>
          <cell r="BU485">
            <v>0</v>
          </cell>
          <cell r="BV485">
            <v>0.125</v>
          </cell>
          <cell r="BW485">
            <v>1.89</v>
          </cell>
          <cell r="BX485">
            <v>94.04</v>
          </cell>
          <cell r="BY485">
            <v>0</v>
          </cell>
          <cell r="BZ485">
            <v>0</v>
          </cell>
          <cell r="CA485">
            <v>0</v>
          </cell>
          <cell r="CB485">
            <v>0</v>
          </cell>
          <cell r="CC485">
            <v>57.1</v>
          </cell>
          <cell r="CD485">
            <v>47</v>
          </cell>
          <cell r="CE485">
            <v>0</v>
          </cell>
          <cell r="CF485">
            <v>0.16500000000000001</v>
          </cell>
          <cell r="CG485">
            <v>17.5</v>
          </cell>
          <cell r="CH485"/>
          <cell r="CI485">
            <v>4.4000000000000004</v>
          </cell>
          <cell r="CJ485">
            <v>6.4</v>
          </cell>
          <cell r="CK485">
            <v>0</v>
          </cell>
          <cell r="CL485">
            <v>224.1</v>
          </cell>
          <cell r="CM485">
            <v>4.4000000000000004</v>
          </cell>
          <cell r="CN485">
            <v>0</v>
          </cell>
          <cell r="CO485">
            <v>12.75</v>
          </cell>
          <cell r="CP485">
            <v>0.9</v>
          </cell>
          <cell r="CQ485">
            <v>157.583</v>
          </cell>
          <cell r="CR485">
            <v>0</v>
          </cell>
          <cell r="CS485">
            <v>48.634</v>
          </cell>
          <cell r="CT485">
            <v>5.2080000000000002</v>
          </cell>
          <cell r="CU485">
            <v>0</v>
          </cell>
          <cell r="CV485">
            <v>14.6</v>
          </cell>
          <cell r="CW485">
            <v>207.143</v>
          </cell>
          <cell r="CX485">
            <v>0.78700000000000003</v>
          </cell>
          <cell r="CY485">
            <v>1.5469999999999999</v>
          </cell>
          <cell r="CZ485">
            <v>203.75</v>
          </cell>
          <cell r="DA485">
            <v>13.369</v>
          </cell>
          <cell r="DB485">
            <v>1.458</v>
          </cell>
          <cell r="DC485">
            <v>2.15</v>
          </cell>
          <cell r="DD485">
            <v>44.024999999999999</v>
          </cell>
          <cell r="DE485">
            <v>49.225999999999999</v>
          </cell>
          <cell r="DF485">
            <v>155.89599999999999</v>
          </cell>
          <cell r="DG485">
            <v>132.21799999999999</v>
          </cell>
          <cell r="DH485">
            <v>33.563000000000002</v>
          </cell>
          <cell r="DI485">
            <v>0</v>
          </cell>
          <cell r="DJ485">
            <v>59.658000000000001</v>
          </cell>
          <cell r="DK485">
            <v>0.91100000000000003</v>
          </cell>
          <cell r="DL485">
            <v>0</v>
          </cell>
          <cell r="DM485">
            <v>647.07000000000005</v>
          </cell>
          <cell r="DN485">
            <v>23.074999999999999</v>
          </cell>
          <cell r="DO485">
            <v>2.0289999999999999</v>
          </cell>
          <cell r="DP485">
            <v>98.832999999999998</v>
          </cell>
          <cell r="DQ485">
            <v>0</v>
          </cell>
          <cell r="DR485">
            <v>58.064999999999998</v>
          </cell>
          <cell r="DS485">
            <v>0</v>
          </cell>
          <cell r="DT485">
            <v>3.04</v>
          </cell>
          <cell r="DU485">
            <v>0</v>
          </cell>
          <cell r="DV485">
            <v>0</v>
          </cell>
          <cell r="DW485">
            <v>0</v>
          </cell>
          <cell r="DX485">
            <v>0.81101229588000001</v>
          </cell>
          <cell r="DY485">
            <v>0</v>
          </cell>
          <cell r="DZ485">
            <v>0</v>
          </cell>
          <cell r="EA485">
            <v>0</v>
          </cell>
          <cell r="EB485">
            <v>83.8067753920201</v>
          </cell>
          <cell r="EC485">
            <v>0</v>
          </cell>
          <cell r="ED485">
            <v>0</v>
          </cell>
          <cell r="EE485">
            <v>0</v>
          </cell>
          <cell r="EF485">
            <v>0</v>
          </cell>
          <cell r="EG485">
            <v>0</v>
          </cell>
          <cell r="EH485">
            <v>4</v>
          </cell>
          <cell r="EI485">
            <v>18.3</v>
          </cell>
          <cell r="EJ485">
            <v>104</v>
          </cell>
        </row>
        <row r="486">
          <cell r="B486">
            <v>0</v>
          </cell>
          <cell r="C486">
            <v>3</v>
          </cell>
          <cell r="D486">
            <v>0</v>
          </cell>
          <cell r="E486">
            <v>0</v>
          </cell>
          <cell r="F486">
            <v>0</v>
          </cell>
          <cell r="G486">
            <v>0</v>
          </cell>
          <cell r="H486">
            <v>9.6999999999999993</v>
          </cell>
          <cell r="I486">
            <v>22</v>
          </cell>
          <cell r="J486">
            <v>0</v>
          </cell>
          <cell r="K486">
            <v>0</v>
          </cell>
          <cell r="L486">
            <v>0</v>
          </cell>
          <cell r="M486">
            <v>9</v>
          </cell>
          <cell r="N486">
            <v>16.5</v>
          </cell>
          <cell r="O486">
            <v>0</v>
          </cell>
          <cell r="P486">
            <v>0</v>
          </cell>
          <cell r="Q486">
            <v>0</v>
          </cell>
          <cell r="R486">
            <v>0</v>
          </cell>
          <cell r="S486">
            <v>0</v>
          </cell>
          <cell r="T486">
            <v>0</v>
          </cell>
          <cell r="U486">
            <v>0</v>
          </cell>
          <cell r="V486">
            <v>0</v>
          </cell>
          <cell r="W486">
            <v>989</v>
          </cell>
          <cell r="X486">
            <v>0</v>
          </cell>
          <cell r="Y486">
            <v>6.4960000000000004</v>
          </cell>
          <cell r="Z486">
            <v>106.2</v>
          </cell>
          <cell r="AA486">
            <v>0</v>
          </cell>
          <cell r="AB486">
            <v>0</v>
          </cell>
          <cell r="AC486">
            <v>739.49</v>
          </cell>
          <cell r="AD486">
            <v>0</v>
          </cell>
          <cell r="AE486">
            <v>51.5743230883214</v>
          </cell>
          <cell r="AF486">
            <v>0</v>
          </cell>
          <cell r="AG486"/>
          <cell r="AH486"/>
          <cell r="AI486">
            <v>0</v>
          </cell>
          <cell r="AJ486">
            <v>0</v>
          </cell>
          <cell r="AK486"/>
          <cell r="AL486"/>
          <cell r="AM486">
            <v>6</v>
          </cell>
          <cell r="AN486">
            <v>0</v>
          </cell>
          <cell r="AO486">
            <v>0</v>
          </cell>
          <cell r="AP486"/>
          <cell r="AQ486"/>
          <cell r="AR486">
            <v>-575.1</v>
          </cell>
          <cell r="AS486">
            <v>212.9</v>
          </cell>
          <cell r="AT486">
            <v>9.8699999999999992</v>
          </cell>
          <cell r="AU486"/>
          <cell r="AV486">
            <v>0</v>
          </cell>
          <cell r="AW486">
            <v>0</v>
          </cell>
          <cell r="AX486">
            <v>0</v>
          </cell>
          <cell r="AY486">
            <v>0</v>
          </cell>
          <cell r="AZ486">
            <v>13.99</v>
          </cell>
          <cell r="BA486">
            <v>0</v>
          </cell>
          <cell r="BB486">
            <v>0</v>
          </cell>
          <cell r="BC486">
            <v>0</v>
          </cell>
          <cell r="BD486">
            <v>65.91</v>
          </cell>
          <cell r="BE486">
            <v>60.6</v>
          </cell>
          <cell r="BF486">
            <v>13.493</v>
          </cell>
          <cell r="BG486">
            <v>2.8</v>
          </cell>
          <cell r="BH486">
            <v>40.293055571012097</v>
          </cell>
          <cell r="BI486">
            <v>6.79</v>
          </cell>
          <cell r="BJ486">
            <v>0</v>
          </cell>
          <cell r="BK486">
            <v>18.829999999999998</v>
          </cell>
          <cell r="BL486">
            <v>0</v>
          </cell>
          <cell r="BM486">
            <v>0</v>
          </cell>
          <cell r="BN486">
            <v>0</v>
          </cell>
          <cell r="BO486">
            <v>0</v>
          </cell>
          <cell r="BP486">
            <v>95.8899109778922</v>
          </cell>
          <cell r="BQ486">
            <v>18.004999999999999</v>
          </cell>
          <cell r="BR486">
            <v>26.09</v>
          </cell>
          <cell r="BS486">
            <v>466.746830967368</v>
          </cell>
          <cell r="BT486">
            <v>48.7</v>
          </cell>
          <cell r="BU486">
            <v>90.51</v>
          </cell>
          <cell r="BV486">
            <v>2.8610000000000002</v>
          </cell>
          <cell r="BW486">
            <v>347.72</v>
          </cell>
          <cell r="BX486">
            <v>1393.15</v>
          </cell>
          <cell r="BY486">
            <v>0</v>
          </cell>
          <cell r="BZ486">
            <v>12.5</v>
          </cell>
          <cell r="CA486">
            <v>0</v>
          </cell>
          <cell r="CB486">
            <v>0</v>
          </cell>
          <cell r="CC486">
            <v>129</v>
          </cell>
          <cell r="CD486">
            <v>474</v>
          </cell>
          <cell r="CE486">
            <v>0</v>
          </cell>
          <cell r="CF486">
            <v>45.277000000000001</v>
          </cell>
          <cell r="CG486">
            <v>52.5</v>
          </cell>
          <cell r="CH486"/>
          <cell r="CI486">
            <v>12.52</v>
          </cell>
          <cell r="CJ486">
            <v>15.2</v>
          </cell>
          <cell r="CK486">
            <v>0</v>
          </cell>
          <cell r="CL486">
            <v>25.1</v>
          </cell>
          <cell r="CM486">
            <v>28.9</v>
          </cell>
          <cell r="CN486">
            <v>0</v>
          </cell>
          <cell r="CO486">
            <v>0</v>
          </cell>
          <cell r="CP486">
            <v>50.4</v>
          </cell>
          <cell r="CQ486">
            <v>0</v>
          </cell>
          <cell r="CR486">
            <v>0</v>
          </cell>
          <cell r="CS486">
            <v>0</v>
          </cell>
          <cell r="CT486">
            <v>0</v>
          </cell>
          <cell r="CU486">
            <v>0</v>
          </cell>
          <cell r="CV486">
            <v>0</v>
          </cell>
          <cell r="CW486">
            <v>0</v>
          </cell>
          <cell r="CX486">
            <v>0</v>
          </cell>
          <cell r="CY486">
            <v>0</v>
          </cell>
          <cell r="CZ486">
            <v>0</v>
          </cell>
          <cell r="DA486">
            <v>0</v>
          </cell>
          <cell r="DB486">
            <v>0</v>
          </cell>
          <cell r="DC486">
            <v>0</v>
          </cell>
          <cell r="DD486">
            <v>0</v>
          </cell>
          <cell r="DE486">
            <v>0</v>
          </cell>
          <cell r="DF486">
            <v>0</v>
          </cell>
          <cell r="DG486">
            <v>0</v>
          </cell>
          <cell r="DH486">
            <v>0</v>
          </cell>
          <cell r="DI486">
            <v>0</v>
          </cell>
          <cell r="DJ486">
            <v>0</v>
          </cell>
          <cell r="DK486">
            <v>0</v>
          </cell>
          <cell r="DL486">
            <v>0</v>
          </cell>
          <cell r="DM486">
            <v>0</v>
          </cell>
          <cell r="DN486">
            <v>0</v>
          </cell>
          <cell r="DO486">
            <v>0</v>
          </cell>
          <cell r="DP486">
            <v>0</v>
          </cell>
          <cell r="DQ486">
            <v>0</v>
          </cell>
          <cell r="DR486">
            <v>0</v>
          </cell>
          <cell r="DS486">
            <v>0</v>
          </cell>
          <cell r="DT486">
            <v>0</v>
          </cell>
          <cell r="DU486">
            <v>0</v>
          </cell>
          <cell r="DV486">
            <v>0</v>
          </cell>
          <cell r="DW486">
            <v>33</v>
          </cell>
          <cell r="DX486">
            <v>21.805995527369902</v>
          </cell>
          <cell r="DY486">
            <v>3.04</v>
          </cell>
          <cell r="DZ486">
            <v>44.5</v>
          </cell>
          <cell r="EA486">
            <v>227</v>
          </cell>
          <cell r="EB486">
            <v>92.4970895656962</v>
          </cell>
          <cell r="EC486">
            <v>0</v>
          </cell>
          <cell r="ED486">
            <v>0</v>
          </cell>
          <cell r="EE486">
            <v>0</v>
          </cell>
          <cell r="EF486">
            <v>0</v>
          </cell>
          <cell r="EG486">
            <v>12.32</v>
          </cell>
          <cell r="EH486">
            <v>43.186038099999998</v>
          </cell>
          <cell r="EI486">
            <v>0</v>
          </cell>
          <cell r="EJ486">
            <v>0</v>
          </cell>
        </row>
        <row r="487">
          <cell r="B487">
            <v>0</v>
          </cell>
          <cell r="C487">
            <v>0</v>
          </cell>
          <cell r="D487">
            <v>31</v>
          </cell>
          <cell r="E487">
            <v>0</v>
          </cell>
          <cell r="F487">
            <v>0</v>
          </cell>
          <cell r="G487">
            <v>0</v>
          </cell>
          <cell r="H487">
            <v>0</v>
          </cell>
          <cell r="I487">
            <v>0</v>
          </cell>
          <cell r="J487">
            <v>0</v>
          </cell>
          <cell r="K487">
            <v>0</v>
          </cell>
          <cell r="L487">
            <v>0</v>
          </cell>
          <cell r="M487">
            <v>1668.08</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4.1894864088730399</v>
          </cell>
          <cell r="AF487">
            <v>0</v>
          </cell>
          <cell r="AG487"/>
          <cell r="AH487"/>
          <cell r="AI487">
            <v>0</v>
          </cell>
          <cell r="AJ487">
            <v>0</v>
          </cell>
          <cell r="AK487"/>
          <cell r="AL487"/>
          <cell r="AM487">
            <v>0</v>
          </cell>
          <cell r="AN487">
            <v>0</v>
          </cell>
          <cell r="AO487">
            <v>0</v>
          </cell>
          <cell r="AP487"/>
          <cell r="AQ487"/>
          <cell r="AR487">
            <v>0</v>
          </cell>
          <cell r="AS487">
            <v>0</v>
          </cell>
          <cell r="AT487"/>
          <cell r="AU487"/>
          <cell r="AV487">
            <v>0</v>
          </cell>
          <cell r="AW487">
            <v>0</v>
          </cell>
          <cell r="AX487">
            <v>0</v>
          </cell>
          <cell r="AY487">
            <v>0</v>
          </cell>
          <cell r="AZ487">
            <v>0</v>
          </cell>
          <cell r="BA487">
            <v>0</v>
          </cell>
          <cell r="BB487">
            <v>0</v>
          </cell>
          <cell r="BC487">
            <v>0</v>
          </cell>
          <cell r="BD487">
            <v>0</v>
          </cell>
          <cell r="BE487">
            <v>0</v>
          </cell>
          <cell r="BF487">
            <v>6.9610000000000003</v>
          </cell>
          <cell r="BG487">
            <v>0</v>
          </cell>
          <cell r="BH487">
            <v>0</v>
          </cell>
          <cell r="BI487">
            <v>20.9</v>
          </cell>
          <cell r="BJ487">
            <v>0</v>
          </cell>
          <cell r="BK487">
            <v>0</v>
          </cell>
          <cell r="BL487">
            <v>0</v>
          </cell>
          <cell r="BM487">
            <v>0</v>
          </cell>
          <cell r="BN487">
            <v>131.30000000000001</v>
          </cell>
          <cell r="BO487">
            <v>0</v>
          </cell>
          <cell r="BP487">
            <v>0</v>
          </cell>
          <cell r="BQ487">
            <v>0</v>
          </cell>
          <cell r="BR487">
            <v>0</v>
          </cell>
          <cell r="BS487">
            <v>0</v>
          </cell>
          <cell r="BT487">
            <v>0</v>
          </cell>
          <cell r="BU487">
            <v>0</v>
          </cell>
          <cell r="BV487">
            <v>0</v>
          </cell>
          <cell r="BW487">
            <v>0</v>
          </cell>
          <cell r="BX487">
            <v>0</v>
          </cell>
          <cell r="BY487">
            <v>0</v>
          </cell>
          <cell r="BZ487">
            <v>0</v>
          </cell>
          <cell r="CA487">
            <v>0</v>
          </cell>
          <cell r="CB487">
            <v>0</v>
          </cell>
          <cell r="CC487">
            <v>138</v>
          </cell>
          <cell r="CD487">
            <v>0</v>
          </cell>
          <cell r="CE487">
            <v>0</v>
          </cell>
          <cell r="CF487">
            <v>0</v>
          </cell>
          <cell r="CG487">
            <v>0</v>
          </cell>
          <cell r="CH487"/>
          <cell r="CI487">
            <v>0</v>
          </cell>
          <cell r="CJ487">
            <v>0</v>
          </cell>
          <cell r="CK487">
            <v>0</v>
          </cell>
          <cell r="CL487">
            <v>250.7</v>
          </cell>
          <cell r="CM487">
            <v>0</v>
          </cell>
          <cell r="CN487">
            <v>0</v>
          </cell>
          <cell r="CO487">
            <v>0</v>
          </cell>
          <cell r="CP487">
            <v>0</v>
          </cell>
          <cell r="CQ487">
            <v>0</v>
          </cell>
          <cell r="CR487">
            <v>0</v>
          </cell>
          <cell r="CS487">
            <v>0</v>
          </cell>
          <cell r="CT487">
            <v>0</v>
          </cell>
          <cell r="CU487">
            <v>0</v>
          </cell>
          <cell r="CV487">
            <v>0</v>
          </cell>
          <cell r="CW487">
            <v>0</v>
          </cell>
          <cell r="CX487">
            <v>0</v>
          </cell>
          <cell r="CY487">
            <v>0</v>
          </cell>
          <cell r="CZ487">
            <v>0</v>
          </cell>
          <cell r="DA487">
            <v>0</v>
          </cell>
          <cell r="DB487">
            <v>0</v>
          </cell>
          <cell r="DC487">
            <v>0</v>
          </cell>
          <cell r="DD487">
            <v>0</v>
          </cell>
          <cell r="DE487">
            <v>0</v>
          </cell>
          <cell r="DF487">
            <v>0</v>
          </cell>
          <cell r="DG487">
            <v>0</v>
          </cell>
          <cell r="DH487">
            <v>0</v>
          </cell>
          <cell r="DI487">
            <v>0</v>
          </cell>
          <cell r="DJ487">
            <v>0</v>
          </cell>
          <cell r="DK487">
            <v>0</v>
          </cell>
          <cell r="DL487">
            <v>0</v>
          </cell>
          <cell r="DM487">
            <v>0</v>
          </cell>
          <cell r="DN487">
            <v>0</v>
          </cell>
          <cell r="DO487">
            <v>0</v>
          </cell>
          <cell r="DP487">
            <v>0</v>
          </cell>
          <cell r="DQ487">
            <v>0</v>
          </cell>
          <cell r="DR487">
            <v>0</v>
          </cell>
          <cell r="DS487">
            <v>0</v>
          </cell>
          <cell r="DT487">
            <v>0</v>
          </cell>
          <cell r="DU487">
            <v>0</v>
          </cell>
          <cell r="DV487">
            <v>0</v>
          </cell>
          <cell r="DW487">
            <v>0</v>
          </cell>
          <cell r="DX487">
            <v>0</v>
          </cell>
          <cell r="DY487">
            <v>0</v>
          </cell>
          <cell r="DZ487">
            <v>0</v>
          </cell>
          <cell r="EA487">
            <v>0</v>
          </cell>
          <cell r="EB487">
            <v>0</v>
          </cell>
          <cell r="EC487">
            <v>0</v>
          </cell>
          <cell r="ED487">
            <v>0</v>
          </cell>
          <cell r="EE487">
            <v>0</v>
          </cell>
          <cell r="EF487">
            <v>0</v>
          </cell>
          <cell r="EG487">
            <v>0</v>
          </cell>
          <cell r="EH487">
            <v>0</v>
          </cell>
          <cell r="EI487">
            <v>0</v>
          </cell>
          <cell r="EJ487">
            <v>0</v>
          </cell>
        </row>
        <row r="488">
          <cell r="B488">
            <v>0</v>
          </cell>
          <cell r="C488">
            <v>34.200000000000003</v>
          </cell>
          <cell r="D488">
            <v>31</v>
          </cell>
          <cell r="E488">
            <v>0</v>
          </cell>
          <cell r="F488">
            <v>0</v>
          </cell>
          <cell r="G488">
            <v>0</v>
          </cell>
          <cell r="H488">
            <v>12.1</v>
          </cell>
          <cell r="I488">
            <v>41</v>
          </cell>
          <cell r="J488">
            <v>7</v>
          </cell>
          <cell r="K488">
            <v>0</v>
          </cell>
          <cell r="L488">
            <v>0</v>
          </cell>
          <cell r="M488">
            <v>1677.08</v>
          </cell>
          <cell r="N488">
            <v>16.5</v>
          </cell>
          <cell r="O488">
            <v>2.6</v>
          </cell>
          <cell r="P488">
            <v>0.606437</v>
          </cell>
          <cell r="Q488">
            <v>3.5</v>
          </cell>
          <cell r="R488">
            <v>0</v>
          </cell>
          <cell r="S488">
            <v>0</v>
          </cell>
          <cell r="T488">
            <v>0</v>
          </cell>
          <cell r="U488">
            <v>30.887</v>
          </cell>
          <cell r="V488">
            <v>0</v>
          </cell>
          <cell r="W488">
            <v>989</v>
          </cell>
          <cell r="X488">
            <v>3.1768128299999998</v>
          </cell>
          <cell r="Y488">
            <v>6.4960000000000004</v>
          </cell>
          <cell r="Z488">
            <v>106.2</v>
          </cell>
          <cell r="AA488">
            <v>0</v>
          </cell>
          <cell r="AB488">
            <v>1.5</v>
          </cell>
          <cell r="AC488">
            <v>739.49</v>
          </cell>
          <cell r="AD488">
            <v>1</v>
          </cell>
          <cell r="AE488">
            <v>55.763809497194501</v>
          </cell>
          <cell r="AF488">
            <v>4.4000000000000004</v>
          </cell>
          <cell r="AG488"/>
          <cell r="AH488">
            <v>0</v>
          </cell>
          <cell r="AI488">
            <v>12.1</v>
          </cell>
          <cell r="AJ488">
            <v>2</v>
          </cell>
          <cell r="AK488">
            <v>0</v>
          </cell>
          <cell r="AL488">
            <v>0</v>
          </cell>
          <cell r="AM488">
            <v>99.8</v>
          </cell>
          <cell r="AN488">
            <v>0</v>
          </cell>
          <cell r="AO488">
            <v>0</v>
          </cell>
          <cell r="AP488">
            <v>0</v>
          </cell>
          <cell r="AQ488">
            <v>0</v>
          </cell>
          <cell r="AR488">
            <v>-575.1</v>
          </cell>
          <cell r="AS488">
            <v>212.9</v>
          </cell>
          <cell r="AT488">
            <v>9.8699999999999992</v>
          </cell>
          <cell r="AU488">
            <v>33.42</v>
          </cell>
          <cell r="AV488">
            <v>1.8979999999999999</v>
          </cell>
          <cell r="AW488">
            <v>0</v>
          </cell>
          <cell r="AX488">
            <v>0</v>
          </cell>
          <cell r="AY488">
            <v>0</v>
          </cell>
          <cell r="AZ488">
            <v>15.49</v>
          </cell>
          <cell r="BA488">
            <v>0</v>
          </cell>
          <cell r="BB488">
            <v>0</v>
          </cell>
          <cell r="BC488">
            <v>0</v>
          </cell>
          <cell r="BD488">
            <v>71.709999999999994</v>
          </cell>
          <cell r="BE488">
            <v>61.8</v>
          </cell>
          <cell r="BF488">
            <v>22.327000000000002</v>
          </cell>
          <cell r="BG488">
            <v>2.8</v>
          </cell>
          <cell r="BH488">
            <v>40.293055571012097</v>
          </cell>
          <cell r="BI488">
            <v>28.23</v>
          </cell>
          <cell r="BJ488">
            <v>0</v>
          </cell>
          <cell r="BK488">
            <v>18.829999999999998</v>
          </cell>
          <cell r="BL488">
            <v>0</v>
          </cell>
          <cell r="BM488">
            <v>7</v>
          </cell>
          <cell r="BN488">
            <v>132.75800000000001</v>
          </cell>
          <cell r="BO488">
            <v>2.6530200000000002</v>
          </cell>
          <cell r="BP488">
            <v>95.8899109778922</v>
          </cell>
          <cell r="BQ488">
            <v>18.004999999999999</v>
          </cell>
          <cell r="BR488">
            <v>47.94</v>
          </cell>
          <cell r="BS488">
            <v>479.99609608493398</v>
          </cell>
          <cell r="BT488">
            <v>49.6</v>
          </cell>
          <cell r="BU488">
            <v>90.51</v>
          </cell>
          <cell r="BV488">
            <v>2.9860000000000002</v>
          </cell>
          <cell r="BW488">
            <v>349.61</v>
          </cell>
          <cell r="BX488">
            <v>1487.19</v>
          </cell>
          <cell r="BY488">
            <v>0</v>
          </cell>
          <cell r="BZ488">
            <v>12.5</v>
          </cell>
          <cell r="CA488">
            <v>0</v>
          </cell>
          <cell r="CB488">
            <v>0</v>
          </cell>
          <cell r="CC488">
            <v>324.10000000000002</v>
          </cell>
          <cell r="CD488">
            <v>521</v>
          </cell>
          <cell r="CE488">
            <v>0</v>
          </cell>
          <cell r="CF488">
            <v>45.442</v>
          </cell>
          <cell r="CG488">
            <v>70</v>
          </cell>
          <cell r="CH488">
            <v>0</v>
          </cell>
          <cell r="CI488">
            <v>16.920000000000002</v>
          </cell>
          <cell r="CJ488">
            <v>21.6</v>
          </cell>
          <cell r="CK488">
            <v>0</v>
          </cell>
          <cell r="CL488">
            <v>499.9</v>
          </cell>
          <cell r="CM488">
            <v>33.299999999999997</v>
          </cell>
          <cell r="CN488">
            <v>0</v>
          </cell>
          <cell r="CO488">
            <v>12.75</v>
          </cell>
          <cell r="CP488">
            <v>51.3</v>
          </cell>
          <cell r="CQ488">
            <v>157.583</v>
          </cell>
          <cell r="CR488">
            <v>0</v>
          </cell>
          <cell r="CS488">
            <v>48.634</v>
          </cell>
          <cell r="CT488">
            <v>5.2080000000000002</v>
          </cell>
          <cell r="CU488">
            <v>0</v>
          </cell>
          <cell r="CV488">
            <v>14.6</v>
          </cell>
          <cell r="CW488">
            <v>207.143</v>
          </cell>
          <cell r="CX488">
            <v>0.78700000000000003</v>
          </cell>
          <cell r="CY488">
            <v>1.5469999999999999</v>
          </cell>
          <cell r="CZ488">
            <v>203.75</v>
          </cell>
          <cell r="DA488">
            <v>13.369</v>
          </cell>
          <cell r="DB488">
            <v>1.458</v>
          </cell>
          <cell r="DC488">
            <v>2.15</v>
          </cell>
          <cell r="DD488">
            <v>44.024999999999999</v>
          </cell>
          <cell r="DE488">
            <v>49.225999999999999</v>
          </cell>
          <cell r="DF488">
            <v>155.89599999999999</v>
          </cell>
          <cell r="DG488">
            <v>132.21799999999999</v>
          </cell>
          <cell r="DH488">
            <v>33.563000000000002</v>
          </cell>
          <cell r="DI488">
            <v>0</v>
          </cell>
          <cell r="DJ488">
            <v>59.658000000000001</v>
          </cell>
          <cell r="DK488">
            <v>0.91100000000000003</v>
          </cell>
          <cell r="DL488">
            <v>0</v>
          </cell>
          <cell r="DM488">
            <v>647.07000000000005</v>
          </cell>
          <cell r="DN488">
            <v>23.074999999999999</v>
          </cell>
          <cell r="DO488">
            <v>2.0289999999999999</v>
          </cell>
          <cell r="DP488">
            <v>98.832999999999998</v>
          </cell>
          <cell r="DQ488">
            <v>0</v>
          </cell>
          <cell r="DR488">
            <v>58.064999999999998</v>
          </cell>
          <cell r="DS488">
            <v>0</v>
          </cell>
          <cell r="DT488">
            <v>3.04</v>
          </cell>
          <cell r="DU488">
            <v>0</v>
          </cell>
          <cell r="DV488">
            <v>0</v>
          </cell>
          <cell r="DW488">
            <v>33</v>
          </cell>
          <cell r="DX488">
            <v>22.617007823249899</v>
          </cell>
          <cell r="DY488">
            <v>3.04</v>
          </cell>
          <cell r="DZ488">
            <v>44.5</v>
          </cell>
          <cell r="EA488">
            <v>227</v>
          </cell>
          <cell r="EB488">
            <v>176.303864957716</v>
          </cell>
          <cell r="EC488">
            <v>0</v>
          </cell>
          <cell r="ED488">
            <v>0</v>
          </cell>
          <cell r="EE488">
            <v>0</v>
          </cell>
          <cell r="EF488">
            <v>0</v>
          </cell>
          <cell r="EG488">
            <v>12.32</v>
          </cell>
          <cell r="EH488">
            <v>47.186038099999998</v>
          </cell>
          <cell r="EI488">
            <v>18.3</v>
          </cell>
          <cell r="EJ488">
            <v>104</v>
          </cell>
        </row>
        <row r="489">
          <cell r="B489">
            <v>0</v>
          </cell>
          <cell r="C489">
            <v>28.9</v>
          </cell>
          <cell r="D489">
            <v>0</v>
          </cell>
          <cell r="E489">
            <v>0</v>
          </cell>
          <cell r="F489">
            <v>0</v>
          </cell>
          <cell r="G489">
            <v>0</v>
          </cell>
          <cell r="H489">
            <v>2.6</v>
          </cell>
          <cell r="I489">
            <v>0</v>
          </cell>
          <cell r="J489">
            <v>7</v>
          </cell>
          <cell r="K489">
            <v>0</v>
          </cell>
          <cell r="L489">
            <v>0</v>
          </cell>
          <cell r="M489">
            <v>0</v>
          </cell>
          <cell r="N489">
            <v>0</v>
          </cell>
          <cell r="O489">
            <v>2.16</v>
          </cell>
          <cell r="P489">
            <v>0.61181700000000006</v>
          </cell>
          <cell r="Q489">
            <v>3.5</v>
          </cell>
          <cell r="R489">
            <v>0</v>
          </cell>
          <cell r="S489">
            <v>0</v>
          </cell>
          <cell r="T489">
            <v>0</v>
          </cell>
          <cell r="U489">
            <v>47.106000000000002</v>
          </cell>
          <cell r="V489">
            <v>0</v>
          </cell>
          <cell r="W489">
            <v>0</v>
          </cell>
          <cell r="X489">
            <v>7.67</v>
          </cell>
          <cell r="Y489">
            <v>0</v>
          </cell>
          <cell r="Z489">
            <v>0</v>
          </cell>
          <cell r="AA489">
            <v>0</v>
          </cell>
          <cell r="AB489">
            <v>1.5</v>
          </cell>
          <cell r="AC489">
            <v>0</v>
          </cell>
          <cell r="AD489">
            <v>1.9</v>
          </cell>
          <cell r="AE489">
            <v>0</v>
          </cell>
          <cell r="AF489">
            <v>4</v>
          </cell>
          <cell r="AG489"/>
          <cell r="AH489"/>
          <cell r="AI489">
            <v>11.4</v>
          </cell>
          <cell r="AJ489">
            <v>0</v>
          </cell>
          <cell r="AK489"/>
          <cell r="AL489"/>
          <cell r="AM489"/>
          <cell r="AN489">
            <v>0</v>
          </cell>
          <cell r="AO489">
            <v>0</v>
          </cell>
          <cell r="AP489"/>
          <cell r="AQ489"/>
          <cell r="AR489">
            <v>0</v>
          </cell>
          <cell r="AS489">
            <v>0</v>
          </cell>
          <cell r="AT489"/>
          <cell r="AU489"/>
          <cell r="AV489">
            <v>1.9</v>
          </cell>
          <cell r="AW489">
            <v>0</v>
          </cell>
          <cell r="AX489">
            <v>0</v>
          </cell>
          <cell r="AY489">
            <v>0</v>
          </cell>
          <cell r="AZ489">
            <v>0</v>
          </cell>
          <cell r="BA489">
            <v>0</v>
          </cell>
          <cell r="BB489">
            <v>0</v>
          </cell>
          <cell r="BC489">
            <v>0</v>
          </cell>
          <cell r="BD489">
            <v>5.8879999999999999</v>
          </cell>
          <cell r="BE489">
            <v>0.6</v>
          </cell>
          <cell r="BF489">
            <v>0</v>
          </cell>
          <cell r="BG489">
            <v>0</v>
          </cell>
          <cell r="BH489"/>
          <cell r="BI489">
            <v>0</v>
          </cell>
          <cell r="BJ489">
            <v>0</v>
          </cell>
          <cell r="BK489">
            <v>0</v>
          </cell>
          <cell r="BL489">
            <v>0</v>
          </cell>
          <cell r="BM489">
            <v>2</v>
          </cell>
          <cell r="BN489">
            <v>33.1</v>
          </cell>
          <cell r="BO489">
            <v>0</v>
          </cell>
          <cell r="BP489">
            <v>0</v>
          </cell>
          <cell r="BQ489">
            <v>0</v>
          </cell>
          <cell r="BR489">
            <v>0.03</v>
          </cell>
          <cell r="BS489">
            <v>39.200000000000003</v>
          </cell>
          <cell r="BT489">
            <v>1.6</v>
          </cell>
          <cell r="BU489">
            <v>0</v>
          </cell>
          <cell r="BV489">
            <v>0</v>
          </cell>
          <cell r="BW489">
            <v>0</v>
          </cell>
          <cell r="BX489">
            <v>105.72</v>
          </cell>
          <cell r="BY489">
            <v>0</v>
          </cell>
          <cell r="BZ489">
            <v>0</v>
          </cell>
          <cell r="CA489">
            <v>0</v>
          </cell>
          <cell r="CB489">
            <v>0</v>
          </cell>
          <cell r="CC489">
            <v>86</v>
          </cell>
          <cell r="CD489">
            <v>46</v>
          </cell>
          <cell r="CE489">
            <v>0</v>
          </cell>
          <cell r="CF489">
            <v>0</v>
          </cell>
          <cell r="CG489">
            <v>17.3</v>
          </cell>
          <cell r="CH489"/>
          <cell r="CI489">
            <v>4.42</v>
          </cell>
          <cell r="CJ489">
            <v>0</v>
          </cell>
          <cell r="CK489">
            <v>0</v>
          </cell>
          <cell r="CL489">
            <v>173.3</v>
          </cell>
          <cell r="CM489">
            <v>0</v>
          </cell>
          <cell r="CN489">
            <v>0</v>
          </cell>
          <cell r="CO489">
            <v>0</v>
          </cell>
          <cell r="CP489">
            <v>0.4</v>
          </cell>
          <cell r="CQ489">
            <v>155.965</v>
          </cell>
          <cell r="CR489">
            <v>0</v>
          </cell>
          <cell r="CS489">
            <v>56.067</v>
          </cell>
          <cell r="CT489">
            <v>8.4429999999999996</v>
          </cell>
          <cell r="CU489">
            <v>0</v>
          </cell>
          <cell r="CV489">
            <v>0</v>
          </cell>
          <cell r="CW489">
            <v>229.053</v>
          </cell>
          <cell r="CX489">
            <v>1</v>
          </cell>
          <cell r="CY489">
            <v>1.579</v>
          </cell>
          <cell r="CZ489">
            <v>150.524</v>
          </cell>
          <cell r="DA489">
            <v>8.1300000000000008</v>
          </cell>
          <cell r="DB489">
            <v>5.1420000000000003</v>
          </cell>
          <cell r="DC489">
            <v>6.8819999999999997</v>
          </cell>
          <cell r="DD489">
            <v>32.54</v>
          </cell>
          <cell r="DE489">
            <v>68.727999999999994</v>
          </cell>
          <cell r="DF489">
            <v>114.105</v>
          </cell>
          <cell r="DG489">
            <v>126.01600000000001</v>
          </cell>
          <cell r="DH489">
            <v>32.36</v>
          </cell>
          <cell r="DI489">
            <v>0</v>
          </cell>
          <cell r="DJ489">
            <v>67.474000000000004</v>
          </cell>
          <cell r="DK489">
            <v>0</v>
          </cell>
          <cell r="DL489">
            <v>0</v>
          </cell>
          <cell r="DM489">
            <v>611.61500000000001</v>
          </cell>
          <cell r="DN489">
            <v>39.438000000000002</v>
          </cell>
          <cell r="DO489">
            <v>2.2440000000000002</v>
          </cell>
          <cell r="DP489">
            <v>98.772999999999996</v>
          </cell>
          <cell r="DQ489">
            <v>0</v>
          </cell>
          <cell r="DR489">
            <v>42.290999999999997</v>
          </cell>
          <cell r="DS489">
            <v>0</v>
          </cell>
          <cell r="DT489">
            <v>7.2279999999999998</v>
          </cell>
          <cell r="DU489">
            <v>0</v>
          </cell>
          <cell r="DV489">
            <v>0</v>
          </cell>
          <cell r="DW489">
            <v>0</v>
          </cell>
          <cell r="DX489">
            <v>1.3</v>
          </cell>
          <cell r="DY489">
            <v>0</v>
          </cell>
          <cell r="DZ489">
            <v>0</v>
          </cell>
          <cell r="EA489">
            <v>0</v>
          </cell>
          <cell r="EB489">
            <v>31.287848748997401</v>
          </cell>
          <cell r="EC489">
            <v>0</v>
          </cell>
          <cell r="ED489">
            <v>0</v>
          </cell>
          <cell r="EE489">
            <v>0</v>
          </cell>
          <cell r="EF489">
            <v>0</v>
          </cell>
          <cell r="EG489">
            <v>0</v>
          </cell>
          <cell r="EH489">
            <v>0</v>
          </cell>
          <cell r="EI489">
            <v>3</v>
          </cell>
          <cell r="EJ489">
            <v>287.5</v>
          </cell>
        </row>
        <row r="490">
          <cell r="B490">
            <v>0</v>
          </cell>
          <cell r="C490">
            <v>3.6</v>
          </cell>
          <cell r="D490">
            <v>0</v>
          </cell>
          <cell r="E490">
            <v>0</v>
          </cell>
          <cell r="F490">
            <v>0</v>
          </cell>
          <cell r="G490">
            <v>0</v>
          </cell>
          <cell r="H490">
            <v>10.199999999999999</v>
          </cell>
          <cell r="I490">
            <v>0</v>
          </cell>
          <cell r="J490">
            <v>0</v>
          </cell>
          <cell r="K490">
            <v>0</v>
          </cell>
          <cell r="L490">
            <v>0</v>
          </cell>
          <cell r="M490">
            <v>9</v>
          </cell>
          <cell r="N490">
            <v>18.399999999999999</v>
          </cell>
          <cell r="O490">
            <v>0</v>
          </cell>
          <cell r="P490">
            <v>0</v>
          </cell>
          <cell r="Q490">
            <v>0</v>
          </cell>
          <cell r="R490">
            <v>0</v>
          </cell>
          <cell r="S490">
            <v>0</v>
          </cell>
          <cell r="T490">
            <v>0</v>
          </cell>
          <cell r="U490">
            <v>0</v>
          </cell>
          <cell r="V490">
            <v>0</v>
          </cell>
          <cell r="W490">
            <v>949</v>
          </cell>
          <cell r="X490">
            <v>0</v>
          </cell>
          <cell r="Y490">
            <v>7.4039999999999999</v>
          </cell>
          <cell r="Z490">
            <v>106.2</v>
          </cell>
          <cell r="AA490">
            <v>0</v>
          </cell>
          <cell r="AB490">
            <v>0</v>
          </cell>
          <cell r="AC490">
            <v>0</v>
          </cell>
          <cell r="AD490">
            <v>0</v>
          </cell>
          <cell r="AE490">
            <v>52.985981000000002</v>
          </cell>
          <cell r="AF490">
            <v>0</v>
          </cell>
          <cell r="AG490"/>
          <cell r="AH490"/>
          <cell r="AI490">
            <v>0</v>
          </cell>
          <cell r="AJ490">
            <v>0</v>
          </cell>
          <cell r="AK490"/>
          <cell r="AL490"/>
          <cell r="AM490"/>
          <cell r="AN490">
            <v>0</v>
          </cell>
          <cell r="AO490">
            <v>0</v>
          </cell>
          <cell r="AP490"/>
          <cell r="AQ490"/>
          <cell r="AR490">
            <v>-6245.7000000000007</v>
          </cell>
          <cell r="AS490">
            <v>218</v>
          </cell>
          <cell r="AT490"/>
          <cell r="AU490"/>
          <cell r="AV490">
            <v>0</v>
          </cell>
          <cell r="AW490">
            <v>0</v>
          </cell>
          <cell r="AX490">
            <v>0</v>
          </cell>
          <cell r="AY490">
            <v>0</v>
          </cell>
          <cell r="AZ490">
            <v>13.95</v>
          </cell>
          <cell r="BA490">
            <v>0</v>
          </cell>
          <cell r="BB490">
            <v>0</v>
          </cell>
          <cell r="BC490">
            <v>0</v>
          </cell>
          <cell r="BD490">
            <v>59.994999999999997</v>
          </cell>
          <cell r="BE490">
            <v>65.400000000000006</v>
          </cell>
          <cell r="BF490">
            <v>0</v>
          </cell>
          <cell r="BG490">
            <v>0</v>
          </cell>
          <cell r="BH490">
            <v>45.815099098159301</v>
          </cell>
          <cell r="BI490">
            <v>7.83</v>
          </cell>
          <cell r="BJ490">
            <v>0</v>
          </cell>
          <cell r="BK490">
            <v>5.38</v>
          </cell>
          <cell r="BL490">
            <v>0</v>
          </cell>
          <cell r="BM490">
            <v>0</v>
          </cell>
          <cell r="BN490">
            <v>0</v>
          </cell>
          <cell r="BO490">
            <v>0</v>
          </cell>
          <cell r="BP490">
            <v>98.170865600667497</v>
          </cell>
          <cell r="BQ490">
            <v>0</v>
          </cell>
          <cell r="BR490">
            <v>25.63</v>
          </cell>
          <cell r="BS490">
            <v>472.80419641615202</v>
          </cell>
          <cell r="BT490">
            <v>51.8</v>
          </cell>
          <cell r="BU490">
            <v>97</v>
          </cell>
          <cell r="BV490">
            <v>1.583</v>
          </cell>
          <cell r="BW490">
            <v>313.25</v>
          </cell>
          <cell r="BX490">
            <v>1571.54</v>
          </cell>
          <cell r="BY490">
            <v>0</v>
          </cell>
          <cell r="BZ490">
            <v>12.5</v>
          </cell>
          <cell r="CA490">
            <v>0</v>
          </cell>
          <cell r="CB490">
            <v>0</v>
          </cell>
          <cell r="CC490">
            <v>176</v>
          </cell>
          <cell r="CD490">
            <v>472</v>
          </cell>
          <cell r="CE490">
            <v>0</v>
          </cell>
          <cell r="CF490">
            <v>44.914999999999999</v>
          </cell>
          <cell r="CG490">
            <v>46.7</v>
          </cell>
          <cell r="CH490"/>
          <cell r="CI490">
            <v>12.77</v>
          </cell>
          <cell r="CJ490">
            <v>20</v>
          </cell>
          <cell r="CK490">
            <v>0</v>
          </cell>
          <cell r="CL490">
            <v>27</v>
          </cell>
          <cell r="CM490">
            <v>22.7</v>
          </cell>
          <cell r="CN490">
            <v>0</v>
          </cell>
          <cell r="CO490">
            <v>0</v>
          </cell>
          <cell r="CP490">
            <v>51.6</v>
          </cell>
          <cell r="CQ490">
            <v>0</v>
          </cell>
          <cell r="CR490">
            <v>0</v>
          </cell>
          <cell r="CS490">
            <v>0</v>
          </cell>
          <cell r="CT490">
            <v>0</v>
          </cell>
          <cell r="CU490">
            <v>0</v>
          </cell>
          <cell r="CV490">
            <v>0</v>
          </cell>
          <cell r="CW490">
            <v>0</v>
          </cell>
          <cell r="CX490">
            <v>0</v>
          </cell>
          <cell r="CY490">
            <v>0</v>
          </cell>
          <cell r="CZ490">
            <v>0</v>
          </cell>
          <cell r="DA490">
            <v>0</v>
          </cell>
          <cell r="DB490">
            <v>0</v>
          </cell>
          <cell r="DC490">
            <v>0</v>
          </cell>
          <cell r="DD490">
            <v>0</v>
          </cell>
          <cell r="DE490">
            <v>0</v>
          </cell>
          <cell r="DF490">
            <v>0</v>
          </cell>
          <cell r="DG490">
            <v>0</v>
          </cell>
          <cell r="DH490">
            <v>0</v>
          </cell>
          <cell r="DI490">
            <v>0</v>
          </cell>
          <cell r="DJ490">
            <v>0</v>
          </cell>
          <cell r="DK490">
            <v>0</v>
          </cell>
          <cell r="DL490">
            <v>0</v>
          </cell>
          <cell r="DM490">
            <v>0</v>
          </cell>
          <cell r="DN490">
            <v>0</v>
          </cell>
          <cell r="DO490">
            <v>0</v>
          </cell>
          <cell r="DP490">
            <v>0</v>
          </cell>
          <cell r="DQ490">
            <v>0</v>
          </cell>
          <cell r="DR490">
            <v>0</v>
          </cell>
          <cell r="DS490">
            <v>0</v>
          </cell>
          <cell r="DT490">
            <v>0</v>
          </cell>
          <cell r="DU490">
            <v>0</v>
          </cell>
          <cell r="DV490">
            <v>0</v>
          </cell>
          <cell r="DW490">
            <v>33</v>
          </cell>
          <cell r="DX490">
            <v>17.91</v>
          </cell>
          <cell r="DY490">
            <v>3.3</v>
          </cell>
          <cell r="DZ490">
            <v>44.1</v>
          </cell>
          <cell r="EA490">
            <v>0</v>
          </cell>
          <cell r="EB490">
            <v>124.94088330657</v>
          </cell>
          <cell r="EC490">
            <v>0</v>
          </cell>
          <cell r="ED490">
            <v>0</v>
          </cell>
          <cell r="EE490">
            <v>0</v>
          </cell>
          <cell r="EF490">
            <v>0</v>
          </cell>
          <cell r="EG490">
            <v>12.6</v>
          </cell>
          <cell r="EH490">
            <v>47.42</v>
          </cell>
          <cell r="EI490">
            <v>0</v>
          </cell>
          <cell r="EJ490">
            <v>0</v>
          </cell>
        </row>
        <row r="491">
          <cell r="B491">
            <v>0</v>
          </cell>
          <cell r="C491">
            <v>0</v>
          </cell>
          <cell r="D491">
            <v>31</v>
          </cell>
          <cell r="E491">
            <v>0</v>
          </cell>
          <cell r="F491">
            <v>0</v>
          </cell>
          <cell r="G491">
            <v>0</v>
          </cell>
          <cell r="H491">
            <v>0</v>
          </cell>
          <cell r="I491">
            <v>0</v>
          </cell>
          <cell r="J491">
            <v>0</v>
          </cell>
          <cell r="K491">
            <v>0</v>
          </cell>
          <cell r="L491">
            <v>0</v>
          </cell>
          <cell r="M491">
            <v>1584.04</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4.2818800000000001</v>
          </cell>
          <cell r="AF491">
            <v>0</v>
          </cell>
          <cell r="AG491"/>
          <cell r="AH491"/>
          <cell r="AI491">
            <v>0</v>
          </cell>
          <cell r="AJ491">
            <v>0</v>
          </cell>
          <cell r="AK491"/>
          <cell r="AL491"/>
          <cell r="AM491"/>
          <cell r="AN491">
            <v>0</v>
          </cell>
          <cell r="AO491">
            <v>0</v>
          </cell>
          <cell r="AP491"/>
          <cell r="AQ491"/>
          <cell r="AR491">
            <v>0</v>
          </cell>
          <cell r="AS491">
            <v>0</v>
          </cell>
          <cell r="AT491"/>
          <cell r="AU491"/>
          <cell r="AV491">
            <v>0</v>
          </cell>
          <cell r="AW491">
            <v>0</v>
          </cell>
          <cell r="AX491">
            <v>0</v>
          </cell>
          <cell r="AY491">
            <v>0</v>
          </cell>
          <cell r="AZ491">
            <v>0</v>
          </cell>
          <cell r="BA491">
            <v>0</v>
          </cell>
          <cell r="BB491">
            <v>0</v>
          </cell>
          <cell r="BC491">
            <v>0</v>
          </cell>
          <cell r="BD491">
            <v>0</v>
          </cell>
          <cell r="BE491">
            <v>0</v>
          </cell>
          <cell r="BF491">
            <v>0</v>
          </cell>
          <cell r="BG491">
            <v>0</v>
          </cell>
          <cell r="BH491">
            <v>0</v>
          </cell>
          <cell r="BI491">
            <v>20.76</v>
          </cell>
          <cell r="BJ491">
            <v>0</v>
          </cell>
          <cell r="BK491">
            <v>0</v>
          </cell>
          <cell r="BL491">
            <v>0</v>
          </cell>
          <cell r="BM491">
            <v>0</v>
          </cell>
          <cell r="BN491">
            <v>113.5</v>
          </cell>
          <cell r="BO491">
            <v>0</v>
          </cell>
          <cell r="BP491">
            <v>0</v>
          </cell>
          <cell r="BQ491">
            <v>0</v>
          </cell>
          <cell r="BR491">
            <v>0</v>
          </cell>
          <cell r="BS491">
            <v>0</v>
          </cell>
          <cell r="BT491">
            <v>0</v>
          </cell>
          <cell r="BU491">
            <v>0</v>
          </cell>
          <cell r="BV491">
            <v>0</v>
          </cell>
          <cell r="BW491">
            <v>0</v>
          </cell>
          <cell r="BX491">
            <v>0</v>
          </cell>
          <cell r="BY491">
            <v>0</v>
          </cell>
          <cell r="BZ491">
            <v>0</v>
          </cell>
          <cell r="CA491">
            <v>0</v>
          </cell>
          <cell r="CB491">
            <v>0</v>
          </cell>
          <cell r="CC491">
            <v>49</v>
          </cell>
          <cell r="CD491">
            <v>0</v>
          </cell>
          <cell r="CE491">
            <v>0</v>
          </cell>
          <cell r="CF491">
            <v>0</v>
          </cell>
          <cell r="CG491">
            <v>0</v>
          </cell>
          <cell r="CH491"/>
          <cell r="CI491">
            <v>0</v>
          </cell>
          <cell r="CJ491">
            <v>0</v>
          </cell>
          <cell r="CK491">
            <v>0</v>
          </cell>
          <cell r="CL491">
            <v>0.4</v>
          </cell>
          <cell r="CM491">
            <v>0</v>
          </cell>
          <cell r="CN491">
            <v>0</v>
          </cell>
          <cell r="CO491">
            <v>0</v>
          </cell>
          <cell r="CP491">
            <v>0</v>
          </cell>
          <cell r="CQ491">
            <v>0</v>
          </cell>
          <cell r="CR491">
            <v>0</v>
          </cell>
          <cell r="CS491">
            <v>0</v>
          </cell>
          <cell r="CT491">
            <v>0</v>
          </cell>
          <cell r="CU491">
            <v>0</v>
          </cell>
          <cell r="CV491">
            <v>0</v>
          </cell>
          <cell r="CW491">
            <v>0</v>
          </cell>
          <cell r="CX491">
            <v>0</v>
          </cell>
          <cell r="CY491">
            <v>0</v>
          </cell>
          <cell r="CZ491">
            <v>0</v>
          </cell>
          <cell r="DA491">
            <v>0</v>
          </cell>
          <cell r="DB491">
            <v>0</v>
          </cell>
          <cell r="DC491">
            <v>0</v>
          </cell>
          <cell r="DD491">
            <v>0</v>
          </cell>
          <cell r="DE491">
            <v>0</v>
          </cell>
          <cell r="DF491">
            <v>0</v>
          </cell>
          <cell r="DG491">
            <v>0</v>
          </cell>
          <cell r="DH491">
            <v>0</v>
          </cell>
          <cell r="DI491">
            <v>0</v>
          </cell>
          <cell r="DJ491">
            <v>0</v>
          </cell>
          <cell r="DK491">
            <v>0</v>
          </cell>
          <cell r="DL491">
            <v>0</v>
          </cell>
          <cell r="DM491">
            <v>0</v>
          </cell>
          <cell r="DN491">
            <v>0</v>
          </cell>
          <cell r="DO491">
            <v>0</v>
          </cell>
          <cell r="DP491">
            <v>0</v>
          </cell>
          <cell r="DQ491">
            <v>0</v>
          </cell>
          <cell r="DR491">
            <v>0</v>
          </cell>
          <cell r="DS491">
            <v>0</v>
          </cell>
          <cell r="DT491">
            <v>0</v>
          </cell>
          <cell r="DU491">
            <v>0</v>
          </cell>
          <cell r="DV491">
            <v>0</v>
          </cell>
          <cell r="DW491">
            <v>0</v>
          </cell>
          <cell r="DX491">
            <v>0</v>
          </cell>
          <cell r="DY491">
            <v>0</v>
          </cell>
          <cell r="DZ491">
            <v>0</v>
          </cell>
          <cell r="EA491">
            <v>0</v>
          </cell>
          <cell r="EB491">
            <v>0</v>
          </cell>
          <cell r="EC491">
            <v>0</v>
          </cell>
          <cell r="ED491">
            <v>0</v>
          </cell>
          <cell r="EE491">
            <v>0</v>
          </cell>
          <cell r="EF491">
            <v>0</v>
          </cell>
          <cell r="EG491">
            <v>0</v>
          </cell>
          <cell r="EH491">
            <v>0</v>
          </cell>
          <cell r="EI491">
            <v>0</v>
          </cell>
          <cell r="EJ491">
            <v>0</v>
          </cell>
        </row>
        <row r="492">
          <cell r="B492">
            <v>0</v>
          </cell>
          <cell r="C492">
            <v>32.5</v>
          </cell>
          <cell r="D492">
            <v>31</v>
          </cell>
          <cell r="E492">
            <v>0</v>
          </cell>
          <cell r="F492">
            <v>0</v>
          </cell>
          <cell r="G492">
            <v>0</v>
          </cell>
          <cell r="H492">
            <v>12.8</v>
          </cell>
          <cell r="I492">
            <v>0</v>
          </cell>
          <cell r="J492">
            <v>7</v>
          </cell>
          <cell r="K492">
            <v>0</v>
          </cell>
          <cell r="L492">
            <v>0</v>
          </cell>
          <cell r="M492">
            <v>1593.04</v>
          </cell>
          <cell r="N492">
            <v>18.399999999999999</v>
          </cell>
          <cell r="O492">
            <v>2.16</v>
          </cell>
          <cell r="P492">
            <v>0.61181700000000006</v>
          </cell>
          <cell r="Q492">
            <v>3.5</v>
          </cell>
          <cell r="R492">
            <v>0</v>
          </cell>
          <cell r="S492">
            <v>0</v>
          </cell>
          <cell r="T492">
            <v>0</v>
          </cell>
          <cell r="U492">
            <v>47.106000000000002</v>
          </cell>
          <cell r="V492">
            <v>0</v>
          </cell>
          <cell r="W492">
            <v>949</v>
          </cell>
          <cell r="X492">
            <v>7.67</v>
          </cell>
          <cell r="Y492">
            <v>7.4039999999999999</v>
          </cell>
          <cell r="Z492">
            <v>106.2</v>
          </cell>
          <cell r="AA492">
            <v>0</v>
          </cell>
          <cell r="AB492">
            <v>1.5</v>
          </cell>
          <cell r="AC492">
            <v>0</v>
          </cell>
          <cell r="AD492">
            <v>1.9</v>
          </cell>
          <cell r="AE492">
            <v>57.267861000000003</v>
          </cell>
          <cell r="AF492">
            <v>4</v>
          </cell>
          <cell r="AG492"/>
          <cell r="AH492">
            <v>0</v>
          </cell>
          <cell r="AI492">
            <v>11.4</v>
          </cell>
          <cell r="AJ492">
            <v>0</v>
          </cell>
          <cell r="AK492">
            <v>0</v>
          </cell>
          <cell r="AL492">
            <v>0</v>
          </cell>
          <cell r="AM492">
            <v>0</v>
          </cell>
          <cell r="AN492">
            <v>0</v>
          </cell>
          <cell r="AO492">
            <v>0</v>
          </cell>
          <cell r="AP492">
            <v>0</v>
          </cell>
          <cell r="AQ492">
            <v>0</v>
          </cell>
          <cell r="AR492">
            <v>-6245.7000000000007</v>
          </cell>
          <cell r="AS492">
            <v>218</v>
          </cell>
          <cell r="AT492">
            <v>0</v>
          </cell>
          <cell r="AU492">
            <v>0</v>
          </cell>
          <cell r="AV492">
            <v>1.9</v>
          </cell>
          <cell r="AW492">
            <v>0</v>
          </cell>
          <cell r="AX492">
            <v>0</v>
          </cell>
          <cell r="AY492">
            <v>0</v>
          </cell>
          <cell r="AZ492">
            <v>13.95</v>
          </cell>
          <cell r="BA492">
            <v>0</v>
          </cell>
          <cell r="BB492">
            <v>0</v>
          </cell>
          <cell r="BC492">
            <v>0</v>
          </cell>
          <cell r="BD492">
            <v>65.882999999999996</v>
          </cell>
          <cell r="BE492">
            <v>66</v>
          </cell>
          <cell r="BF492">
            <v>0</v>
          </cell>
          <cell r="BG492">
            <v>0</v>
          </cell>
          <cell r="BH492">
            <v>45.815099098159301</v>
          </cell>
          <cell r="BI492">
            <v>28.59</v>
          </cell>
          <cell r="BJ492">
            <v>0</v>
          </cell>
          <cell r="BK492">
            <v>5.38</v>
          </cell>
          <cell r="BL492">
            <v>0</v>
          </cell>
          <cell r="BM492">
            <v>2</v>
          </cell>
          <cell r="BN492">
            <v>146.6</v>
          </cell>
          <cell r="BO492">
            <v>0</v>
          </cell>
          <cell r="BP492">
            <v>98.170865600667497</v>
          </cell>
          <cell r="BQ492">
            <v>0</v>
          </cell>
          <cell r="BR492">
            <v>25.66</v>
          </cell>
          <cell r="BS492">
            <v>512.00419641615201</v>
          </cell>
          <cell r="BT492">
            <v>53.4</v>
          </cell>
          <cell r="BU492">
            <v>97</v>
          </cell>
          <cell r="BV492">
            <v>1.583</v>
          </cell>
          <cell r="BW492">
            <v>313.25</v>
          </cell>
          <cell r="BX492">
            <v>1677.26</v>
          </cell>
          <cell r="BY492">
            <v>0</v>
          </cell>
          <cell r="BZ492">
            <v>12.5</v>
          </cell>
          <cell r="CA492">
            <v>0</v>
          </cell>
          <cell r="CB492">
            <v>0</v>
          </cell>
          <cell r="CC492">
            <v>311</v>
          </cell>
          <cell r="CD492">
            <v>518</v>
          </cell>
          <cell r="CE492">
            <v>0</v>
          </cell>
          <cell r="CF492">
            <v>44.914999999999999</v>
          </cell>
          <cell r="CG492">
            <v>64</v>
          </cell>
          <cell r="CH492">
            <v>0</v>
          </cell>
          <cell r="CI492">
            <v>17.190000000000001</v>
          </cell>
          <cell r="CJ492">
            <v>20</v>
          </cell>
          <cell r="CK492">
            <v>0</v>
          </cell>
          <cell r="CL492">
            <v>200.7</v>
          </cell>
          <cell r="CM492">
            <v>22.7</v>
          </cell>
          <cell r="CN492">
            <v>0</v>
          </cell>
          <cell r="CO492">
            <v>0</v>
          </cell>
          <cell r="CP492">
            <v>52</v>
          </cell>
          <cell r="CQ492">
            <v>155.965</v>
          </cell>
          <cell r="CR492">
            <v>0</v>
          </cell>
          <cell r="CS492">
            <v>56.067</v>
          </cell>
          <cell r="CT492">
            <v>8.4429999999999996</v>
          </cell>
          <cell r="CU492">
            <v>0</v>
          </cell>
          <cell r="CV492">
            <v>0</v>
          </cell>
          <cell r="CW492">
            <v>229.053</v>
          </cell>
          <cell r="CX492">
            <v>1</v>
          </cell>
          <cell r="CY492">
            <v>1.579</v>
          </cell>
          <cell r="CZ492">
            <v>150.524</v>
          </cell>
          <cell r="DA492">
            <v>8.1300000000000008</v>
          </cell>
          <cell r="DB492">
            <v>5.1420000000000003</v>
          </cell>
          <cell r="DC492">
            <v>6.8819999999999997</v>
          </cell>
          <cell r="DD492">
            <v>32.54</v>
          </cell>
          <cell r="DE492">
            <v>68.727999999999994</v>
          </cell>
          <cell r="DF492">
            <v>114.105</v>
          </cell>
          <cell r="DG492">
            <v>126.01600000000001</v>
          </cell>
          <cell r="DH492">
            <v>32.36</v>
          </cell>
          <cell r="DI492">
            <v>0</v>
          </cell>
          <cell r="DJ492">
            <v>67.474000000000004</v>
          </cell>
          <cell r="DK492">
            <v>0</v>
          </cell>
          <cell r="DL492">
            <v>0</v>
          </cell>
          <cell r="DM492">
            <v>611.61500000000001</v>
          </cell>
          <cell r="DN492">
            <v>39.438000000000002</v>
          </cell>
          <cell r="DO492">
            <v>2.2440000000000002</v>
          </cell>
          <cell r="DP492">
            <v>98.772999999999996</v>
          </cell>
          <cell r="DQ492">
            <v>0</v>
          </cell>
          <cell r="DR492">
            <v>42.290999999999997</v>
          </cell>
          <cell r="DS492">
            <v>0</v>
          </cell>
          <cell r="DT492">
            <v>7.2279999999999998</v>
          </cell>
          <cell r="DU492">
            <v>0</v>
          </cell>
          <cell r="DV492">
            <v>0</v>
          </cell>
          <cell r="DW492">
            <v>33</v>
          </cell>
          <cell r="DX492">
            <v>19.21</v>
          </cell>
          <cell r="DY492">
            <v>3.3</v>
          </cell>
          <cell r="DZ492">
            <v>44.1</v>
          </cell>
          <cell r="EA492">
            <v>0</v>
          </cell>
          <cell r="EB492">
            <v>156.22873205556701</v>
          </cell>
          <cell r="EC492">
            <v>0</v>
          </cell>
          <cell r="ED492">
            <v>0</v>
          </cell>
          <cell r="EE492">
            <v>0</v>
          </cell>
          <cell r="EF492">
            <v>0</v>
          </cell>
          <cell r="EG492">
            <v>12.6</v>
          </cell>
          <cell r="EH492">
            <v>47.42</v>
          </cell>
          <cell r="EI492">
            <v>3</v>
          </cell>
          <cell r="EJ492">
            <v>287.5</v>
          </cell>
        </row>
        <row r="493">
          <cell r="B493">
            <v>0</v>
          </cell>
          <cell r="C493">
            <v>27</v>
          </cell>
          <cell r="D493">
            <v>0</v>
          </cell>
          <cell r="E493">
            <v>0</v>
          </cell>
          <cell r="F493">
            <v>0</v>
          </cell>
          <cell r="G493">
            <v>0</v>
          </cell>
          <cell r="H493">
            <v>2.6</v>
          </cell>
          <cell r="I493">
            <v>0</v>
          </cell>
          <cell r="J493">
            <v>7</v>
          </cell>
          <cell r="K493">
            <v>0</v>
          </cell>
          <cell r="L493">
            <v>0</v>
          </cell>
          <cell r="M493">
            <v>0</v>
          </cell>
          <cell r="N493">
            <v>0</v>
          </cell>
          <cell r="O493">
            <v>2.16</v>
          </cell>
          <cell r="P493">
            <v>0.61181700000000006</v>
          </cell>
          <cell r="Q493">
            <v>3.5</v>
          </cell>
          <cell r="R493">
            <v>0</v>
          </cell>
          <cell r="S493">
            <v>0</v>
          </cell>
          <cell r="T493">
            <v>0</v>
          </cell>
          <cell r="U493">
            <v>47.106000000000002</v>
          </cell>
          <cell r="V493">
            <v>0</v>
          </cell>
          <cell r="W493">
            <v>0</v>
          </cell>
          <cell r="X493">
            <v>3.1768128299999998</v>
          </cell>
          <cell r="Y493">
            <v>0</v>
          </cell>
          <cell r="Z493">
            <v>0</v>
          </cell>
          <cell r="AA493">
            <v>0</v>
          </cell>
          <cell r="AB493">
            <v>1.5</v>
          </cell>
          <cell r="AC493">
            <v>0</v>
          </cell>
          <cell r="AD493">
            <v>1.7</v>
          </cell>
          <cell r="AE493">
            <v>0</v>
          </cell>
          <cell r="AF493">
            <v>4.01</v>
          </cell>
          <cell r="AG493"/>
          <cell r="AH493"/>
          <cell r="AI493">
            <v>11.4</v>
          </cell>
          <cell r="AJ493">
            <v>0</v>
          </cell>
          <cell r="AK493"/>
          <cell r="AL493"/>
          <cell r="AM493"/>
          <cell r="AN493">
            <v>0</v>
          </cell>
          <cell r="AO493">
            <v>0</v>
          </cell>
          <cell r="AP493"/>
          <cell r="AQ493"/>
          <cell r="AR493">
            <v>0</v>
          </cell>
          <cell r="AS493">
            <v>0</v>
          </cell>
          <cell r="AT493"/>
          <cell r="AU493"/>
          <cell r="AV493"/>
          <cell r="AW493">
            <v>0</v>
          </cell>
          <cell r="AX493">
            <v>0</v>
          </cell>
          <cell r="AY493">
            <v>0</v>
          </cell>
          <cell r="AZ493">
            <v>0</v>
          </cell>
          <cell r="BA493">
            <v>0</v>
          </cell>
          <cell r="BB493">
            <v>0</v>
          </cell>
          <cell r="BC493">
            <v>0</v>
          </cell>
          <cell r="BD493">
            <v>5.9</v>
          </cell>
          <cell r="BE493">
            <v>0.6</v>
          </cell>
          <cell r="BF493">
            <v>0</v>
          </cell>
          <cell r="BG493">
            <v>0</v>
          </cell>
          <cell r="BH493">
            <v>0</v>
          </cell>
          <cell r="BI493">
            <v>0.56999999999999995</v>
          </cell>
          <cell r="BJ493">
            <v>0</v>
          </cell>
          <cell r="BK493">
            <v>0</v>
          </cell>
          <cell r="BL493">
            <v>0</v>
          </cell>
          <cell r="BM493">
            <v>2</v>
          </cell>
          <cell r="BN493">
            <v>2.4089999999999998</v>
          </cell>
          <cell r="BO493">
            <v>0</v>
          </cell>
          <cell r="BP493">
            <v>0</v>
          </cell>
          <cell r="BQ493">
            <v>0</v>
          </cell>
          <cell r="BR493">
            <v>0.03</v>
          </cell>
          <cell r="BS493">
            <v>39.183884675034101</v>
          </cell>
          <cell r="BT493">
            <v>0.9</v>
          </cell>
          <cell r="BU493">
            <v>0</v>
          </cell>
          <cell r="BV493">
            <v>0</v>
          </cell>
          <cell r="BW493">
            <v>0</v>
          </cell>
          <cell r="BX493">
            <v>125.02</v>
          </cell>
          <cell r="BY493">
            <v>0</v>
          </cell>
          <cell r="BZ493">
            <v>0</v>
          </cell>
          <cell r="CA493">
            <v>0</v>
          </cell>
          <cell r="CB493">
            <v>0</v>
          </cell>
          <cell r="CC493">
            <v>79.900000000000006</v>
          </cell>
          <cell r="CD493">
            <v>46</v>
          </cell>
          <cell r="CE493">
            <v>0</v>
          </cell>
          <cell r="CF493">
            <v>0</v>
          </cell>
          <cell r="CG493">
            <v>17.3</v>
          </cell>
          <cell r="CH493"/>
          <cell r="CI493">
            <v>4.42</v>
          </cell>
          <cell r="CJ493">
            <v>0</v>
          </cell>
          <cell r="CK493">
            <v>0</v>
          </cell>
          <cell r="CL493">
            <v>173.3</v>
          </cell>
          <cell r="CM493">
            <v>0</v>
          </cell>
          <cell r="CN493">
            <v>0</v>
          </cell>
          <cell r="CO493">
            <v>0</v>
          </cell>
          <cell r="CP493">
            <v>0.4</v>
          </cell>
          <cell r="CQ493">
            <v>168.97</v>
          </cell>
          <cell r="CR493">
            <v>0</v>
          </cell>
          <cell r="CS493">
            <v>56.067</v>
          </cell>
          <cell r="CT493">
            <v>8.4429999999999996</v>
          </cell>
          <cell r="CU493">
            <v>0</v>
          </cell>
          <cell r="CV493">
            <v>0.5</v>
          </cell>
          <cell r="CW493">
            <v>214.59299999999999</v>
          </cell>
          <cell r="CX493">
            <v>1</v>
          </cell>
          <cell r="CY493">
            <v>1.579</v>
          </cell>
          <cell r="CZ493">
            <v>216.18799999999999</v>
          </cell>
          <cell r="DA493">
            <v>8.1300000000000008</v>
          </cell>
          <cell r="DB493">
            <v>1.397</v>
          </cell>
          <cell r="DC493">
            <v>0.99099999999999999</v>
          </cell>
          <cell r="DD493">
            <v>46.929000000000002</v>
          </cell>
          <cell r="DE493">
            <v>38.966000000000001</v>
          </cell>
          <cell r="DF493">
            <v>115.102</v>
          </cell>
          <cell r="DG493">
            <v>135.72</v>
          </cell>
          <cell r="DH493">
            <v>32.002000000000002</v>
          </cell>
          <cell r="DI493">
            <v>0</v>
          </cell>
          <cell r="DJ493">
            <v>67.575999999999993</v>
          </cell>
          <cell r="DK493">
            <v>0</v>
          </cell>
          <cell r="DL493">
            <v>0</v>
          </cell>
          <cell r="DM493">
            <v>611.61500000000001</v>
          </cell>
          <cell r="DN493">
            <v>39.438000000000002</v>
          </cell>
          <cell r="DO493">
            <v>2.2440000000000002</v>
          </cell>
          <cell r="DP493">
            <v>98.772999999999996</v>
          </cell>
          <cell r="DQ493">
            <v>0</v>
          </cell>
          <cell r="DR493">
            <v>53.134999999999998</v>
          </cell>
          <cell r="DS493">
            <v>0</v>
          </cell>
          <cell r="DT493">
            <v>7.2279999999999998</v>
          </cell>
          <cell r="DU493">
            <v>0</v>
          </cell>
          <cell r="DV493">
            <v>0</v>
          </cell>
          <cell r="DW493">
            <v>0</v>
          </cell>
          <cell r="DX493">
            <v>0</v>
          </cell>
          <cell r="DY493">
            <v>0</v>
          </cell>
          <cell r="DZ493">
            <v>0</v>
          </cell>
          <cell r="EA493">
            <v>0</v>
          </cell>
          <cell r="EB493">
            <v>66.505767242459598</v>
          </cell>
          <cell r="EC493">
            <v>0</v>
          </cell>
          <cell r="ED493">
            <v>0</v>
          </cell>
          <cell r="EE493">
            <v>0</v>
          </cell>
          <cell r="EF493">
            <v>0</v>
          </cell>
          <cell r="EG493">
            <v>0</v>
          </cell>
          <cell r="EH493">
            <v>0</v>
          </cell>
          <cell r="EI493">
            <v>3</v>
          </cell>
          <cell r="EJ493">
            <v>287.8</v>
          </cell>
        </row>
        <row r="494">
          <cell r="B494">
            <v>0</v>
          </cell>
          <cell r="C494">
            <v>3.6</v>
          </cell>
          <cell r="D494">
            <v>0</v>
          </cell>
          <cell r="E494">
            <v>0</v>
          </cell>
          <cell r="F494">
            <v>0</v>
          </cell>
          <cell r="G494">
            <v>0</v>
          </cell>
          <cell r="H494">
            <v>10.199999999999999</v>
          </cell>
          <cell r="I494">
            <v>0</v>
          </cell>
          <cell r="J494">
            <v>0</v>
          </cell>
          <cell r="K494">
            <v>0</v>
          </cell>
          <cell r="L494">
            <v>0</v>
          </cell>
          <cell r="M494">
            <v>9</v>
          </cell>
          <cell r="N494">
            <v>16.5</v>
          </cell>
          <cell r="O494">
            <v>0</v>
          </cell>
          <cell r="P494">
            <v>0</v>
          </cell>
          <cell r="Q494">
            <v>0</v>
          </cell>
          <cell r="R494">
            <v>0</v>
          </cell>
          <cell r="S494">
            <v>0</v>
          </cell>
          <cell r="T494">
            <v>0</v>
          </cell>
          <cell r="U494">
            <v>0</v>
          </cell>
          <cell r="V494">
            <v>0</v>
          </cell>
          <cell r="W494">
            <v>949</v>
          </cell>
          <cell r="X494">
            <v>0</v>
          </cell>
          <cell r="Y494">
            <v>6.4960000000000004</v>
          </cell>
          <cell r="Z494">
            <v>106.2</v>
          </cell>
          <cell r="AA494">
            <v>0</v>
          </cell>
          <cell r="AB494">
            <v>0</v>
          </cell>
          <cell r="AC494">
            <v>0</v>
          </cell>
          <cell r="AD494">
            <v>0</v>
          </cell>
          <cell r="AE494">
            <v>51.8286441705295</v>
          </cell>
          <cell r="AF494">
            <v>0</v>
          </cell>
          <cell r="AG494"/>
          <cell r="AH494"/>
          <cell r="AI494">
            <v>0</v>
          </cell>
          <cell r="AJ494">
            <v>0</v>
          </cell>
          <cell r="AK494"/>
          <cell r="AL494"/>
          <cell r="AM494"/>
          <cell r="AN494">
            <v>0</v>
          </cell>
          <cell r="AO494">
            <v>0</v>
          </cell>
          <cell r="AP494"/>
          <cell r="AQ494"/>
          <cell r="AR494">
            <v>-6245.7</v>
          </cell>
          <cell r="AS494">
            <v>214.8</v>
          </cell>
          <cell r="AT494"/>
          <cell r="AU494"/>
          <cell r="AV494">
            <v>0</v>
          </cell>
          <cell r="AW494">
            <v>0</v>
          </cell>
          <cell r="AX494">
            <v>0</v>
          </cell>
          <cell r="AY494">
            <v>0</v>
          </cell>
          <cell r="AZ494">
            <v>11.71</v>
          </cell>
          <cell r="BA494">
            <v>0</v>
          </cell>
          <cell r="BB494">
            <v>0</v>
          </cell>
          <cell r="BC494">
            <v>0</v>
          </cell>
          <cell r="BD494">
            <v>60</v>
          </cell>
          <cell r="BE494">
            <v>65.400000000000006</v>
          </cell>
          <cell r="BF494">
            <v>0</v>
          </cell>
          <cell r="BG494">
            <v>0</v>
          </cell>
          <cell r="BH494">
            <v>45.815099098159301</v>
          </cell>
          <cell r="BI494">
            <v>6.62</v>
          </cell>
          <cell r="BJ494">
            <v>0</v>
          </cell>
          <cell r="BK494">
            <v>15.3</v>
          </cell>
          <cell r="BL494">
            <v>0</v>
          </cell>
          <cell r="BM494">
            <v>0</v>
          </cell>
          <cell r="BN494">
            <v>0</v>
          </cell>
          <cell r="BO494">
            <v>0</v>
          </cell>
          <cell r="BP494">
            <v>98.170865600667497</v>
          </cell>
          <cell r="BQ494">
            <v>11.762</v>
          </cell>
          <cell r="BR494">
            <v>25.63</v>
          </cell>
          <cell r="BS494">
            <v>472.80419641615202</v>
          </cell>
          <cell r="BT494">
            <v>49.9</v>
          </cell>
          <cell r="BU494">
            <v>91.97</v>
          </cell>
          <cell r="BV494">
            <v>1.4430000000000001</v>
          </cell>
          <cell r="BW494">
            <v>323.3</v>
          </cell>
          <cell r="BX494">
            <v>1552</v>
          </cell>
          <cell r="BY494">
            <v>0</v>
          </cell>
          <cell r="BZ494">
            <v>12.5</v>
          </cell>
          <cell r="CA494">
            <v>0</v>
          </cell>
          <cell r="CB494">
            <v>0</v>
          </cell>
          <cell r="CC494">
            <v>176</v>
          </cell>
          <cell r="CD494">
            <v>472</v>
          </cell>
          <cell r="CE494">
            <v>0</v>
          </cell>
          <cell r="CF494">
            <v>44.914999999999999</v>
          </cell>
          <cell r="CG494">
            <v>46.7</v>
          </cell>
          <cell r="CH494"/>
          <cell r="CI494">
            <v>12.77</v>
          </cell>
          <cell r="CJ494">
            <v>20</v>
          </cell>
          <cell r="CK494">
            <v>0</v>
          </cell>
          <cell r="CL494">
            <v>27</v>
          </cell>
          <cell r="CM494">
            <v>22.7</v>
          </cell>
          <cell r="CN494">
            <v>0</v>
          </cell>
          <cell r="CO494">
            <v>0</v>
          </cell>
          <cell r="CP494">
            <v>51.6</v>
          </cell>
          <cell r="CQ494">
            <v>0</v>
          </cell>
          <cell r="CR494">
            <v>0</v>
          </cell>
          <cell r="CS494">
            <v>0</v>
          </cell>
          <cell r="CT494">
            <v>0</v>
          </cell>
          <cell r="CU494">
            <v>0</v>
          </cell>
          <cell r="CV494">
            <v>0</v>
          </cell>
          <cell r="CW494">
            <v>0</v>
          </cell>
          <cell r="CX494">
            <v>0</v>
          </cell>
          <cell r="CY494">
            <v>0</v>
          </cell>
          <cell r="CZ494">
            <v>0</v>
          </cell>
          <cell r="DA494">
            <v>0</v>
          </cell>
          <cell r="DB494">
            <v>0</v>
          </cell>
          <cell r="DC494">
            <v>0</v>
          </cell>
          <cell r="DD494">
            <v>0</v>
          </cell>
          <cell r="DE494">
            <v>0</v>
          </cell>
          <cell r="DF494">
            <v>0</v>
          </cell>
          <cell r="DG494">
            <v>0</v>
          </cell>
          <cell r="DH494">
            <v>0</v>
          </cell>
          <cell r="DI494">
            <v>0</v>
          </cell>
          <cell r="DJ494">
            <v>0</v>
          </cell>
          <cell r="DK494">
            <v>0</v>
          </cell>
          <cell r="DL494">
            <v>0</v>
          </cell>
          <cell r="DM494">
            <v>0</v>
          </cell>
          <cell r="DN494">
            <v>0</v>
          </cell>
          <cell r="DO494">
            <v>0</v>
          </cell>
          <cell r="DP494">
            <v>0</v>
          </cell>
          <cell r="DQ494">
            <v>0</v>
          </cell>
          <cell r="DR494">
            <v>0</v>
          </cell>
          <cell r="DS494">
            <v>0</v>
          </cell>
          <cell r="DT494">
            <v>0</v>
          </cell>
          <cell r="DU494">
            <v>0</v>
          </cell>
          <cell r="DV494">
            <v>0</v>
          </cell>
          <cell r="DW494">
            <v>33</v>
          </cell>
          <cell r="DX494">
            <v>16.510242177634201</v>
          </cell>
          <cell r="DY494">
            <v>3.04</v>
          </cell>
          <cell r="DZ494">
            <v>42.8</v>
          </cell>
          <cell r="EA494">
            <v>0</v>
          </cell>
          <cell r="EB494">
            <v>120.076820025137</v>
          </cell>
          <cell r="EC494">
            <v>0</v>
          </cell>
          <cell r="ED494">
            <v>0</v>
          </cell>
          <cell r="EE494">
            <v>0</v>
          </cell>
          <cell r="EF494">
            <v>0</v>
          </cell>
          <cell r="EG494">
            <v>12.6</v>
          </cell>
          <cell r="EH494">
            <v>42.8479569</v>
          </cell>
          <cell r="EI494">
            <v>0</v>
          </cell>
          <cell r="EJ494">
            <v>0</v>
          </cell>
        </row>
        <row r="495">
          <cell r="B495">
            <v>0</v>
          </cell>
          <cell r="C495">
            <v>0</v>
          </cell>
          <cell r="D495">
            <v>31</v>
          </cell>
          <cell r="E495">
            <v>0</v>
          </cell>
          <cell r="F495">
            <v>0</v>
          </cell>
          <cell r="G495">
            <v>0</v>
          </cell>
          <cell r="H495">
            <v>0</v>
          </cell>
          <cell r="I495">
            <v>0</v>
          </cell>
          <cell r="J495">
            <v>0</v>
          </cell>
          <cell r="K495">
            <v>0</v>
          </cell>
          <cell r="L495">
            <v>0</v>
          </cell>
          <cell r="M495">
            <v>1584.04</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4.2942235690948696</v>
          </cell>
          <cell r="AF495">
            <v>0</v>
          </cell>
          <cell r="AG495"/>
          <cell r="AH495"/>
          <cell r="AI495">
            <v>0</v>
          </cell>
          <cell r="AJ495">
            <v>0</v>
          </cell>
          <cell r="AK495"/>
          <cell r="AL495"/>
          <cell r="AM495"/>
          <cell r="AN495">
            <v>0</v>
          </cell>
          <cell r="AO495">
            <v>0</v>
          </cell>
          <cell r="AP495"/>
          <cell r="AQ495"/>
          <cell r="AR495">
            <v>0</v>
          </cell>
          <cell r="AS495">
            <v>0</v>
          </cell>
          <cell r="AT495"/>
          <cell r="AU495"/>
          <cell r="AV495">
            <v>0</v>
          </cell>
          <cell r="AW495">
            <v>0</v>
          </cell>
          <cell r="AX495">
            <v>0</v>
          </cell>
          <cell r="AY495">
            <v>0</v>
          </cell>
          <cell r="AZ495">
            <v>0</v>
          </cell>
          <cell r="BA495">
            <v>0</v>
          </cell>
          <cell r="BB495">
            <v>0</v>
          </cell>
          <cell r="BC495">
            <v>0</v>
          </cell>
          <cell r="BD495">
            <v>0</v>
          </cell>
          <cell r="BE495">
            <v>0</v>
          </cell>
          <cell r="BF495">
            <v>0</v>
          </cell>
          <cell r="BG495">
            <v>0</v>
          </cell>
          <cell r="BH495">
            <v>0</v>
          </cell>
          <cell r="BI495">
            <v>20.8</v>
          </cell>
          <cell r="BJ495">
            <v>0</v>
          </cell>
          <cell r="BK495">
            <v>0</v>
          </cell>
          <cell r="BL495">
            <v>0</v>
          </cell>
          <cell r="BM495">
            <v>0</v>
          </cell>
          <cell r="BN495">
            <v>135.4</v>
          </cell>
          <cell r="BO495">
            <v>0</v>
          </cell>
          <cell r="BP495">
            <v>0</v>
          </cell>
          <cell r="BQ495">
            <v>0</v>
          </cell>
          <cell r="BR495">
            <v>0</v>
          </cell>
          <cell r="BS495">
            <v>0</v>
          </cell>
          <cell r="BT495">
            <v>0</v>
          </cell>
          <cell r="BU495">
            <v>0</v>
          </cell>
          <cell r="BV495">
            <v>0</v>
          </cell>
          <cell r="BW495">
            <v>0</v>
          </cell>
          <cell r="BX495">
            <v>0</v>
          </cell>
          <cell r="BY495">
            <v>0</v>
          </cell>
          <cell r="BZ495">
            <v>0</v>
          </cell>
          <cell r="CA495">
            <v>0</v>
          </cell>
          <cell r="CB495">
            <v>0</v>
          </cell>
          <cell r="CC495">
            <v>49</v>
          </cell>
          <cell r="CD495">
            <v>0</v>
          </cell>
          <cell r="CE495">
            <v>0</v>
          </cell>
          <cell r="CF495">
            <v>0</v>
          </cell>
          <cell r="CG495">
            <v>0</v>
          </cell>
          <cell r="CH495"/>
          <cell r="CI495">
            <v>0</v>
          </cell>
          <cell r="CJ495">
            <v>0</v>
          </cell>
          <cell r="CK495">
            <v>0</v>
          </cell>
          <cell r="CL495">
            <v>0.4</v>
          </cell>
          <cell r="CM495">
            <v>0</v>
          </cell>
          <cell r="CN495">
            <v>0</v>
          </cell>
          <cell r="CO495">
            <v>0</v>
          </cell>
          <cell r="CP495">
            <v>0</v>
          </cell>
          <cell r="CQ495">
            <v>0</v>
          </cell>
          <cell r="CR495">
            <v>0</v>
          </cell>
          <cell r="CS495">
            <v>0</v>
          </cell>
          <cell r="CT495">
            <v>0</v>
          </cell>
          <cell r="CU495">
            <v>0</v>
          </cell>
          <cell r="CV495">
            <v>0</v>
          </cell>
          <cell r="CW495">
            <v>0</v>
          </cell>
          <cell r="CX495">
            <v>0</v>
          </cell>
          <cell r="CY495">
            <v>0</v>
          </cell>
          <cell r="CZ495">
            <v>0</v>
          </cell>
          <cell r="DA495">
            <v>0</v>
          </cell>
          <cell r="DB495">
            <v>0</v>
          </cell>
          <cell r="DC495">
            <v>0</v>
          </cell>
          <cell r="DD495">
            <v>0</v>
          </cell>
          <cell r="DE495">
            <v>0</v>
          </cell>
          <cell r="DF495">
            <v>0</v>
          </cell>
          <cell r="DG495">
            <v>0</v>
          </cell>
          <cell r="DH495">
            <v>0</v>
          </cell>
          <cell r="DI495">
            <v>0</v>
          </cell>
          <cell r="DJ495">
            <v>0</v>
          </cell>
          <cell r="DK495">
            <v>0</v>
          </cell>
          <cell r="DL495">
            <v>0</v>
          </cell>
          <cell r="DM495">
            <v>0</v>
          </cell>
          <cell r="DN495">
            <v>0</v>
          </cell>
          <cell r="DO495">
            <v>0</v>
          </cell>
          <cell r="DP495">
            <v>0</v>
          </cell>
          <cell r="DQ495">
            <v>0</v>
          </cell>
          <cell r="DR495">
            <v>0</v>
          </cell>
          <cell r="DS495">
            <v>0</v>
          </cell>
          <cell r="DT495">
            <v>0</v>
          </cell>
          <cell r="DU495">
            <v>0</v>
          </cell>
          <cell r="DV495">
            <v>0</v>
          </cell>
          <cell r="DW495">
            <v>0</v>
          </cell>
          <cell r="DX495">
            <v>0</v>
          </cell>
          <cell r="DY495">
            <v>0</v>
          </cell>
          <cell r="DZ495">
            <v>0</v>
          </cell>
          <cell r="EA495">
            <v>0</v>
          </cell>
          <cell r="EB495">
            <v>0</v>
          </cell>
          <cell r="EC495">
            <v>0</v>
          </cell>
          <cell r="ED495">
            <v>0</v>
          </cell>
          <cell r="EE495">
            <v>0</v>
          </cell>
          <cell r="EF495">
            <v>0</v>
          </cell>
          <cell r="EG495">
            <v>0</v>
          </cell>
          <cell r="EH495">
            <v>0</v>
          </cell>
          <cell r="EI495">
            <v>0</v>
          </cell>
          <cell r="EJ495">
            <v>0</v>
          </cell>
        </row>
        <row r="496">
          <cell r="B496">
            <v>0</v>
          </cell>
          <cell r="C496">
            <v>30.6</v>
          </cell>
          <cell r="D496">
            <v>31</v>
          </cell>
          <cell r="E496">
            <v>0</v>
          </cell>
          <cell r="F496">
            <v>0</v>
          </cell>
          <cell r="G496">
            <v>0</v>
          </cell>
          <cell r="H496">
            <v>12.8</v>
          </cell>
          <cell r="I496">
            <v>0</v>
          </cell>
          <cell r="J496">
            <v>7</v>
          </cell>
          <cell r="K496">
            <v>0</v>
          </cell>
          <cell r="L496">
            <v>0</v>
          </cell>
          <cell r="M496">
            <v>1593.04</v>
          </cell>
          <cell r="N496">
            <v>16.5</v>
          </cell>
          <cell r="O496">
            <v>2.16</v>
          </cell>
          <cell r="P496">
            <v>0.61181700000000006</v>
          </cell>
          <cell r="Q496">
            <v>3.5</v>
          </cell>
          <cell r="R496">
            <v>0</v>
          </cell>
          <cell r="S496">
            <v>0</v>
          </cell>
          <cell r="T496">
            <v>0</v>
          </cell>
          <cell r="U496">
            <v>47.106000000000002</v>
          </cell>
          <cell r="V496">
            <v>0</v>
          </cell>
          <cell r="W496">
            <v>949</v>
          </cell>
          <cell r="X496">
            <v>3.1768128299999998</v>
          </cell>
          <cell r="Y496">
            <v>6.4960000000000004</v>
          </cell>
          <cell r="Z496">
            <v>106.2</v>
          </cell>
          <cell r="AA496">
            <v>0</v>
          </cell>
          <cell r="AB496">
            <v>1.5</v>
          </cell>
          <cell r="AC496">
            <v>0</v>
          </cell>
          <cell r="AD496">
            <v>2.5</v>
          </cell>
          <cell r="AE496">
            <v>56.122867739624297</v>
          </cell>
          <cell r="AF496">
            <v>4.01</v>
          </cell>
          <cell r="AG496"/>
          <cell r="AH496">
            <v>0</v>
          </cell>
          <cell r="AI496">
            <v>11.4</v>
          </cell>
          <cell r="AJ496">
            <v>0</v>
          </cell>
          <cell r="AK496">
            <v>0</v>
          </cell>
          <cell r="AL496">
            <v>0</v>
          </cell>
          <cell r="AM496">
            <v>0</v>
          </cell>
          <cell r="AN496">
            <v>0</v>
          </cell>
          <cell r="AO496">
            <v>0</v>
          </cell>
          <cell r="AP496">
            <v>0</v>
          </cell>
          <cell r="AQ496">
            <v>0</v>
          </cell>
          <cell r="AR496">
            <v>-6245.7</v>
          </cell>
          <cell r="AS496">
            <v>214.8</v>
          </cell>
          <cell r="AT496">
            <v>0</v>
          </cell>
          <cell r="AU496">
            <v>0</v>
          </cell>
          <cell r="AV496">
            <v>0</v>
          </cell>
          <cell r="AW496">
            <v>0</v>
          </cell>
          <cell r="AX496">
            <v>0</v>
          </cell>
          <cell r="AY496">
            <v>0</v>
          </cell>
          <cell r="AZ496">
            <v>11.71</v>
          </cell>
          <cell r="BA496">
            <v>0</v>
          </cell>
          <cell r="BB496">
            <v>0</v>
          </cell>
          <cell r="BC496">
            <v>0</v>
          </cell>
          <cell r="BD496">
            <v>65.900000000000006</v>
          </cell>
          <cell r="BE496">
            <v>66</v>
          </cell>
          <cell r="BF496">
            <v>0</v>
          </cell>
          <cell r="BG496">
            <v>0</v>
          </cell>
          <cell r="BH496">
            <v>45.815099098159301</v>
          </cell>
          <cell r="BI496">
            <v>27.99</v>
          </cell>
          <cell r="BJ496">
            <v>0</v>
          </cell>
          <cell r="BK496">
            <v>15.3</v>
          </cell>
          <cell r="BL496">
            <v>0</v>
          </cell>
          <cell r="BM496">
            <v>2</v>
          </cell>
          <cell r="BN496">
            <v>137.809</v>
          </cell>
          <cell r="BO496">
            <v>0</v>
          </cell>
          <cell r="BP496">
            <v>98.170865600667497</v>
          </cell>
          <cell r="BQ496">
            <v>11.762</v>
          </cell>
          <cell r="BR496">
            <v>25.66</v>
          </cell>
          <cell r="BS496">
            <v>511.98808109118602</v>
          </cell>
          <cell r="BT496">
            <v>50.8</v>
          </cell>
          <cell r="BU496">
            <v>91.97</v>
          </cell>
          <cell r="BV496">
            <v>1.4430000000000001</v>
          </cell>
          <cell r="BW496">
            <v>323.3</v>
          </cell>
          <cell r="BX496">
            <v>1677.02</v>
          </cell>
          <cell r="BY496">
            <v>0</v>
          </cell>
          <cell r="BZ496">
            <v>12.5</v>
          </cell>
          <cell r="CA496">
            <v>0</v>
          </cell>
          <cell r="CB496">
            <v>0</v>
          </cell>
          <cell r="CC496">
            <v>304.89999999999998</v>
          </cell>
          <cell r="CD496">
            <v>518</v>
          </cell>
          <cell r="CE496">
            <v>0</v>
          </cell>
          <cell r="CF496">
            <v>44.914999999999999</v>
          </cell>
          <cell r="CG496">
            <v>64</v>
          </cell>
          <cell r="CH496">
            <v>0</v>
          </cell>
          <cell r="CI496">
            <v>17.190000000000001</v>
          </cell>
          <cell r="CJ496">
            <v>20</v>
          </cell>
          <cell r="CK496">
            <v>0</v>
          </cell>
          <cell r="CL496">
            <v>200.7</v>
          </cell>
          <cell r="CM496">
            <v>22.7</v>
          </cell>
          <cell r="CN496">
            <v>0</v>
          </cell>
          <cell r="CO496">
            <v>0</v>
          </cell>
          <cell r="CP496">
            <v>52</v>
          </cell>
          <cell r="CQ496">
            <v>168.97</v>
          </cell>
          <cell r="CR496">
            <v>0</v>
          </cell>
          <cell r="CS496">
            <v>56.067</v>
          </cell>
          <cell r="CT496">
            <v>8.4429999999999996</v>
          </cell>
          <cell r="CU496">
            <v>0</v>
          </cell>
          <cell r="CV496">
            <v>0.5</v>
          </cell>
          <cell r="CW496">
            <v>214.59299999999999</v>
          </cell>
          <cell r="CX496">
            <v>1</v>
          </cell>
          <cell r="CY496">
            <v>1.579</v>
          </cell>
          <cell r="CZ496">
            <v>216.18799999999999</v>
          </cell>
          <cell r="DA496">
            <v>8.1300000000000008</v>
          </cell>
          <cell r="DB496">
            <v>1.397</v>
          </cell>
          <cell r="DC496">
            <v>0.99099999999999999</v>
          </cell>
          <cell r="DD496">
            <v>46.929000000000002</v>
          </cell>
          <cell r="DE496">
            <v>38.966000000000001</v>
          </cell>
          <cell r="DF496">
            <v>115.102</v>
          </cell>
          <cell r="DG496">
            <v>135.72</v>
          </cell>
          <cell r="DH496">
            <v>32.002000000000002</v>
          </cell>
          <cell r="DI496">
            <v>0</v>
          </cell>
          <cell r="DJ496">
            <v>67.575999999999993</v>
          </cell>
          <cell r="DK496">
            <v>0</v>
          </cell>
          <cell r="DL496">
            <v>0</v>
          </cell>
          <cell r="DM496">
            <v>611.61500000000001</v>
          </cell>
          <cell r="DN496">
            <v>39.438000000000002</v>
          </cell>
          <cell r="DO496">
            <v>2.2440000000000002</v>
          </cell>
          <cell r="DP496">
            <v>98.772999999999996</v>
          </cell>
          <cell r="DQ496">
            <v>0</v>
          </cell>
          <cell r="DR496">
            <v>53.134999999999998</v>
          </cell>
          <cell r="DS496">
            <v>0</v>
          </cell>
          <cell r="DT496">
            <v>7.2279999999999998</v>
          </cell>
          <cell r="DU496">
            <v>0</v>
          </cell>
          <cell r="DV496">
            <v>0</v>
          </cell>
          <cell r="DW496">
            <v>33</v>
          </cell>
          <cell r="DX496">
            <v>16.510242177634201</v>
          </cell>
          <cell r="DY496">
            <v>3.04</v>
          </cell>
          <cell r="DZ496">
            <v>42.8</v>
          </cell>
          <cell r="EA496">
            <v>0</v>
          </cell>
          <cell r="EB496">
            <v>186.58258726759601</v>
          </cell>
          <cell r="EC496">
            <v>0</v>
          </cell>
          <cell r="ED496">
            <v>0</v>
          </cell>
          <cell r="EE496">
            <v>0</v>
          </cell>
          <cell r="EF496">
            <v>0</v>
          </cell>
          <cell r="EG496">
            <v>12.6</v>
          </cell>
          <cell r="EH496">
            <v>42.8479569</v>
          </cell>
          <cell r="EI496">
            <v>3</v>
          </cell>
          <cell r="EJ496">
            <v>287.8</v>
          </cell>
        </row>
        <row r="497">
          <cell r="B497">
            <v>0</v>
          </cell>
          <cell r="C497">
            <v>17.899999999999999</v>
          </cell>
          <cell r="D497">
            <v>0</v>
          </cell>
          <cell r="E497">
            <v>0</v>
          </cell>
          <cell r="F497">
            <v>0</v>
          </cell>
          <cell r="G497">
            <v>0</v>
          </cell>
          <cell r="H497">
            <v>2.6</v>
          </cell>
          <cell r="I497">
            <v>0</v>
          </cell>
          <cell r="J497">
            <v>0</v>
          </cell>
          <cell r="K497">
            <v>0</v>
          </cell>
          <cell r="L497">
            <v>0</v>
          </cell>
          <cell r="M497">
            <v>0</v>
          </cell>
          <cell r="N497">
            <v>0</v>
          </cell>
          <cell r="O497">
            <v>1.1599999999999999</v>
          </cell>
          <cell r="P497">
            <v>0.66725500000000004</v>
          </cell>
          <cell r="Q497">
            <v>0</v>
          </cell>
          <cell r="R497">
            <v>0</v>
          </cell>
          <cell r="S497">
            <v>0</v>
          </cell>
          <cell r="T497">
            <v>0</v>
          </cell>
          <cell r="U497">
            <v>58.305</v>
          </cell>
          <cell r="V497">
            <v>0</v>
          </cell>
          <cell r="W497">
            <v>0</v>
          </cell>
          <cell r="X497">
            <v>0</v>
          </cell>
          <cell r="Y497">
            <v>0</v>
          </cell>
          <cell r="Z497">
            <v>0</v>
          </cell>
          <cell r="AA497">
            <v>0</v>
          </cell>
          <cell r="AB497">
            <v>1.5</v>
          </cell>
          <cell r="AC497">
            <v>0</v>
          </cell>
          <cell r="AD497">
            <v>0</v>
          </cell>
          <cell r="AE497">
            <v>0</v>
          </cell>
          <cell r="AF497">
            <v>4.01</v>
          </cell>
          <cell r="AG497"/>
          <cell r="AH497"/>
          <cell r="AI497"/>
          <cell r="AJ497">
            <v>0</v>
          </cell>
          <cell r="AK497"/>
          <cell r="AL497"/>
          <cell r="AM497"/>
          <cell r="AN497"/>
          <cell r="AO497">
            <v>0</v>
          </cell>
          <cell r="AP497"/>
          <cell r="AQ497"/>
          <cell r="AR497"/>
          <cell r="AS497">
            <v>0</v>
          </cell>
          <cell r="AT497"/>
          <cell r="AU497"/>
          <cell r="AV497"/>
          <cell r="AW497">
            <v>0</v>
          </cell>
          <cell r="AX497">
            <v>0</v>
          </cell>
          <cell r="AY497">
            <v>0</v>
          </cell>
          <cell r="AZ497">
            <v>0</v>
          </cell>
          <cell r="BA497">
            <v>0</v>
          </cell>
          <cell r="BB497">
            <v>0</v>
          </cell>
          <cell r="BC497">
            <v>0</v>
          </cell>
          <cell r="BD497">
            <v>6.0119999999999996</v>
          </cell>
          <cell r="BE497">
            <v>0</v>
          </cell>
          <cell r="BF497">
            <v>0</v>
          </cell>
          <cell r="BG497">
            <v>0</v>
          </cell>
          <cell r="BH497">
            <v>0</v>
          </cell>
          <cell r="BI497">
            <v>0</v>
          </cell>
          <cell r="BJ497">
            <v>0</v>
          </cell>
          <cell r="BK497">
            <v>0</v>
          </cell>
          <cell r="BL497">
            <v>0</v>
          </cell>
          <cell r="BM497">
            <v>0</v>
          </cell>
          <cell r="BN497">
            <v>50.220999999999997</v>
          </cell>
          <cell r="BO497">
            <v>0</v>
          </cell>
          <cell r="BP497">
            <v>0</v>
          </cell>
          <cell r="BQ497">
            <v>0</v>
          </cell>
          <cell r="BR497">
            <v>0</v>
          </cell>
          <cell r="BS497">
            <v>1.9</v>
          </cell>
          <cell r="BT497">
            <v>1.6</v>
          </cell>
          <cell r="BU497">
            <v>0</v>
          </cell>
          <cell r="BV497">
            <v>0</v>
          </cell>
          <cell r="BW497">
            <v>0</v>
          </cell>
          <cell r="BX497">
            <v>75.83</v>
          </cell>
          <cell r="BY497">
            <v>0</v>
          </cell>
          <cell r="BZ497">
            <v>0</v>
          </cell>
          <cell r="CA497">
            <v>0</v>
          </cell>
          <cell r="CB497">
            <v>0</v>
          </cell>
          <cell r="CC497">
            <v>0</v>
          </cell>
          <cell r="CD497">
            <v>15</v>
          </cell>
          <cell r="CE497">
            <v>0</v>
          </cell>
          <cell r="CF497">
            <v>0</v>
          </cell>
          <cell r="CG497">
            <v>0</v>
          </cell>
          <cell r="CH497"/>
          <cell r="CI497">
            <v>4.42</v>
          </cell>
          <cell r="CJ497">
            <v>0</v>
          </cell>
          <cell r="CK497">
            <v>0</v>
          </cell>
          <cell r="CL497">
            <v>0</v>
          </cell>
          <cell r="CM497">
            <v>0</v>
          </cell>
          <cell r="CN497">
            <v>0</v>
          </cell>
          <cell r="CO497">
            <v>0</v>
          </cell>
          <cell r="CP497">
            <v>2.2999999999999998</v>
          </cell>
          <cell r="CQ497">
            <v>163.18299999999999</v>
          </cell>
          <cell r="CR497">
            <v>0</v>
          </cell>
          <cell r="CS497">
            <v>65.349999999999994</v>
          </cell>
          <cell r="CT497">
            <v>11.602</v>
          </cell>
          <cell r="CU497">
            <v>0</v>
          </cell>
          <cell r="CV497">
            <v>0</v>
          </cell>
          <cell r="CW497">
            <v>224.25200000000001</v>
          </cell>
          <cell r="CX497">
            <v>0</v>
          </cell>
          <cell r="CY497">
            <v>1.6140000000000001</v>
          </cell>
          <cell r="CZ497">
            <v>199.18700000000001</v>
          </cell>
          <cell r="DA497">
            <v>6.91</v>
          </cell>
          <cell r="DB497">
            <v>1.679</v>
          </cell>
          <cell r="DC497">
            <v>1</v>
          </cell>
          <cell r="DD497">
            <v>18.998000000000001</v>
          </cell>
          <cell r="DE497">
            <v>26.716000000000001</v>
          </cell>
          <cell r="DF497">
            <v>130.34100000000001</v>
          </cell>
          <cell r="DG497">
            <v>159.71299999999999</v>
          </cell>
          <cell r="DH497">
            <v>33.776000000000003</v>
          </cell>
          <cell r="DI497">
            <v>0</v>
          </cell>
          <cell r="DJ497">
            <v>66.632999999999996</v>
          </cell>
          <cell r="DK497">
            <v>0</v>
          </cell>
          <cell r="DL497">
            <v>0</v>
          </cell>
          <cell r="DM497">
            <v>556.95399999999995</v>
          </cell>
          <cell r="DN497">
            <v>69.194999999999993</v>
          </cell>
          <cell r="DO497">
            <v>2.3279999999999998</v>
          </cell>
          <cell r="DP497">
            <v>99.933999999999997</v>
          </cell>
          <cell r="DQ497">
            <v>0</v>
          </cell>
          <cell r="DR497">
            <v>42.457999999999998</v>
          </cell>
          <cell r="DS497">
            <v>0</v>
          </cell>
          <cell r="DT497">
            <v>25.094999999999999</v>
          </cell>
          <cell r="DU497">
            <v>0</v>
          </cell>
          <cell r="DV497">
            <v>0</v>
          </cell>
          <cell r="DW497">
            <v>0</v>
          </cell>
          <cell r="DX497">
            <v>1.3</v>
          </cell>
          <cell r="DY497">
            <v>0</v>
          </cell>
          <cell r="DZ497">
            <v>0</v>
          </cell>
          <cell r="EA497">
            <v>0</v>
          </cell>
          <cell r="EB497">
            <v>0.18808892211713801</v>
          </cell>
          <cell r="EC497">
            <v>0</v>
          </cell>
          <cell r="ED497">
            <v>0</v>
          </cell>
          <cell r="EE497">
            <v>0</v>
          </cell>
          <cell r="EF497">
            <v>0</v>
          </cell>
          <cell r="EG497">
            <v>0</v>
          </cell>
          <cell r="EH497">
            <v>0</v>
          </cell>
          <cell r="EI497">
            <v>3</v>
          </cell>
          <cell r="EJ497">
            <v>232.5</v>
          </cell>
        </row>
        <row r="498">
          <cell r="B498">
            <v>0</v>
          </cell>
          <cell r="C498">
            <v>3.4</v>
          </cell>
          <cell r="D498">
            <v>31</v>
          </cell>
          <cell r="E498">
            <v>0</v>
          </cell>
          <cell r="F498">
            <v>0</v>
          </cell>
          <cell r="G498">
            <v>0</v>
          </cell>
          <cell r="H498">
            <v>10</v>
          </cell>
          <cell r="I498">
            <v>0</v>
          </cell>
          <cell r="J498">
            <v>0</v>
          </cell>
          <cell r="K498">
            <v>0</v>
          </cell>
          <cell r="L498">
            <v>0</v>
          </cell>
          <cell r="M498">
            <v>9</v>
          </cell>
          <cell r="N498">
            <v>0</v>
          </cell>
          <cell r="O498">
            <v>0</v>
          </cell>
          <cell r="P498">
            <v>0</v>
          </cell>
          <cell r="Q498">
            <v>0</v>
          </cell>
          <cell r="R498">
            <v>0</v>
          </cell>
          <cell r="S498">
            <v>0</v>
          </cell>
          <cell r="T498">
            <v>0</v>
          </cell>
          <cell r="U498">
            <v>0</v>
          </cell>
          <cell r="V498">
            <v>0</v>
          </cell>
          <cell r="W498">
            <v>932</v>
          </cell>
          <cell r="X498">
            <v>0</v>
          </cell>
          <cell r="Y498">
            <v>7.46</v>
          </cell>
          <cell r="Z498">
            <v>106.2</v>
          </cell>
          <cell r="AA498">
            <v>0</v>
          </cell>
          <cell r="AB498">
            <v>0</v>
          </cell>
          <cell r="AC498">
            <v>0</v>
          </cell>
          <cell r="AD498">
            <v>0</v>
          </cell>
          <cell r="AE498">
            <v>53.235579999999999</v>
          </cell>
          <cell r="AF498">
            <v>0</v>
          </cell>
          <cell r="AG498"/>
          <cell r="AH498"/>
          <cell r="AI498">
            <v>0</v>
          </cell>
          <cell r="AJ498">
            <v>0</v>
          </cell>
          <cell r="AK498"/>
          <cell r="AL498"/>
          <cell r="AM498"/>
          <cell r="AN498"/>
          <cell r="AO498">
            <v>0</v>
          </cell>
          <cell r="AP498"/>
          <cell r="AQ498"/>
          <cell r="AR498"/>
          <cell r="AS498">
            <v>221</v>
          </cell>
          <cell r="AT498"/>
          <cell r="AU498"/>
          <cell r="AV498">
            <v>0</v>
          </cell>
          <cell r="AW498">
            <v>0</v>
          </cell>
          <cell r="AX498">
            <v>0</v>
          </cell>
          <cell r="AY498">
            <v>0</v>
          </cell>
          <cell r="AZ498">
            <v>5.64</v>
          </cell>
          <cell r="BA498">
            <v>0</v>
          </cell>
          <cell r="BB498">
            <v>0</v>
          </cell>
          <cell r="BC498">
            <v>0</v>
          </cell>
          <cell r="BD498">
            <v>61.255000000000003</v>
          </cell>
          <cell r="BE498">
            <v>0</v>
          </cell>
          <cell r="BF498">
            <v>0</v>
          </cell>
          <cell r="BG498">
            <v>0</v>
          </cell>
          <cell r="BH498">
            <v>48.84</v>
          </cell>
          <cell r="BI498">
            <v>6.9</v>
          </cell>
          <cell r="BJ498">
            <v>0</v>
          </cell>
          <cell r="BK498">
            <v>0</v>
          </cell>
          <cell r="BL498">
            <v>0</v>
          </cell>
          <cell r="BM498">
            <v>0</v>
          </cell>
          <cell r="BN498">
            <v>0</v>
          </cell>
          <cell r="BO498">
            <v>0</v>
          </cell>
          <cell r="BP498">
            <v>100.511125043635</v>
          </cell>
          <cell r="BQ498">
            <v>0</v>
          </cell>
          <cell r="BR498">
            <v>25.14</v>
          </cell>
          <cell r="BS498">
            <v>475.493356995461</v>
          </cell>
          <cell r="BT498">
            <v>47.8</v>
          </cell>
          <cell r="BU498">
            <v>99</v>
          </cell>
          <cell r="BV498">
            <v>0.79900000000000004</v>
          </cell>
          <cell r="BW498">
            <v>314.12</v>
          </cell>
          <cell r="BX498">
            <v>1559.42</v>
          </cell>
          <cell r="BY498">
            <v>0</v>
          </cell>
          <cell r="BZ498">
            <v>0</v>
          </cell>
          <cell r="CA498">
            <v>0</v>
          </cell>
          <cell r="CB498">
            <v>0</v>
          </cell>
          <cell r="CC498">
            <v>176</v>
          </cell>
          <cell r="CD498">
            <v>469</v>
          </cell>
          <cell r="CE498">
            <v>0</v>
          </cell>
          <cell r="CF498">
            <v>32.625999999999998</v>
          </cell>
          <cell r="CG498">
            <v>0</v>
          </cell>
          <cell r="CH498"/>
          <cell r="CI498">
            <v>12.77</v>
          </cell>
          <cell r="CJ498">
            <v>20.399999999999999</v>
          </cell>
          <cell r="CK498">
            <v>0</v>
          </cell>
          <cell r="CL498">
            <v>179.2</v>
          </cell>
          <cell r="CM498">
            <v>22.7</v>
          </cell>
          <cell r="CN498">
            <v>0</v>
          </cell>
          <cell r="CO498">
            <v>0</v>
          </cell>
          <cell r="CP498">
            <v>52.8</v>
          </cell>
          <cell r="CQ498">
            <v>0</v>
          </cell>
          <cell r="CR498">
            <v>0</v>
          </cell>
          <cell r="CS498">
            <v>0</v>
          </cell>
          <cell r="CT498">
            <v>0</v>
          </cell>
          <cell r="CU498">
            <v>0</v>
          </cell>
          <cell r="CV498">
            <v>0</v>
          </cell>
          <cell r="CW498">
            <v>0</v>
          </cell>
          <cell r="CX498">
            <v>0</v>
          </cell>
          <cell r="CY498">
            <v>0</v>
          </cell>
          <cell r="CZ498">
            <v>0</v>
          </cell>
          <cell r="DA498">
            <v>0</v>
          </cell>
          <cell r="DB498">
            <v>0</v>
          </cell>
          <cell r="DC498">
            <v>0</v>
          </cell>
          <cell r="DD498">
            <v>0</v>
          </cell>
          <cell r="DE498">
            <v>0</v>
          </cell>
          <cell r="DF498">
            <v>0</v>
          </cell>
          <cell r="DG498">
            <v>0</v>
          </cell>
          <cell r="DH498">
            <v>0</v>
          </cell>
          <cell r="DI498">
            <v>0</v>
          </cell>
          <cell r="DJ498">
            <v>0</v>
          </cell>
          <cell r="DK498">
            <v>0</v>
          </cell>
          <cell r="DL498">
            <v>0</v>
          </cell>
          <cell r="DM498">
            <v>0</v>
          </cell>
          <cell r="DN498">
            <v>0</v>
          </cell>
          <cell r="DO498">
            <v>0</v>
          </cell>
          <cell r="DP498">
            <v>0</v>
          </cell>
          <cell r="DQ498">
            <v>0</v>
          </cell>
          <cell r="DR498">
            <v>0</v>
          </cell>
          <cell r="DS498">
            <v>0</v>
          </cell>
          <cell r="DT498">
            <v>0</v>
          </cell>
          <cell r="DU498">
            <v>0</v>
          </cell>
          <cell r="DV498">
            <v>0</v>
          </cell>
          <cell r="DW498">
            <v>33</v>
          </cell>
          <cell r="DX498">
            <v>18.309999999999999</v>
          </cell>
          <cell r="DY498">
            <v>3.4</v>
          </cell>
          <cell r="DZ498">
            <v>0</v>
          </cell>
          <cell r="EA498">
            <v>0</v>
          </cell>
          <cell r="EB498">
            <v>126.844438343365</v>
          </cell>
          <cell r="EC498">
            <v>0</v>
          </cell>
          <cell r="ED498">
            <v>0</v>
          </cell>
          <cell r="EE498">
            <v>0</v>
          </cell>
          <cell r="EF498">
            <v>0</v>
          </cell>
          <cell r="EG498">
            <v>11.93</v>
          </cell>
          <cell r="EH498">
            <v>0</v>
          </cell>
          <cell r="EI498">
            <v>0</v>
          </cell>
          <cell r="EJ498">
            <v>0</v>
          </cell>
        </row>
        <row r="499">
          <cell r="B499">
            <v>0</v>
          </cell>
          <cell r="C499">
            <v>0</v>
          </cell>
          <cell r="D499">
            <v>0</v>
          </cell>
          <cell r="E499">
            <v>0</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4.3897769999999996</v>
          </cell>
          <cell r="AF499">
            <v>0</v>
          </cell>
          <cell r="AG499"/>
          <cell r="AH499"/>
          <cell r="AI499">
            <v>0</v>
          </cell>
          <cell r="AJ499">
            <v>0</v>
          </cell>
          <cell r="AK499"/>
          <cell r="AL499"/>
          <cell r="AM499"/>
          <cell r="AN499"/>
          <cell r="AO499">
            <v>0</v>
          </cell>
          <cell r="AP499"/>
          <cell r="AQ499"/>
          <cell r="AR499"/>
          <cell r="AS499">
            <v>0</v>
          </cell>
          <cell r="AT499"/>
          <cell r="AU499"/>
          <cell r="AV499">
            <v>0</v>
          </cell>
          <cell r="AW499">
            <v>0</v>
          </cell>
          <cell r="AX499">
            <v>0</v>
          </cell>
          <cell r="AY499">
            <v>0</v>
          </cell>
          <cell r="AZ499">
            <v>0</v>
          </cell>
          <cell r="BA499">
            <v>0</v>
          </cell>
          <cell r="BB499">
            <v>0</v>
          </cell>
          <cell r="BC499">
            <v>0</v>
          </cell>
          <cell r="BD499">
            <v>0</v>
          </cell>
          <cell r="BE499">
            <v>0</v>
          </cell>
          <cell r="BF499">
            <v>0</v>
          </cell>
          <cell r="BG499">
            <v>0</v>
          </cell>
          <cell r="BH499">
            <v>0</v>
          </cell>
          <cell r="BI499">
            <v>20.43</v>
          </cell>
          <cell r="BJ499">
            <v>0</v>
          </cell>
          <cell r="BK499">
            <v>0</v>
          </cell>
          <cell r="BL499">
            <v>0</v>
          </cell>
          <cell r="BM499">
            <v>0</v>
          </cell>
          <cell r="BN499">
            <v>113.5</v>
          </cell>
          <cell r="BO499">
            <v>0</v>
          </cell>
          <cell r="BP499">
            <v>0</v>
          </cell>
          <cell r="BQ499">
            <v>0</v>
          </cell>
          <cell r="BR499">
            <v>0</v>
          </cell>
          <cell r="BS499">
            <v>0</v>
          </cell>
          <cell r="BT499">
            <v>0</v>
          </cell>
          <cell r="BU499">
            <v>0</v>
          </cell>
          <cell r="BV499">
            <v>0</v>
          </cell>
          <cell r="BW499">
            <v>0</v>
          </cell>
          <cell r="BX499">
            <v>0</v>
          </cell>
          <cell r="BY499">
            <v>0</v>
          </cell>
          <cell r="BZ499">
            <v>0</v>
          </cell>
          <cell r="CA499">
            <v>0</v>
          </cell>
          <cell r="CB499">
            <v>0</v>
          </cell>
          <cell r="CC499">
            <v>0</v>
          </cell>
          <cell r="CD499">
            <v>0</v>
          </cell>
          <cell r="CE499">
            <v>0</v>
          </cell>
          <cell r="CF499">
            <v>0</v>
          </cell>
          <cell r="CG499">
            <v>0</v>
          </cell>
          <cell r="CH499"/>
          <cell r="CI499">
            <v>0</v>
          </cell>
          <cell r="CJ499">
            <v>0</v>
          </cell>
          <cell r="CK499">
            <v>0</v>
          </cell>
          <cell r="CL499">
            <v>0</v>
          </cell>
          <cell r="CM499">
            <v>0</v>
          </cell>
          <cell r="CN499">
            <v>0</v>
          </cell>
          <cell r="CO499">
            <v>0</v>
          </cell>
          <cell r="CP499">
            <v>0</v>
          </cell>
          <cell r="CQ499">
            <v>0</v>
          </cell>
          <cell r="CR499">
            <v>0</v>
          </cell>
          <cell r="CS499">
            <v>0</v>
          </cell>
          <cell r="CT499">
            <v>0</v>
          </cell>
          <cell r="CU499">
            <v>0</v>
          </cell>
          <cell r="CV499">
            <v>0</v>
          </cell>
          <cell r="CW499">
            <v>0</v>
          </cell>
          <cell r="CX499">
            <v>0</v>
          </cell>
          <cell r="CY499">
            <v>0</v>
          </cell>
          <cell r="CZ499">
            <v>0</v>
          </cell>
          <cell r="DA499">
            <v>0</v>
          </cell>
          <cell r="DB499">
            <v>0</v>
          </cell>
          <cell r="DC499">
            <v>0</v>
          </cell>
          <cell r="DD499">
            <v>0</v>
          </cell>
          <cell r="DE499">
            <v>0</v>
          </cell>
          <cell r="DF499">
            <v>0</v>
          </cell>
          <cell r="DG499">
            <v>0</v>
          </cell>
          <cell r="DH499">
            <v>0</v>
          </cell>
          <cell r="DI499">
            <v>0</v>
          </cell>
          <cell r="DJ499">
            <v>0</v>
          </cell>
          <cell r="DK499">
            <v>0</v>
          </cell>
          <cell r="DL499">
            <v>0</v>
          </cell>
          <cell r="DM499">
            <v>0</v>
          </cell>
          <cell r="DN499">
            <v>0</v>
          </cell>
          <cell r="DO499">
            <v>0</v>
          </cell>
          <cell r="DP499">
            <v>0</v>
          </cell>
          <cell r="DQ499">
            <v>0</v>
          </cell>
          <cell r="DR499">
            <v>0</v>
          </cell>
          <cell r="DS499">
            <v>0</v>
          </cell>
          <cell r="DT499">
            <v>0</v>
          </cell>
          <cell r="DU499">
            <v>0</v>
          </cell>
          <cell r="DV499">
            <v>0</v>
          </cell>
          <cell r="DW499">
            <v>0</v>
          </cell>
          <cell r="DX499">
            <v>0</v>
          </cell>
          <cell r="DY499">
            <v>0</v>
          </cell>
          <cell r="DZ499">
            <v>0</v>
          </cell>
          <cell r="EA499">
            <v>0</v>
          </cell>
          <cell r="EB499">
            <v>0</v>
          </cell>
          <cell r="EC499">
            <v>0</v>
          </cell>
          <cell r="ED499">
            <v>0</v>
          </cell>
          <cell r="EE499">
            <v>0</v>
          </cell>
          <cell r="EF499">
            <v>0</v>
          </cell>
          <cell r="EG499">
            <v>0</v>
          </cell>
          <cell r="EH499">
            <v>0</v>
          </cell>
          <cell r="EI499">
            <v>0</v>
          </cell>
          <cell r="EJ499">
            <v>0</v>
          </cell>
        </row>
        <row r="500">
          <cell r="B500">
            <v>0</v>
          </cell>
          <cell r="C500">
            <v>21.3</v>
          </cell>
          <cell r="D500">
            <v>31</v>
          </cell>
          <cell r="E500">
            <v>0</v>
          </cell>
          <cell r="F500">
            <v>0</v>
          </cell>
          <cell r="G500">
            <v>0</v>
          </cell>
          <cell r="H500">
            <v>12.6</v>
          </cell>
          <cell r="I500">
            <v>0</v>
          </cell>
          <cell r="J500">
            <v>0</v>
          </cell>
          <cell r="K500">
            <v>0</v>
          </cell>
          <cell r="L500">
            <v>0</v>
          </cell>
          <cell r="M500">
            <v>9</v>
          </cell>
          <cell r="N500">
            <v>0</v>
          </cell>
          <cell r="O500">
            <v>1.1599999999999999</v>
          </cell>
          <cell r="P500">
            <v>0.66725500000000004</v>
          </cell>
          <cell r="Q500">
            <v>0</v>
          </cell>
          <cell r="R500">
            <v>0</v>
          </cell>
          <cell r="S500">
            <v>0</v>
          </cell>
          <cell r="T500">
            <v>0</v>
          </cell>
          <cell r="U500">
            <v>58.305</v>
          </cell>
          <cell r="V500">
            <v>0</v>
          </cell>
          <cell r="W500">
            <v>932</v>
          </cell>
          <cell r="X500">
            <v>0</v>
          </cell>
          <cell r="Y500">
            <v>7.46</v>
          </cell>
          <cell r="Z500">
            <v>106.2</v>
          </cell>
          <cell r="AA500">
            <v>0</v>
          </cell>
          <cell r="AB500">
            <v>1.5</v>
          </cell>
          <cell r="AC500">
            <v>0</v>
          </cell>
          <cell r="AD500">
            <v>0</v>
          </cell>
          <cell r="AE500">
            <v>57.625357000000001</v>
          </cell>
          <cell r="AF500">
            <v>4.01</v>
          </cell>
          <cell r="AG500"/>
          <cell r="AH500"/>
          <cell r="AI500">
            <v>0</v>
          </cell>
          <cell r="AJ500">
            <v>0</v>
          </cell>
          <cell r="AK500"/>
          <cell r="AL500"/>
          <cell r="AM500">
            <v>0</v>
          </cell>
          <cell r="AN500"/>
          <cell r="AO500">
            <v>0</v>
          </cell>
          <cell r="AP500"/>
          <cell r="AQ500"/>
          <cell r="AR500"/>
          <cell r="AS500"/>
          <cell r="AT500"/>
          <cell r="AU500"/>
          <cell r="AV500">
            <v>0</v>
          </cell>
          <cell r="AW500">
            <v>0</v>
          </cell>
          <cell r="AX500">
            <v>0</v>
          </cell>
          <cell r="AY500">
            <v>0</v>
          </cell>
          <cell r="AZ500">
            <v>5.64</v>
          </cell>
          <cell r="BA500">
            <v>0</v>
          </cell>
          <cell r="BB500">
            <v>0</v>
          </cell>
          <cell r="BC500">
            <v>0</v>
          </cell>
          <cell r="BD500">
            <v>67.266999999999996</v>
          </cell>
          <cell r="BE500">
            <v>0</v>
          </cell>
          <cell r="BF500">
            <v>0</v>
          </cell>
          <cell r="BG500">
            <v>0</v>
          </cell>
          <cell r="BH500">
            <v>48.84</v>
          </cell>
          <cell r="BI500">
            <v>27.33</v>
          </cell>
          <cell r="BJ500">
            <v>0</v>
          </cell>
          <cell r="BK500">
            <v>0</v>
          </cell>
          <cell r="BL500">
            <v>0</v>
          </cell>
          <cell r="BM500">
            <v>0</v>
          </cell>
          <cell r="BN500">
            <v>163.721</v>
          </cell>
          <cell r="BO500">
            <v>0</v>
          </cell>
          <cell r="BP500">
            <v>100.511125043635</v>
          </cell>
          <cell r="BQ500">
            <v>0</v>
          </cell>
          <cell r="BR500">
            <v>25.14</v>
          </cell>
          <cell r="BS500">
            <v>477.39335699546098</v>
          </cell>
          <cell r="BT500">
            <v>49.4</v>
          </cell>
          <cell r="BU500">
            <v>99</v>
          </cell>
          <cell r="BV500">
            <v>0.79900000000000004</v>
          </cell>
          <cell r="BW500">
            <v>314.12</v>
          </cell>
          <cell r="BX500">
            <v>1635.25</v>
          </cell>
          <cell r="BY500">
            <v>0</v>
          </cell>
          <cell r="BZ500">
            <v>0</v>
          </cell>
          <cell r="CA500">
            <v>0</v>
          </cell>
          <cell r="CB500">
            <v>0</v>
          </cell>
          <cell r="CC500">
            <v>176</v>
          </cell>
          <cell r="CD500">
            <v>484</v>
          </cell>
          <cell r="CE500">
            <v>0</v>
          </cell>
          <cell r="CF500">
            <v>32.625999999999998</v>
          </cell>
          <cell r="CG500">
            <v>0</v>
          </cell>
          <cell r="CH500">
            <v>0</v>
          </cell>
          <cell r="CI500">
            <v>17.190000000000001</v>
          </cell>
          <cell r="CJ500">
            <v>20.399999999999999</v>
          </cell>
          <cell r="CK500">
            <v>0</v>
          </cell>
          <cell r="CL500">
            <v>179.2</v>
          </cell>
          <cell r="CM500">
            <v>22.7</v>
          </cell>
          <cell r="CN500">
            <v>0</v>
          </cell>
          <cell r="CO500">
            <v>0</v>
          </cell>
          <cell r="CP500">
            <v>55.1</v>
          </cell>
          <cell r="CQ500">
            <v>163.18299999999999</v>
          </cell>
          <cell r="CR500">
            <v>0</v>
          </cell>
          <cell r="CS500">
            <v>65.349999999999994</v>
          </cell>
          <cell r="CT500">
            <v>11.602</v>
          </cell>
          <cell r="CU500">
            <v>0</v>
          </cell>
          <cell r="CV500">
            <v>0</v>
          </cell>
          <cell r="CW500">
            <v>224.25200000000001</v>
          </cell>
          <cell r="CX500">
            <v>0</v>
          </cell>
          <cell r="CY500">
            <v>1.6140000000000001</v>
          </cell>
          <cell r="CZ500">
            <v>199.18700000000001</v>
          </cell>
          <cell r="DA500">
            <v>6.91</v>
          </cell>
          <cell r="DB500">
            <v>1.679</v>
          </cell>
          <cell r="DC500">
            <v>1</v>
          </cell>
          <cell r="DD500">
            <v>18.998000000000001</v>
          </cell>
          <cell r="DE500">
            <v>26.716000000000001</v>
          </cell>
          <cell r="DF500">
            <v>130.34100000000001</v>
          </cell>
          <cell r="DG500">
            <v>159.71299999999999</v>
          </cell>
          <cell r="DH500">
            <v>33.776000000000003</v>
          </cell>
          <cell r="DI500">
            <v>0</v>
          </cell>
          <cell r="DJ500">
            <v>66.632999999999996</v>
          </cell>
          <cell r="DK500">
            <v>0</v>
          </cell>
          <cell r="DL500">
            <v>0</v>
          </cell>
          <cell r="DM500">
            <v>556.95399999999995</v>
          </cell>
          <cell r="DN500">
            <v>69.194999999999993</v>
          </cell>
          <cell r="DO500">
            <v>2.3279999999999998</v>
          </cell>
          <cell r="DP500">
            <v>99.933999999999997</v>
          </cell>
          <cell r="DQ500">
            <v>0</v>
          </cell>
          <cell r="DR500">
            <v>42.457999999999998</v>
          </cell>
          <cell r="DS500">
            <v>0</v>
          </cell>
          <cell r="DT500">
            <v>25.094999999999999</v>
          </cell>
          <cell r="DU500">
            <v>0</v>
          </cell>
          <cell r="DV500">
            <v>0</v>
          </cell>
          <cell r="DW500">
            <v>33</v>
          </cell>
          <cell r="DX500">
            <v>19.61</v>
          </cell>
          <cell r="DY500">
            <v>3.4</v>
          </cell>
          <cell r="DZ500">
            <v>0</v>
          </cell>
          <cell r="EA500">
            <v>0</v>
          </cell>
          <cell r="EB500">
            <v>127.032527265482</v>
          </cell>
          <cell r="EC500">
            <v>0</v>
          </cell>
          <cell r="ED500">
            <v>0</v>
          </cell>
          <cell r="EE500">
            <v>0</v>
          </cell>
          <cell r="EF500">
            <v>0</v>
          </cell>
          <cell r="EG500">
            <v>11.93</v>
          </cell>
          <cell r="EH500">
            <v>0</v>
          </cell>
          <cell r="EI500">
            <v>3</v>
          </cell>
          <cell r="EJ500">
            <v>232.5</v>
          </cell>
        </row>
        <row r="501">
          <cell r="B501">
            <v>0</v>
          </cell>
          <cell r="C501">
            <v>25.3</v>
          </cell>
          <cell r="D501">
            <v>0</v>
          </cell>
          <cell r="E501">
            <v>0</v>
          </cell>
          <cell r="F501">
            <v>0</v>
          </cell>
          <cell r="G501">
            <v>0</v>
          </cell>
          <cell r="H501">
            <v>2.6</v>
          </cell>
          <cell r="I501">
            <v>0</v>
          </cell>
          <cell r="J501">
            <v>0</v>
          </cell>
          <cell r="K501">
            <v>0</v>
          </cell>
          <cell r="L501">
            <v>0</v>
          </cell>
          <cell r="M501">
            <v>0</v>
          </cell>
          <cell r="N501">
            <v>0</v>
          </cell>
          <cell r="O501">
            <v>1.1599999999999999</v>
          </cell>
          <cell r="P501">
            <v>0.66725500000000004</v>
          </cell>
          <cell r="Q501">
            <v>0</v>
          </cell>
          <cell r="R501">
            <v>0</v>
          </cell>
          <cell r="S501">
            <v>0</v>
          </cell>
          <cell r="T501">
            <v>0</v>
          </cell>
          <cell r="U501">
            <v>58.305</v>
          </cell>
          <cell r="V501">
            <v>0</v>
          </cell>
          <cell r="W501">
            <v>0</v>
          </cell>
          <cell r="X501">
            <v>0</v>
          </cell>
          <cell r="Y501">
            <v>0</v>
          </cell>
          <cell r="Z501">
            <v>0</v>
          </cell>
          <cell r="AA501">
            <v>0</v>
          </cell>
          <cell r="AB501">
            <v>1.5</v>
          </cell>
          <cell r="AC501">
            <v>0</v>
          </cell>
          <cell r="AD501">
            <v>0</v>
          </cell>
          <cell r="AE501">
            <v>0</v>
          </cell>
          <cell r="AF501">
            <v>4.01</v>
          </cell>
          <cell r="AG501"/>
          <cell r="AH501"/>
          <cell r="AI501"/>
          <cell r="AJ501">
            <v>0</v>
          </cell>
          <cell r="AK501"/>
          <cell r="AL501"/>
          <cell r="AM501"/>
          <cell r="AN501"/>
          <cell r="AO501"/>
          <cell r="AP501"/>
          <cell r="AQ501"/>
          <cell r="AR501"/>
          <cell r="AS501">
            <v>0</v>
          </cell>
          <cell r="AT501"/>
          <cell r="AU501"/>
          <cell r="AV501"/>
          <cell r="AW501">
            <v>0</v>
          </cell>
          <cell r="AX501">
            <v>0</v>
          </cell>
          <cell r="AY501">
            <v>0</v>
          </cell>
          <cell r="AZ501">
            <v>0</v>
          </cell>
          <cell r="BA501">
            <v>0</v>
          </cell>
          <cell r="BB501">
            <v>0</v>
          </cell>
          <cell r="BC501">
            <v>0</v>
          </cell>
          <cell r="BD501">
            <v>6</v>
          </cell>
          <cell r="BE501">
            <v>0</v>
          </cell>
          <cell r="BF501">
            <v>0</v>
          </cell>
          <cell r="BG501">
            <v>0</v>
          </cell>
          <cell r="BH501">
            <v>0</v>
          </cell>
          <cell r="BI501">
            <v>0</v>
          </cell>
          <cell r="BJ501">
            <v>0</v>
          </cell>
          <cell r="BK501">
            <v>0</v>
          </cell>
          <cell r="BL501">
            <v>0</v>
          </cell>
          <cell r="BM501">
            <v>0</v>
          </cell>
          <cell r="BN501">
            <v>43.314999999999998</v>
          </cell>
          <cell r="BO501">
            <v>0</v>
          </cell>
          <cell r="BP501">
            <v>0</v>
          </cell>
          <cell r="BQ501">
            <v>0</v>
          </cell>
          <cell r="BR501">
            <v>0</v>
          </cell>
          <cell r="BS501">
            <v>1.91881766126897</v>
          </cell>
          <cell r="BT501">
            <v>0.9</v>
          </cell>
          <cell r="BU501">
            <v>0</v>
          </cell>
          <cell r="BV501">
            <v>0</v>
          </cell>
          <cell r="BW501">
            <v>0</v>
          </cell>
          <cell r="BX501">
            <v>65.77</v>
          </cell>
          <cell r="BY501">
            <v>0</v>
          </cell>
          <cell r="BZ501">
            <v>0</v>
          </cell>
          <cell r="CA501">
            <v>0</v>
          </cell>
          <cell r="CB501">
            <v>0</v>
          </cell>
          <cell r="CC501">
            <v>0</v>
          </cell>
          <cell r="CD501">
            <v>15</v>
          </cell>
          <cell r="CE501">
            <v>0</v>
          </cell>
          <cell r="CF501">
            <v>0</v>
          </cell>
          <cell r="CG501">
            <v>0</v>
          </cell>
          <cell r="CH501"/>
          <cell r="CI501">
            <v>4.42</v>
          </cell>
          <cell r="CJ501">
            <v>0</v>
          </cell>
          <cell r="CK501">
            <v>0</v>
          </cell>
          <cell r="CL501">
            <v>0</v>
          </cell>
          <cell r="CM501">
            <v>0</v>
          </cell>
          <cell r="CN501">
            <v>0</v>
          </cell>
          <cell r="CO501">
            <v>0</v>
          </cell>
          <cell r="CP501">
            <v>0.4</v>
          </cell>
          <cell r="CQ501">
            <v>162.357</v>
          </cell>
          <cell r="CR501">
            <v>0</v>
          </cell>
          <cell r="CS501">
            <v>65.349999999999994</v>
          </cell>
          <cell r="CT501">
            <v>11.602</v>
          </cell>
          <cell r="CU501">
            <v>0</v>
          </cell>
          <cell r="CV501">
            <v>0</v>
          </cell>
          <cell r="CW501">
            <v>217.89</v>
          </cell>
          <cell r="CX501">
            <v>0.95299999999999996</v>
          </cell>
          <cell r="CY501">
            <v>1.6140000000000001</v>
          </cell>
          <cell r="CZ501">
            <v>215.68299999999999</v>
          </cell>
          <cell r="DA501">
            <v>6.91</v>
          </cell>
          <cell r="DB501">
            <v>0.84</v>
          </cell>
          <cell r="DC501">
            <v>7.4999999999999997E-2</v>
          </cell>
          <cell r="DD501">
            <v>18.998000000000001</v>
          </cell>
          <cell r="DE501">
            <v>62.103000000000002</v>
          </cell>
          <cell r="DF501">
            <v>130.86699999999999</v>
          </cell>
          <cell r="DG501">
            <v>158.93899999999999</v>
          </cell>
          <cell r="DH501">
            <v>33.478999999999999</v>
          </cell>
          <cell r="DI501">
            <v>0</v>
          </cell>
          <cell r="DJ501">
            <v>66.489000000000004</v>
          </cell>
          <cell r="DK501">
            <v>0</v>
          </cell>
          <cell r="DL501">
            <v>0</v>
          </cell>
          <cell r="DM501">
            <v>556.95399999999995</v>
          </cell>
          <cell r="DN501">
            <v>69.194999999999993</v>
          </cell>
          <cell r="DO501">
            <v>2.3279999999999998</v>
          </cell>
          <cell r="DP501">
            <v>99.933999999999997</v>
          </cell>
          <cell r="DQ501">
            <v>0</v>
          </cell>
          <cell r="DR501">
            <v>48.756999999999998</v>
          </cell>
          <cell r="DS501">
            <v>0</v>
          </cell>
          <cell r="DT501">
            <v>25.094999999999999</v>
          </cell>
          <cell r="DU501">
            <v>0</v>
          </cell>
          <cell r="DV501">
            <v>0</v>
          </cell>
          <cell r="DW501">
            <v>0</v>
          </cell>
          <cell r="DX501">
            <v>0</v>
          </cell>
          <cell r="DY501">
            <v>0</v>
          </cell>
          <cell r="DZ501">
            <v>0</v>
          </cell>
          <cell r="EA501">
            <v>0</v>
          </cell>
          <cell r="EB501">
            <v>18.4194380940746</v>
          </cell>
          <cell r="EC501">
            <v>0</v>
          </cell>
          <cell r="ED501">
            <v>0</v>
          </cell>
          <cell r="EE501">
            <v>0</v>
          </cell>
          <cell r="EF501">
            <v>0</v>
          </cell>
          <cell r="EG501">
            <v>0</v>
          </cell>
          <cell r="EH501">
            <v>0</v>
          </cell>
          <cell r="EI501">
            <v>3</v>
          </cell>
          <cell r="EJ501">
            <v>232.5</v>
          </cell>
        </row>
        <row r="502">
          <cell r="B502">
            <v>0</v>
          </cell>
          <cell r="C502">
            <v>3.4</v>
          </cell>
          <cell r="D502">
            <v>31</v>
          </cell>
          <cell r="E502">
            <v>0</v>
          </cell>
          <cell r="F502">
            <v>0</v>
          </cell>
          <cell r="G502">
            <v>0</v>
          </cell>
          <cell r="H502">
            <v>10</v>
          </cell>
          <cell r="I502">
            <v>0</v>
          </cell>
          <cell r="J502">
            <v>0</v>
          </cell>
          <cell r="K502">
            <v>0</v>
          </cell>
          <cell r="L502">
            <v>0</v>
          </cell>
          <cell r="M502">
            <v>9</v>
          </cell>
          <cell r="N502">
            <v>0</v>
          </cell>
          <cell r="O502">
            <v>0</v>
          </cell>
          <cell r="P502">
            <v>0</v>
          </cell>
          <cell r="Q502">
            <v>0</v>
          </cell>
          <cell r="R502">
            <v>0</v>
          </cell>
          <cell r="S502">
            <v>0</v>
          </cell>
          <cell r="T502">
            <v>0</v>
          </cell>
          <cell r="U502">
            <v>0</v>
          </cell>
          <cell r="V502">
            <v>0</v>
          </cell>
          <cell r="W502">
            <v>932</v>
          </cell>
          <cell r="X502">
            <v>0</v>
          </cell>
          <cell r="Y502">
            <v>6.4960000000000004</v>
          </cell>
          <cell r="Z502">
            <v>106.2</v>
          </cell>
          <cell r="AA502">
            <v>0</v>
          </cell>
          <cell r="AB502">
            <v>0</v>
          </cell>
          <cell r="AC502">
            <v>0</v>
          </cell>
          <cell r="AD502">
            <v>0</v>
          </cell>
          <cell r="AE502">
            <v>52.089323279792701</v>
          </cell>
          <cell r="AF502">
            <v>0</v>
          </cell>
          <cell r="AG502"/>
          <cell r="AH502"/>
          <cell r="AI502">
            <v>0</v>
          </cell>
          <cell r="AJ502">
            <v>0</v>
          </cell>
          <cell r="AK502"/>
          <cell r="AL502"/>
          <cell r="AM502"/>
          <cell r="AN502"/>
          <cell r="AO502"/>
          <cell r="AP502"/>
          <cell r="AQ502"/>
          <cell r="AR502"/>
          <cell r="AS502">
            <v>217.9</v>
          </cell>
          <cell r="AT502"/>
          <cell r="AU502"/>
          <cell r="AV502"/>
          <cell r="AW502">
            <v>0</v>
          </cell>
          <cell r="AX502">
            <v>0</v>
          </cell>
          <cell r="AY502">
            <v>0</v>
          </cell>
          <cell r="AZ502">
            <v>6.84</v>
          </cell>
          <cell r="BA502">
            <v>0</v>
          </cell>
          <cell r="BB502">
            <v>0</v>
          </cell>
          <cell r="BC502">
            <v>0</v>
          </cell>
          <cell r="BD502">
            <v>61.25</v>
          </cell>
          <cell r="BE502">
            <v>0</v>
          </cell>
          <cell r="BF502">
            <v>0</v>
          </cell>
          <cell r="BG502">
            <v>0</v>
          </cell>
          <cell r="BH502">
            <v>48.84</v>
          </cell>
          <cell r="BI502">
            <v>6.71</v>
          </cell>
          <cell r="BJ502">
            <v>0</v>
          </cell>
          <cell r="BK502">
            <v>0</v>
          </cell>
          <cell r="BL502">
            <v>0</v>
          </cell>
          <cell r="BM502">
            <v>0</v>
          </cell>
          <cell r="BN502">
            <v>0</v>
          </cell>
          <cell r="BO502">
            <v>0</v>
          </cell>
          <cell r="BP502">
            <v>100.511125043635</v>
          </cell>
          <cell r="BQ502">
            <v>9</v>
          </cell>
          <cell r="BR502">
            <v>25.14</v>
          </cell>
          <cell r="BS502">
            <v>475.493356995461</v>
          </cell>
          <cell r="BT502">
            <v>46.3</v>
          </cell>
          <cell r="BU502">
            <v>93.77</v>
          </cell>
          <cell r="BV502">
            <v>0.61</v>
          </cell>
          <cell r="BW502">
            <v>324.17</v>
          </cell>
          <cell r="BX502">
            <v>1545.14</v>
          </cell>
          <cell r="BY502">
            <v>0</v>
          </cell>
          <cell r="BZ502">
            <v>0</v>
          </cell>
          <cell r="CA502">
            <v>0</v>
          </cell>
          <cell r="CB502">
            <v>0</v>
          </cell>
          <cell r="CC502">
            <v>176</v>
          </cell>
          <cell r="CD502">
            <v>469</v>
          </cell>
          <cell r="CE502">
            <v>0</v>
          </cell>
          <cell r="CF502">
            <v>32.625999999999998</v>
          </cell>
          <cell r="CG502">
            <v>0</v>
          </cell>
          <cell r="CH502"/>
          <cell r="CI502">
            <v>12.77</v>
          </cell>
          <cell r="CJ502">
            <v>20.399999999999999</v>
          </cell>
          <cell r="CK502">
            <v>0</v>
          </cell>
          <cell r="CL502">
            <v>179.2</v>
          </cell>
          <cell r="CM502">
            <v>22.7</v>
          </cell>
          <cell r="CN502">
            <v>0</v>
          </cell>
          <cell r="CO502">
            <v>0</v>
          </cell>
          <cell r="CP502">
            <v>52.8</v>
          </cell>
          <cell r="CQ502">
            <v>0</v>
          </cell>
          <cell r="CR502">
            <v>0</v>
          </cell>
          <cell r="CS502">
            <v>0</v>
          </cell>
          <cell r="CT502">
            <v>0</v>
          </cell>
          <cell r="CU502">
            <v>0</v>
          </cell>
          <cell r="CV502">
            <v>0</v>
          </cell>
          <cell r="CW502">
            <v>0</v>
          </cell>
          <cell r="CX502">
            <v>0</v>
          </cell>
          <cell r="CY502">
            <v>0</v>
          </cell>
          <cell r="CZ502">
            <v>0</v>
          </cell>
          <cell r="DA502">
            <v>0</v>
          </cell>
          <cell r="DB502">
            <v>0</v>
          </cell>
          <cell r="DC502">
            <v>0</v>
          </cell>
          <cell r="DD502">
            <v>0</v>
          </cell>
          <cell r="DE502">
            <v>0</v>
          </cell>
          <cell r="DF502">
            <v>0</v>
          </cell>
          <cell r="DG502">
            <v>0</v>
          </cell>
          <cell r="DH502">
            <v>0</v>
          </cell>
          <cell r="DI502">
            <v>0</v>
          </cell>
          <cell r="DJ502">
            <v>0</v>
          </cell>
          <cell r="DK502">
            <v>0</v>
          </cell>
          <cell r="DL502">
            <v>0</v>
          </cell>
          <cell r="DM502">
            <v>0</v>
          </cell>
          <cell r="DN502">
            <v>0</v>
          </cell>
          <cell r="DO502">
            <v>0</v>
          </cell>
          <cell r="DP502">
            <v>0</v>
          </cell>
          <cell r="DQ502">
            <v>0</v>
          </cell>
          <cell r="DR502">
            <v>0</v>
          </cell>
          <cell r="DS502">
            <v>0</v>
          </cell>
          <cell r="DT502">
            <v>0</v>
          </cell>
          <cell r="DU502">
            <v>0</v>
          </cell>
          <cell r="DV502">
            <v>0</v>
          </cell>
          <cell r="DW502">
            <v>33</v>
          </cell>
          <cell r="DX502">
            <v>16.904252822883102</v>
          </cell>
          <cell r="DY502">
            <v>3.04</v>
          </cell>
          <cell r="DZ502">
            <v>0</v>
          </cell>
          <cell r="EA502">
            <v>0</v>
          </cell>
          <cell r="EB502">
            <v>125.177662844875</v>
          </cell>
          <cell r="EC502">
            <v>0</v>
          </cell>
          <cell r="ED502">
            <v>0</v>
          </cell>
          <cell r="EE502">
            <v>0</v>
          </cell>
          <cell r="EF502">
            <v>0</v>
          </cell>
          <cell r="EG502">
            <v>11.93</v>
          </cell>
          <cell r="EH502">
            <v>20.9398513766129</v>
          </cell>
          <cell r="EI502">
            <v>0</v>
          </cell>
          <cell r="EJ502">
            <v>0</v>
          </cell>
        </row>
        <row r="503">
          <cell r="B503">
            <v>0</v>
          </cell>
          <cell r="C503">
            <v>0</v>
          </cell>
          <cell r="D503">
            <v>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4.4015791583222397</v>
          </cell>
          <cell r="AF503">
            <v>0</v>
          </cell>
          <cell r="AG503"/>
          <cell r="AH503"/>
          <cell r="AI503">
            <v>0</v>
          </cell>
          <cell r="AJ503">
            <v>0</v>
          </cell>
          <cell r="AK503"/>
          <cell r="AL503"/>
          <cell r="AM503"/>
          <cell r="AN503"/>
          <cell r="AO503"/>
          <cell r="AP503"/>
          <cell r="AQ503"/>
          <cell r="AR503"/>
          <cell r="AS503">
            <v>0</v>
          </cell>
          <cell r="AT503"/>
          <cell r="AU503"/>
          <cell r="AV503"/>
          <cell r="AW503">
            <v>0</v>
          </cell>
          <cell r="AX503">
            <v>0</v>
          </cell>
          <cell r="AY503">
            <v>0</v>
          </cell>
          <cell r="AZ503">
            <v>0</v>
          </cell>
          <cell r="BA503">
            <v>0</v>
          </cell>
          <cell r="BB503">
            <v>0</v>
          </cell>
          <cell r="BC503">
            <v>0</v>
          </cell>
          <cell r="BD503">
            <v>0</v>
          </cell>
          <cell r="BE503">
            <v>0</v>
          </cell>
          <cell r="BF503">
            <v>0</v>
          </cell>
          <cell r="BG503">
            <v>0</v>
          </cell>
          <cell r="BH503">
            <v>0</v>
          </cell>
          <cell r="BI503">
            <v>20.49</v>
          </cell>
          <cell r="BJ503">
            <v>0</v>
          </cell>
          <cell r="BK503">
            <v>0</v>
          </cell>
          <cell r="BL503">
            <v>0</v>
          </cell>
          <cell r="BM503">
            <v>0</v>
          </cell>
          <cell r="BN503">
            <v>139.5</v>
          </cell>
          <cell r="BO503">
            <v>0</v>
          </cell>
          <cell r="BP503">
            <v>0</v>
          </cell>
          <cell r="BQ503">
            <v>0</v>
          </cell>
          <cell r="BR503">
            <v>0</v>
          </cell>
          <cell r="BS503">
            <v>0</v>
          </cell>
          <cell r="BT503">
            <v>0</v>
          </cell>
          <cell r="BU503">
            <v>0</v>
          </cell>
          <cell r="BV503">
            <v>0</v>
          </cell>
          <cell r="BW503">
            <v>0</v>
          </cell>
          <cell r="BX503">
            <v>0</v>
          </cell>
          <cell r="BY503">
            <v>0</v>
          </cell>
          <cell r="BZ503">
            <v>0</v>
          </cell>
          <cell r="CA503">
            <v>0</v>
          </cell>
          <cell r="CB503">
            <v>0</v>
          </cell>
          <cell r="CC503">
            <v>0</v>
          </cell>
          <cell r="CD503">
            <v>0</v>
          </cell>
          <cell r="CE503">
            <v>0</v>
          </cell>
          <cell r="CF503">
            <v>0</v>
          </cell>
          <cell r="CG503">
            <v>0</v>
          </cell>
          <cell r="CH503"/>
          <cell r="CI503">
            <v>0</v>
          </cell>
          <cell r="CJ503">
            <v>0</v>
          </cell>
          <cell r="CK503">
            <v>0</v>
          </cell>
          <cell r="CL503">
            <v>0</v>
          </cell>
          <cell r="CM503">
            <v>0</v>
          </cell>
          <cell r="CN503">
            <v>0</v>
          </cell>
          <cell r="CO503">
            <v>0</v>
          </cell>
          <cell r="CP503">
            <v>0</v>
          </cell>
          <cell r="CQ503">
            <v>0</v>
          </cell>
          <cell r="CR503">
            <v>0</v>
          </cell>
          <cell r="CS503">
            <v>0</v>
          </cell>
          <cell r="CT503">
            <v>0</v>
          </cell>
          <cell r="CU503">
            <v>0</v>
          </cell>
          <cell r="CV503">
            <v>0</v>
          </cell>
          <cell r="CW503">
            <v>0</v>
          </cell>
          <cell r="CX503">
            <v>0</v>
          </cell>
          <cell r="CY503">
            <v>0</v>
          </cell>
          <cell r="CZ503">
            <v>0</v>
          </cell>
          <cell r="DA503">
            <v>0</v>
          </cell>
          <cell r="DB503">
            <v>0</v>
          </cell>
          <cell r="DC503">
            <v>0</v>
          </cell>
          <cell r="DD503">
            <v>0</v>
          </cell>
          <cell r="DE503">
            <v>0</v>
          </cell>
          <cell r="DF503">
            <v>0</v>
          </cell>
          <cell r="DG503">
            <v>0</v>
          </cell>
          <cell r="DH503">
            <v>0</v>
          </cell>
          <cell r="DI503">
            <v>0</v>
          </cell>
          <cell r="DJ503">
            <v>0</v>
          </cell>
          <cell r="DK503">
            <v>0</v>
          </cell>
          <cell r="DL503">
            <v>0</v>
          </cell>
          <cell r="DM503">
            <v>0</v>
          </cell>
          <cell r="DN503">
            <v>0</v>
          </cell>
          <cell r="DO503">
            <v>0</v>
          </cell>
          <cell r="DP503">
            <v>0</v>
          </cell>
          <cell r="DQ503">
            <v>0</v>
          </cell>
          <cell r="DR503">
            <v>0</v>
          </cell>
          <cell r="DS503">
            <v>0</v>
          </cell>
          <cell r="DT503">
            <v>0</v>
          </cell>
          <cell r="DU503">
            <v>0</v>
          </cell>
          <cell r="DV503">
            <v>0</v>
          </cell>
          <cell r="DW503">
            <v>0</v>
          </cell>
          <cell r="DX503">
            <v>0</v>
          </cell>
          <cell r="DY503">
            <v>0</v>
          </cell>
          <cell r="DZ503">
            <v>0</v>
          </cell>
          <cell r="EA503">
            <v>0</v>
          </cell>
          <cell r="EB503">
            <v>0</v>
          </cell>
          <cell r="EC503">
            <v>0</v>
          </cell>
          <cell r="ED503">
            <v>0</v>
          </cell>
          <cell r="EE503">
            <v>0</v>
          </cell>
          <cell r="EF503">
            <v>0</v>
          </cell>
          <cell r="EG503">
            <v>0</v>
          </cell>
          <cell r="EH503">
            <v>0</v>
          </cell>
          <cell r="EI503">
            <v>0</v>
          </cell>
          <cell r="EJ503">
            <v>0</v>
          </cell>
        </row>
        <row r="504">
          <cell r="B504">
            <v>0</v>
          </cell>
          <cell r="C504">
            <v>28.7</v>
          </cell>
          <cell r="D504">
            <v>31</v>
          </cell>
          <cell r="E504">
            <v>0</v>
          </cell>
          <cell r="F504">
            <v>0</v>
          </cell>
          <cell r="G504">
            <v>0</v>
          </cell>
          <cell r="H504">
            <v>12.6</v>
          </cell>
          <cell r="I504">
            <v>0</v>
          </cell>
          <cell r="J504">
            <v>0</v>
          </cell>
          <cell r="K504">
            <v>0</v>
          </cell>
          <cell r="L504">
            <v>0</v>
          </cell>
          <cell r="M504">
            <v>9</v>
          </cell>
          <cell r="N504">
            <v>0</v>
          </cell>
          <cell r="O504">
            <v>1.1599999999999999</v>
          </cell>
          <cell r="P504">
            <v>0.66725500000000004</v>
          </cell>
          <cell r="Q504">
            <v>0</v>
          </cell>
          <cell r="R504">
            <v>0</v>
          </cell>
          <cell r="S504">
            <v>0</v>
          </cell>
          <cell r="T504">
            <v>0</v>
          </cell>
          <cell r="U504">
            <v>58.305</v>
          </cell>
          <cell r="V504">
            <v>0</v>
          </cell>
          <cell r="W504">
            <v>932</v>
          </cell>
          <cell r="X504">
            <v>0</v>
          </cell>
          <cell r="Y504">
            <v>6.4960000000000004</v>
          </cell>
          <cell r="Z504">
            <v>106.2</v>
          </cell>
          <cell r="AA504">
            <v>0</v>
          </cell>
          <cell r="AB504">
            <v>1.5</v>
          </cell>
          <cell r="AC504">
            <v>0</v>
          </cell>
          <cell r="AD504">
            <v>1.7</v>
          </cell>
          <cell r="AE504">
            <v>56.490902438114901</v>
          </cell>
          <cell r="AF504">
            <v>4.01</v>
          </cell>
          <cell r="AG504"/>
          <cell r="AH504"/>
          <cell r="AI504">
            <v>0</v>
          </cell>
          <cell r="AJ504">
            <v>0</v>
          </cell>
          <cell r="AK504"/>
          <cell r="AL504"/>
          <cell r="AM504">
            <v>0</v>
          </cell>
          <cell r="AN504"/>
          <cell r="AO504"/>
          <cell r="AP504"/>
          <cell r="AQ504"/>
          <cell r="AR504"/>
          <cell r="AS504"/>
          <cell r="AT504"/>
          <cell r="AU504"/>
          <cell r="AV504"/>
          <cell r="AW504">
            <v>0</v>
          </cell>
          <cell r="AX504">
            <v>0</v>
          </cell>
          <cell r="AY504">
            <v>0</v>
          </cell>
          <cell r="AZ504">
            <v>6.84</v>
          </cell>
          <cell r="BA504">
            <v>0</v>
          </cell>
          <cell r="BB504">
            <v>0</v>
          </cell>
          <cell r="BC504">
            <v>0</v>
          </cell>
          <cell r="BD504">
            <v>67.25</v>
          </cell>
          <cell r="BE504">
            <v>0</v>
          </cell>
          <cell r="BF504">
            <v>0</v>
          </cell>
          <cell r="BG504">
            <v>0</v>
          </cell>
          <cell r="BH504">
            <v>48.84</v>
          </cell>
          <cell r="BI504">
            <v>27.2</v>
          </cell>
          <cell r="BJ504">
            <v>0</v>
          </cell>
          <cell r="BK504">
            <v>0</v>
          </cell>
          <cell r="BL504">
            <v>0</v>
          </cell>
          <cell r="BM504">
            <v>0</v>
          </cell>
          <cell r="BN504">
            <v>182.815</v>
          </cell>
          <cell r="BO504">
            <v>0</v>
          </cell>
          <cell r="BP504">
            <v>100.511125043635</v>
          </cell>
          <cell r="BQ504">
            <v>9</v>
          </cell>
          <cell r="BR504">
            <v>25.14</v>
          </cell>
          <cell r="BS504">
            <v>477.41217465672997</v>
          </cell>
          <cell r="BT504">
            <v>47.2</v>
          </cell>
          <cell r="BU504">
            <v>93.77</v>
          </cell>
          <cell r="BV504">
            <v>0.61</v>
          </cell>
          <cell r="BW504">
            <v>324.17</v>
          </cell>
          <cell r="BX504">
            <v>1610.91</v>
          </cell>
          <cell r="BY504">
            <v>0</v>
          </cell>
          <cell r="BZ504">
            <v>0</v>
          </cell>
          <cell r="CA504">
            <v>0</v>
          </cell>
          <cell r="CB504">
            <v>0</v>
          </cell>
          <cell r="CC504">
            <v>176</v>
          </cell>
          <cell r="CD504">
            <v>484</v>
          </cell>
          <cell r="CE504">
            <v>0</v>
          </cell>
          <cell r="CF504">
            <v>32.625999999999998</v>
          </cell>
          <cell r="CG504">
            <v>0</v>
          </cell>
          <cell r="CH504">
            <v>0</v>
          </cell>
          <cell r="CI504">
            <v>17.190000000000001</v>
          </cell>
          <cell r="CJ504">
            <v>20.399999999999999</v>
          </cell>
          <cell r="CK504">
            <v>0</v>
          </cell>
          <cell r="CL504">
            <v>179.2</v>
          </cell>
          <cell r="CM504">
            <v>22.7</v>
          </cell>
          <cell r="CN504">
            <v>0</v>
          </cell>
          <cell r="CO504">
            <v>0</v>
          </cell>
          <cell r="CP504">
            <v>53.2</v>
          </cell>
          <cell r="CQ504">
            <v>162.357</v>
          </cell>
          <cell r="CR504">
            <v>0</v>
          </cell>
          <cell r="CS504">
            <v>65.349999999999994</v>
          </cell>
          <cell r="CT504">
            <v>11.602</v>
          </cell>
          <cell r="CU504">
            <v>0</v>
          </cell>
          <cell r="CV504">
            <v>0</v>
          </cell>
          <cell r="CW504">
            <v>217.89</v>
          </cell>
          <cell r="CX504">
            <v>0.95299999999999996</v>
          </cell>
          <cell r="CY504">
            <v>1.6140000000000001</v>
          </cell>
          <cell r="CZ504">
            <v>215.68299999999999</v>
          </cell>
          <cell r="DA504">
            <v>6.91</v>
          </cell>
          <cell r="DB504">
            <v>0.84</v>
          </cell>
          <cell r="DC504">
            <v>7.4999999999999997E-2</v>
          </cell>
          <cell r="DD504">
            <v>18.998000000000001</v>
          </cell>
          <cell r="DE504">
            <v>62.103000000000002</v>
          </cell>
          <cell r="DF504">
            <v>130.86699999999999</v>
          </cell>
          <cell r="DG504">
            <v>158.93899999999999</v>
          </cell>
          <cell r="DH504">
            <v>33.478999999999999</v>
          </cell>
          <cell r="DI504">
            <v>0</v>
          </cell>
          <cell r="DJ504">
            <v>66.489000000000004</v>
          </cell>
          <cell r="DK504">
            <v>0</v>
          </cell>
          <cell r="DL504">
            <v>0</v>
          </cell>
          <cell r="DM504">
            <v>556.95399999999995</v>
          </cell>
          <cell r="DN504">
            <v>69.194999999999993</v>
          </cell>
          <cell r="DO504">
            <v>2.3279999999999998</v>
          </cell>
          <cell r="DP504">
            <v>99.933999999999997</v>
          </cell>
          <cell r="DQ504">
            <v>0</v>
          </cell>
          <cell r="DR504">
            <v>48.756999999999998</v>
          </cell>
          <cell r="DS504">
            <v>0</v>
          </cell>
          <cell r="DT504">
            <v>25.094999999999999</v>
          </cell>
          <cell r="DU504">
            <v>0</v>
          </cell>
          <cell r="DV504">
            <v>0</v>
          </cell>
          <cell r="DW504">
            <v>33</v>
          </cell>
          <cell r="DX504">
            <v>16.904252822883102</v>
          </cell>
          <cell r="DY504">
            <v>3.04</v>
          </cell>
          <cell r="DZ504">
            <v>0</v>
          </cell>
          <cell r="EA504">
            <v>0</v>
          </cell>
          <cell r="EB504">
            <v>143.59710093894901</v>
          </cell>
          <cell r="EC504">
            <v>0</v>
          </cell>
          <cell r="ED504">
            <v>0</v>
          </cell>
          <cell r="EE504">
            <v>0</v>
          </cell>
          <cell r="EF504">
            <v>0</v>
          </cell>
          <cell r="EG504">
            <v>11.93</v>
          </cell>
          <cell r="EH504">
            <v>20.9398513766129</v>
          </cell>
          <cell r="EI504">
            <v>3</v>
          </cell>
          <cell r="EJ504">
            <v>232.5</v>
          </cell>
        </row>
        <row r="505">
          <cell r="B505">
            <v>15.29</v>
          </cell>
          <cell r="C505">
            <v>11.3</v>
          </cell>
          <cell r="D505">
            <v>0</v>
          </cell>
          <cell r="E505">
            <v>0</v>
          </cell>
          <cell r="F505">
            <v>0</v>
          </cell>
          <cell r="G505">
            <v>0</v>
          </cell>
          <cell r="H505">
            <v>47.8</v>
          </cell>
          <cell r="I505">
            <v>0</v>
          </cell>
          <cell r="J505">
            <v>0</v>
          </cell>
          <cell r="K505">
            <v>0</v>
          </cell>
          <cell r="L505">
            <v>0</v>
          </cell>
          <cell r="M505">
            <v>0</v>
          </cell>
          <cell r="N505">
            <v>0</v>
          </cell>
          <cell r="O505">
            <v>1</v>
          </cell>
          <cell r="P505">
            <v>0.67274500000000004</v>
          </cell>
          <cell r="Q505">
            <v>0</v>
          </cell>
          <cell r="R505">
            <v>0</v>
          </cell>
          <cell r="S505">
            <v>0</v>
          </cell>
          <cell r="T505">
            <v>0</v>
          </cell>
          <cell r="U505">
            <v>6371.64</v>
          </cell>
          <cell r="V505">
            <v>0</v>
          </cell>
          <cell r="W505">
            <v>0</v>
          </cell>
          <cell r="X505">
            <v>0</v>
          </cell>
          <cell r="Y505">
            <v>0</v>
          </cell>
          <cell r="Z505">
            <v>0</v>
          </cell>
          <cell r="AA505">
            <v>0</v>
          </cell>
          <cell r="AB505">
            <v>3</v>
          </cell>
          <cell r="AC505">
            <v>0</v>
          </cell>
          <cell r="AD505">
            <v>0</v>
          </cell>
          <cell r="AE505">
            <v>0</v>
          </cell>
          <cell r="AF505">
            <v>17.52</v>
          </cell>
          <cell r="AG505"/>
          <cell r="AH505"/>
          <cell r="AI505"/>
          <cell r="AJ505">
            <v>0</v>
          </cell>
          <cell r="AK505"/>
          <cell r="AL505"/>
          <cell r="AM505">
            <v>0</v>
          </cell>
          <cell r="AN505">
            <v>0</v>
          </cell>
          <cell r="AO505">
            <v>0</v>
          </cell>
          <cell r="AP505"/>
          <cell r="AQ505"/>
          <cell r="AR505">
            <v>0</v>
          </cell>
          <cell r="AS505">
            <v>0</v>
          </cell>
          <cell r="AT505"/>
          <cell r="AU505"/>
          <cell r="AV505">
            <v>6.1779999999999999</v>
          </cell>
          <cell r="AW505">
            <v>0</v>
          </cell>
          <cell r="AX505">
            <v>0</v>
          </cell>
          <cell r="AY505">
            <v>0</v>
          </cell>
          <cell r="AZ505">
            <v>0</v>
          </cell>
          <cell r="BA505">
            <v>0</v>
          </cell>
          <cell r="BB505">
            <v>0</v>
          </cell>
          <cell r="BC505">
            <v>0</v>
          </cell>
          <cell r="BD505">
            <v>0</v>
          </cell>
          <cell r="BE505">
            <v>0</v>
          </cell>
          <cell r="BF505">
            <v>0</v>
          </cell>
          <cell r="BG505">
            <v>0</v>
          </cell>
          <cell r="BH505">
            <v>0</v>
          </cell>
          <cell r="BI505">
            <v>0</v>
          </cell>
          <cell r="BJ505">
            <v>0</v>
          </cell>
          <cell r="BK505">
            <v>0</v>
          </cell>
          <cell r="BL505">
            <v>0</v>
          </cell>
          <cell r="BM505">
            <v>0</v>
          </cell>
          <cell r="BN505">
            <v>74.27</v>
          </cell>
          <cell r="BO505">
            <v>0</v>
          </cell>
          <cell r="BP505">
            <v>0</v>
          </cell>
          <cell r="BQ505">
            <v>0</v>
          </cell>
          <cell r="BR505">
            <v>0</v>
          </cell>
          <cell r="BS505">
            <v>1.5</v>
          </cell>
          <cell r="BT505">
            <v>0</v>
          </cell>
          <cell r="BU505">
            <v>0</v>
          </cell>
          <cell r="BV505">
            <v>0</v>
          </cell>
          <cell r="BW505">
            <v>0</v>
          </cell>
          <cell r="BX505">
            <v>5.88</v>
          </cell>
          <cell r="BY505">
            <v>0</v>
          </cell>
          <cell r="BZ505">
            <v>0</v>
          </cell>
          <cell r="CA505">
            <v>0</v>
          </cell>
          <cell r="CB505">
            <v>0</v>
          </cell>
          <cell r="CC505">
            <v>0</v>
          </cell>
          <cell r="CD505">
            <v>0</v>
          </cell>
          <cell r="CE505">
            <v>0</v>
          </cell>
          <cell r="CF505">
            <v>0</v>
          </cell>
          <cell r="CG505">
            <v>0</v>
          </cell>
          <cell r="CH505"/>
          <cell r="CI505">
            <v>0</v>
          </cell>
          <cell r="CJ505">
            <v>0</v>
          </cell>
          <cell r="CK505">
            <v>0</v>
          </cell>
          <cell r="CL505">
            <v>0</v>
          </cell>
          <cell r="CM505">
            <v>0</v>
          </cell>
          <cell r="CN505">
            <v>0</v>
          </cell>
          <cell r="CO505">
            <v>0</v>
          </cell>
          <cell r="CP505">
            <v>0</v>
          </cell>
          <cell r="CQ505">
            <v>0</v>
          </cell>
          <cell r="CR505">
            <v>0</v>
          </cell>
          <cell r="CS505">
            <v>298.65199999999999</v>
          </cell>
          <cell r="CT505">
            <v>32.923999999999999</v>
          </cell>
          <cell r="CU505">
            <v>0</v>
          </cell>
          <cell r="CV505">
            <v>0</v>
          </cell>
          <cell r="CW505">
            <v>0</v>
          </cell>
          <cell r="CX505">
            <v>0</v>
          </cell>
          <cell r="CY505">
            <v>5.0449999999999999</v>
          </cell>
          <cell r="CZ505">
            <v>4356.7710000000006</v>
          </cell>
          <cell r="DA505">
            <v>21.4</v>
          </cell>
          <cell r="DB505">
            <v>15.248999999999999</v>
          </cell>
          <cell r="DC505">
            <v>3.2000000000000001E-2</v>
          </cell>
          <cell r="DD505">
            <v>77.278000000000006</v>
          </cell>
          <cell r="DE505">
            <v>2801.0160000000001</v>
          </cell>
          <cell r="DF505">
            <v>2593.3909999999996</v>
          </cell>
          <cell r="DG505">
            <v>3939.8690000000001</v>
          </cell>
          <cell r="DH505">
            <v>210.45599999999999</v>
          </cell>
          <cell r="DI505">
            <v>0</v>
          </cell>
          <cell r="DJ505">
            <v>906.43399999999997</v>
          </cell>
          <cell r="DK505">
            <v>0</v>
          </cell>
          <cell r="DL505">
            <v>0</v>
          </cell>
          <cell r="DM505">
            <v>1925.5349999999999</v>
          </cell>
          <cell r="DN505">
            <v>1393.92</v>
          </cell>
          <cell r="DO505">
            <v>17.408000000000001</v>
          </cell>
          <cell r="DP505">
            <v>161.79900000000001</v>
          </cell>
          <cell r="DQ505">
            <v>0</v>
          </cell>
          <cell r="DR505">
            <v>532.14700000000005</v>
          </cell>
          <cell r="DS505">
            <v>0</v>
          </cell>
          <cell r="DT505">
            <v>6275.4650000000001</v>
          </cell>
          <cell r="DU505">
            <v>0</v>
          </cell>
          <cell r="DV505">
            <v>0</v>
          </cell>
          <cell r="DW505">
            <v>0</v>
          </cell>
          <cell r="DX505">
            <v>2.71</v>
          </cell>
          <cell r="DY505">
            <v>0.1</v>
          </cell>
          <cell r="DZ505">
            <v>0</v>
          </cell>
          <cell r="EA505">
            <v>0</v>
          </cell>
          <cell r="EB505">
            <v>0</v>
          </cell>
          <cell r="EC505">
            <v>0</v>
          </cell>
          <cell r="ED505">
            <v>0</v>
          </cell>
          <cell r="EE505">
            <v>0</v>
          </cell>
          <cell r="EF505">
            <v>0</v>
          </cell>
          <cell r="EG505">
            <v>0</v>
          </cell>
          <cell r="EH505">
            <v>0</v>
          </cell>
          <cell r="EI505">
            <v>17.7</v>
          </cell>
          <cell r="EJ505">
            <v>78.099999999999994</v>
          </cell>
        </row>
        <row r="506">
          <cell r="B506">
            <v>0</v>
          </cell>
          <cell r="C506">
            <v>17.5</v>
          </cell>
          <cell r="D506">
            <v>744</v>
          </cell>
          <cell r="E506">
            <v>0</v>
          </cell>
          <cell r="F506">
            <v>0</v>
          </cell>
          <cell r="G506">
            <v>0</v>
          </cell>
          <cell r="H506">
            <v>0</v>
          </cell>
          <cell r="I506">
            <v>0</v>
          </cell>
          <cell r="J506">
            <v>0</v>
          </cell>
          <cell r="K506">
            <v>0</v>
          </cell>
          <cell r="L506">
            <v>0</v>
          </cell>
          <cell r="M506">
            <v>27</v>
          </cell>
          <cell r="N506">
            <v>0</v>
          </cell>
          <cell r="O506">
            <v>0</v>
          </cell>
          <cell r="P506">
            <v>0</v>
          </cell>
          <cell r="Q506">
            <v>0</v>
          </cell>
          <cell r="R506">
            <v>0</v>
          </cell>
          <cell r="S506">
            <v>0</v>
          </cell>
          <cell r="T506">
            <v>0</v>
          </cell>
          <cell r="U506">
            <v>0</v>
          </cell>
          <cell r="V506">
            <v>0</v>
          </cell>
          <cell r="W506">
            <v>3444</v>
          </cell>
          <cell r="X506">
            <v>0</v>
          </cell>
          <cell r="Y506">
            <v>7.516</v>
          </cell>
          <cell r="Z506">
            <v>106.2</v>
          </cell>
          <cell r="AA506">
            <v>0</v>
          </cell>
          <cell r="AB506">
            <v>0</v>
          </cell>
          <cell r="AC506">
            <v>0</v>
          </cell>
          <cell r="AD506">
            <v>0</v>
          </cell>
          <cell r="AE506">
            <v>1134.593394</v>
          </cell>
          <cell r="AF506">
            <v>0</v>
          </cell>
          <cell r="AG506"/>
          <cell r="AH506">
            <v>345.51</v>
          </cell>
          <cell r="AI506">
            <v>0</v>
          </cell>
          <cell r="AJ506">
            <v>0</v>
          </cell>
          <cell r="AK506"/>
          <cell r="AL506"/>
          <cell r="AM506">
            <v>0</v>
          </cell>
          <cell r="AN506">
            <v>0</v>
          </cell>
          <cell r="AO506">
            <v>0</v>
          </cell>
          <cell r="AP506"/>
          <cell r="AQ506"/>
          <cell r="AR506">
            <v>477.7</v>
          </cell>
          <cell r="AS506">
            <v>576</v>
          </cell>
          <cell r="AT506">
            <v>62.09</v>
          </cell>
          <cell r="AU506"/>
          <cell r="AV506">
            <v>0</v>
          </cell>
          <cell r="AW506">
            <v>0</v>
          </cell>
          <cell r="AX506">
            <v>0</v>
          </cell>
          <cell r="AY506">
            <v>0</v>
          </cell>
          <cell r="AZ506">
            <v>0</v>
          </cell>
          <cell r="BA506">
            <v>0</v>
          </cell>
          <cell r="BB506">
            <v>0</v>
          </cell>
          <cell r="BC506">
            <v>0</v>
          </cell>
          <cell r="BD506">
            <v>0</v>
          </cell>
          <cell r="BE506">
            <v>0</v>
          </cell>
          <cell r="BF506">
            <v>0</v>
          </cell>
          <cell r="BG506">
            <v>0</v>
          </cell>
          <cell r="BH506">
            <v>827.33</v>
          </cell>
          <cell r="BI506">
            <v>3.03</v>
          </cell>
          <cell r="BJ506">
            <v>0</v>
          </cell>
          <cell r="BK506">
            <v>0</v>
          </cell>
          <cell r="BL506">
            <v>0</v>
          </cell>
          <cell r="BM506">
            <v>0</v>
          </cell>
          <cell r="BN506">
            <v>0</v>
          </cell>
          <cell r="BO506">
            <v>0</v>
          </cell>
          <cell r="BP506">
            <v>102.912231232119</v>
          </cell>
          <cell r="BQ506">
            <v>0</v>
          </cell>
          <cell r="BR506">
            <v>24.63</v>
          </cell>
          <cell r="BS506">
            <v>3115.33</v>
          </cell>
          <cell r="BT506">
            <v>0</v>
          </cell>
          <cell r="BU506">
            <v>100.8</v>
          </cell>
          <cell r="BV506">
            <v>1.0389999999999999</v>
          </cell>
          <cell r="BW506">
            <v>8.16</v>
          </cell>
          <cell r="BX506">
            <v>4824.18</v>
          </cell>
          <cell r="BY506">
            <v>0</v>
          </cell>
          <cell r="BZ506">
            <v>0</v>
          </cell>
          <cell r="CA506">
            <v>0</v>
          </cell>
          <cell r="CB506">
            <v>0</v>
          </cell>
          <cell r="CC506">
            <v>0</v>
          </cell>
          <cell r="CD506">
            <v>0</v>
          </cell>
          <cell r="CE506">
            <v>0</v>
          </cell>
          <cell r="CF506">
            <v>0</v>
          </cell>
          <cell r="CG506">
            <v>0</v>
          </cell>
          <cell r="CH506"/>
          <cell r="CI506">
            <v>0</v>
          </cell>
          <cell r="CJ506">
            <v>131.30000000000001</v>
          </cell>
          <cell r="CK506">
            <v>0</v>
          </cell>
          <cell r="CL506">
            <v>1593.9</v>
          </cell>
          <cell r="CM506">
            <v>136.19999999999999</v>
          </cell>
          <cell r="CN506">
            <v>0</v>
          </cell>
          <cell r="CO506">
            <v>0</v>
          </cell>
          <cell r="CP506">
            <v>0</v>
          </cell>
          <cell r="CQ506">
            <v>0</v>
          </cell>
          <cell r="CR506">
            <v>0</v>
          </cell>
          <cell r="CS506">
            <v>0</v>
          </cell>
          <cell r="CT506">
            <v>0</v>
          </cell>
          <cell r="CU506">
            <v>0</v>
          </cell>
          <cell r="CV506">
            <v>0</v>
          </cell>
          <cell r="CW506">
            <v>0</v>
          </cell>
          <cell r="CX506">
            <v>0</v>
          </cell>
          <cell r="CY506">
            <v>0</v>
          </cell>
          <cell r="CZ506">
            <v>0</v>
          </cell>
          <cell r="DA506">
            <v>0</v>
          </cell>
          <cell r="DB506">
            <v>0</v>
          </cell>
          <cell r="DC506">
            <v>0</v>
          </cell>
          <cell r="DD506">
            <v>0</v>
          </cell>
          <cell r="DE506">
            <v>0</v>
          </cell>
          <cell r="DF506">
            <v>0</v>
          </cell>
          <cell r="DG506">
            <v>0</v>
          </cell>
          <cell r="DH506">
            <v>0</v>
          </cell>
          <cell r="DI506">
            <v>0</v>
          </cell>
          <cell r="DJ506">
            <v>0</v>
          </cell>
          <cell r="DK506">
            <v>0</v>
          </cell>
          <cell r="DL506">
            <v>0</v>
          </cell>
          <cell r="DM506">
            <v>0</v>
          </cell>
          <cell r="DN506">
            <v>0</v>
          </cell>
          <cell r="DO506">
            <v>0</v>
          </cell>
          <cell r="DP506">
            <v>0</v>
          </cell>
          <cell r="DQ506">
            <v>0</v>
          </cell>
          <cell r="DR506">
            <v>0</v>
          </cell>
          <cell r="DS506">
            <v>0</v>
          </cell>
          <cell r="DT506">
            <v>0</v>
          </cell>
          <cell r="DU506">
            <v>0</v>
          </cell>
          <cell r="DV506">
            <v>0</v>
          </cell>
          <cell r="DW506">
            <v>1843</v>
          </cell>
          <cell r="DX506">
            <v>37.619999999999997</v>
          </cell>
          <cell r="DY506">
            <v>3.5</v>
          </cell>
          <cell r="DZ506">
            <v>0</v>
          </cell>
          <cell r="EA506">
            <v>0</v>
          </cell>
          <cell r="EB506">
            <v>397.60095040818697</v>
          </cell>
          <cell r="EC506">
            <v>0</v>
          </cell>
          <cell r="ED506">
            <v>0</v>
          </cell>
          <cell r="EE506">
            <v>0</v>
          </cell>
          <cell r="EF506">
            <v>0</v>
          </cell>
          <cell r="EG506">
            <v>13.26</v>
          </cell>
          <cell r="EH506">
            <v>0</v>
          </cell>
          <cell r="EI506">
            <v>0</v>
          </cell>
          <cell r="EJ506">
            <v>0</v>
          </cell>
        </row>
        <row r="507">
          <cell r="B507">
            <v>0</v>
          </cell>
          <cell r="C507">
            <v>0</v>
          </cell>
          <cell r="D507">
            <v>0</v>
          </cell>
          <cell r="E507">
            <v>0</v>
          </cell>
          <cell r="F507">
            <v>0</v>
          </cell>
          <cell r="G507">
            <v>0</v>
          </cell>
          <cell r="H507">
            <v>0</v>
          </cell>
          <cell r="I507">
            <v>0</v>
          </cell>
          <cell r="J507">
            <v>0</v>
          </cell>
          <cell r="K507">
            <v>0</v>
          </cell>
          <cell r="L507">
            <v>0</v>
          </cell>
          <cell r="M507">
            <v>6088.44</v>
          </cell>
          <cell r="N507">
            <v>0</v>
          </cell>
          <cell r="O507">
            <v>0</v>
          </cell>
          <cell r="P507">
            <v>0</v>
          </cell>
          <cell r="Q507">
            <v>0</v>
          </cell>
          <cell r="R507">
            <v>0</v>
          </cell>
          <cell r="S507">
            <v>0</v>
          </cell>
          <cell r="T507">
            <v>0</v>
          </cell>
          <cell r="U507">
            <v>0</v>
          </cell>
          <cell r="V507">
            <v>0</v>
          </cell>
          <cell r="W507">
            <v>0</v>
          </cell>
          <cell r="X507">
            <v>0</v>
          </cell>
          <cell r="Y507">
            <v>0</v>
          </cell>
          <cell r="Z507">
            <v>0</v>
          </cell>
          <cell r="AA507">
            <v>0</v>
          </cell>
          <cell r="AB507">
            <v>0</v>
          </cell>
          <cell r="AC507">
            <v>0</v>
          </cell>
          <cell r="AD507">
            <v>0</v>
          </cell>
          <cell r="AE507">
            <v>115.635768</v>
          </cell>
          <cell r="AF507">
            <v>0</v>
          </cell>
          <cell r="AG507"/>
          <cell r="AH507"/>
          <cell r="AI507">
            <v>0</v>
          </cell>
          <cell r="AJ507">
            <v>0</v>
          </cell>
          <cell r="AK507"/>
          <cell r="AL507"/>
          <cell r="AM507">
            <v>0</v>
          </cell>
          <cell r="AN507">
            <v>0</v>
          </cell>
          <cell r="AO507">
            <v>0</v>
          </cell>
          <cell r="AP507"/>
          <cell r="AQ507"/>
          <cell r="AR507">
            <v>0</v>
          </cell>
          <cell r="AS507">
            <v>0</v>
          </cell>
          <cell r="AT507"/>
          <cell r="AU507"/>
          <cell r="AV507">
            <v>0</v>
          </cell>
          <cell r="AW507">
            <v>0</v>
          </cell>
          <cell r="AX507">
            <v>0</v>
          </cell>
          <cell r="AY507">
            <v>0</v>
          </cell>
          <cell r="AZ507">
            <v>0</v>
          </cell>
          <cell r="BA507">
            <v>0</v>
          </cell>
          <cell r="BB507">
            <v>0</v>
          </cell>
          <cell r="BC507">
            <v>0</v>
          </cell>
          <cell r="BD507">
            <v>0</v>
          </cell>
          <cell r="BE507">
            <v>0</v>
          </cell>
          <cell r="BF507">
            <v>0</v>
          </cell>
          <cell r="BG507">
            <v>0</v>
          </cell>
          <cell r="BH507">
            <v>0</v>
          </cell>
          <cell r="BI507">
            <v>9.56</v>
          </cell>
          <cell r="BJ507">
            <v>0</v>
          </cell>
          <cell r="BK507">
            <v>0</v>
          </cell>
          <cell r="BL507">
            <v>0</v>
          </cell>
          <cell r="BM507">
            <v>0</v>
          </cell>
          <cell r="BN507">
            <v>8478.4</v>
          </cell>
          <cell r="BO507">
            <v>0</v>
          </cell>
          <cell r="BP507">
            <v>0</v>
          </cell>
          <cell r="BQ507">
            <v>0</v>
          </cell>
          <cell r="BR507">
            <v>0</v>
          </cell>
          <cell r="BS507">
            <v>0</v>
          </cell>
          <cell r="BT507">
            <v>0</v>
          </cell>
          <cell r="BU507">
            <v>0</v>
          </cell>
          <cell r="BV507">
            <v>0</v>
          </cell>
          <cell r="BW507">
            <v>0</v>
          </cell>
          <cell r="BX507">
            <v>0</v>
          </cell>
          <cell r="BY507">
            <v>0</v>
          </cell>
          <cell r="BZ507">
            <v>0</v>
          </cell>
          <cell r="CA507">
            <v>0</v>
          </cell>
          <cell r="CB507">
            <v>0</v>
          </cell>
          <cell r="CC507">
            <v>0</v>
          </cell>
          <cell r="CD507">
            <v>0</v>
          </cell>
          <cell r="CE507">
            <v>0</v>
          </cell>
          <cell r="CF507">
            <v>0</v>
          </cell>
          <cell r="CG507">
            <v>0</v>
          </cell>
          <cell r="CH507"/>
          <cell r="CI507">
            <v>0</v>
          </cell>
          <cell r="CJ507">
            <v>0</v>
          </cell>
          <cell r="CK507">
            <v>0</v>
          </cell>
          <cell r="CL507">
            <v>0</v>
          </cell>
          <cell r="CM507">
            <v>0</v>
          </cell>
          <cell r="CN507">
            <v>0</v>
          </cell>
          <cell r="CO507">
            <v>0</v>
          </cell>
          <cell r="CP507">
            <v>0</v>
          </cell>
          <cell r="CQ507">
            <v>0</v>
          </cell>
          <cell r="CR507">
            <v>0</v>
          </cell>
          <cell r="CS507">
            <v>0</v>
          </cell>
          <cell r="CT507">
            <v>0</v>
          </cell>
          <cell r="CU507">
            <v>0</v>
          </cell>
          <cell r="CV507">
            <v>0</v>
          </cell>
          <cell r="CW507">
            <v>0</v>
          </cell>
          <cell r="CX507">
            <v>0</v>
          </cell>
          <cell r="CY507">
            <v>0</v>
          </cell>
          <cell r="CZ507">
            <v>0</v>
          </cell>
          <cell r="DA507">
            <v>0</v>
          </cell>
          <cell r="DB507">
            <v>0</v>
          </cell>
          <cell r="DC507">
            <v>0</v>
          </cell>
          <cell r="DD507">
            <v>0</v>
          </cell>
          <cell r="DE507">
            <v>0</v>
          </cell>
          <cell r="DF507">
            <v>0</v>
          </cell>
          <cell r="DG507">
            <v>0</v>
          </cell>
          <cell r="DH507">
            <v>0</v>
          </cell>
          <cell r="DI507">
            <v>0</v>
          </cell>
          <cell r="DJ507">
            <v>0</v>
          </cell>
          <cell r="DK507">
            <v>0</v>
          </cell>
          <cell r="DL507">
            <v>0</v>
          </cell>
          <cell r="DM507">
            <v>0</v>
          </cell>
          <cell r="DN507">
            <v>0</v>
          </cell>
          <cell r="DO507">
            <v>0</v>
          </cell>
          <cell r="DP507">
            <v>0</v>
          </cell>
          <cell r="DQ507">
            <v>0</v>
          </cell>
          <cell r="DR507">
            <v>0</v>
          </cell>
          <cell r="DS507">
            <v>0</v>
          </cell>
          <cell r="DT507">
            <v>0</v>
          </cell>
          <cell r="DU507">
            <v>0</v>
          </cell>
          <cell r="DV507">
            <v>0</v>
          </cell>
          <cell r="DW507">
            <v>0</v>
          </cell>
          <cell r="DX507">
            <v>0</v>
          </cell>
          <cell r="DY507">
            <v>0</v>
          </cell>
          <cell r="DZ507">
            <v>0</v>
          </cell>
          <cell r="EA507">
            <v>0</v>
          </cell>
          <cell r="EB507">
            <v>0</v>
          </cell>
          <cell r="EC507">
            <v>0</v>
          </cell>
          <cell r="ED507">
            <v>0</v>
          </cell>
          <cell r="EE507">
            <v>0</v>
          </cell>
          <cell r="EF507">
            <v>0</v>
          </cell>
          <cell r="EG507">
            <v>0</v>
          </cell>
          <cell r="EH507">
            <v>0</v>
          </cell>
          <cell r="EI507">
            <v>0</v>
          </cell>
          <cell r="EJ507">
            <v>0</v>
          </cell>
        </row>
        <row r="508">
          <cell r="B508">
            <v>15.29</v>
          </cell>
          <cell r="C508">
            <v>28.8</v>
          </cell>
          <cell r="D508">
            <v>744</v>
          </cell>
          <cell r="E508">
            <v>0</v>
          </cell>
          <cell r="F508">
            <v>0</v>
          </cell>
          <cell r="G508">
            <v>0</v>
          </cell>
          <cell r="H508">
            <v>47.8</v>
          </cell>
          <cell r="I508">
            <v>0</v>
          </cell>
          <cell r="J508">
            <v>0</v>
          </cell>
          <cell r="K508">
            <v>0</v>
          </cell>
          <cell r="L508">
            <v>0</v>
          </cell>
          <cell r="M508">
            <v>6115.44</v>
          </cell>
          <cell r="N508">
            <v>0</v>
          </cell>
          <cell r="O508">
            <v>1</v>
          </cell>
          <cell r="P508">
            <v>0.67274500000000004</v>
          </cell>
          <cell r="Q508">
            <v>0</v>
          </cell>
          <cell r="R508">
            <v>0</v>
          </cell>
          <cell r="S508">
            <v>0</v>
          </cell>
          <cell r="T508">
            <v>0</v>
          </cell>
          <cell r="U508">
            <v>6371.64</v>
          </cell>
          <cell r="V508">
            <v>0</v>
          </cell>
          <cell r="W508">
            <v>3444</v>
          </cell>
          <cell r="X508">
            <v>0</v>
          </cell>
          <cell r="Y508">
            <v>7.516</v>
          </cell>
          <cell r="Z508">
            <v>106.2</v>
          </cell>
          <cell r="AA508">
            <v>0</v>
          </cell>
          <cell r="AB508">
            <v>3</v>
          </cell>
          <cell r="AC508">
            <v>0</v>
          </cell>
          <cell r="AD508">
            <v>0</v>
          </cell>
          <cell r="AE508">
            <v>1250.2291620000001</v>
          </cell>
          <cell r="AF508">
            <v>17.52</v>
          </cell>
          <cell r="AG508"/>
          <cell r="AH508">
            <v>345.51</v>
          </cell>
          <cell r="AI508">
            <v>0</v>
          </cell>
          <cell r="AJ508">
            <v>0</v>
          </cell>
          <cell r="AK508">
            <v>0</v>
          </cell>
          <cell r="AL508">
            <v>0</v>
          </cell>
          <cell r="AM508">
            <v>0</v>
          </cell>
          <cell r="AN508">
            <v>0</v>
          </cell>
          <cell r="AO508">
            <v>0</v>
          </cell>
          <cell r="AP508">
            <v>0</v>
          </cell>
          <cell r="AQ508">
            <v>0</v>
          </cell>
          <cell r="AR508">
            <v>477.7</v>
          </cell>
          <cell r="AS508">
            <v>576</v>
          </cell>
          <cell r="AT508">
            <v>62.09</v>
          </cell>
          <cell r="AU508">
            <v>0</v>
          </cell>
          <cell r="AV508">
            <v>6.1779999999999999</v>
          </cell>
          <cell r="AW508">
            <v>0</v>
          </cell>
          <cell r="AX508">
            <v>0</v>
          </cell>
          <cell r="AY508">
            <v>0</v>
          </cell>
          <cell r="AZ508">
            <v>0</v>
          </cell>
          <cell r="BA508">
            <v>0</v>
          </cell>
          <cell r="BB508">
            <v>0</v>
          </cell>
          <cell r="BC508">
            <v>0</v>
          </cell>
          <cell r="BD508">
            <v>0</v>
          </cell>
          <cell r="BE508">
            <v>0</v>
          </cell>
          <cell r="BF508">
            <v>0</v>
          </cell>
          <cell r="BG508">
            <v>0</v>
          </cell>
          <cell r="BH508">
            <v>827.33</v>
          </cell>
          <cell r="BI508">
            <v>12.59</v>
          </cell>
          <cell r="BJ508">
            <v>0</v>
          </cell>
          <cell r="BK508">
            <v>0</v>
          </cell>
          <cell r="BL508">
            <v>0</v>
          </cell>
          <cell r="BM508">
            <v>0</v>
          </cell>
          <cell r="BN508">
            <v>8552.67</v>
          </cell>
          <cell r="BO508">
            <v>0</v>
          </cell>
          <cell r="BP508">
            <v>102.912231232119</v>
          </cell>
          <cell r="BQ508">
            <v>0</v>
          </cell>
          <cell r="BR508">
            <v>24.63</v>
          </cell>
          <cell r="BS508">
            <v>3116.83</v>
          </cell>
          <cell r="BT508">
            <v>0</v>
          </cell>
          <cell r="BU508">
            <v>100.8</v>
          </cell>
          <cell r="BV508">
            <v>1.0389999999999999</v>
          </cell>
          <cell r="BW508">
            <v>8.16</v>
          </cell>
          <cell r="BX508">
            <v>4830.0600000000004</v>
          </cell>
          <cell r="BY508">
            <v>0</v>
          </cell>
          <cell r="BZ508">
            <v>0</v>
          </cell>
          <cell r="CA508">
            <v>0</v>
          </cell>
          <cell r="CB508">
            <v>0</v>
          </cell>
          <cell r="CC508">
            <v>0</v>
          </cell>
          <cell r="CD508">
            <v>0</v>
          </cell>
          <cell r="CE508">
            <v>0</v>
          </cell>
          <cell r="CF508">
            <v>0</v>
          </cell>
          <cell r="CG508">
            <v>0</v>
          </cell>
          <cell r="CH508">
            <v>0</v>
          </cell>
          <cell r="CI508">
            <v>0</v>
          </cell>
          <cell r="CJ508">
            <v>131.30000000000001</v>
          </cell>
          <cell r="CK508">
            <v>0</v>
          </cell>
          <cell r="CL508">
            <v>1593.9</v>
          </cell>
          <cell r="CM508">
            <v>136.19999999999999</v>
          </cell>
          <cell r="CN508">
            <v>0</v>
          </cell>
          <cell r="CO508">
            <v>0</v>
          </cell>
          <cell r="CP508">
            <v>0</v>
          </cell>
          <cell r="CQ508">
            <v>0</v>
          </cell>
          <cell r="CR508">
            <v>0</v>
          </cell>
          <cell r="CS508">
            <v>298.65199999999999</v>
          </cell>
          <cell r="CT508">
            <v>32.923999999999999</v>
          </cell>
          <cell r="CU508">
            <v>0</v>
          </cell>
          <cell r="CV508">
            <v>0</v>
          </cell>
          <cell r="CW508">
            <v>0</v>
          </cell>
          <cell r="CX508">
            <v>0</v>
          </cell>
          <cell r="CY508">
            <v>5.0449999999999999</v>
          </cell>
          <cell r="CZ508">
            <v>4356.7710000000006</v>
          </cell>
          <cell r="DA508">
            <v>21.4</v>
          </cell>
          <cell r="DB508">
            <v>15.248999999999999</v>
          </cell>
          <cell r="DC508">
            <v>3.2000000000000001E-2</v>
          </cell>
          <cell r="DD508">
            <v>77.278000000000006</v>
          </cell>
          <cell r="DE508">
            <v>2801.0160000000001</v>
          </cell>
          <cell r="DF508">
            <v>2593.3909999999996</v>
          </cell>
          <cell r="DG508">
            <v>3939.8690000000001</v>
          </cell>
          <cell r="DH508">
            <v>210.45599999999999</v>
          </cell>
          <cell r="DI508">
            <v>0</v>
          </cell>
          <cell r="DJ508">
            <v>906.43399999999997</v>
          </cell>
          <cell r="DK508">
            <v>0</v>
          </cell>
          <cell r="DL508">
            <v>0</v>
          </cell>
          <cell r="DM508">
            <v>1925.5349999999999</v>
          </cell>
          <cell r="DN508">
            <v>1393.92</v>
          </cell>
          <cell r="DO508">
            <v>17.408000000000001</v>
          </cell>
          <cell r="DP508">
            <v>161.79900000000001</v>
          </cell>
          <cell r="DQ508">
            <v>0</v>
          </cell>
          <cell r="DR508">
            <v>532.14700000000005</v>
          </cell>
          <cell r="DS508">
            <v>0</v>
          </cell>
          <cell r="DT508">
            <v>6275.4650000000001</v>
          </cell>
          <cell r="DU508">
            <v>0</v>
          </cell>
          <cell r="DV508">
            <v>0</v>
          </cell>
          <cell r="DW508">
            <v>1843</v>
          </cell>
          <cell r="DX508">
            <v>40.33</v>
          </cell>
          <cell r="DY508">
            <v>3.6</v>
          </cell>
          <cell r="DZ508">
            <v>0</v>
          </cell>
          <cell r="EA508">
            <v>0</v>
          </cell>
          <cell r="EB508">
            <v>397.60095040818697</v>
          </cell>
          <cell r="EC508">
            <v>0</v>
          </cell>
          <cell r="ED508">
            <v>0</v>
          </cell>
          <cell r="EE508">
            <v>0</v>
          </cell>
          <cell r="EF508">
            <v>0</v>
          </cell>
          <cell r="EG508">
            <v>13.26</v>
          </cell>
          <cell r="EH508">
            <v>0</v>
          </cell>
          <cell r="EI508">
            <v>17.7</v>
          </cell>
          <cell r="EJ508">
            <v>78.099999999999994</v>
          </cell>
        </row>
        <row r="509">
          <cell r="B509">
            <v>0</v>
          </cell>
          <cell r="C509">
            <v>14.6</v>
          </cell>
          <cell r="D509">
            <v>0</v>
          </cell>
          <cell r="E509">
            <v>0</v>
          </cell>
          <cell r="F509">
            <v>0</v>
          </cell>
          <cell r="G509">
            <v>0</v>
          </cell>
          <cell r="H509">
            <v>50.41</v>
          </cell>
          <cell r="I509">
            <v>0</v>
          </cell>
          <cell r="J509">
            <v>0</v>
          </cell>
          <cell r="K509">
            <v>0</v>
          </cell>
          <cell r="L509">
            <v>0</v>
          </cell>
          <cell r="M509">
            <v>0</v>
          </cell>
          <cell r="N509">
            <v>0</v>
          </cell>
          <cell r="O509">
            <v>1</v>
          </cell>
          <cell r="P509">
            <v>0.67274500000000004</v>
          </cell>
          <cell r="Q509">
            <v>0</v>
          </cell>
          <cell r="R509">
            <v>0</v>
          </cell>
          <cell r="S509">
            <v>0</v>
          </cell>
          <cell r="T509">
            <v>0</v>
          </cell>
          <cell r="U509">
            <v>6377.34</v>
          </cell>
          <cell r="V509">
            <v>0</v>
          </cell>
          <cell r="W509">
            <v>0</v>
          </cell>
          <cell r="X509">
            <v>0</v>
          </cell>
          <cell r="Y509">
            <v>0</v>
          </cell>
          <cell r="Z509">
            <v>0</v>
          </cell>
          <cell r="AA509">
            <v>0</v>
          </cell>
          <cell r="AB509">
            <v>3</v>
          </cell>
          <cell r="AC509">
            <v>0</v>
          </cell>
          <cell r="AD509">
            <v>0</v>
          </cell>
          <cell r="AE509">
            <v>0</v>
          </cell>
          <cell r="AF509">
            <v>15.11</v>
          </cell>
          <cell r="AG509"/>
          <cell r="AH509"/>
          <cell r="AI509"/>
          <cell r="AJ509">
            <v>0</v>
          </cell>
          <cell r="AK509"/>
          <cell r="AL509"/>
          <cell r="AM509">
            <v>0</v>
          </cell>
          <cell r="AN509">
            <v>0</v>
          </cell>
          <cell r="AO509">
            <v>0</v>
          </cell>
          <cell r="AP509"/>
          <cell r="AQ509"/>
          <cell r="AR509">
            <v>0</v>
          </cell>
          <cell r="AS509">
            <v>0</v>
          </cell>
          <cell r="AT509"/>
          <cell r="AU509"/>
          <cell r="AV509">
            <v>6.18</v>
          </cell>
          <cell r="AW509">
            <v>0</v>
          </cell>
          <cell r="AX509">
            <v>0</v>
          </cell>
          <cell r="AY509">
            <v>0</v>
          </cell>
          <cell r="AZ509">
            <v>0</v>
          </cell>
          <cell r="BA509">
            <v>0</v>
          </cell>
          <cell r="BB509">
            <v>0</v>
          </cell>
          <cell r="BC509">
            <v>0</v>
          </cell>
          <cell r="BD509">
            <v>0</v>
          </cell>
          <cell r="BE509">
            <v>0</v>
          </cell>
          <cell r="BF509">
            <v>0</v>
          </cell>
          <cell r="BG509">
            <v>0</v>
          </cell>
          <cell r="BH509">
            <v>0</v>
          </cell>
          <cell r="BI509">
            <v>0</v>
          </cell>
          <cell r="BJ509">
            <v>0</v>
          </cell>
          <cell r="BK509">
            <v>0</v>
          </cell>
          <cell r="BL509">
            <v>0</v>
          </cell>
          <cell r="BM509">
            <v>0</v>
          </cell>
          <cell r="BN509">
            <v>96.302000000000007</v>
          </cell>
          <cell r="BO509">
            <v>0</v>
          </cell>
          <cell r="BP509">
            <v>0</v>
          </cell>
          <cell r="BQ509">
            <v>0</v>
          </cell>
          <cell r="BR509">
            <v>0</v>
          </cell>
          <cell r="BS509">
            <v>1.50613810670986</v>
          </cell>
          <cell r="BT509">
            <v>0</v>
          </cell>
          <cell r="BU509">
            <v>0</v>
          </cell>
          <cell r="BV509">
            <v>0</v>
          </cell>
          <cell r="BW509">
            <v>0</v>
          </cell>
          <cell r="BX509">
            <v>8.36</v>
          </cell>
          <cell r="BY509">
            <v>0</v>
          </cell>
          <cell r="BZ509">
            <v>0</v>
          </cell>
          <cell r="CA509">
            <v>0</v>
          </cell>
          <cell r="CB509">
            <v>0</v>
          </cell>
          <cell r="CC509">
            <v>0</v>
          </cell>
          <cell r="CD509">
            <v>0</v>
          </cell>
          <cell r="CE509">
            <v>0</v>
          </cell>
          <cell r="CF509">
            <v>0</v>
          </cell>
          <cell r="CG509">
            <v>0</v>
          </cell>
          <cell r="CH509"/>
          <cell r="CI509">
            <v>0</v>
          </cell>
          <cell r="CJ509">
            <v>0</v>
          </cell>
          <cell r="CK509">
            <v>0</v>
          </cell>
          <cell r="CL509">
            <v>0</v>
          </cell>
          <cell r="CM509">
            <v>0</v>
          </cell>
          <cell r="CN509">
            <v>0</v>
          </cell>
          <cell r="CO509">
            <v>0</v>
          </cell>
          <cell r="CP509">
            <v>0</v>
          </cell>
          <cell r="CQ509">
            <v>0</v>
          </cell>
          <cell r="CR509">
            <v>0</v>
          </cell>
          <cell r="CS509">
            <v>298.65199999999999</v>
          </cell>
          <cell r="CT509">
            <v>32.923999999999999</v>
          </cell>
          <cell r="CU509">
            <v>0</v>
          </cell>
          <cell r="CV509">
            <v>0</v>
          </cell>
          <cell r="CW509">
            <v>0</v>
          </cell>
          <cell r="CX509">
            <v>0</v>
          </cell>
          <cell r="CY509">
            <v>5.0449999999999999</v>
          </cell>
          <cell r="CZ509">
            <v>3780.2809999999999</v>
          </cell>
          <cell r="DA509">
            <v>21.4</v>
          </cell>
          <cell r="DB509">
            <v>5.8309999999999995</v>
          </cell>
          <cell r="DC509">
            <v>3.2000000000000001E-2</v>
          </cell>
          <cell r="DD509">
            <v>83.825000000000003</v>
          </cell>
          <cell r="DE509">
            <v>2617.8420000000001</v>
          </cell>
          <cell r="DF509">
            <v>2594.4839999999999</v>
          </cell>
          <cell r="DG509">
            <v>3931.7629999999999</v>
          </cell>
          <cell r="DH509">
            <v>213.203</v>
          </cell>
          <cell r="DI509">
            <v>0</v>
          </cell>
          <cell r="DJ509">
            <v>906.28599999999994</v>
          </cell>
          <cell r="DK509">
            <v>0</v>
          </cell>
          <cell r="DL509">
            <v>0</v>
          </cell>
          <cell r="DM509">
            <v>1925.5349999999999</v>
          </cell>
          <cell r="DN509">
            <v>1393.92</v>
          </cell>
          <cell r="DO509">
            <v>17.408000000000001</v>
          </cell>
          <cell r="DP509">
            <v>161.79900000000001</v>
          </cell>
          <cell r="DQ509">
            <v>0</v>
          </cell>
          <cell r="DR509">
            <v>429.76400000000001</v>
          </cell>
          <cell r="DS509">
            <v>0</v>
          </cell>
          <cell r="DT509">
            <v>6351.6890000000003</v>
          </cell>
          <cell r="DU509">
            <v>0</v>
          </cell>
          <cell r="DV509">
            <v>0</v>
          </cell>
          <cell r="DW509">
            <v>0</v>
          </cell>
          <cell r="DX509">
            <v>0</v>
          </cell>
          <cell r="DY509">
            <v>0</v>
          </cell>
          <cell r="DZ509">
            <v>0</v>
          </cell>
          <cell r="EA509">
            <v>0</v>
          </cell>
          <cell r="EB509">
            <v>0</v>
          </cell>
          <cell r="EC509">
            <v>0</v>
          </cell>
          <cell r="ED509">
            <v>0</v>
          </cell>
          <cell r="EE509">
            <v>0</v>
          </cell>
          <cell r="EF509">
            <v>0</v>
          </cell>
          <cell r="EG509">
            <v>0</v>
          </cell>
          <cell r="EH509">
            <v>0</v>
          </cell>
          <cell r="EI509">
            <v>17.7</v>
          </cell>
          <cell r="EJ509">
            <v>78.099999999999994</v>
          </cell>
        </row>
        <row r="510">
          <cell r="B510">
            <v>0</v>
          </cell>
          <cell r="C510">
            <v>17.5</v>
          </cell>
          <cell r="D510">
            <v>744</v>
          </cell>
          <cell r="E510">
            <v>0</v>
          </cell>
          <cell r="F510">
            <v>0</v>
          </cell>
          <cell r="G510">
            <v>0</v>
          </cell>
          <cell r="H510">
            <v>0</v>
          </cell>
          <cell r="I510">
            <v>0</v>
          </cell>
          <cell r="J510">
            <v>0</v>
          </cell>
          <cell r="K510">
            <v>0</v>
          </cell>
          <cell r="L510">
            <v>0</v>
          </cell>
          <cell r="M510">
            <v>27</v>
          </cell>
          <cell r="N510">
            <v>0</v>
          </cell>
          <cell r="O510">
            <v>0</v>
          </cell>
          <cell r="P510">
            <v>0</v>
          </cell>
          <cell r="Q510">
            <v>0</v>
          </cell>
          <cell r="R510">
            <v>0</v>
          </cell>
          <cell r="S510">
            <v>0</v>
          </cell>
          <cell r="T510">
            <v>0</v>
          </cell>
          <cell r="U510">
            <v>0</v>
          </cell>
          <cell r="V510">
            <v>0</v>
          </cell>
          <cell r="W510">
            <v>3444</v>
          </cell>
          <cell r="X510">
            <v>0</v>
          </cell>
          <cell r="Y510">
            <v>6.4960000000000004</v>
          </cell>
          <cell r="Z510">
            <v>106.2</v>
          </cell>
          <cell r="AA510">
            <v>0</v>
          </cell>
          <cell r="AB510">
            <v>0</v>
          </cell>
          <cell r="AC510">
            <v>0</v>
          </cell>
          <cell r="AD510">
            <v>0</v>
          </cell>
          <cell r="AE510">
            <v>1114.3757912682699</v>
          </cell>
          <cell r="AF510">
            <v>0</v>
          </cell>
          <cell r="AG510"/>
          <cell r="AH510">
            <v>345.51</v>
          </cell>
          <cell r="AI510">
            <v>0</v>
          </cell>
          <cell r="AJ510">
            <v>0</v>
          </cell>
          <cell r="AK510"/>
          <cell r="AL510"/>
          <cell r="AM510">
            <v>0</v>
          </cell>
          <cell r="AN510">
            <v>0</v>
          </cell>
          <cell r="AO510">
            <v>0</v>
          </cell>
          <cell r="AP510"/>
          <cell r="AQ510"/>
          <cell r="AR510">
            <v>-1405.6</v>
          </cell>
          <cell r="AS510">
            <v>569</v>
          </cell>
          <cell r="AT510">
            <v>29.580000000000009</v>
          </cell>
          <cell r="AU510"/>
          <cell r="AV510">
            <v>0</v>
          </cell>
          <cell r="AW510">
            <v>0</v>
          </cell>
          <cell r="AX510">
            <v>0</v>
          </cell>
          <cell r="AY510">
            <v>0</v>
          </cell>
          <cell r="AZ510">
            <v>0.41</v>
          </cell>
          <cell r="BA510">
            <v>0</v>
          </cell>
          <cell r="BB510">
            <v>0</v>
          </cell>
          <cell r="BC510">
            <v>0</v>
          </cell>
          <cell r="BD510">
            <v>0</v>
          </cell>
          <cell r="BE510">
            <v>0</v>
          </cell>
          <cell r="BF510">
            <v>0</v>
          </cell>
          <cell r="BG510">
            <v>0</v>
          </cell>
          <cell r="BH510">
            <v>827.33</v>
          </cell>
          <cell r="BI510">
            <v>2.73</v>
          </cell>
          <cell r="BJ510">
            <v>0</v>
          </cell>
          <cell r="BK510">
            <v>0</v>
          </cell>
          <cell r="BL510">
            <v>0</v>
          </cell>
          <cell r="BM510">
            <v>0</v>
          </cell>
          <cell r="BN510">
            <v>0</v>
          </cell>
          <cell r="BO510">
            <v>0</v>
          </cell>
          <cell r="BP510">
            <v>102.912231232119</v>
          </cell>
          <cell r="BQ510">
            <v>-116.5</v>
          </cell>
          <cell r="BR510">
            <v>24.63</v>
          </cell>
          <cell r="BS510">
            <v>3115.33</v>
          </cell>
          <cell r="BT510">
            <v>0</v>
          </cell>
          <cell r="BU510">
            <v>95.65</v>
          </cell>
          <cell r="BV510">
            <v>0.79600000000000004</v>
          </cell>
          <cell r="BW510">
            <v>8.16</v>
          </cell>
          <cell r="BX510">
            <v>4740.05</v>
          </cell>
          <cell r="BY510">
            <v>0</v>
          </cell>
          <cell r="BZ510">
            <v>0</v>
          </cell>
          <cell r="CA510">
            <v>0</v>
          </cell>
          <cell r="CB510">
            <v>0</v>
          </cell>
          <cell r="CC510">
            <v>0</v>
          </cell>
          <cell r="CD510">
            <v>0</v>
          </cell>
          <cell r="CE510">
            <v>0</v>
          </cell>
          <cell r="CF510">
            <v>0</v>
          </cell>
          <cell r="CG510">
            <v>0</v>
          </cell>
          <cell r="CH510"/>
          <cell r="CI510">
            <v>0</v>
          </cell>
          <cell r="CJ510">
            <v>131.30000000000001</v>
          </cell>
          <cell r="CK510">
            <v>0</v>
          </cell>
          <cell r="CL510">
            <v>1593.9</v>
          </cell>
          <cell r="CM510">
            <v>136.19999999999999</v>
          </cell>
          <cell r="CN510">
            <v>0</v>
          </cell>
          <cell r="CO510">
            <v>0</v>
          </cell>
          <cell r="CP510">
            <v>0</v>
          </cell>
          <cell r="CQ510">
            <v>0</v>
          </cell>
          <cell r="CR510">
            <v>0</v>
          </cell>
          <cell r="CS510">
            <v>0</v>
          </cell>
          <cell r="CT510">
            <v>0</v>
          </cell>
          <cell r="CU510">
            <v>0</v>
          </cell>
          <cell r="CV510">
            <v>0</v>
          </cell>
          <cell r="CW510">
            <v>0</v>
          </cell>
          <cell r="CX510">
            <v>0</v>
          </cell>
          <cell r="CY510">
            <v>0</v>
          </cell>
          <cell r="CZ510">
            <v>0</v>
          </cell>
          <cell r="DA510">
            <v>0</v>
          </cell>
          <cell r="DB510">
            <v>0</v>
          </cell>
          <cell r="DC510">
            <v>0</v>
          </cell>
          <cell r="DD510">
            <v>0</v>
          </cell>
          <cell r="DE510">
            <v>0</v>
          </cell>
          <cell r="DF510">
            <v>0</v>
          </cell>
          <cell r="DG510">
            <v>0</v>
          </cell>
          <cell r="DH510">
            <v>0</v>
          </cell>
          <cell r="DI510">
            <v>0</v>
          </cell>
          <cell r="DJ510">
            <v>0</v>
          </cell>
          <cell r="DK510">
            <v>0</v>
          </cell>
          <cell r="DL510">
            <v>0</v>
          </cell>
          <cell r="DM510">
            <v>0</v>
          </cell>
          <cell r="DN510">
            <v>0</v>
          </cell>
          <cell r="DO510">
            <v>0</v>
          </cell>
          <cell r="DP510">
            <v>0</v>
          </cell>
          <cell r="DQ510">
            <v>0</v>
          </cell>
          <cell r="DR510">
            <v>0</v>
          </cell>
          <cell r="DS510">
            <v>0</v>
          </cell>
          <cell r="DT510">
            <v>0</v>
          </cell>
          <cell r="DU510">
            <v>0</v>
          </cell>
          <cell r="DV510">
            <v>0</v>
          </cell>
          <cell r="DW510">
            <v>1843</v>
          </cell>
          <cell r="DX510">
            <v>35.032682751310098</v>
          </cell>
          <cell r="DY510">
            <v>3.08</v>
          </cell>
          <cell r="DZ510">
            <v>0</v>
          </cell>
          <cell r="EA510">
            <v>0</v>
          </cell>
          <cell r="EB510">
            <v>397.55749110191499</v>
          </cell>
          <cell r="EC510">
            <v>0</v>
          </cell>
          <cell r="ED510">
            <v>0</v>
          </cell>
          <cell r="EE510">
            <v>0</v>
          </cell>
          <cell r="EF510">
            <v>0</v>
          </cell>
          <cell r="EG510">
            <v>13.26</v>
          </cell>
          <cell r="EH510">
            <v>0</v>
          </cell>
          <cell r="EI510">
            <v>0</v>
          </cell>
          <cell r="EJ510">
            <v>0</v>
          </cell>
        </row>
        <row r="511">
          <cell r="B511">
            <v>0</v>
          </cell>
          <cell r="C511">
            <v>0</v>
          </cell>
          <cell r="D511">
            <v>0</v>
          </cell>
          <cell r="E511">
            <v>0</v>
          </cell>
          <cell r="F511">
            <v>0</v>
          </cell>
          <cell r="G511">
            <v>0</v>
          </cell>
          <cell r="H511">
            <v>0</v>
          </cell>
          <cell r="I511">
            <v>0</v>
          </cell>
          <cell r="J511">
            <v>0</v>
          </cell>
          <cell r="K511">
            <v>0</v>
          </cell>
          <cell r="L511">
            <v>0</v>
          </cell>
          <cell r="M511">
            <v>6088.44</v>
          </cell>
          <cell r="N511">
            <v>0</v>
          </cell>
          <cell r="O511">
            <v>0</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116.29287433528501</v>
          </cell>
          <cell r="AF511">
            <v>0</v>
          </cell>
          <cell r="AG511"/>
          <cell r="AH511"/>
          <cell r="AI511">
            <v>0</v>
          </cell>
          <cell r="AJ511">
            <v>0</v>
          </cell>
          <cell r="AK511"/>
          <cell r="AL511"/>
          <cell r="AM511">
            <v>0</v>
          </cell>
          <cell r="AN511">
            <v>0</v>
          </cell>
          <cell r="AO511">
            <v>0</v>
          </cell>
          <cell r="AP511"/>
          <cell r="AQ511"/>
          <cell r="AR511">
            <v>0</v>
          </cell>
          <cell r="AS511">
            <v>0</v>
          </cell>
          <cell r="AT511"/>
          <cell r="AU511"/>
          <cell r="AV511">
            <v>0</v>
          </cell>
          <cell r="AW511">
            <v>0</v>
          </cell>
          <cell r="AX511">
            <v>0</v>
          </cell>
          <cell r="AY511">
            <v>0</v>
          </cell>
          <cell r="AZ511">
            <v>0</v>
          </cell>
          <cell r="BA511">
            <v>0</v>
          </cell>
          <cell r="BB511">
            <v>0</v>
          </cell>
          <cell r="BC511">
            <v>0</v>
          </cell>
          <cell r="BD511">
            <v>0</v>
          </cell>
          <cell r="BE511">
            <v>0</v>
          </cell>
          <cell r="BF511">
            <v>0</v>
          </cell>
          <cell r="BG511">
            <v>0</v>
          </cell>
          <cell r="BH511">
            <v>0</v>
          </cell>
          <cell r="BI511">
            <v>9.61</v>
          </cell>
          <cell r="BJ511">
            <v>0</v>
          </cell>
          <cell r="BK511">
            <v>0</v>
          </cell>
          <cell r="BL511">
            <v>0</v>
          </cell>
          <cell r="BM511">
            <v>0</v>
          </cell>
          <cell r="BN511">
            <v>8748.4</v>
          </cell>
          <cell r="BO511">
            <v>0</v>
          </cell>
          <cell r="BP511">
            <v>0</v>
          </cell>
          <cell r="BQ511">
            <v>0</v>
          </cell>
          <cell r="BR511">
            <v>0</v>
          </cell>
          <cell r="BS511">
            <v>0</v>
          </cell>
          <cell r="BT511">
            <v>0</v>
          </cell>
          <cell r="BU511">
            <v>0</v>
          </cell>
          <cell r="BV511">
            <v>0</v>
          </cell>
          <cell r="BW511">
            <v>0</v>
          </cell>
          <cell r="BX511">
            <v>0</v>
          </cell>
          <cell r="BY511">
            <v>0</v>
          </cell>
          <cell r="BZ511">
            <v>0</v>
          </cell>
          <cell r="CA511">
            <v>0</v>
          </cell>
          <cell r="CB511">
            <v>0</v>
          </cell>
          <cell r="CC511">
            <v>0</v>
          </cell>
          <cell r="CD511">
            <v>0</v>
          </cell>
          <cell r="CE511">
            <v>0</v>
          </cell>
          <cell r="CF511">
            <v>0</v>
          </cell>
          <cell r="CG511">
            <v>0</v>
          </cell>
          <cell r="CH511"/>
          <cell r="CI511">
            <v>0</v>
          </cell>
          <cell r="CJ511">
            <v>0</v>
          </cell>
          <cell r="CK511">
            <v>0</v>
          </cell>
          <cell r="CL511">
            <v>0</v>
          </cell>
          <cell r="CM511">
            <v>0</v>
          </cell>
          <cell r="CN511">
            <v>0</v>
          </cell>
          <cell r="CO511">
            <v>0</v>
          </cell>
          <cell r="CP511">
            <v>0</v>
          </cell>
          <cell r="CQ511">
            <v>0</v>
          </cell>
          <cell r="CR511">
            <v>0</v>
          </cell>
          <cell r="CS511">
            <v>0</v>
          </cell>
          <cell r="CT511">
            <v>0</v>
          </cell>
          <cell r="CU511">
            <v>0</v>
          </cell>
          <cell r="CV511">
            <v>0</v>
          </cell>
          <cell r="CW511">
            <v>0</v>
          </cell>
          <cell r="CX511">
            <v>0</v>
          </cell>
          <cell r="CY511">
            <v>0</v>
          </cell>
          <cell r="CZ511">
            <v>0</v>
          </cell>
          <cell r="DA511">
            <v>0</v>
          </cell>
          <cell r="DB511">
            <v>0</v>
          </cell>
          <cell r="DC511">
            <v>0</v>
          </cell>
          <cell r="DD511">
            <v>0</v>
          </cell>
          <cell r="DE511">
            <v>0</v>
          </cell>
          <cell r="DF511">
            <v>0</v>
          </cell>
          <cell r="DG511">
            <v>0</v>
          </cell>
          <cell r="DH511">
            <v>0</v>
          </cell>
          <cell r="DI511">
            <v>0</v>
          </cell>
          <cell r="DJ511">
            <v>0</v>
          </cell>
          <cell r="DK511">
            <v>0</v>
          </cell>
          <cell r="DL511">
            <v>0</v>
          </cell>
          <cell r="DM511">
            <v>0</v>
          </cell>
          <cell r="DN511">
            <v>0</v>
          </cell>
          <cell r="DO511">
            <v>0</v>
          </cell>
          <cell r="DP511">
            <v>0</v>
          </cell>
          <cell r="DQ511">
            <v>0</v>
          </cell>
          <cell r="DR511">
            <v>0</v>
          </cell>
          <cell r="DS511">
            <v>0</v>
          </cell>
          <cell r="DT511">
            <v>0</v>
          </cell>
          <cell r="DU511">
            <v>0</v>
          </cell>
          <cell r="DV511">
            <v>0</v>
          </cell>
          <cell r="DW511">
            <v>0</v>
          </cell>
          <cell r="DX511">
            <v>0</v>
          </cell>
          <cell r="DY511">
            <v>0</v>
          </cell>
          <cell r="DZ511">
            <v>0</v>
          </cell>
          <cell r="EA511">
            <v>0</v>
          </cell>
          <cell r="EB511">
            <v>0</v>
          </cell>
          <cell r="EC511">
            <v>0</v>
          </cell>
          <cell r="ED511">
            <v>0</v>
          </cell>
          <cell r="EE511">
            <v>0</v>
          </cell>
          <cell r="EF511">
            <v>0</v>
          </cell>
          <cell r="EG511">
            <v>0</v>
          </cell>
          <cell r="EH511">
            <v>0</v>
          </cell>
          <cell r="EI511">
            <v>0</v>
          </cell>
          <cell r="EJ511">
            <v>0</v>
          </cell>
        </row>
        <row r="512">
          <cell r="B512">
            <v>0</v>
          </cell>
          <cell r="C512">
            <v>32.1</v>
          </cell>
          <cell r="D512">
            <v>744</v>
          </cell>
          <cell r="E512">
            <v>0</v>
          </cell>
          <cell r="F512">
            <v>0</v>
          </cell>
          <cell r="G512">
            <v>0</v>
          </cell>
          <cell r="H512">
            <v>50.41</v>
          </cell>
          <cell r="I512">
            <v>0</v>
          </cell>
          <cell r="J512">
            <v>0</v>
          </cell>
          <cell r="K512">
            <v>0</v>
          </cell>
          <cell r="L512">
            <v>0</v>
          </cell>
          <cell r="M512">
            <v>6115.44</v>
          </cell>
          <cell r="N512">
            <v>0</v>
          </cell>
          <cell r="O512">
            <v>1</v>
          </cell>
          <cell r="P512">
            <v>0.67274500000000004</v>
          </cell>
          <cell r="Q512">
            <v>0</v>
          </cell>
          <cell r="R512">
            <v>0</v>
          </cell>
          <cell r="S512">
            <v>0</v>
          </cell>
          <cell r="T512">
            <v>0</v>
          </cell>
          <cell r="U512">
            <v>6377.34</v>
          </cell>
          <cell r="V512">
            <v>0</v>
          </cell>
          <cell r="W512">
            <v>3444</v>
          </cell>
          <cell r="X512">
            <v>0</v>
          </cell>
          <cell r="Y512">
            <v>6.4960000000000004</v>
          </cell>
          <cell r="Z512">
            <v>106.2</v>
          </cell>
          <cell r="AA512">
            <v>0</v>
          </cell>
          <cell r="AB512">
            <v>3</v>
          </cell>
          <cell r="AC512">
            <v>0</v>
          </cell>
          <cell r="AD512">
            <v>0</v>
          </cell>
          <cell r="AE512">
            <v>1230.6686656035499</v>
          </cell>
          <cell r="AF512">
            <v>15.11</v>
          </cell>
          <cell r="AG512"/>
          <cell r="AH512">
            <v>345.51</v>
          </cell>
          <cell r="AI512">
            <v>0</v>
          </cell>
          <cell r="AJ512">
            <v>0</v>
          </cell>
          <cell r="AK512">
            <v>0</v>
          </cell>
          <cell r="AL512">
            <v>0</v>
          </cell>
          <cell r="AM512">
            <v>0</v>
          </cell>
          <cell r="AN512">
            <v>0</v>
          </cell>
          <cell r="AO512">
            <v>0</v>
          </cell>
          <cell r="AP512">
            <v>0</v>
          </cell>
          <cell r="AQ512">
            <v>0</v>
          </cell>
          <cell r="AR512">
            <v>-1405.6</v>
          </cell>
          <cell r="AS512">
            <v>569</v>
          </cell>
          <cell r="AT512">
            <v>29.580000000000009</v>
          </cell>
          <cell r="AU512">
            <v>0</v>
          </cell>
          <cell r="AV512">
            <v>6.18</v>
          </cell>
          <cell r="AW512">
            <v>0</v>
          </cell>
          <cell r="AX512">
            <v>0</v>
          </cell>
          <cell r="AY512">
            <v>0</v>
          </cell>
          <cell r="AZ512">
            <v>0.41</v>
          </cell>
          <cell r="BA512">
            <v>0</v>
          </cell>
          <cell r="BB512">
            <v>0</v>
          </cell>
          <cell r="BC512">
            <v>0</v>
          </cell>
          <cell r="BD512">
            <v>0</v>
          </cell>
          <cell r="BE512">
            <v>0</v>
          </cell>
          <cell r="BF512">
            <v>0</v>
          </cell>
          <cell r="BG512">
            <v>0</v>
          </cell>
          <cell r="BH512">
            <v>827.33</v>
          </cell>
          <cell r="BI512">
            <v>12.34</v>
          </cell>
          <cell r="BJ512">
            <v>0</v>
          </cell>
          <cell r="BK512">
            <v>0</v>
          </cell>
          <cell r="BL512">
            <v>0</v>
          </cell>
          <cell r="BM512">
            <v>0</v>
          </cell>
          <cell r="BN512">
            <v>8844.7019999999993</v>
          </cell>
          <cell r="BO512">
            <v>0</v>
          </cell>
          <cell r="BP512">
            <v>102.912231232119</v>
          </cell>
          <cell r="BQ512">
            <v>-116.5</v>
          </cell>
          <cell r="BR512">
            <v>24.63</v>
          </cell>
          <cell r="BS512">
            <v>3116.8361381067102</v>
          </cell>
          <cell r="BT512">
            <v>0</v>
          </cell>
          <cell r="BU512">
            <v>95.65</v>
          </cell>
          <cell r="BV512">
            <v>0.79600000000000004</v>
          </cell>
          <cell r="BW512">
            <v>8.16</v>
          </cell>
          <cell r="BX512">
            <v>4748.41</v>
          </cell>
          <cell r="BY512">
            <v>0</v>
          </cell>
          <cell r="BZ512">
            <v>0</v>
          </cell>
          <cell r="CA512">
            <v>0</v>
          </cell>
          <cell r="CB512">
            <v>0</v>
          </cell>
          <cell r="CC512">
            <v>0</v>
          </cell>
          <cell r="CD512">
            <v>0</v>
          </cell>
          <cell r="CE512">
            <v>0</v>
          </cell>
          <cell r="CF512">
            <v>0</v>
          </cell>
          <cell r="CG512">
            <v>0</v>
          </cell>
          <cell r="CH512">
            <v>0</v>
          </cell>
          <cell r="CI512">
            <v>0</v>
          </cell>
          <cell r="CJ512">
            <v>131.30000000000001</v>
          </cell>
          <cell r="CK512">
            <v>0</v>
          </cell>
          <cell r="CL512">
            <v>1593.9</v>
          </cell>
          <cell r="CM512">
            <v>136.19999999999999</v>
          </cell>
          <cell r="CN512">
            <v>0</v>
          </cell>
          <cell r="CO512">
            <v>0</v>
          </cell>
          <cell r="CP512">
            <v>0</v>
          </cell>
          <cell r="CQ512">
            <v>0</v>
          </cell>
          <cell r="CR512">
            <v>0</v>
          </cell>
          <cell r="CS512">
            <v>298.65199999999999</v>
          </cell>
          <cell r="CT512">
            <v>32.923999999999999</v>
          </cell>
          <cell r="CU512">
            <v>0</v>
          </cell>
          <cell r="CV512">
            <v>0</v>
          </cell>
          <cell r="CW512">
            <v>0</v>
          </cell>
          <cell r="CX512">
            <v>0</v>
          </cell>
          <cell r="CY512">
            <v>5.0449999999999999</v>
          </cell>
          <cell r="CZ512">
            <v>3780.2809999999999</v>
          </cell>
          <cell r="DA512">
            <v>21.4</v>
          </cell>
          <cell r="DB512">
            <v>5.8309999999999995</v>
          </cell>
          <cell r="DC512">
            <v>3.2000000000000001E-2</v>
          </cell>
          <cell r="DD512">
            <v>83.825000000000003</v>
          </cell>
          <cell r="DE512">
            <v>2617.8420000000001</v>
          </cell>
          <cell r="DF512">
            <v>2594.4839999999999</v>
          </cell>
          <cell r="DG512">
            <v>3931.7629999999999</v>
          </cell>
          <cell r="DH512">
            <v>213.203</v>
          </cell>
          <cell r="DI512">
            <v>0</v>
          </cell>
          <cell r="DJ512">
            <v>906.28599999999994</v>
          </cell>
          <cell r="DK512">
            <v>0</v>
          </cell>
          <cell r="DL512">
            <v>0</v>
          </cell>
          <cell r="DM512">
            <v>1925.5349999999999</v>
          </cell>
          <cell r="DN512">
            <v>1393.92</v>
          </cell>
          <cell r="DO512">
            <v>17.408000000000001</v>
          </cell>
          <cell r="DP512">
            <v>161.79900000000001</v>
          </cell>
          <cell r="DQ512">
            <v>0</v>
          </cell>
          <cell r="DR512">
            <v>429.76400000000001</v>
          </cell>
          <cell r="DS512">
            <v>0</v>
          </cell>
          <cell r="DT512">
            <v>6351.6890000000003</v>
          </cell>
          <cell r="DU512">
            <v>0</v>
          </cell>
          <cell r="DV512">
            <v>0</v>
          </cell>
          <cell r="DW512">
            <v>1843</v>
          </cell>
          <cell r="DX512">
            <v>35.032682751310098</v>
          </cell>
          <cell r="DY512">
            <v>3.08</v>
          </cell>
          <cell r="DZ512">
            <v>0</v>
          </cell>
          <cell r="EA512">
            <v>0</v>
          </cell>
          <cell r="EB512">
            <v>397.55749110191499</v>
          </cell>
          <cell r="EC512">
            <v>0</v>
          </cell>
          <cell r="ED512">
            <v>0</v>
          </cell>
          <cell r="EE512">
            <v>0</v>
          </cell>
          <cell r="EF512">
            <v>0</v>
          </cell>
          <cell r="EG512">
            <v>13.26</v>
          </cell>
          <cell r="EH512">
            <v>0</v>
          </cell>
          <cell r="EI512">
            <v>17.7</v>
          </cell>
          <cell r="EJ512">
            <v>78.099999999999994</v>
          </cell>
        </row>
        <row r="513">
          <cell r="B513">
            <v>0</v>
          </cell>
          <cell r="C513">
            <v>0</v>
          </cell>
          <cell r="D513">
            <v>0</v>
          </cell>
          <cell r="E513">
            <v>0</v>
          </cell>
          <cell r="F513">
            <v>0</v>
          </cell>
          <cell r="G513">
            <v>0</v>
          </cell>
          <cell r="H513">
            <v>10</v>
          </cell>
          <cell r="I513">
            <v>0</v>
          </cell>
          <cell r="J513">
            <v>0</v>
          </cell>
          <cell r="K513">
            <v>0</v>
          </cell>
          <cell r="L513">
            <v>0</v>
          </cell>
          <cell r="M513">
            <v>9</v>
          </cell>
          <cell r="N513">
            <v>0</v>
          </cell>
          <cell r="O513">
            <v>0</v>
          </cell>
          <cell r="P513">
            <v>0</v>
          </cell>
          <cell r="Q513">
            <v>0</v>
          </cell>
          <cell r="R513">
            <v>0</v>
          </cell>
          <cell r="S513">
            <v>0</v>
          </cell>
          <cell r="T513">
            <v>0</v>
          </cell>
          <cell r="U513">
            <v>0</v>
          </cell>
          <cell r="V513">
            <v>0</v>
          </cell>
          <cell r="W513">
            <v>0</v>
          </cell>
          <cell r="X513">
            <v>0</v>
          </cell>
          <cell r="Y513">
            <v>0</v>
          </cell>
          <cell r="Z513">
            <v>106.2</v>
          </cell>
          <cell r="AA513">
            <v>0</v>
          </cell>
          <cell r="AB513">
            <v>0</v>
          </cell>
          <cell r="AC513">
            <v>0</v>
          </cell>
          <cell r="AD513">
            <v>0</v>
          </cell>
          <cell r="AE513">
            <v>0</v>
          </cell>
          <cell r="AF513">
            <v>0</v>
          </cell>
          <cell r="AG513"/>
          <cell r="AH513"/>
          <cell r="AI513"/>
          <cell r="AJ513"/>
          <cell r="AK513"/>
          <cell r="AL513"/>
          <cell r="AM513"/>
          <cell r="AN513"/>
          <cell r="AO513"/>
          <cell r="AP513"/>
          <cell r="AQ513"/>
          <cell r="AR513"/>
          <cell r="AS513">
            <v>214</v>
          </cell>
          <cell r="AT513"/>
          <cell r="AU513"/>
          <cell r="AV513"/>
          <cell r="AW513">
            <v>0</v>
          </cell>
          <cell r="AX513">
            <v>0</v>
          </cell>
          <cell r="AY513">
            <v>0</v>
          </cell>
          <cell r="AZ513">
            <v>0</v>
          </cell>
          <cell r="BA513">
            <v>0</v>
          </cell>
          <cell r="BB513">
            <v>0</v>
          </cell>
          <cell r="BC513">
            <v>0</v>
          </cell>
          <cell r="BD513">
            <v>0</v>
          </cell>
          <cell r="BE513">
            <v>66</v>
          </cell>
          <cell r="BF513">
            <v>0</v>
          </cell>
          <cell r="BG513">
            <v>0</v>
          </cell>
          <cell r="BH513">
            <v>49.6</v>
          </cell>
          <cell r="BI513">
            <v>6.4320000000000004</v>
          </cell>
          <cell r="BJ513">
            <v>0</v>
          </cell>
          <cell r="BK513">
            <v>18.8</v>
          </cell>
          <cell r="BL513">
            <v>0</v>
          </cell>
          <cell r="BM513">
            <v>0</v>
          </cell>
          <cell r="BN513">
            <v>0</v>
          </cell>
          <cell r="BO513">
            <v>0</v>
          </cell>
          <cell r="BP513">
            <v>0</v>
          </cell>
          <cell r="BQ513">
            <v>0</v>
          </cell>
          <cell r="BR513">
            <v>24.63</v>
          </cell>
          <cell r="BS513">
            <v>499.3</v>
          </cell>
          <cell r="BT513">
            <v>47</v>
          </cell>
          <cell r="BU513">
            <v>0</v>
          </cell>
          <cell r="BV513">
            <v>0</v>
          </cell>
          <cell r="BW513">
            <v>0</v>
          </cell>
          <cell r="BX513">
            <v>1600</v>
          </cell>
          <cell r="BY513">
            <v>0</v>
          </cell>
          <cell r="BZ513">
            <v>0</v>
          </cell>
          <cell r="CA513">
            <v>0</v>
          </cell>
          <cell r="CB513">
            <v>0</v>
          </cell>
          <cell r="CC513">
            <v>167</v>
          </cell>
          <cell r="CD513">
            <v>0</v>
          </cell>
          <cell r="CE513">
            <v>0</v>
          </cell>
          <cell r="CF513">
            <v>0</v>
          </cell>
          <cell r="CG513">
            <v>0</v>
          </cell>
          <cell r="CH513">
            <v>0</v>
          </cell>
          <cell r="CI513">
            <v>0</v>
          </cell>
          <cell r="CJ513">
            <v>15.4</v>
          </cell>
          <cell r="CK513">
            <v>0</v>
          </cell>
          <cell r="CL513">
            <v>156.4</v>
          </cell>
          <cell r="CM513">
            <v>22.7</v>
          </cell>
          <cell r="CN513">
            <v>7.9</v>
          </cell>
          <cell r="CO513">
            <v>0</v>
          </cell>
          <cell r="CP513">
            <v>0</v>
          </cell>
          <cell r="CQ513"/>
          <cell r="CR513"/>
          <cell r="CS513"/>
          <cell r="CT513"/>
          <cell r="CU513"/>
          <cell r="CV513"/>
          <cell r="CW513"/>
          <cell r="CX513"/>
          <cell r="CY513"/>
          <cell r="CZ513"/>
          <cell r="DA513"/>
          <cell r="DB513"/>
          <cell r="DC513"/>
          <cell r="DD513"/>
          <cell r="DE513"/>
          <cell r="DF513"/>
          <cell r="DG513"/>
          <cell r="DH513"/>
          <cell r="DI513"/>
          <cell r="DJ513"/>
          <cell r="DK513"/>
          <cell r="DL513"/>
          <cell r="DM513"/>
          <cell r="DN513"/>
          <cell r="DO513"/>
          <cell r="DP513"/>
          <cell r="DQ513"/>
          <cell r="DR513"/>
          <cell r="DS513"/>
          <cell r="DT513"/>
          <cell r="DU513"/>
          <cell r="DV513"/>
          <cell r="DW513">
            <v>33</v>
          </cell>
          <cell r="DX513">
            <v>0</v>
          </cell>
          <cell r="DY513">
            <v>2.8</v>
          </cell>
          <cell r="DZ513">
            <v>0</v>
          </cell>
          <cell r="EA513">
            <v>0</v>
          </cell>
          <cell r="EB513">
            <v>135.42801171835401</v>
          </cell>
          <cell r="EC513">
            <v>0</v>
          </cell>
          <cell r="ED513">
            <v>0</v>
          </cell>
          <cell r="EE513">
            <v>0</v>
          </cell>
          <cell r="EF513">
            <v>0</v>
          </cell>
          <cell r="EG513">
            <v>0</v>
          </cell>
          <cell r="EH513">
            <v>46</v>
          </cell>
          <cell r="EI513">
            <v>0</v>
          </cell>
          <cell r="EJ513">
            <v>0</v>
          </cell>
        </row>
        <row r="514">
          <cell r="B514" t="str">
            <v>2016/2017</v>
          </cell>
          <cell r="C514" t="str">
            <v>2026/2027</v>
          </cell>
          <cell r="D514" t="str">
            <v>2043/2044</v>
          </cell>
          <cell r="E514" t="str">
            <v>2016/2017</v>
          </cell>
          <cell r="F514" t="str">
            <v>No Spend</v>
          </cell>
          <cell r="G514" t="str">
            <v>2016/2017</v>
          </cell>
          <cell r="H514" t="str">
            <v>2024/2025</v>
          </cell>
          <cell r="I514" t="str">
            <v>2019/2020</v>
          </cell>
          <cell r="J514" t="str">
            <v>2025/2026</v>
          </cell>
          <cell r="K514" t="str">
            <v>2015/2016</v>
          </cell>
          <cell r="L514" t="str">
            <v>No Spend</v>
          </cell>
          <cell r="M514" t="str">
            <v>2019/2020</v>
          </cell>
          <cell r="N514" t="str">
            <v>2020/2021</v>
          </cell>
          <cell r="O514" t="str">
            <v>2022/2023</v>
          </cell>
          <cell r="P514" t="str">
            <v>No Spend</v>
          </cell>
          <cell r="Q514" t="str">
            <v>2020/2021</v>
          </cell>
          <cell r="R514" t="str">
            <v>2016/2017</v>
          </cell>
          <cell r="S514" t="str">
            <v>2099/2100</v>
          </cell>
          <cell r="T514" t="str">
            <v>2016/2017</v>
          </cell>
          <cell r="U514" t="str">
            <v>Post 2100</v>
          </cell>
          <cell r="V514" t="str">
            <v>No Spend</v>
          </cell>
          <cell r="W514" t="str">
            <v>2028/2029</v>
          </cell>
          <cell r="X514" t="str">
            <v>2020/2021</v>
          </cell>
          <cell r="Y514" t="str">
            <v>2022/2023</v>
          </cell>
          <cell r="Z514" t="str">
            <v>2019/2020</v>
          </cell>
          <cell r="AA514" t="str">
            <v>No Spend</v>
          </cell>
          <cell r="AB514" t="str">
            <v>2026/2027</v>
          </cell>
          <cell r="AC514" t="str">
            <v>2019/2020</v>
          </cell>
          <cell r="AD514" t="str">
            <v>2021/2022</v>
          </cell>
          <cell r="AE514" t="str">
            <v>2043/2044</v>
          </cell>
          <cell r="AF514" t="str">
            <v>2025/2026</v>
          </cell>
          <cell r="AG514"/>
          <cell r="AH514" t="str">
            <v>2022/2023</v>
          </cell>
          <cell r="AI514" t="str">
            <v>2025/26</v>
          </cell>
          <cell r="AJ514" t="str">
            <v>2019/2020</v>
          </cell>
          <cell r="AK514"/>
          <cell r="AL514"/>
          <cell r="AM514" t="str">
            <v>2034/35</v>
          </cell>
          <cell r="AN514" t="str">
            <v>2018/19</v>
          </cell>
          <cell r="AO514"/>
          <cell r="AP514"/>
          <cell r="AQ514"/>
          <cell r="AR514" t="str">
            <v>2022/23</v>
          </cell>
          <cell r="AS514" t="str">
            <v>2025/2026</v>
          </cell>
          <cell r="AT514" t="str">
            <v>2023/2024</v>
          </cell>
          <cell r="AU514"/>
          <cell r="AV514" t="str">
            <v>2020/21</v>
          </cell>
          <cell r="AW514" t="str">
            <v>2018/2019</v>
          </cell>
          <cell r="AX514" t="str">
            <v>2020/2021</v>
          </cell>
          <cell r="AY514" t="str">
            <v>2017/2018</v>
          </cell>
          <cell r="AZ514" t="str">
            <v>2022/2023</v>
          </cell>
          <cell r="BA514" t="str">
            <v>2017/2018</v>
          </cell>
          <cell r="BB514" t="str">
            <v>2016/2017</v>
          </cell>
          <cell r="BC514" t="str">
            <v>2016/2017</v>
          </cell>
          <cell r="BD514" t="str">
            <v>2021/2022</v>
          </cell>
          <cell r="BE514" t="str">
            <v>2016/2017</v>
          </cell>
          <cell r="BF514" t="str">
            <v>2020/2021</v>
          </cell>
          <cell r="BG514" t="str">
            <v>2018/2019</v>
          </cell>
          <cell r="BH514" t="str">
            <v>2038/2039</v>
          </cell>
          <cell r="BI514" t="str">
            <v>2022/2023</v>
          </cell>
          <cell r="BJ514" t="str">
            <v>2017/2018</v>
          </cell>
          <cell r="BK514" t="str">
            <v>2020/2021</v>
          </cell>
          <cell r="BL514" t="str">
            <v>2017/2018</v>
          </cell>
          <cell r="BM514" t="str">
            <v>2016/2017</v>
          </cell>
          <cell r="BN514" t="str">
            <v>2083/2084</v>
          </cell>
          <cell r="BO514" t="str">
            <v>2023/2024</v>
          </cell>
          <cell r="BP514" t="str">
            <v>2022/2023</v>
          </cell>
          <cell r="BQ514" t="str">
            <v>2041/2042</v>
          </cell>
          <cell r="BR514" t="str">
            <v>2022/2023</v>
          </cell>
          <cell r="BS514" t="str">
            <v>2022/2023</v>
          </cell>
          <cell r="BT514" t="str">
            <v>2021/2022</v>
          </cell>
          <cell r="BU514" t="str">
            <v>2022/2023</v>
          </cell>
          <cell r="BV514" t="str">
            <v>2022/2023</v>
          </cell>
          <cell r="BW514" t="str">
            <v>2021/2022</v>
          </cell>
          <cell r="BX514" t="str">
            <v>2024/2025</v>
          </cell>
          <cell r="BY514" t="str">
            <v>2016/2017</v>
          </cell>
          <cell r="BZ514" t="str">
            <v>2020/2021</v>
          </cell>
          <cell r="CA514" t="str">
            <v>2017/2018</v>
          </cell>
          <cell r="CB514" t="str">
            <v>2016/2017</v>
          </cell>
          <cell r="CC514" t="str">
            <v>2020/2021</v>
          </cell>
          <cell r="CD514" t="str">
            <v>2021/2022</v>
          </cell>
          <cell r="CE514" t="str">
            <v>2022/2023</v>
          </cell>
          <cell r="CF514" t="str">
            <v>2021/2022</v>
          </cell>
          <cell r="CG514" t="str">
            <v>2019/2020</v>
          </cell>
          <cell r="CH514"/>
          <cell r="CI514" t="str">
            <v>2020/2021</v>
          </cell>
          <cell r="CJ514" t="str">
            <v>2020/2021</v>
          </cell>
          <cell r="CK514" t="str">
            <v>2018/2019</v>
          </cell>
          <cell r="CL514" t="str">
            <v>2031/2032</v>
          </cell>
          <cell r="CM514" t="str">
            <v>2027/2028</v>
          </cell>
          <cell r="CN514" t="str">
            <v>2017/2018</v>
          </cell>
          <cell r="CO514" t="str">
            <v>2019/2020</v>
          </cell>
          <cell r="CP514" t="str">
            <v>2021/2022</v>
          </cell>
          <cell r="CQ514"/>
          <cell r="CR514"/>
          <cell r="CS514"/>
          <cell r="CT514"/>
          <cell r="CU514"/>
          <cell r="CV514"/>
          <cell r="CW514"/>
          <cell r="CX514"/>
          <cell r="CY514"/>
          <cell r="CZ514"/>
          <cell r="DA514"/>
          <cell r="DB514"/>
          <cell r="DC514"/>
          <cell r="DD514"/>
          <cell r="DE514"/>
          <cell r="DF514"/>
          <cell r="DG514"/>
          <cell r="DH514"/>
          <cell r="DI514"/>
          <cell r="DJ514"/>
          <cell r="DK514"/>
          <cell r="DL514"/>
          <cell r="DM514"/>
          <cell r="DN514"/>
          <cell r="DO514"/>
          <cell r="DP514"/>
          <cell r="DQ514"/>
          <cell r="DR514"/>
          <cell r="DS514"/>
          <cell r="DT514"/>
          <cell r="DU514"/>
          <cell r="DV514"/>
          <cell r="DW514" t="str">
            <v>2076/2077</v>
          </cell>
          <cell r="DX514" t="str">
            <v>2023/2024</v>
          </cell>
          <cell r="DY514" t="str">
            <v>2022/2023</v>
          </cell>
          <cell r="DZ514" t="str">
            <v>2020/2021</v>
          </cell>
          <cell r="EA514" t="str">
            <v>2018/2019</v>
          </cell>
          <cell r="EB514" t="str">
            <v>2024/2025</v>
          </cell>
          <cell r="EC514" t="str">
            <v>2018/2019</v>
          </cell>
          <cell r="ED514" t="str">
            <v>2015/2016</v>
          </cell>
          <cell r="EE514" t="str">
            <v>2016/2017</v>
          </cell>
          <cell r="EF514" t="str">
            <v>2016/2017</v>
          </cell>
          <cell r="EG514" t="str">
            <v>2022/2023</v>
          </cell>
          <cell r="EH514" t="str">
            <v>2020/2021</v>
          </cell>
          <cell r="EI514" t="str">
            <v>2019/2020</v>
          </cell>
          <cell r="EJ514" t="str">
            <v>2024/2025</v>
          </cell>
        </row>
        <row r="515">
          <cell r="B515" t="str">
            <v>-</v>
          </cell>
          <cell r="C515" t="str">
            <v>-</v>
          </cell>
          <cell r="D515" t="str">
            <v>No</v>
          </cell>
          <cell r="E515" t="str">
            <v>-</v>
          </cell>
          <cell r="F515" t="str">
            <v>Yes</v>
          </cell>
          <cell r="G515" t="str">
            <v>-</v>
          </cell>
          <cell r="H515" t="str">
            <v>Yes</v>
          </cell>
          <cell r="I515" t="str">
            <v>-</v>
          </cell>
          <cell r="J515" t="str">
            <v>No</v>
          </cell>
          <cell r="K515" t="str">
            <v>-</v>
          </cell>
          <cell r="L515"/>
          <cell r="M515" t="str">
            <v>-</v>
          </cell>
          <cell r="N515" t="str">
            <v>-</v>
          </cell>
          <cell r="O515" t="str">
            <v>Yes</v>
          </cell>
          <cell r="P515" t="str">
            <v>-</v>
          </cell>
          <cell r="Q515" t="str">
            <v>-</v>
          </cell>
          <cell r="R515" t="str">
            <v>Yes</v>
          </cell>
          <cell r="S515" t="str">
            <v>Yes</v>
          </cell>
          <cell r="T515" t="str">
            <v>-</v>
          </cell>
          <cell r="U515" t="str">
            <v>-</v>
          </cell>
          <cell r="V515" t="str">
            <v>Yes</v>
          </cell>
          <cell r="W515" t="str">
            <v>-</v>
          </cell>
          <cell r="X515" t="str">
            <v>-</v>
          </cell>
          <cell r="Y515" t="str">
            <v>Yes</v>
          </cell>
          <cell r="Z515" t="str">
            <v>Yes</v>
          </cell>
          <cell r="AA515" t="str">
            <v>Yes</v>
          </cell>
          <cell r="AB515" t="str">
            <v>-</v>
          </cell>
          <cell r="AC515" t="str">
            <v>-</v>
          </cell>
          <cell r="AD515" t="str">
            <v>No</v>
          </cell>
          <cell r="AE515" t="str">
            <v>Yes</v>
          </cell>
          <cell r="AF515" t="str">
            <v>Yes</v>
          </cell>
          <cell r="AG515" t="str">
            <v xml:space="preserve">Yes </v>
          </cell>
          <cell r="AH515" t="str">
            <v>No</v>
          </cell>
          <cell r="AI515"/>
          <cell r="AJ515" t="str">
            <v>No</v>
          </cell>
          <cell r="AK515"/>
          <cell r="AL515"/>
          <cell r="AM515"/>
          <cell r="AN515" t="str">
            <v xml:space="preserve">Yes </v>
          </cell>
          <cell r="AO515" t="str">
            <v xml:space="preserve">Yes </v>
          </cell>
          <cell r="AP515"/>
          <cell r="AQ515"/>
          <cell r="AR515"/>
          <cell r="AS515"/>
          <cell r="AT515"/>
          <cell r="AU515"/>
          <cell r="AV515" t="str">
            <v xml:space="preserve">Yes </v>
          </cell>
          <cell r="AW515" t="str">
            <v>-</v>
          </cell>
          <cell r="AX515" t="str">
            <v>Yes</v>
          </cell>
          <cell r="AY515" t="str">
            <v>-</v>
          </cell>
          <cell r="AZ515" t="str">
            <v>-</v>
          </cell>
          <cell r="BA515" t="str">
            <v>Yes</v>
          </cell>
          <cell r="BB515" t="str">
            <v>Yes</v>
          </cell>
          <cell r="BC515" t="str">
            <v>Yes</v>
          </cell>
          <cell r="BD515" t="str">
            <v>-</v>
          </cell>
          <cell r="BE515" t="str">
            <v>-</v>
          </cell>
          <cell r="BF515" t="str">
            <v>-</v>
          </cell>
          <cell r="BG515" t="str">
            <v>Yes</v>
          </cell>
          <cell r="BH515" t="str">
            <v>Yes</v>
          </cell>
          <cell r="BI515" t="str">
            <v>No</v>
          </cell>
          <cell r="BJ515" t="str">
            <v>-</v>
          </cell>
          <cell r="BK515" t="str">
            <v>-</v>
          </cell>
          <cell r="BL515" t="str">
            <v>-</v>
          </cell>
          <cell r="BM515" t="str">
            <v>-</v>
          </cell>
          <cell r="BN515" t="str">
            <v>-</v>
          </cell>
          <cell r="BO515" t="str">
            <v>-</v>
          </cell>
          <cell r="BP515" t="str">
            <v>Yes</v>
          </cell>
          <cell r="BQ515" t="str">
            <v>Yes</v>
          </cell>
          <cell r="BR515" t="str">
            <v>Yes</v>
          </cell>
          <cell r="BS515" t="str">
            <v>No</v>
          </cell>
          <cell r="BT515" t="str">
            <v>No</v>
          </cell>
          <cell r="BU515" t="str">
            <v>-</v>
          </cell>
          <cell r="BV515" t="str">
            <v>-</v>
          </cell>
          <cell r="BW515" t="str">
            <v>Yes</v>
          </cell>
          <cell r="BX515" t="str">
            <v>-</v>
          </cell>
          <cell r="BY515" t="str">
            <v>Yes</v>
          </cell>
          <cell r="BZ515" t="str">
            <v>-</v>
          </cell>
          <cell r="CA515" t="str">
            <v>-</v>
          </cell>
          <cell r="CB515" t="str">
            <v>Yes</v>
          </cell>
          <cell r="CC515" t="str">
            <v>No</v>
          </cell>
          <cell r="CD515" t="str">
            <v>-</v>
          </cell>
          <cell r="CE515" t="str">
            <v>No</v>
          </cell>
          <cell r="CF515" t="str">
            <v>Yes</v>
          </cell>
          <cell r="CG515" t="str">
            <v>-</v>
          </cell>
          <cell r="CH515" t="str">
            <v>-</v>
          </cell>
          <cell r="CI515" t="str">
            <v>Yes</v>
          </cell>
          <cell r="CJ515" t="str">
            <v>Yes</v>
          </cell>
          <cell r="CK515" t="str">
            <v>No</v>
          </cell>
          <cell r="CL515" t="str">
            <v>Yes</v>
          </cell>
          <cell r="CM515" t="str">
            <v>Yes</v>
          </cell>
          <cell r="CN515" t="str">
            <v>-</v>
          </cell>
          <cell r="CO515" t="str">
            <v>-</v>
          </cell>
          <cell r="CP515" t="str">
            <v>-</v>
          </cell>
          <cell r="CQ515"/>
          <cell r="CR515"/>
          <cell r="CS515"/>
          <cell r="CT515"/>
          <cell r="CU515"/>
          <cell r="CV515"/>
          <cell r="CW515"/>
          <cell r="CX515"/>
          <cell r="CY515"/>
          <cell r="CZ515"/>
          <cell r="DA515"/>
          <cell r="DB515"/>
          <cell r="DC515"/>
          <cell r="DD515"/>
          <cell r="DE515"/>
          <cell r="DF515"/>
          <cell r="DG515"/>
          <cell r="DH515"/>
          <cell r="DI515"/>
          <cell r="DJ515"/>
          <cell r="DK515"/>
          <cell r="DL515"/>
          <cell r="DM515"/>
          <cell r="DN515"/>
          <cell r="DO515"/>
          <cell r="DP515"/>
          <cell r="DQ515"/>
          <cell r="DR515"/>
          <cell r="DS515"/>
          <cell r="DT515"/>
          <cell r="DU515"/>
          <cell r="DV515"/>
          <cell r="DW515" t="str">
            <v>-</v>
          </cell>
          <cell r="DX515" t="str">
            <v>Yes</v>
          </cell>
          <cell r="DY515" t="str">
            <v>No</v>
          </cell>
          <cell r="DZ515" t="str">
            <v>-</v>
          </cell>
          <cell r="EA515" t="str">
            <v>-</v>
          </cell>
          <cell r="EB515" t="str">
            <v>Yes</v>
          </cell>
          <cell r="EC515" t="str">
            <v>Yes</v>
          </cell>
          <cell r="ED515" t="str">
            <v>Yes</v>
          </cell>
          <cell r="EE515" t="str">
            <v>-</v>
          </cell>
          <cell r="EF515" t="str">
            <v>-</v>
          </cell>
          <cell r="EG515" t="str">
            <v>-</v>
          </cell>
          <cell r="EH515" t="str">
            <v>No</v>
          </cell>
          <cell r="EI515" t="str">
            <v>-</v>
          </cell>
          <cell r="EJ515" t="str">
            <v>-</v>
          </cell>
        </row>
        <row r="516">
          <cell r="B516" t="str">
            <v>-</v>
          </cell>
          <cell r="C516" t="str">
            <v>-</v>
          </cell>
          <cell r="D516" t="str">
            <v>-</v>
          </cell>
          <cell r="E516" t="str">
            <v>-</v>
          </cell>
          <cell r="F516" t="str">
            <v>-</v>
          </cell>
          <cell r="G516" t="str">
            <v>-</v>
          </cell>
          <cell r="H516" t="str">
            <v>-</v>
          </cell>
          <cell r="I516" t="str">
            <v>-</v>
          </cell>
          <cell r="J516" t="str">
            <v>-</v>
          </cell>
          <cell r="K516" t="str">
            <v>-</v>
          </cell>
          <cell r="L516" t="str">
            <v>-</v>
          </cell>
          <cell r="M516" t="str">
            <v>-</v>
          </cell>
          <cell r="N516" t="str">
            <v>-</v>
          </cell>
          <cell r="O516" t="str">
            <v>-</v>
          </cell>
          <cell r="P516" t="str">
            <v>-</v>
          </cell>
          <cell r="Q516" t="str">
            <v>-</v>
          </cell>
          <cell r="R516" t="str">
            <v>-</v>
          </cell>
          <cell r="S516" t="str">
            <v>-</v>
          </cell>
          <cell r="T516" t="str">
            <v>-</v>
          </cell>
          <cell r="U516" t="str">
            <v>-</v>
          </cell>
          <cell r="V516" t="str">
            <v>Yes</v>
          </cell>
          <cell r="W516" t="str">
            <v>-</v>
          </cell>
          <cell r="X516" t="str">
            <v>-</v>
          </cell>
          <cell r="Y516" t="str">
            <v>Yes</v>
          </cell>
          <cell r="Z516" t="str">
            <v>-</v>
          </cell>
          <cell r="AA516" t="str">
            <v>-</v>
          </cell>
          <cell r="AB516" t="str">
            <v>-</v>
          </cell>
          <cell r="AC516" t="str">
            <v>-</v>
          </cell>
          <cell r="AD516" t="str">
            <v>-</v>
          </cell>
          <cell r="AE516" t="str">
            <v>Yes</v>
          </cell>
          <cell r="AF516" t="str">
            <v>-</v>
          </cell>
          <cell r="AG516"/>
          <cell r="AH516"/>
          <cell r="AI516"/>
          <cell r="AJ516"/>
          <cell r="AK516"/>
          <cell r="AL516"/>
          <cell r="AM516" t="str">
            <v>No</v>
          </cell>
          <cell r="AN516"/>
          <cell r="AO516"/>
          <cell r="AP516"/>
          <cell r="AQ516"/>
          <cell r="AR516"/>
          <cell r="AS516"/>
          <cell r="AT516"/>
          <cell r="AU516"/>
          <cell r="AV516"/>
          <cell r="AW516" t="str">
            <v>-</v>
          </cell>
          <cell r="AX516" t="str">
            <v>-</v>
          </cell>
          <cell r="AY516" t="str">
            <v>-</v>
          </cell>
          <cell r="AZ516" t="str">
            <v>-</v>
          </cell>
          <cell r="BA516" t="str">
            <v>-</v>
          </cell>
          <cell r="BB516" t="str">
            <v>-</v>
          </cell>
          <cell r="BC516" t="str">
            <v>Yes</v>
          </cell>
          <cell r="BD516" t="str">
            <v>-</v>
          </cell>
          <cell r="BE516" t="str">
            <v>-</v>
          </cell>
          <cell r="BF516" t="str">
            <v>-</v>
          </cell>
          <cell r="BG516" t="str">
            <v>Yes</v>
          </cell>
          <cell r="BH516" t="str">
            <v>-</v>
          </cell>
          <cell r="BI516" t="str">
            <v>Yes</v>
          </cell>
          <cell r="BJ516" t="str">
            <v>-</v>
          </cell>
          <cell r="BK516" t="str">
            <v>-</v>
          </cell>
          <cell r="BL516" t="str">
            <v>-</v>
          </cell>
          <cell r="BM516" t="str">
            <v>-</v>
          </cell>
          <cell r="BN516" t="str">
            <v>-</v>
          </cell>
          <cell r="BO516" t="str">
            <v>-</v>
          </cell>
          <cell r="BP516" t="str">
            <v>-</v>
          </cell>
          <cell r="BQ516" t="str">
            <v>-</v>
          </cell>
          <cell r="BR516" t="str">
            <v>-</v>
          </cell>
          <cell r="BS516" t="str">
            <v>-</v>
          </cell>
          <cell r="BT516" t="str">
            <v>-</v>
          </cell>
          <cell r="BU516" t="str">
            <v>-</v>
          </cell>
          <cell r="BV516" t="str">
            <v>-</v>
          </cell>
          <cell r="BW516" t="str">
            <v>-</v>
          </cell>
          <cell r="BX516" t="str">
            <v>-</v>
          </cell>
          <cell r="BY516" t="str">
            <v>-</v>
          </cell>
          <cell r="BZ516" t="str">
            <v>-</v>
          </cell>
          <cell r="CA516" t="str">
            <v>-</v>
          </cell>
          <cell r="CB516" t="str">
            <v>-</v>
          </cell>
          <cell r="CC516" t="str">
            <v>-</v>
          </cell>
          <cell r="CD516" t="str">
            <v>-</v>
          </cell>
          <cell r="CE516" t="str">
            <v>-</v>
          </cell>
          <cell r="CF516" t="str">
            <v>Yes</v>
          </cell>
          <cell r="CG516" t="str">
            <v>-</v>
          </cell>
          <cell r="CH516" t="str">
            <v>-</v>
          </cell>
          <cell r="CI516" t="str">
            <v>-</v>
          </cell>
          <cell r="CJ516" t="str">
            <v>-</v>
          </cell>
          <cell r="CK516" t="str">
            <v>-</v>
          </cell>
          <cell r="CL516" t="str">
            <v>-</v>
          </cell>
          <cell r="CM516" t="str">
            <v>-</v>
          </cell>
          <cell r="CN516" t="str">
            <v>-</v>
          </cell>
          <cell r="CO516" t="str">
            <v>-</v>
          </cell>
          <cell r="CP516" t="str">
            <v>-</v>
          </cell>
          <cell r="CQ516"/>
          <cell r="CR516"/>
          <cell r="CS516"/>
          <cell r="CT516"/>
          <cell r="CU516"/>
          <cell r="CV516"/>
          <cell r="CW516"/>
          <cell r="CX516"/>
          <cell r="CY516"/>
          <cell r="CZ516"/>
          <cell r="DA516"/>
          <cell r="DB516"/>
          <cell r="DC516"/>
          <cell r="DD516"/>
          <cell r="DE516"/>
          <cell r="DF516"/>
          <cell r="DG516"/>
          <cell r="DH516"/>
          <cell r="DI516"/>
          <cell r="DJ516"/>
          <cell r="DK516"/>
          <cell r="DL516"/>
          <cell r="DM516"/>
          <cell r="DN516"/>
          <cell r="DO516"/>
          <cell r="DP516"/>
          <cell r="DQ516"/>
          <cell r="DR516"/>
          <cell r="DS516"/>
          <cell r="DT516"/>
          <cell r="DU516"/>
          <cell r="DV516"/>
          <cell r="DW516" t="str">
            <v>-</v>
          </cell>
          <cell r="DX516"/>
          <cell r="DY516" t="str">
            <v>-</v>
          </cell>
          <cell r="DZ516" t="str">
            <v>-</v>
          </cell>
          <cell r="EA516" t="str">
            <v>-</v>
          </cell>
          <cell r="EB516" t="str">
            <v>Yes</v>
          </cell>
          <cell r="EC516" t="str">
            <v>-</v>
          </cell>
          <cell r="ED516" t="str">
            <v>-</v>
          </cell>
          <cell r="EE516" t="str">
            <v>-</v>
          </cell>
          <cell r="EF516" t="str">
            <v>-</v>
          </cell>
          <cell r="EG516" t="str">
            <v>-</v>
          </cell>
          <cell r="EH516" t="str">
            <v>-</v>
          </cell>
          <cell r="EI516" t="str">
            <v>-</v>
          </cell>
          <cell r="EJ516" t="str">
            <v>-</v>
          </cell>
        </row>
        <row r="517">
          <cell r="B517" t="str">
            <v>-</v>
          </cell>
          <cell r="C517" t="str">
            <v>-</v>
          </cell>
          <cell r="D517"/>
          <cell r="E517" t="str">
            <v>-</v>
          </cell>
          <cell r="F517" t="str">
            <v>-</v>
          </cell>
          <cell r="G517" t="str">
            <v>-</v>
          </cell>
          <cell r="H517" t="str">
            <v>-</v>
          </cell>
          <cell r="I517" t="str">
            <v>-</v>
          </cell>
          <cell r="J517" t="str">
            <v>-</v>
          </cell>
          <cell r="K517" t="str">
            <v>-</v>
          </cell>
          <cell r="L517" t="str">
            <v>-</v>
          </cell>
          <cell r="M517" t="str">
            <v>-</v>
          </cell>
          <cell r="N517" t="str">
            <v>-</v>
          </cell>
          <cell r="O517" t="str">
            <v>-</v>
          </cell>
          <cell r="P517" t="str">
            <v>-</v>
          </cell>
          <cell r="Q517" t="str">
            <v>-</v>
          </cell>
          <cell r="R517" t="str">
            <v>-</v>
          </cell>
          <cell r="S517" t="str">
            <v>-</v>
          </cell>
          <cell r="T517" t="str">
            <v>-</v>
          </cell>
          <cell r="U517" t="str">
            <v>-</v>
          </cell>
          <cell r="V517" t="str">
            <v>Yes</v>
          </cell>
          <cell r="W517" t="str">
            <v>Yes</v>
          </cell>
          <cell r="X517" t="str">
            <v>-</v>
          </cell>
          <cell r="Y517" t="str">
            <v>Yes</v>
          </cell>
          <cell r="Z517" t="str">
            <v>-</v>
          </cell>
          <cell r="AA517" t="str">
            <v>-</v>
          </cell>
          <cell r="AB517" t="str">
            <v>-</v>
          </cell>
          <cell r="AC517" t="str">
            <v>-</v>
          </cell>
          <cell r="AD517" t="str">
            <v>-</v>
          </cell>
          <cell r="AE517" t="str">
            <v>Yes</v>
          </cell>
          <cell r="AF517" t="str">
            <v>-</v>
          </cell>
          <cell r="AG517"/>
          <cell r="AH517"/>
          <cell r="AI517"/>
          <cell r="AJ517"/>
          <cell r="AK517"/>
          <cell r="AL517"/>
          <cell r="AM517"/>
          <cell r="AN517"/>
          <cell r="AO517"/>
          <cell r="AP517"/>
          <cell r="AQ517"/>
          <cell r="AR517"/>
          <cell r="AS517"/>
          <cell r="AT517"/>
          <cell r="AU517"/>
          <cell r="AV517"/>
          <cell r="AW517" t="str">
            <v>-</v>
          </cell>
          <cell r="AX517" t="str">
            <v>-</v>
          </cell>
          <cell r="AY517" t="str">
            <v>Yes</v>
          </cell>
          <cell r="AZ517" t="str">
            <v>-</v>
          </cell>
          <cell r="BA517" t="str">
            <v>-</v>
          </cell>
          <cell r="BB517" t="str">
            <v>-</v>
          </cell>
          <cell r="BC517" t="str">
            <v>-</v>
          </cell>
          <cell r="BD517" t="str">
            <v>No</v>
          </cell>
          <cell r="BE517" t="str">
            <v>-</v>
          </cell>
          <cell r="BF517" t="str">
            <v>-</v>
          </cell>
          <cell r="BG517" t="str">
            <v>Yes</v>
          </cell>
          <cell r="BH517" t="str">
            <v>-</v>
          </cell>
          <cell r="BI517" t="str">
            <v>Yes</v>
          </cell>
          <cell r="BJ517" t="str">
            <v>-</v>
          </cell>
          <cell r="BK517" t="str">
            <v>-</v>
          </cell>
          <cell r="BL517" t="str">
            <v>-</v>
          </cell>
          <cell r="BM517" t="str">
            <v>-</v>
          </cell>
          <cell r="BN517" t="str">
            <v>-</v>
          </cell>
          <cell r="BO517" t="str">
            <v>-</v>
          </cell>
          <cell r="BP517" t="str">
            <v>-</v>
          </cell>
          <cell r="BQ517" t="str">
            <v>-</v>
          </cell>
          <cell r="BR517" t="str">
            <v>-</v>
          </cell>
          <cell r="BS517" t="str">
            <v>-</v>
          </cell>
          <cell r="BT517" t="str">
            <v>-</v>
          </cell>
          <cell r="BU517" t="str">
            <v>-</v>
          </cell>
          <cell r="BV517" t="str">
            <v>-</v>
          </cell>
          <cell r="BW517" t="str">
            <v>-</v>
          </cell>
          <cell r="BX517" t="str">
            <v>-</v>
          </cell>
          <cell r="BY517" t="str">
            <v>-</v>
          </cell>
          <cell r="BZ517" t="str">
            <v>-</v>
          </cell>
          <cell r="CA517" t="str">
            <v>-</v>
          </cell>
          <cell r="CB517" t="str">
            <v>-</v>
          </cell>
          <cell r="CC517" t="str">
            <v>-</v>
          </cell>
          <cell r="CD517" t="str">
            <v>-</v>
          </cell>
          <cell r="CE517" t="str">
            <v>-</v>
          </cell>
          <cell r="CF517" t="str">
            <v>Yes</v>
          </cell>
          <cell r="CG517" t="str">
            <v>-</v>
          </cell>
          <cell r="CH517" t="str">
            <v>-</v>
          </cell>
          <cell r="CI517" t="str">
            <v>-</v>
          </cell>
          <cell r="CJ517" t="str">
            <v>-</v>
          </cell>
          <cell r="CK517" t="str">
            <v>-</v>
          </cell>
          <cell r="CL517" t="str">
            <v>-</v>
          </cell>
          <cell r="CM517" t="str">
            <v>-</v>
          </cell>
          <cell r="CN517" t="str">
            <v>-</v>
          </cell>
          <cell r="CO517" t="str">
            <v>-</v>
          </cell>
          <cell r="CP517" t="str">
            <v>-</v>
          </cell>
          <cell r="CQ517"/>
          <cell r="CR517"/>
          <cell r="CS517"/>
          <cell r="CT517"/>
          <cell r="CU517"/>
          <cell r="CV517"/>
          <cell r="CW517"/>
          <cell r="CX517"/>
          <cell r="CY517"/>
          <cell r="CZ517"/>
          <cell r="DA517"/>
          <cell r="DB517"/>
          <cell r="DC517"/>
          <cell r="DD517"/>
          <cell r="DE517"/>
          <cell r="DF517"/>
          <cell r="DG517"/>
          <cell r="DH517"/>
          <cell r="DI517"/>
          <cell r="DJ517"/>
          <cell r="DK517"/>
          <cell r="DL517"/>
          <cell r="DM517"/>
          <cell r="DN517"/>
          <cell r="DO517"/>
          <cell r="DP517"/>
          <cell r="DQ517"/>
          <cell r="DR517"/>
          <cell r="DS517"/>
          <cell r="DT517"/>
          <cell r="DU517"/>
          <cell r="DV517"/>
          <cell r="DW517" t="str">
            <v>-</v>
          </cell>
          <cell r="DX517"/>
          <cell r="DY517" t="str">
            <v>-</v>
          </cell>
          <cell r="DZ517" t="str">
            <v>-</v>
          </cell>
          <cell r="EA517" t="str">
            <v>-</v>
          </cell>
          <cell r="EB517" t="str">
            <v>-</v>
          </cell>
          <cell r="EC517" t="str">
            <v>-</v>
          </cell>
          <cell r="ED517" t="str">
            <v>-</v>
          </cell>
          <cell r="EE517" t="str">
            <v>-</v>
          </cell>
          <cell r="EF517" t="str">
            <v>-</v>
          </cell>
          <cell r="EG517" t="str">
            <v>-</v>
          </cell>
          <cell r="EH517" t="str">
            <v>-</v>
          </cell>
          <cell r="EI517" t="str">
            <v>-</v>
          </cell>
          <cell r="EJ517" t="str">
            <v>-</v>
          </cell>
        </row>
        <row r="518">
          <cell r="B518" t="str">
            <v>-</v>
          </cell>
          <cell r="C518" t="str">
            <v>-</v>
          </cell>
          <cell r="D518" t="str">
            <v>-</v>
          </cell>
          <cell r="E518" t="str">
            <v>-</v>
          </cell>
          <cell r="F518" t="str">
            <v>-</v>
          </cell>
          <cell r="G518" t="str">
            <v>-</v>
          </cell>
          <cell r="H518" t="str">
            <v>-</v>
          </cell>
          <cell r="I518" t="str">
            <v>-</v>
          </cell>
          <cell r="J518" t="str">
            <v>No</v>
          </cell>
          <cell r="K518" t="str">
            <v>-</v>
          </cell>
          <cell r="L518" t="str">
            <v>-</v>
          </cell>
          <cell r="M518" t="str">
            <v>-</v>
          </cell>
          <cell r="N518" t="str">
            <v>-</v>
          </cell>
          <cell r="O518" t="str">
            <v>-</v>
          </cell>
          <cell r="P518" t="str">
            <v>-</v>
          </cell>
          <cell r="Q518" t="str">
            <v>-</v>
          </cell>
          <cell r="R518" t="str">
            <v>-</v>
          </cell>
          <cell r="S518" t="str">
            <v>-</v>
          </cell>
          <cell r="T518" t="str">
            <v>-</v>
          </cell>
          <cell r="U518" t="str">
            <v>-</v>
          </cell>
          <cell r="V518" t="str">
            <v>-</v>
          </cell>
          <cell r="W518" t="str">
            <v>-</v>
          </cell>
          <cell r="X518" t="str">
            <v>-</v>
          </cell>
          <cell r="Y518" t="str">
            <v>-</v>
          </cell>
          <cell r="Z518" t="str">
            <v>-</v>
          </cell>
          <cell r="AA518" t="str">
            <v>-</v>
          </cell>
          <cell r="AB518" t="str">
            <v>-</v>
          </cell>
          <cell r="AC518" t="str">
            <v>-</v>
          </cell>
          <cell r="AD518" t="str">
            <v>-</v>
          </cell>
          <cell r="AE518" t="str">
            <v>-</v>
          </cell>
          <cell r="AF518" t="str">
            <v>-</v>
          </cell>
          <cell r="AG518"/>
          <cell r="AH518" t="str">
            <v>No</v>
          </cell>
          <cell r="AI518"/>
          <cell r="AJ518"/>
          <cell r="AK518"/>
          <cell r="AL518"/>
          <cell r="AM518"/>
          <cell r="AN518"/>
          <cell r="AO518"/>
          <cell r="AP518"/>
          <cell r="AQ518"/>
          <cell r="AR518"/>
          <cell r="AS518"/>
          <cell r="AT518"/>
          <cell r="AU518"/>
          <cell r="AV518" t="str">
            <v xml:space="preserve">Yes </v>
          </cell>
          <cell r="AW518" t="str">
            <v>-</v>
          </cell>
          <cell r="AX518" t="str">
            <v>-</v>
          </cell>
          <cell r="AY518" t="str">
            <v>-</v>
          </cell>
          <cell r="AZ518" t="str">
            <v>-</v>
          </cell>
          <cell r="BA518" t="str">
            <v>-</v>
          </cell>
          <cell r="BB518" t="str">
            <v>-</v>
          </cell>
          <cell r="BC518" t="str">
            <v>-</v>
          </cell>
          <cell r="BD518" t="str">
            <v>-</v>
          </cell>
          <cell r="BE518" t="str">
            <v>-</v>
          </cell>
          <cell r="BF518" t="str">
            <v>-</v>
          </cell>
          <cell r="BG518" t="str">
            <v>-</v>
          </cell>
          <cell r="BH518" t="str">
            <v>-</v>
          </cell>
          <cell r="BI518" t="str">
            <v>-</v>
          </cell>
          <cell r="BJ518" t="str">
            <v>-</v>
          </cell>
          <cell r="BK518" t="str">
            <v>-</v>
          </cell>
          <cell r="BL518" t="str">
            <v>-</v>
          </cell>
          <cell r="BM518" t="str">
            <v>-</v>
          </cell>
          <cell r="BN518" t="str">
            <v>-</v>
          </cell>
          <cell r="BO518" t="str">
            <v>-</v>
          </cell>
          <cell r="BP518" t="str">
            <v>-</v>
          </cell>
          <cell r="BQ518" t="str">
            <v>-</v>
          </cell>
          <cell r="BR518" t="str">
            <v>-</v>
          </cell>
          <cell r="BS518" t="str">
            <v>-</v>
          </cell>
          <cell r="BT518" t="str">
            <v>-</v>
          </cell>
          <cell r="BU518" t="str">
            <v>-</v>
          </cell>
          <cell r="BV518" t="str">
            <v>-</v>
          </cell>
          <cell r="BW518" t="str">
            <v>-</v>
          </cell>
          <cell r="BX518" t="str">
            <v>-</v>
          </cell>
          <cell r="BY518" t="str">
            <v>-</v>
          </cell>
          <cell r="BZ518" t="str">
            <v>-</v>
          </cell>
          <cell r="CA518" t="str">
            <v>-</v>
          </cell>
          <cell r="CB518" t="str">
            <v>-</v>
          </cell>
          <cell r="CC518" t="str">
            <v>-</v>
          </cell>
          <cell r="CD518" t="str">
            <v>-</v>
          </cell>
          <cell r="CE518" t="str">
            <v>-</v>
          </cell>
          <cell r="CF518" t="str">
            <v>-</v>
          </cell>
          <cell r="CG518" t="str">
            <v>-</v>
          </cell>
          <cell r="CH518" t="str">
            <v>-</v>
          </cell>
          <cell r="CI518" t="str">
            <v>-</v>
          </cell>
          <cell r="CJ518" t="str">
            <v>-</v>
          </cell>
          <cell r="CK518" t="str">
            <v>-</v>
          </cell>
          <cell r="CL518" t="str">
            <v>-</v>
          </cell>
          <cell r="CM518" t="str">
            <v>-</v>
          </cell>
          <cell r="CN518" t="str">
            <v>-</v>
          </cell>
          <cell r="CO518" t="str">
            <v>-</v>
          </cell>
          <cell r="CP518" t="str">
            <v>-</v>
          </cell>
          <cell r="CQ518"/>
          <cell r="CR518"/>
          <cell r="CS518"/>
          <cell r="CT518"/>
          <cell r="CU518"/>
          <cell r="CV518"/>
          <cell r="CW518"/>
          <cell r="CX518"/>
          <cell r="CY518"/>
          <cell r="CZ518"/>
          <cell r="DA518"/>
          <cell r="DB518"/>
          <cell r="DC518"/>
          <cell r="DD518"/>
          <cell r="DE518"/>
          <cell r="DF518"/>
          <cell r="DG518"/>
          <cell r="DH518"/>
          <cell r="DI518"/>
          <cell r="DJ518"/>
          <cell r="DK518"/>
          <cell r="DL518"/>
          <cell r="DM518"/>
          <cell r="DN518"/>
          <cell r="DO518"/>
          <cell r="DP518"/>
          <cell r="DQ518"/>
          <cell r="DR518"/>
          <cell r="DS518"/>
          <cell r="DT518"/>
          <cell r="DU518"/>
          <cell r="DV518"/>
          <cell r="DW518" t="str">
            <v>-</v>
          </cell>
          <cell r="DX518" t="str">
            <v>Yes</v>
          </cell>
          <cell r="DY518" t="str">
            <v>No</v>
          </cell>
          <cell r="DZ518" t="str">
            <v>-</v>
          </cell>
          <cell r="EA518" t="str">
            <v>-</v>
          </cell>
          <cell r="EB518" t="str">
            <v>-</v>
          </cell>
          <cell r="EC518" t="str">
            <v>-</v>
          </cell>
          <cell r="ED518" t="str">
            <v>Yes</v>
          </cell>
          <cell r="EE518" t="str">
            <v>-</v>
          </cell>
          <cell r="EF518" t="str">
            <v>-</v>
          </cell>
          <cell r="EG518" t="str">
            <v>-</v>
          </cell>
          <cell r="EH518" t="str">
            <v>-</v>
          </cell>
          <cell r="EI518" t="str">
            <v>-</v>
          </cell>
          <cell r="EJ518" t="str">
            <v>-</v>
          </cell>
        </row>
        <row r="519">
          <cell r="B519">
            <v>0</v>
          </cell>
          <cell r="C519">
            <v>0</v>
          </cell>
          <cell r="D519">
            <v>15</v>
          </cell>
          <cell r="E519">
            <v>0</v>
          </cell>
          <cell r="F519">
            <v>275</v>
          </cell>
          <cell r="G519">
            <v>0</v>
          </cell>
          <cell r="H519">
            <v>12.6</v>
          </cell>
          <cell r="I519">
            <v>10</v>
          </cell>
          <cell r="J519">
            <v>3.3</v>
          </cell>
          <cell r="K519">
            <v>0</v>
          </cell>
          <cell r="L519">
            <v>0</v>
          </cell>
          <cell r="M519">
            <v>0</v>
          </cell>
          <cell r="N519">
            <v>0</v>
          </cell>
          <cell r="O519">
            <v>7.3</v>
          </cell>
          <cell r="P519">
            <v>0</v>
          </cell>
          <cell r="Q519">
            <v>508.9</v>
          </cell>
          <cell r="R519">
            <v>33.299999999999997</v>
          </cell>
          <cell r="S519">
            <v>73.099999999999994</v>
          </cell>
          <cell r="T519">
            <v>0</v>
          </cell>
          <cell r="U519">
            <v>0</v>
          </cell>
          <cell r="V519">
            <v>0</v>
          </cell>
          <cell r="W519">
            <v>0</v>
          </cell>
          <cell r="X519">
            <v>0</v>
          </cell>
          <cell r="Y519">
            <v>104.711</v>
          </cell>
          <cell r="Z519">
            <v>0</v>
          </cell>
          <cell r="AA519">
            <v>12.2</v>
          </cell>
          <cell r="AB519">
            <v>0</v>
          </cell>
          <cell r="AC519">
            <v>0</v>
          </cell>
          <cell r="AD519">
            <v>1154.9880389683799</v>
          </cell>
          <cell r="AE519">
            <v>0</v>
          </cell>
          <cell r="AF519">
            <v>224.4</v>
          </cell>
          <cell r="AG519">
            <v>60.5</v>
          </cell>
          <cell r="AH519">
            <v>0.6</v>
          </cell>
          <cell r="AI519">
            <v>0</v>
          </cell>
          <cell r="AJ519">
            <v>6859.95</v>
          </cell>
          <cell r="AK519"/>
          <cell r="AL519"/>
          <cell r="AM519">
            <v>0</v>
          </cell>
          <cell r="AN519">
            <v>0</v>
          </cell>
          <cell r="AO519">
            <v>28.5</v>
          </cell>
          <cell r="AP519"/>
          <cell r="AQ519"/>
          <cell r="AR519"/>
          <cell r="AS519"/>
          <cell r="AT519"/>
          <cell r="AU519"/>
          <cell r="AV519">
            <v>36.47</v>
          </cell>
          <cell r="AW519">
            <v>0</v>
          </cell>
          <cell r="AX519">
            <v>0.09</v>
          </cell>
          <cell r="AY519">
            <v>0</v>
          </cell>
          <cell r="AZ519">
            <v>1022.92</v>
          </cell>
          <cell r="BA519">
            <v>0</v>
          </cell>
          <cell r="BB519">
            <v>11.470057444045301</v>
          </cell>
          <cell r="BC519">
            <v>10.820198287033699</v>
          </cell>
          <cell r="BD519">
            <v>0</v>
          </cell>
          <cell r="BE519">
            <v>0</v>
          </cell>
          <cell r="BF519">
            <v>0</v>
          </cell>
          <cell r="BG519">
            <v>6.2</v>
          </cell>
          <cell r="BH519">
            <v>61.536223817652797</v>
          </cell>
          <cell r="BI519">
            <v>33.796556144980102</v>
          </cell>
          <cell r="BJ519">
            <v>21.848153402499999</v>
          </cell>
          <cell r="BK519">
            <v>1.19</v>
          </cell>
          <cell r="BL519">
            <v>0</v>
          </cell>
          <cell r="BM519">
            <v>1.07</v>
          </cell>
          <cell r="BN519">
            <v>20.3</v>
          </cell>
          <cell r="BO519">
            <v>0</v>
          </cell>
          <cell r="BP519">
            <v>0</v>
          </cell>
          <cell r="BQ519">
            <v>417.8</v>
          </cell>
          <cell r="BR519">
            <v>89.33</v>
          </cell>
          <cell r="BS519">
            <v>0.5</v>
          </cell>
          <cell r="BT519">
            <v>5.2</v>
          </cell>
          <cell r="BU519">
            <v>8.4</v>
          </cell>
          <cell r="BV519">
            <v>0</v>
          </cell>
          <cell r="BW519">
            <v>145.21</v>
          </cell>
          <cell r="BX519">
            <v>262.02999999999997</v>
          </cell>
          <cell r="BY519">
            <v>32.200000000000003</v>
          </cell>
          <cell r="BZ519">
            <v>0</v>
          </cell>
          <cell r="CA519">
            <v>8.1999999999999993</v>
          </cell>
          <cell r="CB519">
            <v>54.4</v>
          </cell>
          <cell r="CC519">
            <v>0</v>
          </cell>
          <cell r="CD519">
            <v>28</v>
          </cell>
          <cell r="CE519">
            <v>10.87</v>
          </cell>
          <cell r="CF519">
            <v>3.5179999999999998</v>
          </cell>
          <cell r="CG519">
            <v>356.4</v>
          </cell>
          <cell r="CH519">
            <v>0</v>
          </cell>
          <cell r="CI519">
            <v>15.6</v>
          </cell>
          <cell r="CJ519">
            <v>14.3</v>
          </cell>
          <cell r="CK519">
            <v>44.8</v>
          </cell>
          <cell r="CL519">
            <v>0</v>
          </cell>
          <cell r="CM519">
            <v>24.7</v>
          </cell>
          <cell r="CN519">
            <v>124.2</v>
          </cell>
          <cell r="CO519">
            <v>7.55</v>
          </cell>
          <cell r="CP519">
            <v>16.600000000000001</v>
          </cell>
          <cell r="CQ519">
            <v>2127.7690000000002</v>
          </cell>
          <cell r="CR519">
            <v>535.99</v>
          </cell>
          <cell r="CS519">
            <v>983.81600000000003</v>
          </cell>
          <cell r="CT519">
            <v>308.61599999999999</v>
          </cell>
          <cell r="CU519">
            <v>0</v>
          </cell>
          <cell r="CV519">
            <v>189.76400000000001</v>
          </cell>
          <cell r="CW519">
            <v>49.8</v>
          </cell>
          <cell r="CX519">
            <v>7101.0079999999998</v>
          </cell>
          <cell r="CY519">
            <v>0</v>
          </cell>
          <cell r="CZ519">
            <v>1946.422</v>
          </cell>
          <cell r="DA519">
            <v>14.829000000000001</v>
          </cell>
          <cell r="DB519">
            <v>754.06499999999994</v>
          </cell>
          <cell r="DC519">
            <v>0</v>
          </cell>
          <cell r="DD519">
            <v>6.8929999999999998</v>
          </cell>
          <cell r="DE519">
            <v>0</v>
          </cell>
          <cell r="DF519">
            <v>34.893000000000001</v>
          </cell>
          <cell r="DG519">
            <v>2880.8040000000001</v>
          </cell>
          <cell r="DH519">
            <v>78.97</v>
          </cell>
          <cell r="DI519">
            <v>404.92</v>
          </cell>
          <cell r="DJ519">
            <v>52.03</v>
          </cell>
          <cell r="DK519">
            <v>0</v>
          </cell>
          <cell r="DL519">
            <v>38</v>
          </cell>
          <cell r="DM519">
            <v>5188.6959999999999</v>
          </cell>
          <cell r="DN519">
            <v>0</v>
          </cell>
          <cell r="DO519">
            <v>1.879</v>
          </cell>
          <cell r="DP519">
            <v>5316.5189999999993</v>
          </cell>
          <cell r="DQ519">
            <v>86.917000000000002</v>
          </cell>
          <cell r="DR519">
            <v>2525.884</v>
          </cell>
          <cell r="DS519">
            <v>0</v>
          </cell>
          <cell r="DT519">
            <v>472.24299999999999</v>
          </cell>
          <cell r="DU519">
            <v>910.12899999999991</v>
          </cell>
          <cell r="DV519">
            <v>1523.5939999999998</v>
          </cell>
          <cell r="DW519">
            <v>115</v>
          </cell>
          <cell r="DX519">
            <v>50.45</v>
          </cell>
          <cell r="DY519">
            <v>42.1</v>
          </cell>
          <cell r="DZ519">
            <v>0</v>
          </cell>
          <cell r="EA519">
            <v>0</v>
          </cell>
          <cell r="EB519">
            <v>4.54</v>
          </cell>
          <cell r="EC519">
            <v>35.31</v>
          </cell>
          <cell r="ED519">
            <v>2.0948865736758102</v>
          </cell>
          <cell r="EE519">
            <v>0</v>
          </cell>
          <cell r="EF519">
            <v>0</v>
          </cell>
          <cell r="EG519">
            <v>0</v>
          </cell>
          <cell r="EH519">
            <v>30.06</v>
          </cell>
          <cell r="EI519">
            <v>0</v>
          </cell>
          <cell r="EJ519">
            <v>0</v>
          </cell>
        </row>
        <row r="520">
          <cell r="B520">
            <v>0</v>
          </cell>
          <cell r="C520">
            <v>0</v>
          </cell>
          <cell r="D520">
            <v>0</v>
          </cell>
          <cell r="E520">
            <v>0</v>
          </cell>
          <cell r="F520">
            <v>0</v>
          </cell>
          <cell r="G520">
            <v>0</v>
          </cell>
          <cell r="H520">
            <v>0</v>
          </cell>
          <cell r="I520">
            <v>0</v>
          </cell>
          <cell r="J520">
            <v>0</v>
          </cell>
          <cell r="K520">
            <v>0</v>
          </cell>
          <cell r="L520">
            <v>0</v>
          </cell>
          <cell r="M520">
            <v>0</v>
          </cell>
          <cell r="N520">
            <v>0</v>
          </cell>
          <cell r="O520">
            <v>0</v>
          </cell>
          <cell r="P520">
            <v>0</v>
          </cell>
          <cell r="Q520">
            <v>0</v>
          </cell>
          <cell r="R520">
            <v>0</v>
          </cell>
          <cell r="S520">
            <v>0</v>
          </cell>
          <cell r="T520">
            <v>0</v>
          </cell>
          <cell r="U520">
            <v>0</v>
          </cell>
          <cell r="V520">
            <v>1102</v>
          </cell>
          <cell r="W520">
            <v>0</v>
          </cell>
          <cell r="X520">
            <v>0</v>
          </cell>
          <cell r="Y520">
            <v>0</v>
          </cell>
          <cell r="Z520">
            <v>0</v>
          </cell>
          <cell r="AA520">
            <v>0</v>
          </cell>
          <cell r="AB520">
            <v>0</v>
          </cell>
          <cell r="AC520">
            <v>0</v>
          </cell>
          <cell r="AD520">
            <v>0</v>
          </cell>
          <cell r="AE520">
            <v>0</v>
          </cell>
          <cell r="AF520">
            <v>0</v>
          </cell>
          <cell r="AG520"/>
          <cell r="AH520"/>
          <cell r="AI520">
            <v>0</v>
          </cell>
          <cell r="AJ520">
            <v>0</v>
          </cell>
          <cell r="AK520"/>
          <cell r="AL520"/>
          <cell r="AM520">
            <v>1303</v>
          </cell>
          <cell r="AN520">
            <v>0</v>
          </cell>
          <cell r="AO520">
            <v>0</v>
          </cell>
          <cell r="AP520"/>
          <cell r="AQ520"/>
          <cell r="AR520"/>
          <cell r="AS520"/>
          <cell r="AT520"/>
          <cell r="AU520"/>
          <cell r="AV520">
            <v>0</v>
          </cell>
          <cell r="AW520">
            <v>0</v>
          </cell>
          <cell r="AX520">
            <v>0</v>
          </cell>
          <cell r="AY520">
            <v>0</v>
          </cell>
          <cell r="AZ520">
            <v>0</v>
          </cell>
          <cell r="BA520">
            <v>0</v>
          </cell>
          <cell r="BB520">
            <v>0</v>
          </cell>
          <cell r="BC520">
            <v>81.624725534258005</v>
          </cell>
          <cell r="BD520">
            <v>0</v>
          </cell>
          <cell r="BE520">
            <v>0</v>
          </cell>
          <cell r="BF520">
            <v>0</v>
          </cell>
          <cell r="BG520">
            <v>0</v>
          </cell>
          <cell r="BH520">
            <v>0</v>
          </cell>
          <cell r="BI520">
            <v>0</v>
          </cell>
          <cell r="BJ520">
            <v>0</v>
          </cell>
          <cell r="BK520">
            <v>0</v>
          </cell>
          <cell r="BL520">
            <v>0</v>
          </cell>
          <cell r="BM520">
            <v>0</v>
          </cell>
          <cell r="BN520">
            <v>0</v>
          </cell>
          <cell r="BO520">
            <v>0</v>
          </cell>
          <cell r="BP520">
            <v>0</v>
          </cell>
          <cell r="BQ520">
            <v>0</v>
          </cell>
          <cell r="BR520">
            <v>0</v>
          </cell>
          <cell r="BS520">
            <v>0</v>
          </cell>
          <cell r="BT520">
            <v>0</v>
          </cell>
          <cell r="BU520">
            <v>0</v>
          </cell>
          <cell r="BV520">
            <v>0</v>
          </cell>
          <cell r="BW520">
            <v>0</v>
          </cell>
          <cell r="BX520">
            <v>0</v>
          </cell>
          <cell r="BY520">
            <v>0</v>
          </cell>
          <cell r="BZ520">
            <v>0</v>
          </cell>
          <cell r="CA520">
            <v>0</v>
          </cell>
          <cell r="CB520">
            <v>0</v>
          </cell>
          <cell r="CC520">
            <v>0</v>
          </cell>
          <cell r="CD520">
            <v>217</v>
          </cell>
          <cell r="CE520">
            <v>0</v>
          </cell>
          <cell r="CF520">
            <v>0</v>
          </cell>
          <cell r="CG520">
            <v>0</v>
          </cell>
          <cell r="CH520">
            <v>0</v>
          </cell>
          <cell r="CI520">
            <v>0</v>
          </cell>
          <cell r="CJ520">
            <v>0</v>
          </cell>
          <cell r="CK520">
            <v>0</v>
          </cell>
          <cell r="CL520">
            <v>0</v>
          </cell>
          <cell r="CM520">
            <v>0</v>
          </cell>
          <cell r="CN520">
            <v>0</v>
          </cell>
          <cell r="CO520">
            <v>0</v>
          </cell>
          <cell r="CP520">
            <v>0</v>
          </cell>
          <cell r="CQ520">
            <v>0</v>
          </cell>
          <cell r="CR520">
            <v>0</v>
          </cell>
          <cell r="CS520">
            <v>0</v>
          </cell>
          <cell r="CT520">
            <v>0</v>
          </cell>
          <cell r="CU520">
            <v>0</v>
          </cell>
          <cell r="CV520">
            <v>0</v>
          </cell>
          <cell r="CW520">
            <v>0</v>
          </cell>
          <cell r="CX520">
            <v>0</v>
          </cell>
          <cell r="CY520">
            <v>0</v>
          </cell>
          <cell r="CZ520">
            <v>0</v>
          </cell>
          <cell r="DA520">
            <v>0</v>
          </cell>
          <cell r="DB520">
            <v>0</v>
          </cell>
          <cell r="DC520">
            <v>0</v>
          </cell>
          <cell r="DD520">
            <v>0</v>
          </cell>
          <cell r="DE520">
            <v>0</v>
          </cell>
          <cell r="DF520">
            <v>0</v>
          </cell>
          <cell r="DG520">
            <v>0</v>
          </cell>
          <cell r="DH520">
            <v>0</v>
          </cell>
          <cell r="DI520">
            <v>0</v>
          </cell>
          <cell r="DJ520">
            <v>0</v>
          </cell>
          <cell r="DK520">
            <v>0</v>
          </cell>
          <cell r="DL520">
            <v>0</v>
          </cell>
          <cell r="DM520">
            <v>0</v>
          </cell>
          <cell r="DN520">
            <v>0</v>
          </cell>
          <cell r="DO520">
            <v>0</v>
          </cell>
          <cell r="DP520">
            <v>0</v>
          </cell>
          <cell r="DQ520">
            <v>0</v>
          </cell>
          <cell r="DR520">
            <v>0</v>
          </cell>
          <cell r="DS520">
            <v>0</v>
          </cell>
          <cell r="DT520">
            <v>0</v>
          </cell>
          <cell r="DU520">
            <v>0</v>
          </cell>
          <cell r="DV520">
            <v>0</v>
          </cell>
          <cell r="DW520">
            <v>0</v>
          </cell>
          <cell r="DX520">
            <v>0</v>
          </cell>
          <cell r="DY520">
            <v>0</v>
          </cell>
          <cell r="DZ520">
            <v>0</v>
          </cell>
          <cell r="EA520">
            <v>0</v>
          </cell>
          <cell r="EB520">
            <v>0</v>
          </cell>
          <cell r="EC520">
            <v>0</v>
          </cell>
          <cell r="ED520">
            <v>0</v>
          </cell>
          <cell r="EE520">
            <v>0</v>
          </cell>
          <cell r="EF520">
            <v>0</v>
          </cell>
          <cell r="EG520">
            <v>0</v>
          </cell>
          <cell r="EH520">
            <v>0</v>
          </cell>
          <cell r="EI520">
            <v>0</v>
          </cell>
          <cell r="EJ520">
            <v>0</v>
          </cell>
        </row>
        <row r="521">
          <cell r="B521">
            <v>0</v>
          </cell>
          <cell r="C521">
            <v>0</v>
          </cell>
          <cell r="D521">
            <v>7</v>
          </cell>
          <cell r="E521">
            <v>0</v>
          </cell>
          <cell r="F521">
            <v>0</v>
          </cell>
          <cell r="G521">
            <v>0</v>
          </cell>
          <cell r="H521">
            <v>0</v>
          </cell>
          <cell r="I521">
            <v>0</v>
          </cell>
          <cell r="J521">
            <v>0</v>
          </cell>
          <cell r="K521">
            <v>0</v>
          </cell>
          <cell r="L521">
            <v>0</v>
          </cell>
          <cell r="M521">
            <v>0</v>
          </cell>
          <cell r="N521">
            <v>0</v>
          </cell>
          <cell r="O521">
            <v>0</v>
          </cell>
          <cell r="P521">
            <v>0</v>
          </cell>
          <cell r="Q521">
            <v>0</v>
          </cell>
          <cell r="R521">
            <v>0</v>
          </cell>
          <cell r="S521">
            <v>0</v>
          </cell>
          <cell r="T521">
            <v>0</v>
          </cell>
          <cell r="U521">
            <v>0</v>
          </cell>
          <cell r="V521">
            <v>0</v>
          </cell>
          <cell r="W521">
            <v>1087</v>
          </cell>
          <cell r="X521">
            <v>0</v>
          </cell>
          <cell r="Y521">
            <v>0</v>
          </cell>
          <cell r="Z521">
            <v>0</v>
          </cell>
          <cell r="AA521">
            <v>0</v>
          </cell>
          <cell r="AB521">
            <v>0</v>
          </cell>
          <cell r="AC521">
            <v>0</v>
          </cell>
          <cell r="AD521">
            <v>0</v>
          </cell>
          <cell r="AE521">
            <v>0</v>
          </cell>
          <cell r="AF521">
            <v>0</v>
          </cell>
          <cell r="AG521"/>
          <cell r="AH521"/>
          <cell r="AI521">
            <v>0</v>
          </cell>
          <cell r="AJ521">
            <v>0</v>
          </cell>
          <cell r="AK521"/>
          <cell r="AL521"/>
          <cell r="AM521">
            <v>0</v>
          </cell>
          <cell r="AN521">
            <v>0</v>
          </cell>
          <cell r="AO521">
            <v>0</v>
          </cell>
          <cell r="AP521"/>
          <cell r="AQ521"/>
          <cell r="AR521"/>
          <cell r="AS521"/>
          <cell r="AT521"/>
          <cell r="AU521"/>
          <cell r="AV521">
            <v>0</v>
          </cell>
          <cell r="AW521">
            <v>0</v>
          </cell>
          <cell r="AX521">
            <v>0</v>
          </cell>
          <cell r="AY521">
            <v>0</v>
          </cell>
          <cell r="AZ521">
            <v>0</v>
          </cell>
          <cell r="BA521">
            <v>0</v>
          </cell>
          <cell r="BB521">
            <v>0</v>
          </cell>
          <cell r="BC521">
            <v>0</v>
          </cell>
          <cell r="BD521">
            <v>0</v>
          </cell>
          <cell r="BE521">
            <v>0</v>
          </cell>
          <cell r="BF521">
            <v>0</v>
          </cell>
          <cell r="BG521">
            <v>0</v>
          </cell>
          <cell r="BH521">
            <v>0</v>
          </cell>
          <cell r="BI521">
            <v>0</v>
          </cell>
          <cell r="BJ521">
            <v>0</v>
          </cell>
          <cell r="BK521">
            <v>0</v>
          </cell>
          <cell r="BL521">
            <v>0</v>
          </cell>
          <cell r="BM521">
            <v>0</v>
          </cell>
          <cell r="BN521">
            <v>0</v>
          </cell>
          <cell r="BO521">
            <v>0</v>
          </cell>
          <cell r="BP521">
            <v>0</v>
          </cell>
          <cell r="BQ521">
            <v>0</v>
          </cell>
          <cell r="BR521">
            <v>0</v>
          </cell>
          <cell r="BS521">
            <v>0</v>
          </cell>
          <cell r="BT521">
            <v>0</v>
          </cell>
          <cell r="BU521">
            <v>0</v>
          </cell>
          <cell r="BV521">
            <v>0</v>
          </cell>
          <cell r="BW521">
            <v>0</v>
          </cell>
          <cell r="BX521">
            <v>0</v>
          </cell>
          <cell r="BY521">
            <v>0</v>
          </cell>
          <cell r="BZ521">
            <v>0</v>
          </cell>
          <cell r="CA521">
            <v>0</v>
          </cell>
          <cell r="CB521">
            <v>0</v>
          </cell>
          <cell r="CC521">
            <v>0</v>
          </cell>
          <cell r="CD521">
            <v>219</v>
          </cell>
          <cell r="CE521">
            <v>0</v>
          </cell>
          <cell r="CF521">
            <v>0</v>
          </cell>
          <cell r="CG521">
            <v>0</v>
          </cell>
          <cell r="CH521">
            <v>0</v>
          </cell>
          <cell r="CI521">
            <v>0</v>
          </cell>
          <cell r="CJ521">
            <v>0</v>
          </cell>
          <cell r="CK521">
            <v>0</v>
          </cell>
          <cell r="CL521">
            <v>0</v>
          </cell>
          <cell r="CM521">
            <v>0</v>
          </cell>
          <cell r="CN521">
            <v>0</v>
          </cell>
          <cell r="CO521">
            <v>0</v>
          </cell>
          <cell r="CP521">
            <v>0</v>
          </cell>
          <cell r="CQ521">
            <v>0</v>
          </cell>
          <cell r="CR521">
            <v>0</v>
          </cell>
          <cell r="CS521">
            <v>0</v>
          </cell>
          <cell r="CT521">
            <v>0</v>
          </cell>
          <cell r="CU521">
            <v>0</v>
          </cell>
          <cell r="CV521">
            <v>0</v>
          </cell>
          <cell r="CW521">
            <v>0</v>
          </cell>
          <cell r="CX521">
            <v>0</v>
          </cell>
          <cell r="CY521">
            <v>0</v>
          </cell>
          <cell r="CZ521">
            <v>0</v>
          </cell>
          <cell r="DA521">
            <v>0</v>
          </cell>
          <cell r="DB521">
            <v>0</v>
          </cell>
          <cell r="DC521">
            <v>0</v>
          </cell>
          <cell r="DD521">
            <v>0</v>
          </cell>
          <cell r="DE521">
            <v>0</v>
          </cell>
          <cell r="DF521">
            <v>0</v>
          </cell>
          <cell r="DG521">
            <v>0</v>
          </cell>
          <cell r="DH521">
            <v>0</v>
          </cell>
          <cell r="DI521">
            <v>0</v>
          </cell>
          <cell r="DJ521">
            <v>0</v>
          </cell>
          <cell r="DK521">
            <v>0</v>
          </cell>
          <cell r="DL521">
            <v>0</v>
          </cell>
          <cell r="DM521">
            <v>0</v>
          </cell>
          <cell r="DN521">
            <v>0</v>
          </cell>
          <cell r="DO521">
            <v>0</v>
          </cell>
          <cell r="DP521">
            <v>0</v>
          </cell>
          <cell r="DQ521">
            <v>0</v>
          </cell>
          <cell r="DR521">
            <v>0</v>
          </cell>
          <cell r="DS521">
            <v>0</v>
          </cell>
          <cell r="DT521">
            <v>0</v>
          </cell>
          <cell r="DU521">
            <v>0</v>
          </cell>
          <cell r="DV521">
            <v>0</v>
          </cell>
          <cell r="DW521">
            <v>0</v>
          </cell>
          <cell r="DX521">
            <v>0</v>
          </cell>
          <cell r="DY521">
            <v>0</v>
          </cell>
          <cell r="DZ521">
            <v>0</v>
          </cell>
          <cell r="EA521">
            <v>0</v>
          </cell>
          <cell r="EB521">
            <v>0</v>
          </cell>
          <cell r="EC521">
            <v>0</v>
          </cell>
          <cell r="ED521">
            <v>0</v>
          </cell>
          <cell r="EE521">
            <v>0</v>
          </cell>
          <cell r="EF521">
            <v>0</v>
          </cell>
          <cell r="EG521">
            <v>0</v>
          </cell>
          <cell r="EH521">
            <v>0</v>
          </cell>
          <cell r="EI521">
            <v>0</v>
          </cell>
          <cell r="EJ521">
            <v>0</v>
          </cell>
        </row>
        <row r="522">
          <cell r="B522">
            <v>0</v>
          </cell>
          <cell r="C522">
            <v>0</v>
          </cell>
          <cell r="D522">
            <v>22</v>
          </cell>
          <cell r="E522">
            <v>0</v>
          </cell>
          <cell r="F522">
            <v>275</v>
          </cell>
          <cell r="G522">
            <v>0</v>
          </cell>
          <cell r="H522">
            <v>12.6</v>
          </cell>
          <cell r="I522">
            <v>10</v>
          </cell>
          <cell r="J522">
            <v>3.3</v>
          </cell>
          <cell r="K522">
            <v>0</v>
          </cell>
          <cell r="L522">
            <v>0</v>
          </cell>
          <cell r="M522">
            <v>0</v>
          </cell>
          <cell r="N522">
            <v>0</v>
          </cell>
          <cell r="O522">
            <v>7.3</v>
          </cell>
          <cell r="P522">
            <v>0</v>
          </cell>
          <cell r="Q522">
            <v>508.9</v>
          </cell>
          <cell r="R522">
            <v>33.299999999999997</v>
          </cell>
          <cell r="S522">
            <v>73.099999999999994</v>
          </cell>
          <cell r="T522">
            <v>0</v>
          </cell>
          <cell r="U522">
            <v>0</v>
          </cell>
          <cell r="V522">
            <v>1102</v>
          </cell>
          <cell r="W522">
            <v>1087</v>
          </cell>
          <cell r="X522">
            <v>0</v>
          </cell>
          <cell r="Y522">
            <v>104.711</v>
          </cell>
          <cell r="Z522">
            <v>0</v>
          </cell>
          <cell r="AA522">
            <v>12.2</v>
          </cell>
          <cell r="AB522">
            <v>0</v>
          </cell>
          <cell r="AC522">
            <v>0</v>
          </cell>
          <cell r="AD522">
            <v>1154.9880389683799</v>
          </cell>
          <cell r="AE522">
            <v>0</v>
          </cell>
          <cell r="AF522">
            <v>224.4</v>
          </cell>
          <cell r="AG522"/>
          <cell r="AH522">
            <v>0.6</v>
          </cell>
          <cell r="AI522">
            <v>0</v>
          </cell>
          <cell r="AJ522">
            <v>6859.95</v>
          </cell>
          <cell r="AK522">
            <v>0</v>
          </cell>
          <cell r="AL522">
            <v>0</v>
          </cell>
          <cell r="AM522">
            <v>1303</v>
          </cell>
          <cell r="AN522">
            <v>0</v>
          </cell>
          <cell r="AO522">
            <v>28.5</v>
          </cell>
          <cell r="AP522">
            <v>0</v>
          </cell>
          <cell r="AQ522">
            <v>0</v>
          </cell>
          <cell r="AR522">
            <v>0</v>
          </cell>
          <cell r="AS522">
            <v>0</v>
          </cell>
          <cell r="AT522">
            <v>0</v>
          </cell>
          <cell r="AU522">
            <v>0</v>
          </cell>
          <cell r="AV522">
            <v>36.47</v>
          </cell>
          <cell r="AW522">
            <v>0</v>
          </cell>
          <cell r="AX522">
            <v>0.09</v>
          </cell>
          <cell r="AY522">
            <v>0</v>
          </cell>
          <cell r="AZ522">
            <v>1022.92</v>
          </cell>
          <cell r="BA522">
            <v>0</v>
          </cell>
          <cell r="BB522">
            <v>11.470057444045301</v>
          </cell>
          <cell r="BC522">
            <v>92.444923821291795</v>
          </cell>
          <cell r="BD522">
            <v>0</v>
          </cell>
          <cell r="BE522">
            <v>0</v>
          </cell>
          <cell r="BF522">
            <v>0</v>
          </cell>
          <cell r="BG522">
            <v>6.2</v>
          </cell>
          <cell r="BH522">
            <v>61.536223817652797</v>
          </cell>
          <cell r="BI522">
            <v>33.796556144980102</v>
          </cell>
          <cell r="BJ522">
            <v>21.848153402499999</v>
          </cell>
          <cell r="BK522">
            <v>1.19</v>
          </cell>
          <cell r="BL522">
            <v>0</v>
          </cell>
          <cell r="BM522">
            <v>1.07</v>
          </cell>
          <cell r="BN522">
            <v>20.3</v>
          </cell>
          <cell r="BO522">
            <v>0</v>
          </cell>
          <cell r="BP522">
            <v>0</v>
          </cell>
          <cell r="BQ522">
            <v>417.8</v>
          </cell>
          <cell r="BR522">
            <v>89.33</v>
          </cell>
          <cell r="BS522">
            <v>0.5</v>
          </cell>
          <cell r="BT522">
            <v>5.2</v>
          </cell>
          <cell r="BU522">
            <v>8.4</v>
          </cell>
          <cell r="BV522">
            <v>0</v>
          </cell>
          <cell r="BW522">
            <v>145.21</v>
          </cell>
          <cell r="BX522">
            <v>262.02999999999997</v>
          </cell>
          <cell r="BY522">
            <v>32.200000000000003</v>
          </cell>
          <cell r="BZ522">
            <v>0</v>
          </cell>
          <cell r="CA522">
            <v>8.1999999999999993</v>
          </cell>
          <cell r="CB522">
            <v>54.4</v>
          </cell>
          <cell r="CC522">
            <v>0</v>
          </cell>
          <cell r="CD522">
            <v>464</v>
          </cell>
          <cell r="CE522">
            <v>10.87</v>
          </cell>
          <cell r="CF522">
            <v>3.5179999999999998</v>
          </cell>
          <cell r="CG522">
            <v>356.4</v>
          </cell>
          <cell r="CH522">
            <v>0</v>
          </cell>
          <cell r="CI522">
            <v>15.6</v>
          </cell>
          <cell r="CJ522">
            <v>14.3</v>
          </cell>
          <cell r="CK522">
            <v>44.8</v>
          </cell>
          <cell r="CL522">
            <v>0</v>
          </cell>
          <cell r="CM522">
            <v>24.7</v>
          </cell>
          <cell r="CN522">
            <v>124.2</v>
          </cell>
          <cell r="CO522">
            <v>7.55</v>
          </cell>
          <cell r="CP522">
            <v>16.600000000000001</v>
          </cell>
          <cell r="CQ522">
            <v>2127.7690000000002</v>
          </cell>
          <cell r="CR522">
            <v>535.99</v>
          </cell>
          <cell r="CS522">
            <v>983.81600000000003</v>
          </cell>
          <cell r="CT522">
            <v>308.61599999999999</v>
          </cell>
          <cell r="CU522">
            <v>0</v>
          </cell>
          <cell r="CV522">
            <v>189.76400000000001</v>
          </cell>
          <cell r="CW522">
            <v>49.8</v>
          </cell>
          <cell r="CX522">
            <v>7101.0079999999998</v>
          </cell>
          <cell r="CY522">
            <v>0</v>
          </cell>
          <cell r="CZ522">
            <v>1946.422</v>
          </cell>
          <cell r="DA522">
            <v>14.829000000000001</v>
          </cell>
          <cell r="DB522">
            <v>754.06499999999994</v>
          </cell>
          <cell r="DC522">
            <v>0</v>
          </cell>
          <cell r="DD522">
            <v>6.8929999999999998</v>
          </cell>
          <cell r="DE522">
            <v>0</v>
          </cell>
          <cell r="DF522">
            <v>34.893000000000001</v>
          </cell>
          <cell r="DG522">
            <v>2880.8040000000001</v>
          </cell>
          <cell r="DH522">
            <v>78.97</v>
          </cell>
          <cell r="DI522">
            <v>404.92</v>
          </cell>
          <cell r="DJ522">
            <v>52.03</v>
          </cell>
          <cell r="DK522">
            <v>0</v>
          </cell>
          <cell r="DL522">
            <v>38</v>
          </cell>
          <cell r="DM522">
            <v>5188.6959999999999</v>
          </cell>
          <cell r="DN522">
            <v>0</v>
          </cell>
          <cell r="DO522">
            <v>1.879</v>
          </cell>
          <cell r="DP522">
            <v>5316.5189999999993</v>
          </cell>
          <cell r="DQ522">
            <v>86.917000000000002</v>
          </cell>
          <cell r="DR522">
            <v>2525.884</v>
          </cell>
          <cell r="DS522">
            <v>0</v>
          </cell>
          <cell r="DT522">
            <v>472.24299999999999</v>
          </cell>
          <cell r="DU522">
            <v>910.12899999999991</v>
          </cell>
          <cell r="DV522">
            <v>1523.5939999999998</v>
          </cell>
          <cell r="DW522">
            <v>115</v>
          </cell>
          <cell r="DX522">
            <v>50.45</v>
          </cell>
          <cell r="DY522">
            <v>42.1</v>
          </cell>
          <cell r="DZ522">
            <v>0</v>
          </cell>
          <cell r="EA522">
            <v>0</v>
          </cell>
          <cell r="EB522">
            <v>4.54</v>
          </cell>
          <cell r="EC522">
            <v>35.31</v>
          </cell>
          <cell r="ED522">
            <v>2.0948865736758102</v>
          </cell>
          <cell r="EE522">
            <v>0</v>
          </cell>
          <cell r="EF522">
            <v>0</v>
          </cell>
          <cell r="EG522">
            <v>0</v>
          </cell>
          <cell r="EH522">
            <v>30.06</v>
          </cell>
          <cell r="EI522">
            <v>0</v>
          </cell>
          <cell r="EJ522">
            <v>0</v>
          </cell>
        </row>
        <row r="523">
          <cell r="B523">
            <v>0</v>
          </cell>
          <cell r="C523">
            <v>0</v>
          </cell>
          <cell r="D523">
            <v>17</v>
          </cell>
          <cell r="E523">
            <v>0</v>
          </cell>
          <cell r="F523">
            <v>275</v>
          </cell>
          <cell r="G523">
            <v>0</v>
          </cell>
          <cell r="H523">
            <v>5.97</v>
          </cell>
          <cell r="I523">
            <v>8.5</v>
          </cell>
          <cell r="J523">
            <v>3.3119999999999998</v>
          </cell>
          <cell r="K523">
            <v>0</v>
          </cell>
          <cell r="L523">
            <v>0</v>
          </cell>
          <cell r="M523">
            <v>0</v>
          </cell>
          <cell r="N523">
            <v>0</v>
          </cell>
          <cell r="O523">
            <v>4.3719999999999999</v>
          </cell>
          <cell r="P523">
            <v>0</v>
          </cell>
          <cell r="Q523">
            <v>507.8</v>
          </cell>
          <cell r="R523">
            <v>29.4</v>
          </cell>
          <cell r="S523">
            <v>73.099999999999994</v>
          </cell>
          <cell r="T523">
            <v>0</v>
          </cell>
          <cell r="U523">
            <v>0</v>
          </cell>
          <cell r="V523">
            <v>0</v>
          </cell>
          <cell r="W523">
            <v>0</v>
          </cell>
          <cell r="X523">
            <v>0</v>
          </cell>
          <cell r="Y523">
            <v>97.900999999999996</v>
          </cell>
          <cell r="Z523">
            <v>0</v>
          </cell>
          <cell r="AA523">
            <v>17.600000000000001</v>
          </cell>
          <cell r="AB523">
            <v>0</v>
          </cell>
          <cell r="AC523">
            <v>0</v>
          </cell>
          <cell r="AD523">
            <v>1151.9880389683799</v>
          </cell>
          <cell r="AE523">
            <v>0</v>
          </cell>
          <cell r="AF523">
            <v>236.4</v>
          </cell>
          <cell r="AG523">
            <v>68.8</v>
          </cell>
          <cell r="AH523">
            <v>1.36</v>
          </cell>
          <cell r="AI523">
            <v>0</v>
          </cell>
          <cell r="AJ523">
            <v>6544.28</v>
          </cell>
          <cell r="AK523"/>
          <cell r="AL523"/>
          <cell r="AM523">
            <v>0</v>
          </cell>
          <cell r="AN523">
            <v>0</v>
          </cell>
          <cell r="AO523">
            <v>28.5</v>
          </cell>
          <cell r="AP523"/>
          <cell r="AQ523"/>
          <cell r="AR523"/>
          <cell r="AS523"/>
          <cell r="AT523"/>
          <cell r="AU523"/>
          <cell r="AV523">
            <v>36.47</v>
          </cell>
          <cell r="AW523">
            <v>0</v>
          </cell>
          <cell r="AX523">
            <v>0</v>
          </cell>
          <cell r="AY523">
            <v>0</v>
          </cell>
          <cell r="AZ523">
            <v>911.09</v>
          </cell>
          <cell r="BA523">
            <v>0</v>
          </cell>
          <cell r="BB523">
            <v>1.6780321564754099</v>
          </cell>
          <cell r="BC523">
            <v>6.2804679471676197</v>
          </cell>
          <cell r="BD523">
            <v>0</v>
          </cell>
          <cell r="BE523">
            <v>0</v>
          </cell>
          <cell r="BF523">
            <v>0</v>
          </cell>
          <cell r="BG523">
            <v>6.2</v>
          </cell>
          <cell r="BH523">
            <v>58.019976678938001</v>
          </cell>
          <cell r="BI523">
            <v>16.939941199034202</v>
          </cell>
          <cell r="BJ523">
            <v>20.146463288903</v>
          </cell>
          <cell r="BK523">
            <v>1.21</v>
          </cell>
          <cell r="BL523">
            <v>0</v>
          </cell>
          <cell r="BM523">
            <v>1.07</v>
          </cell>
          <cell r="BN523">
            <v>3.7930000000000001</v>
          </cell>
          <cell r="BO523">
            <v>0</v>
          </cell>
          <cell r="BP523">
            <v>0</v>
          </cell>
          <cell r="BQ523">
            <v>412.48</v>
          </cell>
          <cell r="BR523">
            <v>87.35</v>
          </cell>
          <cell r="BS523">
            <v>0</v>
          </cell>
          <cell r="BT523">
            <v>4.4000000000000004</v>
          </cell>
          <cell r="BU523">
            <v>6.38</v>
          </cell>
          <cell r="BV523">
            <v>0.02</v>
          </cell>
          <cell r="BW523">
            <v>145.12</v>
          </cell>
          <cell r="BX523">
            <v>282.17</v>
          </cell>
          <cell r="BY523">
            <v>32.200000000000003</v>
          </cell>
          <cell r="BZ523">
            <v>0</v>
          </cell>
          <cell r="CA523">
            <v>8.1999999999999993</v>
          </cell>
          <cell r="CB523">
            <v>54.4</v>
          </cell>
          <cell r="CC523">
            <v>0</v>
          </cell>
          <cell r="CD523">
            <v>2.5</v>
          </cell>
          <cell r="CE523">
            <v>2.76</v>
          </cell>
          <cell r="CF523">
            <v>3.097</v>
          </cell>
          <cell r="CG523">
            <v>343.7</v>
          </cell>
          <cell r="CH523">
            <v>0</v>
          </cell>
          <cell r="CI523">
            <v>13.7</v>
          </cell>
          <cell r="CJ523">
            <v>10.7</v>
          </cell>
          <cell r="CK523">
            <v>42.5</v>
          </cell>
          <cell r="CL523">
            <v>0</v>
          </cell>
          <cell r="CM523">
            <v>24.7</v>
          </cell>
          <cell r="CN523">
            <v>93</v>
          </cell>
          <cell r="CO523">
            <v>7.55</v>
          </cell>
          <cell r="CP523">
            <v>16.600000000000001</v>
          </cell>
          <cell r="CQ523">
            <v>1970.463</v>
          </cell>
          <cell r="CR523">
            <v>603.87300000000005</v>
          </cell>
          <cell r="CS523">
            <v>993.48299999999995</v>
          </cell>
          <cell r="CT523">
            <v>289.77100000000002</v>
          </cell>
          <cell r="CU523">
            <v>0</v>
          </cell>
          <cell r="CV523">
            <v>183.298</v>
          </cell>
          <cell r="CW523">
            <v>49.8</v>
          </cell>
          <cell r="CX523">
            <v>7136.893</v>
          </cell>
          <cell r="CY523">
            <v>0</v>
          </cell>
          <cell r="CZ523">
            <v>2085.5949999999998</v>
          </cell>
          <cell r="DA523">
            <v>8.6229999999999993</v>
          </cell>
          <cell r="DB523">
            <v>685.44799999999998</v>
          </cell>
          <cell r="DC523">
            <v>0</v>
          </cell>
          <cell r="DD523">
            <v>0</v>
          </cell>
          <cell r="DE523">
            <v>0</v>
          </cell>
          <cell r="DF523">
            <v>149.67000000000002</v>
          </cell>
          <cell r="DG523">
            <v>2965.71</v>
          </cell>
          <cell r="DH523">
            <v>48.862000000000002</v>
          </cell>
          <cell r="DI523">
            <v>385.71500000000003</v>
          </cell>
          <cell r="DJ523">
            <v>54.814999999999998</v>
          </cell>
          <cell r="DK523">
            <v>0</v>
          </cell>
          <cell r="DL523">
            <v>106.4</v>
          </cell>
          <cell r="DM523">
            <v>4289.2780000000002</v>
          </cell>
          <cell r="DN523">
            <v>0</v>
          </cell>
          <cell r="DO523">
            <v>0</v>
          </cell>
          <cell r="DP523">
            <v>5310.99</v>
          </cell>
          <cell r="DQ523">
            <v>85.888000000000005</v>
          </cell>
          <cell r="DR523">
            <v>2658.7510000000002</v>
          </cell>
          <cell r="DS523">
            <v>0</v>
          </cell>
          <cell r="DT523">
            <v>471.41800000000001</v>
          </cell>
          <cell r="DU523">
            <v>910.12899999999991</v>
          </cell>
          <cell r="DV523">
            <v>1534.99</v>
          </cell>
          <cell r="DW523">
            <v>96</v>
          </cell>
          <cell r="DX523">
            <v>44.887810999999999</v>
          </cell>
          <cell r="DY523">
            <v>33.96</v>
          </cell>
          <cell r="DZ523">
            <v>2.7416269999999998</v>
          </cell>
          <cell r="EA523">
            <v>0</v>
          </cell>
          <cell r="EB523">
            <v>1.2</v>
          </cell>
          <cell r="EC523">
            <v>35.51</v>
          </cell>
          <cell r="ED523">
            <v>2.0948865736758102</v>
          </cell>
          <cell r="EE523">
            <v>0</v>
          </cell>
          <cell r="EF523">
            <v>0</v>
          </cell>
          <cell r="EG523">
            <v>0</v>
          </cell>
          <cell r="EH523">
            <v>16.908000000000001</v>
          </cell>
          <cell r="EI523">
            <v>0</v>
          </cell>
          <cell r="EJ523">
            <v>2.0439484499999998</v>
          </cell>
        </row>
        <row r="524">
          <cell r="B524">
            <v>0</v>
          </cell>
          <cell r="C524">
            <v>0</v>
          </cell>
          <cell r="D524">
            <v>0</v>
          </cell>
          <cell r="E524">
            <v>0</v>
          </cell>
          <cell r="F524">
            <v>0</v>
          </cell>
          <cell r="G524">
            <v>0</v>
          </cell>
          <cell r="H524">
            <v>0</v>
          </cell>
          <cell r="I524">
            <v>0</v>
          </cell>
          <cell r="J524">
            <v>0</v>
          </cell>
          <cell r="K524">
            <v>0</v>
          </cell>
          <cell r="L524">
            <v>0</v>
          </cell>
          <cell r="M524">
            <v>0</v>
          </cell>
          <cell r="N524">
            <v>0</v>
          </cell>
          <cell r="O524">
            <v>0</v>
          </cell>
          <cell r="P524">
            <v>0</v>
          </cell>
          <cell r="Q524">
            <v>0</v>
          </cell>
          <cell r="R524">
            <v>0</v>
          </cell>
          <cell r="S524">
            <v>0</v>
          </cell>
          <cell r="T524">
            <v>0</v>
          </cell>
          <cell r="U524">
            <v>0</v>
          </cell>
          <cell r="V524">
            <v>939</v>
          </cell>
          <cell r="W524">
            <v>0</v>
          </cell>
          <cell r="X524">
            <v>0</v>
          </cell>
          <cell r="Y524">
            <v>0</v>
          </cell>
          <cell r="Z524">
            <v>0</v>
          </cell>
          <cell r="AA524">
            <v>0</v>
          </cell>
          <cell r="AB524">
            <v>0</v>
          </cell>
          <cell r="AC524">
            <v>0</v>
          </cell>
          <cell r="AD524">
            <v>0</v>
          </cell>
          <cell r="AE524">
            <v>0</v>
          </cell>
          <cell r="AF524">
            <v>0</v>
          </cell>
          <cell r="AG524"/>
          <cell r="AH524"/>
          <cell r="AI524">
            <v>0</v>
          </cell>
          <cell r="AJ524">
            <v>0</v>
          </cell>
          <cell r="AK524"/>
          <cell r="AL524"/>
          <cell r="AM524">
            <v>930.1</v>
          </cell>
          <cell r="AN524">
            <v>0</v>
          </cell>
          <cell r="AO524">
            <v>0</v>
          </cell>
          <cell r="AP524"/>
          <cell r="AQ524"/>
          <cell r="AR524"/>
          <cell r="AS524"/>
          <cell r="AT524"/>
          <cell r="AU524"/>
          <cell r="AV524">
            <v>0</v>
          </cell>
          <cell r="AW524">
            <v>0</v>
          </cell>
          <cell r="AX524">
            <v>0</v>
          </cell>
          <cell r="AY524">
            <v>0</v>
          </cell>
          <cell r="AZ524">
            <v>0</v>
          </cell>
          <cell r="BA524">
            <v>0</v>
          </cell>
          <cell r="BB524">
            <v>0</v>
          </cell>
          <cell r="BC524">
            <v>80.565124326283197</v>
          </cell>
          <cell r="BD524">
            <v>0</v>
          </cell>
          <cell r="BE524">
            <v>0</v>
          </cell>
          <cell r="BF524">
            <v>0</v>
          </cell>
          <cell r="BG524">
            <v>0</v>
          </cell>
          <cell r="BH524">
            <v>0</v>
          </cell>
          <cell r="BI524">
            <v>0</v>
          </cell>
          <cell r="BJ524">
            <v>0</v>
          </cell>
          <cell r="BK524">
            <v>0</v>
          </cell>
          <cell r="BL524">
            <v>0</v>
          </cell>
          <cell r="BM524">
            <v>0</v>
          </cell>
          <cell r="BN524">
            <v>0</v>
          </cell>
          <cell r="BO524">
            <v>0</v>
          </cell>
          <cell r="BP524">
            <v>0</v>
          </cell>
          <cell r="BQ524">
            <v>0</v>
          </cell>
          <cell r="BR524">
            <v>0</v>
          </cell>
          <cell r="BS524">
            <v>0</v>
          </cell>
          <cell r="BT524">
            <v>0</v>
          </cell>
          <cell r="BU524">
            <v>0</v>
          </cell>
          <cell r="BV524">
            <v>0</v>
          </cell>
          <cell r="BW524">
            <v>0</v>
          </cell>
          <cell r="BX524">
            <v>0</v>
          </cell>
          <cell r="BY524">
            <v>0</v>
          </cell>
          <cell r="BZ524">
            <v>0</v>
          </cell>
          <cell r="CA524">
            <v>0</v>
          </cell>
          <cell r="CB524">
            <v>0</v>
          </cell>
          <cell r="CC524">
            <v>0</v>
          </cell>
          <cell r="CD524">
            <v>217</v>
          </cell>
          <cell r="CE524">
            <v>0</v>
          </cell>
          <cell r="CF524">
            <v>0</v>
          </cell>
          <cell r="CG524">
            <v>0</v>
          </cell>
          <cell r="CH524">
            <v>0</v>
          </cell>
          <cell r="CI524">
            <v>0</v>
          </cell>
          <cell r="CJ524">
            <v>0</v>
          </cell>
          <cell r="CK524">
            <v>0</v>
          </cell>
          <cell r="CL524">
            <v>0</v>
          </cell>
          <cell r="CM524">
            <v>0</v>
          </cell>
          <cell r="CN524">
            <v>0</v>
          </cell>
          <cell r="CO524">
            <v>0</v>
          </cell>
          <cell r="CP524">
            <v>0</v>
          </cell>
          <cell r="CQ524">
            <v>0</v>
          </cell>
          <cell r="CR524">
            <v>0</v>
          </cell>
          <cell r="CS524">
            <v>0</v>
          </cell>
          <cell r="CT524">
            <v>0</v>
          </cell>
          <cell r="CU524">
            <v>0</v>
          </cell>
          <cell r="CV524">
            <v>0</v>
          </cell>
          <cell r="CW524">
            <v>0</v>
          </cell>
          <cell r="CX524">
            <v>0</v>
          </cell>
          <cell r="CY524">
            <v>0</v>
          </cell>
          <cell r="CZ524">
            <v>0</v>
          </cell>
          <cell r="DA524">
            <v>0</v>
          </cell>
          <cell r="DB524">
            <v>0</v>
          </cell>
          <cell r="DC524">
            <v>0</v>
          </cell>
          <cell r="DD524">
            <v>0</v>
          </cell>
          <cell r="DE524">
            <v>0</v>
          </cell>
          <cell r="DF524">
            <v>0</v>
          </cell>
          <cell r="DG524">
            <v>0</v>
          </cell>
          <cell r="DH524">
            <v>0</v>
          </cell>
          <cell r="DI524">
            <v>0</v>
          </cell>
          <cell r="DJ524">
            <v>0</v>
          </cell>
          <cell r="DK524">
            <v>0</v>
          </cell>
          <cell r="DL524">
            <v>0</v>
          </cell>
          <cell r="DM524">
            <v>0</v>
          </cell>
          <cell r="DN524">
            <v>0</v>
          </cell>
          <cell r="DO524">
            <v>0</v>
          </cell>
          <cell r="DP524">
            <v>0</v>
          </cell>
          <cell r="DQ524">
            <v>0</v>
          </cell>
          <cell r="DR524">
            <v>0</v>
          </cell>
          <cell r="DS524">
            <v>0</v>
          </cell>
          <cell r="DT524">
            <v>0</v>
          </cell>
          <cell r="DU524">
            <v>0</v>
          </cell>
          <cell r="DV524">
            <v>0</v>
          </cell>
          <cell r="DW524">
            <v>0</v>
          </cell>
          <cell r="DX524">
            <v>0</v>
          </cell>
          <cell r="DY524">
            <v>0</v>
          </cell>
          <cell r="DZ524">
            <v>0</v>
          </cell>
          <cell r="EA524">
            <v>0</v>
          </cell>
          <cell r="EB524">
            <v>0</v>
          </cell>
          <cell r="EC524">
            <v>0</v>
          </cell>
          <cell r="ED524">
            <v>0</v>
          </cell>
          <cell r="EE524">
            <v>0</v>
          </cell>
          <cell r="EF524">
            <v>0</v>
          </cell>
          <cell r="EG524">
            <v>0</v>
          </cell>
          <cell r="EH524">
            <v>0</v>
          </cell>
          <cell r="EI524">
            <v>0</v>
          </cell>
          <cell r="EJ524">
            <v>0</v>
          </cell>
        </row>
        <row r="525">
          <cell r="B525">
            <v>0</v>
          </cell>
          <cell r="C525">
            <v>0</v>
          </cell>
          <cell r="D525">
            <v>7</v>
          </cell>
          <cell r="E525">
            <v>0</v>
          </cell>
          <cell r="F525">
            <v>0</v>
          </cell>
          <cell r="G525">
            <v>0</v>
          </cell>
          <cell r="H525">
            <v>0</v>
          </cell>
          <cell r="I525">
            <v>0</v>
          </cell>
          <cell r="J525">
            <v>0</v>
          </cell>
          <cell r="K525">
            <v>0</v>
          </cell>
          <cell r="L525">
            <v>0</v>
          </cell>
          <cell r="M525">
            <v>0</v>
          </cell>
          <cell r="N525">
            <v>0</v>
          </cell>
          <cell r="O525">
            <v>0</v>
          </cell>
          <cell r="P525">
            <v>0</v>
          </cell>
          <cell r="Q525">
            <v>0</v>
          </cell>
          <cell r="R525">
            <v>0</v>
          </cell>
          <cell r="S525">
            <v>0</v>
          </cell>
          <cell r="T525">
            <v>0</v>
          </cell>
          <cell r="U525">
            <v>0</v>
          </cell>
          <cell r="V525">
            <v>0</v>
          </cell>
          <cell r="W525">
            <v>1087</v>
          </cell>
          <cell r="X525">
            <v>0</v>
          </cell>
          <cell r="Y525">
            <v>0</v>
          </cell>
          <cell r="Z525">
            <v>0</v>
          </cell>
          <cell r="AA525">
            <v>0</v>
          </cell>
          <cell r="AB525">
            <v>0</v>
          </cell>
          <cell r="AC525">
            <v>0</v>
          </cell>
          <cell r="AD525">
            <v>0</v>
          </cell>
          <cell r="AE525">
            <v>0</v>
          </cell>
          <cell r="AF525">
            <v>0</v>
          </cell>
          <cell r="AG525"/>
          <cell r="AH525"/>
          <cell r="AI525">
            <v>0</v>
          </cell>
          <cell r="AJ525">
            <v>0</v>
          </cell>
          <cell r="AK525"/>
          <cell r="AL525"/>
          <cell r="AM525">
            <v>0</v>
          </cell>
          <cell r="AN525">
            <v>0</v>
          </cell>
          <cell r="AO525">
            <v>0</v>
          </cell>
          <cell r="AP525"/>
          <cell r="AQ525"/>
          <cell r="AR525"/>
          <cell r="AS525"/>
          <cell r="AT525"/>
          <cell r="AU525"/>
          <cell r="AV525">
            <v>0</v>
          </cell>
          <cell r="AW525">
            <v>0</v>
          </cell>
          <cell r="AX525">
            <v>0</v>
          </cell>
          <cell r="AY525">
            <v>0</v>
          </cell>
          <cell r="AZ525">
            <v>0</v>
          </cell>
          <cell r="BA525">
            <v>0</v>
          </cell>
          <cell r="BB525">
            <v>0</v>
          </cell>
          <cell r="BC525">
            <v>0</v>
          </cell>
          <cell r="BD525">
            <v>0</v>
          </cell>
          <cell r="BE525">
            <v>0</v>
          </cell>
          <cell r="BF525">
            <v>0</v>
          </cell>
          <cell r="BG525">
            <v>0</v>
          </cell>
          <cell r="BH525">
            <v>0</v>
          </cell>
          <cell r="BI525">
            <v>0</v>
          </cell>
          <cell r="BJ525">
            <v>0</v>
          </cell>
          <cell r="BK525">
            <v>0</v>
          </cell>
          <cell r="BL525">
            <v>0</v>
          </cell>
          <cell r="BM525">
            <v>0</v>
          </cell>
          <cell r="BN525">
            <v>0</v>
          </cell>
          <cell r="BO525">
            <v>0</v>
          </cell>
          <cell r="BP525">
            <v>0</v>
          </cell>
          <cell r="BQ525">
            <v>0</v>
          </cell>
          <cell r="BR525">
            <v>0</v>
          </cell>
          <cell r="BS525">
            <v>0</v>
          </cell>
          <cell r="BT525">
            <v>0</v>
          </cell>
          <cell r="BU525">
            <v>0</v>
          </cell>
          <cell r="BV525">
            <v>0</v>
          </cell>
          <cell r="BW525">
            <v>0</v>
          </cell>
          <cell r="BX525">
            <v>0</v>
          </cell>
          <cell r="BY525">
            <v>0</v>
          </cell>
          <cell r="BZ525">
            <v>0</v>
          </cell>
          <cell r="CA525">
            <v>0</v>
          </cell>
          <cell r="CB525">
            <v>0</v>
          </cell>
          <cell r="CC525">
            <v>0</v>
          </cell>
          <cell r="CD525">
            <v>219</v>
          </cell>
          <cell r="CE525">
            <v>0</v>
          </cell>
          <cell r="CF525">
            <v>0</v>
          </cell>
          <cell r="CG525">
            <v>0</v>
          </cell>
          <cell r="CH525">
            <v>0</v>
          </cell>
          <cell r="CI525">
            <v>0</v>
          </cell>
          <cell r="CJ525">
            <v>0</v>
          </cell>
          <cell r="CK525">
            <v>0</v>
          </cell>
          <cell r="CL525">
            <v>0</v>
          </cell>
          <cell r="CM525">
            <v>0</v>
          </cell>
          <cell r="CN525">
            <v>0</v>
          </cell>
          <cell r="CO525">
            <v>0</v>
          </cell>
          <cell r="CP525">
            <v>0</v>
          </cell>
          <cell r="CQ525">
            <v>0</v>
          </cell>
          <cell r="CR525">
            <v>0</v>
          </cell>
          <cell r="CS525">
            <v>0</v>
          </cell>
          <cell r="CT525">
            <v>0</v>
          </cell>
          <cell r="CU525">
            <v>0</v>
          </cell>
          <cell r="CV525">
            <v>0</v>
          </cell>
          <cell r="CW525">
            <v>0</v>
          </cell>
          <cell r="CX525">
            <v>0</v>
          </cell>
          <cell r="CY525">
            <v>0</v>
          </cell>
          <cell r="CZ525">
            <v>0</v>
          </cell>
          <cell r="DA525">
            <v>0</v>
          </cell>
          <cell r="DB525">
            <v>0</v>
          </cell>
          <cell r="DC525">
            <v>0</v>
          </cell>
          <cell r="DD525">
            <v>0</v>
          </cell>
          <cell r="DE525">
            <v>0</v>
          </cell>
          <cell r="DF525">
            <v>0</v>
          </cell>
          <cell r="DG525">
            <v>0</v>
          </cell>
          <cell r="DH525">
            <v>0</v>
          </cell>
          <cell r="DI525">
            <v>0</v>
          </cell>
          <cell r="DJ525">
            <v>0</v>
          </cell>
          <cell r="DK525">
            <v>0</v>
          </cell>
          <cell r="DL525">
            <v>0</v>
          </cell>
          <cell r="DM525">
            <v>0</v>
          </cell>
          <cell r="DN525">
            <v>0</v>
          </cell>
          <cell r="DO525">
            <v>0</v>
          </cell>
          <cell r="DP525">
            <v>0</v>
          </cell>
          <cell r="DQ525">
            <v>0</v>
          </cell>
          <cell r="DR525">
            <v>0</v>
          </cell>
          <cell r="DS525">
            <v>0</v>
          </cell>
          <cell r="DT525">
            <v>0</v>
          </cell>
          <cell r="DU525">
            <v>0</v>
          </cell>
          <cell r="DV525">
            <v>0</v>
          </cell>
          <cell r="DW525">
            <v>0</v>
          </cell>
          <cell r="DX525">
            <v>0</v>
          </cell>
          <cell r="DY525">
            <v>0</v>
          </cell>
          <cell r="DZ525">
            <v>0</v>
          </cell>
          <cell r="EA525">
            <v>0</v>
          </cell>
          <cell r="EB525">
            <v>0</v>
          </cell>
          <cell r="EC525">
            <v>0</v>
          </cell>
          <cell r="ED525">
            <v>0</v>
          </cell>
          <cell r="EE525">
            <v>0</v>
          </cell>
          <cell r="EF525">
            <v>0</v>
          </cell>
          <cell r="EG525">
            <v>0</v>
          </cell>
          <cell r="EH525">
            <v>0</v>
          </cell>
          <cell r="EI525">
            <v>0</v>
          </cell>
          <cell r="EJ525">
            <v>0</v>
          </cell>
        </row>
        <row r="526">
          <cell r="B526">
            <v>0</v>
          </cell>
          <cell r="C526">
            <v>0</v>
          </cell>
          <cell r="D526">
            <v>24</v>
          </cell>
          <cell r="E526">
            <v>0</v>
          </cell>
          <cell r="F526">
            <v>275</v>
          </cell>
          <cell r="G526">
            <v>0</v>
          </cell>
          <cell r="H526">
            <v>5.97</v>
          </cell>
          <cell r="I526">
            <v>8.5</v>
          </cell>
          <cell r="J526">
            <v>3.3119999999999998</v>
          </cell>
          <cell r="K526">
            <v>0</v>
          </cell>
          <cell r="L526">
            <v>0</v>
          </cell>
          <cell r="M526">
            <v>0</v>
          </cell>
          <cell r="N526">
            <v>0</v>
          </cell>
          <cell r="O526">
            <v>4.3719999999999999</v>
          </cell>
          <cell r="P526">
            <v>0</v>
          </cell>
          <cell r="Q526">
            <v>507.8</v>
          </cell>
          <cell r="R526">
            <v>29.4</v>
          </cell>
          <cell r="S526">
            <v>73.099999999999994</v>
          </cell>
          <cell r="T526">
            <v>0</v>
          </cell>
          <cell r="U526">
            <v>0</v>
          </cell>
          <cell r="V526">
            <v>939</v>
          </cell>
          <cell r="W526">
            <v>1087</v>
          </cell>
          <cell r="X526">
            <v>0</v>
          </cell>
          <cell r="Y526">
            <v>97.900999999999996</v>
          </cell>
          <cell r="Z526">
            <v>0</v>
          </cell>
          <cell r="AA526">
            <v>17.600000000000001</v>
          </cell>
          <cell r="AB526">
            <v>0</v>
          </cell>
          <cell r="AC526">
            <v>0</v>
          </cell>
          <cell r="AD526">
            <v>1151.9880389683799</v>
          </cell>
          <cell r="AE526">
            <v>0</v>
          </cell>
          <cell r="AF526">
            <v>236.4</v>
          </cell>
          <cell r="AG526"/>
          <cell r="AH526">
            <v>1.36</v>
          </cell>
          <cell r="AI526">
            <v>0</v>
          </cell>
          <cell r="AJ526">
            <v>6544.28</v>
          </cell>
          <cell r="AK526">
            <v>0</v>
          </cell>
          <cell r="AL526">
            <v>0</v>
          </cell>
          <cell r="AM526">
            <v>930.1</v>
          </cell>
          <cell r="AN526">
            <v>0</v>
          </cell>
          <cell r="AO526">
            <v>28.5</v>
          </cell>
          <cell r="AP526">
            <v>0</v>
          </cell>
          <cell r="AQ526">
            <v>0</v>
          </cell>
          <cell r="AR526">
            <v>0</v>
          </cell>
          <cell r="AS526">
            <v>0</v>
          </cell>
          <cell r="AT526">
            <v>0</v>
          </cell>
          <cell r="AU526">
            <v>0</v>
          </cell>
          <cell r="AV526">
            <v>36.47</v>
          </cell>
          <cell r="AW526">
            <v>0</v>
          </cell>
          <cell r="AX526">
            <v>0</v>
          </cell>
          <cell r="AY526">
            <v>0</v>
          </cell>
          <cell r="AZ526">
            <v>911.09</v>
          </cell>
          <cell r="BA526">
            <v>0</v>
          </cell>
          <cell r="BB526">
            <v>1.6780321564754099</v>
          </cell>
          <cell r="BC526">
            <v>86.845592273450904</v>
          </cell>
          <cell r="BD526">
            <v>0</v>
          </cell>
          <cell r="BE526">
            <v>0</v>
          </cell>
          <cell r="BF526">
            <v>0</v>
          </cell>
          <cell r="BG526">
            <v>6.2</v>
          </cell>
          <cell r="BH526">
            <v>58.019976678938001</v>
          </cell>
          <cell r="BI526">
            <v>16.939941199034202</v>
          </cell>
          <cell r="BJ526">
            <v>20.146463288903</v>
          </cell>
          <cell r="BK526">
            <v>1.21</v>
          </cell>
          <cell r="BL526">
            <v>0</v>
          </cell>
          <cell r="BM526">
            <v>1.07</v>
          </cell>
          <cell r="BN526">
            <v>3.7930000000000001</v>
          </cell>
          <cell r="BO526">
            <v>0</v>
          </cell>
          <cell r="BP526">
            <v>0</v>
          </cell>
          <cell r="BQ526">
            <v>412.48</v>
          </cell>
          <cell r="BR526">
            <v>87.35</v>
          </cell>
          <cell r="BS526">
            <v>0</v>
          </cell>
          <cell r="BT526">
            <v>4.4000000000000004</v>
          </cell>
          <cell r="BU526">
            <v>6.38</v>
          </cell>
          <cell r="BV526">
            <v>0.02</v>
          </cell>
          <cell r="BW526">
            <v>145.12</v>
          </cell>
          <cell r="BX526">
            <v>282.17</v>
          </cell>
          <cell r="BY526">
            <v>32.200000000000003</v>
          </cell>
          <cell r="BZ526">
            <v>0</v>
          </cell>
          <cell r="CA526">
            <v>8.1999999999999993</v>
          </cell>
          <cell r="CB526">
            <v>54.4</v>
          </cell>
          <cell r="CC526">
            <v>0</v>
          </cell>
          <cell r="CD526">
            <v>438.5</v>
          </cell>
          <cell r="CE526">
            <v>2.76</v>
          </cell>
          <cell r="CF526">
            <v>3.097</v>
          </cell>
          <cell r="CG526">
            <v>343.7</v>
          </cell>
          <cell r="CH526">
            <v>0</v>
          </cell>
          <cell r="CI526">
            <v>13.7</v>
          </cell>
          <cell r="CJ526">
            <v>10.7</v>
          </cell>
          <cell r="CK526">
            <v>42.5</v>
          </cell>
          <cell r="CL526">
            <v>0</v>
          </cell>
          <cell r="CM526">
            <v>24.7</v>
          </cell>
          <cell r="CN526">
            <v>93</v>
          </cell>
          <cell r="CO526">
            <v>7.55</v>
          </cell>
          <cell r="CP526">
            <v>16.600000000000001</v>
          </cell>
          <cell r="CQ526">
            <v>1970.463</v>
          </cell>
          <cell r="CR526">
            <v>603.87300000000005</v>
          </cell>
          <cell r="CS526">
            <v>993.48299999999995</v>
          </cell>
          <cell r="CT526">
            <v>289.77100000000002</v>
          </cell>
          <cell r="CU526">
            <v>0</v>
          </cell>
          <cell r="CV526">
            <v>183.298</v>
          </cell>
          <cell r="CW526">
            <v>49.8</v>
          </cell>
          <cell r="CX526">
            <v>7136.893</v>
          </cell>
          <cell r="CY526">
            <v>0</v>
          </cell>
          <cell r="CZ526">
            <v>2085.5949999999998</v>
          </cell>
          <cell r="DA526">
            <v>8.6229999999999993</v>
          </cell>
          <cell r="DB526">
            <v>685.44799999999998</v>
          </cell>
          <cell r="DC526">
            <v>0</v>
          </cell>
          <cell r="DD526">
            <v>0</v>
          </cell>
          <cell r="DE526">
            <v>0</v>
          </cell>
          <cell r="DF526">
            <v>149.67000000000002</v>
          </cell>
          <cell r="DG526">
            <v>2965.71</v>
          </cell>
          <cell r="DH526">
            <v>48.862000000000002</v>
          </cell>
          <cell r="DI526">
            <v>385.71500000000003</v>
          </cell>
          <cell r="DJ526">
            <v>54.814999999999998</v>
          </cell>
          <cell r="DK526">
            <v>0</v>
          </cell>
          <cell r="DL526">
            <v>106.4</v>
          </cell>
          <cell r="DM526">
            <v>4289.2780000000002</v>
          </cell>
          <cell r="DN526">
            <v>0</v>
          </cell>
          <cell r="DO526">
            <v>0</v>
          </cell>
          <cell r="DP526">
            <v>5310.99</v>
          </cell>
          <cell r="DQ526">
            <v>85.888000000000005</v>
          </cell>
          <cell r="DR526">
            <v>2658.7510000000002</v>
          </cell>
          <cell r="DS526">
            <v>0</v>
          </cell>
          <cell r="DT526">
            <v>471.41800000000001</v>
          </cell>
          <cell r="DU526">
            <v>910.12899999999991</v>
          </cell>
          <cell r="DV526">
            <v>1534.99</v>
          </cell>
          <cell r="DW526">
            <v>96</v>
          </cell>
          <cell r="DX526">
            <v>44.887810999999999</v>
          </cell>
          <cell r="DY526">
            <v>33.96</v>
          </cell>
          <cell r="DZ526">
            <v>2.7416269999999998</v>
          </cell>
          <cell r="EA526">
            <v>0</v>
          </cell>
          <cell r="EB526">
            <v>1.2</v>
          </cell>
          <cell r="EC526">
            <v>35.51</v>
          </cell>
          <cell r="ED526">
            <v>2.0948865736758102</v>
          </cell>
          <cell r="EE526">
            <v>0</v>
          </cell>
          <cell r="EF526">
            <v>0</v>
          </cell>
          <cell r="EG526">
            <v>0</v>
          </cell>
          <cell r="EH526">
            <v>16.908000000000001</v>
          </cell>
          <cell r="EI526">
            <v>0</v>
          </cell>
          <cell r="EJ526">
            <v>2.0439484499999998</v>
          </cell>
        </row>
        <row r="527">
          <cell r="B527">
            <v>0</v>
          </cell>
          <cell r="C527">
            <v>0.8</v>
          </cell>
          <cell r="D527">
            <v>25</v>
          </cell>
          <cell r="E527">
            <v>0</v>
          </cell>
          <cell r="F527">
            <v>8.6999999999999993</v>
          </cell>
          <cell r="G527">
            <v>0</v>
          </cell>
          <cell r="H527">
            <v>20.56</v>
          </cell>
          <cell r="I527">
            <v>3.9</v>
          </cell>
          <cell r="J527">
            <v>44.9</v>
          </cell>
          <cell r="K527">
            <v>0</v>
          </cell>
          <cell r="L527">
            <v>0</v>
          </cell>
          <cell r="M527">
            <v>0</v>
          </cell>
          <cell r="N527">
            <v>0</v>
          </cell>
          <cell r="O527">
            <v>69.5</v>
          </cell>
          <cell r="P527">
            <v>24.43</v>
          </cell>
          <cell r="Q527">
            <v>122</v>
          </cell>
          <cell r="R527">
            <v>1.6</v>
          </cell>
          <cell r="S527">
            <v>0</v>
          </cell>
          <cell r="T527">
            <v>0</v>
          </cell>
          <cell r="U527">
            <v>0</v>
          </cell>
          <cell r="V527">
            <v>0</v>
          </cell>
          <cell r="W527">
            <v>0</v>
          </cell>
          <cell r="X527">
            <v>0</v>
          </cell>
          <cell r="Y527">
            <v>4.9109999999999996</v>
          </cell>
          <cell r="Z527">
            <v>10.5</v>
          </cell>
          <cell r="AA527">
            <v>23.4</v>
          </cell>
          <cell r="AB527">
            <v>0</v>
          </cell>
          <cell r="AC527">
            <v>50</v>
          </cell>
          <cell r="AD527">
            <v>741.167916251007</v>
          </cell>
          <cell r="AE527">
            <v>0</v>
          </cell>
          <cell r="AF527">
            <v>1.6</v>
          </cell>
          <cell r="AG527">
            <v>106.3</v>
          </cell>
          <cell r="AH527">
            <v>8.6</v>
          </cell>
          <cell r="AI527">
            <v>0</v>
          </cell>
          <cell r="AJ527">
            <v>220.24</v>
          </cell>
          <cell r="AK527"/>
          <cell r="AL527"/>
          <cell r="AM527">
            <v>0</v>
          </cell>
          <cell r="AN527">
            <v>0</v>
          </cell>
          <cell r="AO527">
            <v>35.6</v>
          </cell>
          <cell r="AP527"/>
          <cell r="AQ527"/>
          <cell r="AR527"/>
          <cell r="AS527"/>
          <cell r="AT527"/>
          <cell r="AU527"/>
          <cell r="AV527">
            <v>10.76</v>
          </cell>
          <cell r="AW527">
            <v>0</v>
          </cell>
          <cell r="AX527">
            <v>0</v>
          </cell>
          <cell r="AY527">
            <v>0</v>
          </cell>
          <cell r="AZ527">
            <v>60.29</v>
          </cell>
          <cell r="BA527">
            <v>1.512</v>
          </cell>
          <cell r="BB527">
            <v>5.2902735268741702E-2</v>
          </cell>
          <cell r="BC527">
            <v>9.9795075859250009</v>
          </cell>
          <cell r="BD527">
            <v>0</v>
          </cell>
          <cell r="BE527">
            <v>0</v>
          </cell>
          <cell r="BF527">
            <v>12.7</v>
          </cell>
          <cell r="BG527">
            <v>4</v>
          </cell>
          <cell r="BH527">
            <v>80.645897406897902</v>
          </cell>
          <cell r="BI527">
            <v>11.492238091000599</v>
          </cell>
          <cell r="BJ527">
            <v>9.3684577473550004</v>
          </cell>
          <cell r="BK527">
            <v>0</v>
          </cell>
          <cell r="BL527">
            <v>2.4</v>
          </cell>
          <cell r="BM527">
            <v>3</v>
          </cell>
          <cell r="BN527">
            <v>152.80000000000001</v>
          </cell>
          <cell r="BO527">
            <v>6.6</v>
          </cell>
          <cell r="BP527">
            <v>9.0029292638562808</v>
          </cell>
          <cell r="BQ527">
            <v>82</v>
          </cell>
          <cell r="BR527">
            <v>3.19</v>
          </cell>
          <cell r="BS527">
            <v>28</v>
          </cell>
          <cell r="BT527">
            <v>5.2</v>
          </cell>
          <cell r="BU527">
            <v>115.7</v>
          </cell>
          <cell r="BV527">
            <v>0</v>
          </cell>
          <cell r="BW527">
            <v>2.69</v>
          </cell>
          <cell r="BX527">
            <v>33.47</v>
          </cell>
          <cell r="BY527">
            <v>12.8</v>
          </cell>
          <cell r="BZ527">
            <v>0</v>
          </cell>
          <cell r="CA527">
            <v>22.9</v>
          </cell>
          <cell r="CB527">
            <v>0</v>
          </cell>
          <cell r="CC527">
            <v>14.6</v>
          </cell>
          <cell r="CD527">
            <v>4</v>
          </cell>
          <cell r="CE527">
            <v>29.17</v>
          </cell>
          <cell r="CF527">
            <v>16.378</v>
          </cell>
          <cell r="CG527">
            <v>51</v>
          </cell>
          <cell r="CH527">
            <v>0</v>
          </cell>
          <cell r="CI527">
            <v>10.8</v>
          </cell>
          <cell r="CJ527">
            <v>11</v>
          </cell>
          <cell r="CK527">
            <v>0</v>
          </cell>
          <cell r="CL527">
            <v>6.4</v>
          </cell>
          <cell r="CM527">
            <v>25.3</v>
          </cell>
          <cell r="CN527">
            <v>20.6</v>
          </cell>
          <cell r="CO527">
            <v>23.9</v>
          </cell>
          <cell r="CP527">
            <v>5.8</v>
          </cell>
          <cell r="CQ527">
            <v>221.286</v>
          </cell>
          <cell r="CR527">
            <v>44.286999999999999</v>
          </cell>
          <cell r="CS527">
            <v>342.62900000000002</v>
          </cell>
          <cell r="CT527">
            <v>84.542000000000002</v>
          </cell>
          <cell r="CU527">
            <v>0</v>
          </cell>
          <cell r="CV527">
            <v>275.10399999999998</v>
          </cell>
          <cell r="CW527">
            <v>9.8580000000000005</v>
          </cell>
          <cell r="CX527">
            <v>574.20100000000002</v>
          </cell>
          <cell r="CY527">
            <v>0</v>
          </cell>
          <cell r="CZ527">
            <v>528.45899999999995</v>
          </cell>
          <cell r="DA527">
            <v>1.4</v>
          </cell>
          <cell r="DB527">
            <v>169.87799999999999</v>
          </cell>
          <cell r="DC527">
            <v>51.853000000000002</v>
          </cell>
          <cell r="DD527">
            <v>0</v>
          </cell>
          <cell r="DE527">
            <v>0</v>
          </cell>
          <cell r="DF527">
            <v>88.097999999999999</v>
          </cell>
          <cell r="DG527">
            <v>810.41700000000003</v>
          </cell>
          <cell r="DH527">
            <v>34.075000000000003</v>
          </cell>
          <cell r="DI527">
            <v>138.35900000000001</v>
          </cell>
          <cell r="DJ527">
            <v>83.808000000000007</v>
          </cell>
          <cell r="DK527">
            <v>0</v>
          </cell>
          <cell r="DL527">
            <v>39</v>
          </cell>
          <cell r="DM527">
            <v>417.565</v>
          </cell>
          <cell r="DN527">
            <v>2.4500000000000002</v>
          </cell>
          <cell r="DO527">
            <v>54.843000000000004</v>
          </cell>
          <cell r="DP527">
            <v>548.85299999999995</v>
          </cell>
          <cell r="DQ527">
            <v>41.194000000000003</v>
          </cell>
          <cell r="DR527">
            <v>894.577</v>
          </cell>
          <cell r="DS527">
            <v>0</v>
          </cell>
          <cell r="DT527">
            <v>293.18299999999999</v>
          </cell>
          <cell r="DU527">
            <v>19.471</v>
          </cell>
          <cell r="DV527">
            <v>14.204000000000001</v>
          </cell>
          <cell r="DW527">
            <v>91.4</v>
          </cell>
          <cell r="DX527">
            <v>50.82</v>
          </cell>
          <cell r="DY527">
            <v>1.33</v>
          </cell>
          <cell r="DZ527">
            <v>0</v>
          </cell>
          <cell r="EA527">
            <v>0</v>
          </cell>
          <cell r="EB527">
            <v>74.938849272071394</v>
          </cell>
          <cell r="EC527">
            <v>0</v>
          </cell>
          <cell r="ED527">
            <v>0.39931650000000002</v>
          </cell>
          <cell r="EE527">
            <v>0</v>
          </cell>
          <cell r="EF527">
            <v>0</v>
          </cell>
          <cell r="EG527">
            <v>0</v>
          </cell>
          <cell r="EH527">
            <v>0</v>
          </cell>
          <cell r="EI527">
            <v>18.7</v>
          </cell>
          <cell r="EJ527">
            <v>0.81</v>
          </cell>
        </row>
        <row r="528">
          <cell r="B528">
            <v>0</v>
          </cell>
          <cell r="C528">
            <v>0</v>
          </cell>
          <cell r="D528">
            <v>0</v>
          </cell>
          <cell r="E528">
            <v>0</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692</v>
          </cell>
          <cell r="W528">
            <v>1131</v>
          </cell>
          <cell r="X528">
            <v>0</v>
          </cell>
          <cell r="Y528">
            <v>0</v>
          </cell>
          <cell r="Z528">
            <v>0</v>
          </cell>
          <cell r="AA528">
            <v>0</v>
          </cell>
          <cell r="AB528">
            <v>0</v>
          </cell>
          <cell r="AC528">
            <v>0</v>
          </cell>
          <cell r="AD528">
            <v>0</v>
          </cell>
          <cell r="AE528">
            <v>310.862683</v>
          </cell>
          <cell r="AF528">
            <v>0</v>
          </cell>
          <cell r="AG528"/>
          <cell r="AH528"/>
          <cell r="AI528">
            <v>0</v>
          </cell>
          <cell r="AJ528">
            <v>0</v>
          </cell>
          <cell r="AK528"/>
          <cell r="AL528"/>
          <cell r="AM528">
            <v>778</v>
          </cell>
          <cell r="AN528">
            <v>0</v>
          </cell>
          <cell r="AO528"/>
          <cell r="AP528"/>
          <cell r="AQ528"/>
          <cell r="AR528"/>
          <cell r="AS528"/>
          <cell r="AT528"/>
          <cell r="AU528"/>
          <cell r="AV528">
            <v>0</v>
          </cell>
          <cell r="AW528">
            <v>0</v>
          </cell>
          <cell r="AX528">
            <v>0</v>
          </cell>
          <cell r="AY528">
            <v>0</v>
          </cell>
          <cell r="AZ528">
            <v>0</v>
          </cell>
          <cell r="BA528">
            <v>0</v>
          </cell>
          <cell r="BB528">
            <v>0</v>
          </cell>
          <cell r="BC528">
            <v>98.416045122059899</v>
          </cell>
          <cell r="BD528">
            <v>0</v>
          </cell>
          <cell r="BE528">
            <v>0</v>
          </cell>
          <cell r="BF528">
            <v>0</v>
          </cell>
          <cell r="BG528">
            <v>0</v>
          </cell>
          <cell r="BH528">
            <v>0</v>
          </cell>
          <cell r="BI528">
            <v>0</v>
          </cell>
          <cell r="BJ528">
            <v>0</v>
          </cell>
          <cell r="BK528">
            <v>0</v>
          </cell>
          <cell r="BL528">
            <v>0</v>
          </cell>
          <cell r="BM528">
            <v>0</v>
          </cell>
          <cell r="BN528">
            <v>0</v>
          </cell>
          <cell r="BO528">
            <v>0</v>
          </cell>
          <cell r="BP528">
            <v>0</v>
          </cell>
          <cell r="BQ528">
            <v>0</v>
          </cell>
          <cell r="BR528">
            <v>0</v>
          </cell>
          <cell r="BS528">
            <v>0</v>
          </cell>
          <cell r="BT528">
            <v>0</v>
          </cell>
          <cell r="BU528">
            <v>0</v>
          </cell>
          <cell r="BV528">
            <v>0</v>
          </cell>
          <cell r="BW528">
            <v>0</v>
          </cell>
          <cell r="BX528">
            <v>0</v>
          </cell>
          <cell r="BY528">
            <v>0</v>
          </cell>
          <cell r="BZ528">
            <v>0</v>
          </cell>
          <cell r="CA528">
            <v>0</v>
          </cell>
          <cell r="CB528">
            <v>0</v>
          </cell>
          <cell r="CC528">
            <v>0</v>
          </cell>
          <cell r="CD528">
            <v>189</v>
          </cell>
          <cell r="CE528">
            <v>0</v>
          </cell>
          <cell r="CF528">
            <v>0</v>
          </cell>
          <cell r="CG528">
            <v>0</v>
          </cell>
          <cell r="CH528">
            <v>0</v>
          </cell>
          <cell r="CI528">
            <v>0</v>
          </cell>
          <cell r="CJ528">
            <v>0</v>
          </cell>
          <cell r="CK528">
            <v>0</v>
          </cell>
          <cell r="CL528">
            <v>54</v>
          </cell>
          <cell r="CM528">
            <v>0</v>
          </cell>
          <cell r="CN528">
            <v>0</v>
          </cell>
          <cell r="CO528">
            <v>0</v>
          </cell>
          <cell r="CP528">
            <v>0</v>
          </cell>
          <cell r="CQ528">
            <v>0</v>
          </cell>
          <cell r="CR528">
            <v>0</v>
          </cell>
          <cell r="CS528">
            <v>0</v>
          </cell>
          <cell r="CT528">
            <v>0</v>
          </cell>
          <cell r="CU528">
            <v>0</v>
          </cell>
          <cell r="CV528">
            <v>0</v>
          </cell>
          <cell r="CW528">
            <v>0</v>
          </cell>
          <cell r="CX528">
            <v>0</v>
          </cell>
          <cell r="CY528">
            <v>0</v>
          </cell>
          <cell r="CZ528">
            <v>0</v>
          </cell>
          <cell r="DA528">
            <v>0</v>
          </cell>
          <cell r="DB528">
            <v>0</v>
          </cell>
          <cell r="DC528">
            <v>0</v>
          </cell>
          <cell r="DD528">
            <v>0</v>
          </cell>
          <cell r="DE528">
            <v>0</v>
          </cell>
          <cell r="DF528">
            <v>0</v>
          </cell>
          <cell r="DG528">
            <v>0</v>
          </cell>
          <cell r="DH528">
            <v>0</v>
          </cell>
          <cell r="DI528">
            <v>0</v>
          </cell>
          <cell r="DJ528">
            <v>0</v>
          </cell>
          <cell r="DK528">
            <v>0</v>
          </cell>
          <cell r="DL528">
            <v>0</v>
          </cell>
          <cell r="DM528">
            <v>0</v>
          </cell>
          <cell r="DN528">
            <v>0</v>
          </cell>
          <cell r="DO528">
            <v>0</v>
          </cell>
          <cell r="DP528">
            <v>0</v>
          </cell>
          <cell r="DQ528">
            <v>0</v>
          </cell>
          <cell r="DR528">
            <v>0</v>
          </cell>
          <cell r="DS528">
            <v>0</v>
          </cell>
          <cell r="DT528">
            <v>0</v>
          </cell>
          <cell r="DU528">
            <v>0</v>
          </cell>
          <cell r="DV528">
            <v>0</v>
          </cell>
          <cell r="DW528">
            <v>0</v>
          </cell>
          <cell r="DX528">
            <v>0</v>
          </cell>
          <cell r="DY528">
            <v>0</v>
          </cell>
          <cell r="DZ528">
            <v>0</v>
          </cell>
          <cell r="EA528">
            <v>0</v>
          </cell>
          <cell r="EB528">
            <v>0</v>
          </cell>
          <cell r="EC528">
            <v>0</v>
          </cell>
          <cell r="ED528">
            <v>0</v>
          </cell>
          <cell r="EE528">
            <v>0</v>
          </cell>
          <cell r="EF528">
            <v>0</v>
          </cell>
          <cell r="EG528">
            <v>0</v>
          </cell>
          <cell r="EH528">
            <v>0</v>
          </cell>
          <cell r="EI528">
            <v>0</v>
          </cell>
          <cell r="EJ528">
            <v>0</v>
          </cell>
        </row>
        <row r="529">
          <cell r="B529">
            <v>0</v>
          </cell>
          <cell r="C529">
            <v>0</v>
          </cell>
          <cell r="D529">
            <v>7</v>
          </cell>
          <cell r="E529">
            <v>0</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cell r="AF529">
            <v>0</v>
          </cell>
          <cell r="AG529"/>
          <cell r="AH529"/>
          <cell r="AI529">
            <v>0</v>
          </cell>
          <cell r="AJ529">
            <v>0</v>
          </cell>
          <cell r="AK529"/>
          <cell r="AL529"/>
          <cell r="AM529">
            <v>0</v>
          </cell>
          <cell r="AN529">
            <v>0</v>
          </cell>
          <cell r="AO529"/>
          <cell r="AP529"/>
          <cell r="AQ529"/>
          <cell r="AR529"/>
          <cell r="AS529"/>
          <cell r="AT529"/>
          <cell r="AU529"/>
          <cell r="AV529">
            <v>0</v>
          </cell>
          <cell r="AW529">
            <v>0</v>
          </cell>
          <cell r="AX529">
            <v>0</v>
          </cell>
          <cell r="AY529">
            <v>0</v>
          </cell>
          <cell r="AZ529">
            <v>0</v>
          </cell>
          <cell r="BA529">
            <v>0</v>
          </cell>
          <cell r="BB529">
            <v>0</v>
          </cell>
          <cell r="BC529">
            <v>0</v>
          </cell>
          <cell r="BD529">
            <v>0</v>
          </cell>
          <cell r="BE529">
            <v>0</v>
          </cell>
          <cell r="BF529">
            <v>1.97</v>
          </cell>
          <cell r="BG529">
            <v>0</v>
          </cell>
          <cell r="BH529">
            <v>0</v>
          </cell>
          <cell r="BI529">
            <v>0</v>
          </cell>
          <cell r="BJ529">
            <v>0</v>
          </cell>
          <cell r="BK529">
            <v>0</v>
          </cell>
          <cell r="BL529">
            <v>0</v>
          </cell>
          <cell r="BM529">
            <v>0</v>
          </cell>
          <cell r="BN529">
            <v>9.9</v>
          </cell>
          <cell r="BO529">
            <v>0</v>
          </cell>
          <cell r="BP529">
            <v>0</v>
          </cell>
          <cell r="BQ529">
            <v>0</v>
          </cell>
          <cell r="BR529">
            <v>0</v>
          </cell>
          <cell r="BS529">
            <v>0</v>
          </cell>
          <cell r="BT529">
            <v>0</v>
          </cell>
          <cell r="BU529">
            <v>0</v>
          </cell>
          <cell r="BV529">
            <v>0</v>
          </cell>
          <cell r="BW529">
            <v>0</v>
          </cell>
          <cell r="BX529">
            <v>0</v>
          </cell>
          <cell r="BY529">
            <v>0</v>
          </cell>
          <cell r="BZ529">
            <v>0</v>
          </cell>
          <cell r="CA529">
            <v>0</v>
          </cell>
          <cell r="CB529">
            <v>0</v>
          </cell>
          <cell r="CC529">
            <v>0</v>
          </cell>
          <cell r="CD529">
            <v>0</v>
          </cell>
          <cell r="CE529">
            <v>0</v>
          </cell>
          <cell r="CF529">
            <v>0</v>
          </cell>
          <cell r="CG529">
            <v>0</v>
          </cell>
          <cell r="CH529">
            <v>0</v>
          </cell>
          <cell r="CI529">
            <v>0</v>
          </cell>
          <cell r="CJ529">
            <v>0</v>
          </cell>
          <cell r="CK529">
            <v>0</v>
          </cell>
          <cell r="CL529">
            <v>0</v>
          </cell>
          <cell r="CM529">
            <v>0</v>
          </cell>
          <cell r="CN529">
            <v>0</v>
          </cell>
          <cell r="CO529">
            <v>0</v>
          </cell>
          <cell r="CP529">
            <v>0</v>
          </cell>
          <cell r="CQ529">
            <v>0</v>
          </cell>
          <cell r="CR529">
            <v>0</v>
          </cell>
          <cell r="CS529">
            <v>0</v>
          </cell>
          <cell r="CT529">
            <v>0</v>
          </cell>
          <cell r="CU529">
            <v>0</v>
          </cell>
          <cell r="CV529">
            <v>0</v>
          </cell>
          <cell r="CW529">
            <v>0</v>
          </cell>
          <cell r="CX529">
            <v>0</v>
          </cell>
          <cell r="CY529">
            <v>0</v>
          </cell>
          <cell r="CZ529">
            <v>0</v>
          </cell>
          <cell r="DA529">
            <v>0</v>
          </cell>
          <cell r="DB529">
            <v>0</v>
          </cell>
          <cell r="DC529">
            <v>0</v>
          </cell>
          <cell r="DD529">
            <v>0</v>
          </cell>
          <cell r="DE529">
            <v>0</v>
          </cell>
          <cell r="DF529">
            <v>0</v>
          </cell>
          <cell r="DG529">
            <v>0</v>
          </cell>
          <cell r="DH529">
            <v>0</v>
          </cell>
          <cell r="DI529">
            <v>0</v>
          </cell>
          <cell r="DJ529">
            <v>0</v>
          </cell>
          <cell r="DK529">
            <v>0</v>
          </cell>
          <cell r="DL529">
            <v>0</v>
          </cell>
          <cell r="DM529">
            <v>0</v>
          </cell>
          <cell r="DN529">
            <v>0</v>
          </cell>
          <cell r="DO529">
            <v>0</v>
          </cell>
          <cell r="DP529">
            <v>0</v>
          </cell>
          <cell r="DQ529">
            <v>0</v>
          </cell>
          <cell r="DR529">
            <v>0</v>
          </cell>
          <cell r="DS529">
            <v>0</v>
          </cell>
          <cell r="DT529">
            <v>0</v>
          </cell>
          <cell r="DU529">
            <v>0</v>
          </cell>
          <cell r="DV529">
            <v>0</v>
          </cell>
          <cell r="DW529">
            <v>0</v>
          </cell>
          <cell r="DX529">
            <v>0</v>
          </cell>
          <cell r="DY529">
            <v>0</v>
          </cell>
          <cell r="DZ529">
            <v>0</v>
          </cell>
          <cell r="EA529">
            <v>0</v>
          </cell>
          <cell r="EB529">
            <v>0</v>
          </cell>
          <cell r="EC529">
            <v>0</v>
          </cell>
          <cell r="ED529">
            <v>0</v>
          </cell>
          <cell r="EE529">
            <v>0</v>
          </cell>
          <cell r="EF529">
            <v>0</v>
          </cell>
          <cell r="EG529">
            <v>0</v>
          </cell>
          <cell r="EH529">
            <v>0</v>
          </cell>
          <cell r="EI529">
            <v>0</v>
          </cell>
          <cell r="EJ529">
            <v>0</v>
          </cell>
        </row>
        <row r="530">
          <cell r="B530">
            <v>0</v>
          </cell>
          <cell r="C530">
            <v>0.8</v>
          </cell>
          <cell r="D530">
            <v>32</v>
          </cell>
          <cell r="E530">
            <v>0</v>
          </cell>
          <cell r="F530">
            <v>8.6999999999999993</v>
          </cell>
          <cell r="G530">
            <v>0</v>
          </cell>
          <cell r="H530">
            <v>20.56</v>
          </cell>
          <cell r="I530">
            <v>3.9</v>
          </cell>
          <cell r="J530">
            <v>44.9</v>
          </cell>
          <cell r="K530">
            <v>0</v>
          </cell>
          <cell r="L530">
            <v>0</v>
          </cell>
          <cell r="M530">
            <v>0</v>
          </cell>
          <cell r="N530">
            <v>0</v>
          </cell>
          <cell r="O530">
            <v>69.5</v>
          </cell>
          <cell r="P530">
            <v>24.43</v>
          </cell>
          <cell r="Q530">
            <v>122</v>
          </cell>
          <cell r="R530">
            <v>1.6</v>
          </cell>
          <cell r="S530">
            <v>0</v>
          </cell>
          <cell r="T530">
            <v>0</v>
          </cell>
          <cell r="U530">
            <v>0</v>
          </cell>
          <cell r="V530">
            <v>692</v>
          </cell>
          <cell r="W530">
            <v>1131</v>
          </cell>
          <cell r="X530">
            <v>0</v>
          </cell>
          <cell r="Y530">
            <v>4.9109999999999996</v>
          </cell>
          <cell r="Z530">
            <v>10.5</v>
          </cell>
          <cell r="AA530">
            <v>23.4</v>
          </cell>
          <cell r="AB530">
            <v>0</v>
          </cell>
          <cell r="AC530">
            <v>50</v>
          </cell>
          <cell r="AD530">
            <v>741.167916251007</v>
          </cell>
          <cell r="AE530">
            <v>310.862683</v>
          </cell>
          <cell r="AF530">
            <v>1.6</v>
          </cell>
          <cell r="AG530"/>
          <cell r="AH530">
            <v>8.6</v>
          </cell>
          <cell r="AI530">
            <v>0</v>
          </cell>
          <cell r="AJ530">
            <v>220.24</v>
          </cell>
          <cell r="AK530">
            <v>0</v>
          </cell>
          <cell r="AL530">
            <v>0</v>
          </cell>
          <cell r="AM530">
            <v>778</v>
          </cell>
          <cell r="AN530">
            <v>0</v>
          </cell>
          <cell r="AO530">
            <v>35.6</v>
          </cell>
          <cell r="AP530">
            <v>0</v>
          </cell>
          <cell r="AQ530">
            <v>0</v>
          </cell>
          <cell r="AR530">
            <v>0</v>
          </cell>
          <cell r="AS530">
            <v>0</v>
          </cell>
          <cell r="AT530">
            <v>0</v>
          </cell>
          <cell r="AU530">
            <v>0</v>
          </cell>
          <cell r="AV530">
            <v>10.76</v>
          </cell>
          <cell r="AW530">
            <v>0</v>
          </cell>
          <cell r="AX530">
            <v>0</v>
          </cell>
          <cell r="AY530">
            <v>0</v>
          </cell>
          <cell r="AZ530">
            <v>60.29</v>
          </cell>
          <cell r="BA530">
            <v>1.512</v>
          </cell>
          <cell r="BB530">
            <v>5.2902735268741702E-2</v>
          </cell>
          <cell r="BC530">
            <v>108.395552707985</v>
          </cell>
          <cell r="BD530">
            <v>0</v>
          </cell>
          <cell r="BE530">
            <v>0</v>
          </cell>
          <cell r="BF530">
            <v>14.67</v>
          </cell>
          <cell r="BG530">
            <v>4</v>
          </cell>
          <cell r="BH530">
            <v>80.645897406897902</v>
          </cell>
          <cell r="BI530">
            <v>11.492238091000599</v>
          </cell>
          <cell r="BJ530">
            <v>9.3684577473550004</v>
          </cell>
          <cell r="BK530">
            <v>0</v>
          </cell>
          <cell r="BL530">
            <v>2.4</v>
          </cell>
          <cell r="BM530">
            <v>3</v>
          </cell>
          <cell r="BN530">
            <v>162.69999999999999</v>
          </cell>
          <cell r="BO530">
            <v>6.6</v>
          </cell>
          <cell r="BP530">
            <v>9.0029292638562808</v>
          </cell>
          <cell r="BQ530">
            <v>82</v>
          </cell>
          <cell r="BR530">
            <v>3.19</v>
          </cell>
          <cell r="BS530">
            <v>28</v>
          </cell>
          <cell r="BT530">
            <v>5.2</v>
          </cell>
          <cell r="BU530">
            <v>115.7</v>
          </cell>
          <cell r="BV530">
            <v>0</v>
          </cell>
          <cell r="BW530">
            <v>2.69</v>
          </cell>
          <cell r="BX530">
            <v>33.47</v>
          </cell>
          <cell r="BY530">
            <v>12.8</v>
          </cell>
          <cell r="BZ530">
            <v>0</v>
          </cell>
          <cell r="CA530">
            <v>22.9</v>
          </cell>
          <cell r="CB530">
            <v>0</v>
          </cell>
          <cell r="CC530">
            <v>14.6</v>
          </cell>
          <cell r="CD530">
            <v>193</v>
          </cell>
          <cell r="CE530">
            <v>29.17</v>
          </cell>
          <cell r="CF530">
            <v>16.378</v>
          </cell>
          <cell r="CG530">
            <v>51</v>
          </cell>
          <cell r="CH530">
            <v>0</v>
          </cell>
          <cell r="CI530">
            <v>10.8</v>
          </cell>
          <cell r="CJ530">
            <v>11</v>
          </cell>
          <cell r="CK530">
            <v>0</v>
          </cell>
          <cell r="CL530">
            <v>60.4</v>
          </cell>
          <cell r="CM530">
            <v>25.3</v>
          </cell>
          <cell r="CN530">
            <v>20.6</v>
          </cell>
          <cell r="CO530">
            <v>23.9</v>
          </cell>
          <cell r="CP530">
            <v>5.8</v>
          </cell>
          <cell r="CQ530">
            <v>221.286</v>
          </cell>
          <cell r="CR530">
            <v>44.286999999999999</v>
          </cell>
          <cell r="CS530">
            <v>342.62900000000002</v>
          </cell>
          <cell r="CT530">
            <v>84.542000000000002</v>
          </cell>
          <cell r="CU530">
            <v>0</v>
          </cell>
          <cell r="CV530">
            <v>275.10399999999998</v>
          </cell>
          <cell r="CW530">
            <v>9.8580000000000005</v>
          </cell>
          <cell r="CX530">
            <v>574.20100000000002</v>
          </cell>
          <cell r="CY530">
            <v>0</v>
          </cell>
          <cell r="CZ530">
            <v>528.45899999999995</v>
          </cell>
          <cell r="DA530">
            <v>1.4</v>
          </cell>
          <cell r="DB530">
            <v>169.87799999999999</v>
          </cell>
          <cell r="DC530">
            <v>51.853000000000002</v>
          </cell>
          <cell r="DD530">
            <v>0</v>
          </cell>
          <cell r="DE530">
            <v>0</v>
          </cell>
          <cell r="DF530">
            <v>88.097999999999999</v>
          </cell>
          <cell r="DG530">
            <v>810.41700000000003</v>
          </cell>
          <cell r="DH530">
            <v>34.075000000000003</v>
          </cell>
          <cell r="DI530">
            <v>138.35900000000001</v>
          </cell>
          <cell r="DJ530">
            <v>83.808000000000007</v>
          </cell>
          <cell r="DK530">
            <v>0</v>
          </cell>
          <cell r="DL530">
            <v>39</v>
          </cell>
          <cell r="DM530">
            <v>417.565</v>
          </cell>
          <cell r="DN530">
            <v>2.4500000000000002</v>
          </cell>
          <cell r="DO530">
            <v>54.843000000000004</v>
          </cell>
          <cell r="DP530">
            <v>548.85299999999995</v>
          </cell>
          <cell r="DQ530">
            <v>41.194000000000003</v>
          </cell>
          <cell r="DR530">
            <v>894.577</v>
          </cell>
          <cell r="DS530">
            <v>0</v>
          </cell>
          <cell r="DT530">
            <v>293.18299999999999</v>
          </cell>
          <cell r="DU530">
            <v>19.471</v>
          </cell>
          <cell r="DV530">
            <v>14.204000000000001</v>
          </cell>
          <cell r="DW530">
            <v>91.4</v>
          </cell>
          <cell r="DX530">
            <v>50.82</v>
          </cell>
          <cell r="DY530">
            <v>1.33</v>
          </cell>
          <cell r="DZ530">
            <v>0</v>
          </cell>
          <cell r="EA530">
            <v>0</v>
          </cell>
          <cell r="EB530">
            <v>74.938849272071394</v>
          </cell>
          <cell r="EC530">
            <v>0</v>
          </cell>
          <cell r="ED530">
            <v>0.39931650000000002</v>
          </cell>
          <cell r="EE530">
            <v>0</v>
          </cell>
          <cell r="EF530">
            <v>0</v>
          </cell>
          <cell r="EG530">
            <v>0</v>
          </cell>
          <cell r="EH530">
            <v>0</v>
          </cell>
          <cell r="EI530">
            <v>18.7</v>
          </cell>
          <cell r="EJ530">
            <v>0.81</v>
          </cell>
        </row>
        <row r="531">
          <cell r="B531">
            <v>0</v>
          </cell>
          <cell r="C531">
            <v>5.8</v>
          </cell>
          <cell r="D531">
            <v>33.5</v>
          </cell>
          <cell r="E531">
            <v>0</v>
          </cell>
          <cell r="F531">
            <v>8.6999999999999993</v>
          </cell>
          <cell r="G531">
            <v>0</v>
          </cell>
          <cell r="H531">
            <v>20.56</v>
          </cell>
          <cell r="I531">
            <v>3.9</v>
          </cell>
          <cell r="J531">
            <v>44.88</v>
          </cell>
          <cell r="K531">
            <v>0</v>
          </cell>
          <cell r="L531">
            <v>0</v>
          </cell>
          <cell r="M531">
            <v>0</v>
          </cell>
          <cell r="N531">
            <v>0</v>
          </cell>
          <cell r="O531">
            <v>69.5</v>
          </cell>
          <cell r="P531">
            <v>15.799989999999999</v>
          </cell>
          <cell r="Q531">
            <v>115.7</v>
          </cell>
          <cell r="R531">
            <v>0.9</v>
          </cell>
          <cell r="S531">
            <v>0</v>
          </cell>
          <cell r="T531">
            <v>0</v>
          </cell>
          <cell r="U531">
            <v>0</v>
          </cell>
          <cell r="V531">
            <v>0</v>
          </cell>
          <cell r="W531">
            <v>0</v>
          </cell>
          <cell r="X531">
            <v>0</v>
          </cell>
          <cell r="Y531">
            <v>9.0030000000000001</v>
          </cell>
          <cell r="Z531">
            <v>10.5</v>
          </cell>
          <cell r="AA531">
            <v>22.1</v>
          </cell>
          <cell r="AB531">
            <v>0</v>
          </cell>
          <cell r="AC531">
            <v>50</v>
          </cell>
          <cell r="AD531">
            <v>720.167916251007</v>
          </cell>
          <cell r="AE531">
            <v>0</v>
          </cell>
          <cell r="AF531">
            <v>4.5</v>
          </cell>
          <cell r="AG531">
            <v>120.5</v>
          </cell>
          <cell r="AH531">
            <v>11.3</v>
          </cell>
          <cell r="AI531">
            <v>0</v>
          </cell>
          <cell r="AJ531">
            <v>515.20000000000005</v>
          </cell>
          <cell r="AK531"/>
          <cell r="AL531"/>
          <cell r="AM531">
            <v>0</v>
          </cell>
          <cell r="AN531">
            <v>0</v>
          </cell>
          <cell r="AO531">
            <v>35.6</v>
          </cell>
          <cell r="AP531"/>
          <cell r="AQ531"/>
          <cell r="AR531"/>
          <cell r="AS531"/>
          <cell r="AT531"/>
          <cell r="AU531"/>
          <cell r="AV531">
            <v>10.76</v>
          </cell>
          <cell r="AW531">
            <v>0</v>
          </cell>
          <cell r="AX531">
            <v>0</v>
          </cell>
          <cell r="AY531">
            <v>0</v>
          </cell>
          <cell r="AZ531">
            <v>41.3</v>
          </cell>
          <cell r="BA531">
            <v>1.512</v>
          </cell>
          <cell r="BB531">
            <v>2.2890000000000001</v>
          </cell>
          <cell r="BC531">
            <v>13.7864283408414</v>
          </cell>
          <cell r="BD531">
            <v>0.5</v>
          </cell>
          <cell r="BE531">
            <v>0</v>
          </cell>
          <cell r="BF531">
            <v>12.7</v>
          </cell>
          <cell r="BG531">
            <v>4</v>
          </cell>
          <cell r="BH531">
            <v>72.747023822209798</v>
          </cell>
          <cell r="BI531">
            <v>20.52</v>
          </cell>
          <cell r="BJ531">
            <v>6.0304561837269697</v>
          </cell>
          <cell r="BK531">
            <v>0</v>
          </cell>
          <cell r="BL531">
            <v>2.4</v>
          </cell>
          <cell r="BM531">
            <v>3</v>
          </cell>
          <cell r="BN531">
            <v>16.100000000000001</v>
          </cell>
          <cell r="BO531">
            <v>6.6</v>
          </cell>
          <cell r="BP531">
            <v>9.0029292638562808</v>
          </cell>
          <cell r="BQ531">
            <v>86.3</v>
          </cell>
          <cell r="BR531">
            <v>0</v>
          </cell>
          <cell r="BS531">
            <v>13.560201184</v>
          </cell>
          <cell r="BT531">
            <v>3.1</v>
          </cell>
          <cell r="BU531">
            <v>77.69</v>
          </cell>
          <cell r="BV531">
            <v>0</v>
          </cell>
          <cell r="BW531">
            <v>2.5299999999999998</v>
          </cell>
          <cell r="BX531">
            <v>35.65</v>
          </cell>
          <cell r="BY531">
            <v>12.8</v>
          </cell>
          <cell r="BZ531">
            <v>0</v>
          </cell>
          <cell r="CA531">
            <v>22.9</v>
          </cell>
          <cell r="CB531">
            <v>0</v>
          </cell>
          <cell r="CC531">
            <v>30.5</v>
          </cell>
          <cell r="CD531">
            <v>4</v>
          </cell>
          <cell r="CE531">
            <v>21.89</v>
          </cell>
          <cell r="CF531">
            <v>16.378</v>
          </cell>
          <cell r="CG531">
            <v>38</v>
          </cell>
          <cell r="CH531">
            <v>0</v>
          </cell>
          <cell r="CI531">
            <v>10.8</v>
          </cell>
          <cell r="CJ531">
            <v>15.2</v>
          </cell>
          <cell r="CK531">
            <v>13.1</v>
          </cell>
          <cell r="CL531">
            <v>6.4</v>
          </cell>
          <cell r="CM531">
            <v>25.3</v>
          </cell>
          <cell r="CN531">
            <v>38.799999999999997</v>
          </cell>
          <cell r="CO531">
            <v>22.9</v>
          </cell>
          <cell r="CP531">
            <v>5.8</v>
          </cell>
          <cell r="CQ531">
            <v>239.21199999999999</v>
          </cell>
          <cell r="CR531">
            <v>46.808</v>
          </cell>
          <cell r="CS531">
            <v>304.97300000000001</v>
          </cell>
          <cell r="CT531">
            <v>81.284000000000006</v>
          </cell>
          <cell r="CU531">
            <v>0</v>
          </cell>
          <cell r="CV531">
            <v>275.10399999999998</v>
          </cell>
          <cell r="CW531">
            <v>9.8580000000000005</v>
          </cell>
          <cell r="CX531">
            <v>571.97900000000004</v>
          </cell>
          <cell r="CY531">
            <v>0</v>
          </cell>
          <cell r="CZ531">
            <v>570.70500000000004</v>
          </cell>
          <cell r="DA531">
            <v>1.8560000000000001</v>
          </cell>
          <cell r="DB531">
            <v>196.12100000000001</v>
          </cell>
          <cell r="DC531">
            <v>52.945999999999998</v>
          </cell>
          <cell r="DD531">
            <v>0</v>
          </cell>
          <cell r="DE531">
            <v>0</v>
          </cell>
          <cell r="DF531">
            <v>84.335999999999999</v>
          </cell>
          <cell r="DG531">
            <v>778.84299999999996</v>
          </cell>
          <cell r="DH531">
            <v>61.558999999999997</v>
          </cell>
          <cell r="DI531">
            <v>125.712</v>
          </cell>
          <cell r="DJ531">
            <v>70.608000000000004</v>
          </cell>
          <cell r="DK531">
            <v>0</v>
          </cell>
          <cell r="DL531">
            <v>44</v>
          </cell>
          <cell r="DM531">
            <v>523.81200000000001</v>
          </cell>
          <cell r="DN531">
            <v>2.4500000000000002</v>
          </cell>
          <cell r="DO531">
            <v>54.843000000000004</v>
          </cell>
          <cell r="DP531">
            <v>575.98800000000006</v>
          </cell>
          <cell r="DQ531">
            <v>41.015999999999998</v>
          </cell>
          <cell r="DR531">
            <v>894.76900000000001</v>
          </cell>
          <cell r="DS531">
            <v>0</v>
          </cell>
          <cell r="DT531">
            <v>293</v>
          </cell>
          <cell r="DU531">
            <v>17.376000000000001</v>
          </cell>
          <cell r="DV531">
            <v>13.706</v>
          </cell>
          <cell r="DW531">
            <v>109</v>
          </cell>
          <cell r="DX531">
            <v>50.068456027948301</v>
          </cell>
          <cell r="DY531">
            <v>2.7</v>
          </cell>
          <cell r="DZ531">
            <v>7.7</v>
          </cell>
          <cell r="EA531">
            <v>0</v>
          </cell>
          <cell r="EB531">
            <v>74.693099281118293</v>
          </cell>
          <cell r="EC531">
            <v>0</v>
          </cell>
          <cell r="ED531">
            <v>0.39176464699569002</v>
          </cell>
          <cell r="EE531">
            <v>0</v>
          </cell>
          <cell r="EF531">
            <v>0</v>
          </cell>
          <cell r="EG531">
            <v>0</v>
          </cell>
          <cell r="EH531">
            <v>18.100000000000001</v>
          </cell>
          <cell r="EI531">
            <v>18.7</v>
          </cell>
          <cell r="EJ531">
            <v>1.2</v>
          </cell>
        </row>
        <row r="532">
          <cell r="B532">
            <v>0</v>
          </cell>
          <cell r="C532">
            <v>0</v>
          </cell>
          <cell r="D532">
            <v>0</v>
          </cell>
          <cell r="E532">
            <v>0</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434</v>
          </cell>
          <cell r="W532">
            <v>1131</v>
          </cell>
          <cell r="X532">
            <v>0</v>
          </cell>
          <cell r="Y532">
            <v>0</v>
          </cell>
          <cell r="Z532">
            <v>0</v>
          </cell>
          <cell r="AA532">
            <v>0</v>
          </cell>
          <cell r="AB532">
            <v>0</v>
          </cell>
          <cell r="AC532">
            <v>0</v>
          </cell>
          <cell r="AD532">
            <v>0</v>
          </cell>
          <cell r="AE532">
            <v>0</v>
          </cell>
          <cell r="AF532">
            <v>0</v>
          </cell>
          <cell r="AG532"/>
          <cell r="AH532"/>
          <cell r="AI532">
            <v>0</v>
          </cell>
          <cell r="AJ532">
            <v>0</v>
          </cell>
          <cell r="AK532"/>
          <cell r="AL532"/>
          <cell r="AM532">
            <v>778</v>
          </cell>
          <cell r="AN532">
            <v>0</v>
          </cell>
          <cell r="AO532">
            <v>0</v>
          </cell>
          <cell r="AP532"/>
          <cell r="AQ532"/>
          <cell r="AR532"/>
          <cell r="AS532"/>
          <cell r="AT532"/>
          <cell r="AU532"/>
          <cell r="AV532">
            <v>0</v>
          </cell>
          <cell r="AW532">
            <v>0</v>
          </cell>
          <cell r="AX532">
            <v>0</v>
          </cell>
          <cell r="AY532">
            <v>0</v>
          </cell>
          <cell r="AZ532">
            <v>0</v>
          </cell>
          <cell r="BA532">
            <v>0</v>
          </cell>
          <cell r="BB532">
            <v>0</v>
          </cell>
          <cell r="BC532">
            <v>97.871862459158606</v>
          </cell>
          <cell r="BD532">
            <v>0</v>
          </cell>
          <cell r="BE532">
            <v>0</v>
          </cell>
          <cell r="BF532">
            <v>0</v>
          </cell>
          <cell r="BG532">
            <v>0</v>
          </cell>
          <cell r="BH532">
            <v>0</v>
          </cell>
          <cell r="BI532">
            <v>0</v>
          </cell>
          <cell r="BJ532">
            <v>0</v>
          </cell>
          <cell r="BK532">
            <v>0</v>
          </cell>
          <cell r="BL532">
            <v>0</v>
          </cell>
          <cell r="BM532">
            <v>0</v>
          </cell>
          <cell r="BN532">
            <v>0</v>
          </cell>
          <cell r="BO532">
            <v>0</v>
          </cell>
          <cell r="BP532">
            <v>0</v>
          </cell>
          <cell r="BQ532">
            <v>0</v>
          </cell>
          <cell r="BR532">
            <v>0</v>
          </cell>
          <cell r="BS532">
            <v>0</v>
          </cell>
          <cell r="BT532">
            <v>0</v>
          </cell>
          <cell r="BU532">
            <v>0</v>
          </cell>
          <cell r="BV532">
            <v>0</v>
          </cell>
          <cell r="BW532">
            <v>0</v>
          </cell>
          <cell r="BX532">
            <v>0</v>
          </cell>
          <cell r="BY532">
            <v>0</v>
          </cell>
          <cell r="BZ532">
            <v>0</v>
          </cell>
          <cell r="CA532">
            <v>0</v>
          </cell>
          <cell r="CB532">
            <v>0</v>
          </cell>
          <cell r="CC532">
            <v>0</v>
          </cell>
          <cell r="CD532">
            <v>189</v>
          </cell>
          <cell r="CE532">
            <v>0</v>
          </cell>
          <cell r="CF532">
            <v>0</v>
          </cell>
          <cell r="CG532">
            <v>0</v>
          </cell>
          <cell r="CH532">
            <v>0</v>
          </cell>
          <cell r="CI532">
            <v>0</v>
          </cell>
          <cell r="CJ532">
            <v>0</v>
          </cell>
          <cell r="CK532">
            <v>0</v>
          </cell>
          <cell r="CL532">
            <v>54</v>
          </cell>
          <cell r="CM532">
            <v>0</v>
          </cell>
          <cell r="CN532">
            <v>0</v>
          </cell>
          <cell r="CO532">
            <v>0</v>
          </cell>
          <cell r="CP532">
            <v>0</v>
          </cell>
          <cell r="CQ532">
            <v>0</v>
          </cell>
          <cell r="CR532">
            <v>0</v>
          </cell>
          <cell r="CS532">
            <v>0</v>
          </cell>
          <cell r="CT532">
            <v>0</v>
          </cell>
          <cell r="CU532">
            <v>0</v>
          </cell>
          <cell r="CV532">
            <v>0</v>
          </cell>
          <cell r="CW532">
            <v>0</v>
          </cell>
          <cell r="CX532">
            <v>0</v>
          </cell>
          <cell r="CY532">
            <v>0</v>
          </cell>
          <cell r="CZ532">
            <v>0</v>
          </cell>
          <cell r="DA532">
            <v>0</v>
          </cell>
          <cell r="DB532">
            <v>0</v>
          </cell>
          <cell r="DC532">
            <v>0</v>
          </cell>
          <cell r="DD532">
            <v>0</v>
          </cell>
          <cell r="DE532">
            <v>0</v>
          </cell>
          <cell r="DF532">
            <v>0</v>
          </cell>
          <cell r="DG532">
            <v>0</v>
          </cell>
          <cell r="DH532">
            <v>0</v>
          </cell>
          <cell r="DI532">
            <v>0</v>
          </cell>
          <cell r="DJ532">
            <v>0</v>
          </cell>
          <cell r="DK532">
            <v>0</v>
          </cell>
          <cell r="DL532">
            <v>0</v>
          </cell>
          <cell r="DM532">
            <v>0</v>
          </cell>
          <cell r="DN532">
            <v>0</v>
          </cell>
          <cell r="DO532">
            <v>0</v>
          </cell>
          <cell r="DP532">
            <v>0</v>
          </cell>
          <cell r="DQ532">
            <v>0</v>
          </cell>
          <cell r="DR532">
            <v>0</v>
          </cell>
          <cell r="DS532">
            <v>0</v>
          </cell>
          <cell r="DT532">
            <v>0</v>
          </cell>
          <cell r="DU532">
            <v>0</v>
          </cell>
          <cell r="DV532">
            <v>0</v>
          </cell>
          <cell r="DW532">
            <v>0</v>
          </cell>
          <cell r="DX532">
            <v>0</v>
          </cell>
          <cell r="DY532">
            <v>0</v>
          </cell>
          <cell r="DZ532">
            <v>4.8</v>
          </cell>
          <cell r="EA532">
            <v>0</v>
          </cell>
          <cell r="EB532">
            <v>0</v>
          </cell>
          <cell r="EC532">
            <v>0</v>
          </cell>
          <cell r="ED532">
            <v>0</v>
          </cell>
          <cell r="EE532">
            <v>0</v>
          </cell>
          <cell r="EF532">
            <v>0</v>
          </cell>
          <cell r="EG532">
            <v>0</v>
          </cell>
          <cell r="EH532">
            <v>0</v>
          </cell>
          <cell r="EI532">
            <v>0</v>
          </cell>
          <cell r="EJ532">
            <v>0</v>
          </cell>
        </row>
        <row r="533">
          <cell r="B533">
            <v>0</v>
          </cell>
          <cell r="C533">
            <v>0</v>
          </cell>
          <cell r="D533">
            <v>7</v>
          </cell>
          <cell r="E533">
            <v>0</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cell r="AF533">
            <v>0</v>
          </cell>
          <cell r="AG533"/>
          <cell r="AH533"/>
          <cell r="AI533">
            <v>0</v>
          </cell>
          <cell r="AJ533">
            <v>0</v>
          </cell>
          <cell r="AK533"/>
          <cell r="AL533"/>
          <cell r="AM533">
            <v>0</v>
          </cell>
          <cell r="AN533">
            <v>0</v>
          </cell>
          <cell r="AO533">
            <v>0</v>
          </cell>
          <cell r="AP533"/>
          <cell r="AQ533"/>
          <cell r="AR533"/>
          <cell r="AS533"/>
          <cell r="AT533"/>
          <cell r="AU533"/>
          <cell r="AV533">
            <v>0</v>
          </cell>
          <cell r="AW533">
            <v>0</v>
          </cell>
          <cell r="AX533">
            <v>0</v>
          </cell>
          <cell r="AY533">
            <v>0</v>
          </cell>
          <cell r="AZ533">
            <v>0</v>
          </cell>
          <cell r="BA533">
            <v>0</v>
          </cell>
          <cell r="BB533">
            <v>0</v>
          </cell>
          <cell r="BC533">
            <v>0</v>
          </cell>
          <cell r="BD533">
            <v>0</v>
          </cell>
          <cell r="BE533">
            <v>0</v>
          </cell>
          <cell r="BF533">
            <v>1.97</v>
          </cell>
          <cell r="BG533">
            <v>0</v>
          </cell>
          <cell r="BH533">
            <v>0</v>
          </cell>
          <cell r="BI533">
            <v>0</v>
          </cell>
          <cell r="BJ533">
            <v>0</v>
          </cell>
          <cell r="BK533">
            <v>0</v>
          </cell>
          <cell r="BL533">
            <v>0</v>
          </cell>
          <cell r="BM533">
            <v>0</v>
          </cell>
          <cell r="BN533">
            <v>10.4</v>
          </cell>
          <cell r="BO533">
            <v>0</v>
          </cell>
          <cell r="BP533">
            <v>0</v>
          </cell>
          <cell r="BQ533">
            <v>0</v>
          </cell>
          <cell r="BR533">
            <v>0</v>
          </cell>
          <cell r="BS533">
            <v>0</v>
          </cell>
          <cell r="BT533">
            <v>0</v>
          </cell>
          <cell r="BU533">
            <v>0</v>
          </cell>
          <cell r="BV533">
            <v>0</v>
          </cell>
          <cell r="BW533">
            <v>0</v>
          </cell>
          <cell r="BX533">
            <v>0</v>
          </cell>
          <cell r="BY533">
            <v>0</v>
          </cell>
          <cell r="BZ533">
            <v>0</v>
          </cell>
          <cell r="CA533">
            <v>0</v>
          </cell>
          <cell r="CB533">
            <v>0</v>
          </cell>
          <cell r="CC533">
            <v>0</v>
          </cell>
          <cell r="CD533">
            <v>0</v>
          </cell>
          <cell r="CE533">
            <v>0</v>
          </cell>
          <cell r="CF533">
            <v>0</v>
          </cell>
          <cell r="CG533">
            <v>0</v>
          </cell>
          <cell r="CH533">
            <v>0</v>
          </cell>
          <cell r="CI533">
            <v>0</v>
          </cell>
          <cell r="CJ533">
            <v>0</v>
          </cell>
          <cell r="CK533">
            <v>0</v>
          </cell>
          <cell r="CL533">
            <v>0</v>
          </cell>
          <cell r="CM533">
            <v>0</v>
          </cell>
          <cell r="CN533">
            <v>0</v>
          </cell>
          <cell r="CO533">
            <v>0</v>
          </cell>
          <cell r="CP533">
            <v>0</v>
          </cell>
          <cell r="CQ533">
            <v>0</v>
          </cell>
          <cell r="CR533">
            <v>0</v>
          </cell>
          <cell r="CS533">
            <v>0</v>
          </cell>
          <cell r="CT533">
            <v>0</v>
          </cell>
          <cell r="CU533">
            <v>0</v>
          </cell>
          <cell r="CV533">
            <v>0</v>
          </cell>
          <cell r="CW533">
            <v>0</v>
          </cell>
          <cell r="CX533">
            <v>0</v>
          </cell>
          <cell r="CY533">
            <v>0</v>
          </cell>
          <cell r="CZ533">
            <v>0</v>
          </cell>
          <cell r="DA533">
            <v>0</v>
          </cell>
          <cell r="DB533">
            <v>0</v>
          </cell>
          <cell r="DC533">
            <v>0</v>
          </cell>
          <cell r="DD533">
            <v>0</v>
          </cell>
          <cell r="DE533">
            <v>0</v>
          </cell>
          <cell r="DF533">
            <v>0</v>
          </cell>
          <cell r="DG533">
            <v>0</v>
          </cell>
          <cell r="DH533">
            <v>0</v>
          </cell>
          <cell r="DI533">
            <v>0</v>
          </cell>
          <cell r="DJ533">
            <v>0</v>
          </cell>
          <cell r="DK533">
            <v>0</v>
          </cell>
          <cell r="DL533">
            <v>0</v>
          </cell>
          <cell r="DM533">
            <v>0</v>
          </cell>
          <cell r="DN533">
            <v>0</v>
          </cell>
          <cell r="DO533">
            <v>0</v>
          </cell>
          <cell r="DP533">
            <v>0</v>
          </cell>
          <cell r="DQ533">
            <v>0</v>
          </cell>
          <cell r="DR533">
            <v>0</v>
          </cell>
          <cell r="DS533">
            <v>0</v>
          </cell>
          <cell r="DT533">
            <v>0</v>
          </cell>
          <cell r="DU533">
            <v>0</v>
          </cell>
          <cell r="DV533">
            <v>0</v>
          </cell>
          <cell r="DW533">
            <v>0</v>
          </cell>
          <cell r="DX533">
            <v>0</v>
          </cell>
          <cell r="DY533">
            <v>0</v>
          </cell>
          <cell r="DZ533">
            <v>0</v>
          </cell>
          <cell r="EA533">
            <v>0</v>
          </cell>
          <cell r="EB533">
            <v>0</v>
          </cell>
          <cell r="EC533">
            <v>0</v>
          </cell>
          <cell r="ED533">
            <v>0</v>
          </cell>
          <cell r="EE533">
            <v>0</v>
          </cell>
          <cell r="EF533">
            <v>0</v>
          </cell>
          <cell r="EG533">
            <v>0</v>
          </cell>
          <cell r="EH533">
            <v>0</v>
          </cell>
          <cell r="EI533">
            <v>0</v>
          </cell>
          <cell r="EJ533">
            <v>0</v>
          </cell>
        </row>
        <row r="534">
          <cell r="B534">
            <v>0</v>
          </cell>
          <cell r="C534">
            <v>5.8</v>
          </cell>
          <cell r="D534">
            <v>40.5</v>
          </cell>
          <cell r="E534">
            <v>0</v>
          </cell>
          <cell r="F534">
            <v>8.6999999999999993</v>
          </cell>
          <cell r="G534">
            <v>0</v>
          </cell>
          <cell r="H534">
            <v>20.56</v>
          </cell>
          <cell r="I534">
            <v>3.9</v>
          </cell>
          <cell r="J534">
            <v>44.88</v>
          </cell>
          <cell r="K534">
            <v>0</v>
          </cell>
          <cell r="L534">
            <v>0</v>
          </cell>
          <cell r="M534">
            <v>0</v>
          </cell>
          <cell r="N534">
            <v>0</v>
          </cell>
          <cell r="O534">
            <v>69.5</v>
          </cell>
          <cell r="P534">
            <v>15.799989999999999</v>
          </cell>
          <cell r="Q534">
            <v>115.7</v>
          </cell>
          <cell r="R534">
            <v>0.9</v>
          </cell>
          <cell r="S534">
            <v>0</v>
          </cell>
          <cell r="T534">
            <v>0</v>
          </cell>
          <cell r="U534">
            <v>0</v>
          </cell>
          <cell r="V534">
            <v>434</v>
          </cell>
          <cell r="W534">
            <v>1131</v>
          </cell>
          <cell r="X534">
            <v>0</v>
          </cell>
          <cell r="Y534">
            <v>9.0030000000000001</v>
          </cell>
          <cell r="Z534">
            <v>10.5</v>
          </cell>
          <cell r="AA534">
            <v>22.1</v>
          </cell>
          <cell r="AB534">
            <v>0</v>
          </cell>
          <cell r="AC534">
            <v>50</v>
          </cell>
          <cell r="AD534">
            <v>720.167916251007</v>
          </cell>
          <cell r="AE534">
            <v>0</v>
          </cell>
          <cell r="AF534">
            <v>4.5</v>
          </cell>
          <cell r="AG534"/>
          <cell r="AH534">
            <v>11.3</v>
          </cell>
          <cell r="AI534">
            <v>0</v>
          </cell>
          <cell r="AJ534">
            <v>515.20000000000005</v>
          </cell>
          <cell r="AK534">
            <v>0</v>
          </cell>
          <cell r="AL534">
            <v>0</v>
          </cell>
          <cell r="AM534">
            <v>778</v>
          </cell>
          <cell r="AN534">
            <v>0</v>
          </cell>
          <cell r="AO534">
            <v>35.6</v>
          </cell>
          <cell r="AP534">
            <v>0</v>
          </cell>
          <cell r="AQ534">
            <v>0</v>
          </cell>
          <cell r="AR534">
            <v>0</v>
          </cell>
          <cell r="AS534">
            <v>0</v>
          </cell>
          <cell r="AT534">
            <v>0</v>
          </cell>
          <cell r="AU534">
            <v>0</v>
          </cell>
          <cell r="AV534">
            <v>10.76</v>
          </cell>
          <cell r="AW534">
            <v>0</v>
          </cell>
          <cell r="AX534">
            <v>0</v>
          </cell>
          <cell r="AY534">
            <v>0</v>
          </cell>
          <cell r="AZ534">
            <v>41.3</v>
          </cell>
          <cell r="BA534">
            <v>1.512</v>
          </cell>
          <cell r="BB534">
            <v>2.2890000000000001</v>
          </cell>
          <cell r="BC534">
            <v>111.6582908</v>
          </cell>
          <cell r="BD534">
            <v>0.5</v>
          </cell>
          <cell r="BE534">
            <v>0</v>
          </cell>
          <cell r="BF534">
            <v>14.67</v>
          </cell>
          <cell r="BG534">
            <v>4</v>
          </cell>
          <cell r="BH534">
            <v>72.747023822209798</v>
          </cell>
          <cell r="BI534">
            <v>20.52</v>
          </cell>
          <cell r="BJ534">
            <v>6.0304561837269697</v>
          </cell>
          <cell r="BK534">
            <v>0</v>
          </cell>
          <cell r="BL534">
            <v>2.4</v>
          </cell>
          <cell r="BM534">
            <v>3</v>
          </cell>
          <cell r="BN534">
            <v>26.5</v>
          </cell>
          <cell r="BO534">
            <v>6.6</v>
          </cell>
          <cell r="BP534">
            <v>9.0029292638562808</v>
          </cell>
          <cell r="BQ534">
            <v>86.3</v>
          </cell>
          <cell r="BR534">
            <v>0</v>
          </cell>
          <cell r="BS534">
            <v>13.560201184</v>
          </cell>
          <cell r="BT534">
            <v>3.1</v>
          </cell>
          <cell r="BU534">
            <v>77.69</v>
          </cell>
          <cell r="BV534">
            <v>0</v>
          </cell>
          <cell r="BW534">
            <v>2.5299999999999998</v>
          </cell>
          <cell r="BX534">
            <v>35.65</v>
          </cell>
          <cell r="BY534">
            <v>12.8</v>
          </cell>
          <cell r="BZ534">
            <v>0</v>
          </cell>
          <cell r="CA534">
            <v>22.9</v>
          </cell>
          <cell r="CB534">
            <v>0</v>
          </cell>
          <cell r="CC534">
            <v>30.5</v>
          </cell>
          <cell r="CD534">
            <v>193</v>
          </cell>
          <cell r="CE534">
            <v>21.89</v>
          </cell>
          <cell r="CF534">
            <v>16.378</v>
          </cell>
          <cell r="CG534">
            <v>38</v>
          </cell>
          <cell r="CH534">
            <v>0</v>
          </cell>
          <cell r="CI534">
            <v>10.8</v>
          </cell>
          <cell r="CJ534">
            <v>15.2</v>
          </cell>
          <cell r="CK534">
            <v>13.1</v>
          </cell>
          <cell r="CL534">
            <v>60.4</v>
          </cell>
          <cell r="CM534">
            <v>25.3</v>
          </cell>
          <cell r="CN534">
            <v>38.799999999999997</v>
          </cell>
          <cell r="CO534">
            <v>22.9</v>
          </cell>
          <cell r="CP534">
            <v>5.8</v>
          </cell>
          <cell r="CQ534">
            <v>239.21199999999999</v>
          </cell>
          <cell r="CR534">
            <v>46.808</v>
          </cell>
          <cell r="CS534">
            <v>304.97300000000001</v>
          </cell>
          <cell r="CT534">
            <v>81.284000000000006</v>
          </cell>
          <cell r="CU534">
            <v>0</v>
          </cell>
          <cell r="CV534">
            <v>275.10399999999998</v>
          </cell>
          <cell r="CW534">
            <v>9.8580000000000005</v>
          </cell>
          <cell r="CX534">
            <v>571.97900000000004</v>
          </cell>
          <cell r="CY534">
            <v>0</v>
          </cell>
          <cell r="CZ534">
            <v>570.70500000000004</v>
          </cell>
          <cell r="DA534">
            <v>1.8560000000000001</v>
          </cell>
          <cell r="DB534">
            <v>196.12100000000001</v>
          </cell>
          <cell r="DC534">
            <v>52.945999999999998</v>
          </cell>
          <cell r="DD534">
            <v>0</v>
          </cell>
          <cell r="DE534">
            <v>0</v>
          </cell>
          <cell r="DF534">
            <v>84.335999999999999</v>
          </cell>
          <cell r="DG534">
            <v>778.84299999999996</v>
          </cell>
          <cell r="DH534">
            <v>61.558999999999997</v>
          </cell>
          <cell r="DI534">
            <v>125.712</v>
          </cell>
          <cell r="DJ534">
            <v>70.608000000000004</v>
          </cell>
          <cell r="DK534">
            <v>0</v>
          </cell>
          <cell r="DL534">
            <v>44</v>
          </cell>
          <cell r="DM534">
            <v>523.81200000000001</v>
          </cell>
          <cell r="DN534">
            <v>2.4500000000000002</v>
          </cell>
          <cell r="DO534">
            <v>54.843000000000004</v>
          </cell>
          <cell r="DP534">
            <v>575.98800000000006</v>
          </cell>
          <cell r="DQ534">
            <v>41.015999999999998</v>
          </cell>
          <cell r="DR534">
            <v>894.76900000000001</v>
          </cell>
          <cell r="DS534">
            <v>0</v>
          </cell>
          <cell r="DT534">
            <v>293</v>
          </cell>
          <cell r="DU534">
            <v>17.376000000000001</v>
          </cell>
          <cell r="DV534">
            <v>13.706</v>
          </cell>
          <cell r="DW534">
            <v>109</v>
          </cell>
          <cell r="DX534">
            <v>50.068456027948301</v>
          </cell>
          <cell r="DY534">
            <v>2.7</v>
          </cell>
          <cell r="DZ534">
            <v>12.5</v>
          </cell>
          <cell r="EA534">
            <v>0</v>
          </cell>
          <cell r="EB534">
            <v>74.693099281118293</v>
          </cell>
          <cell r="EC534">
            <v>0</v>
          </cell>
          <cell r="ED534">
            <v>0.39176464699569002</v>
          </cell>
          <cell r="EE534">
            <v>0</v>
          </cell>
          <cell r="EF534">
            <v>0</v>
          </cell>
          <cell r="EG534">
            <v>0</v>
          </cell>
          <cell r="EH534">
            <v>18.100000000000001</v>
          </cell>
          <cell r="EI534">
            <v>18.7</v>
          </cell>
          <cell r="EJ534">
            <v>1.2</v>
          </cell>
        </row>
        <row r="535">
          <cell r="B535">
            <v>0</v>
          </cell>
          <cell r="C535">
            <v>1.6</v>
          </cell>
          <cell r="D535">
            <v>75</v>
          </cell>
          <cell r="E535">
            <v>0</v>
          </cell>
          <cell r="F535">
            <v>0</v>
          </cell>
          <cell r="G535">
            <v>0</v>
          </cell>
          <cell r="H535">
            <v>20.45</v>
          </cell>
          <cell r="I535">
            <v>3.6</v>
          </cell>
          <cell r="J535">
            <v>97.8</v>
          </cell>
          <cell r="K535">
            <v>0</v>
          </cell>
          <cell r="L535">
            <v>0</v>
          </cell>
          <cell r="M535">
            <v>0</v>
          </cell>
          <cell r="N535">
            <v>0</v>
          </cell>
          <cell r="O535">
            <v>101.3</v>
          </cell>
          <cell r="P535">
            <v>58.286999999999999</v>
          </cell>
          <cell r="Q535">
            <v>92.9</v>
          </cell>
          <cell r="R535">
            <v>0.1</v>
          </cell>
          <cell r="S535">
            <v>0</v>
          </cell>
          <cell r="T535">
            <v>0</v>
          </cell>
          <cell r="U535">
            <v>0</v>
          </cell>
          <cell r="V535">
            <v>0</v>
          </cell>
          <cell r="W535">
            <v>0</v>
          </cell>
          <cell r="X535">
            <v>0</v>
          </cell>
          <cell r="Y535">
            <v>0</v>
          </cell>
          <cell r="Z535">
            <v>46.8</v>
          </cell>
          <cell r="AA535">
            <v>43.9</v>
          </cell>
          <cell r="AB535">
            <v>0</v>
          </cell>
          <cell r="AC535">
            <v>0</v>
          </cell>
          <cell r="AD535">
            <v>780.25891059008302</v>
          </cell>
          <cell r="AE535">
            <v>0</v>
          </cell>
          <cell r="AF535">
            <v>0.3</v>
          </cell>
          <cell r="AG535">
            <v>411.5</v>
          </cell>
          <cell r="AH535">
            <v>8.1</v>
          </cell>
          <cell r="AI535">
            <v>0</v>
          </cell>
          <cell r="AJ535">
            <v>348.17</v>
          </cell>
          <cell r="AK535"/>
          <cell r="AL535"/>
          <cell r="AM535">
            <v>0</v>
          </cell>
          <cell r="AN535">
            <v>0</v>
          </cell>
          <cell r="AO535">
            <v>45</v>
          </cell>
          <cell r="AP535"/>
          <cell r="AQ535"/>
          <cell r="AR535"/>
          <cell r="AS535"/>
          <cell r="AT535"/>
          <cell r="AU535"/>
          <cell r="AV535">
            <v>0</v>
          </cell>
          <cell r="AW535">
            <v>0</v>
          </cell>
          <cell r="AX535">
            <v>0</v>
          </cell>
          <cell r="AY535">
            <v>0</v>
          </cell>
          <cell r="AZ535">
            <v>0</v>
          </cell>
          <cell r="BA535">
            <v>0</v>
          </cell>
          <cell r="BB535">
            <v>0</v>
          </cell>
          <cell r="BC535">
            <v>9.6069031146500006</v>
          </cell>
          <cell r="BD535">
            <v>0</v>
          </cell>
          <cell r="BE535">
            <v>0</v>
          </cell>
          <cell r="BF535">
            <v>22.8</v>
          </cell>
          <cell r="BG535">
            <v>0</v>
          </cell>
          <cell r="BH535">
            <v>54.238670940266204</v>
          </cell>
          <cell r="BI535">
            <v>3.0041072353130098</v>
          </cell>
          <cell r="BJ535">
            <v>9.5745638177968093</v>
          </cell>
          <cell r="BK535">
            <v>0</v>
          </cell>
          <cell r="BL535">
            <v>1.3</v>
          </cell>
          <cell r="BM535">
            <v>2</v>
          </cell>
          <cell r="BN535">
            <v>280.39999999999998</v>
          </cell>
          <cell r="BO535">
            <v>13.464</v>
          </cell>
          <cell r="BP535">
            <v>0</v>
          </cell>
          <cell r="BQ535">
            <v>85</v>
          </cell>
          <cell r="BR535">
            <v>3.11</v>
          </cell>
          <cell r="BS535">
            <v>108.6</v>
          </cell>
          <cell r="BT535">
            <v>1</v>
          </cell>
          <cell r="BU535">
            <v>57.2</v>
          </cell>
          <cell r="BV535">
            <v>0</v>
          </cell>
          <cell r="BW535">
            <v>0</v>
          </cell>
          <cell r="BX535">
            <v>14.73</v>
          </cell>
          <cell r="BY535">
            <v>0</v>
          </cell>
          <cell r="BZ535">
            <v>0</v>
          </cell>
          <cell r="CA535">
            <v>34.9</v>
          </cell>
          <cell r="CB535">
            <v>0</v>
          </cell>
          <cell r="CC535">
            <v>14.7</v>
          </cell>
          <cell r="CD535">
            <v>33</v>
          </cell>
          <cell r="CE535">
            <v>16.95</v>
          </cell>
          <cell r="CF535">
            <v>8.6199999999999992</v>
          </cell>
          <cell r="CG535">
            <v>67</v>
          </cell>
          <cell r="CH535">
            <v>0</v>
          </cell>
          <cell r="CI535">
            <v>11.4</v>
          </cell>
          <cell r="CJ535">
            <v>12</v>
          </cell>
          <cell r="CK535">
            <v>0</v>
          </cell>
          <cell r="CL535">
            <v>84.6</v>
          </cell>
          <cell r="CM535">
            <v>33.4</v>
          </cell>
          <cell r="CN535">
            <v>0</v>
          </cell>
          <cell r="CO535">
            <v>13.5</v>
          </cell>
          <cell r="CP535">
            <v>2.6</v>
          </cell>
          <cell r="CQ535">
            <v>83.349000000000004</v>
          </cell>
          <cell r="CR535">
            <v>11.664</v>
          </cell>
          <cell r="CS535">
            <v>513.76300000000003</v>
          </cell>
          <cell r="CT535">
            <v>83.150999999999996</v>
          </cell>
          <cell r="CU535">
            <v>0</v>
          </cell>
          <cell r="CV535">
            <v>405.59699999999998</v>
          </cell>
          <cell r="CW535">
            <v>37.654000000000003</v>
          </cell>
          <cell r="CX535">
            <v>467.96100000000001</v>
          </cell>
          <cell r="CY535">
            <v>0</v>
          </cell>
          <cell r="CZ535">
            <v>487.46199999999999</v>
          </cell>
          <cell r="DA535">
            <v>0</v>
          </cell>
          <cell r="DB535">
            <v>111.827</v>
          </cell>
          <cell r="DC535">
            <v>55.875</v>
          </cell>
          <cell r="DD535">
            <v>87.93</v>
          </cell>
          <cell r="DE535">
            <v>0</v>
          </cell>
          <cell r="DF535">
            <v>138.60599999999999</v>
          </cell>
          <cell r="DG535">
            <v>740.66</v>
          </cell>
          <cell r="DH535">
            <v>11.099</v>
          </cell>
          <cell r="DI535">
            <v>33.396000000000001</v>
          </cell>
          <cell r="DJ535">
            <v>86.837000000000003</v>
          </cell>
          <cell r="DK535">
            <v>0</v>
          </cell>
          <cell r="DL535">
            <v>39</v>
          </cell>
          <cell r="DM535">
            <v>407.21899999999999</v>
          </cell>
          <cell r="DN535">
            <v>12.641999999999999</v>
          </cell>
          <cell r="DO535">
            <v>124.595</v>
          </cell>
          <cell r="DP535">
            <v>372.15899999999999</v>
          </cell>
          <cell r="DQ535">
            <v>42.753999999999998</v>
          </cell>
          <cell r="DR535">
            <v>964.029</v>
          </cell>
          <cell r="DS535">
            <v>0</v>
          </cell>
          <cell r="DT535">
            <v>429.36500000000001</v>
          </cell>
          <cell r="DU535">
            <v>0</v>
          </cell>
          <cell r="DV535">
            <v>10.797000000000001</v>
          </cell>
          <cell r="DW535">
            <v>5.8</v>
          </cell>
          <cell r="DX535">
            <v>24.992000000000001</v>
          </cell>
          <cell r="DY535">
            <v>0</v>
          </cell>
          <cell r="DZ535">
            <v>0</v>
          </cell>
          <cell r="EA535">
            <v>0</v>
          </cell>
          <cell r="EB535">
            <v>114.82555642726</v>
          </cell>
          <cell r="EC535">
            <v>0</v>
          </cell>
          <cell r="ED535">
            <v>0</v>
          </cell>
          <cell r="EE535">
            <v>0</v>
          </cell>
          <cell r="EF535">
            <v>0</v>
          </cell>
          <cell r="EG535">
            <v>0</v>
          </cell>
          <cell r="EH535">
            <v>0</v>
          </cell>
          <cell r="EI535">
            <v>43.8</v>
          </cell>
          <cell r="EJ535">
            <v>0</v>
          </cell>
        </row>
        <row r="536">
          <cell r="B536">
            <v>0</v>
          </cell>
          <cell r="C536">
            <v>0</v>
          </cell>
          <cell r="D536">
            <v>0</v>
          </cell>
          <cell r="E536">
            <v>0</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572</v>
          </cell>
          <cell r="W536">
            <v>1152</v>
          </cell>
          <cell r="X536">
            <v>0</v>
          </cell>
          <cell r="Y536">
            <v>0</v>
          </cell>
          <cell r="Z536">
            <v>0</v>
          </cell>
          <cell r="AA536">
            <v>0</v>
          </cell>
          <cell r="AB536">
            <v>0</v>
          </cell>
          <cell r="AC536">
            <v>0</v>
          </cell>
          <cell r="AD536">
            <v>0</v>
          </cell>
          <cell r="AE536">
            <v>53.125042000000001</v>
          </cell>
          <cell r="AF536">
            <v>0</v>
          </cell>
          <cell r="AG536"/>
          <cell r="AH536"/>
          <cell r="AI536">
            <v>0</v>
          </cell>
          <cell r="AJ536">
            <v>0</v>
          </cell>
          <cell r="AK536"/>
          <cell r="AL536"/>
          <cell r="AM536">
            <v>1674</v>
          </cell>
          <cell r="AN536">
            <v>0</v>
          </cell>
          <cell r="AO536">
            <v>0</v>
          </cell>
          <cell r="AP536"/>
          <cell r="AQ536"/>
          <cell r="AR536"/>
          <cell r="AS536"/>
          <cell r="AT536"/>
          <cell r="AU536"/>
          <cell r="AV536">
            <v>0</v>
          </cell>
          <cell r="AW536">
            <v>0</v>
          </cell>
          <cell r="AX536">
            <v>0</v>
          </cell>
          <cell r="AY536">
            <v>0</v>
          </cell>
          <cell r="AZ536">
            <v>0</v>
          </cell>
          <cell r="BA536">
            <v>0</v>
          </cell>
          <cell r="BB536">
            <v>0</v>
          </cell>
          <cell r="BC536">
            <v>3.3798501868404198</v>
          </cell>
          <cell r="BD536">
            <v>0</v>
          </cell>
          <cell r="BE536">
            <v>0</v>
          </cell>
          <cell r="BF536">
            <v>0</v>
          </cell>
          <cell r="BG536">
            <v>0</v>
          </cell>
          <cell r="BH536">
            <v>0</v>
          </cell>
          <cell r="BI536">
            <v>0</v>
          </cell>
          <cell r="BJ536">
            <v>0</v>
          </cell>
          <cell r="BK536">
            <v>0</v>
          </cell>
          <cell r="BL536">
            <v>0</v>
          </cell>
          <cell r="BM536">
            <v>0</v>
          </cell>
          <cell r="BN536">
            <v>0</v>
          </cell>
          <cell r="BO536">
            <v>0</v>
          </cell>
          <cell r="BP536">
            <v>0</v>
          </cell>
          <cell r="BQ536">
            <v>0</v>
          </cell>
          <cell r="BR536">
            <v>0</v>
          </cell>
          <cell r="BS536">
            <v>0</v>
          </cell>
          <cell r="BT536">
            <v>0</v>
          </cell>
          <cell r="BU536">
            <v>0</v>
          </cell>
          <cell r="BV536">
            <v>0</v>
          </cell>
          <cell r="BW536">
            <v>0</v>
          </cell>
          <cell r="BX536">
            <v>0</v>
          </cell>
          <cell r="BY536">
            <v>0</v>
          </cell>
          <cell r="BZ536">
            <v>0</v>
          </cell>
          <cell r="CA536">
            <v>0</v>
          </cell>
          <cell r="CB536">
            <v>0</v>
          </cell>
          <cell r="CC536">
            <v>0</v>
          </cell>
          <cell r="CD536">
            <v>166</v>
          </cell>
          <cell r="CE536">
            <v>0</v>
          </cell>
          <cell r="CF536">
            <v>0</v>
          </cell>
          <cell r="CG536">
            <v>0</v>
          </cell>
          <cell r="CH536">
            <v>0</v>
          </cell>
          <cell r="CI536">
            <v>0</v>
          </cell>
          <cell r="CJ536">
            <v>0</v>
          </cell>
          <cell r="CK536">
            <v>0</v>
          </cell>
          <cell r="CL536">
            <v>2.2000000000000002</v>
          </cell>
          <cell r="CM536">
            <v>0</v>
          </cell>
          <cell r="CN536">
            <v>0</v>
          </cell>
          <cell r="CO536">
            <v>0</v>
          </cell>
          <cell r="CP536">
            <v>0</v>
          </cell>
          <cell r="CQ536">
            <v>0</v>
          </cell>
          <cell r="CR536">
            <v>0</v>
          </cell>
          <cell r="CS536">
            <v>0</v>
          </cell>
          <cell r="CT536">
            <v>0</v>
          </cell>
          <cell r="CU536">
            <v>0</v>
          </cell>
          <cell r="CV536">
            <v>0</v>
          </cell>
          <cell r="CW536">
            <v>0</v>
          </cell>
          <cell r="CX536">
            <v>0</v>
          </cell>
          <cell r="CY536">
            <v>0</v>
          </cell>
          <cell r="CZ536">
            <v>0</v>
          </cell>
          <cell r="DA536">
            <v>0</v>
          </cell>
          <cell r="DB536">
            <v>0</v>
          </cell>
          <cell r="DC536">
            <v>0</v>
          </cell>
          <cell r="DD536">
            <v>0</v>
          </cell>
          <cell r="DE536">
            <v>0</v>
          </cell>
          <cell r="DF536">
            <v>0</v>
          </cell>
          <cell r="DG536">
            <v>0</v>
          </cell>
          <cell r="DH536">
            <v>0</v>
          </cell>
          <cell r="DI536">
            <v>0</v>
          </cell>
          <cell r="DJ536">
            <v>0</v>
          </cell>
          <cell r="DK536">
            <v>0</v>
          </cell>
          <cell r="DL536">
            <v>0</v>
          </cell>
          <cell r="DM536">
            <v>0</v>
          </cell>
          <cell r="DN536">
            <v>0</v>
          </cell>
          <cell r="DO536">
            <v>0</v>
          </cell>
          <cell r="DP536">
            <v>0</v>
          </cell>
          <cell r="DQ536">
            <v>0</v>
          </cell>
          <cell r="DR536">
            <v>0</v>
          </cell>
          <cell r="DS536">
            <v>0</v>
          </cell>
          <cell r="DT536">
            <v>0</v>
          </cell>
          <cell r="DU536">
            <v>0</v>
          </cell>
          <cell r="DV536">
            <v>0</v>
          </cell>
          <cell r="DW536">
            <v>0</v>
          </cell>
          <cell r="DX536">
            <v>0</v>
          </cell>
          <cell r="DY536">
            <v>0</v>
          </cell>
          <cell r="DZ536">
            <v>0</v>
          </cell>
          <cell r="EA536">
            <v>0</v>
          </cell>
          <cell r="EB536">
            <v>0</v>
          </cell>
          <cell r="EC536">
            <v>0</v>
          </cell>
          <cell r="ED536">
            <v>0</v>
          </cell>
          <cell r="EE536">
            <v>0</v>
          </cell>
          <cell r="EF536">
            <v>0</v>
          </cell>
          <cell r="EG536">
            <v>0</v>
          </cell>
          <cell r="EH536">
            <v>0</v>
          </cell>
          <cell r="EI536">
            <v>0</v>
          </cell>
          <cell r="EJ536">
            <v>0</v>
          </cell>
        </row>
        <row r="537">
          <cell r="B537">
            <v>0</v>
          </cell>
          <cell r="C537">
            <v>0</v>
          </cell>
          <cell r="D537">
            <v>7</v>
          </cell>
          <cell r="E537">
            <v>0</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cell r="AF537">
            <v>0</v>
          </cell>
          <cell r="AG537"/>
          <cell r="AH537"/>
          <cell r="AI537">
            <v>0</v>
          </cell>
          <cell r="AJ537">
            <v>0</v>
          </cell>
          <cell r="AK537"/>
          <cell r="AL537"/>
          <cell r="AM537">
            <v>0</v>
          </cell>
          <cell r="AN537">
            <v>0</v>
          </cell>
          <cell r="AO537">
            <v>0</v>
          </cell>
          <cell r="AP537"/>
          <cell r="AQ537"/>
          <cell r="AR537"/>
          <cell r="AS537"/>
          <cell r="AT537"/>
          <cell r="AU537"/>
          <cell r="AV537">
            <v>0</v>
          </cell>
          <cell r="AW537">
            <v>0</v>
          </cell>
          <cell r="AX537">
            <v>0</v>
          </cell>
          <cell r="AY537">
            <v>0</v>
          </cell>
          <cell r="AZ537">
            <v>0</v>
          </cell>
          <cell r="BA537">
            <v>0</v>
          </cell>
          <cell r="BB537">
            <v>0</v>
          </cell>
          <cell r="BC537">
            <v>0</v>
          </cell>
          <cell r="BD537">
            <v>0</v>
          </cell>
          <cell r="BE537">
            <v>0</v>
          </cell>
          <cell r="BF537">
            <v>1.048</v>
          </cell>
          <cell r="BG537">
            <v>0</v>
          </cell>
          <cell r="BH537">
            <v>0</v>
          </cell>
          <cell r="BI537">
            <v>0</v>
          </cell>
          <cell r="BJ537">
            <v>0</v>
          </cell>
          <cell r="BK537">
            <v>0</v>
          </cell>
          <cell r="BL537">
            <v>0</v>
          </cell>
          <cell r="BM537">
            <v>0</v>
          </cell>
          <cell r="BN537">
            <v>13.1</v>
          </cell>
          <cell r="BO537">
            <v>0</v>
          </cell>
          <cell r="BP537">
            <v>0</v>
          </cell>
          <cell r="BQ537">
            <v>0</v>
          </cell>
          <cell r="BR537">
            <v>0</v>
          </cell>
          <cell r="BS537">
            <v>0</v>
          </cell>
          <cell r="BT537">
            <v>0</v>
          </cell>
          <cell r="BU537">
            <v>0</v>
          </cell>
          <cell r="BV537">
            <v>0</v>
          </cell>
          <cell r="BW537">
            <v>0</v>
          </cell>
          <cell r="BX537">
            <v>0</v>
          </cell>
          <cell r="BY537">
            <v>0</v>
          </cell>
          <cell r="BZ537">
            <v>0</v>
          </cell>
          <cell r="CA537">
            <v>0</v>
          </cell>
          <cell r="CB537">
            <v>0</v>
          </cell>
          <cell r="CC537">
            <v>0</v>
          </cell>
          <cell r="CD537">
            <v>0</v>
          </cell>
          <cell r="CE537">
            <v>0</v>
          </cell>
          <cell r="CF537">
            <v>0</v>
          </cell>
          <cell r="CG537">
            <v>0</v>
          </cell>
          <cell r="CH537">
            <v>0</v>
          </cell>
          <cell r="CI537">
            <v>0</v>
          </cell>
          <cell r="CJ537">
            <v>10</v>
          </cell>
          <cell r="CK537">
            <v>0</v>
          </cell>
          <cell r="CL537">
            <v>0</v>
          </cell>
          <cell r="CM537">
            <v>0</v>
          </cell>
          <cell r="CN537">
            <v>0</v>
          </cell>
          <cell r="CO537">
            <v>0</v>
          </cell>
          <cell r="CP537">
            <v>0</v>
          </cell>
          <cell r="CQ537">
            <v>0</v>
          </cell>
          <cell r="CR537">
            <v>0</v>
          </cell>
          <cell r="CS537">
            <v>0</v>
          </cell>
          <cell r="CT537">
            <v>0</v>
          </cell>
          <cell r="CU537">
            <v>0</v>
          </cell>
          <cell r="CV537">
            <v>0</v>
          </cell>
          <cell r="CW537">
            <v>0</v>
          </cell>
          <cell r="CX537">
            <v>0</v>
          </cell>
          <cell r="CY537">
            <v>0</v>
          </cell>
          <cell r="CZ537">
            <v>0</v>
          </cell>
          <cell r="DA537">
            <v>0</v>
          </cell>
          <cell r="DB537">
            <v>0</v>
          </cell>
          <cell r="DC537">
            <v>0</v>
          </cell>
          <cell r="DD537">
            <v>0</v>
          </cell>
          <cell r="DE537">
            <v>0</v>
          </cell>
          <cell r="DF537">
            <v>0</v>
          </cell>
          <cell r="DG537">
            <v>0</v>
          </cell>
          <cell r="DH537">
            <v>0</v>
          </cell>
          <cell r="DI537">
            <v>0</v>
          </cell>
          <cell r="DJ537">
            <v>0</v>
          </cell>
          <cell r="DK537">
            <v>0</v>
          </cell>
          <cell r="DL537">
            <v>0</v>
          </cell>
          <cell r="DM537">
            <v>0</v>
          </cell>
          <cell r="DN537">
            <v>0</v>
          </cell>
          <cell r="DO537">
            <v>0</v>
          </cell>
          <cell r="DP537">
            <v>0</v>
          </cell>
          <cell r="DQ537">
            <v>0</v>
          </cell>
          <cell r="DR537">
            <v>0</v>
          </cell>
          <cell r="DS537">
            <v>0</v>
          </cell>
          <cell r="DT537">
            <v>0</v>
          </cell>
          <cell r="DU537">
            <v>0</v>
          </cell>
          <cell r="DV537">
            <v>0</v>
          </cell>
          <cell r="DW537">
            <v>0</v>
          </cell>
          <cell r="DX537">
            <v>0</v>
          </cell>
          <cell r="DY537">
            <v>0</v>
          </cell>
          <cell r="DZ537">
            <v>0</v>
          </cell>
          <cell r="EA537">
            <v>0</v>
          </cell>
          <cell r="EB537">
            <v>0</v>
          </cell>
          <cell r="EC537">
            <v>0</v>
          </cell>
          <cell r="ED537">
            <v>0</v>
          </cell>
          <cell r="EE537">
            <v>0</v>
          </cell>
          <cell r="EF537">
            <v>0</v>
          </cell>
          <cell r="EG537">
            <v>0</v>
          </cell>
          <cell r="EH537">
            <v>0</v>
          </cell>
          <cell r="EI537">
            <v>0</v>
          </cell>
          <cell r="EJ537">
            <v>0</v>
          </cell>
        </row>
        <row r="538">
          <cell r="B538">
            <v>0</v>
          </cell>
          <cell r="C538">
            <v>1.6</v>
          </cell>
          <cell r="D538">
            <v>82</v>
          </cell>
          <cell r="E538">
            <v>0</v>
          </cell>
          <cell r="F538">
            <v>0</v>
          </cell>
          <cell r="G538">
            <v>0</v>
          </cell>
          <cell r="H538">
            <v>20.45</v>
          </cell>
          <cell r="I538">
            <v>3.6</v>
          </cell>
          <cell r="J538">
            <v>97.8</v>
          </cell>
          <cell r="K538">
            <v>0</v>
          </cell>
          <cell r="L538">
            <v>0</v>
          </cell>
          <cell r="M538">
            <v>0</v>
          </cell>
          <cell r="N538">
            <v>0</v>
          </cell>
          <cell r="O538">
            <v>101.3</v>
          </cell>
          <cell r="P538">
            <v>58.286999999999999</v>
          </cell>
          <cell r="Q538">
            <v>92.9</v>
          </cell>
          <cell r="R538">
            <v>0.1</v>
          </cell>
          <cell r="S538">
            <v>0</v>
          </cell>
          <cell r="T538">
            <v>0</v>
          </cell>
          <cell r="U538">
            <v>0</v>
          </cell>
          <cell r="V538">
            <v>572</v>
          </cell>
          <cell r="W538">
            <v>1152</v>
          </cell>
          <cell r="X538">
            <v>0</v>
          </cell>
          <cell r="Y538">
            <v>0</v>
          </cell>
          <cell r="Z538">
            <v>46.8</v>
          </cell>
          <cell r="AA538">
            <v>43.9</v>
          </cell>
          <cell r="AB538">
            <v>0</v>
          </cell>
          <cell r="AC538">
            <v>0</v>
          </cell>
          <cell r="AD538">
            <v>780.25891059008302</v>
          </cell>
          <cell r="AE538">
            <v>53.125042000000001</v>
          </cell>
          <cell r="AF538">
            <v>0.3</v>
          </cell>
          <cell r="AG538"/>
          <cell r="AH538">
            <v>8.1</v>
          </cell>
          <cell r="AI538">
            <v>0</v>
          </cell>
          <cell r="AJ538">
            <v>348.17</v>
          </cell>
          <cell r="AK538">
            <v>0</v>
          </cell>
          <cell r="AL538">
            <v>0</v>
          </cell>
          <cell r="AM538">
            <v>1674</v>
          </cell>
          <cell r="AN538">
            <v>0</v>
          </cell>
          <cell r="AO538">
            <v>45</v>
          </cell>
          <cell r="AP538">
            <v>0</v>
          </cell>
          <cell r="AQ538">
            <v>0</v>
          </cell>
          <cell r="AR538">
            <v>0</v>
          </cell>
          <cell r="AS538">
            <v>0</v>
          </cell>
          <cell r="AT538">
            <v>0</v>
          </cell>
          <cell r="AU538">
            <v>0</v>
          </cell>
          <cell r="AV538">
            <v>0</v>
          </cell>
          <cell r="AW538">
            <v>0</v>
          </cell>
          <cell r="AX538">
            <v>0</v>
          </cell>
          <cell r="AY538">
            <v>0</v>
          </cell>
          <cell r="AZ538">
            <v>0</v>
          </cell>
          <cell r="BA538">
            <v>0</v>
          </cell>
          <cell r="BB538">
            <v>0</v>
          </cell>
          <cell r="BC538">
            <v>12.986753301490401</v>
          </cell>
          <cell r="BD538">
            <v>0</v>
          </cell>
          <cell r="BE538">
            <v>0</v>
          </cell>
          <cell r="BF538">
            <v>23.847999999999999</v>
          </cell>
          <cell r="BG538">
            <v>0</v>
          </cell>
          <cell r="BH538">
            <v>54.238670940266204</v>
          </cell>
          <cell r="BI538">
            <v>3.0041072353130098</v>
          </cell>
          <cell r="BJ538">
            <v>9.5745638177968093</v>
          </cell>
          <cell r="BK538">
            <v>0</v>
          </cell>
          <cell r="BL538">
            <v>1.3</v>
          </cell>
          <cell r="BM538">
            <v>2</v>
          </cell>
          <cell r="BN538">
            <v>293.5</v>
          </cell>
          <cell r="BO538">
            <v>13.464</v>
          </cell>
          <cell r="BP538">
            <v>0</v>
          </cell>
          <cell r="BQ538">
            <v>85</v>
          </cell>
          <cell r="BR538">
            <v>3.11</v>
          </cell>
          <cell r="BS538">
            <v>108.6</v>
          </cell>
          <cell r="BT538">
            <v>1</v>
          </cell>
          <cell r="BU538">
            <v>57.2</v>
          </cell>
          <cell r="BV538">
            <v>0</v>
          </cell>
          <cell r="BW538">
            <v>0</v>
          </cell>
          <cell r="BX538">
            <v>14.73</v>
          </cell>
          <cell r="BY538">
            <v>0</v>
          </cell>
          <cell r="BZ538">
            <v>0</v>
          </cell>
          <cell r="CA538">
            <v>34.9</v>
          </cell>
          <cell r="CB538">
            <v>0</v>
          </cell>
          <cell r="CC538">
            <v>14.7</v>
          </cell>
          <cell r="CD538">
            <v>199</v>
          </cell>
          <cell r="CE538">
            <v>16.95</v>
          </cell>
          <cell r="CF538">
            <v>8.6199999999999992</v>
          </cell>
          <cell r="CG538">
            <v>67</v>
          </cell>
          <cell r="CH538">
            <v>0</v>
          </cell>
          <cell r="CI538">
            <v>11.4</v>
          </cell>
          <cell r="CJ538">
            <v>22</v>
          </cell>
          <cell r="CK538">
            <v>0</v>
          </cell>
          <cell r="CL538">
            <v>86.8</v>
          </cell>
          <cell r="CM538">
            <v>33.4</v>
          </cell>
          <cell r="CN538">
            <v>0</v>
          </cell>
          <cell r="CO538">
            <v>13.5</v>
          </cell>
          <cell r="CP538">
            <v>2.6</v>
          </cell>
          <cell r="CQ538">
            <v>83.349000000000004</v>
          </cell>
          <cell r="CR538">
            <v>11.664</v>
          </cell>
          <cell r="CS538">
            <v>513.76300000000003</v>
          </cell>
          <cell r="CT538">
            <v>83.150999999999996</v>
          </cell>
          <cell r="CU538">
            <v>0</v>
          </cell>
          <cell r="CV538">
            <v>405.59699999999998</v>
          </cell>
          <cell r="CW538">
            <v>37.654000000000003</v>
          </cell>
          <cell r="CX538">
            <v>467.96100000000001</v>
          </cell>
          <cell r="CY538">
            <v>0</v>
          </cell>
          <cell r="CZ538">
            <v>487.46199999999999</v>
          </cell>
          <cell r="DA538">
            <v>0</v>
          </cell>
          <cell r="DB538">
            <v>111.827</v>
          </cell>
          <cell r="DC538">
            <v>55.875</v>
          </cell>
          <cell r="DD538">
            <v>87.93</v>
          </cell>
          <cell r="DE538">
            <v>0</v>
          </cell>
          <cell r="DF538">
            <v>138.60599999999999</v>
          </cell>
          <cell r="DG538">
            <v>740.66</v>
          </cell>
          <cell r="DH538">
            <v>11.099</v>
          </cell>
          <cell r="DI538">
            <v>33.396000000000001</v>
          </cell>
          <cell r="DJ538">
            <v>86.837000000000003</v>
          </cell>
          <cell r="DK538">
            <v>0</v>
          </cell>
          <cell r="DL538">
            <v>39</v>
          </cell>
          <cell r="DM538">
            <v>407.21899999999999</v>
          </cell>
          <cell r="DN538">
            <v>12.641999999999999</v>
          </cell>
          <cell r="DO538">
            <v>124.595</v>
          </cell>
          <cell r="DP538">
            <v>372.15899999999999</v>
          </cell>
          <cell r="DQ538">
            <v>42.753999999999998</v>
          </cell>
          <cell r="DR538">
            <v>964.029</v>
          </cell>
          <cell r="DS538">
            <v>0</v>
          </cell>
          <cell r="DT538">
            <v>429.36500000000001</v>
          </cell>
          <cell r="DU538">
            <v>0</v>
          </cell>
          <cell r="DV538">
            <v>10.797000000000001</v>
          </cell>
          <cell r="DW538">
            <v>5.8</v>
          </cell>
          <cell r="DX538">
            <v>24.992000000000001</v>
          </cell>
          <cell r="DY538">
            <v>0</v>
          </cell>
          <cell r="DZ538">
            <v>0</v>
          </cell>
          <cell r="EA538">
            <v>0</v>
          </cell>
          <cell r="EB538">
            <v>114.82555642726</v>
          </cell>
          <cell r="EC538">
            <v>0</v>
          </cell>
          <cell r="ED538">
            <v>0</v>
          </cell>
          <cell r="EE538">
            <v>0</v>
          </cell>
          <cell r="EF538">
            <v>0</v>
          </cell>
          <cell r="EG538">
            <v>0</v>
          </cell>
          <cell r="EH538">
            <v>0</v>
          </cell>
          <cell r="EI538">
            <v>43.8</v>
          </cell>
          <cell r="EJ538">
            <v>0</v>
          </cell>
        </row>
        <row r="539">
          <cell r="B539">
            <v>0</v>
          </cell>
          <cell r="C539">
            <v>0.9</v>
          </cell>
          <cell r="D539">
            <v>73</v>
          </cell>
          <cell r="E539">
            <v>0</v>
          </cell>
          <cell r="F539">
            <v>0</v>
          </cell>
          <cell r="G539">
            <v>0</v>
          </cell>
          <cell r="H539">
            <v>20.45</v>
          </cell>
          <cell r="I539">
            <v>3.6</v>
          </cell>
          <cell r="J539">
            <v>97.75</v>
          </cell>
          <cell r="K539">
            <v>0</v>
          </cell>
          <cell r="L539">
            <v>0</v>
          </cell>
          <cell r="M539">
            <v>0</v>
          </cell>
          <cell r="N539">
            <v>0</v>
          </cell>
          <cell r="O539">
            <v>101.3</v>
          </cell>
          <cell r="P539">
            <v>57.01</v>
          </cell>
          <cell r="Q539">
            <v>93.4</v>
          </cell>
          <cell r="R539">
            <v>0.3</v>
          </cell>
          <cell r="S539">
            <v>0</v>
          </cell>
          <cell r="T539">
            <v>0</v>
          </cell>
          <cell r="U539">
            <v>0</v>
          </cell>
          <cell r="V539">
            <v>0</v>
          </cell>
          <cell r="W539">
            <v>0</v>
          </cell>
          <cell r="X539">
            <v>0</v>
          </cell>
          <cell r="Y539">
            <v>0</v>
          </cell>
          <cell r="Z539">
            <v>46.8</v>
          </cell>
          <cell r="AA539">
            <v>25.7</v>
          </cell>
          <cell r="AB539">
            <v>0</v>
          </cell>
          <cell r="AC539">
            <v>0</v>
          </cell>
          <cell r="AD539">
            <v>780.25891059008302</v>
          </cell>
          <cell r="AE539">
            <v>0</v>
          </cell>
          <cell r="AF539">
            <v>0.3</v>
          </cell>
          <cell r="AG539">
            <v>404.5</v>
          </cell>
          <cell r="AH539">
            <v>11.5</v>
          </cell>
          <cell r="AI539">
            <v>0</v>
          </cell>
          <cell r="AJ539">
            <v>279.60000000000002</v>
          </cell>
          <cell r="AK539"/>
          <cell r="AL539"/>
          <cell r="AM539">
            <v>0</v>
          </cell>
          <cell r="AN539">
            <v>0</v>
          </cell>
          <cell r="AO539">
            <v>71.3</v>
          </cell>
          <cell r="AP539"/>
          <cell r="AQ539"/>
          <cell r="AR539"/>
          <cell r="AS539"/>
          <cell r="AT539"/>
          <cell r="AU539"/>
          <cell r="AV539">
            <v>0</v>
          </cell>
          <cell r="AW539">
            <v>0</v>
          </cell>
          <cell r="AX539">
            <v>0</v>
          </cell>
          <cell r="AY539">
            <v>0</v>
          </cell>
          <cell r="AZ539">
            <v>32.22</v>
          </cell>
          <cell r="BA539">
            <v>0</v>
          </cell>
          <cell r="BB539">
            <v>0</v>
          </cell>
          <cell r="BC539">
            <v>9.8306005933897307</v>
          </cell>
          <cell r="BD539">
            <v>0</v>
          </cell>
          <cell r="BE539">
            <v>0</v>
          </cell>
          <cell r="BF539">
            <v>22.8</v>
          </cell>
          <cell r="BG539">
            <v>0</v>
          </cell>
          <cell r="BH539">
            <v>66.806675376019498</v>
          </cell>
          <cell r="BI539">
            <v>7.4863748384147</v>
          </cell>
          <cell r="BJ539">
            <v>5.5304561837269697</v>
          </cell>
          <cell r="BK539">
            <v>0</v>
          </cell>
          <cell r="BL539">
            <v>1.3</v>
          </cell>
          <cell r="BM539">
            <v>2</v>
          </cell>
          <cell r="BN539">
            <v>52.35</v>
          </cell>
          <cell r="BO539">
            <v>13.464</v>
          </cell>
          <cell r="BP539">
            <v>0</v>
          </cell>
          <cell r="BQ539">
            <v>108.81</v>
          </cell>
          <cell r="BR539">
            <v>3.11</v>
          </cell>
          <cell r="BS539">
            <v>108.210551071262</v>
          </cell>
          <cell r="BT539">
            <v>3.4</v>
          </cell>
          <cell r="BU539">
            <v>67.34</v>
          </cell>
          <cell r="BV539">
            <v>0</v>
          </cell>
          <cell r="BW539">
            <v>0</v>
          </cell>
          <cell r="BX539">
            <v>18.29</v>
          </cell>
          <cell r="BY539">
            <v>0</v>
          </cell>
          <cell r="BZ539">
            <v>0</v>
          </cell>
          <cell r="CA539">
            <v>34.9</v>
          </cell>
          <cell r="CB539">
            <v>0</v>
          </cell>
          <cell r="CC539">
            <v>48.7</v>
          </cell>
          <cell r="CD539">
            <v>33</v>
          </cell>
          <cell r="CE539">
            <v>10.3</v>
          </cell>
          <cell r="CF539">
            <v>8.6199999999999992</v>
          </cell>
          <cell r="CG539">
            <v>67</v>
          </cell>
          <cell r="CH539">
            <v>0</v>
          </cell>
          <cell r="CI539">
            <v>11.4</v>
          </cell>
          <cell r="CJ539">
            <v>12</v>
          </cell>
          <cell r="CK539">
            <v>2</v>
          </cell>
          <cell r="CL539">
            <v>84.6</v>
          </cell>
          <cell r="CM539">
            <v>33.4</v>
          </cell>
          <cell r="CN539">
            <v>30</v>
          </cell>
          <cell r="CO539">
            <v>13.5</v>
          </cell>
          <cell r="CP539">
            <v>2.4</v>
          </cell>
          <cell r="CQ539">
            <v>90.602000000000004</v>
          </cell>
          <cell r="CR539">
            <v>11.664</v>
          </cell>
          <cell r="CS539">
            <v>513.76300000000003</v>
          </cell>
          <cell r="CT539">
            <v>83.150999999999996</v>
          </cell>
          <cell r="CU539">
            <v>0</v>
          </cell>
          <cell r="CV539">
            <v>405.6</v>
          </cell>
          <cell r="CW539">
            <v>37.654000000000003</v>
          </cell>
          <cell r="CX539">
            <v>538.35199999999998</v>
          </cell>
          <cell r="CY539">
            <v>0</v>
          </cell>
          <cell r="CZ539">
            <v>557.43899999999996</v>
          </cell>
          <cell r="DA539">
            <v>0</v>
          </cell>
          <cell r="DB539">
            <v>145.113</v>
          </cell>
          <cell r="DC539">
            <v>55.026000000000003</v>
          </cell>
          <cell r="DD539">
            <v>21.681000000000001</v>
          </cell>
          <cell r="DE539">
            <v>0</v>
          </cell>
          <cell r="DF539">
            <v>138.10400000000001</v>
          </cell>
          <cell r="DG539">
            <v>737.44899999999996</v>
          </cell>
          <cell r="DH539">
            <v>12.253</v>
          </cell>
          <cell r="DI539">
            <v>46.246000000000002</v>
          </cell>
          <cell r="DJ539">
            <v>86.966999999999999</v>
          </cell>
          <cell r="DK539">
            <v>0</v>
          </cell>
          <cell r="DL539">
            <v>31</v>
          </cell>
          <cell r="DM539">
            <v>407.22</v>
          </cell>
          <cell r="DN539">
            <v>12.641999999999999</v>
          </cell>
          <cell r="DO539">
            <v>124.595</v>
          </cell>
          <cell r="DP539">
            <v>417.60500000000002</v>
          </cell>
          <cell r="DQ539">
            <v>42.753999999999998</v>
          </cell>
          <cell r="DR539">
            <v>1025.5450000000001</v>
          </cell>
          <cell r="DS539">
            <v>0</v>
          </cell>
          <cell r="DT539">
            <v>429</v>
          </cell>
          <cell r="DU539">
            <v>0</v>
          </cell>
          <cell r="DV539">
            <v>7.2489999999999997</v>
          </cell>
          <cell r="DW539">
            <v>16</v>
          </cell>
          <cell r="DX539">
            <v>38.939347956143401</v>
          </cell>
          <cell r="DY539">
            <v>0</v>
          </cell>
          <cell r="DZ539">
            <v>2.2000000000000002</v>
          </cell>
          <cell r="EA539">
            <v>0</v>
          </cell>
          <cell r="EB539">
            <v>105.306276114436</v>
          </cell>
          <cell r="EC539">
            <v>0</v>
          </cell>
          <cell r="ED539">
            <v>0</v>
          </cell>
          <cell r="EE539">
            <v>0</v>
          </cell>
          <cell r="EF539">
            <v>0</v>
          </cell>
          <cell r="EG539">
            <v>0</v>
          </cell>
          <cell r="EH539">
            <v>0</v>
          </cell>
          <cell r="EI539">
            <v>43.8</v>
          </cell>
          <cell r="EJ539">
            <v>0</v>
          </cell>
        </row>
        <row r="540">
          <cell r="B540">
            <v>0</v>
          </cell>
          <cell r="C540">
            <v>0</v>
          </cell>
          <cell r="D540">
            <v>0</v>
          </cell>
          <cell r="E540">
            <v>0</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365</v>
          </cell>
          <cell r="W540">
            <v>1152</v>
          </cell>
          <cell r="X540">
            <v>0</v>
          </cell>
          <cell r="Y540">
            <v>0</v>
          </cell>
          <cell r="Z540">
            <v>0</v>
          </cell>
          <cell r="AA540">
            <v>0</v>
          </cell>
          <cell r="AB540">
            <v>0</v>
          </cell>
          <cell r="AC540">
            <v>0</v>
          </cell>
          <cell r="AD540">
            <v>0</v>
          </cell>
          <cell r="AE540">
            <v>0</v>
          </cell>
          <cell r="AF540">
            <v>0</v>
          </cell>
          <cell r="AG540"/>
          <cell r="AH540"/>
          <cell r="AI540">
            <v>0</v>
          </cell>
          <cell r="AJ540">
            <v>0</v>
          </cell>
          <cell r="AK540"/>
          <cell r="AL540"/>
          <cell r="AM540">
            <v>1674</v>
          </cell>
          <cell r="AN540">
            <v>0</v>
          </cell>
          <cell r="AO540">
            <v>0</v>
          </cell>
          <cell r="AP540"/>
          <cell r="AQ540"/>
          <cell r="AR540"/>
          <cell r="AS540"/>
          <cell r="AT540"/>
          <cell r="AU540"/>
          <cell r="AV540">
            <v>0</v>
          </cell>
          <cell r="AW540">
            <v>0</v>
          </cell>
          <cell r="AX540">
            <v>0</v>
          </cell>
          <cell r="AY540">
            <v>0</v>
          </cell>
          <cell r="AZ540">
            <v>0</v>
          </cell>
          <cell r="BA540">
            <v>0</v>
          </cell>
          <cell r="BB540">
            <v>0</v>
          </cell>
          <cell r="BC540">
            <v>3.0520808866102702</v>
          </cell>
          <cell r="BD540">
            <v>0</v>
          </cell>
          <cell r="BE540">
            <v>0</v>
          </cell>
          <cell r="BF540">
            <v>0</v>
          </cell>
          <cell r="BG540">
            <v>0</v>
          </cell>
          <cell r="BH540">
            <v>0</v>
          </cell>
          <cell r="BI540">
            <v>0</v>
          </cell>
          <cell r="BJ540">
            <v>0</v>
          </cell>
          <cell r="BK540">
            <v>0</v>
          </cell>
          <cell r="BL540">
            <v>0</v>
          </cell>
          <cell r="BM540">
            <v>0</v>
          </cell>
          <cell r="BN540">
            <v>0</v>
          </cell>
          <cell r="BO540">
            <v>0</v>
          </cell>
          <cell r="BP540">
            <v>0</v>
          </cell>
          <cell r="BQ540">
            <v>0</v>
          </cell>
          <cell r="BR540">
            <v>0</v>
          </cell>
          <cell r="BS540">
            <v>0</v>
          </cell>
          <cell r="BT540">
            <v>0</v>
          </cell>
          <cell r="BU540">
            <v>0</v>
          </cell>
          <cell r="BV540">
            <v>0</v>
          </cell>
          <cell r="BW540">
            <v>0</v>
          </cell>
          <cell r="BX540">
            <v>0</v>
          </cell>
          <cell r="BY540">
            <v>0</v>
          </cell>
          <cell r="BZ540">
            <v>0</v>
          </cell>
          <cell r="CA540">
            <v>0</v>
          </cell>
          <cell r="CB540">
            <v>0</v>
          </cell>
          <cell r="CC540">
            <v>0</v>
          </cell>
          <cell r="CD540">
            <v>166</v>
          </cell>
          <cell r="CE540">
            <v>0</v>
          </cell>
          <cell r="CF540">
            <v>0</v>
          </cell>
          <cell r="CG540">
            <v>0</v>
          </cell>
          <cell r="CH540">
            <v>0</v>
          </cell>
          <cell r="CI540">
            <v>0</v>
          </cell>
          <cell r="CJ540">
            <v>0</v>
          </cell>
          <cell r="CK540">
            <v>0</v>
          </cell>
          <cell r="CL540">
            <v>2.2000000000000002</v>
          </cell>
          <cell r="CM540">
            <v>0</v>
          </cell>
          <cell r="CN540">
            <v>0</v>
          </cell>
          <cell r="CO540">
            <v>0</v>
          </cell>
          <cell r="CP540">
            <v>0</v>
          </cell>
          <cell r="CQ540">
            <v>0</v>
          </cell>
          <cell r="CR540">
            <v>0</v>
          </cell>
          <cell r="CS540">
            <v>0</v>
          </cell>
          <cell r="CT540">
            <v>0</v>
          </cell>
          <cell r="CU540">
            <v>0</v>
          </cell>
          <cell r="CV540">
            <v>0</v>
          </cell>
          <cell r="CW540">
            <v>0</v>
          </cell>
          <cell r="CX540">
            <v>0</v>
          </cell>
          <cell r="CY540">
            <v>0</v>
          </cell>
          <cell r="CZ540">
            <v>0</v>
          </cell>
          <cell r="DA540">
            <v>0</v>
          </cell>
          <cell r="DB540">
            <v>0</v>
          </cell>
          <cell r="DC540">
            <v>0</v>
          </cell>
          <cell r="DD540">
            <v>0</v>
          </cell>
          <cell r="DE540">
            <v>0</v>
          </cell>
          <cell r="DF540">
            <v>0</v>
          </cell>
          <cell r="DG540">
            <v>0</v>
          </cell>
          <cell r="DH540">
            <v>0</v>
          </cell>
          <cell r="DI540">
            <v>0</v>
          </cell>
          <cell r="DJ540">
            <v>0</v>
          </cell>
          <cell r="DK540">
            <v>0</v>
          </cell>
          <cell r="DL540">
            <v>0</v>
          </cell>
          <cell r="DM540">
            <v>0</v>
          </cell>
          <cell r="DN540">
            <v>0</v>
          </cell>
          <cell r="DO540">
            <v>0</v>
          </cell>
          <cell r="DP540">
            <v>0</v>
          </cell>
          <cell r="DQ540">
            <v>0</v>
          </cell>
          <cell r="DR540">
            <v>0</v>
          </cell>
          <cell r="DS540">
            <v>0</v>
          </cell>
          <cell r="DT540">
            <v>0</v>
          </cell>
          <cell r="DU540">
            <v>0</v>
          </cell>
          <cell r="DV540">
            <v>0</v>
          </cell>
          <cell r="DW540">
            <v>0</v>
          </cell>
          <cell r="DX540">
            <v>0</v>
          </cell>
          <cell r="DY540">
            <v>0</v>
          </cell>
          <cell r="DZ540">
            <v>4.0999999999999996</v>
          </cell>
          <cell r="EA540">
            <v>0</v>
          </cell>
          <cell r="EB540">
            <v>0</v>
          </cell>
          <cell r="EC540">
            <v>0</v>
          </cell>
          <cell r="ED540">
            <v>0</v>
          </cell>
          <cell r="EE540">
            <v>0</v>
          </cell>
          <cell r="EF540">
            <v>0</v>
          </cell>
          <cell r="EG540">
            <v>0</v>
          </cell>
          <cell r="EH540">
            <v>0</v>
          </cell>
          <cell r="EI540">
            <v>0</v>
          </cell>
          <cell r="EJ540">
            <v>0</v>
          </cell>
        </row>
        <row r="541">
          <cell r="B541">
            <v>0</v>
          </cell>
          <cell r="C541">
            <v>0</v>
          </cell>
          <cell r="D541">
            <v>7</v>
          </cell>
          <cell r="E541">
            <v>0</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cell r="AF541">
            <v>0</v>
          </cell>
          <cell r="AG541"/>
          <cell r="AH541"/>
          <cell r="AI541">
            <v>0</v>
          </cell>
          <cell r="AJ541">
            <v>0</v>
          </cell>
          <cell r="AK541"/>
          <cell r="AL541"/>
          <cell r="AM541">
            <v>0</v>
          </cell>
          <cell r="AN541">
            <v>0</v>
          </cell>
          <cell r="AO541">
            <v>0</v>
          </cell>
          <cell r="AP541"/>
          <cell r="AQ541"/>
          <cell r="AR541"/>
          <cell r="AS541"/>
          <cell r="AT541"/>
          <cell r="AU541"/>
          <cell r="AV541">
            <v>0</v>
          </cell>
          <cell r="AW541">
            <v>0</v>
          </cell>
          <cell r="AX541">
            <v>0</v>
          </cell>
          <cell r="AY541">
            <v>0</v>
          </cell>
          <cell r="AZ541">
            <v>0</v>
          </cell>
          <cell r="BA541">
            <v>0</v>
          </cell>
          <cell r="BB541">
            <v>0</v>
          </cell>
          <cell r="BC541">
            <v>0</v>
          </cell>
          <cell r="BD541">
            <v>0</v>
          </cell>
          <cell r="BE541">
            <v>0</v>
          </cell>
          <cell r="BF541">
            <v>1.048</v>
          </cell>
          <cell r="BG541">
            <v>0</v>
          </cell>
          <cell r="BH541">
            <v>0</v>
          </cell>
          <cell r="BI541">
            <v>0</v>
          </cell>
          <cell r="BJ541">
            <v>0</v>
          </cell>
          <cell r="BK541">
            <v>0</v>
          </cell>
          <cell r="BL541">
            <v>0</v>
          </cell>
          <cell r="BM541">
            <v>0</v>
          </cell>
          <cell r="BN541">
            <v>10.8</v>
          </cell>
          <cell r="BO541">
            <v>0</v>
          </cell>
          <cell r="BP541">
            <v>0</v>
          </cell>
          <cell r="BQ541">
            <v>0</v>
          </cell>
          <cell r="BR541">
            <v>0</v>
          </cell>
          <cell r="BS541">
            <v>0</v>
          </cell>
          <cell r="BT541">
            <v>0</v>
          </cell>
          <cell r="BU541">
            <v>0</v>
          </cell>
          <cell r="BV541">
            <v>0</v>
          </cell>
          <cell r="BW541">
            <v>0</v>
          </cell>
          <cell r="BX541">
            <v>0</v>
          </cell>
          <cell r="BY541">
            <v>0</v>
          </cell>
          <cell r="BZ541">
            <v>0</v>
          </cell>
          <cell r="CA541">
            <v>0</v>
          </cell>
          <cell r="CB541">
            <v>0</v>
          </cell>
          <cell r="CC541">
            <v>0</v>
          </cell>
          <cell r="CD541">
            <v>0</v>
          </cell>
          <cell r="CE541">
            <v>0</v>
          </cell>
          <cell r="CF541">
            <v>0</v>
          </cell>
          <cell r="CG541">
            <v>0</v>
          </cell>
          <cell r="CH541">
            <v>0</v>
          </cell>
          <cell r="CI541">
            <v>0</v>
          </cell>
          <cell r="CJ541">
            <v>10</v>
          </cell>
          <cell r="CK541">
            <v>0</v>
          </cell>
          <cell r="CL541">
            <v>0</v>
          </cell>
          <cell r="CM541">
            <v>0</v>
          </cell>
          <cell r="CN541">
            <v>0</v>
          </cell>
          <cell r="CO541">
            <v>0</v>
          </cell>
          <cell r="CP541">
            <v>0</v>
          </cell>
          <cell r="CQ541">
            <v>0</v>
          </cell>
          <cell r="CR541">
            <v>0</v>
          </cell>
          <cell r="CS541">
            <v>0</v>
          </cell>
          <cell r="CT541">
            <v>0</v>
          </cell>
          <cell r="CU541">
            <v>0</v>
          </cell>
          <cell r="CV541">
            <v>0</v>
          </cell>
          <cell r="CW541">
            <v>0</v>
          </cell>
          <cell r="CX541">
            <v>0</v>
          </cell>
          <cell r="CY541">
            <v>0</v>
          </cell>
          <cell r="CZ541">
            <v>0</v>
          </cell>
          <cell r="DA541">
            <v>0</v>
          </cell>
          <cell r="DB541">
            <v>0</v>
          </cell>
          <cell r="DC541">
            <v>0</v>
          </cell>
          <cell r="DD541">
            <v>0</v>
          </cell>
          <cell r="DE541">
            <v>0</v>
          </cell>
          <cell r="DF541">
            <v>0</v>
          </cell>
          <cell r="DG541">
            <v>0</v>
          </cell>
          <cell r="DH541">
            <v>0</v>
          </cell>
          <cell r="DI541">
            <v>0</v>
          </cell>
          <cell r="DJ541">
            <v>0</v>
          </cell>
          <cell r="DK541">
            <v>0</v>
          </cell>
          <cell r="DL541">
            <v>0</v>
          </cell>
          <cell r="DM541">
            <v>0</v>
          </cell>
          <cell r="DN541">
            <v>0</v>
          </cell>
          <cell r="DO541">
            <v>0</v>
          </cell>
          <cell r="DP541">
            <v>0</v>
          </cell>
          <cell r="DQ541">
            <v>0</v>
          </cell>
          <cell r="DR541">
            <v>0</v>
          </cell>
          <cell r="DS541">
            <v>0</v>
          </cell>
          <cell r="DT541">
            <v>0</v>
          </cell>
          <cell r="DU541">
            <v>0</v>
          </cell>
          <cell r="DV541">
            <v>0</v>
          </cell>
          <cell r="DW541">
            <v>0</v>
          </cell>
          <cell r="DX541">
            <v>0</v>
          </cell>
          <cell r="DY541">
            <v>0</v>
          </cell>
          <cell r="DZ541">
            <v>0</v>
          </cell>
          <cell r="EA541">
            <v>0</v>
          </cell>
          <cell r="EB541">
            <v>0</v>
          </cell>
          <cell r="EC541">
            <v>0</v>
          </cell>
          <cell r="ED541">
            <v>0</v>
          </cell>
          <cell r="EE541">
            <v>0</v>
          </cell>
          <cell r="EF541">
            <v>0</v>
          </cell>
          <cell r="EG541">
            <v>0</v>
          </cell>
          <cell r="EH541">
            <v>0</v>
          </cell>
          <cell r="EI541">
            <v>0</v>
          </cell>
          <cell r="EJ541">
            <v>0</v>
          </cell>
        </row>
        <row r="542">
          <cell r="B542">
            <v>0</v>
          </cell>
          <cell r="C542">
            <v>0.9</v>
          </cell>
          <cell r="D542">
            <v>80</v>
          </cell>
          <cell r="E542">
            <v>0</v>
          </cell>
          <cell r="F542">
            <v>0</v>
          </cell>
          <cell r="G542">
            <v>0</v>
          </cell>
          <cell r="H542">
            <v>20.45</v>
          </cell>
          <cell r="I542">
            <v>3.6</v>
          </cell>
          <cell r="J542">
            <v>97.75</v>
          </cell>
          <cell r="K542">
            <v>0</v>
          </cell>
          <cell r="L542">
            <v>0</v>
          </cell>
          <cell r="M542">
            <v>0</v>
          </cell>
          <cell r="N542">
            <v>0</v>
          </cell>
          <cell r="O542">
            <v>101.3</v>
          </cell>
          <cell r="P542">
            <v>57.01</v>
          </cell>
          <cell r="Q542">
            <v>93.4</v>
          </cell>
          <cell r="R542">
            <v>0.3</v>
          </cell>
          <cell r="S542">
            <v>0</v>
          </cell>
          <cell r="T542">
            <v>0</v>
          </cell>
          <cell r="U542">
            <v>0</v>
          </cell>
          <cell r="V542">
            <v>365</v>
          </cell>
          <cell r="W542">
            <v>1152</v>
          </cell>
          <cell r="X542">
            <v>0</v>
          </cell>
          <cell r="Y542">
            <v>0</v>
          </cell>
          <cell r="Z542">
            <v>46.8</v>
          </cell>
          <cell r="AA542">
            <v>25.7</v>
          </cell>
          <cell r="AB542">
            <v>0</v>
          </cell>
          <cell r="AC542">
            <v>0</v>
          </cell>
          <cell r="AD542">
            <v>780.25891059008302</v>
          </cell>
          <cell r="AE542">
            <v>0</v>
          </cell>
          <cell r="AF542">
            <v>0.3</v>
          </cell>
          <cell r="AG542"/>
          <cell r="AH542">
            <v>11.5</v>
          </cell>
          <cell r="AI542">
            <v>0</v>
          </cell>
          <cell r="AJ542">
            <v>279.60000000000002</v>
          </cell>
          <cell r="AK542">
            <v>0</v>
          </cell>
          <cell r="AL542">
            <v>0</v>
          </cell>
          <cell r="AM542">
            <v>1674</v>
          </cell>
          <cell r="AN542">
            <v>0</v>
          </cell>
          <cell r="AO542">
            <v>71.3</v>
          </cell>
          <cell r="AP542">
            <v>0</v>
          </cell>
          <cell r="AQ542">
            <v>0</v>
          </cell>
          <cell r="AR542">
            <v>0</v>
          </cell>
          <cell r="AS542">
            <v>0</v>
          </cell>
          <cell r="AT542">
            <v>0</v>
          </cell>
          <cell r="AU542">
            <v>0</v>
          </cell>
          <cell r="AV542">
            <v>0</v>
          </cell>
          <cell r="AW542">
            <v>0</v>
          </cell>
          <cell r="AX542">
            <v>0</v>
          </cell>
          <cell r="AY542">
            <v>0</v>
          </cell>
          <cell r="AZ542">
            <v>32.22</v>
          </cell>
          <cell r="BA542">
            <v>0</v>
          </cell>
          <cell r="BB542">
            <v>0</v>
          </cell>
          <cell r="BC542">
            <v>12.88268148</v>
          </cell>
          <cell r="BD542">
            <v>0</v>
          </cell>
          <cell r="BE542">
            <v>0</v>
          </cell>
          <cell r="BF542">
            <v>23.847999999999999</v>
          </cell>
          <cell r="BG542">
            <v>0</v>
          </cell>
          <cell r="BH542">
            <v>66.806675376019498</v>
          </cell>
          <cell r="BI542">
            <v>7.4863748384147</v>
          </cell>
          <cell r="BJ542">
            <v>5.5304561837269697</v>
          </cell>
          <cell r="BK542">
            <v>0</v>
          </cell>
          <cell r="BL542">
            <v>1.3</v>
          </cell>
          <cell r="BM542">
            <v>2</v>
          </cell>
          <cell r="BN542">
            <v>63.15</v>
          </cell>
          <cell r="BO542">
            <v>13.464</v>
          </cell>
          <cell r="BP542">
            <v>0</v>
          </cell>
          <cell r="BQ542">
            <v>108.81</v>
          </cell>
          <cell r="BR542">
            <v>3.11</v>
          </cell>
          <cell r="BS542">
            <v>108.210551071262</v>
          </cell>
          <cell r="BT542">
            <v>3.4</v>
          </cell>
          <cell r="BU542">
            <v>67.34</v>
          </cell>
          <cell r="BV542">
            <v>0</v>
          </cell>
          <cell r="BW542">
            <v>0</v>
          </cell>
          <cell r="BX542">
            <v>18.29</v>
          </cell>
          <cell r="BY542">
            <v>0</v>
          </cell>
          <cell r="BZ542">
            <v>0</v>
          </cell>
          <cell r="CA542">
            <v>34.9</v>
          </cell>
          <cell r="CB542">
            <v>0</v>
          </cell>
          <cell r="CC542">
            <v>48.7</v>
          </cell>
          <cell r="CD542">
            <v>199</v>
          </cell>
          <cell r="CE542">
            <v>10.3</v>
          </cell>
          <cell r="CF542">
            <v>8.6199999999999992</v>
          </cell>
          <cell r="CG542">
            <v>67</v>
          </cell>
          <cell r="CH542">
            <v>0</v>
          </cell>
          <cell r="CI542">
            <v>11.4</v>
          </cell>
          <cell r="CJ542">
            <v>22</v>
          </cell>
          <cell r="CK542">
            <v>2</v>
          </cell>
          <cell r="CL542">
            <v>86.8</v>
          </cell>
          <cell r="CM542">
            <v>33.4</v>
          </cell>
          <cell r="CN542">
            <v>30</v>
          </cell>
          <cell r="CO542">
            <v>13.5</v>
          </cell>
          <cell r="CP542">
            <v>2.4</v>
          </cell>
          <cell r="CQ542">
            <v>90.602000000000004</v>
          </cell>
          <cell r="CR542">
            <v>11.664</v>
          </cell>
          <cell r="CS542">
            <v>513.76300000000003</v>
          </cell>
          <cell r="CT542">
            <v>83.150999999999996</v>
          </cell>
          <cell r="CU542">
            <v>0</v>
          </cell>
          <cell r="CV542">
            <v>405.6</v>
          </cell>
          <cell r="CW542">
            <v>37.654000000000003</v>
          </cell>
          <cell r="CX542">
            <v>538.35199999999998</v>
          </cell>
          <cell r="CY542">
            <v>0</v>
          </cell>
          <cell r="CZ542">
            <v>557.43899999999996</v>
          </cell>
          <cell r="DA542">
            <v>0</v>
          </cell>
          <cell r="DB542">
            <v>145.113</v>
          </cell>
          <cell r="DC542">
            <v>55.026000000000003</v>
          </cell>
          <cell r="DD542">
            <v>21.681000000000001</v>
          </cell>
          <cell r="DE542">
            <v>0</v>
          </cell>
          <cell r="DF542">
            <v>138.10400000000001</v>
          </cell>
          <cell r="DG542">
            <v>737.44899999999996</v>
          </cell>
          <cell r="DH542">
            <v>12.253</v>
          </cell>
          <cell r="DI542">
            <v>46.246000000000002</v>
          </cell>
          <cell r="DJ542">
            <v>86.966999999999999</v>
          </cell>
          <cell r="DK542">
            <v>0</v>
          </cell>
          <cell r="DL542">
            <v>31</v>
          </cell>
          <cell r="DM542">
            <v>407.22</v>
          </cell>
          <cell r="DN542">
            <v>12.641999999999999</v>
          </cell>
          <cell r="DO542">
            <v>124.595</v>
          </cell>
          <cell r="DP542">
            <v>417.60500000000002</v>
          </cell>
          <cell r="DQ542">
            <v>42.753999999999998</v>
          </cell>
          <cell r="DR542">
            <v>1025.5450000000001</v>
          </cell>
          <cell r="DS542">
            <v>0</v>
          </cell>
          <cell r="DT542">
            <v>429</v>
          </cell>
          <cell r="DU542">
            <v>0</v>
          </cell>
          <cell r="DV542">
            <v>7.2489999999999997</v>
          </cell>
          <cell r="DW542">
            <v>16</v>
          </cell>
          <cell r="DX542">
            <v>38.939347956143401</v>
          </cell>
          <cell r="DY542">
            <v>0</v>
          </cell>
          <cell r="DZ542">
            <v>6.3</v>
          </cell>
          <cell r="EA542">
            <v>0</v>
          </cell>
          <cell r="EB542">
            <v>105.306276114436</v>
          </cell>
          <cell r="EC542">
            <v>0</v>
          </cell>
          <cell r="ED542">
            <v>0</v>
          </cell>
          <cell r="EE542">
            <v>0</v>
          </cell>
          <cell r="EF542">
            <v>0</v>
          </cell>
          <cell r="EG542">
            <v>0</v>
          </cell>
          <cell r="EH542">
            <v>0</v>
          </cell>
          <cell r="EI542">
            <v>43.8</v>
          </cell>
          <cell r="EJ542">
            <v>0</v>
          </cell>
        </row>
        <row r="543">
          <cell r="B543">
            <v>0</v>
          </cell>
          <cell r="C543">
            <v>0</v>
          </cell>
          <cell r="D543">
            <v>75</v>
          </cell>
          <cell r="E543">
            <v>0</v>
          </cell>
          <cell r="F543">
            <v>0</v>
          </cell>
          <cell r="G543">
            <v>0</v>
          </cell>
          <cell r="H543">
            <v>15</v>
          </cell>
          <cell r="I543">
            <v>3.6</v>
          </cell>
          <cell r="J543">
            <v>280</v>
          </cell>
          <cell r="K543">
            <v>0</v>
          </cell>
          <cell r="L543">
            <v>0</v>
          </cell>
          <cell r="M543">
            <v>0</v>
          </cell>
          <cell r="N543">
            <v>0</v>
          </cell>
          <cell r="O543">
            <v>161.80000000000001</v>
          </cell>
          <cell r="P543">
            <v>106.423</v>
          </cell>
          <cell r="Q543">
            <v>26.8</v>
          </cell>
          <cell r="R543">
            <v>0</v>
          </cell>
          <cell r="S543">
            <v>0</v>
          </cell>
          <cell r="T543">
            <v>0</v>
          </cell>
          <cell r="U543">
            <v>0</v>
          </cell>
          <cell r="V543">
            <v>0</v>
          </cell>
          <cell r="W543">
            <v>0</v>
          </cell>
          <cell r="X543">
            <v>0</v>
          </cell>
          <cell r="Y543">
            <v>0</v>
          </cell>
          <cell r="Z543">
            <v>3.9</v>
          </cell>
          <cell r="AA543">
            <v>61.55</v>
          </cell>
          <cell r="AB543">
            <v>0</v>
          </cell>
          <cell r="AC543">
            <v>0</v>
          </cell>
          <cell r="AD543">
            <v>553.08376452435402</v>
          </cell>
          <cell r="AE543">
            <v>0</v>
          </cell>
          <cell r="AF543">
            <v>0.2</v>
          </cell>
          <cell r="AG543">
            <v>403.2</v>
          </cell>
          <cell r="AH543">
            <v>10</v>
          </cell>
          <cell r="AI543">
            <v>0</v>
          </cell>
          <cell r="AJ543">
            <v>72.150000000000006</v>
          </cell>
          <cell r="AK543"/>
          <cell r="AL543"/>
          <cell r="AM543">
            <v>0</v>
          </cell>
          <cell r="AN543">
            <v>0</v>
          </cell>
          <cell r="AO543">
            <v>45</v>
          </cell>
          <cell r="AP543"/>
          <cell r="AQ543"/>
          <cell r="AR543"/>
          <cell r="AS543"/>
          <cell r="AT543"/>
          <cell r="AU543"/>
          <cell r="AV543">
            <v>0</v>
          </cell>
          <cell r="AW543">
            <v>0</v>
          </cell>
          <cell r="AX543">
            <v>0</v>
          </cell>
          <cell r="AY543">
            <v>0</v>
          </cell>
          <cell r="AZ543">
            <v>0</v>
          </cell>
          <cell r="BA543">
            <v>0</v>
          </cell>
          <cell r="BB543">
            <v>0</v>
          </cell>
          <cell r="BC543">
            <v>4.5701398836499996</v>
          </cell>
          <cell r="BD543">
            <v>0</v>
          </cell>
          <cell r="BE543">
            <v>0</v>
          </cell>
          <cell r="BF543">
            <v>21.8</v>
          </cell>
          <cell r="BG543">
            <v>0</v>
          </cell>
          <cell r="BH543">
            <v>18.245813759139299</v>
          </cell>
          <cell r="BI543">
            <v>0</v>
          </cell>
          <cell r="BJ543">
            <v>0</v>
          </cell>
          <cell r="BK543">
            <v>0</v>
          </cell>
          <cell r="BL543">
            <v>0</v>
          </cell>
          <cell r="BM543">
            <v>2</v>
          </cell>
          <cell r="BN543">
            <v>91.6</v>
          </cell>
          <cell r="BO543">
            <v>21.978449999999999</v>
          </cell>
          <cell r="BP543">
            <v>0</v>
          </cell>
          <cell r="BQ543">
            <v>0</v>
          </cell>
          <cell r="BR543">
            <v>3.54</v>
          </cell>
          <cell r="BS543">
            <v>0</v>
          </cell>
          <cell r="BT543">
            <v>0</v>
          </cell>
          <cell r="BU543">
            <v>5.0999999999999996</v>
          </cell>
          <cell r="BV543">
            <v>0</v>
          </cell>
          <cell r="BW543">
            <v>0</v>
          </cell>
          <cell r="BX543">
            <v>3.9</v>
          </cell>
          <cell r="BY543">
            <v>0</v>
          </cell>
          <cell r="BZ543">
            <v>0</v>
          </cell>
          <cell r="CA543">
            <v>0</v>
          </cell>
          <cell r="CB543">
            <v>0</v>
          </cell>
          <cell r="CC543">
            <v>22.1</v>
          </cell>
          <cell r="CD543">
            <v>2</v>
          </cell>
          <cell r="CE543">
            <v>0</v>
          </cell>
          <cell r="CF543">
            <v>2</v>
          </cell>
          <cell r="CG543">
            <v>65</v>
          </cell>
          <cell r="CH543">
            <v>0</v>
          </cell>
          <cell r="CI543">
            <v>3.3</v>
          </cell>
          <cell r="CJ543">
            <v>9</v>
          </cell>
          <cell r="CK543">
            <v>0</v>
          </cell>
          <cell r="CL543">
            <v>115.7</v>
          </cell>
          <cell r="CM543">
            <v>23.3</v>
          </cell>
          <cell r="CN543">
            <v>0</v>
          </cell>
          <cell r="CO543">
            <v>12.75</v>
          </cell>
          <cell r="CP543">
            <v>4.2</v>
          </cell>
          <cell r="CQ543">
            <v>62.491999999999997</v>
          </cell>
          <cell r="CR543">
            <v>0</v>
          </cell>
          <cell r="CS543">
            <v>649.70299999999997</v>
          </cell>
          <cell r="CT543">
            <v>155.63800000000001</v>
          </cell>
          <cell r="CU543">
            <v>0.28599999999999998</v>
          </cell>
          <cell r="CV543">
            <v>612.21900000000005</v>
          </cell>
          <cell r="CW543">
            <v>30.148</v>
          </cell>
          <cell r="CX543">
            <v>443.48500000000001</v>
          </cell>
          <cell r="CY543">
            <v>0</v>
          </cell>
          <cell r="CZ543">
            <v>427.113</v>
          </cell>
          <cell r="DA543">
            <v>0</v>
          </cell>
          <cell r="DB543">
            <v>96.647999999999996</v>
          </cell>
          <cell r="DC543">
            <v>66.748000000000005</v>
          </cell>
          <cell r="DD543">
            <v>75.650999999999996</v>
          </cell>
          <cell r="DE543">
            <v>0</v>
          </cell>
          <cell r="DF543">
            <v>106.592</v>
          </cell>
          <cell r="DG543">
            <v>619.23599999999999</v>
          </cell>
          <cell r="DH543">
            <v>2.8260000000000001</v>
          </cell>
          <cell r="DI543">
            <v>3.625</v>
          </cell>
          <cell r="DJ543">
            <v>79.287000000000006</v>
          </cell>
          <cell r="DK543">
            <v>0</v>
          </cell>
          <cell r="DL543">
            <v>27.736000000000001</v>
          </cell>
          <cell r="DM543">
            <v>420.37799999999999</v>
          </cell>
          <cell r="DN543">
            <v>134.60400000000001</v>
          </cell>
          <cell r="DO543">
            <v>209.87200000000001</v>
          </cell>
          <cell r="DP543">
            <v>239.279</v>
          </cell>
          <cell r="DQ543">
            <v>38.1</v>
          </cell>
          <cell r="DR543">
            <v>1050.1289999999999</v>
          </cell>
          <cell r="DS543">
            <v>0</v>
          </cell>
          <cell r="DT543">
            <v>527.23599999999999</v>
          </cell>
          <cell r="DU543">
            <v>0</v>
          </cell>
          <cell r="DV543">
            <v>1</v>
          </cell>
          <cell r="DW543">
            <v>0</v>
          </cell>
          <cell r="DX543">
            <v>1.379</v>
          </cell>
          <cell r="DY543">
            <v>0</v>
          </cell>
          <cell r="DZ543">
            <v>0</v>
          </cell>
          <cell r="EA543">
            <v>0</v>
          </cell>
          <cell r="EB543">
            <v>123.255195606665</v>
          </cell>
          <cell r="EC543">
            <v>0</v>
          </cell>
          <cell r="ED543">
            <v>0</v>
          </cell>
          <cell r="EE543">
            <v>0</v>
          </cell>
          <cell r="EF543">
            <v>0</v>
          </cell>
          <cell r="EG543">
            <v>0</v>
          </cell>
          <cell r="EH543">
            <v>0</v>
          </cell>
          <cell r="EI543">
            <v>46.4</v>
          </cell>
          <cell r="EJ543">
            <v>0</v>
          </cell>
        </row>
        <row r="544">
          <cell r="B544">
            <v>0</v>
          </cell>
          <cell r="C544">
            <v>0</v>
          </cell>
          <cell r="D544">
            <v>0</v>
          </cell>
          <cell r="E544">
            <v>0</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517</v>
          </cell>
          <cell r="W544">
            <v>1157</v>
          </cell>
          <cell r="X544">
            <v>0</v>
          </cell>
          <cell r="Y544">
            <v>0</v>
          </cell>
          <cell r="Z544">
            <v>0</v>
          </cell>
          <cell r="AA544">
            <v>0</v>
          </cell>
          <cell r="AB544">
            <v>0</v>
          </cell>
          <cell r="AC544">
            <v>0</v>
          </cell>
          <cell r="AD544">
            <v>0</v>
          </cell>
          <cell r="AE544">
            <v>3.0069970000000001</v>
          </cell>
          <cell r="AF544">
            <v>0</v>
          </cell>
          <cell r="AG544"/>
          <cell r="AH544"/>
          <cell r="AI544">
            <v>0</v>
          </cell>
          <cell r="AJ544">
            <v>0</v>
          </cell>
          <cell r="AK544"/>
          <cell r="AL544"/>
          <cell r="AM544">
            <v>2856</v>
          </cell>
          <cell r="AN544">
            <v>0</v>
          </cell>
          <cell r="AO544">
            <v>0</v>
          </cell>
          <cell r="AP544"/>
          <cell r="AQ544"/>
          <cell r="AR544"/>
          <cell r="AS544"/>
          <cell r="AT544"/>
          <cell r="AU544"/>
          <cell r="AV544">
            <v>0</v>
          </cell>
          <cell r="AW544">
            <v>0</v>
          </cell>
          <cell r="AX544">
            <v>0</v>
          </cell>
          <cell r="AY544">
            <v>0</v>
          </cell>
          <cell r="AZ544">
            <v>0</v>
          </cell>
          <cell r="BA544">
            <v>0</v>
          </cell>
          <cell r="BB544">
            <v>0</v>
          </cell>
          <cell r="BC544">
            <v>0.83051551352807196</v>
          </cell>
          <cell r="BD544">
            <v>0</v>
          </cell>
          <cell r="BE544">
            <v>0</v>
          </cell>
          <cell r="BF544">
            <v>0</v>
          </cell>
          <cell r="BG544">
            <v>0</v>
          </cell>
          <cell r="BH544">
            <v>0</v>
          </cell>
          <cell r="BI544">
            <v>0</v>
          </cell>
          <cell r="BJ544">
            <v>0</v>
          </cell>
          <cell r="BK544">
            <v>0</v>
          </cell>
          <cell r="BL544">
            <v>0</v>
          </cell>
          <cell r="BM544">
            <v>0</v>
          </cell>
          <cell r="BN544">
            <v>0</v>
          </cell>
          <cell r="BO544">
            <v>0</v>
          </cell>
          <cell r="BP544">
            <v>0</v>
          </cell>
          <cell r="BQ544">
            <v>0</v>
          </cell>
          <cell r="BR544">
            <v>0</v>
          </cell>
          <cell r="BS544">
            <v>0</v>
          </cell>
          <cell r="BT544">
            <v>0</v>
          </cell>
          <cell r="BU544">
            <v>0</v>
          </cell>
          <cell r="BV544">
            <v>0</v>
          </cell>
          <cell r="BW544">
            <v>0</v>
          </cell>
          <cell r="BX544">
            <v>0</v>
          </cell>
          <cell r="BY544">
            <v>0</v>
          </cell>
          <cell r="BZ544">
            <v>0</v>
          </cell>
          <cell r="CA544">
            <v>0</v>
          </cell>
          <cell r="CB544">
            <v>0</v>
          </cell>
          <cell r="CC544">
            <v>0</v>
          </cell>
          <cell r="CD544">
            <v>154</v>
          </cell>
          <cell r="CE544">
            <v>0</v>
          </cell>
          <cell r="CF544">
            <v>0</v>
          </cell>
          <cell r="CG544">
            <v>0</v>
          </cell>
          <cell r="CH544">
            <v>0</v>
          </cell>
          <cell r="CI544">
            <v>0</v>
          </cell>
          <cell r="CJ544">
            <v>0</v>
          </cell>
          <cell r="CK544">
            <v>0</v>
          </cell>
          <cell r="CL544">
            <v>1.5</v>
          </cell>
          <cell r="CM544">
            <v>0</v>
          </cell>
          <cell r="CN544">
            <v>0</v>
          </cell>
          <cell r="CO544">
            <v>0</v>
          </cell>
          <cell r="CP544">
            <v>0</v>
          </cell>
          <cell r="CQ544">
            <v>0</v>
          </cell>
          <cell r="CR544">
            <v>0</v>
          </cell>
          <cell r="CS544">
            <v>0</v>
          </cell>
          <cell r="CT544">
            <v>0</v>
          </cell>
          <cell r="CU544">
            <v>0</v>
          </cell>
          <cell r="CV544">
            <v>0</v>
          </cell>
          <cell r="CW544">
            <v>0</v>
          </cell>
          <cell r="CX544">
            <v>0</v>
          </cell>
          <cell r="CY544">
            <v>0</v>
          </cell>
          <cell r="CZ544">
            <v>0</v>
          </cell>
          <cell r="DA544">
            <v>0</v>
          </cell>
          <cell r="DB544">
            <v>0</v>
          </cell>
          <cell r="DC544">
            <v>0</v>
          </cell>
          <cell r="DD544">
            <v>0</v>
          </cell>
          <cell r="DE544">
            <v>0</v>
          </cell>
          <cell r="DF544">
            <v>0</v>
          </cell>
          <cell r="DG544">
            <v>0</v>
          </cell>
          <cell r="DH544">
            <v>0</v>
          </cell>
          <cell r="DI544">
            <v>0</v>
          </cell>
          <cell r="DJ544">
            <v>0</v>
          </cell>
          <cell r="DK544">
            <v>0</v>
          </cell>
          <cell r="DL544">
            <v>0</v>
          </cell>
          <cell r="DM544">
            <v>0</v>
          </cell>
          <cell r="DN544">
            <v>0</v>
          </cell>
          <cell r="DO544">
            <v>0</v>
          </cell>
          <cell r="DP544">
            <v>0</v>
          </cell>
          <cell r="DQ544">
            <v>0</v>
          </cell>
          <cell r="DR544">
            <v>0</v>
          </cell>
          <cell r="DS544">
            <v>0</v>
          </cell>
          <cell r="DT544">
            <v>0</v>
          </cell>
          <cell r="DU544">
            <v>0</v>
          </cell>
          <cell r="DV544">
            <v>0</v>
          </cell>
          <cell r="DW544">
            <v>0</v>
          </cell>
          <cell r="DX544">
            <v>0</v>
          </cell>
          <cell r="DY544">
            <v>0</v>
          </cell>
          <cell r="DZ544">
            <v>0</v>
          </cell>
          <cell r="EA544">
            <v>0</v>
          </cell>
          <cell r="EB544">
            <v>0</v>
          </cell>
          <cell r="EC544">
            <v>0</v>
          </cell>
          <cell r="ED544">
            <v>0</v>
          </cell>
          <cell r="EE544">
            <v>0</v>
          </cell>
          <cell r="EF544">
            <v>0</v>
          </cell>
          <cell r="EG544">
            <v>0</v>
          </cell>
          <cell r="EH544">
            <v>0</v>
          </cell>
          <cell r="EI544">
            <v>0</v>
          </cell>
          <cell r="EJ544">
            <v>0</v>
          </cell>
        </row>
        <row r="545">
          <cell r="B545">
            <v>0</v>
          </cell>
          <cell r="C545">
            <v>0</v>
          </cell>
          <cell r="D545">
            <v>7</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cell r="AF545">
            <v>0</v>
          </cell>
          <cell r="AG545"/>
          <cell r="AH545"/>
          <cell r="AI545">
            <v>0</v>
          </cell>
          <cell r="AJ545">
            <v>0</v>
          </cell>
          <cell r="AK545"/>
          <cell r="AL545"/>
          <cell r="AM545">
            <v>0</v>
          </cell>
          <cell r="AN545">
            <v>0</v>
          </cell>
          <cell r="AO545">
            <v>0</v>
          </cell>
          <cell r="AP545"/>
          <cell r="AQ545"/>
          <cell r="AR545"/>
          <cell r="AS545"/>
          <cell r="AT545"/>
          <cell r="AU545"/>
          <cell r="AV545">
            <v>0</v>
          </cell>
          <cell r="AW545">
            <v>0</v>
          </cell>
          <cell r="AX545">
            <v>0</v>
          </cell>
          <cell r="AY545">
            <v>0</v>
          </cell>
          <cell r="AZ545">
            <v>0</v>
          </cell>
          <cell r="BA545">
            <v>0</v>
          </cell>
          <cell r="BB545">
            <v>0</v>
          </cell>
          <cell r="BC545">
            <v>0</v>
          </cell>
          <cell r="BD545">
            <v>0</v>
          </cell>
          <cell r="BE545">
            <v>0</v>
          </cell>
          <cell r="BF545">
            <v>1.0129999999999999</v>
          </cell>
          <cell r="BG545">
            <v>0</v>
          </cell>
          <cell r="BH545">
            <v>0</v>
          </cell>
          <cell r="BI545">
            <v>0</v>
          </cell>
          <cell r="BJ545">
            <v>0</v>
          </cell>
          <cell r="BK545">
            <v>0</v>
          </cell>
          <cell r="BL545">
            <v>0</v>
          </cell>
          <cell r="BM545">
            <v>0</v>
          </cell>
          <cell r="BN545">
            <v>10.1</v>
          </cell>
          <cell r="BO545">
            <v>0</v>
          </cell>
          <cell r="BP545">
            <v>0</v>
          </cell>
          <cell r="BQ545">
            <v>0</v>
          </cell>
          <cell r="BR545">
            <v>0</v>
          </cell>
          <cell r="BS545">
            <v>0</v>
          </cell>
          <cell r="BT545">
            <v>0</v>
          </cell>
          <cell r="BU545">
            <v>0</v>
          </cell>
          <cell r="BV545">
            <v>0</v>
          </cell>
          <cell r="BW545">
            <v>0</v>
          </cell>
          <cell r="BX545">
            <v>0</v>
          </cell>
          <cell r="BY545">
            <v>0</v>
          </cell>
          <cell r="BZ545">
            <v>0</v>
          </cell>
          <cell r="CA545">
            <v>0</v>
          </cell>
          <cell r="CB545">
            <v>0</v>
          </cell>
          <cell r="CC545">
            <v>0</v>
          </cell>
          <cell r="CD545">
            <v>0</v>
          </cell>
          <cell r="CE545">
            <v>0</v>
          </cell>
          <cell r="CF545">
            <v>0</v>
          </cell>
          <cell r="CG545">
            <v>0</v>
          </cell>
          <cell r="CH545">
            <v>0</v>
          </cell>
          <cell r="CI545">
            <v>0</v>
          </cell>
          <cell r="CJ545">
            <v>3</v>
          </cell>
          <cell r="CK545">
            <v>0</v>
          </cell>
          <cell r="CL545">
            <v>0</v>
          </cell>
          <cell r="CM545">
            <v>0</v>
          </cell>
          <cell r="CN545">
            <v>0</v>
          </cell>
          <cell r="CO545">
            <v>0</v>
          </cell>
          <cell r="CP545">
            <v>0</v>
          </cell>
          <cell r="CQ545">
            <v>0</v>
          </cell>
          <cell r="CR545">
            <v>0</v>
          </cell>
          <cell r="CS545">
            <v>0</v>
          </cell>
          <cell r="CT545">
            <v>0</v>
          </cell>
          <cell r="CU545">
            <v>0</v>
          </cell>
          <cell r="CV545">
            <v>0</v>
          </cell>
          <cell r="CW545">
            <v>0</v>
          </cell>
          <cell r="CX545">
            <v>0</v>
          </cell>
          <cell r="CY545">
            <v>0</v>
          </cell>
          <cell r="CZ545">
            <v>0</v>
          </cell>
          <cell r="DA545">
            <v>0</v>
          </cell>
          <cell r="DB545">
            <v>0</v>
          </cell>
          <cell r="DC545">
            <v>0</v>
          </cell>
          <cell r="DD545">
            <v>0</v>
          </cell>
          <cell r="DE545">
            <v>0</v>
          </cell>
          <cell r="DF545">
            <v>0</v>
          </cell>
          <cell r="DG545">
            <v>0</v>
          </cell>
          <cell r="DH545">
            <v>0</v>
          </cell>
          <cell r="DI545">
            <v>0</v>
          </cell>
          <cell r="DJ545">
            <v>0</v>
          </cell>
          <cell r="DK545">
            <v>0</v>
          </cell>
          <cell r="DL545">
            <v>0</v>
          </cell>
          <cell r="DM545">
            <v>0</v>
          </cell>
          <cell r="DN545">
            <v>0</v>
          </cell>
          <cell r="DO545">
            <v>0</v>
          </cell>
          <cell r="DP545">
            <v>0</v>
          </cell>
          <cell r="DQ545">
            <v>0</v>
          </cell>
          <cell r="DR545">
            <v>0</v>
          </cell>
          <cell r="DS545">
            <v>0</v>
          </cell>
          <cell r="DT545">
            <v>0</v>
          </cell>
          <cell r="DU545">
            <v>0</v>
          </cell>
          <cell r="DV545">
            <v>0</v>
          </cell>
          <cell r="DW545">
            <v>0</v>
          </cell>
          <cell r="DX545">
            <v>0</v>
          </cell>
          <cell r="DY545">
            <v>0</v>
          </cell>
          <cell r="DZ545">
            <v>0</v>
          </cell>
          <cell r="EA545">
            <v>0</v>
          </cell>
          <cell r="EB545">
            <v>0</v>
          </cell>
          <cell r="EC545">
            <v>0</v>
          </cell>
          <cell r="ED545">
            <v>0</v>
          </cell>
          <cell r="EE545">
            <v>0</v>
          </cell>
          <cell r="EF545">
            <v>0</v>
          </cell>
          <cell r="EG545">
            <v>0</v>
          </cell>
          <cell r="EH545">
            <v>0</v>
          </cell>
          <cell r="EI545">
            <v>0</v>
          </cell>
          <cell r="EJ545">
            <v>0</v>
          </cell>
        </row>
        <row r="546">
          <cell r="B546">
            <v>0</v>
          </cell>
          <cell r="C546">
            <v>0</v>
          </cell>
          <cell r="D546">
            <v>82</v>
          </cell>
          <cell r="E546">
            <v>0</v>
          </cell>
          <cell r="F546">
            <v>0</v>
          </cell>
          <cell r="G546">
            <v>0</v>
          </cell>
          <cell r="H546">
            <v>15</v>
          </cell>
          <cell r="I546">
            <v>3.6</v>
          </cell>
          <cell r="J546">
            <v>280</v>
          </cell>
          <cell r="K546">
            <v>0</v>
          </cell>
          <cell r="L546">
            <v>0</v>
          </cell>
          <cell r="M546">
            <v>0</v>
          </cell>
          <cell r="N546">
            <v>0</v>
          </cell>
          <cell r="O546">
            <v>161.80000000000001</v>
          </cell>
          <cell r="P546">
            <v>106.423</v>
          </cell>
          <cell r="Q546">
            <v>26.8</v>
          </cell>
          <cell r="R546">
            <v>0</v>
          </cell>
          <cell r="S546">
            <v>0</v>
          </cell>
          <cell r="T546">
            <v>0</v>
          </cell>
          <cell r="U546">
            <v>0</v>
          </cell>
          <cell r="V546">
            <v>517</v>
          </cell>
          <cell r="W546">
            <v>1157</v>
          </cell>
          <cell r="X546">
            <v>0</v>
          </cell>
          <cell r="Y546">
            <v>0</v>
          </cell>
          <cell r="Z546">
            <v>3.9</v>
          </cell>
          <cell r="AA546">
            <v>61.55</v>
          </cell>
          <cell r="AB546">
            <v>0</v>
          </cell>
          <cell r="AC546">
            <v>0</v>
          </cell>
          <cell r="AD546">
            <v>553.08376452435402</v>
          </cell>
          <cell r="AE546">
            <v>3.0069970000000001</v>
          </cell>
          <cell r="AF546">
            <v>0.2</v>
          </cell>
          <cell r="AG546"/>
          <cell r="AH546">
            <v>10</v>
          </cell>
          <cell r="AI546">
            <v>0</v>
          </cell>
          <cell r="AJ546">
            <v>72.150000000000006</v>
          </cell>
          <cell r="AK546">
            <v>0</v>
          </cell>
          <cell r="AL546">
            <v>0</v>
          </cell>
          <cell r="AM546">
            <v>2856</v>
          </cell>
          <cell r="AN546">
            <v>0</v>
          </cell>
          <cell r="AO546">
            <v>45</v>
          </cell>
          <cell r="AP546">
            <v>0</v>
          </cell>
          <cell r="AQ546">
            <v>0</v>
          </cell>
          <cell r="AR546">
            <v>0</v>
          </cell>
          <cell r="AS546">
            <v>0</v>
          </cell>
          <cell r="AT546">
            <v>0</v>
          </cell>
          <cell r="AU546">
            <v>0</v>
          </cell>
          <cell r="AV546">
            <v>0</v>
          </cell>
          <cell r="AW546">
            <v>0</v>
          </cell>
          <cell r="AX546">
            <v>0</v>
          </cell>
          <cell r="AY546">
            <v>0</v>
          </cell>
          <cell r="AZ546">
            <v>0</v>
          </cell>
          <cell r="BA546">
            <v>0</v>
          </cell>
          <cell r="BB546">
            <v>0</v>
          </cell>
          <cell r="BC546">
            <v>5.4006553971780704</v>
          </cell>
          <cell r="BD546">
            <v>0</v>
          </cell>
          <cell r="BE546">
            <v>0</v>
          </cell>
          <cell r="BF546">
            <v>22.812999999999999</v>
          </cell>
          <cell r="BG546">
            <v>0</v>
          </cell>
          <cell r="BH546">
            <v>18.245813759139299</v>
          </cell>
          <cell r="BI546">
            <v>0</v>
          </cell>
          <cell r="BJ546">
            <v>0</v>
          </cell>
          <cell r="BK546">
            <v>0</v>
          </cell>
          <cell r="BL546">
            <v>0</v>
          </cell>
          <cell r="BM546">
            <v>2</v>
          </cell>
          <cell r="BN546">
            <v>101.7</v>
          </cell>
          <cell r="BO546">
            <v>21.978449999999999</v>
          </cell>
          <cell r="BP546">
            <v>0</v>
          </cell>
          <cell r="BQ546">
            <v>0</v>
          </cell>
          <cell r="BR546">
            <v>3.54</v>
          </cell>
          <cell r="BS546">
            <v>0</v>
          </cell>
          <cell r="BT546">
            <v>0</v>
          </cell>
          <cell r="BU546">
            <v>5.0999999999999996</v>
          </cell>
          <cell r="BV546">
            <v>0</v>
          </cell>
          <cell r="BW546">
            <v>0</v>
          </cell>
          <cell r="BX546">
            <v>3.9</v>
          </cell>
          <cell r="BY546">
            <v>0</v>
          </cell>
          <cell r="BZ546">
            <v>0</v>
          </cell>
          <cell r="CA546">
            <v>0</v>
          </cell>
          <cell r="CB546">
            <v>0</v>
          </cell>
          <cell r="CC546">
            <v>22.1</v>
          </cell>
          <cell r="CD546">
            <v>156</v>
          </cell>
          <cell r="CE546">
            <v>0</v>
          </cell>
          <cell r="CF546">
            <v>2</v>
          </cell>
          <cell r="CG546">
            <v>65</v>
          </cell>
          <cell r="CH546">
            <v>0</v>
          </cell>
          <cell r="CI546">
            <v>3.3</v>
          </cell>
          <cell r="CJ546">
            <v>12</v>
          </cell>
          <cell r="CK546">
            <v>0</v>
          </cell>
          <cell r="CL546">
            <v>117.2</v>
          </cell>
          <cell r="CM546">
            <v>23.3</v>
          </cell>
          <cell r="CN546">
            <v>0</v>
          </cell>
          <cell r="CO546">
            <v>12.75</v>
          </cell>
          <cell r="CP546">
            <v>4.2</v>
          </cell>
          <cell r="CQ546">
            <v>62.491999999999997</v>
          </cell>
          <cell r="CR546">
            <v>0</v>
          </cell>
          <cell r="CS546">
            <v>649.70299999999997</v>
          </cell>
          <cell r="CT546">
            <v>155.63800000000001</v>
          </cell>
          <cell r="CU546">
            <v>0.28599999999999998</v>
          </cell>
          <cell r="CV546">
            <v>612.21900000000005</v>
          </cell>
          <cell r="CW546">
            <v>30.148</v>
          </cell>
          <cell r="CX546">
            <v>443.48500000000001</v>
          </cell>
          <cell r="CY546">
            <v>0</v>
          </cell>
          <cell r="CZ546">
            <v>427.113</v>
          </cell>
          <cell r="DA546">
            <v>0</v>
          </cell>
          <cell r="DB546">
            <v>96.647999999999996</v>
          </cell>
          <cell r="DC546">
            <v>66.748000000000005</v>
          </cell>
          <cell r="DD546">
            <v>75.650999999999996</v>
          </cell>
          <cell r="DE546">
            <v>0</v>
          </cell>
          <cell r="DF546">
            <v>106.592</v>
          </cell>
          <cell r="DG546">
            <v>619.23599999999999</v>
          </cell>
          <cell r="DH546">
            <v>2.8260000000000001</v>
          </cell>
          <cell r="DI546">
            <v>3.625</v>
          </cell>
          <cell r="DJ546">
            <v>79.287000000000006</v>
          </cell>
          <cell r="DK546">
            <v>0</v>
          </cell>
          <cell r="DL546">
            <v>27.736000000000001</v>
          </cell>
          <cell r="DM546">
            <v>420.37799999999999</v>
          </cell>
          <cell r="DN546">
            <v>134.60400000000001</v>
          </cell>
          <cell r="DO546">
            <v>209.87200000000001</v>
          </cell>
          <cell r="DP546">
            <v>239.279</v>
          </cell>
          <cell r="DQ546">
            <v>38.1</v>
          </cell>
          <cell r="DR546">
            <v>1050.1289999999999</v>
          </cell>
          <cell r="DS546">
            <v>0</v>
          </cell>
          <cell r="DT546">
            <v>527.23599999999999</v>
          </cell>
          <cell r="DU546">
            <v>0</v>
          </cell>
          <cell r="DV546">
            <v>1</v>
          </cell>
          <cell r="DW546">
            <v>0</v>
          </cell>
          <cell r="DX546">
            <v>1.379</v>
          </cell>
          <cell r="DY546">
            <v>0</v>
          </cell>
          <cell r="DZ546">
            <v>0</v>
          </cell>
          <cell r="EA546">
            <v>0</v>
          </cell>
          <cell r="EB546">
            <v>123.255195606665</v>
          </cell>
          <cell r="EC546">
            <v>0</v>
          </cell>
          <cell r="ED546">
            <v>0</v>
          </cell>
          <cell r="EE546">
            <v>0</v>
          </cell>
          <cell r="EF546">
            <v>0</v>
          </cell>
          <cell r="EG546">
            <v>0</v>
          </cell>
          <cell r="EH546">
            <v>0</v>
          </cell>
          <cell r="EI546">
            <v>46.4</v>
          </cell>
          <cell r="EJ546">
            <v>0</v>
          </cell>
        </row>
        <row r="547">
          <cell r="B547">
            <v>0</v>
          </cell>
          <cell r="C547">
            <v>0</v>
          </cell>
          <cell r="D547">
            <v>73</v>
          </cell>
          <cell r="E547">
            <v>0</v>
          </cell>
          <cell r="F547">
            <v>0</v>
          </cell>
          <cell r="G547">
            <v>0</v>
          </cell>
          <cell r="H547">
            <v>15</v>
          </cell>
          <cell r="I547">
            <v>3.6</v>
          </cell>
          <cell r="J547">
            <v>280</v>
          </cell>
          <cell r="K547">
            <v>0</v>
          </cell>
          <cell r="L547">
            <v>0</v>
          </cell>
          <cell r="M547">
            <v>0</v>
          </cell>
          <cell r="N547">
            <v>0</v>
          </cell>
          <cell r="O547">
            <v>161.80000000000001</v>
          </cell>
          <cell r="P547">
            <v>124.08</v>
          </cell>
          <cell r="Q547">
            <v>36</v>
          </cell>
          <cell r="R547">
            <v>0</v>
          </cell>
          <cell r="S547">
            <v>0</v>
          </cell>
          <cell r="T547">
            <v>0</v>
          </cell>
          <cell r="U547">
            <v>0</v>
          </cell>
          <cell r="V547">
            <v>0</v>
          </cell>
          <cell r="W547">
            <v>0</v>
          </cell>
          <cell r="X547">
            <v>0</v>
          </cell>
          <cell r="Y547">
            <v>0</v>
          </cell>
          <cell r="Z547">
            <v>3.9</v>
          </cell>
          <cell r="AA547">
            <v>32.799999999999997</v>
          </cell>
          <cell r="AB547">
            <v>0</v>
          </cell>
          <cell r="AC547">
            <v>0</v>
          </cell>
          <cell r="AD547">
            <v>553.08376452435402</v>
          </cell>
          <cell r="AE547">
            <v>0</v>
          </cell>
          <cell r="AF547">
            <v>0.3</v>
          </cell>
          <cell r="AG547">
            <v>397.2</v>
          </cell>
          <cell r="AH547">
            <v>10.3</v>
          </cell>
          <cell r="AI547">
            <v>0</v>
          </cell>
          <cell r="AJ547">
            <v>120.8</v>
          </cell>
          <cell r="AK547"/>
          <cell r="AL547"/>
          <cell r="AM547">
            <v>0</v>
          </cell>
          <cell r="AN547">
            <v>0</v>
          </cell>
          <cell r="AO547">
            <v>65.900000000000006</v>
          </cell>
          <cell r="AP547"/>
          <cell r="AQ547"/>
          <cell r="AR547"/>
          <cell r="AS547"/>
          <cell r="AT547"/>
          <cell r="AU547"/>
          <cell r="AV547">
            <v>0</v>
          </cell>
          <cell r="AW547">
            <v>0</v>
          </cell>
          <cell r="AX547">
            <v>0</v>
          </cell>
          <cell r="AY547">
            <v>0</v>
          </cell>
          <cell r="AZ547">
            <v>1.94</v>
          </cell>
          <cell r="BA547">
            <v>0</v>
          </cell>
          <cell r="BB547">
            <v>0</v>
          </cell>
          <cell r="BC547">
            <v>4.5701398836499996</v>
          </cell>
          <cell r="BD547">
            <v>0</v>
          </cell>
          <cell r="BE547">
            <v>0</v>
          </cell>
          <cell r="BF547">
            <v>21.8</v>
          </cell>
          <cell r="BG547">
            <v>0</v>
          </cell>
          <cell r="BH547">
            <v>17.095091567939001</v>
          </cell>
          <cell r="BI547">
            <v>2.8038611392413202</v>
          </cell>
          <cell r="BJ547">
            <v>0</v>
          </cell>
          <cell r="BK547">
            <v>0</v>
          </cell>
          <cell r="BL547">
            <v>0</v>
          </cell>
          <cell r="BM547">
            <v>2</v>
          </cell>
          <cell r="BN547">
            <v>29.452999999999999</v>
          </cell>
          <cell r="BO547">
            <v>21.978449999999999</v>
          </cell>
          <cell r="BP547">
            <v>0</v>
          </cell>
          <cell r="BQ547">
            <v>0</v>
          </cell>
          <cell r="BR547">
            <v>3.54</v>
          </cell>
          <cell r="BS547">
            <v>0</v>
          </cell>
          <cell r="BT547">
            <v>1.6</v>
          </cell>
          <cell r="BU547">
            <v>4.99</v>
          </cell>
          <cell r="BV547">
            <v>0</v>
          </cell>
          <cell r="BW547">
            <v>0</v>
          </cell>
          <cell r="BX547">
            <v>5.38</v>
          </cell>
          <cell r="BY547">
            <v>0</v>
          </cell>
          <cell r="BZ547">
            <v>0</v>
          </cell>
          <cell r="CA547">
            <v>0</v>
          </cell>
          <cell r="CB547">
            <v>0</v>
          </cell>
          <cell r="CC547">
            <v>65.7</v>
          </cell>
          <cell r="CD547">
            <v>2</v>
          </cell>
          <cell r="CE547">
            <v>6.17</v>
          </cell>
          <cell r="CF547">
            <v>2</v>
          </cell>
          <cell r="CG547">
            <v>65</v>
          </cell>
          <cell r="CH547">
            <v>0</v>
          </cell>
          <cell r="CI547">
            <v>3.3</v>
          </cell>
          <cell r="CJ547">
            <v>9</v>
          </cell>
          <cell r="CK547">
            <v>2</v>
          </cell>
          <cell r="CL547">
            <v>115.7</v>
          </cell>
          <cell r="CM547">
            <v>23.3</v>
          </cell>
          <cell r="CN547">
            <v>0</v>
          </cell>
          <cell r="CO547">
            <v>12.75</v>
          </cell>
          <cell r="CP547">
            <v>4</v>
          </cell>
          <cell r="CQ547">
            <v>48.695999999999998</v>
          </cell>
          <cell r="CR547">
            <v>0</v>
          </cell>
          <cell r="CS547">
            <v>649.70299999999997</v>
          </cell>
          <cell r="CT547">
            <v>155.63800000000001</v>
          </cell>
          <cell r="CU547">
            <v>0.28599999999999998</v>
          </cell>
          <cell r="CV547">
            <v>612.21900000000005</v>
          </cell>
          <cell r="CW547">
            <v>30.148</v>
          </cell>
          <cell r="CX547">
            <v>521.447</v>
          </cell>
          <cell r="CY547">
            <v>0</v>
          </cell>
          <cell r="CZ547">
            <v>627.29700000000003</v>
          </cell>
          <cell r="DA547">
            <v>0</v>
          </cell>
          <cell r="DB547">
            <v>130.15100000000001</v>
          </cell>
          <cell r="DC547">
            <v>69.403000000000006</v>
          </cell>
          <cell r="DD547">
            <v>73.745000000000005</v>
          </cell>
          <cell r="DE547">
            <v>0</v>
          </cell>
          <cell r="DF547">
            <v>108.14700000000001</v>
          </cell>
          <cell r="DG547">
            <v>652.48500000000001</v>
          </cell>
          <cell r="DH547">
            <v>2.3759999999999999</v>
          </cell>
          <cell r="DI547">
            <v>3.097</v>
          </cell>
          <cell r="DJ547">
            <v>79.22</v>
          </cell>
          <cell r="DK547">
            <v>0</v>
          </cell>
          <cell r="DL547">
            <v>61</v>
          </cell>
          <cell r="DM547">
            <v>420.37799999999999</v>
          </cell>
          <cell r="DN547">
            <v>134.60400000000001</v>
          </cell>
          <cell r="DO547">
            <v>209.87200000000001</v>
          </cell>
          <cell r="DP547">
            <v>256.27199999999999</v>
          </cell>
          <cell r="DQ547">
            <v>38.1</v>
          </cell>
          <cell r="DR547">
            <v>1136.297</v>
          </cell>
          <cell r="DS547">
            <v>0</v>
          </cell>
          <cell r="DT547">
            <v>527.23599999999999</v>
          </cell>
          <cell r="DU547">
            <v>0</v>
          </cell>
          <cell r="DV547">
            <v>1</v>
          </cell>
          <cell r="DW547">
            <v>4</v>
          </cell>
          <cell r="DX547">
            <v>10.184694584028501</v>
          </cell>
          <cell r="DY547">
            <v>0</v>
          </cell>
          <cell r="DZ547">
            <v>17.7</v>
          </cell>
          <cell r="EA547">
            <v>0</v>
          </cell>
          <cell r="EB547">
            <v>107.975008409948</v>
          </cell>
          <cell r="EC547">
            <v>0</v>
          </cell>
          <cell r="ED547">
            <v>0</v>
          </cell>
          <cell r="EE547">
            <v>0</v>
          </cell>
          <cell r="EF547">
            <v>0</v>
          </cell>
          <cell r="EG547">
            <v>0</v>
          </cell>
          <cell r="EH547">
            <v>0</v>
          </cell>
          <cell r="EI547">
            <v>46.4</v>
          </cell>
          <cell r="EJ547">
            <v>0</v>
          </cell>
        </row>
        <row r="548">
          <cell r="B548">
            <v>0</v>
          </cell>
          <cell r="C548">
            <v>0</v>
          </cell>
          <cell r="D548">
            <v>0</v>
          </cell>
          <cell r="E548">
            <v>0</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292</v>
          </cell>
          <cell r="W548">
            <v>1157</v>
          </cell>
          <cell r="X548">
            <v>0</v>
          </cell>
          <cell r="Y548">
            <v>0</v>
          </cell>
          <cell r="Z548">
            <v>0</v>
          </cell>
          <cell r="AA548">
            <v>0</v>
          </cell>
          <cell r="AB548">
            <v>0</v>
          </cell>
          <cell r="AC548">
            <v>0</v>
          </cell>
          <cell r="AD548">
            <v>0</v>
          </cell>
          <cell r="AE548">
            <v>0</v>
          </cell>
          <cell r="AF548">
            <v>0</v>
          </cell>
          <cell r="AG548"/>
          <cell r="AH548"/>
          <cell r="AI548">
            <v>0</v>
          </cell>
          <cell r="AJ548">
            <v>0</v>
          </cell>
          <cell r="AK548"/>
          <cell r="AL548"/>
          <cell r="AM548">
            <v>2856</v>
          </cell>
          <cell r="AN548">
            <v>0</v>
          </cell>
          <cell r="AO548">
            <v>0</v>
          </cell>
          <cell r="AP548"/>
          <cell r="AQ548"/>
          <cell r="AR548"/>
          <cell r="AS548"/>
          <cell r="AT548"/>
          <cell r="AU548"/>
          <cell r="AV548">
            <v>0</v>
          </cell>
          <cell r="AW548">
            <v>0</v>
          </cell>
          <cell r="AX548">
            <v>0</v>
          </cell>
          <cell r="AY548">
            <v>0</v>
          </cell>
          <cell r="AZ548">
            <v>0</v>
          </cell>
          <cell r="BA548">
            <v>0</v>
          </cell>
          <cell r="BB548">
            <v>0</v>
          </cell>
          <cell r="BC548">
            <v>0.74953871634999902</v>
          </cell>
          <cell r="BD548">
            <v>0</v>
          </cell>
          <cell r="BE548">
            <v>0</v>
          </cell>
          <cell r="BF548">
            <v>0</v>
          </cell>
          <cell r="BG548">
            <v>0</v>
          </cell>
          <cell r="BH548">
            <v>0</v>
          </cell>
          <cell r="BI548">
            <v>0</v>
          </cell>
          <cell r="BJ548">
            <v>0</v>
          </cell>
          <cell r="BK548">
            <v>0</v>
          </cell>
          <cell r="BL548">
            <v>0</v>
          </cell>
          <cell r="BM548">
            <v>0</v>
          </cell>
          <cell r="BN548">
            <v>0</v>
          </cell>
          <cell r="BO548">
            <v>0</v>
          </cell>
          <cell r="BP548">
            <v>0</v>
          </cell>
          <cell r="BQ548">
            <v>91.888999999999996</v>
          </cell>
          <cell r="BR548">
            <v>0</v>
          </cell>
          <cell r="BS548">
            <v>0</v>
          </cell>
          <cell r="BT548">
            <v>0</v>
          </cell>
          <cell r="BU548">
            <v>0</v>
          </cell>
          <cell r="BV548">
            <v>0</v>
          </cell>
          <cell r="BW548">
            <v>0</v>
          </cell>
          <cell r="BX548">
            <v>0</v>
          </cell>
          <cell r="BY548">
            <v>0</v>
          </cell>
          <cell r="BZ548">
            <v>0</v>
          </cell>
          <cell r="CA548">
            <v>0</v>
          </cell>
          <cell r="CB548">
            <v>0</v>
          </cell>
          <cell r="CC548">
            <v>0</v>
          </cell>
          <cell r="CD548">
            <v>154</v>
          </cell>
          <cell r="CE548">
            <v>0</v>
          </cell>
          <cell r="CF548">
            <v>0</v>
          </cell>
          <cell r="CG548">
            <v>0</v>
          </cell>
          <cell r="CH548">
            <v>0</v>
          </cell>
          <cell r="CI548">
            <v>0</v>
          </cell>
          <cell r="CJ548">
            <v>0</v>
          </cell>
          <cell r="CK548">
            <v>0</v>
          </cell>
          <cell r="CL548">
            <v>1.5</v>
          </cell>
          <cell r="CM548">
            <v>0</v>
          </cell>
          <cell r="CN548">
            <v>0</v>
          </cell>
          <cell r="CO548">
            <v>0</v>
          </cell>
          <cell r="CP548">
            <v>0</v>
          </cell>
          <cell r="CQ548">
            <v>0</v>
          </cell>
          <cell r="CR548">
            <v>0</v>
          </cell>
          <cell r="CS548">
            <v>0</v>
          </cell>
          <cell r="CT548">
            <v>0</v>
          </cell>
          <cell r="CU548">
            <v>0</v>
          </cell>
          <cell r="CV548">
            <v>0</v>
          </cell>
          <cell r="CW548">
            <v>0</v>
          </cell>
          <cell r="CX548">
            <v>0</v>
          </cell>
          <cell r="CY548">
            <v>0</v>
          </cell>
          <cell r="CZ548">
            <v>0</v>
          </cell>
          <cell r="DA548">
            <v>0</v>
          </cell>
          <cell r="DB548">
            <v>0</v>
          </cell>
          <cell r="DC548">
            <v>0</v>
          </cell>
          <cell r="DD548">
            <v>0</v>
          </cell>
          <cell r="DE548">
            <v>0</v>
          </cell>
          <cell r="DF548">
            <v>0</v>
          </cell>
          <cell r="DG548">
            <v>0</v>
          </cell>
          <cell r="DH548">
            <v>0</v>
          </cell>
          <cell r="DI548">
            <v>0</v>
          </cell>
          <cell r="DJ548">
            <v>0</v>
          </cell>
          <cell r="DK548">
            <v>0</v>
          </cell>
          <cell r="DL548">
            <v>0</v>
          </cell>
          <cell r="DM548">
            <v>0</v>
          </cell>
          <cell r="DN548">
            <v>0</v>
          </cell>
          <cell r="DO548">
            <v>0</v>
          </cell>
          <cell r="DP548">
            <v>0</v>
          </cell>
          <cell r="DQ548">
            <v>0</v>
          </cell>
          <cell r="DR548">
            <v>0</v>
          </cell>
          <cell r="DS548">
            <v>0</v>
          </cell>
          <cell r="DT548">
            <v>0</v>
          </cell>
          <cell r="DU548">
            <v>0</v>
          </cell>
          <cell r="DV548">
            <v>0</v>
          </cell>
          <cell r="DW548">
            <v>0</v>
          </cell>
          <cell r="DX548">
            <v>0</v>
          </cell>
          <cell r="DY548">
            <v>0</v>
          </cell>
          <cell r="DZ548">
            <v>0</v>
          </cell>
          <cell r="EA548">
            <v>0</v>
          </cell>
          <cell r="EB548">
            <v>0</v>
          </cell>
          <cell r="EC548">
            <v>0</v>
          </cell>
          <cell r="ED548">
            <v>0</v>
          </cell>
          <cell r="EE548">
            <v>0</v>
          </cell>
          <cell r="EF548">
            <v>0</v>
          </cell>
          <cell r="EG548">
            <v>0</v>
          </cell>
          <cell r="EH548">
            <v>0</v>
          </cell>
          <cell r="EI548">
            <v>0</v>
          </cell>
          <cell r="EJ548">
            <v>0</v>
          </cell>
        </row>
        <row r="549">
          <cell r="B549">
            <v>0</v>
          </cell>
          <cell r="C549">
            <v>0</v>
          </cell>
          <cell r="D549">
            <v>7</v>
          </cell>
          <cell r="E549">
            <v>0</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cell r="AF549">
            <v>0</v>
          </cell>
          <cell r="AG549"/>
          <cell r="AH549"/>
          <cell r="AI549">
            <v>0</v>
          </cell>
          <cell r="AJ549">
            <v>0</v>
          </cell>
          <cell r="AK549"/>
          <cell r="AL549"/>
          <cell r="AM549">
            <v>0</v>
          </cell>
          <cell r="AN549">
            <v>0</v>
          </cell>
          <cell r="AO549">
            <v>0</v>
          </cell>
          <cell r="AP549"/>
          <cell r="AQ549"/>
          <cell r="AR549"/>
          <cell r="AS549"/>
          <cell r="AT549"/>
          <cell r="AU549"/>
          <cell r="AV549">
            <v>0</v>
          </cell>
          <cell r="AW549">
            <v>0</v>
          </cell>
          <cell r="AX549">
            <v>0</v>
          </cell>
          <cell r="AY549">
            <v>0</v>
          </cell>
          <cell r="AZ549">
            <v>0</v>
          </cell>
          <cell r="BA549">
            <v>0</v>
          </cell>
          <cell r="BB549">
            <v>0</v>
          </cell>
          <cell r="BC549">
            <v>0</v>
          </cell>
          <cell r="BD549">
            <v>0</v>
          </cell>
          <cell r="BE549">
            <v>0</v>
          </cell>
          <cell r="BF549">
            <v>1.0129999999999999</v>
          </cell>
          <cell r="BG549">
            <v>0</v>
          </cell>
          <cell r="BH549">
            <v>0</v>
          </cell>
          <cell r="BI549">
            <v>0</v>
          </cell>
          <cell r="BJ549">
            <v>0</v>
          </cell>
          <cell r="BK549">
            <v>0</v>
          </cell>
          <cell r="BL549">
            <v>0</v>
          </cell>
          <cell r="BM549">
            <v>0</v>
          </cell>
          <cell r="BN549">
            <v>14.8</v>
          </cell>
          <cell r="BO549">
            <v>0</v>
          </cell>
          <cell r="BP549">
            <v>0</v>
          </cell>
          <cell r="BQ549">
            <v>0</v>
          </cell>
          <cell r="BR549">
            <v>0</v>
          </cell>
          <cell r="BS549">
            <v>0</v>
          </cell>
          <cell r="BT549">
            <v>0</v>
          </cell>
          <cell r="BU549">
            <v>0</v>
          </cell>
          <cell r="BV549">
            <v>0</v>
          </cell>
          <cell r="BW549">
            <v>0</v>
          </cell>
          <cell r="BX549">
            <v>0</v>
          </cell>
          <cell r="BY549">
            <v>0</v>
          </cell>
          <cell r="BZ549">
            <v>0</v>
          </cell>
          <cell r="CA549">
            <v>0</v>
          </cell>
          <cell r="CB549">
            <v>0</v>
          </cell>
          <cell r="CC549">
            <v>0</v>
          </cell>
          <cell r="CD549">
            <v>0</v>
          </cell>
          <cell r="CE549">
            <v>0</v>
          </cell>
          <cell r="CF549">
            <v>0</v>
          </cell>
          <cell r="CG549">
            <v>0</v>
          </cell>
          <cell r="CH549">
            <v>0</v>
          </cell>
          <cell r="CI549">
            <v>0</v>
          </cell>
          <cell r="CJ549">
            <v>3</v>
          </cell>
          <cell r="CK549">
            <v>0</v>
          </cell>
          <cell r="CL549">
            <v>0</v>
          </cell>
          <cell r="CM549">
            <v>0</v>
          </cell>
          <cell r="CN549">
            <v>0</v>
          </cell>
          <cell r="CO549">
            <v>0</v>
          </cell>
          <cell r="CP549">
            <v>0</v>
          </cell>
          <cell r="CQ549">
            <v>0</v>
          </cell>
          <cell r="CR549">
            <v>0</v>
          </cell>
          <cell r="CS549">
            <v>0</v>
          </cell>
          <cell r="CT549">
            <v>0</v>
          </cell>
          <cell r="CU549">
            <v>0</v>
          </cell>
          <cell r="CV549">
            <v>0</v>
          </cell>
          <cell r="CW549">
            <v>0</v>
          </cell>
          <cell r="CX549">
            <v>0</v>
          </cell>
          <cell r="CY549">
            <v>0</v>
          </cell>
          <cell r="CZ549">
            <v>0</v>
          </cell>
          <cell r="DA549">
            <v>0</v>
          </cell>
          <cell r="DB549">
            <v>0</v>
          </cell>
          <cell r="DC549">
            <v>0</v>
          </cell>
          <cell r="DD549">
            <v>0</v>
          </cell>
          <cell r="DE549">
            <v>0</v>
          </cell>
          <cell r="DF549">
            <v>0</v>
          </cell>
          <cell r="DG549">
            <v>0</v>
          </cell>
          <cell r="DH549">
            <v>0</v>
          </cell>
          <cell r="DI549">
            <v>0</v>
          </cell>
          <cell r="DJ549">
            <v>0</v>
          </cell>
          <cell r="DK549">
            <v>0</v>
          </cell>
          <cell r="DL549">
            <v>0</v>
          </cell>
          <cell r="DM549">
            <v>0</v>
          </cell>
          <cell r="DN549">
            <v>0</v>
          </cell>
          <cell r="DO549">
            <v>0</v>
          </cell>
          <cell r="DP549">
            <v>0</v>
          </cell>
          <cell r="DQ549">
            <v>0</v>
          </cell>
          <cell r="DR549">
            <v>0</v>
          </cell>
          <cell r="DS549">
            <v>0</v>
          </cell>
          <cell r="DT549">
            <v>0</v>
          </cell>
          <cell r="DU549">
            <v>0</v>
          </cell>
          <cell r="DV549">
            <v>0</v>
          </cell>
          <cell r="DW549">
            <v>0</v>
          </cell>
          <cell r="DX549">
            <v>0</v>
          </cell>
          <cell r="DY549">
            <v>0</v>
          </cell>
          <cell r="DZ549">
            <v>0</v>
          </cell>
          <cell r="EA549">
            <v>0</v>
          </cell>
          <cell r="EB549">
            <v>0</v>
          </cell>
          <cell r="EC549">
            <v>0</v>
          </cell>
          <cell r="ED549">
            <v>0</v>
          </cell>
          <cell r="EE549">
            <v>0</v>
          </cell>
          <cell r="EF549">
            <v>0</v>
          </cell>
          <cell r="EG549">
            <v>0</v>
          </cell>
          <cell r="EH549">
            <v>0</v>
          </cell>
          <cell r="EI549">
            <v>0</v>
          </cell>
          <cell r="EJ549">
            <v>0</v>
          </cell>
        </row>
        <row r="550">
          <cell r="B550">
            <v>0</v>
          </cell>
          <cell r="C550">
            <v>0</v>
          </cell>
          <cell r="D550">
            <v>80</v>
          </cell>
          <cell r="E550">
            <v>0</v>
          </cell>
          <cell r="F550">
            <v>0</v>
          </cell>
          <cell r="G550">
            <v>0</v>
          </cell>
          <cell r="H550">
            <v>15</v>
          </cell>
          <cell r="I550">
            <v>3.6</v>
          </cell>
          <cell r="J550">
            <v>280</v>
          </cell>
          <cell r="K550">
            <v>0</v>
          </cell>
          <cell r="L550">
            <v>0</v>
          </cell>
          <cell r="M550">
            <v>0</v>
          </cell>
          <cell r="N550">
            <v>0</v>
          </cell>
          <cell r="O550">
            <v>161.80000000000001</v>
          </cell>
          <cell r="P550">
            <v>124.08</v>
          </cell>
          <cell r="Q550">
            <v>36</v>
          </cell>
          <cell r="R550">
            <v>0</v>
          </cell>
          <cell r="S550">
            <v>0</v>
          </cell>
          <cell r="T550">
            <v>0</v>
          </cell>
          <cell r="U550">
            <v>0</v>
          </cell>
          <cell r="V550">
            <v>292</v>
          </cell>
          <cell r="W550">
            <v>1157</v>
          </cell>
          <cell r="X550">
            <v>0</v>
          </cell>
          <cell r="Y550">
            <v>0</v>
          </cell>
          <cell r="Z550">
            <v>3.9</v>
          </cell>
          <cell r="AA550">
            <v>32.799999999999997</v>
          </cell>
          <cell r="AB550">
            <v>0</v>
          </cell>
          <cell r="AC550">
            <v>0</v>
          </cell>
          <cell r="AD550">
            <v>553.08376452435402</v>
          </cell>
          <cell r="AE550">
            <v>0</v>
          </cell>
          <cell r="AF550">
            <v>0.3</v>
          </cell>
          <cell r="AG550"/>
          <cell r="AH550">
            <v>10.3</v>
          </cell>
          <cell r="AI550">
            <v>0</v>
          </cell>
          <cell r="AJ550">
            <v>120.8</v>
          </cell>
          <cell r="AK550">
            <v>0</v>
          </cell>
          <cell r="AL550">
            <v>0</v>
          </cell>
          <cell r="AM550">
            <v>2856</v>
          </cell>
          <cell r="AN550">
            <v>0</v>
          </cell>
          <cell r="AO550">
            <v>65.900000000000006</v>
          </cell>
          <cell r="AP550">
            <v>0</v>
          </cell>
          <cell r="AQ550">
            <v>0</v>
          </cell>
          <cell r="AR550">
            <v>0</v>
          </cell>
          <cell r="AS550">
            <v>0</v>
          </cell>
          <cell r="AT550">
            <v>0</v>
          </cell>
          <cell r="AU550">
            <v>0</v>
          </cell>
          <cell r="AV550">
            <v>0</v>
          </cell>
          <cell r="AW550">
            <v>0</v>
          </cell>
          <cell r="AX550">
            <v>0</v>
          </cell>
          <cell r="AY550">
            <v>0</v>
          </cell>
          <cell r="AZ550">
            <v>1.94</v>
          </cell>
          <cell r="BA550">
            <v>0</v>
          </cell>
          <cell r="BB550">
            <v>0</v>
          </cell>
          <cell r="BC550">
            <v>5.3196785999999996</v>
          </cell>
          <cell r="BD550">
            <v>0</v>
          </cell>
          <cell r="BE550">
            <v>0</v>
          </cell>
          <cell r="BF550">
            <v>22.812999999999999</v>
          </cell>
          <cell r="BG550">
            <v>0</v>
          </cell>
          <cell r="BH550">
            <v>17.095091567939001</v>
          </cell>
          <cell r="BI550">
            <v>2.8038611392413202</v>
          </cell>
          <cell r="BJ550">
            <v>0</v>
          </cell>
          <cell r="BK550">
            <v>0</v>
          </cell>
          <cell r="BL550">
            <v>0</v>
          </cell>
          <cell r="BM550">
            <v>2</v>
          </cell>
          <cell r="BN550">
            <v>44.253</v>
          </cell>
          <cell r="BO550">
            <v>21.978449999999999</v>
          </cell>
          <cell r="BP550">
            <v>0</v>
          </cell>
          <cell r="BQ550">
            <v>91.888999999999996</v>
          </cell>
          <cell r="BR550">
            <v>3.54</v>
          </cell>
          <cell r="BS550">
            <v>0</v>
          </cell>
          <cell r="BT550">
            <v>1.6</v>
          </cell>
          <cell r="BU550">
            <v>4.99</v>
          </cell>
          <cell r="BV550">
            <v>0</v>
          </cell>
          <cell r="BW550">
            <v>0</v>
          </cell>
          <cell r="BX550">
            <v>5.38</v>
          </cell>
          <cell r="BY550">
            <v>0</v>
          </cell>
          <cell r="BZ550">
            <v>0</v>
          </cell>
          <cell r="CA550">
            <v>0</v>
          </cell>
          <cell r="CB550">
            <v>0</v>
          </cell>
          <cell r="CC550">
            <v>65.7</v>
          </cell>
          <cell r="CD550">
            <v>156</v>
          </cell>
          <cell r="CE550">
            <v>6.17</v>
          </cell>
          <cell r="CF550">
            <v>2</v>
          </cell>
          <cell r="CG550">
            <v>65</v>
          </cell>
          <cell r="CH550">
            <v>0</v>
          </cell>
          <cell r="CI550">
            <v>3.3</v>
          </cell>
          <cell r="CJ550">
            <v>12</v>
          </cell>
          <cell r="CK550">
            <v>2</v>
          </cell>
          <cell r="CL550">
            <v>117.2</v>
          </cell>
          <cell r="CM550">
            <v>23.3</v>
          </cell>
          <cell r="CN550">
            <v>0</v>
          </cell>
          <cell r="CO550">
            <v>12.75</v>
          </cell>
          <cell r="CP550">
            <v>4</v>
          </cell>
          <cell r="CQ550">
            <v>48.695999999999998</v>
          </cell>
          <cell r="CR550">
            <v>0</v>
          </cell>
          <cell r="CS550">
            <v>649.70299999999997</v>
          </cell>
          <cell r="CT550">
            <v>155.63800000000001</v>
          </cell>
          <cell r="CU550">
            <v>0.28599999999999998</v>
          </cell>
          <cell r="CV550">
            <v>612.21900000000005</v>
          </cell>
          <cell r="CW550">
            <v>30.148</v>
          </cell>
          <cell r="CX550">
            <v>521.447</v>
          </cell>
          <cell r="CY550">
            <v>0</v>
          </cell>
          <cell r="CZ550">
            <v>627.29700000000003</v>
          </cell>
          <cell r="DA550">
            <v>0</v>
          </cell>
          <cell r="DB550">
            <v>130.15100000000001</v>
          </cell>
          <cell r="DC550">
            <v>69.403000000000006</v>
          </cell>
          <cell r="DD550">
            <v>73.745000000000005</v>
          </cell>
          <cell r="DE550">
            <v>0</v>
          </cell>
          <cell r="DF550">
            <v>108.14700000000001</v>
          </cell>
          <cell r="DG550">
            <v>652.48500000000001</v>
          </cell>
          <cell r="DH550">
            <v>2.3759999999999999</v>
          </cell>
          <cell r="DI550">
            <v>3.097</v>
          </cell>
          <cell r="DJ550">
            <v>79.22</v>
          </cell>
          <cell r="DK550">
            <v>0</v>
          </cell>
          <cell r="DL550">
            <v>61</v>
          </cell>
          <cell r="DM550">
            <v>420.37799999999999</v>
          </cell>
          <cell r="DN550">
            <v>134.60400000000001</v>
          </cell>
          <cell r="DO550">
            <v>209.87200000000001</v>
          </cell>
          <cell r="DP550">
            <v>256.27199999999999</v>
          </cell>
          <cell r="DQ550">
            <v>38.1</v>
          </cell>
          <cell r="DR550">
            <v>1136.297</v>
          </cell>
          <cell r="DS550">
            <v>0</v>
          </cell>
          <cell r="DT550">
            <v>527.23599999999999</v>
          </cell>
          <cell r="DU550">
            <v>0</v>
          </cell>
          <cell r="DV550">
            <v>1</v>
          </cell>
          <cell r="DW550">
            <v>4</v>
          </cell>
          <cell r="DX550">
            <v>10.184694584028501</v>
          </cell>
          <cell r="DY550">
            <v>0</v>
          </cell>
          <cell r="DZ550">
            <v>17.7</v>
          </cell>
          <cell r="EA550">
            <v>0</v>
          </cell>
          <cell r="EB550">
            <v>107.975008409948</v>
          </cell>
          <cell r="EC550">
            <v>0</v>
          </cell>
          <cell r="ED550">
            <v>0</v>
          </cell>
          <cell r="EE550">
            <v>0</v>
          </cell>
          <cell r="EF550">
            <v>0</v>
          </cell>
          <cell r="EG550">
            <v>0</v>
          </cell>
          <cell r="EH550">
            <v>0</v>
          </cell>
          <cell r="EI550">
            <v>46.4</v>
          </cell>
          <cell r="EJ550">
            <v>0</v>
          </cell>
        </row>
        <row r="551">
          <cell r="B551">
            <v>0</v>
          </cell>
          <cell r="C551">
            <v>0</v>
          </cell>
          <cell r="D551">
            <v>30</v>
          </cell>
          <cell r="E551">
            <v>0</v>
          </cell>
          <cell r="F551">
            <v>0</v>
          </cell>
          <cell r="G551">
            <v>0</v>
          </cell>
          <cell r="H551">
            <v>4.45</v>
          </cell>
          <cell r="I551">
            <v>3.3</v>
          </cell>
          <cell r="J551">
            <v>108.4</v>
          </cell>
          <cell r="K551">
            <v>0</v>
          </cell>
          <cell r="L551">
            <v>0</v>
          </cell>
          <cell r="M551">
            <v>0</v>
          </cell>
          <cell r="N551">
            <v>0</v>
          </cell>
          <cell r="O551">
            <v>153.4</v>
          </cell>
          <cell r="P551">
            <v>82.295000000000002</v>
          </cell>
          <cell r="Q551">
            <v>17</v>
          </cell>
          <cell r="R551">
            <v>0</v>
          </cell>
          <cell r="S551">
            <v>0</v>
          </cell>
          <cell r="T551">
            <v>0</v>
          </cell>
          <cell r="U551">
            <v>0</v>
          </cell>
          <cell r="V551">
            <v>0</v>
          </cell>
          <cell r="W551">
            <v>0</v>
          </cell>
          <cell r="X551">
            <v>0</v>
          </cell>
          <cell r="Y551">
            <v>0</v>
          </cell>
          <cell r="Z551">
            <v>0</v>
          </cell>
          <cell r="AA551">
            <v>35.9</v>
          </cell>
          <cell r="AB551">
            <v>0</v>
          </cell>
          <cell r="AC551">
            <v>0</v>
          </cell>
          <cell r="AD551">
            <v>674.31275516259302</v>
          </cell>
          <cell r="AE551">
            <v>0</v>
          </cell>
          <cell r="AF551">
            <v>0</v>
          </cell>
          <cell r="AG551">
            <v>323</v>
          </cell>
          <cell r="AH551">
            <v>12.3</v>
          </cell>
          <cell r="AI551">
            <v>0</v>
          </cell>
          <cell r="AJ551">
            <v>38.46</v>
          </cell>
          <cell r="AK551"/>
          <cell r="AL551"/>
          <cell r="AM551">
            <v>0</v>
          </cell>
          <cell r="AN551">
            <v>0</v>
          </cell>
          <cell r="AO551">
            <v>45</v>
          </cell>
          <cell r="AP551"/>
          <cell r="AQ551"/>
          <cell r="AR551"/>
          <cell r="AS551"/>
          <cell r="AT551"/>
          <cell r="AU551"/>
          <cell r="AV551">
            <v>0</v>
          </cell>
          <cell r="AW551">
            <v>0</v>
          </cell>
          <cell r="AX551">
            <v>0</v>
          </cell>
          <cell r="AY551">
            <v>0</v>
          </cell>
          <cell r="AZ551">
            <v>0</v>
          </cell>
          <cell r="BA551">
            <v>0</v>
          </cell>
          <cell r="BB551">
            <v>0</v>
          </cell>
          <cell r="BC551">
            <v>0</v>
          </cell>
          <cell r="BD551">
            <v>0</v>
          </cell>
          <cell r="BE551">
            <v>0</v>
          </cell>
          <cell r="BF551">
            <v>16.245000000000001</v>
          </cell>
          <cell r="BG551">
            <v>0</v>
          </cell>
          <cell r="BH551">
            <v>0</v>
          </cell>
          <cell r="BI551">
            <v>0.212812198783525</v>
          </cell>
          <cell r="BJ551">
            <v>0</v>
          </cell>
          <cell r="BK551">
            <v>0</v>
          </cell>
          <cell r="BL551">
            <v>0</v>
          </cell>
          <cell r="BM551">
            <v>2</v>
          </cell>
          <cell r="BN551">
            <v>12.7</v>
          </cell>
          <cell r="BO551">
            <v>22.0731264</v>
          </cell>
          <cell r="BP551">
            <v>0</v>
          </cell>
          <cell r="BQ551">
            <v>0</v>
          </cell>
          <cell r="BR551">
            <v>2.79</v>
          </cell>
          <cell r="BS551">
            <v>0</v>
          </cell>
          <cell r="BT551">
            <v>0</v>
          </cell>
          <cell r="BU551">
            <v>13</v>
          </cell>
          <cell r="BV551">
            <v>0</v>
          </cell>
          <cell r="BW551">
            <v>0</v>
          </cell>
          <cell r="BX551">
            <v>0</v>
          </cell>
          <cell r="BY551">
            <v>0</v>
          </cell>
          <cell r="BZ551">
            <v>0</v>
          </cell>
          <cell r="CA551">
            <v>0</v>
          </cell>
          <cell r="CB551">
            <v>0</v>
          </cell>
          <cell r="CC551">
            <v>31.1</v>
          </cell>
          <cell r="CD551">
            <v>0</v>
          </cell>
          <cell r="CE551">
            <v>0</v>
          </cell>
          <cell r="CF551">
            <v>0</v>
          </cell>
          <cell r="CG551">
            <v>62</v>
          </cell>
          <cell r="CH551">
            <v>0</v>
          </cell>
          <cell r="CI551">
            <v>0</v>
          </cell>
          <cell r="CJ551">
            <v>1</v>
          </cell>
          <cell r="CK551">
            <v>0</v>
          </cell>
          <cell r="CL551">
            <v>43.9</v>
          </cell>
          <cell r="CM551">
            <v>5.7</v>
          </cell>
          <cell r="CN551">
            <v>0</v>
          </cell>
          <cell r="CO551">
            <v>12.75</v>
          </cell>
          <cell r="CP551">
            <v>2.9</v>
          </cell>
          <cell r="CQ551">
            <v>80.944999999999993</v>
          </cell>
          <cell r="CR551">
            <v>0</v>
          </cell>
          <cell r="CS551">
            <v>688.79499999999996</v>
          </cell>
          <cell r="CT551">
            <v>145.36000000000001</v>
          </cell>
          <cell r="CU551">
            <v>48.619</v>
          </cell>
          <cell r="CV551">
            <v>269.97199999999998</v>
          </cell>
          <cell r="CW551">
            <v>25.994</v>
          </cell>
          <cell r="CX551">
            <v>400.75700000000001</v>
          </cell>
          <cell r="CY551">
            <v>0</v>
          </cell>
          <cell r="CZ551">
            <v>664.28800000000001</v>
          </cell>
          <cell r="DA551">
            <v>1.27</v>
          </cell>
          <cell r="DB551">
            <v>105.593</v>
          </cell>
          <cell r="DC551">
            <v>71.546000000000006</v>
          </cell>
          <cell r="DD551">
            <v>61.396999999999998</v>
          </cell>
          <cell r="DE551">
            <v>0</v>
          </cell>
          <cell r="DF551">
            <v>134.214</v>
          </cell>
          <cell r="DG551">
            <v>552.51700000000005</v>
          </cell>
          <cell r="DH551">
            <v>0</v>
          </cell>
          <cell r="DI551">
            <v>0</v>
          </cell>
          <cell r="DJ551">
            <v>66.129000000000005</v>
          </cell>
          <cell r="DK551">
            <v>0</v>
          </cell>
          <cell r="DL551">
            <v>0</v>
          </cell>
          <cell r="DM551">
            <v>388.94099999999997</v>
          </cell>
          <cell r="DN551">
            <v>433.50900000000001</v>
          </cell>
          <cell r="DO551">
            <v>171.566</v>
          </cell>
          <cell r="DP551">
            <v>97.807000000000002</v>
          </cell>
          <cell r="DQ551">
            <v>48.851999999999997</v>
          </cell>
          <cell r="DR551">
            <v>1266.2940000000001</v>
          </cell>
          <cell r="DS551">
            <v>0</v>
          </cell>
          <cell r="DT551">
            <v>518.64800000000002</v>
          </cell>
          <cell r="DU551">
            <v>0</v>
          </cell>
          <cell r="DV551">
            <v>1.65</v>
          </cell>
          <cell r="DW551">
            <v>0</v>
          </cell>
          <cell r="DX551">
            <v>0</v>
          </cell>
          <cell r="DY551">
            <v>2.02</v>
          </cell>
          <cell r="DZ551">
            <v>0</v>
          </cell>
          <cell r="EA551">
            <v>0</v>
          </cell>
          <cell r="EB551">
            <v>76.776627193005893</v>
          </cell>
          <cell r="EC551">
            <v>0</v>
          </cell>
          <cell r="ED551">
            <v>0</v>
          </cell>
          <cell r="EE551">
            <v>0</v>
          </cell>
          <cell r="EF551">
            <v>0</v>
          </cell>
          <cell r="EG551">
            <v>0</v>
          </cell>
          <cell r="EH551">
            <v>0</v>
          </cell>
          <cell r="EI551">
            <v>51.2</v>
          </cell>
          <cell r="EJ551">
            <v>0</v>
          </cell>
        </row>
        <row r="552">
          <cell r="B552">
            <v>0</v>
          </cell>
          <cell r="C552">
            <v>0</v>
          </cell>
          <cell r="D552">
            <v>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489</v>
          </cell>
          <cell r="W552">
            <v>1372</v>
          </cell>
          <cell r="X552">
            <v>0</v>
          </cell>
          <cell r="Y552">
            <v>0</v>
          </cell>
          <cell r="Z552">
            <v>0</v>
          </cell>
          <cell r="AA552">
            <v>0</v>
          </cell>
          <cell r="AB552">
            <v>0</v>
          </cell>
          <cell r="AC552">
            <v>0</v>
          </cell>
          <cell r="AD552">
            <v>0</v>
          </cell>
          <cell r="AE552">
            <v>0</v>
          </cell>
          <cell r="AF552">
            <v>0</v>
          </cell>
          <cell r="AG552"/>
          <cell r="AH552"/>
          <cell r="AI552">
            <v>0</v>
          </cell>
          <cell r="AJ552">
            <v>0</v>
          </cell>
          <cell r="AK552"/>
          <cell r="AL552"/>
          <cell r="AM552">
            <v>4769</v>
          </cell>
          <cell r="AN552">
            <v>0</v>
          </cell>
          <cell r="AO552">
            <v>0</v>
          </cell>
          <cell r="AP552"/>
          <cell r="AQ552"/>
          <cell r="AR552"/>
          <cell r="AS552"/>
          <cell r="AT552"/>
          <cell r="AU552"/>
          <cell r="AV552">
            <v>0</v>
          </cell>
          <cell r="AW552">
            <v>0</v>
          </cell>
          <cell r="AX552">
            <v>0</v>
          </cell>
          <cell r="AY552">
            <v>0</v>
          </cell>
          <cell r="AZ552">
            <v>0</v>
          </cell>
          <cell r="BA552">
            <v>0</v>
          </cell>
          <cell r="BB552">
            <v>0</v>
          </cell>
          <cell r="BC552">
            <v>0</v>
          </cell>
          <cell r="BD552">
            <v>0</v>
          </cell>
          <cell r="BE552">
            <v>0</v>
          </cell>
          <cell r="BF552">
            <v>0</v>
          </cell>
          <cell r="BG552">
            <v>0</v>
          </cell>
          <cell r="BH552">
            <v>0</v>
          </cell>
          <cell r="BI552">
            <v>0</v>
          </cell>
          <cell r="BJ552">
            <v>0</v>
          </cell>
          <cell r="BK552">
            <v>0</v>
          </cell>
          <cell r="BL552">
            <v>0</v>
          </cell>
          <cell r="BM552">
            <v>0</v>
          </cell>
          <cell r="BN552">
            <v>0</v>
          </cell>
          <cell r="BO552">
            <v>0</v>
          </cell>
          <cell r="BP552">
            <v>0</v>
          </cell>
          <cell r="BQ552">
            <v>0</v>
          </cell>
          <cell r="BR552">
            <v>0</v>
          </cell>
          <cell r="BS552">
            <v>0</v>
          </cell>
          <cell r="BT552">
            <v>0</v>
          </cell>
          <cell r="BU552">
            <v>0</v>
          </cell>
          <cell r="BV552">
            <v>0</v>
          </cell>
          <cell r="BW552">
            <v>0</v>
          </cell>
          <cell r="BX552">
            <v>0</v>
          </cell>
          <cell r="BY552">
            <v>0</v>
          </cell>
          <cell r="BZ552">
            <v>0</v>
          </cell>
          <cell r="CA552">
            <v>0</v>
          </cell>
          <cell r="CB552">
            <v>0</v>
          </cell>
          <cell r="CC552">
            <v>0</v>
          </cell>
          <cell r="CD552">
            <v>144</v>
          </cell>
          <cell r="CE552">
            <v>0</v>
          </cell>
          <cell r="CF552">
            <v>0</v>
          </cell>
          <cell r="CG552">
            <v>0</v>
          </cell>
          <cell r="CH552">
            <v>0</v>
          </cell>
          <cell r="CI552">
            <v>0</v>
          </cell>
          <cell r="CJ552">
            <v>0</v>
          </cell>
          <cell r="CK552">
            <v>0</v>
          </cell>
          <cell r="CL552">
            <v>2.8</v>
          </cell>
          <cell r="CM552">
            <v>0</v>
          </cell>
          <cell r="CN552">
            <v>0</v>
          </cell>
          <cell r="CO552">
            <v>0</v>
          </cell>
          <cell r="CP552">
            <v>0</v>
          </cell>
          <cell r="CQ552">
            <v>0</v>
          </cell>
          <cell r="CR552">
            <v>0</v>
          </cell>
          <cell r="CS552">
            <v>0</v>
          </cell>
          <cell r="CT552">
            <v>0</v>
          </cell>
          <cell r="CU552">
            <v>0</v>
          </cell>
          <cell r="CV552">
            <v>0</v>
          </cell>
          <cell r="CW552">
            <v>0</v>
          </cell>
          <cell r="CX552">
            <v>0</v>
          </cell>
          <cell r="CY552">
            <v>0</v>
          </cell>
          <cell r="CZ552">
            <v>0</v>
          </cell>
          <cell r="DA552">
            <v>0</v>
          </cell>
          <cell r="DB552">
            <v>0</v>
          </cell>
          <cell r="DC552">
            <v>0</v>
          </cell>
          <cell r="DD552">
            <v>0</v>
          </cell>
          <cell r="DE552">
            <v>0</v>
          </cell>
          <cell r="DF552">
            <v>0</v>
          </cell>
          <cell r="DG552">
            <v>0</v>
          </cell>
          <cell r="DH552">
            <v>0</v>
          </cell>
          <cell r="DI552">
            <v>0</v>
          </cell>
          <cell r="DJ552">
            <v>0</v>
          </cell>
          <cell r="DK552">
            <v>0</v>
          </cell>
          <cell r="DL552">
            <v>0</v>
          </cell>
          <cell r="DM552">
            <v>0</v>
          </cell>
          <cell r="DN552">
            <v>0</v>
          </cell>
          <cell r="DO552">
            <v>0</v>
          </cell>
          <cell r="DP552">
            <v>0</v>
          </cell>
          <cell r="DQ552">
            <v>0</v>
          </cell>
          <cell r="DR552">
            <v>0</v>
          </cell>
          <cell r="DS552">
            <v>0</v>
          </cell>
          <cell r="DT552">
            <v>0</v>
          </cell>
          <cell r="DU552">
            <v>0</v>
          </cell>
          <cell r="DV552">
            <v>0</v>
          </cell>
          <cell r="DW552">
            <v>0</v>
          </cell>
          <cell r="DX552">
            <v>0</v>
          </cell>
          <cell r="DY552">
            <v>0</v>
          </cell>
          <cell r="DZ552">
            <v>0</v>
          </cell>
          <cell r="EA552">
            <v>0</v>
          </cell>
          <cell r="EB552">
            <v>0</v>
          </cell>
          <cell r="EC552">
            <v>0</v>
          </cell>
          <cell r="ED552">
            <v>0</v>
          </cell>
          <cell r="EE552">
            <v>0</v>
          </cell>
          <cell r="EF552">
            <v>0</v>
          </cell>
          <cell r="EG552">
            <v>0</v>
          </cell>
          <cell r="EH552">
            <v>0</v>
          </cell>
          <cell r="EI552">
            <v>0</v>
          </cell>
          <cell r="EJ552">
            <v>0</v>
          </cell>
        </row>
        <row r="553">
          <cell r="B553">
            <v>0</v>
          </cell>
          <cell r="C553">
            <v>0</v>
          </cell>
          <cell r="D553">
            <v>7</v>
          </cell>
          <cell r="E553">
            <v>0</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cell r="AF553">
            <v>0</v>
          </cell>
          <cell r="AG553"/>
          <cell r="AH553"/>
          <cell r="AI553">
            <v>0</v>
          </cell>
          <cell r="AJ553">
            <v>0</v>
          </cell>
          <cell r="AK553"/>
          <cell r="AL553"/>
          <cell r="AM553">
            <v>0</v>
          </cell>
          <cell r="AN553">
            <v>0</v>
          </cell>
          <cell r="AO553">
            <v>0</v>
          </cell>
          <cell r="AP553"/>
          <cell r="AQ553"/>
          <cell r="AR553"/>
          <cell r="AS553"/>
          <cell r="AT553"/>
          <cell r="AU553"/>
          <cell r="AV553">
            <v>0</v>
          </cell>
          <cell r="AW553">
            <v>0</v>
          </cell>
          <cell r="AX553">
            <v>0</v>
          </cell>
          <cell r="AY553">
            <v>0</v>
          </cell>
          <cell r="AZ553">
            <v>0</v>
          </cell>
          <cell r="BA553">
            <v>0</v>
          </cell>
          <cell r="BB553">
            <v>0</v>
          </cell>
          <cell r="BC553">
            <v>0</v>
          </cell>
          <cell r="BD553">
            <v>0</v>
          </cell>
          <cell r="BE553">
            <v>0</v>
          </cell>
          <cell r="BF553">
            <v>0.99299999999999999</v>
          </cell>
          <cell r="BG553">
            <v>0</v>
          </cell>
          <cell r="BH553">
            <v>0</v>
          </cell>
          <cell r="BI553">
            <v>0</v>
          </cell>
          <cell r="BJ553">
            <v>0</v>
          </cell>
          <cell r="BK553">
            <v>0</v>
          </cell>
          <cell r="BL553">
            <v>0</v>
          </cell>
          <cell r="BM553">
            <v>0</v>
          </cell>
          <cell r="BN553">
            <v>10.1</v>
          </cell>
          <cell r="BO553">
            <v>0</v>
          </cell>
          <cell r="BP553">
            <v>0</v>
          </cell>
          <cell r="BQ553">
            <v>0</v>
          </cell>
          <cell r="BR553">
            <v>0</v>
          </cell>
          <cell r="BS553">
            <v>0</v>
          </cell>
          <cell r="BT553">
            <v>0</v>
          </cell>
          <cell r="BU553">
            <v>0</v>
          </cell>
          <cell r="BV553">
            <v>0</v>
          </cell>
          <cell r="BW553">
            <v>0</v>
          </cell>
          <cell r="BX553">
            <v>0</v>
          </cell>
          <cell r="BY553">
            <v>0</v>
          </cell>
          <cell r="BZ553">
            <v>0</v>
          </cell>
          <cell r="CA553">
            <v>0</v>
          </cell>
          <cell r="CB553">
            <v>0</v>
          </cell>
          <cell r="CC553">
            <v>0</v>
          </cell>
          <cell r="CD553">
            <v>0</v>
          </cell>
          <cell r="CE553">
            <v>0</v>
          </cell>
          <cell r="CF553">
            <v>0</v>
          </cell>
          <cell r="CG553">
            <v>0</v>
          </cell>
          <cell r="CH553">
            <v>0</v>
          </cell>
          <cell r="CI553">
            <v>0</v>
          </cell>
          <cell r="CJ553">
            <v>0</v>
          </cell>
          <cell r="CK553">
            <v>0</v>
          </cell>
          <cell r="CL553">
            <v>0</v>
          </cell>
          <cell r="CM553">
            <v>0</v>
          </cell>
          <cell r="CN553">
            <v>0</v>
          </cell>
          <cell r="CO553">
            <v>0</v>
          </cell>
          <cell r="CP553">
            <v>0</v>
          </cell>
          <cell r="CQ553">
            <v>0</v>
          </cell>
          <cell r="CR553">
            <v>0</v>
          </cell>
          <cell r="CS553">
            <v>0</v>
          </cell>
          <cell r="CT553">
            <v>0</v>
          </cell>
          <cell r="CU553">
            <v>0</v>
          </cell>
          <cell r="CV553">
            <v>0</v>
          </cell>
          <cell r="CW553">
            <v>0</v>
          </cell>
          <cell r="CX553">
            <v>0</v>
          </cell>
          <cell r="CY553">
            <v>0</v>
          </cell>
          <cell r="CZ553">
            <v>0</v>
          </cell>
          <cell r="DA553">
            <v>0</v>
          </cell>
          <cell r="DB553">
            <v>0</v>
          </cell>
          <cell r="DC553">
            <v>0</v>
          </cell>
          <cell r="DD553">
            <v>0</v>
          </cell>
          <cell r="DE553">
            <v>0</v>
          </cell>
          <cell r="DF553">
            <v>0</v>
          </cell>
          <cell r="DG553">
            <v>0</v>
          </cell>
          <cell r="DH553">
            <v>0</v>
          </cell>
          <cell r="DI553">
            <v>0</v>
          </cell>
          <cell r="DJ553">
            <v>0</v>
          </cell>
          <cell r="DK553">
            <v>0</v>
          </cell>
          <cell r="DL553">
            <v>0</v>
          </cell>
          <cell r="DM553">
            <v>0</v>
          </cell>
          <cell r="DN553">
            <v>0</v>
          </cell>
          <cell r="DO553">
            <v>0</v>
          </cell>
          <cell r="DP553">
            <v>0</v>
          </cell>
          <cell r="DQ553">
            <v>0</v>
          </cell>
          <cell r="DR553">
            <v>0</v>
          </cell>
          <cell r="DS553">
            <v>0</v>
          </cell>
          <cell r="DT553">
            <v>0</v>
          </cell>
          <cell r="DU553">
            <v>0</v>
          </cell>
          <cell r="DV553">
            <v>0</v>
          </cell>
          <cell r="DW553">
            <v>0</v>
          </cell>
          <cell r="DX553">
            <v>0</v>
          </cell>
          <cell r="DY553">
            <v>0</v>
          </cell>
          <cell r="DZ553">
            <v>0</v>
          </cell>
          <cell r="EA553">
            <v>0</v>
          </cell>
          <cell r="EB553">
            <v>0</v>
          </cell>
          <cell r="EC553">
            <v>0</v>
          </cell>
          <cell r="ED553">
            <v>0</v>
          </cell>
          <cell r="EE553">
            <v>0</v>
          </cell>
          <cell r="EF553">
            <v>0</v>
          </cell>
          <cell r="EG553">
            <v>0</v>
          </cell>
          <cell r="EH553">
            <v>0</v>
          </cell>
          <cell r="EI553">
            <v>0</v>
          </cell>
          <cell r="EJ553">
            <v>0</v>
          </cell>
        </row>
        <row r="554">
          <cell r="B554">
            <v>0</v>
          </cell>
          <cell r="C554">
            <v>0</v>
          </cell>
          <cell r="D554">
            <v>37</v>
          </cell>
          <cell r="E554">
            <v>0</v>
          </cell>
          <cell r="F554">
            <v>0</v>
          </cell>
          <cell r="G554">
            <v>0</v>
          </cell>
          <cell r="H554">
            <v>4.45</v>
          </cell>
          <cell r="I554">
            <v>3.3</v>
          </cell>
          <cell r="J554">
            <v>108.4</v>
          </cell>
          <cell r="K554">
            <v>0</v>
          </cell>
          <cell r="L554">
            <v>0</v>
          </cell>
          <cell r="M554">
            <v>0</v>
          </cell>
          <cell r="N554">
            <v>0</v>
          </cell>
          <cell r="O554">
            <v>153.4</v>
          </cell>
          <cell r="P554">
            <v>82.295000000000002</v>
          </cell>
          <cell r="Q554">
            <v>17</v>
          </cell>
          <cell r="R554">
            <v>0</v>
          </cell>
          <cell r="S554">
            <v>0</v>
          </cell>
          <cell r="T554">
            <v>0</v>
          </cell>
          <cell r="U554">
            <v>0</v>
          </cell>
          <cell r="V554">
            <v>489</v>
          </cell>
          <cell r="W554">
            <v>1372</v>
          </cell>
          <cell r="X554">
            <v>0</v>
          </cell>
          <cell r="Y554">
            <v>0</v>
          </cell>
          <cell r="Z554">
            <v>0</v>
          </cell>
          <cell r="AA554">
            <v>35.9</v>
          </cell>
          <cell r="AB554">
            <v>0</v>
          </cell>
          <cell r="AC554">
            <v>0</v>
          </cell>
          <cell r="AD554">
            <v>674.31275516259302</v>
          </cell>
          <cell r="AE554">
            <v>0</v>
          </cell>
          <cell r="AF554">
            <v>0</v>
          </cell>
          <cell r="AG554"/>
          <cell r="AH554">
            <v>12.3</v>
          </cell>
          <cell r="AI554">
            <v>0</v>
          </cell>
          <cell r="AJ554">
            <v>38.46</v>
          </cell>
          <cell r="AK554">
            <v>0</v>
          </cell>
          <cell r="AL554">
            <v>0</v>
          </cell>
          <cell r="AM554">
            <v>4769</v>
          </cell>
          <cell r="AN554">
            <v>0</v>
          </cell>
          <cell r="AO554">
            <v>45</v>
          </cell>
          <cell r="AP554">
            <v>0</v>
          </cell>
          <cell r="AQ554">
            <v>0</v>
          </cell>
          <cell r="AR554">
            <v>0</v>
          </cell>
          <cell r="AS554">
            <v>0</v>
          </cell>
          <cell r="AT554">
            <v>0</v>
          </cell>
          <cell r="AU554">
            <v>0</v>
          </cell>
          <cell r="AV554">
            <v>0</v>
          </cell>
          <cell r="AW554">
            <v>0</v>
          </cell>
          <cell r="AX554">
            <v>0</v>
          </cell>
          <cell r="AY554">
            <v>0</v>
          </cell>
          <cell r="AZ554">
            <v>0</v>
          </cell>
          <cell r="BA554">
            <v>0</v>
          </cell>
          <cell r="BB554">
            <v>0</v>
          </cell>
          <cell r="BC554">
            <v>0</v>
          </cell>
          <cell r="BD554">
            <v>0</v>
          </cell>
          <cell r="BE554">
            <v>0</v>
          </cell>
          <cell r="BF554">
            <v>17.238</v>
          </cell>
          <cell r="BG554">
            <v>0</v>
          </cell>
          <cell r="BH554">
            <v>0</v>
          </cell>
          <cell r="BI554">
            <v>0.212812198783525</v>
          </cell>
          <cell r="BJ554">
            <v>0</v>
          </cell>
          <cell r="BK554">
            <v>0</v>
          </cell>
          <cell r="BL554">
            <v>0</v>
          </cell>
          <cell r="BM554">
            <v>2</v>
          </cell>
          <cell r="BN554">
            <v>22.8</v>
          </cell>
          <cell r="BO554">
            <v>22.0731264</v>
          </cell>
          <cell r="BP554">
            <v>0</v>
          </cell>
          <cell r="BQ554">
            <v>0</v>
          </cell>
          <cell r="BR554">
            <v>2.79</v>
          </cell>
          <cell r="BS554">
            <v>0</v>
          </cell>
          <cell r="BT554">
            <v>0</v>
          </cell>
          <cell r="BU554">
            <v>13</v>
          </cell>
          <cell r="BV554">
            <v>0</v>
          </cell>
          <cell r="BW554">
            <v>0</v>
          </cell>
          <cell r="BX554">
            <v>0</v>
          </cell>
          <cell r="BY554">
            <v>0</v>
          </cell>
          <cell r="BZ554">
            <v>0</v>
          </cell>
          <cell r="CA554">
            <v>0</v>
          </cell>
          <cell r="CB554">
            <v>0</v>
          </cell>
          <cell r="CC554">
            <v>31.1</v>
          </cell>
          <cell r="CD554">
            <v>144</v>
          </cell>
          <cell r="CE554">
            <v>0</v>
          </cell>
          <cell r="CF554">
            <v>0</v>
          </cell>
          <cell r="CG554">
            <v>62</v>
          </cell>
          <cell r="CH554">
            <v>0</v>
          </cell>
          <cell r="CI554">
            <v>0</v>
          </cell>
          <cell r="CJ554">
            <v>1</v>
          </cell>
          <cell r="CK554">
            <v>0</v>
          </cell>
          <cell r="CL554">
            <v>46.7</v>
          </cell>
          <cell r="CM554">
            <v>5.7</v>
          </cell>
          <cell r="CN554">
            <v>0</v>
          </cell>
          <cell r="CO554">
            <v>12.75</v>
          </cell>
          <cell r="CP554">
            <v>2.9</v>
          </cell>
          <cell r="CQ554">
            <v>80.944999999999993</v>
          </cell>
          <cell r="CR554">
            <v>0</v>
          </cell>
          <cell r="CS554">
            <v>688.79499999999996</v>
          </cell>
          <cell r="CT554">
            <v>145.36000000000001</v>
          </cell>
          <cell r="CU554">
            <v>48.619</v>
          </cell>
          <cell r="CV554">
            <v>269.97199999999998</v>
          </cell>
          <cell r="CW554">
            <v>25.994</v>
          </cell>
          <cell r="CX554">
            <v>400.75700000000001</v>
          </cell>
          <cell r="CY554">
            <v>0</v>
          </cell>
          <cell r="CZ554">
            <v>664.28800000000001</v>
          </cell>
          <cell r="DA554">
            <v>1.27</v>
          </cell>
          <cell r="DB554">
            <v>105.593</v>
          </cell>
          <cell r="DC554">
            <v>71.546000000000006</v>
          </cell>
          <cell r="DD554">
            <v>61.396999999999998</v>
          </cell>
          <cell r="DE554">
            <v>0</v>
          </cell>
          <cell r="DF554">
            <v>134.214</v>
          </cell>
          <cell r="DG554">
            <v>552.51700000000005</v>
          </cell>
          <cell r="DH554">
            <v>0</v>
          </cell>
          <cell r="DI554">
            <v>0</v>
          </cell>
          <cell r="DJ554">
            <v>66.129000000000005</v>
          </cell>
          <cell r="DK554">
            <v>0</v>
          </cell>
          <cell r="DL554">
            <v>0</v>
          </cell>
          <cell r="DM554">
            <v>388.94099999999997</v>
          </cell>
          <cell r="DN554">
            <v>433.50900000000001</v>
          </cell>
          <cell r="DO554">
            <v>171.566</v>
          </cell>
          <cell r="DP554">
            <v>97.807000000000002</v>
          </cell>
          <cell r="DQ554">
            <v>48.851999999999997</v>
          </cell>
          <cell r="DR554">
            <v>1266.2940000000001</v>
          </cell>
          <cell r="DS554">
            <v>0</v>
          </cell>
          <cell r="DT554">
            <v>518.64800000000002</v>
          </cell>
          <cell r="DU554">
            <v>0</v>
          </cell>
          <cell r="DV554">
            <v>1.65</v>
          </cell>
          <cell r="DW554">
            <v>0</v>
          </cell>
          <cell r="DX554">
            <v>0</v>
          </cell>
          <cell r="DY554">
            <v>2.02</v>
          </cell>
          <cell r="DZ554">
            <v>0</v>
          </cell>
          <cell r="EA554">
            <v>0</v>
          </cell>
          <cell r="EB554">
            <v>76.776627193005893</v>
          </cell>
          <cell r="EC554">
            <v>0</v>
          </cell>
          <cell r="ED554">
            <v>0</v>
          </cell>
          <cell r="EE554">
            <v>0</v>
          </cell>
          <cell r="EF554">
            <v>0</v>
          </cell>
          <cell r="EG554">
            <v>0</v>
          </cell>
          <cell r="EH554">
            <v>0</v>
          </cell>
          <cell r="EI554">
            <v>51.2</v>
          </cell>
          <cell r="EJ554">
            <v>0</v>
          </cell>
        </row>
        <row r="555">
          <cell r="B555">
            <v>0</v>
          </cell>
          <cell r="C555">
            <v>0</v>
          </cell>
          <cell r="D555">
            <v>26.5</v>
          </cell>
          <cell r="E555">
            <v>0</v>
          </cell>
          <cell r="F555">
            <v>0</v>
          </cell>
          <cell r="G555">
            <v>0</v>
          </cell>
          <cell r="H555">
            <v>4.45</v>
          </cell>
          <cell r="I555">
            <v>3.3</v>
          </cell>
          <cell r="J555">
            <v>108.35</v>
          </cell>
          <cell r="K555">
            <v>0</v>
          </cell>
          <cell r="L555">
            <v>0</v>
          </cell>
          <cell r="M555">
            <v>0</v>
          </cell>
          <cell r="N555">
            <v>0</v>
          </cell>
          <cell r="O555">
            <v>153.4</v>
          </cell>
          <cell r="P555">
            <v>72.52</v>
          </cell>
          <cell r="Q555">
            <v>6</v>
          </cell>
          <cell r="R555">
            <v>0</v>
          </cell>
          <cell r="S555">
            <v>0</v>
          </cell>
          <cell r="T555">
            <v>0</v>
          </cell>
          <cell r="U555">
            <v>0</v>
          </cell>
          <cell r="V555">
            <v>0</v>
          </cell>
          <cell r="W555">
            <v>0</v>
          </cell>
          <cell r="X555">
            <v>0</v>
          </cell>
          <cell r="Y555">
            <v>0</v>
          </cell>
          <cell r="Z555">
            <v>0</v>
          </cell>
          <cell r="AA555">
            <v>31.9</v>
          </cell>
          <cell r="AB555">
            <v>0</v>
          </cell>
          <cell r="AC555">
            <v>0</v>
          </cell>
          <cell r="AD555">
            <v>674.31275516259302</v>
          </cell>
          <cell r="AE555">
            <v>0</v>
          </cell>
          <cell r="AF555">
            <v>7.4999999999999997E-2</v>
          </cell>
          <cell r="AG555">
            <v>391.1</v>
          </cell>
          <cell r="AH555">
            <v>33.299999999999997</v>
          </cell>
          <cell r="AI555">
            <v>0</v>
          </cell>
          <cell r="AJ555">
            <v>0</v>
          </cell>
          <cell r="AK555"/>
          <cell r="AL555"/>
          <cell r="AM555">
            <v>0</v>
          </cell>
          <cell r="AN555">
            <v>0</v>
          </cell>
          <cell r="AO555">
            <v>71</v>
          </cell>
          <cell r="AP555"/>
          <cell r="AQ555"/>
          <cell r="AR555"/>
          <cell r="AS555"/>
          <cell r="AT555"/>
          <cell r="AU555"/>
          <cell r="AV555">
            <v>0</v>
          </cell>
          <cell r="AW555">
            <v>0</v>
          </cell>
          <cell r="AX555">
            <v>0</v>
          </cell>
          <cell r="AY555">
            <v>0</v>
          </cell>
          <cell r="AZ555">
            <v>0</v>
          </cell>
          <cell r="BA555">
            <v>0</v>
          </cell>
          <cell r="BB555">
            <v>0</v>
          </cell>
          <cell r="BC555">
            <v>0</v>
          </cell>
          <cell r="BD555">
            <v>0</v>
          </cell>
          <cell r="BE555">
            <v>0</v>
          </cell>
          <cell r="BF555">
            <v>16.245000000000001</v>
          </cell>
          <cell r="BG555">
            <v>0</v>
          </cell>
          <cell r="BH555">
            <v>0</v>
          </cell>
          <cell r="BI555">
            <v>2.1</v>
          </cell>
          <cell r="BJ555">
            <v>0</v>
          </cell>
          <cell r="BK555">
            <v>0</v>
          </cell>
          <cell r="BL555">
            <v>0</v>
          </cell>
          <cell r="BM555">
            <v>2</v>
          </cell>
          <cell r="BN555">
            <v>158.16900000000001</v>
          </cell>
          <cell r="BO555">
            <v>22.0731264</v>
          </cell>
          <cell r="BP555">
            <v>0</v>
          </cell>
          <cell r="BQ555">
            <v>0</v>
          </cell>
          <cell r="BR555">
            <v>2.79</v>
          </cell>
          <cell r="BS555">
            <v>0</v>
          </cell>
          <cell r="BT555">
            <v>0.5</v>
          </cell>
          <cell r="BU555">
            <v>12.73</v>
          </cell>
          <cell r="BV555">
            <v>0</v>
          </cell>
          <cell r="BW555">
            <v>0</v>
          </cell>
          <cell r="BX555">
            <v>0.78</v>
          </cell>
          <cell r="BY555">
            <v>0</v>
          </cell>
          <cell r="BZ555">
            <v>0</v>
          </cell>
          <cell r="CA555">
            <v>0</v>
          </cell>
          <cell r="CB555">
            <v>0</v>
          </cell>
          <cell r="CC555">
            <v>87.2</v>
          </cell>
          <cell r="CD555">
            <v>0</v>
          </cell>
          <cell r="CE555">
            <v>0</v>
          </cell>
          <cell r="CF555">
            <v>0</v>
          </cell>
          <cell r="CG555">
            <v>62</v>
          </cell>
          <cell r="CH555">
            <v>0</v>
          </cell>
          <cell r="CI555">
            <v>0</v>
          </cell>
          <cell r="CJ555">
            <v>1</v>
          </cell>
          <cell r="CK555">
            <v>0</v>
          </cell>
          <cell r="CL555">
            <v>43.9</v>
          </cell>
          <cell r="CM555">
            <v>5.7</v>
          </cell>
          <cell r="CN555">
            <v>0</v>
          </cell>
          <cell r="CO555">
            <v>12.75</v>
          </cell>
          <cell r="CP555">
            <v>5</v>
          </cell>
          <cell r="CQ555">
            <v>67.05</v>
          </cell>
          <cell r="CR555">
            <v>0</v>
          </cell>
          <cell r="CS555">
            <v>688.79499999999996</v>
          </cell>
          <cell r="CT555">
            <v>145.36000000000001</v>
          </cell>
          <cell r="CU555">
            <v>55.277999999999999</v>
          </cell>
          <cell r="CV555">
            <v>270</v>
          </cell>
          <cell r="CW555">
            <v>25.994</v>
          </cell>
          <cell r="CX555">
            <v>414.19099999999997</v>
          </cell>
          <cell r="CY555">
            <v>0</v>
          </cell>
          <cell r="CZ555">
            <v>649.76700000000005</v>
          </cell>
          <cell r="DA555">
            <v>1.27</v>
          </cell>
          <cell r="DB555">
            <v>104.431</v>
          </cell>
          <cell r="DC555">
            <v>75.385999999999996</v>
          </cell>
          <cell r="DD555">
            <v>79.796999999999997</v>
          </cell>
          <cell r="DE555">
            <v>23.611000000000001</v>
          </cell>
          <cell r="DF555">
            <v>134.52199999999999</v>
          </cell>
          <cell r="DG555">
            <v>572.46799999999996</v>
          </cell>
          <cell r="DH555">
            <v>0</v>
          </cell>
          <cell r="DI555">
            <v>0</v>
          </cell>
          <cell r="DJ555">
            <v>66.266000000000005</v>
          </cell>
          <cell r="DK555">
            <v>0</v>
          </cell>
          <cell r="DL555">
            <v>0</v>
          </cell>
          <cell r="DM555">
            <v>388.94099999999997</v>
          </cell>
          <cell r="DN555">
            <v>433.50900000000001</v>
          </cell>
          <cell r="DO555">
            <v>171.566</v>
          </cell>
          <cell r="DP555">
            <v>86.147000000000006</v>
          </cell>
          <cell r="DQ555">
            <v>48.405000000000001</v>
          </cell>
          <cell r="DR555">
            <v>1329.817</v>
          </cell>
          <cell r="DS555">
            <v>0</v>
          </cell>
          <cell r="DT555">
            <v>518.64800000000002</v>
          </cell>
          <cell r="DU555">
            <v>0</v>
          </cell>
          <cell r="DV555">
            <v>1.65</v>
          </cell>
          <cell r="DW555">
            <v>0.5</v>
          </cell>
          <cell r="DX555">
            <v>0</v>
          </cell>
          <cell r="DY555">
            <v>2.02</v>
          </cell>
          <cell r="DZ555">
            <v>0</v>
          </cell>
          <cell r="EA555">
            <v>0</v>
          </cell>
          <cell r="EB555">
            <v>74.819520179204005</v>
          </cell>
          <cell r="EC555">
            <v>0</v>
          </cell>
          <cell r="ED555">
            <v>0</v>
          </cell>
          <cell r="EE555">
            <v>0</v>
          </cell>
          <cell r="EF555">
            <v>0</v>
          </cell>
          <cell r="EG555">
            <v>0</v>
          </cell>
          <cell r="EH555">
            <v>0</v>
          </cell>
          <cell r="EI555">
            <v>51.2</v>
          </cell>
          <cell r="EJ555">
            <v>0</v>
          </cell>
        </row>
        <row r="556">
          <cell r="B556">
            <v>0</v>
          </cell>
          <cell r="C556">
            <v>0</v>
          </cell>
          <cell r="D556">
            <v>0</v>
          </cell>
          <cell r="E556">
            <v>0</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254</v>
          </cell>
          <cell r="W556">
            <v>1372</v>
          </cell>
          <cell r="X556">
            <v>0</v>
          </cell>
          <cell r="Y556">
            <v>0</v>
          </cell>
          <cell r="Z556">
            <v>0</v>
          </cell>
          <cell r="AA556">
            <v>0</v>
          </cell>
          <cell r="AB556">
            <v>0</v>
          </cell>
          <cell r="AC556">
            <v>0</v>
          </cell>
          <cell r="AD556">
            <v>0</v>
          </cell>
          <cell r="AE556">
            <v>0</v>
          </cell>
          <cell r="AF556">
            <v>0</v>
          </cell>
          <cell r="AG556"/>
          <cell r="AH556"/>
          <cell r="AI556">
            <v>0</v>
          </cell>
          <cell r="AJ556">
            <v>0</v>
          </cell>
          <cell r="AK556"/>
          <cell r="AL556"/>
          <cell r="AM556">
            <v>4769</v>
          </cell>
          <cell r="AN556">
            <v>0</v>
          </cell>
          <cell r="AO556">
            <v>0</v>
          </cell>
          <cell r="AP556"/>
          <cell r="AQ556"/>
          <cell r="AR556"/>
          <cell r="AS556"/>
          <cell r="AT556"/>
          <cell r="AU556"/>
          <cell r="AV556">
            <v>0</v>
          </cell>
          <cell r="AW556">
            <v>0</v>
          </cell>
          <cell r="AX556">
            <v>0</v>
          </cell>
          <cell r="AY556">
            <v>0</v>
          </cell>
          <cell r="AZ556">
            <v>0</v>
          </cell>
          <cell r="BA556">
            <v>0</v>
          </cell>
          <cell r="BB556">
            <v>0</v>
          </cell>
          <cell r="BC556">
            <v>0</v>
          </cell>
          <cell r="BD556">
            <v>0</v>
          </cell>
          <cell r="BE556">
            <v>0</v>
          </cell>
          <cell r="BF556">
            <v>0</v>
          </cell>
          <cell r="BG556">
            <v>0</v>
          </cell>
          <cell r="BH556">
            <v>0</v>
          </cell>
          <cell r="BI556">
            <v>0</v>
          </cell>
          <cell r="BJ556">
            <v>0</v>
          </cell>
          <cell r="BK556">
            <v>0</v>
          </cell>
          <cell r="BL556">
            <v>0</v>
          </cell>
          <cell r="BM556">
            <v>0</v>
          </cell>
          <cell r="BN556">
            <v>0</v>
          </cell>
          <cell r="BO556">
            <v>0</v>
          </cell>
          <cell r="BP556">
            <v>0</v>
          </cell>
          <cell r="BQ556">
            <v>66.960999999999999</v>
          </cell>
          <cell r="BR556">
            <v>0</v>
          </cell>
          <cell r="BS556">
            <v>0</v>
          </cell>
          <cell r="BT556">
            <v>0</v>
          </cell>
          <cell r="BU556">
            <v>0</v>
          </cell>
          <cell r="BV556">
            <v>0</v>
          </cell>
          <cell r="BW556">
            <v>0</v>
          </cell>
          <cell r="BX556">
            <v>0</v>
          </cell>
          <cell r="BY556">
            <v>0</v>
          </cell>
          <cell r="BZ556">
            <v>0</v>
          </cell>
          <cell r="CA556">
            <v>0</v>
          </cell>
          <cell r="CB556">
            <v>0</v>
          </cell>
          <cell r="CC556">
            <v>0</v>
          </cell>
          <cell r="CD556">
            <v>144</v>
          </cell>
          <cell r="CE556">
            <v>0</v>
          </cell>
          <cell r="CF556">
            <v>0</v>
          </cell>
          <cell r="CG556">
            <v>0</v>
          </cell>
          <cell r="CH556">
            <v>0</v>
          </cell>
          <cell r="CI556">
            <v>0</v>
          </cell>
          <cell r="CJ556">
            <v>0</v>
          </cell>
          <cell r="CK556">
            <v>0</v>
          </cell>
          <cell r="CL556">
            <v>2.8</v>
          </cell>
          <cell r="CM556">
            <v>0</v>
          </cell>
          <cell r="CN556">
            <v>0</v>
          </cell>
          <cell r="CO556">
            <v>0</v>
          </cell>
          <cell r="CP556">
            <v>0</v>
          </cell>
          <cell r="CQ556">
            <v>0</v>
          </cell>
          <cell r="CR556">
            <v>0</v>
          </cell>
          <cell r="CS556">
            <v>0</v>
          </cell>
          <cell r="CT556">
            <v>0</v>
          </cell>
          <cell r="CU556">
            <v>0</v>
          </cell>
          <cell r="CV556">
            <v>0</v>
          </cell>
          <cell r="CW556">
            <v>0</v>
          </cell>
          <cell r="CX556">
            <v>0</v>
          </cell>
          <cell r="CY556">
            <v>0</v>
          </cell>
          <cell r="CZ556">
            <v>0</v>
          </cell>
          <cell r="DA556">
            <v>0</v>
          </cell>
          <cell r="DB556">
            <v>0</v>
          </cell>
          <cell r="DC556">
            <v>0</v>
          </cell>
          <cell r="DD556">
            <v>0</v>
          </cell>
          <cell r="DE556">
            <v>0</v>
          </cell>
          <cell r="DF556">
            <v>0</v>
          </cell>
          <cell r="DG556">
            <v>0</v>
          </cell>
          <cell r="DH556">
            <v>0</v>
          </cell>
          <cell r="DI556">
            <v>0</v>
          </cell>
          <cell r="DJ556">
            <v>0</v>
          </cell>
          <cell r="DK556">
            <v>0</v>
          </cell>
          <cell r="DL556">
            <v>0</v>
          </cell>
          <cell r="DM556">
            <v>0</v>
          </cell>
          <cell r="DN556">
            <v>0</v>
          </cell>
          <cell r="DO556">
            <v>0</v>
          </cell>
          <cell r="DP556">
            <v>0</v>
          </cell>
          <cell r="DQ556">
            <v>0</v>
          </cell>
          <cell r="DR556">
            <v>0</v>
          </cell>
          <cell r="DS556">
            <v>0</v>
          </cell>
          <cell r="DT556">
            <v>0</v>
          </cell>
          <cell r="DU556">
            <v>0</v>
          </cell>
          <cell r="DV556">
            <v>0</v>
          </cell>
          <cell r="DW556">
            <v>0</v>
          </cell>
          <cell r="DX556">
            <v>0</v>
          </cell>
          <cell r="DY556">
            <v>0</v>
          </cell>
          <cell r="DZ556">
            <v>8.1999999999999993</v>
          </cell>
          <cell r="EA556">
            <v>0</v>
          </cell>
          <cell r="EB556">
            <v>0</v>
          </cell>
          <cell r="EC556">
            <v>0</v>
          </cell>
          <cell r="ED556">
            <v>0</v>
          </cell>
          <cell r="EE556">
            <v>0</v>
          </cell>
          <cell r="EF556">
            <v>0</v>
          </cell>
          <cell r="EG556">
            <v>0</v>
          </cell>
          <cell r="EH556">
            <v>0</v>
          </cell>
          <cell r="EI556">
            <v>0</v>
          </cell>
          <cell r="EJ556">
            <v>0</v>
          </cell>
        </row>
        <row r="557">
          <cell r="B557">
            <v>0</v>
          </cell>
          <cell r="C557">
            <v>0</v>
          </cell>
          <cell r="D557">
            <v>7</v>
          </cell>
          <cell r="E557">
            <v>0</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cell r="AF557">
            <v>0</v>
          </cell>
          <cell r="AG557"/>
          <cell r="AH557"/>
          <cell r="AI557">
            <v>0</v>
          </cell>
          <cell r="AJ557">
            <v>0</v>
          </cell>
          <cell r="AK557"/>
          <cell r="AL557"/>
          <cell r="AM557">
            <v>0</v>
          </cell>
          <cell r="AN557">
            <v>0</v>
          </cell>
          <cell r="AO557">
            <v>0</v>
          </cell>
          <cell r="AP557"/>
          <cell r="AQ557"/>
          <cell r="AR557"/>
          <cell r="AS557"/>
          <cell r="AT557"/>
          <cell r="AU557"/>
          <cell r="AV557">
            <v>0</v>
          </cell>
          <cell r="AW557">
            <v>0</v>
          </cell>
          <cell r="AX557">
            <v>0</v>
          </cell>
          <cell r="AY557">
            <v>0</v>
          </cell>
          <cell r="AZ557">
            <v>0</v>
          </cell>
          <cell r="BA557">
            <v>0</v>
          </cell>
          <cell r="BB557">
            <v>0</v>
          </cell>
          <cell r="BC557">
            <v>0</v>
          </cell>
          <cell r="BD557">
            <v>0</v>
          </cell>
          <cell r="BE557">
            <v>0</v>
          </cell>
          <cell r="BF557">
            <v>0.99299999999999999</v>
          </cell>
          <cell r="BG557">
            <v>0</v>
          </cell>
          <cell r="BH557">
            <v>0</v>
          </cell>
          <cell r="BI557">
            <v>0</v>
          </cell>
          <cell r="BJ557">
            <v>0</v>
          </cell>
          <cell r="BK557">
            <v>0</v>
          </cell>
          <cell r="BL557">
            <v>0</v>
          </cell>
          <cell r="BM557">
            <v>0</v>
          </cell>
          <cell r="BN557">
            <v>11.7</v>
          </cell>
          <cell r="BO557">
            <v>0</v>
          </cell>
          <cell r="BP557">
            <v>0</v>
          </cell>
          <cell r="BQ557">
            <v>0</v>
          </cell>
          <cell r="BR557">
            <v>0</v>
          </cell>
          <cell r="BS557">
            <v>0</v>
          </cell>
          <cell r="BT557">
            <v>0</v>
          </cell>
          <cell r="BU557">
            <v>0</v>
          </cell>
          <cell r="BV557">
            <v>0</v>
          </cell>
          <cell r="BW557">
            <v>0</v>
          </cell>
          <cell r="BX557">
            <v>0</v>
          </cell>
          <cell r="BY557">
            <v>0</v>
          </cell>
          <cell r="BZ557">
            <v>0</v>
          </cell>
          <cell r="CA557">
            <v>0</v>
          </cell>
          <cell r="CB557">
            <v>0</v>
          </cell>
          <cell r="CC557">
            <v>0</v>
          </cell>
          <cell r="CD557">
            <v>0</v>
          </cell>
          <cell r="CE557">
            <v>0</v>
          </cell>
          <cell r="CF557">
            <v>0</v>
          </cell>
          <cell r="CG557">
            <v>0</v>
          </cell>
          <cell r="CH557">
            <v>0</v>
          </cell>
          <cell r="CI557">
            <v>0</v>
          </cell>
          <cell r="CJ557">
            <v>0</v>
          </cell>
          <cell r="CK557">
            <v>0</v>
          </cell>
          <cell r="CL557">
            <v>0</v>
          </cell>
          <cell r="CM557">
            <v>0</v>
          </cell>
          <cell r="CN557">
            <v>0</v>
          </cell>
          <cell r="CO557">
            <v>0</v>
          </cell>
          <cell r="CP557">
            <v>0</v>
          </cell>
          <cell r="CQ557">
            <v>0</v>
          </cell>
          <cell r="CR557">
            <v>0</v>
          </cell>
          <cell r="CS557">
            <v>0</v>
          </cell>
          <cell r="CT557">
            <v>0</v>
          </cell>
          <cell r="CU557">
            <v>0</v>
          </cell>
          <cell r="CV557">
            <v>0</v>
          </cell>
          <cell r="CW557">
            <v>0</v>
          </cell>
          <cell r="CX557">
            <v>0</v>
          </cell>
          <cell r="CY557">
            <v>0</v>
          </cell>
          <cell r="CZ557">
            <v>0</v>
          </cell>
          <cell r="DA557">
            <v>0</v>
          </cell>
          <cell r="DB557">
            <v>0</v>
          </cell>
          <cell r="DC557">
            <v>0</v>
          </cell>
          <cell r="DD557">
            <v>0</v>
          </cell>
          <cell r="DE557">
            <v>0</v>
          </cell>
          <cell r="DF557">
            <v>0</v>
          </cell>
          <cell r="DG557">
            <v>0</v>
          </cell>
          <cell r="DH557">
            <v>0</v>
          </cell>
          <cell r="DI557">
            <v>0</v>
          </cell>
          <cell r="DJ557">
            <v>0</v>
          </cell>
          <cell r="DK557">
            <v>0</v>
          </cell>
          <cell r="DL557">
            <v>0</v>
          </cell>
          <cell r="DM557">
            <v>0</v>
          </cell>
          <cell r="DN557">
            <v>0</v>
          </cell>
          <cell r="DO557">
            <v>0</v>
          </cell>
          <cell r="DP557">
            <v>0</v>
          </cell>
          <cell r="DQ557">
            <v>0</v>
          </cell>
          <cell r="DR557">
            <v>0</v>
          </cell>
          <cell r="DS557">
            <v>0</v>
          </cell>
          <cell r="DT557">
            <v>0</v>
          </cell>
          <cell r="DU557">
            <v>0</v>
          </cell>
          <cell r="DV557">
            <v>0</v>
          </cell>
          <cell r="DW557">
            <v>0</v>
          </cell>
          <cell r="DX557">
            <v>0</v>
          </cell>
          <cell r="DY557">
            <v>0</v>
          </cell>
          <cell r="DZ557">
            <v>0</v>
          </cell>
          <cell r="EA557">
            <v>0</v>
          </cell>
          <cell r="EB557">
            <v>0</v>
          </cell>
          <cell r="EC557">
            <v>0</v>
          </cell>
          <cell r="ED557">
            <v>0</v>
          </cell>
          <cell r="EE557">
            <v>0</v>
          </cell>
          <cell r="EF557">
            <v>0</v>
          </cell>
          <cell r="EG557">
            <v>0</v>
          </cell>
          <cell r="EH557">
            <v>0</v>
          </cell>
          <cell r="EI557">
            <v>0</v>
          </cell>
          <cell r="EJ557">
            <v>0</v>
          </cell>
        </row>
        <row r="558">
          <cell r="B558">
            <v>0</v>
          </cell>
          <cell r="C558">
            <v>0</v>
          </cell>
          <cell r="D558">
            <v>33.5</v>
          </cell>
          <cell r="E558">
            <v>0</v>
          </cell>
          <cell r="F558">
            <v>0</v>
          </cell>
          <cell r="G558">
            <v>0</v>
          </cell>
          <cell r="H558">
            <v>4.45</v>
          </cell>
          <cell r="I558">
            <v>3.3</v>
          </cell>
          <cell r="J558">
            <v>108.35</v>
          </cell>
          <cell r="K558">
            <v>0</v>
          </cell>
          <cell r="L558">
            <v>0</v>
          </cell>
          <cell r="M558">
            <v>0</v>
          </cell>
          <cell r="N558">
            <v>0</v>
          </cell>
          <cell r="O558">
            <v>153.4</v>
          </cell>
          <cell r="P558">
            <v>72.52</v>
          </cell>
          <cell r="Q558">
            <v>6</v>
          </cell>
          <cell r="R558">
            <v>0</v>
          </cell>
          <cell r="S558">
            <v>0</v>
          </cell>
          <cell r="T558">
            <v>0</v>
          </cell>
          <cell r="U558">
            <v>0</v>
          </cell>
          <cell r="V558">
            <v>254</v>
          </cell>
          <cell r="W558">
            <v>1372</v>
          </cell>
          <cell r="X558">
            <v>0</v>
          </cell>
          <cell r="Y558">
            <v>0</v>
          </cell>
          <cell r="Z558">
            <v>0</v>
          </cell>
          <cell r="AA558">
            <v>31.9</v>
          </cell>
          <cell r="AB558">
            <v>0</v>
          </cell>
          <cell r="AC558">
            <v>0</v>
          </cell>
          <cell r="AD558">
            <v>674.31275516259302</v>
          </cell>
          <cell r="AE558">
            <v>0</v>
          </cell>
          <cell r="AF558">
            <v>7.4999999999999997E-2</v>
          </cell>
          <cell r="AG558"/>
          <cell r="AH558">
            <v>33.299999999999997</v>
          </cell>
          <cell r="AI558">
            <v>0</v>
          </cell>
          <cell r="AJ558">
            <v>0</v>
          </cell>
          <cell r="AK558">
            <v>0</v>
          </cell>
          <cell r="AL558">
            <v>0</v>
          </cell>
          <cell r="AM558">
            <v>4769</v>
          </cell>
          <cell r="AN558">
            <v>0</v>
          </cell>
          <cell r="AO558">
            <v>71</v>
          </cell>
          <cell r="AP558">
            <v>0</v>
          </cell>
          <cell r="AQ558">
            <v>0</v>
          </cell>
          <cell r="AR558">
            <v>0</v>
          </cell>
          <cell r="AS558">
            <v>0</v>
          </cell>
          <cell r="AT558">
            <v>0</v>
          </cell>
          <cell r="AU558">
            <v>0</v>
          </cell>
          <cell r="AV558">
            <v>0</v>
          </cell>
          <cell r="AW558">
            <v>0</v>
          </cell>
          <cell r="AX558">
            <v>0</v>
          </cell>
          <cell r="AY558">
            <v>0</v>
          </cell>
          <cell r="AZ558">
            <v>0</v>
          </cell>
          <cell r="BA558">
            <v>0</v>
          </cell>
          <cell r="BB558">
            <v>0</v>
          </cell>
          <cell r="BC558">
            <v>0</v>
          </cell>
          <cell r="BD558">
            <v>0</v>
          </cell>
          <cell r="BE558">
            <v>0</v>
          </cell>
          <cell r="BF558">
            <v>17.238</v>
          </cell>
          <cell r="BG558">
            <v>0</v>
          </cell>
          <cell r="BH558">
            <v>0</v>
          </cell>
          <cell r="BI558">
            <v>2.1</v>
          </cell>
          <cell r="BJ558">
            <v>0</v>
          </cell>
          <cell r="BK558">
            <v>0</v>
          </cell>
          <cell r="BL558">
            <v>0</v>
          </cell>
          <cell r="BM558">
            <v>2</v>
          </cell>
          <cell r="BN558">
            <v>169.869</v>
          </cell>
          <cell r="BO558">
            <v>22.0731264</v>
          </cell>
          <cell r="BP558">
            <v>0</v>
          </cell>
          <cell r="BQ558">
            <v>66.960999999999999</v>
          </cell>
          <cell r="BR558">
            <v>2.79</v>
          </cell>
          <cell r="BS558">
            <v>0</v>
          </cell>
          <cell r="BT558">
            <v>0.5</v>
          </cell>
          <cell r="BU558">
            <v>12.73</v>
          </cell>
          <cell r="BV558">
            <v>0</v>
          </cell>
          <cell r="BW558">
            <v>0</v>
          </cell>
          <cell r="BX558">
            <v>0.78</v>
          </cell>
          <cell r="BY558">
            <v>0</v>
          </cell>
          <cell r="BZ558">
            <v>0</v>
          </cell>
          <cell r="CA558">
            <v>0</v>
          </cell>
          <cell r="CB558">
            <v>0</v>
          </cell>
          <cell r="CC558">
            <v>87.2</v>
          </cell>
          <cell r="CD558">
            <v>144</v>
          </cell>
          <cell r="CE558">
            <v>0</v>
          </cell>
          <cell r="CF558">
            <v>0</v>
          </cell>
          <cell r="CG558">
            <v>62</v>
          </cell>
          <cell r="CH558">
            <v>0</v>
          </cell>
          <cell r="CI558">
            <v>0</v>
          </cell>
          <cell r="CJ558">
            <v>1</v>
          </cell>
          <cell r="CK558">
            <v>0</v>
          </cell>
          <cell r="CL558">
            <v>46.7</v>
          </cell>
          <cell r="CM558">
            <v>5.7</v>
          </cell>
          <cell r="CN558">
            <v>0</v>
          </cell>
          <cell r="CO558">
            <v>12.75</v>
          </cell>
          <cell r="CP558">
            <v>5</v>
          </cell>
          <cell r="CQ558">
            <v>67.05</v>
          </cell>
          <cell r="CR558">
            <v>0</v>
          </cell>
          <cell r="CS558">
            <v>688.79499999999996</v>
          </cell>
          <cell r="CT558">
            <v>145.36000000000001</v>
          </cell>
          <cell r="CU558">
            <v>55.277999999999999</v>
          </cell>
          <cell r="CV558">
            <v>270</v>
          </cell>
          <cell r="CW558">
            <v>25.994</v>
          </cell>
          <cell r="CX558">
            <v>414.19099999999997</v>
          </cell>
          <cell r="CY558">
            <v>0</v>
          </cell>
          <cell r="CZ558">
            <v>649.76700000000005</v>
          </cell>
          <cell r="DA558">
            <v>1.27</v>
          </cell>
          <cell r="DB558">
            <v>104.431</v>
          </cell>
          <cell r="DC558">
            <v>75.385999999999996</v>
          </cell>
          <cell r="DD558">
            <v>79.796999999999997</v>
          </cell>
          <cell r="DE558">
            <v>23.611000000000001</v>
          </cell>
          <cell r="DF558">
            <v>134.52199999999999</v>
          </cell>
          <cell r="DG558">
            <v>572.46799999999996</v>
          </cell>
          <cell r="DH558">
            <v>0</v>
          </cell>
          <cell r="DI558">
            <v>0</v>
          </cell>
          <cell r="DJ558">
            <v>66.266000000000005</v>
          </cell>
          <cell r="DK558">
            <v>0</v>
          </cell>
          <cell r="DL558">
            <v>0</v>
          </cell>
          <cell r="DM558">
            <v>388.94099999999997</v>
          </cell>
          <cell r="DN558">
            <v>433.50900000000001</v>
          </cell>
          <cell r="DO558">
            <v>171.566</v>
          </cell>
          <cell r="DP558">
            <v>86.147000000000006</v>
          </cell>
          <cell r="DQ558">
            <v>48.405000000000001</v>
          </cell>
          <cell r="DR558">
            <v>1329.817</v>
          </cell>
          <cell r="DS558">
            <v>0</v>
          </cell>
          <cell r="DT558">
            <v>518.64800000000002</v>
          </cell>
          <cell r="DU558">
            <v>0</v>
          </cell>
          <cell r="DV558">
            <v>1.65</v>
          </cell>
          <cell r="DW558">
            <v>0.5</v>
          </cell>
          <cell r="DX558">
            <v>0</v>
          </cell>
          <cell r="DY558">
            <v>2.02</v>
          </cell>
          <cell r="DZ558">
            <v>8.1999999999999993</v>
          </cell>
          <cell r="EA558">
            <v>0</v>
          </cell>
          <cell r="EB558">
            <v>74.819520179204005</v>
          </cell>
          <cell r="EC558">
            <v>0</v>
          </cell>
          <cell r="ED558">
            <v>0</v>
          </cell>
          <cell r="EE558">
            <v>0</v>
          </cell>
          <cell r="EF558">
            <v>0</v>
          </cell>
          <cell r="EG558">
            <v>0</v>
          </cell>
          <cell r="EH558">
            <v>0</v>
          </cell>
          <cell r="EI558">
            <v>51.2</v>
          </cell>
          <cell r="EJ558">
            <v>0</v>
          </cell>
        </row>
        <row r="559">
          <cell r="B559">
            <v>0</v>
          </cell>
          <cell r="C559">
            <v>0</v>
          </cell>
          <cell r="D559">
            <v>5</v>
          </cell>
          <cell r="E559">
            <v>0</v>
          </cell>
          <cell r="F559">
            <v>0</v>
          </cell>
          <cell r="G559">
            <v>0</v>
          </cell>
          <cell r="H559">
            <v>1.26</v>
          </cell>
          <cell r="I559">
            <v>0</v>
          </cell>
          <cell r="J559">
            <v>124</v>
          </cell>
          <cell r="K559">
            <v>0</v>
          </cell>
          <cell r="L559">
            <v>0</v>
          </cell>
          <cell r="M559">
            <v>0</v>
          </cell>
          <cell r="N559">
            <v>0</v>
          </cell>
          <cell r="O559">
            <v>67.7</v>
          </cell>
          <cell r="P559">
            <v>50.317</v>
          </cell>
          <cell r="Q559">
            <v>0</v>
          </cell>
          <cell r="R559">
            <v>0</v>
          </cell>
          <cell r="S559">
            <v>0</v>
          </cell>
          <cell r="T559">
            <v>0</v>
          </cell>
          <cell r="U559">
            <v>0</v>
          </cell>
          <cell r="V559">
            <v>0</v>
          </cell>
          <cell r="W559">
            <v>0</v>
          </cell>
          <cell r="X559">
            <v>0</v>
          </cell>
          <cell r="Y559">
            <v>0</v>
          </cell>
          <cell r="Z559">
            <v>0</v>
          </cell>
          <cell r="AA559">
            <v>22.4</v>
          </cell>
          <cell r="AB559">
            <v>0</v>
          </cell>
          <cell r="AC559">
            <v>0</v>
          </cell>
          <cell r="AD559">
            <v>471</v>
          </cell>
          <cell r="AE559">
            <v>0</v>
          </cell>
          <cell r="AF559">
            <v>0</v>
          </cell>
          <cell r="AG559">
            <v>187.8</v>
          </cell>
          <cell r="AH559">
            <v>85.5</v>
          </cell>
          <cell r="AI559">
            <v>0</v>
          </cell>
          <cell r="AJ559">
            <v>0</v>
          </cell>
          <cell r="AK559"/>
          <cell r="AL559"/>
          <cell r="AM559">
            <v>0</v>
          </cell>
          <cell r="AN559">
            <v>0</v>
          </cell>
          <cell r="AO559">
            <v>0</v>
          </cell>
          <cell r="AP559"/>
          <cell r="AQ559"/>
          <cell r="AR559"/>
          <cell r="AS559"/>
          <cell r="AT559"/>
          <cell r="AU559"/>
          <cell r="AV559">
            <v>0</v>
          </cell>
          <cell r="AW559">
            <v>0</v>
          </cell>
          <cell r="AX559">
            <v>0</v>
          </cell>
          <cell r="AY559">
            <v>0</v>
          </cell>
          <cell r="AZ559">
            <v>0</v>
          </cell>
          <cell r="BA559">
            <v>0</v>
          </cell>
          <cell r="BB559">
            <v>0</v>
          </cell>
          <cell r="BC559">
            <v>0</v>
          </cell>
          <cell r="BD559">
            <v>0</v>
          </cell>
          <cell r="BE559">
            <v>0</v>
          </cell>
          <cell r="BF559">
            <v>0</v>
          </cell>
          <cell r="BG559">
            <v>0</v>
          </cell>
          <cell r="BH559">
            <v>0</v>
          </cell>
          <cell r="BI559">
            <v>1.6405984692081099</v>
          </cell>
          <cell r="BJ559">
            <v>0</v>
          </cell>
          <cell r="BK559">
            <v>0</v>
          </cell>
          <cell r="BL559">
            <v>0</v>
          </cell>
          <cell r="BM559">
            <v>2</v>
          </cell>
          <cell r="BN559">
            <v>8</v>
          </cell>
          <cell r="BO559">
            <v>20.782697471999999</v>
          </cell>
          <cell r="BP559">
            <v>0</v>
          </cell>
          <cell r="BQ559">
            <v>0</v>
          </cell>
          <cell r="BR559">
            <v>0</v>
          </cell>
          <cell r="BS559">
            <v>1.2</v>
          </cell>
          <cell r="BT559">
            <v>0</v>
          </cell>
          <cell r="BU559">
            <v>13.2</v>
          </cell>
          <cell r="BV559">
            <v>0</v>
          </cell>
          <cell r="BW559">
            <v>0</v>
          </cell>
          <cell r="BX559">
            <v>0</v>
          </cell>
          <cell r="BY559">
            <v>0</v>
          </cell>
          <cell r="BZ559">
            <v>0</v>
          </cell>
          <cell r="CA559">
            <v>0</v>
          </cell>
          <cell r="CB559">
            <v>0</v>
          </cell>
          <cell r="CC559">
            <v>4.3</v>
          </cell>
          <cell r="CD559">
            <v>0</v>
          </cell>
          <cell r="CE559">
            <v>0</v>
          </cell>
          <cell r="CF559">
            <v>0</v>
          </cell>
          <cell r="CG559">
            <v>56</v>
          </cell>
          <cell r="CH559">
            <v>0</v>
          </cell>
          <cell r="CI559">
            <v>0</v>
          </cell>
          <cell r="CJ559">
            <v>0</v>
          </cell>
          <cell r="CK559">
            <v>0</v>
          </cell>
          <cell r="CL559">
            <v>1.2</v>
          </cell>
          <cell r="CM559">
            <v>1</v>
          </cell>
          <cell r="CN559">
            <v>0</v>
          </cell>
          <cell r="CO559">
            <v>0</v>
          </cell>
          <cell r="CP559">
            <v>3</v>
          </cell>
          <cell r="CQ559">
            <v>44.165999999999997</v>
          </cell>
          <cell r="CR559">
            <v>0</v>
          </cell>
          <cell r="CS559">
            <v>792.81399999999996</v>
          </cell>
          <cell r="CT559">
            <v>209.63800000000001</v>
          </cell>
          <cell r="CU559">
            <v>73.974999999999994</v>
          </cell>
          <cell r="CV559">
            <v>46.844999999999999</v>
          </cell>
          <cell r="CW559">
            <v>9</v>
          </cell>
          <cell r="CX559">
            <v>361.36799999999999</v>
          </cell>
          <cell r="CY559">
            <v>0</v>
          </cell>
          <cell r="CZ559">
            <v>524.48699999999997</v>
          </cell>
          <cell r="DA559">
            <v>0</v>
          </cell>
          <cell r="DB559">
            <v>88.224000000000004</v>
          </cell>
          <cell r="DC559">
            <v>57.113</v>
          </cell>
          <cell r="DD559">
            <v>23.773</v>
          </cell>
          <cell r="DE559">
            <v>98.460999999999999</v>
          </cell>
          <cell r="DF559">
            <v>378.74700000000001</v>
          </cell>
          <cell r="DG559">
            <v>704.70399999999995</v>
          </cell>
          <cell r="DH559">
            <v>0</v>
          </cell>
          <cell r="DI559">
            <v>0</v>
          </cell>
          <cell r="DJ559">
            <v>44.329000000000001</v>
          </cell>
          <cell r="DK559">
            <v>0</v>
          </cell>
          <cell r="DL559">
            <v>0</v>
          </cell>
          <cell r="DM559">
            <v>455.34800000000001</v>
          </cell>
          <cell r="DN559">
            <v>719.98199999999997</v>
          </cell>
          <cell r="DO559">
            <v>75.650999999999996</v>
          </cell>
          <cell r="DP559">
            <v>26.384</v>
          </cell>
          <cell r="DQ559">
            <v>24.632999999999999</v>
          </cell>
          <cell r="DR559">
            <v>1464.462</v>
          </cell>
          <cell r="DS559">
            <v>0</v>
          </cell>
          <cell r="DT559">
            <v>570.76400000000001</v>
          </cell>
          <cell r="DU559">
            <v>0</v>
          </cell>
          <cell r="DV559">
            <v>0</v>
          </cell>
          <cell r="DW559">
            <v>0</v>
          </cell>
          <cell r="DX559">
            <v>0</v>
          </cell>
          <cell r="DY559">
            <v>0</v>
          </cell>
          <cell r="DZ559">
            <v>0</v>
          </cell>
          <cell r="EA559">
            <v>0</v>
          </cell>
          <cell r="EB559">
            <v>0</v>
          </cell>
          <cell r="EC559">
            <v>0</v>
          </cell>
          <cell r="ED559">
            <v>0</v>
          </cell>
          <cell r="EE559">
            <v>0</v>
          </cell>
          <cell r="EF559">
            <v>0</v>
          </cell>
          <cell r="EG559">
            <v>0</v>
          </cell>
          <cell r="EH559">
            <v>0</v>
          </cell>
          <cell r="EI559">
            <v>58.3</v>
          </cell>
          <cell r="EJ559">
            <v>0</v>
          </cell>
        </row>
        <row r="560">
          <cell r="B560">
            <v>0</v>
          </cell>
          <cell r="C560">
            <v>0</v>
          </cell>
          <cell r="D560">
            <v>0</v>
          </cell>
          <cell r="E560">
            <v>0</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488</v>
          </cell>
          <cell r="W560">
            <v>1395</v>
          </cell>
          <cell r="X560">
            <v>0</v>
          </cell>
          <cell r="Y560">
            <v>0</v>
          </cell>
          <cell r="Z560">
            <v>0</v>
          </cell>
          <cell r="AA560">
            <v>0</v>
          </cell>
          <cell r="AB560">
            <v>0</v>
          </cell>
          <cell r="AC560">
            <v>0</v>
          </cell>
          <cell r="AD560">
            <v>0</v>
          </cell>
          <cell r="AE560">
            <v>0</v>
          </cell>
          <cell r="AF560">
            <v>0</v>
          </cell>
          <cell r="AG560"/>
          <cell r="AH560"/>
          <cell r="AI560">
            <v>0</v>
          </cell>
          <cell r="AJ560">
            <v>0</v>
          </cell>
          <cell r="AK560"/>
          <cell r="AL560"/>
          <cell r="AM560">
            <v>4757</v>
          </cell>
          <cell r="AN560">
            <v>0</v>
          </cell>
          <cell r="AO560">
            <v>0</v>
          </cell>
          <cell r="AP560"/>
          <cell r="AQ560"/>
          <cell r="AR560"/>
          <cell r="AS560"/>
          <cell r="AT560"/>
          <cell r="AU560"/>
          <cell r="AV560">
            <v>0</v>
          </cell>
          <cell r="AW560">
            <v>0</v>
          </cell>
          <cell r="AX560">
            <v>0</v>
          </cell>
          <cell r="AY560">
            <v>0</v>
          </cell>
          <cell r="AZ560">
            <v>0</v>
          </cell>
          <cell r="BA560">
            <v>0</v>
          </cell>
          <cell r="BB560">
            <v>0</v>
          </cell>
          <cell r="BC560">
            <v>0</v>
          </cell>
          <cell r="BD560">
            <v>0</v>
          </cell>
          <cell r="BE560">
            <v>0</v>
          </cell>
          <cell r="BF560">
            <v>0</v>
          </cell>
          <cell r="BG560">
            <v>0</v>
          </cell>
          <cell r="BH560">
            <v>0</v>
          </cell>
          <cell r="BI560">
            <v>0</v>
          </cell>
          <cell r="BJ560">
            <v>0</v>
          </cell>
          <cell r="BK560">
            <v>0</v>
          </cell>
          <cell r="BL560">
            <v>0</v>
          </cell>
          <cell r="BM560">
            <v>0</v>
          </cell>
          <cell r="BN560">
            <v>0</v>
          </cell>
          <cell r="BO560">
            <v>0</v>
          </cell>
          <cell r="BP560">
            <v>0</v>
          </cell>
          <cell r="BQ560">
            <v>0</v>
          </cell>
          <cell r="BR560">
            <v>0</v>
          </cell>
          <cell r="BS560">
            <v>0</v>
          </cell>
          <cell r="BT560">
            <v>0</v>
          </cell>
          <cell r="BU560">
            <v>0</v>
          </cell>
          <cell r="BV560">
            <v>0</v>
          </cell>
          <cell r="BW560">
            <v>0</v>
          </cell>
          <cell r="BX560">
            <v>0</v>
          </cell>
          <cell r="BY560">
            <v>0</v>
          </cell>
          <cell r="BZ560">
            <v>0</v>
          </cell>
          <cell r="CA560">
            <v>0</v>
          </cell>
          <cell r="CB560">
            <v>0</v>
          </cell>
          <cell r="CC560">
            <v>0</v>
          </cell>
          <cell r="CD560">
            <v>132</v>
          </cell>
          <cell r="CE560">
            <v>0</v>
          </cell>
          <cell r="CF560">
            <v>0</v>
          </cell>
          <cell r="CG560">
            <v>0</v>
          </cell>
          <cell r="CH560">
            <v>0</v>
          </cell>
          <cell r="CI560">
            <v>0</v>
          </cell>
          <cell r="CJ560">
            <v>0</v>
          </cell>
          <cell r="CK560">
            <v>0</v>
          </cell>
          <cell r="CL560">
            <v>3</v>
          </cell>
          <cell r="CM560">
            <v>0</v>
          </cell>
          <cell r="CN560">
            <v>0</v>
          </cell>
          <cell r="CO560">
            <v>0</v>
          </cell>
          <cell r="CP560">
            <v>0</v>
          </cell>
          <cell r="CQ560">
            <v>0</v>
          </cell>
          <cell r="CR560">
            <v>0</v>
          </cell>
          <cell r="CS560">
            <v>0</v>
          </cell>
          <cell r="CT560">
            <v>0</v>
          </cell>
          <cell r="CU560">
            <v>0</v>
          </cell>
          <cell r="CV560">
            <v>0</v>
          </cell>
          <cell r="CW560">
            <v>0</v>
          </cell>
          <cell r="CX560">
            <v>0</v>
          </cell>
          <cell r="CY560">
            <v>0</v>
          </cell>
          <cell r="CZ560">
            <v>0</v>
          </cell>
          <cell r="DA560">
            <v>0</v>
          </cell>
          <cell r="DB560">
            <v>0</v>
          </cell>
          <cell r="DC560">
            <v>0</v>
          </cell>
          <cell r="DD560">
            <v>0</v>
          </cell>
          <cell r="DE560">
            <v>0</v>
          </cell>
          <cell r="DF560">
            <v>0</v>
          </cell>
          <cell r="DG560">
            <v>0</v>
          </cell>
          <cell r="DH560">
            <v>0</v>
          </cell>
          <cell r="DI560">
            <v>0</v>
          </cell>
          <cell r="DJ560">
            <v>0</v>
          </cell>
          <cell r="DK560">
            <v>0</v>
          </cell>
          <cell r="DL560">
            <v>0</v>
          </cell>
          <cell r="DM560">
            <v>0</v>
          </cell>
          <cell r="DN560">
            <v>0</v>
          </cell>
          <cell r="DO560">
            <v>0</v>
          </cell>
          <cell r="DP560">
            <v>0</v>
          </cell>
          <cell r="DQ560">
            <v>0</v>
          </cell>
          <cell r="DR560">
            <v>0</v>
          </cell>
          <cell r="DS560">
            <v>0</v>
          </cell>
          <cell r="DT560">
            <v>0</v>
          </cell>
          <cell r="DU560">
            <v>0</v>
          </cell>
          <cell r="DV560">
            <v>0</v>
          </cell>
          <cell r="DW560">
            <v>0</v>
          </cell>
          <cell r="DX560">
            <v>0</v>
          </cell>
          <cell r="DY560">
            <v>0</v>
          </cell>
          <cell r="DZ560">
            <v>0</v>
          </cell>
          <cell r="EA560">
            <v>0</v>
          </cell>
          <cell r="EB560">
            <v>0</v>
          </cell>
          <cell r="EC560">
            <v>0</v>
          </cell>
          <cell r="ED560">
            <v>0</v>
          </cell>
          <cell r="EE560">
            <v>0</v>
          </cell>
          <cell r="EF560">
            <v>0</v>
          </cell>
          <cell r="EG560">
            <v>0</v>
          </cell>
          <cell r="EH560">
            <v>0</v>
          </cell>
          <cell r="EI560">
            <v>0</v>
          </cell>
          <cell r="EJ560">
            <v>0</v>
          </cell>
        </row>
        <row r="561">
          <cell r="B561">
            <v>0</v>
          </cell>
          <cell r="C561">
            <v>0</v>
          </cell>
          <cell r="D561">
            <v>7</v>
          </cell>
          <cell r="E561">
            <v>0</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cell r="AF561">
            <v>0</v>
          </cell>
          <cell r="AG561"/>
          <cell r="AH561"/>
          <cell r="AI561">
            <v>0</v>
          </cell>
          <cell r="AJ561">
            <v>0</v>
          </cell>
          <cell r="AK561"/>
          <cell r="AL561"/>
          <cell r="AM561">
            <v>0</v>
          </cell>
          <cell r="AN561">
            <v>0</v>
          </cell>
          <cell r="AO561">
            <v>0</v>
          </cell>
          <cell r="AP561"/>
          <cell r="AQ561"/>
          <cell r="AR561"/>
          <cell r="AS561"/>
          <cell r="AT561"/>
          <cell r="AU561"/>
          <cell r="AV561">
            <v>0</v>
          </cell>
          <cell r="AW561">
            <v>0</v>
          </cell>
          <cell r="AX561">
            <v>0</v>
          </cell>
          <cell r="AY561">
            <v>0</v>
          </cell>
          <cell r="AZ561">
            <v>0</v>
          </cell>
          <cell r="BA561">
            <v>0</v>
          </cell>
          <cell r="BB561">
            <v>0</v>
          </cell>
          <cell r="BC561">
            <v>0</v>
          </cell>
          <cell r="BD561">
            <v>0</v>
          </cell>
          <cell r="BE561">
            <v>0</v>
          </cell>
          <cell r="BF561">
            <v>0</v>
          </cell>
          <cell r="BG561">
            <v>0</v>
          </cell>
          <cell r="BH561">
            <v>0</v>
          </cell>
          <cell r="BI561">
            <v>0</v>
          </cell>
          <cell r="BJ561">
            <v>0</v>
          </cell>
          <cell r="BK561">
            <v>0</v>
          </cell>
          <cell r="BL561">
            <v>0</v>
          </cell>
          <cell r="BM561">
            <v>0</v>
          </cell>
          <cell r="BN561">
            <v>13</v>
          </cell>
          <cell r="BO561">
            <v>0</v>
          </cell>
          <cell r="BP561">
            <v>0</v>
          </cell>
          <cell r="BQ561">
            <v>0</v>
          </cell>
          <cell r="BR561">
            <v>0</v>
          </cell>
          <cell r="BS561">
            <v>0</v>
          </cell>
          <cell r="BT561">
            <v>0</v>
          </cell>
          <cell r="BU561">
            <v>0</v>
          </cell>
          <cell r="BV561">
            <v>0</v>
          </cell>
          <cell r="BW561">
            <v>0</v>
          </cell>
          <cell r="BX561">
            <v>0</v>
          </cell>
          <cell r="BY561">
            <v>0</v>
          </cell>
          <cell r="BZ561">
            <v>0</v>
          </cell>
          <cell r="CA561">
            <v>0</v>
          </cell>
          <cell r="CB561">
            <v>0</v>
          </cell>
          <cell r="CC561">
            <v>0</v>
          </cell>
          <cell r="CD561">
            <v>0</v>
          </cell>
          <cell r="CE561">
            <v>0</v>
          </cell>
          <cell r="CF561">
            <v>0</v>
          </cell>
          <cell r="CG561">
            <v>0</v>
          </cell>
          <cell r="CH561">
            <v>0</v>
          </cell>
          <cell r="CI561">
            <v>0</v>
          </cell>
          <cell r="CJ561">
            <v>0</v>
          </cell>
          <cell r="CK561">
            <v>0</v>
          </cell>
          <cell r="CL561">
            <v>0</v>
          </cell>
          <cell r="CM561">
            <v>0</v>
          </cell>
          <cell r="CN561">
            <v>0</v>
          </cell>
          <cell r="CO561">
            <v>0</v>
          </cell>
          <cell r="CP561">
            <v>0</v>
          </cell>
          <cell r="CQ561">
            <v>0</v>
          </cell>
          <cell r="CR561">
            <v>0</v>
          </cell>
          <cell r="CS561">
            <v>0</v>
          </cell>
          <cell r="CT561">
            <v>0</v>
          </cell>
          <cell r="CU561">
            <v>0</v>
          </cell>
          <cell r="CV561">
            <v>0</v>
          </cell>
          <cell r="CW561">
            <v>0</v>
          </cell>
          <cell r="CX561">
            <v>0</v>
          </cell>
          <cell r="CY561">
            <v>0</v>
          </cell>
          <cell r="CZ561">
            <v>0</v>
          </cell>
          <cell r="DA561">
            <v>0</v>
          </cell>
          <cell r="DB561">
            <v>0</v>
          </cell>
          <cell r="DC561">
            <v>0</v>
          </cell>
          <cell r="DD561">
            <v>0</v>
          </cell>
          <cell r="DE561">
            <v>0</v>
          </cell>
          <cell r="DF561">
            <v>0</v>
          </cell>
          <cell r="DG561">
            <v>0</v>
          </cell>
          <cell r="DH561">
            <v>0</v>
          </cell>
          <cell r="DI561">
            <v>0</v>
          </cell>
          <cell r="DJ561">
            <v>0</v>
          </cell>
          <cell r="DK561">
            <v>0</v>
          </cell>
          <cell r="DL561">
            <v>0</v>
          </cell>
          <cell r="DM561">
            <v>0</v>
          </cell>
          <cell r="DN561">
            <v>0</v>
          </cell>
          <cell r="DO561">
            <v>0</v>
          </cell>
          <cell r="DP561">
            <v>0</v>
          </cell>
          <cell r="DQ561">
            <v>0</v>
          </cell>
          <cell r="DR561">
            <v>0</v>
          </cell>
          <cell r="DS561">
            <v>0</v>
          </cell>
          <cell r="DT561">
            <v>0</v>
          </cell>
          <cell r="DU561">
            <v>0</v>
          </cell>
          <cell r="DV561">
            <v>0</v>
          </cell>
          <cell r="DW561">
            <v>0</v>
          </cell>
          <cell r="DX561">
            <v>0</v>
          </cell>
          <cell r="DY561">
            <v>0</v>
          </cell>
          <cell r="DZ561">
            <v>0</v>
          </cell>
          <cell r="EA561">
            <v>0</v>
          </cell>
          <cell r="EB561">
            <v>0</v>
          </cell>
          <cell r="EC561">
            <v>0</v>
          </cell>
          <cell r="ED561">
            <v>0</v>
          </cell>
          <cell r="EE561">
            <v>0</v>
          </cell>
          <cell r="EF561">
            <v>0</v>
          </cell>
          <cell r="EG561">
            <v>0</v>
          </cell>
          <cell r="EH561">
            <v>0</v>
          </cell>
          <cell r="EI561">
            <v>0</v>
          </cell>
          <cell r="EJ561">
            <v>0</v>
          </cell>
        </row>
        <row r="562">
          <cell r="B562">
            <v>0</v>
          </cell>
          <cell r="C562">
            <v>0</v>
          </cell>
          <cell r="D562">
            <v>12</v>
          </cell>
          <cell r="E562">
            <v>0</v>
          </cell>
          <cell r="F562">
            <v>0</v>
          </cell>
          <cell r="G562">
            <v>0</v>
          </cell>
          <cell r="H562">
            <v>1.26</v>
          </cell>
          <cell r="I562">
            <v>0</v>
          </cell>
          <cell r="J562">
            <v>124</v>
          </cell>
          <cell r="K562">
            <v>0</v>
          </cell>
          <cell r="L562">
            <v>0</v>
          </cell>
          <cell r="M562">
            <v>0</v>
          </cell>
          <cell r="N562">
            <v>0</v>
          </cell>
          <cell r="O562">
            <v>67.7</v>
          </cell>
          <cell r="P562">
            <v>50.317</v>
          </cell>
          <cell r="Q562">
            <v>0</v>
          </cell>
          <cell r="R562">
            <v>0</v>
          </cell>
          <cell r="S562">
            <v>0</v>
          </cell>
          <cell r="T562">
            <v>0</v>
          </cell>
          <cell r="U562">
            <v>0</v>
          </cell>
          <cell r="V562">
            <v>488</v>
          </cell>
          <cell r="W562">
            <v>1395</v>
          </cell>
          <cell r="X562">
            <v>0</v>
          </cell>
          <cell r="Y562">
            <v>0</v>
          </cell>
          <cell r="Z562">
            <v>0</v>
          </cell>
          <cell r="AA562">
            <v>22.4</v>
          </cell>
          <cell r="AB562">
            <v>0</v>
          </cell>
          <cell r="AC562">
            <v>0</v>
          </cell>
          <cell r="AD562">
            <v>471</v>
          </cell>
          <cell r="AE562">
            <v>0</v>
          </cell>
          <cell r="AF562">
            <v>0</v>
          </cell>
          <cell r="AG562"/>
          <cell r="AH562">
            <v>85.5</v>
          </cell>
          <cell r="AI562">
            <v>0</v>
          </cell>
          <cell r="AJ562">
            <v>0</v>
          </cell>
          <cell r="AK562">
            <v>0</v>
          </cell>
          <cell r="AL562">
            <v>0</v>
          </cell>
          <cell r="AM562">
            <v>4757</v>
          </cell>
          <cell r="AN562">
            <v>0</v>
          </cell>
          <cell r="AO562">
            <v>0</v>
          </cell>
          <cell r="AP562">
            <v>0</v>
          </cell>
          <cell r="AQ562">
            <v>0</v>
          </cell>
          <cell r="AR562">
            <v>0</v>
          </cell>
          <cell r="AS562">
            <v>0</v>
          </cell>
          <cell r="AT562">
            <v>0</v>
          </cell>
          <cell r="AU562">
            <v>0</v>
          </cell>
          <cell r="AV562">
            <v>0</v>
          </cell>
          <cell r="AW562">
            <v>0</v>
          </cell>
          <cell r="AX562">
            <v>0</v>
          </cell>
          <cell r="AY562">
            <v>0</v>
          </cell>
          <cell r="AZ562">
            <v>0</v>
          </cell>
          <cell r="BA562">
            <v>0</v>
          </cell>
          <cell r="BB562">
            <v>0</v>
          </cell>
          <cell r="BC562">
            <v>0</v>
          </cell>
          <cell r="BD562">
            <v>0</v>
          </cell>
          <cell r="BE562">
            <v>0</v>
          </cell>
          <cell r="BF562">
            <v>0</v>
          </cell>
          <cell r="BG562">
            <v>0</v>
          </cell>
          <cell r="BH562">
            <v>0</v>
          </cell>
          <cell r="BI562">
            <v>1.6405984692081099</v>
          </cell>
          <cell r="BJ562">
            <v>0</v>
          </cell>
          <cell r="BK562">
            <v>0</v>
          </cell>
          <cell r="BL562">
            <v>0</v>
          </cell>
          <cell r="BM562">
            <v>2</v>
          </cell>
          <cell r="BN562">
            <v>21</v>
          </cell>
          <cell r="BO562">
            <v>20.782697471999999</v>
          </cell>
          <cell r="BP562">
            <v>0</v>
          </cell>
          <cell r="BQ562">
            <v>0</v>
          </cell>
          <cell r="BR562">
            <v>0</v>
          </cell>
          <cell r="BS562">
            <v>1.2</v>
          </cell>
          <cell r="BT562">
            <v>0</v>
          </cell>
          <cell r="BU562">
            <v>13.2</v>
          </cell>
          <cell r="BV562">
            <v>0</v>
          </cell>
          <cell r="BW562">
            <v>0</v>
          </cell>
          <cell r="BX562">
            <v>0</v>
          </cell>
          <cell r="BY562">
            <v>0</v>
          </cell>
          <cell r="BZ562">
            <v>0</v>
          </cell>
          <cell r="CA562">
            <v>0</v>
          </cell>
          <cell r="CB562">
            <v>0</v>
          </cell>
          <cell r="CC562">
            <v>4.3</v>
          </cell>
          <cell r="CD562">
            <v>132</v>
          </cell>
          <cell r="CE562">
            <v>0</v>
          </cell>
          <cell r="CF562">
            <v>0</v>
          </cell>
          <cell r="CG562">
            <v>56</v>
          </cell>
          <cell r="CH562">
            <v>0</v>
          </cell>
          <cell r="CI562">
            <v>0</v>
          </cell>
          <cell r="CJ562">
            <v>0</v>
          </cell>
          <cell r="CK562">
            <v>0</v>
          </cell>
          <cell r="CL562">
            <v>4.2</v>
          </cell>
          <cell r="CM562">
            <v>1</v>
          </cell>
          <cell r="CN562">
            <v>0</v>
          </cell>
          <cell r="CO562">
            <v>0</v>
          </cell>
          <cell r="CP562">
            <v>3</v>
          </cell>
          <cell r="CQ562">
            <v>44.165999999999997</v>
          </cell>
          <cell r="CR562">
            <v>0</v>
          </cell>
          <cell r="CS562">
            <v>792.81399999999996</v>
          </cell>
          <cell r="CT562">
            <v>209.63800000000001</v>
          </cell>
          <cell r="CU562">
            <v>73.974999999999994</v>
          </cell>
          <cell r="CV562">
            <v>46.844999999999999</v>
          </cell>
          <cell r="CW562">
            <v>9</v>
          </cell>
          <cell r="CX562">
            <v>361.36799999999999</v>
          </cell>
          <cell r="CY562">
            <v>0</v>
          </cell>
          <cell r="CZ562">
            <v>524.48699999999997</v>
          </cell>
          <cell r="DA562">
            <v>0</v>
          </cell>
          <cell r="DB562">
            <v>88.224000000000004</v>
          </cell>
          <cell r="DC562">
            <v>57.113</v>
          </cell>
          <cell r="DD562">
            <v>23.773</v>
          </cell>
          <cell r="DE562">
            <v>98.460999999999999</v>
          </cell>
          <cell r="DF562">
            <v>378.74700000000001</v>
          </cell>
          <cell r="DG562">
            <v>704.70399999999995</v>
          </cell>
          <cell r="DH562">
            <v>0</v>
          </cell>
          <cell r="DI562">
            <v>0</v>
          </cell>
          <cell r="DJ562">
            <v>44.329000000000001</v>
          </cell>
          <cell r="DK562">
            <v>0</v>
          </cell>
          <cell r="DL562">
            <v>0</v>
          </cell>
          <cell r="DM562">
            <v>455.34800000000001</v>
          </cell>
          <cell r="DN562">
            <v>719.98199999999997</v>
          </cell>
          <cell r="DO562">
            <v>75.650999999999996</v>
          </cell>
          <cell r="DP562">
            <v>26.384</v>
          </cell>
          <cell r="DQ562">
            <v>24.632999999999999</v>
          </cell>
          <cell r="DR562">
            <v>1464.462</v>
          </cell>
          <cell r="DS562">
            <v>0</v>
          </cell>
          <cell r="DT562">
            <v>570.76400000000001</v>
          </cell>
          <cell r="DU562">
            <v>0</v>
          </cell>
          <cell r="DV562">
            <v>0</v>
          </cell>
          <cell r="DW562">
            <v>0</v>
          </cell>
          <cell r="DX562">
            <v>0</v>
          </cell>
          <cell r="DY562">
            <v>0</v>
          </cell>
          <cell r="DZ562">
            <v>0</v>
          </cell>
          <cell r="EA562">
            <v>0</v>
          </cell>
          <cell r="EB562">
            <v>0</v>
          </cell>
          <cell r="EC562">
            <v>0</v>
          </cell>
          <cell r="ED562">
            <v>0</v>
          </cell>
          <cell r="EE562">
            <v>0</v>
          </cell>
          <cell r="EF562">
            <v>0</v>
          </cell>
          <cell r="EG562">
            <v>0</v>
          </cell>
          <cell r="EH562">
            <v>0</v>
          </cell>
          <cell r="EI562">
            <v>58.3</v>
          </cell>
          <cell r="EJ562">
            <v>0</v>
          </cell>
        </row>
        <row r="563">
          <cell r="B563">
            <v>0</v>
          </cell>
          <cell r="C563">
            <v>0</v>
          </cell>
          <cell r="D563">
            <v>2</v>
          </cell>
          <cell r="E563">
            <v>0</v>
          </cell>
          <cell r="F563">
            <v>0</v>
          </cell>
          <cell r="G563">
            <v>0</v>
          </cell>
          <cell r="H563">
            <v>1.26</v>
          </cell>
          <cell r="I563">
            <v>0</v>
          </cell>
          <cell r="J563">
            <v>124</v>
          </cell>
          <cell r="K563">
            <v>0</v>
          </cell>
          <cell r="L563">
            <v>0</v>
          </cell>
          <cell r="M563">
            <v>0</v>
          </cell>
          <cell r="N563">
            <v>0</v>
          </cell>
          <cell r="O563">
            <v>67.7</v>
          </cell>
          <cell r="P563">
            <v>48.87</v>
          </cell>
          <cell r="Q563">
            <v>0</v>
          </cell>
          <cell r="R563">
            <v>0</v>
          </cell>
          <cell r="S563">
            <v>0</v>
          </cell>
          <cell r="T563">
            <v>0</v>
          </cell>
          <cell r="U563">
            <v>0</v>
          </cell>
          <cell r="V563">
            <v>0</v>
          </cell>
          <cell r="W563">
            <v>0</v>
          </cell>
          <cell r="X563">
            <v>0</v>
          </cell>
          <cell r="Y563">
            <v>0</v>
          </cell>
          <cell r="Z563">
            <v>0</v>
          </cell>
          <cell r="AA563">
            <v>33.799999999999997</v>
          </cell>
          <cell r="AB563">
            <v>0</v>
          </cell>
          <cell r="AC563">
            <v>0</v>
          </cell>
          <cell r="AD563">
            <v>495</v>
          </cell>
          <cell r="AE563">
            <v>0</v>
          </cell>
          <cell r="AF563">
            <v>0</v>
          </cell>
          <cell r="AG563">
            <v>19.600000000000001</v>
          </cell>
          <cell r="AH563">
            <v>373</v>
          </cell>
          <cell r="AI563">
            <v>0</v>
          </cell>
          <cell r="AJ563">
            <v>0</v>
          </cell>
          <cell r="AK563"/>
          <cell r="AL563"/>
          <cell r="AM563">
            <v>0</v>
          </cell>
          <cell r="AN563">
            <v>0</v>
          </cell>
          <cell r="AO563">
            <v>165.7</v>
          </cell>
          <cell r="AP563"/>
          <cell r="AQ563"/>
          <cell r="AR563"/>
          <cell r="AS563"/>
          <cell r="AT563"/>
          <cell r="AU563"/>
          <cell r="AV563">
            <v>0</v>
          </cell>
          <cell r="AW563">
            <v>0</v>
          </cell>
          <cell r="AX563">
            <v>0</v>
          </cell>
          <cell r="AY563">
            <v>0</v>
          </cell>
          <cell r="AZ563">
            <v>0</v>
          </cell>
          <cell r="BA563">
            <v>0</v>
          </cell>
          <cell r="BB563">
            <v>0</v>
          </cell>
          <cell r="BC563">
            <v>0</v>
          </cell>
          <cell r="BD563">
            <v>0</v>
          </cell>
          <cell r="BE563">
            <v>0</v>
          </cell>
          <cell r="BF563">
            <v>0</v>
          </cell>
          <cell r="BG563">
            <v>0</v>
          </cell>
          <cell r="BH563">
            <v>0</v>
          </cell>
          <cell r="BI563">
            <v>3.4074067744221499</v>
          </cell>
          <cell r="BJ563">
            <v>0</v>
          </cell>
          <cell r="BK563">
            <v>0</v>
          </cell>
          <cell r="BL563">
            <v>0</v>
          </cell>
          <cell r="BM563">
            <v>2</v>
          </cell>
          <cell r="BN563">
            <v>276.8</v>
          </cell>
          <cell r="BO563">
            <v>20.782697471999999</v>
          </cell>
          <cell r="BP563">
            <v>0</v>
          </cell>
          <cell r="BQ563">
            <v>0</v>
          </cell>
          <cell r="BR563">
            <v>0</v>
          </cell>
          <cell r="BS563">
            <v>0.99302291666666698</v>
          </cell>
          <cell r="BT563">
            <v>0.5</v>
          </cell>
          <cell r="BU563">
            <v>12.99</v>
          </cell>
          <cell r="BV563">
            <v>0</v>
          </cell>
          <cell r="BW563">
            <v>0</v>
          </cell>
          <cell r="BX563">
            <v>0</v>
          </cell>
          <cell r="BY563">
            <v>0</v>
          </cell>
          <cell r="BZ563">
            <v>0</v>
          </cell>
          <cell r="CA563">
            <v>0</v>
          </cell>
          <cell r="CB563">
            <v>0</v>
          </cell>
          <cell r="CC563">
            <v>13</v>
          </cell>
          <cell r="CD563">
            <v>0</v>
          </cell>
          <cell r="CE563">
            <v>0</v>
          </cell>
          <cell r="CF563">
            <v>0</v>
          </cell>
          <cell r="CG563">
            <v>56</v>
          </cell>
          <cell r="CH563">
            <v>0</v>
          </cell>
          <cell r="CI563">
            <v>0</v>
          </cell>
          <cell r="CJ563">
            <v>0</v>
          </cell>
          <cell r="CK563">
            <v>0</v>
          </cell>
          <cell r="CL563">
            <v>1.2</v>
          </cell>
          <cell r="CM563">
            <v>1</v>
          </cell>
          <cell r="CN563">
            <v>0</v>
          </cell>
          <cell r="CO563">
            <v>0</v>
          </cell>
          <cell r="CP563">
            <v>5.0999999999999996</v>
          </cell>
          <cell r="CQ563">
            <v>31.352</v>
          </cell>
          <cell r="CR563">
            <v>0</v>
          </cell>
          <cell r="CS563">
            <v>792.81399999999996</v>
          </cell>
          <cell r="CT563">
            <v>209.63800000000001</v>
          </cell>
          <cell r="CU563">
            <v>87.301000000000002</v>
          </cell>
          <cell r="CV563">
            <v>46.8</v>
          </cell>
          <cell r="CW563">
            <v>9</v>
          </cell>
          <cell r="CX563">
            <v>378.28500000000003</v>
          </cell>
          <cell r="CY563">
            <v>0</v>
          </cell>
          <cell r="CZ563">
            <v>568.96199999999999</v>
          </cell>
          <cell r="DA563">
            <v>0</v>
          </cell>
          <cell r="DB563">
            <v>93.471000000000004</v>
          </cell>
          <cell r="DC563">
            <v>61.866</v>
          </cell>
          <cell r="DD563">
            <v>73.528999999999996</v>
          </cell>
          <cell r="DE563">
            <v>95.356999999999999</v>
          </cell>
          <cell r="DF563">
            <v>378.82100000000003</v>
          </cell>
          <cell r="DG563">
            <v>717.03300000000002</v>
          </cell>
          <cell r="DH563">
            <v>0</v>
          </cell>
          <cell r="DI563">
            <v>0</v>
          </cell>
          <cell r="DJ563">
            <v>44.469000000000001</v>
          </cell>
          <cell r="DK563">
            <v>0</v>
          </cell>
          <cell r="DL563">
            <v>0</v>
          </cell>
          <cell r="DM563">
            <v>455.34800000000001</v>
          </cell>
          <cell r="DN563">
            <v>719.98199999999997</v>
          </cell>
          <cell r="DO563">
            <v>75.650999999999996</v>
          </cell>
          <cell r="DP563">
            <v>27.754000000000001</v>
          </cell>
          <cell r="DQ563">
            <v>24.632999999999999</v>
          </cell>
          <cell r="DR563">
            <v>1586.5060000000001</v>
          </cell>
          <cell r="DS563">
            <v>0</v>
          </cell>
          <cell r="DT563">
            <v>570.76400000000001</v>
          </cell>
          <cell r="DU563">
            <v>0</v>
          </cell>
          <cell r="DV563">
            <v>0</v>
          </cell>
          <cell r="DW563">
            <v>0</v>
          </cell>
          <cell r="DX563">
            <v>0</v>
          </cell>
          <cell r="DY563">
            <v>0</v>
          </cell>
          <cell r="DZ563">
            <v>0</v>
          </cell>
          <cell r="EA563">
            <v>0</v>
          </cell>
          <cell r="EB563">
            <v>52.6476691005982</v>
          </cell>
          <cell r="EC563">
            <v>0</v>
          </cell>
          <cell r="ED563">
            <v>0</v>
          </cell>
          <cell r="EE563">
            <v>0</v>
          </cell>
          <cell r="EF563">
            <v>0</v>
          </cell>
          <cell r="EG563">
            <v>0</v>
          </cell>
          <cell r="EH563">
            <v>0</v>
          </cell>
          <cell r="EI563">
            <v>58.3</v>
          </cell>
          <cell r="EJ563">
            <v>0</v>
          </cell>
        </row>
        <row r="564">
          <cell r="B564">
            <v>0</v>
          </cell>
          <cell r="C564">
            <v>0</v>
          </cell>
          <cell r="D564">
            <v>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227</v>
          </cell>
          <cell r="W564">
            <v>1395</v>
          </cell>
          <cell r="X564">
            <v>0</v>
          </cell>
          <cell r="Y564">
            <v>0</v>
          </cell>
          <cell r="Z564">
            <v>0</v>
          </cell>
          <cell r="AA564">
            <v>0</v>
          </cell>
          <cell r="AB564">
            <v>0</v>
          </cell>
          <cell r="AC564">
            <v>0</v>
          </cell>
          <cell r="AD564">
            <v>0</v>
          </cell>
          <cell r="AE564">
            <v>0</v>
          </cell>
          <cell r="AF564">
            <v>0</v>
          </cell>
          <cell r="AG564"/>
          <cell r="AH564"/>
          <cell r="AI564">
            <v>0</v>
          </cell>
          <cell r="AJ564">
            <v>0</v>
          </cell>
          <cell r="AK564"/>
          <cell r="AL564"/>
          <cell r="AM564">
            <v>4757</v>
          </cell>
          <cell r="AN564">
            <v>0</v>
          </cell>
          <cell r="AO564">
            <v>0</v>
          </cell>
          <cell r="AP564"/>
          <cell r="AQ564"/>
          <cell r="AR564"/>
          <cell r="AS564"/>
          <cell r="AT564"/>
          <cell r="AU564"/>
          <cell r="AV564">
            <v>0</v>
          </cell>
          <cell r="AW564">
            <v>0</v>
          </cell>
          <cell r="AX564">
            <v>0</v>
          </cell>
          <cell r="AY564">
            <v>0</v>
          </cell>
          <cell r="AZ564">
            <v>0</v>
          </cell>
          <cell r="BA564">
            <v>0</v>
          </cell>
          <cell r="BB564">
            <v>0</v>
          </cell>
          <cell r="BC564">
            <v>0</v>
          </cell>
          <cell r="BD564">
            <v>0</v>
          </cell>
          <cell r="BE564">
            <v>0</v>
          </cell>
          <cell r="BF564">
            <v>0</v>
          </cell>
          <cell r="BG564">
            <v>0</v>
          </cell>
          <cell r="BH564">
            <v>0</v>
          </cell>
          <cell r="BI564">
            <v>0</v>
          </cell>
          <cell r="BJ564">
            <v>0</v>
          </cell>
          <cell r="BK564">
            <v>0</v>
          </cell>
          <cell r="BL564">
            <v>0</v>
          </cell>
          <cell r="BM564">
            <v>0</v>
          </cell>
          <cell r="BN564">
            <v>0</v>
          </cell>
          <cell r="BO564">
            <v>0</v>
          </cell>
          <cell r="BP564">
            <v>0</v>
          </cell>
          <cell r="BQ564">
            <v>66.159000000000006</v>
          </cell>
          <cell r="BR564">
            <v>0</v>
          </cell>
          <cell r="BS564">
            <v>0</v>
          </cell>
          <cell r="BT564">
            <v>0</v>
          </cell>
          <cell r="BU564">
            <v>0</v>
          </cell>
          <cell r="BV564">
            <v>0</v>
          </cell>
          <cell r="BW564">
            <v>0</v>
          </cell>
          <cell r="BX564">
            <v>0</v>
          </cell>
          <cell r="BY564">
            <v>0</v>
          </cell>
          <cell r="BZ564">
            <v>0</v>
          </cell>
          <cell r="CA564">
            <v>0</v>
          </cell>
          <cell r="CB564">
            <v>0</v>
          </cell>
          <cell r="CC564">
            <v>0</v>
          </cell>
          <cell r="CD564">
            <v>132</v>
          </cell>
          <cell r="CE564">
            <v>0</v>
          </cell>
          <cell r="CF564">
            <v>0</v>
          </cell>
          <cell r="CG564">
            <v>0</v>
          </cell>
          <cell r="CH564">
            <v>0</v>
          </cell>
          <cell r="CI564">
            <v>0</v>
          </cell>
          <cell r="CJ564">
            <v>0</v>
          </cell>
          <cell r="CK564">
            <v>0</v>
          </cell>
          <cell r="CL564">
            <v>3</v>
          </cell>
          <cell r="CM564">
            <v>0</v>
          </cell>
          <cell r="CN564">
            <v>0</v>
          </cell>
          <cell r="CO564">
            <v>0</v>
          </cell>
          <cell r="CP564">
            <v>0</v>
          </cell>
          <cell r="CQ564">
            <v>0</v>
          </cell>
          <cell r="CR564">
            <v>0</v>
          </cell>
          <cell r="CS564">
            <v>0</v>
          </cell>
          <cell r="CT564">
            <v>0</v>
          </cell>
          <cell r="CU564">
            <v>0</v>
          </cell>
          <cell r="CV564">
            <v>0</v>
          </cell>
          <cell r="CW564">
            <v>0</v>
          </cell>
          <cell r="CX564">
            <v>0</v>
          </cell>
          <cell r="CY564">
            <v>0</v>
          </cell>
          <cell r="CZ564">
            <v>0</v>
          </cell>
          <cell r="DA564">
            <v>0</v>
          </cell>
          <cell r="DB564">
            <v>0</v>
          </cell>
          <cell r="DC564">
            <v>0</v>
          </cell>
          <cell r="DD564">
            <v>0</v>
          </cell>
          <cell r="DE564">
            <v>0</v>
          </cell>
          <cell r="DF564">
            <v>0</v>
          </cell>
          <cell r="DG564">
            <v>0</v>
          </cell>
          <cell r="DH564">
            <v>0</v>
          </cell>
          <cell r="DI564">
            <v>0</v>
          </cell>
          <cell r="DJ564">
            <v>0</v>
          </cell>
          <cell r="DK564">
            <v>0</v>
          </cell>
          <cell r="DL564">
            <v>0</v>
          </cell>
          <cell r="DM564">
            <v>0</v>
          </cell>
          <cell r="DN564">
            <v>0</v>
          </cell>
          <cell r="DO564">
            <v>0</v>
          </cell>
          <cell r="DP564">
            <v>0</v>
          </cell>
          <cell r="DQ564">
            <v>0</v>
          </cell>
          <cell r="DR564">
            <v>0</v>
          </cell>
          <cell r="DS564">
            <v>0</v>
          </cell>
          <cell r="DT564">
            <v>0</v>
          </cell>
          <cell r="DU564">
            <v>0</v>
          </cell>
          <cell r="DV564">
            <v>0</v>
          </cell>
          <cell r="DW564">
            <v>0</v>
          </cell>
          <cell r="DX564">
            <v>0</v>
          </cell>
          <cell r="DY564">
            <v>0</v>
          </cell>
          <cell r="DZ564">
            <v>8.1999999999999993</v>
          </cell>
          <cell r="EA564">
            <v>0</v>
          </cell>
          <cell r="EB564">
            <v>0</v>
          </cell>
          <cell r="EC564">
            <v>0</v>
          </cell>
          <cell r="ED564">
            <v>0</v>
          </cell>
          <cell r="EE564">
            <v>0</v>
          </cell>
          <cell r="EF564">
            <v>0</v>
          </cell>
          <cell r="EG564">
            <v>0</v>
          </cell>
          <cell r="EH564">
            <v>0</v>
          </cell>
          <cell r="EI564">
            <v>0</v>
          </cell>
          <cell r="EJ564">
            <v>0</v>
          </cell>
        </row>
        <row r="565">
          <cell r="B565">
            <v>0</v>
          </cell>
          <cell r="C565">
            <v>0</v>
          </cell>
          <cell r="D565">
            <v>7</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cell r="AF565">
            <v>0</v>
          </cell>
          <cell r="AG565"/>
          <cell r="AH565"/>
          <cell r="AI565">
            <v>0</v>
          </cell>
          <cell r="AJ565">
            <v>0</v>
          </cell>
          <cell r="AK565"/>
          <cell r="AL565"/>
          <cell r="AM565">
            <v>0</v>
          </cell>
          <cell r="AN565">
            <v>0</v>
          </cell>
          <cell r="AO565">
            <v>0</v>
          </cell>
          <cell r="AP565"/>
          <cell r="AQ565"/>
          <cell r="AR565"/>
          <cell r="AS565"/>
          <cell r="AT565"/>
          <cell r="AU565"/>
          <cell r="AV565">
            <v>0</v>
          </cell>
          <cell r="AW565">
            <v>0</v>
          </cell>
          <cell r="AX565">
            <v>0</v>
          </cell>
          <cell r="AY565">
            <v>0</v>
          </cell>
          <cell r="AZ565">
            <v>0</v>
          </cell>
          <cell r="BA565">
            <v>0</v>
          </cell>
          <cell r="BB565">
            <v>0</v>
          </cell>
          <cell r="BC565">
            <v>0</v>
          </cell>
          <cell r="BD565">
            <v>0</v>
          </cell>
          <cell r="BE565">
            <v>0</v>
          </cell>
          <cell r="BF565">
            <v>0</v>
          </cell>
          <cell r="BG565">
            <v>0</v>
          </cell>
          <cell r="BH565">
            <v>0</v>
          </cell>
          <cell r="BI565">
            <v>0</v>
          </cell>
          <cell r="BJ565">
            <v>0</v>
          </cell>
          <cell r="BK565">
            <v>0</v>
          </cell>
          <cell r="BL565">
            <v>0</v>
          </cell>
          <cell r="BM565">
            <v>0</v>
          </cell>
          <cell r="BN565">
            <v>15</v>
          </cell>
          <cell r="BO565">
            <v>0</v>
          </cell>
          <cell r="BP565">
            <v>0</v>
          </cell>
          <cell r="BQ565">
            <v>0</v>
          </cell>
          <cell r="BR565">
            <v>0</v>
          </cell>
          <cell r="BS565">
            <v>0</v>
          </cell>
          <cell r="BT565">
            <v>0</v>
          </cell>
          <cell r="BU565">
            <v>0</v>
          </cell>
          <cell r="BV565">
            <v>0</v>
          </cell>
          <cell r="BW565">
            <v>0</v>
          </cell>
          <cell r="BX565">
            <v>0</v>
          </cell>
          <cell r="BY565">
            <v>0</v>
          </cell>
          <cell r="BZ565">
            <v>0</v>
          </cell>
          <cell r="CA565">
            <v>0</v>
          </cell>
          <cell r="CB565">
            <v>0</v>
          </cell>
          <cell r="CC565">
            <v>0</v>
          </cell>
          <cell r="CD565">
            <v>0</v>
          </cell>
          <cell r="CE565">
            <v>0</v>
          </cell>
          <cell r="CF565">
            <v>0</v>
          </cell>
          <cell r="CG565">
            <v>0</v>
          </cell>
          <cell r="CH565">
            <v>0</v>
          </cell>
          <cell r="CI565">
            <v>0</v>
          </cell>
          <cell r="CJ565">
            <v>0</v>
          </cell>
          <cell r="CK565">
            <v>0</v>
          </cell>
          <cell r="CL565">
            <v>0</v>
          </cell>
          <cell r="CM565">
            <v>0</v>
          </cell>
          <cell r="CN565">
            <v>0</v>
          </cell>
          <cell r="CO565">
            <v>0</v>
          </cell>
          <cell r="CP565">
            <v>0</v>
          </cell>
          <cell r="CQ565">
            <v>0</v>
          </cell>
          <cell r="CR565">
            <v>0</v>
          </cell>
          <cell r="CS565">
            <v>0</v>
          </cell>
          <cell r="CT565">
            <v>0</v>
          </cell>
          <cell r="CU565">
            <v>0</v>
          </cell>
          <cell r="CV565">
            <v>0</v>
          </cell>
          <cell r="CW565">
            <v>0</v>
          </cell>
          <cell r="CX565">
            <v>0</v>
          </cell>
          <cell r="CY565">
            <v>0</v>
          </cell>
          <cell r="CZ565">
            <v>0</v>
          </cell>
          <cell r="DA565">
            <v>0</v>
          </cell>
          <cell r="DB565">
            <v>0</v>
          </cell>
          <cell r="DC565">
            <v>0</v>
          </cell>
          <cell r="DD565">
            <v>0</v>
          </cell>
          <cell r="DE565">
            <v>0</v>
          </cell>
          <cell r="DF565">
            <v>0</v>
          </cell>
          <cell r="DG565">
            <v>0</v>
          </cell>
          <cell r="DH565">
            <v>0</v>
          </cell>
          <cell r="DI565">
            <v>0</v>
          </cell>
          <cell r="DJ565">
            <v>0</v>
          </cell>
          <cell r="DK565">
            <v>0</v>
          </cell>
          <cell r="DL565">
            <v>0</v>
          </cell>
          <cell r="DM565">
            <v>0</v>
          </cell>
          <cell r="DN565">
            <v>0</v>
          </cell>
          <cell r="DO565">
            <v>0</v>
          </cell>
          <cell r="DP565">
            <v>0</v>
          </cell>
          <cell r="DQ565">
            <v>0</v>
          </cell>
          <cell r="DR565">
            <v>0</v>
          </cell>
          <cell r="DS565">
            <v>0</v>
          </cell>
          <cell r="DT565">
            <v>0</v>
          </cell>
          <cell r="DU565">
            <v>0</v>
          </cell>
          <cell r="DV565">
            <v>0</v>
          </cell>
          <cell r="DW565">
            <v>0</v>
          </cell>
          <cell r="DX565">
            <v>0</v>
          </cell>
          <cell r="DY565">
            <v>0</v>
          </cell>
          <cell r="DZ565">
            <v>0</v>
          </cell>
          <cell r="EA565">
            <v>0</v>
          </cell>
          <cell r="EB565">
            <v>0</v>
          </cell>
          <cell r="EC565">
            <v>0</v>
          </cell>
          <cell r="ED565">
            <v>0</v>
          </cell>
          <cell r="EE565">
            <v>0</v>
          </cell>
          <cell r="EF565">
            <v>0</v>
          </cell>
          <cell r="EG565">
            <v>0</v>
          </cell>
          <cell r="EH565">
            <v>0</v>
          </cell>
          <cell r="EI565">
            <v>0</v>
          </cell>
          <cell r="EJ565">
            <v>0</v>
          </cell>
        </row>
        <row r="566">
          <cell r="B566">
            <v>0</v>
          </cell>
          <cell r="C566">
            <v>0</v>
          </cell>
          <cell r="D566">
            <v>9</v>
          </cell>
          <cell r="E566">
            <v>0</v>
          </cell>
          <cell r="F566">
            <v>0</v>
          </cell>
          <cell r="G566">
            <v>0</v>
          </cell>
          <cell r="H566">
            <v>1.26</v>
          </cell>
          <cell r="I566">
            <v>0</v>
          </cell>
          <cell r="J566">
            <v>124</v>
          </cell>
          <cell r="K566">
            <v>0</v>
          </cell>
          <cell r="L566">
            <v>0</v>
          </cell>
          <cell r="M566">
            <v>0</v>
          </cell>
          <cell r="N566">
            <v>0</v>
          </cell>
          <cell r="O566">
            <v>67.7</v>
          </cell>
          <cell r="P566">
            <v>48.87</v>
          </cell>
          <cell r="Q566">
            <v>0</v>
          </cell>
          <cell r="R566">
            <v>0</v>
          </cell>
          <cell r="S566">
            <v>0</v>
          </cell>
          <cell r="T566">
            <v>0</v>
          </cell>
          <cell r="U566">
            <v>0</v>
          </cell>
          <cell r="V566">
            <v>227</v>
          </cell>
          <cell r="W566">
            <v>1395</v>
          </cell>
          <cell r="X566">
            <v>0</v>
          </cell>
          <cell r="Y566">
            <v>0</v>
          </cell>
          <cell r="Z566">
            <v>0</v>
          </cell>
          <cell r="AA566">
            <v>33.799999999999997</v>
          </cell>
          <cell r="AB566">
            <v>0</v>
          </cell>
          <cell r="AC566">
            <v>0</v>
          </cell>
          <cell r="AD566">
            <v>495</v>
          </cell>
          <cell r="AE566">
            <v>0</v>
          </cell>
          <cell r="AF566">
            <v>0</v>
          </cell>
          <cell r="AG566"/>
          <cell r="AH566">
            <v>373</v>
          </cell>
          <cell r="AI566">
            <v>0</v>
          </cell>
          <cell r="AJ566">
            <v>0</v>
          </cell>
          <cell r="AK566">
            <v>0</v>
          </cell>
          <cell r="AL566">
            <v>0</v>
          </cell>
          <cell r="AM566">
            <v>4757</v>
          </cell>
          <cell r="AN566">
            <v>0</v>
          </cell>
          <cell r="AO566">
            <v>165.7</v>
          </cell>
          <cell r="AP566">
            <v>0</v>
          </cell>
          <cell r="AQ566">
            <v>0</v>
          </cell>
          <cell r="AR566">
            <v>0</v>
          </cell>
          <cell r="AS566">
            <v>0</v>
          </cell>
          <cell r="AT566">
            <v>0</v>
          </cell>
          <cell r="AU566">
            <v>0</v>
          </cell>
          <cell r="AV566">
            <v>0</v>
          </cell>
          <cell r="AW566">
            <v>0</v>
          </cell>
          <cell r="AX566">
            <v>0</v>
          </cell>
          <cell r="AY566">
            <v>0</v>
          </cell>
          <cell r="AZ566">
            <v>0</v>
          </cell>
          <cell r="BA566">
            <v>0</v>
          </cell>
          <cell r="BB566">
            <v>0</v>
          </cell>
          <cell r="BC566">
            <v>0</v>
          </cell>
          <cell r="BD566">
            <v>0</v>
          </cell>
          <cell r="BE566">
            <v>0</v>
          </cell>
          <cell r="BF566">
            <v>0</v>
          </cell>
          <cell r="BG566">
            <v>0</v>
          </cell>
          <cell r="BH566">
            <v>0</v>
          </cell>
          <cell r="BI566">
            <v>3.4074067744221499</v>
          </cell>
          <cell r="BJ566">
            <v>0</v>
          </cell>
          <cell r="BK566">
            <v>0</v>
          </cell>
          <cell r="BL566">
            <v>0</v>
          </cell>
          <cell r="BM566">
            <v>2</v>
          </cell>
          <cell r="BN566">
            <v>291.8</v>
          </cell>
          <cell r="BO566">
            <v>20.782697471999999</v>
          </cell>
          <cell r="BP566">
            <v>0</v>
          </cell>
          <cell r="BQ566">
            <v>66.159000000000006</v>
          </cell>
          <cell r="BR566">
            <v>0</v>
          </cell>
          <cell r="BS566">
            <v>0.99302291666666698</v>
          </cell>
          <cell r="BT566">
            <v>0.5</v>
          </cell>
          <cell r="BU566">
            <v>12.99</v>
          </cell>
          <cell r="BV566">
            <v>0</v>
          </cell>
          <cell r="BW566">
            <v>0</v>
          </cell>
          <cell r="BX566">
            <v>0</v>
          </cell>
          <cell r="BY566">
            <v>0</v>
          </cell>
          <cell r="BZ566">
            <v>0</v>
          </cell>
          <cell r="CA566">
            <v>0</v>
          </cell>
          <cell r="CB566">
            <v>0</v>
          </cell>
          <cell r="CC566">
            <v>13</v>
          </cell>
          <cell r="CD566">
            <v>132</v>
          </cell>
          <cell r="CE566">
            <v>0</v>
          </cell>
          <cell r="CF566">
            <v>0</v>
          </cell>
          <cell r="CG566">
            <v>56</v>
          </cell>
          <cell r="CH566">
            <v>0</v>
          </cell>
          <cell r="CI566">
            <v>0</v>
          </cell>
          <cell r="CJ566">
            <v>0</v>
          </cell>
          <cell r="CK566">
            <v>0</v>
          </cell>
          <cell r="CL566">
            <v>4.2</v>
          </cell>
          <cell r="CM566">
            <v>1</v>
          </cell>
          <cell r="CN566">
            <v>0</v>
          </cell>
          <cell r="CO566">
            <v>0</v>
          </cell>
          <cell r="CP566">
            <v>5.0999999999999996</v>
          </cell>
          <cell r="CQ566">
            <v>31.352</v>
          </cell>
          <cell r="CR566">
            <v>0</v>
          </cell>
          <cell r="CS566">
            <v>792.81399999999996</v>
          </cell>
          <cell r="CT566">
            <v>209.63800000000001</v>
          </cell>
          <cell r="CU566">
            <v>87.301000000000002</v>
          </cell>
          <cell r="CV566">
            <v>46.8</v>
          </cell>
          <cell r="CW566">
            <v>9</v>
          </cell>
          <cell r="CX566">
            <v>378.28500000000003</v>
          </cell>
          <cell r="CY566">
            <v>0</v>
          </cell>
          <cell r="CZ566">
            <v>568.96199999999999</v>
          </cell>
          <cell r="DA566">
            <v>0</v>
          </cell>
          <cell r="DB566">
            <v>93.471000000000004</v>
          </cell>
          <cell r="DC566">
            <v>61.866</v>
          </cell>
          <cell r="DD566">
            <v>73.528999999999996</v>
          </cell>
          <cell r="DE566">
            <v>95.356999999999999</v>
          </cell>
          <cell r="DF566">
            <v>378.82100000000003</v>
          </cell>
          <cell r="DG566">
            <v>717.03300000000002</v>
          </cell>
          <cell r="DH566">
            <v>0</v>
          </cell>
          <cell r="DI566">
            <v>0</v>
          </cell>
          <cell r="DJ566">
            <v>44.469000000000001</v>
          </cell>
          <cell r="DK566">
            <v>0</v>
          </cell>
          <cell r="DL566">
            <v>0</v>
          </cell>
          <cell r="DM566">
            <v>455.34800000000001</v>
          </cell>
          <cell r="DN566">
            <v>719.98199999999997</v>
          </cell>
          <cell r="DO566">
            <v>75.650999999999996</v>
          </cell>
          <cell r="DP566">
            <v>27.754000000000001</v>
          </cell>
          <cell r="DQ566">
            <v>24.632999999999999</v>
          </cell>
          <cell r="DR566">
            <v>1586.5060000000001</v>
          </cell>
          <cell r="DS566">
            <v>0</v>
          </cell>
          <cell r="DT566">
            <v>570.76400000000001</v>
          </cell>
          <cell r="DU566">
            <v>0</v>
          </cell>
          <cell r="DV566">
            <v>0</v>
          </cell>
          <cell r="DW566">
            <v>0</v>
          </cell>
          <cell r="DX566">
            <v>0</v>
          </cell>
          <cell r="DY566">
            <v>0</v>
          </cell>
          <cell r="DZ566">
            <v>8.1999999999999993</v>
          </cell>
          <cell r="EA566">
            <v>0</v>
          </cell>
          <cell r="EB566">
            <v>52.6476691005982</v>
          </cell>
          <cell r="EC566">
            <v>0</v>
          </cell>
          <cell r="ED566">
            <v>0</v>
          </cell>
          <cell r="EE566">
            <v>0</v>
          </cell>
          <cell r="EF566">
            <v>0</v>
          </cell>
          <cell r="EG566">
            <v>0</v>
          </cell>
          <cell r="EH566">
            <v>0</v>
          </cell>
          <cell r="EI566">
            <v>58.3</v>
          </cell>
          <cell r="EJ566">
            <v>0</v>
          </cell>
        </row>
        <row r="567">
          <cell r="B567">
            <v>0</v>
          </cell>
          <cell r="C567">
            <v>0</v>
          </cell>
          <cell r="D567">
            <v>0</v>
          </cell>
          <cell r="E567">
            <v>0</v>
          </cell>
          <cell r="F567">
            <v>0</v>
          </cell>
          <cell r="G567">
            <v>0</v>
          </cell>
          <cell r="H567">
            <v>1.64</v>
          </cell>
          <cell r="I567">
            <v>0</v>
          </cell>
          <cell r="J567">
            <v>140</v>
          </cell>
          <cell r="K567">
            <v>0</v>
          </cell>
          <cell r="L567">
            <v>0</v>
          </cell>
          <cell r="M567">
            <v>0</v>
          </cell>
          <cell r="N567">
            <v>0</v>
          </cell>
          <cell r="O567">
            <v>11.1</v>
          </cell>
          <cell r="P567">
            <v>9.5709999999999997</v>
          </cell>
          <cell r="Q567">
            <v>0</v>
          </cell>
          <cell r="R567">
            <v>0</v>
          </cell>
          <cell r="S567">
            <v>0</v>
          </cell>
          <cell r="T567">
            <v>0</v>
          </cell>
          <cell r="U567">
            <v>0</v>
          </cell>
          <cell r="V567">
            <v>0</v>
          </cell>
          <cell r="W567">
            <v>0</v>
          </cell>
          <cell r="X567">
            <v>0</v>
          </cell>
          <cell r="Y567">
            <v>0</v>
          </cell>
          <cell r="Z567">
            <v>0</v>
          </cell>
          <cell r="AA567">
            <v>21.67</v>
          </cell>
          <cell r="AB567">
            <v>0</v>
          </cell>
          <cell r="AC567">
            <v>0</v>
          </cell>
          <cell r="AD567">
            <v>0</v>
          </cell>
          <cell r="AE567">
            <v>0</v>
          </cell>
          <cell r="AF567">
            <v>0</v>
          </cell>
          <cell r="AG567"/>
          <cell r="AH567">
            <v>882.5</v>
          </cell>
          <cell r="AI567">
            <v>0</v>
          </cell>
          <cell r="AJ567">
            <v>0</v>
          </cell>
          <cell r="AK567"/>
          <cell r="AL567"/>
          <cell r="AM567"/>
          <cell r="AN567"/>
          <cell r="AO567">
            <v>0</v>
          </cell>
          <cell r="AP567"/>
          <cell r="AQ567"/>
          <cell r="AR567"/>
          <cell r="AS567"/>
          <cell r="AT567"/>
          <cell r="AU567"/>
          <cell r="AV567"/>
          <cell r="AW567">
            <v>0</v>
          </cell>
          <cell r="AX567">
            <v>0</v>
          </cell>
          <cell r="AY567">
            <v>0</v>
          </cell>
          <cell r="AZ567">
            <v>0</v>
          </cell>
          <cell r="BA567">
            <v>0</v>
          </cell>
          <cell r="BB567">
            <v>0</v>
          </cell>
          <cell r="BC567">
            <v>0</v>
          </cell>
          <cell r="BD567">
            <v>0</v>
          </cell>
          <cell r="BE567">
            <v>0</v>
          </cell>
          <cell r="BF567">
            <v>0</v>
          </cell>
          <cell r="BG567">
            <v>0</v>
          </cell>
          <cell r="BH567">
            <v>0</v>
          </cell>
          <cell r="BI567">
            <v>0.5</v>
          </cell>
          <cell r="BJ567">
            <v>0</v>
          </cell>
          <cell r="BK567">
            <v>0</v>
          </cell>
          <cell r="BL567">
            <v>0</v>
          </cell>
          <cell r="BM567">
            <v>0</v>
          </cell>
          <cell r="BN567">
            <v>103.5</v>
          </cell>
          <cell r="BO567">
            <v>7.0661171404800003</v>
          </cell>
          <cell r="BP567">
            <v>0</v>
          </cell>
          <cell r="BQ567">
            <v>0</v>
          </cell>
          <cell r="BR567">
            <v>0</v>
          </cell>
          <cell r="BS567">
            <v>0</v>
          </cell>
          <cell r="BT567">
            <v>0</v>
          </cell>
          <cell r="BU567">
            <v>13.5</v>
          </cell>
          <cell r="BV567">
            <v>0</v>
          </cell>
          <cell r="BW567">
            <v>0</v>
          </cell>
          <cell r="BX567">
            <v>0</v>
          </cell>
          <cell r="BY567">
            <v>0</v>
          </cell>
          <cell r="BZ567">
            <v>0</v>
          </cell>
          <cell r="CA567">
            <v>0</v>
          </cell>
          <cell r="CB567">
            <v>0</v>
          </cell>
          <cell r="CC567">
            <v>0</v>
          </cell>
          <cell r="CD567">
            <v>0</v>
          </cell>
          <cell r="CE567">
            <v>0</v>
          </cell>
          <cell r="CF567">
            <v>0</v>
          </cell>
          <cell r="CG567">
            <v>0</v>
          </cell>
          <cell r="CH567">
            <v>0</v>
          </cell>
          <cell r="CI567">
            <v>0</v>
          </cell>
          <cell r="CJ567">
            <v>0</v>
          </cell>
          <cell r="CK567">
            <v>0</v>
          </cell>
          <cell r="CL567">
            <v>0</v>
          </cell>
          <cell r="CM567">
            <v>8.3000000000000007</v>
          </cell>
          <cell r="CN567">
            <v>0</v>
          </cell>
          <cell r="CO567">
            <v>0</v>
          </cell>
          <cell r="CP567">
            <v>8.5</v>
          </cell>
          <cell r="CQ567">
            <v>22.588999999999999</v>
          </cell>
          <cell r="CR567">
            <v>0</v>
          </cell>
          <cell r="CS567">
            <v>779.94899999999996</v>
          </cell>
          <cell r="CT567">
            <v>199.55699999999999</v>
          </cell>
          <cell r="CU567">
            <v>90.899000000000001</v>
          </cell>
          <cell r="CV567">
            <v>20</v>
          </cell>
          <cell r="CW567">
            <v>8</v>
          </cell>
          <cell r="CX567">
            <v>273.61099999999999</v>
          </cell>
          <cell r="CY567">
            <v>0</v>
          </cell>
          <cell r="CZ567">
            <v>541.79700000000003</v>
          </cell>
          <cell r="DA567">
            <v>0</v>
          </cell>
          <cell r="DB567">
            <v>90.727999999999994</v>
          </cell>
          <cell r="DC567">
            <v>26.158999999999999</v>
          </cell>
          <cell r="DD567">
            <v>13.797000000000001</v>
          </cell>
          <cell r="DE567">
            <v>227.93799999999999</v>
          </cell>
          <cell r="DF567">
            <v>287.62099999999998</v>
          </cell>
          <cell r="DG567">
            <v>740.56799999999998</v>
          </cell>
          <cell r="DH567">
            <v>0.33100000000000002</v>
          </cell>
          <cell r="DI567">
            <v>0</v>
          </cell>
          <cell r="DJ567">
            <v>0.36199999999999999</v>
          </cell>
          <cell r="DK567">
            <v>0</v>
          </cell>
          <cell r="DL567">
            <v>0</v>
          </cell>
          <cell r="DM567">
            <v>521.59199999999998</v>
          </cell>
          <cell r="DN567">
            <v>361.97399999999999</v>
          </cell>
          <cell r="DO567">
            <v>84.433000000000007</v>
          </cell>
          <cell r="DP567">
            <v>24.643000000000001</v>
          </cell>
          <cell r="DQ567">
            <v>32.945999999999998</v>
          </cell>
          <cell r="DR567">
            <v>1636.376</v>
          </cell>
          <cell r="DS567">
            <v>0</v>
          </cell>
          <cell r="DT567">
            <v>795.03800000000001</v>
          </cell>
          <cell r="DU567">
            <v>0</v>
          </cell>
          <cell r="DV567">
            <v>0</v>
          </cell>
          <cell r="DW567">
            <v>0</v>
          </cell>
          <cell r="DX567">
            <v>0</v>
          </cell>
          <cell r="DY567">
            <v>0</v>
          </cell>
          <cell r="DZ567">
            <v>0</v>
          </cell>
          <cell r="EA567">
            <v>0</v>
          </cell>
          <cell r="EB567">
            <v>0</v>
          </cell>
          <cell r="EC567">
            <v>0</v>
          </cell>
          <cell r="ED567">
            <v>0</v>
          </cell>
          <cell r="EE567">
            <v>0</v>
          </cell>
          <cell r="EF567">
            <v>0</v>
          </cell>
          <cell r="EG567">
            <v>0</v>
          </cell>
          <cell r="EH567">
            <v>0</v>
          </cell>
          <cell r="EI567">
            <v>6</v>
          </cell>
          <cell r="EJ567">
            <v>0</v>
          </cell>
        </row>
        <row r="568">
          <cell r="B568">
            <v>0</v>
          </cell>
          <cell r="C568">
            <v>0</v>
          </cell>
          <cell r="D568">
            <v>0</v>
          </cell>
          <cell r="E568">
            <v>0</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1418</v>
          </cell>
          <cell r="X568">
            <v>0</v>
          </cell>
          <cell r="Y568">
            <v>0</v>
          </cell>
          <cell r="Z568">
            <v>0</v>
          </cell>
          <cell r="AA568">
            <v>0</v>
          </cell>
          <cell r="AB568">
            <v>0</v>
          </cell>
          <cell r="AC568">
            <v>0</v>
          </cell>
          <cell r="AD568">
            <v>0</v>
          </cell>
          <cell r="AE568">
            <v>0</v>
          </cell>
          <cell r="AF568">
            <v>0</v>
          </cell>
          <cell r="AG568"/>
          <cell r="AH568"/>
          <cell r="AI568">
            <v>0</v>
          </cell>
          <cell r="AJ568">
            <v>0</v>
          </cell>
          <cell r="AK568"/>
          <cell r="AL568"/>
          <cell r="AM568"/>
          <cell r="AN568"/>
          <cell r="AO568">
            <v>0</v>
          </cell>
          <cell r="AP568"/>
          <cell r="AQ568"/>
          <cell r="AR568"/>
          <cell r="AS568"/>
          <cell r="AT568"/>
          <cell r="AU568"/>
          <cell r="AV568"/>
          <cell r="AW568">
            <v>0</v>
          </cell>
          <cell r="AX568">
            <v>0</v>
          </cell>
          <cell r="AY568">
            <v>0</v>
          </cell>
          <cell r="AZ568">
            <v>0</v>
          </cell>
          <cell r="BA568">
            <v>0</v>
          </cell>
          <cell r="BB568">
            <v>0</v>
          </cell>
          <cell r="BC568">
            <v>0</v>
          </cell>
          <cell r="BD568">
            <v>0</v>
          </cell>
          <cell r="BE568">
            <v>0</v>
          </cell>
          <cell r="BF568">
            <v>0</v>
          </cell>
          <cell r="BG568">
            <v>0</v>
          </cell>
          <cell r="BH568">
            <v>0</v>
          </cell>
          <cell r="BI568">
            <v>0</v>
          </cell>
          <cell r="BJ568">
            <v>0</v>
          </cell>
          <cell r="BK568">
            <v>0</v>
          </cell>
          <cell r="BL568">
            <v>0</v>
          </cell>
          <cell r="BM568">
            <v>0</v>
          </cell>
          <cell r="BN568">
            <v>0</v>
          </cell>
          <cell r="BO568">
            <v>0</v>
          </cell>
          <cell r="BP568">
            <v>0</v>
          </cell>
          <cell r="BQ568">
            <v>0</v>
          </cell>
          <cell r="BR568">
            <v>0</v>
          </cell>
          <cell r="BS568">
            <v>0</v>
          </cell>
          <cell r="BT568">
            <v>0</v>
          </cell>
          <cell r="BU568">
            <v>0</v>
          </cell>
          <cell r="BV568">
            <v>0</v>
          </cell>
          <cell r="BW568">
            <v>0</v>
          </cell>
          <cell r="BX568">
            <v>0</v>
          </cell>
          <cell r="BY568">
            <v>0</v>
          </cell>
          <cell r="BZ568">
            <v>0</v>
          </cell>
          <cell r="CA568">
            <v>0</v>
          </cell>
          <cell r="CB568">
            <v>0</v>
          </cell>
          <cell r="CC568">
            <v>0</v>
          </cell>
          <cell r="CD568">
            <v>132</v>
          </cell>
          <cell r="CE568">
            <v>0</v>
          </cell>
          <cell r="CF568">
            <v>0</v>
          </cell>
          <cell r="CG568">
            <v>0</v>
          </cell>
          <cell r="CH568">
            <v>0</v>
          </cell>
          <cell r="CI568">
            <v>0</v>
          </cell>
          <cell r="CJ568">
            <v>0</v>
          </cell>
          <cell r="CK568">
            <v>0</v>
          </cell>
          <cell r="CL568">
            <v>9</v>
          </cell>
          <cell r="CM568">
            <v>0</v>
          </cell>
          <cell r="CN568">
            <v>0</v>
          </cell>
          <cell r="CO568">
            <v>0</v>
          </cell>
          <cell r="CP568">
            <v>0</v>
          </cell>
          <cell r="CQ568">
            <v>0</v>
          </cell>
          <cell r="CR568">
            <v>0</v>
          </cell>
          <cell r="CS568">
            <v>0</v>
          </cell>
          <cell r="CT568">
            <v>0</v>
          </cell>
          <cell r="CU568">
            <v>0</v>
          </cell>
          <cell r="CV568">
            <v>0</v>
          </cell>
          <cell r="CW568">
            <v>0</v>
          </cell>
          <cell r="CX568">
            <v>0</v>
          </cell>
          <cell r="CY568">
            <v>0</v>
          </cell>
          <cell r="CZ568">
            <v>0</v>
          </cell>
          <cell r="DA568">
            <v>0</v>
          </cell>
          <cell r="DB568">
            <v>0</v>
          </cell>
          <cell r="DC568">
            <v>0</v>
          </cell>
          <cell r="DD568">
            <v>0</v>
          </cell>
          <cell r="DE568">
            <v>0</v>
          </cell>
          <cell r="DF568">
            <v>0</v>
          </cell>
          <cell r="DG568">
            <v>0</v>
          </cell>
          <cell r="DH568">
            <v>0</v>
          </cell>
          <cell r="DI568">
            <v>0</v>
          </cell>
          <cell r="DJ568">
            <v>0</v>
          </cell>
          <cell r="DK568">
            <v>0</v>
          </cell>
          <cell r="DL568">
            <v>0</v>
          </cell>
          <cell r="DM568">
            <v>0</v>
          </cell>
          <cell r="DN568">
            <v>0</v>
          </cell>
          <cell r="DO568">
            <v>0</v>
          </cell>
          <cell r="DP568">
            <v>0</v>
          </cell>
          <cell r="DQ568">
            <v>0</v>
          </cell>
          <cell r="DR568">
            <v>0</v>
          </cell>
          <cell r="DS568">
            <v>0</v>
          </cell>
          <cell r="DT568">
            <v>0</v>
          </cell>
          <cell r="DU568">
            <v>0</v>
          </cell>
          <cell r="DV568">
            <v>0</v>
          </cell>
          <cell r="DW568">
            <v>0</v>
          </cell>
          <cell r="DX568">
            <v>0</v>
          </cell>
          <cell r="DY568">
            <v>0</v>
          </cell>
          <cell r="DZ568">
            <v>0</v>
          </cell>
          <cell r="EA568">
            <v>0</v>
          </cell>
          <cell r="EB568">
            <v>0</v>
          </cell>
          <cell r="EC568">
            <v>0</v>
          </cell>
          <cell r="ED568">
            <v>0</v>
          </cell>
          <cell r="EE568">
            <v>0</v>
          </cell>
          <cell r="EF568">
            <v>0</v>
          </cell>
          <cell r="EG568">
            <v>0</v>
          </cell>
          <cell r="EH568">
            <v>0</v>
          </cell>
          <cell r="EI568">
            <v>0</v>
          </cell>
          <cell r="EJ568">
            <v>0</v>
          </cell>
        </row>
        <row r="569">
          <cell r="B569">
            <v>0</v>
          </cell>
          <cell r="C569">
            <v>0</v>
          </cell>
          <cell r="D569">
            <v>7</v>
          </cell>
          <cell r="E569">
            <v>0</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cell r="AF569">
            <v>0</v>
          </cell>
          <cell r="AG569"/>
          <cell r="AH569"/>
          <cell r="AI569">
            <v>0</v>
          </cell>
          <cell r="AJ569">
            <v>0</v>
          </cell>
          <cell r="AK569"/>
          <cell r="AL569"/>
          <cell r="AM569"/>
          <cell r="AN569"/>
          <cell r="AO569">
            <v>0</v>
          </cell>
          <cell r="AP569"/>
          <cell r="AQ569"/>
          <cell r="AR569"/>
          <cell r="AS569"/>
          <cell r="AT569"/>
          <cell r="AU569"/>
          <cell r="AV569"/>
          <cell r="AW569">
            <v>0</v>
          </cell>
          <cell r="AX569">
            <v>0</v>
          </cell>
          <cell r="AY569">
            <v>0</v>
          </cell>
          <cell r="AZ569">
            <v>0</v>
          </cell>
          <cell r="BA569">
            <v>0</v>
          </cell>
          <cell r="BB569">
            <v>0</v>
          </cell>
          <cell r="BC569">
            <v>0</v>
          </cell>
          <cell r="BD569">
            <v>0</v>
          </cell>
          <cell r="BE569">
            <v>0</v>
          </cell>
          <cell r="BF569">
            <v>0</v>
          </cell>
          <cell r="BG569">
            <v>0</v>
          </cell>
          <cell r="BH569">
            <v>0</v>
          </cell>
          <cell r="BI569">
            <v>0</v>
          </cell>
          <cell r="BJ569">
            <v>0</v>
          </cell>
          <cell r="BK569">
            <v>0</v>
          </cell>
          <cell r="BL569">
            <v>0</v>
          </cell>
          <cell r="BM569">
            <v>0</v>
          </cell>
          <cell r="BN569">
            <v>13.2</v>
          </cell>
          <cell r="BO569">
            <v>0</v>
          </cell>
          <cell r="BP569">
            <v>0</v>
          </cell>
          <cell r="BQ569">
            <v>0</v>
          </cell>
          <cell r="BR569">
            <v>0</v>
          </cell>
          <cell r="BS569">
            <v>0</v>
          </cell>
          <cell r="BT569">
            <v>0</v>
          </cell>
          <cell r="BU569">
            <v>0</v>
          </cell>
          <cell r="BV569">
            <v>0</v>
          </cell>
          <cell r="BW569">
            <v>0</v>
          </cell>
          <cell r="BX569">
            <v>0</v>
          </cell>
          <cell r="BY569">
            <v>0</v>
          </cell>
          <cell r="BZ569">
            <v>0</v>
          </cell>
          <cell r="CA569">
            <v>0</v>
          </cell>
          <cell r="CB569">
            <v>0</v>
          </cell>
          <cell r="CC569">
            <v>0</v>
          </cell>
          <cell r="CD569">
            <v>0</v>
          </cell>
          <cell r="CE569">
            <v>0</v>
          </cell>
          <cell r="CF569">
            <v>0</v>
          </cell>
          <cell r="CG569">
            <v>0</v>
          </cell>
          <cell r="CH569">
            <v>0</v>
          </cell>
          <cell r="CI569">
            <v>0</v>
          </cell>
          <cell r="CJ569">
            <v>0</v>
          </cell>
          <cell r="CK569">
            <v>0</v>
          </cell>
          <cell r="CL569">
            <v>0</v>
          </cell>
          <cell r="CM569">
            <v>0</v>
          </cell>
          <cell r="CN569">
            <v>0</v>
          </cell>
          <cell r="CO569">
            <v>0</v>
          </cell>
          <cell r="CP569">
            <v>0</v>
          </cell>
          <cell r="CQ569">
            <v>0</v>
          </cell>
          <cell r="CR569">
            <v>0</v>
          </cell>
          <cell r="CS569">
            <v>0</v>
          </cell>
          <cell r="CT569">
            <v>0</v>
          </cell>
          <cell r="CU569">
            <v>0</v>
          </cell>
          <cell r="CV569">
            <v>0</v>
          </cell>
          <cell r="CW569">
            <v>0</v>
          </cell>
          <cell r="CX569">
            <v>0</v>
          </cell>
          <cell r="CY569">
            <v>0</v>
          </cell>
          <cell r="CZ569">
            <v>0</v>
          </cell>
          <cell r="DA569">
            <v>0</v>
          </cell>
          <cell r="DB569">
            <v>0</v>
          </cell>
          <cell r="DC569">
            <v>0</v>
          </cell>
          <cell r="DD569">
            <v>0</v>
          </cell>
          <cell r="DE569">
            <v>0</v>
          </cell>
          <cell r="DF569">
            <v>0</v>
          </cell>
          <cell r="DG569">
            <v>0</v>
          </cell>
          <cell r="DH569">
            <v>0</v>
          </cell>
          <cell r="DI569">
            <v>0</v>
          </cell>
          <cell r="DJ569">
            <v>0</v>
          </cell>
          <cell r="DK569">
            <v>0</v>
          </cell>
          <cell r="DL569">
            <v>0</v>
          </cell>
          <cell r="DM569">
            <v>0</v>
          </cell>
          <cell r="DN569">
            <v>0</v>
          </cell>
          <cell r="DO569">
            <v>0</v>
          </cell>
          <cell r="DP569">
            <v>0</v>
          </cell>
          <cell r="DQ569">
            <v>0</v>
          </cell>
          <cell r="DR569">
            <v>0</v>
          </cell>
          <cell r="DS569">
            <v>0</v>
          </cell>
          <cell r="DT569">
            <v>0</v>
          </cell>
          <cell r="DU569">
            <v>0</v>
          </cell>
          <cell r="DV569">
            <v>0</v>
          </cell>
          <cell r="DW569">
            <v>0</v>
          </cell>
          <cell r="DX569">
            <v>0</v>
          </cell>
          <cell r="DY569">
            <v>0</v>
          </cell>
          <cell r="DZ569">
            <v>0</v>
          </cell>
          <cell r="EA569">
            <v>0</v>
          </cell>
          <cell r="EB569">
            <v>0</v>
          </cell>
          <cell r="EC569">
            <v>0</v>
          </cell>
          <cell r="ED569">
            <v>0</v>
          </cell>
          <cell r="EE569">
            <v>0</v>
          </cell>
          <cell r="EF569">
            <v>0</v>
          </cell>
          <cell r="EG569">
            <v>0</v>
          </cell>
          <cell r="EH569">
            <v>0</v>
          </cell>
          <cell r="EI569">
            <v>0</v>
          </cell>
          <cell r="EJ569">
            <v>0</v>
          </cell>
        </row>
        <row r="570">
          <cell r="B570">
            <v>0</v>
          </cell>
          <cell r="C570">
            <v>0</v>
          </cell>
          <cell r="D570">
            <v>7</v>
          </cell>
          <cell r="E570">
            <v>0</v>
          </cell>
          <cell r="F570">
            <v>0</v>
          </cell>
          <cell r="G570">
            <v>0</v>
          </cell>
          <cell r="H570">
            <v>1.64</v>
          </cell>
          <cell r="I570">
            <v>0</v>
          </cell>
          <cell r="J570">
            <v>140</v>
          </cell>
          <cell r="K570">
            <v>0</v>
          </cell>
          <cell r="L570">
            <v>0</v>
          </cell>
          <cell r="M570">
            <v>0</v>
          </cell>
          <cell r="N570">
            <v>0</v>
          </cell>
          <cell r="O570">
            <v>11.1</v>
          </cell>
          <cell r="P570">
            <v>9.5709999999999997</v>
          </cell>
          <cell r="Q570">
            <v>0</v>
          </cell>
          <cell r="R570">
            <v>0</v>
          </cell>
          <cell r="S570">
            <v>0</v>
          </cell>
          <cell r="T570">
            <v>0</v>
          </cell>
          <cell r="U570">
            <v>0</v>
          </cell>
          <cell r="V570">
            <v>0</v>
          </cell>
          <cell r="W570">
            <v>1418</v>
          </cell>
          <cell r="X570">
            <v>0</v>
          </cell>
          <cell r="Y570">
            <v>0</v>
          </cell>
          <cell r="Z570">
            <v>0</v>
          </cell>
          <cell r="AA570">
            <v>21.67</v>
          </cell>
          <cell r="AB570">
            <v>0</v>
          </cell>
          <cell r="AC570">
            <v>0</v>
          </cell>
          <cell r="AD570">
            <v>0</v>
          </cell>
          <cell r="AE570">
            <v>0</v>
          </cell>
          <cell r="AF570">
            <v>0</v>
          </cell>
          <cell r="AG570"/>
          <cell r="AH570">
            <v>882.5</v>
          </cell>
          <cell r="AI570">
            <v>0</v>
          </cell>
          <cell r="AJ570">
            <v>0</v>
          </cell>
          <cell r="AK570"/>
          <cell r="AL570"/>
          <cell r="AM570">
            <v>0</v>
          </cell>
          <cell r="AN570"/>
          <cell r="AO570">
            <v>0</v>
          </cell>
          <cell r="AP570"/>
          <cell r="AQ570"/>
          <cell r="AR570">
            <v>0</v>
          </cell>
          <cell r="AS570">
            <v>0</v>
          </cell>
          <cell r="AT570">
            <v>0</v>
          </cell>
          <cell r="AU570"/>
          <cell r="AV570"/>
          <cell r="AW570">
            <v>0</v>
          </cell>
          <cell r="AX570">
            <v>0</v>
          </cell>
          <cell r="AY570">
            <v>0</v>
          </cell>
          <cell r="AZ570">
            <v>0</v>
          </cell>
          <cell r="BA570">
            <v>0</v>
          </cell>
          <cell r="BB570">
            <v>0</v>
          </cell>
          <cell r="BC570">
            <v>0</v>
          </cell>
          <cell r="BD570">
            <v>0</v>
          </cell>
          <cell r="BE570">
            <v>0</v>
          </cell>
          <cell r="BF570">
            <v>0</v>
          </cell>
          <cell r="BG570">
            <v>0</v>
          </cell>
          <cell r="BH570">
            <v>0</v>
          </cell>
          <cell r="BI570">
            <v>0.5</v>
          </cell>
          <cell r="BJ570">
            <v>0</v>
          </cell>
          <cell r="BK570">
            <v>0</v>
          </cell>
          <cell r="BL570">
            <v>0</v>
          </cell>
          <cell r="BM570">
            <v>0</v>
          </cell>
          <cell r="BN570">
            <v>116.7</v>
          </cell>
          <cell r="BO570">
            <v>7.0661171404800003</v>
          </cell>
          <cell r="BP570">
            <v>0</v>
          </cell>
          <cell r="BQ570">
            <v>0</v>
          </cell>
          <cell r="BR570">
            <v>0</v>
          </cell>
          <cell r="BS570">
            <v>0</v>
          </cell>
          <cell r="BT570">
            <v>0</v>
          </cell>
          <cell r="BU570">
            <v>13.5</v>
          </cell>
          <cell r="BV570">
            <v>0</v>
          </cell>
          <cell r="BW570">
            <v>0</v>
          </cell>
          <cell r="BX570">
            <v>0</v>
          </cell>
          <cell r="BY570">
            <v>0</v>
          </cell>
          <cell r="BZ570">
            <v>0</v>
          </cell>
          <cell r="CA570">
            <v>0</v>
          </cell>
          <cell r="CB570">
            <v>0</v>
          </cell>
          <cell r="CC570">
            <v>0</v>
          </cell>
          <cell r="CD570">
            <v>132</v>
          </cell>
          <cell r="CE570">
            <v>0</v>
          </cell>
          <cell r="CF570">
            <v>0</v>
          </cell>
          <cell r="CG570">
            <v>0</v>
          </cell>
          <cell r="CH570">
            <v>0</v>
          </cell>
          <cell r="CI570">
            <v>0</v>
          </cell>
          <cell r="CJ570">
            <v>0</v>
          </cell>
          <cell r="CK570">
            <v>0</v>
          </cell>
          <cell r="CL570">
            <v>9</v>
          </cell>
          <cell r="CM570">
            <v>8.3000000000000007</v>
          </cell>
          <cell r="CN570">
            <v>0</v>
          </cell>
          <cell r="CO570">
            <v>0</v>
          </cell>
          <cell r="CP570">
            <v>8.5</v>
          </cell>
          <cell r="CQ570">
            <v>22.588999999999999</v>
          </cell>
          <cell r="CR570">
            <v>0</v>
          </cell>
          <cell r="CS570">
            <v>779.94899999999996</v>
          </cell>
          <cell r="CT570">
            <v>199.55699999999999</v>
          </cell>
          <cell r="CU570">
            <v>90.899000000000001</v>
          </cell>
          <cell r="CV570">
            <v>20</v>
          </cell>
          <cell r="CW570">
            <v>8</v>
          </cell>
          <cell r="CX570">
            <v>273.61099999999999</v>
          </cell>
          <cell r="CY570">
            <v>0</v>
          </cell>
          <cell r="CZ570">
            <v>541.79700000000003</v>
          </cell>
          <cell r="DA570">
            <v>0</v>
          </cell>
          <cell r="DB570">
            <v>90.727999999999994</v>
          </cell>
          <cell r="DC570">
            <v>26.158999999999999</v>
          </cell>
          <cell r="DD570">
            <v>13.797000000000001</v>
          </cell>
          <cell r="DE570">
            <v>227.93799999999999</v>
          </cell>
          <cell r="DF570">
            <v>287.62099999999998</v>
          </cell>
          <cell r="DG570">
            <v>740.56799999999998</v>
          </cell>
          <cell r="DH570">
            <v>0.33100000000000002</v>
          </cell>
          <cell r="DI570">
            <v>0</v>
          </cell>
          <cell r="DJ570">
            <v>0.36199999999999999</v>
          </cell>
          <cell r="DK570">
            <v>0</v>
          </cell>
          <cell r="DL570">
            <v>0</v>
          </cell>
          <cell r="DM570">
            <v>521.59199999999998</v>
          </cell>
          <cell r="DN570">
            <v>361.97399999999999</v>
          </cell>
          <cell r="DO570">
            <v>84.433000000000007</v>
          </cell>
          <cell r="DP570">
            <v>24.643000000000001</v>
          </cell>
          <cell r="DQ570">
            <v>32.945999999999998</v>
          </cell>
          <cell r="DR570">
            <v>1636.376</v>
          </cell>
          <cell r="DS570">
            <v>0</v>
          </cell>
          <cell r="DT570">
            <v>795.03800000000001</v>
          </cell>
          <cell r="DU570">
            <v>0</v>
          </cell>
          <cell r="DV570">
            <v>0</v>
          </cell>
          <cell r="DW570">
            <v>0</v>
          </cell>
          <cell r="DX570">
            <v>0</v>
          </cell>
          <cell r="DY570">
            <v>0</v>
          </cell>
          <cell r="DZ570">
            <v>0</v>
          </cell>
          <cell r="EA570">
            <v>0</v>
          </cell>
          <cell r="EB570">
            <v>0</v>
          </cell>
          <cell r="EC570">
            <v>0</v>
          </cell>
          <cell r="ED570">
            <v>0</v>
          </cell>
          <cell r="EE570">
            <v>0</v>
          </cell>
          <cell r="EF570">
            <v>0</v>
          </cell>
          <cell r="EG570">
            <v>0</v>
          </cell>
          <cell r="EH570">
            <v>0</v>
          </cell>
          <cell r="EI570">
            <v>6</v>
          </cell>
          <cell r="EJ570">
            <v>0</v>
          </cell>
        </row>
        <row r="571">
          <cell r="B571">
            <v>0</v>
          </cell>
          <cell r="C571">
            <v>0</v>
          </cell>
          <cell r="D571">
            <v>0</v>
          </cell>
          <cell r="E571">
            <v>0</v>
          </cell>
          <cell r="F571">
            <v>0</v>
          </cell>
          <cell r="G571">
            <v>0</v>
          </cell>
          <cell r="H571">
            <v>1.64</v>
          </cell>
          <cell r="I571">
            <v>0</v>
          </cell>
          <cell r="J571">
            <v>140</v>
          </cell>
          <cell r="K571">
            <v>0</v>
          </cell>
          <cell r="L571">
            <v>0</v>
          </cell>
          <cell r="M571">
            <v>0</v>
          </cell>
          <cell r="N571">
            <v>0</v>
          </cell>
          <cell r="O571">
            <v>11.1</v>
          </cell>
          <cell r="P571">
            <v>8.8699999999999992</v>
          </cell>
          <cell r="Q571">
            <v>0</v>
          </cell>
          <cell r="R571">
            <v>0</v>
          </cell>
          <cell r="S571">
            <v>0</v>
          </cell>
          <cell r="T571">
            <v>0</v>
          </cell>
          <cell r="U571">
            <v>0</v>
          </cell>
          <cell r="V571">
            <v>0</v>
          </cell>
          <cell r="W571">
            <v>0</v>
          </cell>
          <cell r="X571">
            <v>0</v>
          </cell>
          <cell r="Y571">
            <v>0</v>
          </cell>
          <cell r="Z571">
            <v>0</v>
          </cell>
          <cell r="AA571">
            <v>34.5</v>
          </cell>
          <cell r="AB571">
            <v>0</v>
          </cell>
          <cell r="AC571">
            <v>0</v>
          </cell>
          <cell r="AD571">
            <v>0</v>
          </cell>
          <cell r="AE571">
            <v>0</v>
          </cell>
          <cell r="AF571">
            <v>0</v>
          </cell>
          <cell r="AG571"/>
          <cell r="AH571">
            <v>592</v>
          </cell>
          <cell r="AI571">
            <v>0</v>
          </cell>
          <cell r="AJ571">
            <v>0</v>
          </cell>
          <cell r="AK571"/>
          <cell r="AL571"/>
          <cell r="AM571"/>
          <cell r="AN571"/>
          <cell r="AO571">
            <v>549.29999999999995</v>
          </cell>
          <cell r="AP571"/>
          <cell r="AQ571"/>
          <cell r="AR571"/>
          <cell r="AS571"/>
          <cell r="AT571"/>
          <cell r="AU571"/>
          <cell r="AV571"/>
          <cell r="AW571">
            <v>0</v>
          </cell>
          <cell r="AX571">
            <v>0</v>
          </cell>
          <cell r="AY571">
            <v>0</v>
          </cell>
          <cell r="AZ571">
            <v>0</v>
          </cell>
          <cell r="BA571">
            <v>0</v>
          </cell>
          <cell r="BB571">
            <v>0</v>
          </cell>
          <cell r="BC571">
            <v>0</v>
          </cell>
          <cell r="BD571">
            <v>0</v>
          </cell>
          <cell r="BE571">
            <v>0</v>
          </cell>
          <cell r="BF571">
            <v>0</v>
          </cell>
          <cell r="BG571">
            <v>0</v>
          </cell>
          <cell r="BH571">
            <v>0</v>
          </cell>
          <cell r="BI571">
            <v>2.5</v>
          </cell>
          <cell r="BJ571">
            <v>0</v>
          </cell>
          <cell r="BK571">
            <v>0</v>
          </cell>
          <cell r="BL571">
            <v>0</v>
          </cell>
          <cell r="BM571">
            <v>0</v>
          </cell>
          <cell r="BN571">
            <v>158.4</v>
          </cell>
          <cell r="BO571">
            <v>7.0661171404800003</v>
          </cell>
          <cell r="BP571">
            <v>0</v>
          </cell>
          <cell r="BQ571">
            <v>0</v>
          </cell>
          <cell r="BR571">
            <v>0</v>
          </cell>
          <cell r="BS571">
            <v>0</v>
          </cell>
          <cell r="BT571">
            <v>0.5</v>
          </cell>
          <cell r="BU571">
            <v>13.25</v>
          </cell>
          <cell r="BV571">
            <v>0</v>
          </cell>
          <cell r="BW571">
            <v>0</v>
          </cell>
          <cell r="BX571">
            <v>0</v>
          </cell>
          <cell r="BY571">
            <v>0</v>
          </cell>
          <cell r="BZ571">
            <v>0</v>
          </cell>
          <cell r="CA571">
            <v>0</v>
          </cell>
          <cell r="CB571">
            <v>0</v>
          </cell>
          <cell r="CC571">
            <v>0</v>
          </cell>
          <cell r="CD571">
            <v>0</v>
          </cell>
          <cell r="CE571">
            <v>0</v>
          </cell>
          <cell r="CF571">
            <v>0</v>
          </cell>
          <cell r="CG571">
            <v>0</v>
          </cell>
          <cell r="CH571">
            <v>0</v>
          </cell>
          <cell r="CI571">
            <v>0</v>
          </cell>
          <cell r="CJ571">
            <v>0</v>
          </cell>
          <cell r="CK571">
            <v>0</v>
          </cell>
          <cell r="CL571">
            <v>0</v>
          </cell>
          <cell r="CM571">
            <v>8.3000000000000007</v>
          </cell>
          <cell r="CN571">
            <v>0</v>
          </cell>
          <cell r="CO571">
            <v>0</v>
          </cell>
          <cell r="CP571">
            <v>10.3</v>
          </cell>
          <cell r="CQ571">
            <v>23.850999999999999</v>
          </cell>
          <cell r="CR571">
            <v>0</v>
          </cell>
          <cell r="CS571">
            <v>779.94899999999996</v>
          </cell>
          <cell r="CT571">
            <v>199.55699999999999</v>
          </cell>
          <cell r="CU571">
            <v>87.697000000000003</v>
          </cell>
          <cell r="CV571">
            <v>20</v>
          </cell>
          <cell r="CW571">
            <v>8</v>
          </cell>
          <cell r="CX571">
            <v>268.39100000000002</v>
          </cell>
          <cell r="CY571">
            <v>0</v>
          </cell>
          <cell r="CZ571">
            <v>490.27499999999998</v>
          </cell>
          <cell r="DA571">
            <v>0</v>
          </cell>
          <cell r="DB571">
            <v>99.635000000000005</v>
          </cell>
          <cell r="DC571">
            <v>32.232999999999997</v>
          </cell>
          <cell r="DD571">
            <v>13.797000000000001</v>
          </cell>
          <cell r="DE571">
            <v>132.67599999999999</v>
          </cell>
          <cell r="DF571">
            <v>290.38099999999997</v>
          </cell>
          <cell r="DG571">
            <v>746.65</v>
          </cell>
          <cell r="DH571">
            <v>0.29399999999999998</v>
          </cell>
          <cell r="DI571">
            <v>0</v>
          </cell>
          <cell r="DJ571">
            <v>0.50600000000000001</v>
          </cell>
          <cell r="DK571">
            <v>0</v>
          </cell>
          <cell r="DL571">
            <v>0</v>
          </cell>
          <cell r="DM571">
            <v>521.59199999999998</v>
          </cell>
          <cell r="DN571">
            <v>361.97399999999999</v>
          </cell>
          <cell r="DO571">
            <v>84.433000000000007</v>
          </cell>
          <cell r="DP571">
            <v>24.704000000000001</v>
          </cell>
          <cell r="DQ571">
            <v>32.945999999999998</v>
          </cell>
          <cell r="DR571">
            <v>1705.546</v>
          </cell>
          <cell r="DS571">
            <v>0</v>
          </cell>
          <cell r="DT571">
            <v>736.96</v>
          </cell>
          <cell r="DU571">
            <v>0</v>
          </cell>
          <cell r="DV571">
            <v>0</v>
          </cell>
          <cell r="DW571">
            <v>0</v>
          </cell>
          <cell r="DX571">
            <v>0</v>
          </cell>
          <cell r="DY571">
            <v>0</v>
          </cell>
          <cell r="DZ571">
            <v>0</v>
          </cell>
          <cell r="EA571">
            <v>0</v>
          </cell>
          <cell r="EB571">
            <v>0</v>
          </cell>
          <cell r="EC571">
            <v>0</v>
          </cell>
          <cell r="ED571">
            <v>0</v>
          </cell>
          <cell r="EE571">
            <v>0</v>
          </cell>
          <cell r="EF571">
            <v>0</v>
          </cell>
          <cell r="EG571">
            <v>0</v>
          </cell>
          <cell r="EH571">
            <v>0</v>
          </cell>
          <cell r="EI571">
            <v>6</v>
          </cell>
          <cell r="EJ571">
            <v>0</v>
          </cell>
        </row>
        <row r="572">
          <cell r="B572">
            <v>0</v>
          </cell>
          <cell r="C572">
            <v>0</v>
          </cell>
          <cell r="D572">
            <v>0</v>
          </cell>
          <cell r="E572">
            <v>0</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1418</v>
          </cell>
          <cell r="X572">
            <v>0</v>
          </cell>
          <cell r="Y572">
            <v>0</v>
          </cell>
          <cell r="Z572">
            <v>0</v>
          </cell>
          <cell r="AA572">
            <v>0</v>
          </cell>
          <cell r="AB572">
            <v>0</v>
          </cell>
          <cell r="AC572">
            <v>0</v>
          </cell>
          <cell r="AD572">
            <v>0</v>
          </cell>
          <cell r="AE572">
            <v>0</v>
          </cell>
          <cell r="AF572">
            <v>0</v>
          </cell>
          <cell r="AG572"/>
          <cell r="AH572"/>
          <cell r="AI572">
            <v>0</v>
          </cell>
          <cell r="AJ572">
            <v>0</v>
          </cell>
          <cell r="AK572"/>
          <cell r="AL572"/>
          <cell r="AM572"/>
          <cell r="AN572"/>
          <cell r="AO572"/>
          <cell r="AP572"/>
          <cell r="AQ572"/>
          <cell r="AR572"/>
          <cell r="AS572"/>
          <cell r="AT572"/>
          <cell r="AU572"/>
          <cell r="AV572"/>
          <cell r="AW572">
            <v>0</v>
          </cell>
          <cell r="AX572">
            <v>0</v>
          </cell>
          <cell r="AY572">
            <v>0</v>
          </cell>
          <cell r="AZ572">
            <v>0</v>
          </cell>
          <cell r="BA572">
            <v>0</v>
          </cell>
          <cell r="BB572">
            <v>0</v>
          </cell>
          <cell r="BC572">
            <v>0</v>
          </cell>
          <cell r="BD572">
            <v>0</v>
          </cell>
          <cell r="BE572">
            <v>0</v>
          </cell>
          <cell r="BF572">
            <v>0</v>
          </cell>
          <cell r="BG572">
            <v>0</v>
          </cell>
          <cell r="BH572">
            <v>0</v>
          </cell>
          <cell r="BI572">
            <v>0</v>
          </cell>
          <cell r="BJ572">
            <v>0</v>
          </cell>
          <cell r="BK572">
            <v>0</v>
          </cell>
          <cell r="BL572">
            <v>0</v>
          </cell>
          <cell r="BM572">
            <v>0</v>
          </cell>
          <cell r="BN572">
            <v>0</v>
          </cell>
          <cell r="BO572">
            <v>0</v>
          </cell>
          <cell r="BP572">
            <v>0</v>
          </cell>
          <cell r="BQ572">
            <v>67.584000000000003</v>
          </cell>
          <cell r="BR572">
            <v>0</v>
          </cell>
          <cell r="BS572">
            <v>0</v>
          </cell>
          <cell r="BT572">
            <v>0</v>
          </cell>
          <cell r="BU572">
            <v>0</v>
          </cell>
          <cell r="BV572">
            <v>0</v>
          </cell>
          <cell r="BW572">
            <v>0</v>
          </cell>
          <cell r="BX572">
            <v>0</v>
          </cell>
          <cell r="BY572">
            <v>0</v>
          </cell>
          <cell r="BZ572">
            <v>0</v>
          </cell>
          <cell r="CA572">
            <v>0</v>
          </cell>
          <cell r="CB572">
            <v>0</v>
          </cell>
          <cell r="CC572">
            <v>0</v>
          </cell>
          <cell r="CD572">
            <v>132</v>
          </cell>
          <cell r="CE572">
            <v>0</v>
          </cell>
          <cell r="CF572">
            <v>0</v>
          </cell>
          <cell r="CG572">
            <v>0</v>
          </cell>
          <cell r="CH572">
            <v>0</v>
          </cell>
          <cell r="CI572">
            <v>0</v>
          </cell>
          <cell r="CJ572">
            <v>0</v>
          </cell>
          <cell r="CK572">
            <v>0</v>
          </cell>
          <cell r="CL572">
            <v>9</v>
          </cell>
          <cell r="CM572">
            <v>0</v>
          </cell>
          <cell r="CN572">
            <v>0</v>
          </cell>
          <cell r="CO572">
            <v>0</v>
          </cell>
          <cell r="CP572">
            <v>0</v>
          </cell>
          <cell r="CQ572">
            <v>0</v>
          </cell>
          <cell r="CR572">
            <v>0</v>
          </cell>
          <cell r="CS572">
            <v>0</v>
          </cell>
          <cell r="CT572">
            <v>0</v>
          </cell>
          <cell r="CU572">
            <v>0</v>
          </cell>
          <cell r="CV572">
            <v>0</v>
          </cell>
          <cell r="CW572">
            <v>0</v>
          </cell>
          <cell r="CX572">
            <v>0</v>
          </cell>
          <cell r="CY572">
            <v>0</v>
          </cell>
          <cell r="CZ572">
            <v>0</v>
          </cell>
          <cell r="DA572">
            <v>0</v>
          </cell>
          <cell r="DB572">
            <v>0</v>
          </cell>
          <cell r="DC572">
            <v>0</v>
          </cell>
          <cell r="DD572">
            <v>0</v>
          </cell>
          <cell r="DE572">
            <v>0</v>
          </cell>
          <cell r="DF572">
            <v>0</v>
          </cell>
          <cell r="DG572">
            <v>0</v>
          </cell>
          <cell r="DH572">
            <v>0</v>
          </cell>
          <cell r="DI572">
            <v>0</v>
          </cell>
          <cell r="DJ572">
            <v>0</v>
          </cell>
          <cell r="DK572">
            <v>0</v>
          </cell>
          <cell r="DL572">
            <v>0</v>
          </cell>
          <cell r="DM572">
            <v>0</v>
          </cell>
          <cell r="DN572">
            <v>0</v>
          </cell>
          <cell r="DO572">
            <v>0</v>
          </cell>
          <cell r="DP572">
            <v>0</v>
          </cell>
          <cell r="DQ572">
            <v>0</v>
          </cell>
          <cell r="DR572">
            <v>0</v>
          </cell>
          <cell r="DS572">
            <v>0</v>
          </cell>
          <cell r="DT572">
            <v>0</v>
          </cell>
          <cell r="DU572">
            <v>0</v>
          </cell>
          <cell r="DV572">
            <v>0</v>
          </cell>
          <cell r="DW572">
            <v>0</v>
          </cell>
          <cell r="DX572">
            <v>0</v>
          </cell>
          <cell r="DY572">
            <v>0</v>
          </cell>
          <cell r="DZ572">
            <v>0</v>
          </cell>
          <cell r="EA572">
            <v>0</v>
          </cell>
          <cell r="EB572">
            <v>0</v>
          </cell>
          <cell r="EC572">
            <v>0</v>
          </cell>
          <cell r="ED572">
            <v>0</v>
          </cell>
          <cell r="EE572">
            <v>0</v>
          </cell>
          <cell r="EF572">
            <v>0</v>
          </cell>
          <cell r="EG572">
            <v>0</v>
          </cell>
          <cell r="EH572">
            <v>0</v>
          </cell>
          <cell r="EI572">
            <v>0</v>
          </cell>
          <cell r="EJ572">
            <v>0</v>
          </cell>
        </row>
        <row r="573">
          <cell r="B573">
            <v>0</v>
          </cell>
          <cell r="C573">
            <v>0</v>
          </cell>
          <cell r="D573">
            <v>7</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cell r="AF573">
            <v>0</v>
          </cell>
          <cell r="AG573"/>
          <cell r="AH573"/>
          <cell r="AI573">
            <v>0</v>
          </cell>
          <cell r="AJ573">
            <v>0</v>
          </cell>
          <cell r="AK573"/>
          <cell r="AL573"/>
          <cell r="AM573"/>
          <cell r="AN573"/>
          <cell r="AO573"/>
          <cell r="AP573"/>
          <cell r="AQ573"/>
          <cell r="AR573"/>
          <cell r="AS573"/>
          <cell r="AT573"/>
          <cell r="AU573"/>
          <cell r="AV573"/>
          <cell r="AW573">
            <v>0</v>
          </cell>
          <cell r="AX573">
            <v>0</v>
          </cell>
          <cell r="AY573">
            <v>0</v>
          </cell>
          <cell r="AZ573">
            <v>0</v>
          </cell>
          <cell r="BA573">
            <v>0</v>
          </cell>
          <cell r="BB573">
            <v>0</v>
          </cell>
          <cell r="BC573">
            <v>0</v>
          </cell>
          <cell r="BD573">
            <v>0</v>
          </cell>
          <cell r="BE573">
            <v>0</v>
          </cell>
          <cell r="BF573">
            <v>0</v>
          </cell>
          <cell r="BG573">
            <v>0</v>
          </cell>
          <cell r="BH573">
            <v>0</v>
          </cell>
          <cell r="BI573">
            <v>0</v>
          </cell>
          <cell r="BJ573">
            <v>0</v>
          </cell>
          <cell r="BK573">
            <v>0</v>
          </cell>
          <cell r="BL573">
            <v>0</v>
          </cell>
          <cell r="BM573">
            <v>0</v>
          </cell>
          <cell r="BN573">
            <v>15.8</v>
          </cell>
          <cell r="BO573">
            <v>0</v>
          </cell>
          <cell r="BP573">
            <v>0</v>
          </cell>
          <cell r="BQ573">
            <v>0</v>
          </cell>
          <cell r="BR573">
            <v>0</v>
          </cell>
          <cell r="BS573">
            <v>0</v>
          </cell>
          <cell r="BT573">
            <v>0</v>
          </cell>
          <cell r="BU573">
            <v>0</v>
          </cell>
          <cell r="BV573">
            <v>0</v>
          </cell>
          <cell r="BW573">
            <v>0</v>
          </cell>
          <cell r="BX573">
            <v>0</v>
          </cell>
          <cell r="BY573">
            <v>0</v>
          </cell>
          <cell r="BZ573">
            <v>0</v>
          </cell>
          <cell r="CA573">
            <v>0</v>
          </cell>
          <cell r="CB573">
            <v>0</v>
          </cell>
          <cell r="CC573">
            <v>0</v>
          </cell>
          <cell r="CD573">
            <v>0</v>
          </cell>
          <cell r="CE573">
            <v>0</v>
          </cell>
          <cell r="CF573">
            <v>0</v>
          </cell>
          <cell r="CG573">
            <v>0</v>
          </cell>
          <cell r="CH573">
            <v>0</v>
          </cell>
          <cell r="CI573">
            <v>0</v>
          </cell>
          <cell r="CJ573">
            <v>0</v>
          </cell>
          <cell r="CK573">
            <v>0</v>
          </cell>
          <cell r="CL573">
            <v>0</v>
          </cell>
          <cell r="CM573">
            <v>0</v>
          </cell>
          <cell r="CN573">
            <v>0</v>
          </cell>
          <cell r="CO573">
            <v>0</v>
          </cell>
          <cell r="CP573">
            <v>0</v>
          </cell>
          <cell r="CQ573">
            <v>0</v>
          </cell>
          <cell r="CR573">
            <v>0</v>
          </cell>
          <cell r="CS573">
            <v>0</v>
          </cell>
          <cell r="CT573">
            <v>0</v>
          </cell>
          <cell r="CU573">
            <v>0</v>
          </cell>
          <cell r="CV573">
            <v>0</v>
          </cell>
          <cell r="CW573">
            <v>0</v>
          </cell>
          <cell r="CX573">
            <v>0</v>
          </cell>
          <cell r="CY573">
            <v>0</v>
          </cell>
          <cell r="CZ573">
            <v>0</v>
          </cell>
          <cell r="DA573">
            <v>0</v>
          </cell>
          <cell r="DB573">
            <v>0</v>
          </cell>
          <cell r="DC573">
            <v>0</v>
          </cell>
          <cell r="DD573">
            <v>0</v>
          </cell>
          <cell r="DE573">
            <v>0</v>
          </cell>
          <cell r="DF573">
            <v>0</v>
          </cell>
          <cell r="DG573">
            <v>0</v>
          </cell>
          <cell r="DH573">
            <v>0</v>
          </cell>
          <cell r="DI573">
            <v>0</v>
          </cell>
          <cell r="DJ573">
            <v>0</v>
          </cell>
          <cell r="DK573">
            <v>0</v>
          </cell>
          <cell r="DL573">
            <v>0</v>
          </cell>
          <cell r="DM573">
            <v>0</v>
          </cell>
          <cell r="DN573">
            <v>0</v>
          </cell>
          <cell r="DO573">
            <v>0</v>
          </cell>
          <cell r="DP573">
            <v>0</v>
          </cell>
          <cell r="DQ573">
            <v>0</v>
          </cell>
          <cell r="DR573">
            <v>0</v>
          </cell>
          <cell r="DS573">
            <v>0</v>
          </cell>
          <cell r="DT573">
            <v>0</v>
          </cell>
          <cell r="DU573">
            <v>0</v>
          </cell>
          <cell r="DV573">
            <v>0</v>
          </cell>
          <cell r="DW573">
            <v>0</v>
          </cell>
          <cell r="DX573">
            <v>0</v>
          </cell>
          <cell r="DY573">
            <v>0</v>
          </cell>
          <cell r="DZ573">
            <v>0</v>
          </cell>
          <cell r="EA573">
            <v>0</v>
          </cell>
          <cell r="EB573">
            <v>0</v>
          </cell>
          <cell r="EC573">
            <v>0</v>
          </cell>
          <cell r="ED573">
            <v>0</v>
          </cell>
          <cell r="EE573">
            <v>0</v>
          </cell>
          <cell r="EF573">
            <v>0</v>
          </cell>
          <cell r="EG573">
            <v>0</v>
          </cell>
          <cell r="EH573">
            <v>0</v>
          </cell>
          <cell r="EI573">
            <v>0</v>
          </cell>
          <cell r="EJ573">
            <v>0</v>
          </cell>
        </row>
        <row r="574">
          <cell r="B574">
            <v>0</v>
          </cell>
          <cell r="C574">
            <v>0</v>
          </cell>
          <cell r="D574">
            <v>7</v>
          </cell>
          <cell r="E574">
            <v>0</v>
          </cell>
          <cell r="F574">
            <v>0</v>
          </cell>
          <cell r="G574">
            <v>0</v>
          </cell>
          <cell r="H574">
            <v>1.64</v>
          </cell>
          <cell r="I574">
            <v>0</v>
          </cell>
          <cell r="J574">
            <v>140</v>
          </cell>
          <cell r="K574">
            <v>0</v>
          </cell>
          <cell r="L574">
            <v>0</v>
          </cell>
          <cell r="M574">
            <v>0</v>
          </cell>
          <cell r="N574">
            <v>0</v>
          </cell>
          <cell r="O574">
            <v>11.1</v>
          </cell>
          <cell r="P574">
            <v>8.8699999999999992</v>
          </cell>
          <cell r="Q574">
            <v>0</v>
          </cell>
          <cell r="R574">
            <v>0</v>
          </cell>
          <cell r="S574">
            <v>0</v>
          </cell>
          <cell r="T574">
            <v>0</v>
          </cell>
          <cell r="U574">
            <v>0</v>
          </cell>
          <cell r="V574">
            <v>0</v>
          </cell>
          <cell r="W574">
            <v>1418</v>
          </cell>
          <cell r="X574">
            <v>0</v>
          </cell>
          <cell r="Y574">
            <v>0</v>
          </cell>
          <cell r="Z574">
            <v>0</v>
          </cell>
          <cell r="AA574">
            <v>34.5</v>
          </cell>
          <cell r="AB574">
            <v>0</v>
          </cell>
          <cell r="AC574">
            <v>0</v>
          </cell>
          <cell r="AD574">
            <v>0</v>
          </cell>
          <cell r="AE574">
            <v>0</v>
          </cell>
          <cell r="AF574">
            <v>0</v>
          </cell>
          <cell r="AG574"/>
          <cell r="AH574">
            <v>592</v>
          </cell>
          <cell r="AI574">
            <v>0</v>
          </cell>
          <cell r="AJ574">
            <v>0</v>
          </cell>
          <cell r="AK574"/>
          <cell r="AL574"/>
          <cell r="AM574">
            <v>0</v>
          </cell>
          <cell r="AN574"/>
          <cell r="AO574">
            <v>549.29999999999995</v>
          </cell>
          <cell r="AP574"/>
          <cell r="AQ574"/>
          <cell r="AR574">
            <v>0</v>
          </cell>
          <cell r="AS574">
            <v>0</v>
          </cell>
          <cell r="AT574">
            <v>0</v>
          </cell>
          <cell r="AU574"/>
          <cell r="AV574"/>
          <cell r="AW574">
            <v>0</v>
          </cell>
          <cell r="AX574">
            <v>0</v>
          </cell>
          <cell r="AY574">
            <v>0</v>
          </cell>
          <cell r="AZ574">
            <v>0</v>
          </cell>
          <cell r="BA574">
            <v>0</v>
          </cell>
          <cell r="BB574">
            <v>0</v>
          </cell>
          <cell r="BC574">
            <v>0</v>
          </cell>
          <cell r="BD574">
            <v>0</v>
          </cell>
          <cell r="BE574">
            <v>0</v>
          </cell>
          <cell r="BF574">
            <v>0</v>
          </cell>
          <cell r="BG574">
            <v>0</v>
          </cell>
          <cell r="BH574">
            <v>0</v>
          </cell>
          <cell r="BI574">
            <v>2.5</v>
          </cell>
          <cell r="BJ574">
            <v>0</v>
          </cell>
          <cell r="BK574">
            <v>0</v>
          </cell>
          <cell r="BL574">
            <v>0</v>
          </cell>
          <cell r="BM574">
            <v>0</v>
          </cell>
          <cell r="BN574">
            <v>174.2</v>
          </cell>
          <cell r="BO574">
            <v>7.0661171404800003</v>
          </cell>
          <cell r="BP574">
            <v>0</v>
          </cell>
          <cell r="BQ574">
            <v>67.584000000000003</v>
          </cell>
          <cell r="BR574">
            <v>0</v>
          </cell>
          <cell r="BS574">
            <v>0</v>
          </cell>
          <cell r="BT574">
            <v>0.5</v>
          </cell>
          <cell r="BU574">
            <v>13.25</v>
          </cell>
          <cell r="BV574">
            <v>0</v>
          </cell>
          <cell r="BW574">
            <v>0</v>
          </cell>
          <cell r="BX574">
            <v>0</v>
          </cell>
          <cell r="BY574">
            <v>0</v>
          </cell>
          <cell r="BZ574">
            <v>0</v>
          </cell>
          <cell r="CA574">
            <v>0</v>
          </cell>
          <cell r="CB574">
            <v>0</v>
          </cell>
          <cell r="CC574">
            <v>0</v>
          </cell>
          <cell r="CD574">
            <v>132</v>
          </cell>
          <cell r="CE574">
            <v>0</v>
          </cell>
          <cell r="CF574">
            <v>0</v>
          </cell>
          <cell r="CG574">
            <v>0</v>
          </cell>
          <cell r="CH574">
            <v>0</v>
          </cell>
          <cell r="CI574">
            <v>0</v>
          </cell>
          <cell r="CJ574">
            <v>0</v>
          </cell>
          <cell r="CK574">
            <v>0</v>
          </cell>
          <cell r="CL574">
            <v>9</v>
          </cell>
          <cell r="CM574">
            <v>8.3000000000000007</v>
          </cell>
          <cell r="CN574">
            <v>0</v>
          </cell>
          <cell r="CO574">
            <v>0</v>
          </cell>
          <cell r="CP574">
            <v>10.3</v>
          </cell>
          <cell r="CQ574">
            <v>23.850999999999999</v>
          </cell>
          <cell r="CR574">
            <v>0</v>
          </cell>
          <cell r="CS574">
            <v>779.94899999999996</v>
          </cell>
          <cell r="CT574">
            <v>199.55699999999999</v>
          </cell>
          <cell r="CU574">
            <v>87.697000000000003</v>
          </cell>
          <cell r="CV574">
            <v>20</v>
          </cell>
          <cell r="CW574">
            <v>8</v>
          </cell>
          <cell r="CX574">
            <v>268.39100000000002</v>
          </cell>
          <cell r="CY574">
            <v>0</v>
          </cell>
          <cell r="CZ574">
            <v>490.27499999999998</v>
          </cell>
          <cell r="DA574">
            <v>0</v>
          </cell>
          <cell r="DB574">
            <v>99.635000000000005</v>
          </cell>
          <cell r="DC574">
            <v>32.232999999999997</v>
          </cell>
          <cell r="DD574">
            <v>13.797000000000001</v>
          </cell>
          <cell r="DE574">
            <v>132.67599999999999</v>
          </cell>
          <cell r="DF574">
            <v>290.38099999999997</v>
          </cell>
          <cell r="DG574">
            <v>746.65</v>
          </cell>
          <cell r="DH574">
            <v>0.29399999999999998</v>
          </cell>
          <cell r="DI574">
            <v>0</v>
          </cell>
          <cell r="DJ574">
            <v>0.50600000000000001</v>
          </cell>
          <cell r="DK574">
            <v>0</v>
          </cell>
          <cell r="DL574">
            <v>0</v>
          </cell>
          <cell r="DM574">
            <v>521.59199999999998</v>
          </cell>
          <cell r="DN574">
            <v>361.97399999999999</v>
          </cell>
          <cell r="DO574">
            <v>84.433000000000007</v>
          </cell>
          <cell r="DP574">
            <v>24.704000000000001</v>
          </cell>
          <cell r="DQ574">
            <v>32.945999999999998</v>
          </cell>
          <cell r="DR574">
            <v>1705.546</v>
          </cell>
          <cell r="DS574">
            <v>0</v>
          </cell>
          <cell r="DT574">
            <v>736.96</v>
          </cell>
          <cell r="DU574">
            <v>0</v>
          </cell>
          <cell r="DV574">
            <v>0</v>
          </cell>
          <cell r="DW574">
            <v>0</v>
          </cell>
          <cell r="DX574">
            <v>0</v>
          </cell>
          <cell r="DY574">
            <v>0</v>
          </cell>
          <cell r="DZ574">
            <v>0</v>
          </cell>
          <cell r="EA574">
            <v>0</v>
          </cell>
          <cell r="EB574">
            <v>0</v>
          </cell>
          <cell r="EC574">
            <v>0</v>
          </cell>
          <cell r="ED574">
            <v>0</v>
          </cell>
          <cell r="EE574">
            <v>0</v>
          </cell>
          <cell r="EF574">
            <v>0</v>
          </cell>
          <cell r="EG574">
            <v>0</v>
          </cell>
          <cell r="EH574">
            <v>0</v>
          </cell>
          <cell r="EI574">
            <v>6</v>
          </cell>
          <cell r="EJ574">
            <v>0</v>
          </cell>
        </row>
        <row r="575">
          <cell r="B575">
            <v>0</v>
          </cell>
          <cell r="C575">
            <v>0</v>
          </cell>
          <cell r="D575">
            <v>0</v>
          </cell>
          <cell r="E575">
            <v>0</v>
          </cell>
          <cell r="F575">
            <v>0</v>
          </cell>
          <cell r="G575">
            <v>0</v>
          </cell>
          <cell r="H575">
            <v>0</v>
          </cell>
          <cell r="I575">
            <v>0</v>
          </cell>
          <cell r="J575">
            <v>202</v>
          </cell>
          <cell r="K575">
            <v>0</v>
          </cell>
          <cell r="L575">
            <v>0</v>
          </cell>
          <cell r="M575">
            <v>0</v>
          </cell>
          <cell r="N575">
            <v>0</v>
          </cell>
          <cell r="O575">
            <v>6.5</v>
          </cell>
          <cell r="P575">
            <v>15.644</v>
          </cell>
          <cell r="Q575">
            <v>0</v>
          </cell>
          <cell r="R575">
            <v>0</v>
          </cell>
          <cell r="S575">
            <v>0</v>
          </cell>
          <cell r="T575">
            <v>0</v>
          </cell>
          <cell r="U575">
            <v>4970</v>
          </cell>
          <cell r="V575">
            <v>0</v>
          </cell>
          <cell r="W575">
            <v>0</v>
          </cell>
          <cell r="X575">
            <v>0</v>
          </cell>
          <cell r="Y575">
            <v>0</v>
          </cell>
          <cell r="Z575">
            <v>0</v>
          </cell>
          <cell r="AA575">
            <v>97.4</v>
          </cell>
          <cell r="AB575">
            <v>0</v>
          </cell>
          <cell r="AC575">
            <v>0</v>
          </cell>
          <cell r="AD575">
            <v>0</v>
          </cell>
          <cell r="AE575">
            <v>0</v>
          </cell>
          <cell r="AF575">
            <v>12.32</v>
          </cell>
          <cell r="AG575"/>
          <cell r="AH575">
            <v>373.2</v>
          </cell>
          <cell r="AI575">
            <v>0</v>
          </cell>
          <cell r="AJ575">
            <v>0</v>
          </cell>
          <cell r="AK575"/>
          <cell r="AL575"/>
          <cell r="AM575">
            <v>0</v>
          </cell>
          <cell r="AN575">
            <v>0</v>
          </cell>
          <cell r="AO575">
            <v>0</v>
          </cell>
          <cell r="AP575"/>
          <cell r="AQ575"/>
          <cell r="AR575"/>
          <cell r="AS575"/>
          <cell r="AT575"/>
          <cell r="AU575"/>
          <cell r="AV575">
            <v>0</v>
          </cell>
          <cell r="AW575">
            <v>0</v>
          </cell>
          <cell r="AX575">
            <v>0</v>
          </cell>
          <cell r="AY575">
            <v>0</v>
          </cell>
          <cell r="AZ575">
            <v>0</v>
          </cell>
          <cell r="BA575">
            <v>0</v>
          </cell>
          <cell r="BB575">
            <v>0</v>
          </cell>
          <cell r="BC575">
            <v>0</v>
          </cell>
          <cell r="BD575">
            <v>0</v>
          </cell>
          <cell r="BE575">
            <v>0</v>
          </cell>
          <cell r="BF575">
            <v>0</v>
          </cell>
          <cell r="BG575">
            <v>0</v>
          </cell>
          <cell r="BH575">
            <v>0</v>
          </cell>
          <cell r="BI575">
            <v>0.5</v>
          </cell>
          <cell r="BJ575">
            <v>0</v>
          </cell>
          <cell r="BK575">
            <v>0</v>
          </cell>
          <cell r="BL575">
            <v>0</v>
          </cell>
          <cell r="BM575">
            <v>0</v>
          </cell>
          <cell r="BN575">
            <v>24.1</v>
          </cell>
          <cell r="BO575">
            <v>0</v>
          </cell>
          <cell r="BP575">
            <v>0</v>
          </cell>
          <cell r="BQ575">
            <v>0</v>
          </cell>
          <cell r="BR575">
            <v>0</v>
          </cell>
          <cell r="BS575">
            <v>0</v>
          </cell>
          <cell r="BT575">
            <v>0</v>
          </cell>
          <cell r="BU575">
            <v>13.8</v>
          </cell>
          <cell r="BV575">
            <v>0</v>
          </cell>
          <cell r="BW575">
            <v>0</v>
          </cell>
          <cell r="BX575">
            <v>0</v>
          </cell>
          <cell r="BY575">
            <v>0</v>
          </cell>
          <cell r="BZ575">
            <v>0</v>
          </cell>
          <cell r="CA575">
            <v>0</v>
          </cell>
          <cell r="CB575">
            <v>0</v>
          </cell>
          <cell r="CC575">
            <v>0</v>
          </cell>
          <cell r="CD575">
            <v>0</v>
          </cell>
          <cell r="CE575">
            <v>0</v>
          </cell>
          <cell r="CF575">
            <v>0</v>
          </cell>
          <cell r="CG575">
            <v>0</v>
          </cell>
          <cell r="CH575">
            <v>0</v>
          </cell>
          <cell r="CI575">
            <v>0</v>
          </cell>
          <cell r="CJ575">
            <v>0</v>
          </cell>
          <cell r="CK575">
            <v>0</v>
          </cell>
          <cell r="CL575">
            <v>0</v>
          </cell>
          <cell r="CM575">
            <v>17.600000000000001</v>
          </cell>
          <cell r="CN575">
            <v>0</v>
          </cell>
          <cell r="CO575">
            <v>0</v>
          </cell>
          <cell r="CP575">
            <v>0</v>
          </cell>
          <cell r="CQ575">
            <v>0</v>
          </cell>
          <cell r="CR575">
            <v>0</v>
          </cell>
          <cell r="CS575">
            <v>976.63</v>
          </cell>
          <cell r="CT575">
            <v>299.78199999999998</v>
          </cell>
          <cell r="CU575">
            <v>471.452</v>
          </cell>
          <cell r="CV575">
            <v>0</v>
          </cell>
          <cell r="CW575">
            <v>0</v>
          </cell>
          <cell r="CX575">
            <v>217.49800000000002</v>
          </cell>
          <cell r="CY575">
            <v>0</v>
          </cell>
          <cell r="CZ575">
            <v>9988.1460000000006</v>
          </cell>
          <cell r="DA575">
            <v>0</v>
          </cell>
          <cell r="DB575">
            <v>745.23699999999997</v>
          </cell>
          <cell r="DC575">
            <v>11.170999999999999</v>
          </cell>
          <cell r="DD575">
            <v>4.1609999999999996</v>
          </cell>
          <cell r="DE575">
            <v>2584.7150000000001</v>
          </cell>
          <cell r="DF575">
            <v>6287.1949999999997</v>
          </cell>
          <cell r="DG575">
            <v>1676.7390000000003</v>
          </cell>
          <cell r="DH575">
            <v>0.113</v>
          </cell>
          <cell r="DI575">
            <v>0</v>
          </cell>
          <cell r="DJ575">
            <v>34.603000000000002</v>
          </cell>
          <cell r="DK575">
            <v>0</v>
          </cell>
          <cell r="DL575">
            <v>0</v>
          </cell>
          <cell r="DM575">
            <v>1193.0830000000001</v>
          </cell>
          <cell r="DN575">
            <v>1213.7329999999999</v>
          </cell>
          <cell r="DO575">
            <v>95.653000000000006</v>
          </cell>
          <cell r="DP575">
            <v>39.525000000000006</v>
          </cell>
          <cell r="DQ575">
            <v>64.923000000000002</v>
          </cell>
          <cell r="DR575">
            <v>21945.500999999997</v>
          </cell>
          <cell r="DS575">
            <v>0</v>
          </cell>
          <cell r="DT575">
            <v>8188.5749999999998</v>
          </cell>
          <cell r="DU575">
            <v>0</v>
          </cell>
          <cell r="DV575">
            <v>0</v>
          </cell>
          <cell r="DW575">
            <v>0</v>
          </cell>
          <cell r="DX575">
            <v>0</v>
          </cell>
          <cell r="DY575">
            <v>0</v>
          </cell>
          <cell r="DZ575">
            <v>0</v>
          </cell>
          <cell r="EA575">
            <v>0</v>
          </cell>
          <cell r="EB575">
            <v>0</v>
          </cell>
          <cell r="EC575">
            <v>0</v>
          </cell>
          <cell r="ED575">
            <v>0</v>
          </cell>
          <cell r="EE575">
            <v>0</v>
          </cell>
          <cell r="EF575">
            <v>0</v>
          </cell>
          <cell r="EG575">
            <v>0</v>
          </cell>
          <cell r="EH575">
            <v>0</v>
          </cell>
          <cell r="EI575">
            <v>0</v>
          </cell>
          <cell r="EJ575">
            <v>0</v>
          </cell>
        </row>
        <row r="576">
          <cell r="B576">
            <v>0</v>
          </cell>
          <cell r="C576">
            <v>0</v>
          </cell>
          <cell r="D576">
            <v>0</v>
          </cell>
          <cell r="E576">
            <v>0</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10353</v>
          </cell>
          <cell r="X576">
            <v>0</v>
          </cell>
          <cell r="Y576">
            <v>0</v>
          </cell>
          <cell r="Z576">
            <v>0</v>
          </cell>
          <cell r="AA576">
            <v>0</v>
          </cell>
          <cell r="AB576">
            <v>0</v>
          </cell>
          <cell r="AC576">
            <v>0</v>
          </cell>
          <cell r="AD576">
            <v>0</v>
          </cell>
          <cell r="AE576">
            <v>0</v>
          </cell>
          <cell r="AF576">
            <v>0</v>
          </cell>
          <cell r="AG576"/>
          <cell r="AH576"/>
          <cell r="AI576">
            <v>0</v>
          </cell>
          <cell r="AJ576">
            <v>0</v>
          </cell>
          <cell r="AK576"/>
          <cell r="AL576"/>
          <cell r="AM576">
            <v>0</v>
          </cell>
          <cell r="AN576">
            <v>0</v>
          </cell>
          <cell r="AO576">
            <v>0</v>
          </cell>
          <cell r="AP576"/>
          <cell r="AQ576"/>
          <cell r="AR576"/>
          <cell r="AS576"/>
          <cell r="AT576"/>
          <cell r="AU576"/>
          <cell r="AV576">
            <v>0</v>
          </cell>
          <cell r="AW576">
            <v>0</v>
          </cell>
          <cell r="AX576">
            <v>0</v>
          </cell>
          <cell r="AY576">
            <v>0</v>
          </cell>
          <cell r="AZ576">
            <v>0</v>
          </cell>
          <cell r="BA576">
            <v>0</v>
          </cell>
          <cell r="BB576">
            <v>0</v>
          </cell>
          <cell r="BC576">
            <v>0</v>
          </cell>
          <cell r="BD576">
            <v>0</v>
          </cell>
          <cell r="BE576">
            <v>0</v>
          </cell>
          <cell r="BF576">
            <v>0</v>
          </cell>
          <cell r="BG576">
            <v>0</v>
          </cell>
          <cell r="BH576">
            <v>0</v>
          </cell>
          <cell r="BI576">
            <v>0</v>
          </cell>
          <cell r="BJ576">
            <v>0</v>
          </cell>
          <cell r="BK576">
            <v>0</v>
          </cell>
          <cell r="BL576">
            <v>0</v>
          </cell>
          <cell r="BM576">
            <v>0</v>
          </cell>
          <cell r="BN576">
            <v>0</v>
          </cell>
          <cell r="BO576">
            <v>0</v>
          </cell>
          <cell r="BP576">
            <v>0</v>
          </cell>
          <cell r="BQ576">
            <v>0</v>
          </cell>
          <cell r="BR576">
            <v>0</v>
          </cell>
          <cell r="BS576">
            <v>0</v>
          </cell>
          <cell r="BT576">
            <v>0</v>
          </cell>
          <cell r="BU576">
            <v>0</v>
          </cell>
          <cell r="BV576">
            <v>0</v>
          </cell>
          <cell r="BW576">
            <v>0</v>
          </cell>
          <cell r="BX576">
            <v>0</v>
          </cell>
          <cell r="BY576">
            <v>0</v>
          </cell>
          <cell r="BZ576">
            <v>0</v>
          </cell>
          <cell r="CA576">
            <v>0</v>
          </cell>
          <cell r="CB576">
            <v>0</v>
          </cell>
          <cell r="CC576">
            <v>0</v>
          </cell>
          <cell r="CD576">
            <v>0</v>
          </cell>
          <cell r="CE576">
            <v>0</v>
          </cell>
          <cell r="CF576">
            <v>0</v>
          </cell>
          <cell r="CG576">
            <v>0</v>
          </cell>
          <cell r="CH576">
            <v>0</v>
          </cell>
          <cell r="CI576">
            <v>0</v>
          </cell>
          <cell r="CJ576">
            <v>0</v>
          </cell>
          <cell r="CK576">
            <v>0</v>
          </cell>
          <cell r="CL576">
            <v>301.89999999999998</v>
          </cell>
          <cell r="CM576">
            <v>0</v>
          </cell>
          <cell r="CN576">
            <v>0</v>
          </cell>
          <cell r="CO576">
            <v>0</v>
          </cell>
          <cell r="CP576">
            <v>0</v>
          </cell>
          <cell r="CQ576">
            <v>0</v>
          </cell>
          <cell r="CR576">
            <v>0</v>
          </cell>
          <cell r="CS576">
            <v>0</v>
          </cell>
          <cell r="CT576">
            <v>0</v>
          </cell>
          <cell r="CU576">
            <v>0</v>
          </cell>
          <cell r="CV576">
            <v>0</v>
          </cell>
          <cell r="CW576">
            <v>0</v>
          </cell>
          <cell r="CX576">
            <v>0</v>
          </cell>
          <cell r="CY576">
            <v>0</v>
          </cell>
          <cell r="CZ576">
            <v>0</v>
          </cell>
          <cell r="DA576">
            <v>0</v>
          </cell>
          <cell r="DB576">
            <v>0</v>
          </cell>
          <cell r="DC576">
            <v>0</v>
          </cell>
          <cell r="DD576">
            <v>0</v>
          </cell>
          <cell r="DE576">
            <v>0</v>
          </cell>
          <cell r="DF576">
            <v>0</v>
          </cell>
          <cell r="DG576">
            <v>0</v>
          </cell>
          <cell r="DH576">
            <v>0</v>
          </cell>
          <cell r="DI576">
            <v>0</v>
          </cell>
          <cell r="DJ576">
            <v>0</v>
          </cell>
          <cell r="DK576">
            <v>0</v>
          </cell>
          <cell r="DL576">
            <v>0</v>
          </cell>
          <cell r="DM576">
            <v>0</v>
          </cell>
          <cell r="DN576">
            <v>0</v>
          </cell>
          <cell r="DO576">
            <v>0</v>
          </cell>
          <cell r="DP576">
            <v>0</v>
          </cell>
          <cell r="DQ576">
            <v>0</v>
          </cell>
          <cell r="DR576">
            <v>0</v>
          </cell>
          <cell r="DS576">
            <v>0</v>
          </cell>
          <cell r="DT576">
            <v>0</v>
          </cell>
          <cell r="DU576">
            <v>0</v>
          </cell>
          <cell r="DV576">
            <v>0</v>
          </cell>
          <cell r="DW576">
            <v>0</v>
          </cell>
          <cell r="DX576">
            <v>0</v>
          </cell>
          <cell r="DY576">
            <v>0</v>
          </cell>
          <cell r="DZ576">
            <v>0</v>
          </cell>
          <cell r="EA576">
            <v>0</v>
          </cell>
          <cell r="EB576">
            <v>0</v>
          </cell>
          <cell r="EC576">
            <v>0</v>
          </cell>
          <cell r="ED576">
            <v>0</v>
          </cell>
          <cell r="EE576">
            <v>0</v>
          </cell>
          <cell r="EF576">
            <v>0</v>
          </cell>
          <cell r="EG576">
            <v>0</v>
          </cell>
          <cell r="EH576">
            <v>0</v>
          </cell>
          <cell r="EI576">
            <v>0</v>
          </cell>
          <cell r="EJ576">
            <v>0</v>
          </cell>
        </row>
        <row r="577">
          <cell r="B577">
            <v>0</v>
          </cell>
          <cell r="C577">
            <v>0</v>
          </cell>
          <cell r="D577">
            <v>168</v>
          </cell>
          <cell r="E577">
            <v>0</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cell r="AF577">
            <v>0</v>
          </cell>
          <cell r="AG577"/>
          <cell r="AH577"/>
          <cell r="AI577">
            <v>0</v>
          </cell>
          <cell r="AJ577">
            <v>0</v>
          </cell>
          <cell r="AK577"/>
          <cell r="AL577"/>
          <cell r="AM577">
            <v>0</v>
          </cell>
          <cell r="AN577">
            <v>0</v>
          </cell>
          <cell r="AO577">
            <v>0</v>
          </cell>
          <cell r="AP577"/>
          <cell r="AQ577"/>
          <cell r="AR577"/>
          <cell r="AS577"/>
          <cell r="AT577"/>
          <cell r="AU577"/>
          <cell r="AV577">
            <v>0</v>
          </cell>
          <cell r="AW577">
            <v>0</v>
          </cell>
          <cell r="AX577">
            <v>0</v>
          </cell>
          <cell r="AY577">
            <v>0</v>
          </cell>
          <cell r="AZ577">
            <v>0</v>
          </cell>
          <cell r="BA577">
            <v>0</v>
          </cell>
          <cell r="BB577">
            <v>0</v>
          </cell>
          <cell r="BC577">
            <v>0</v>
          </cell>
          <cell r="BD577">
            <v>0</v>
          </cell>
          <cell r="BE577">
            <v>0</v>
          </cell>
          <cell r="BF577">
            <v>0</v>
          </cell>
          <cell r="BG577">
            <v>0</v>
          </cell>
          <cell r="BH577">
            <v>0</v>
          </cell>
          <cell r="BI577">
            <v>0</v>
          </cell>
          <cell r="BJ577">
            <v>0</v>
          </cell>
          <cell r="BK577">
            <v>0</v>
          </cell>
          <cell r="BL577">
            <v>0</v>
          </cell>
          <cell r="BM577">
            <v>0</v>
          </cell>
          <cell r="BN577">
            <v>754.1</v>
          </cell>
          <cell r="BO577">
            <v>0</v>
          </cell>
          <cell r="BP577">
            <v>0</v>
          </cell>
          <cell r="BQ577">
            <v>0</v>
          </cell>
          <cell r="BR577">
            <v>0</v>
          </cell>
          <cell r="BS577">
            <v>0</v>
          </cell>
          <cell r="BT577">
            <v>0</v>
          </cell>
          <cell r="BU577">
            <v>0</v>
          </cell>
          <cell r="BV577">
            <v>0</v>
          </cell>
          <cell r="BW577">
            <v>0</v>
          </cell>
          <cell r="BX577">
            <v>0</v>
          </cell>
          <cell r="BY577">
            <v>0</v>
          </cell>
          <cell r="BZ577">
            <v>0</v>
          </cell>
          <cell r="CA577">
            <v>0</v>
          </cell>
          <cell r="CB577">
            <v>0</v>
          </cell>
          <cell r="CC577">
            <v>0</v>
          </cell>
          <cell r="CD577">
            <v>0</v>
          </cell>
          <cell r="CE577">
            <v>0</v>
          </cell>
          <cell r="CF577">
            <v>0</v>
          </cell>
          <cell r="CG577">
            <v>0</v>
          </cell>
          <cell r="CH577">
            <v>0</v>
          </cell>
          <cell r="CI577">
            <v>0</v>
          </cell>
          <cell r="CJ577">
            <v>0</v>
          </cell>
          <cell r="CK577">
            <v>0</v>
          </cell>
          <cell r="CL577">
            <v>0</v>
          </cell>
          <cell r="CM577">
            <v>0</v>
          </cell>
          <cell r="CN577">
            <v>0</v>
          </cell>
          <cell r="CO577">
            <v>0</v>
          </cell>
          <cell r="CP577">
            <v>0</v>
          </cell>
          <cell r="CQ577">
            <v>0</v>
          </cell>
          <cell r="CR577">
            <v>0</v>
          </cell>
          <cell r="CS577">
            <v>0</v>
          </cell>
          <cell r="CT577">
            <v>0</v>
          </cell>
          <cell r="CU577">
            <v>0</v>
          </cell>
          <cell r="CV577">
            <v>0</v>
          </cell>
          <cell r="CW577">
            <v>0</v>
          </cell>
          <cell r="CX577">
            <v>0</v>
          </cell>
          <cell r="CY577">
            <v>0</v>
          </cell>
          <cell r="CZ577">
            <v>0</v>
          </cell>
          <cell r="DA577">
            <v>0</v>
          </cell>
          <cell r="DB577">
            <v>0</v>
          </cell>
          <cell r="DC577">
            <v>0</v>
          </cell>
          <cell r="DD577">
            <v>0</v>
          </cell>
          <cell r="DE577">
            <v>0</v>
          </cell>
          <cell r="DF577">
            <v>0</v>
          </cell>
          <cell r="DG577">
            <v>0</v>
          </cell>
          <cell r="DH577">
            <v>0</v>
          </cell>
          <cell r="DI577">
            <v>0</v>
          </cell>
          <cell r="DJ577">
            <v>0</v>
          </cell>
          <cell r="DK577">
            <v>0</v>
          </cell>
          <cell r="DL577">
            <v>0</v>
          </cell>
          <cell r="DM577">
            <v>0</v>
          </cell>
          <cell r="DN577">
            <v>0</v>
          </cell>
          <cell r="DO577">
            <v>0</v>
          </cell>
          <cell r="DP577">
            <v>0</v>
          </cell>
          <cell r="DQ577">
            <v>0</v>
          </cell>
          <cell r="DR577">
            <v>0</v>
          </cell>
          <cell r="DS577">
            <v>0</v>
          </cell>
          <cell r="DT577">
            <v>0</v>
          </cell>
          <cell r="DU577">
            <v>0</v>
          </cell>
          <cell r="DV577">
            <v>0</v>
          </cell>
          <cell r="DW577">
            <v>0</v>
          </cell>
          <cell r="DX577">
            <v>0</v>
          </cell>
          <cell r="DY577">
            <v>0</v>
          </cell>
          <cell r="DZ577">
            <v>0</v>
          </cell>
          <cell r="EA577">
            <v>0</v>
          </cell>
          <cell r="EB577">
            <v>0</v>
          </cell>
          <cell r="EC577">
            <v>0</v>
          </cell>
          <cell r="ED577">
            <v>0</v>
          </cell>
          <cell r="EE577">
            <v>0</v>
          </cell>
          <cell r="EF577">
            <v>0</v>
          </cell>
          <cell r="EG577">
            <v>0</v>
          </cell>
          <cell r="EH577">
            <v>0</v>
          </cell>
          <cell r="EI577">
            <v>0</v>
          </cell>
          <cell r="EJ577">
            <v>0</v>
          </cell>
        </row>
        <row r="578">
          <cell r="B578">
            <v>0</v>
          </cell>
          <cell r="C578">
            <v>0</v>
          </cell>
          <cell r="D578">
            <v>168</v>
          </cell>
          <cell r="E578">
            <v>0</v>
          </cell>
          <cell r="F578">
            <v>0</v>
          </cell>
          <cell r="G578">
            <v>0</v>
          </cell>
          <cell r="H578">
            <v>0</v>
          </cell>
          <cell r="I578">
            <v>0</v>
          </cell>
          <cell r="J578">
            <v>202</v>
          </cell>
          <cell r="K578">
            <v>0</v>
          </cell>
          <cell r="L578">
            <v>0</v>
          </cell>
          <cell r="M578">
            <v>0</v>
          </cell>
          <cell r="N578">
            <v>0</v>
          </cell>
          <cell r="O578">
            <v>6.5</v>
          </cell>
          <cell r="P578">
            <v>15.644</v>
          </cell>
          <cell r="Q578">
            <v>0</v>
          </cell>
          <cell r="R578">
            <v>0</v>
          </cell>
          <cell r="S578">
            <v>0</v>
          </cell>
          <cell r="T578">
            <v>0</v>
          </cell>
          <cell r="U578">
            <v>4970</v>
          </cell>
          <cell r="V578">
            <v>0</v>
          </cell>
          <cell r="W578">
            <v>10353</v>
          </cell>
          <cell r="X578">
            <v>0</v>
          </cell>
          <cell r="Y578">
            <v>0</v>
          </cell>
          <cell r="Z578">
            <v>0</v>
          </cell>
          <cell r="AA578">
            <v>97.4</v>
          </cell>
          <cell r="AB578">
            <v>0</v>
          </cell>
          <cell r="AC578">
            <v>0</v>
          </cell>
          <cell r="AD578">
            <v>0</v>
          </cell>
          <cell r="AE578">
            <v>0</v>
          </cell>
          <cell r="AF578">
            <v>12.32</v>
          </cell>
          <cell r="AG578"/>
          <cell r="AH578">
            <v>373.2</v>
          </cell>
          <cell r="AI578">
            <v>0</v>
          </cell>
          <cell r="AJ578">
            <v>0</v>
          </cell>
          <cell r="AK578">
            <v>0</v>
          </cell>
          <cell r="AL578">
            <v>0</v>
          </cell>
          <cell r="AM578">
            <v>0</v>
          </cell>
          <cell r="AN578">
            <v>0</v>
          </cell>
          <cell r="AO578">
            <v>0</v>
          </cell>
          <cell r="AP578">
            <v>0</v>
          </cell>
          <cell r="AQ578">
            <v>0</v>
          </cell>
          <cell r="AR578">
            <v>0</v>
          </cell>
          <cell r="AS578">
            <v>0</v>
          </cell>
          <cell r="AT578">
            <v>0</v>
          </cell>
          <cell r="AU578">
            <v>0</v>
          </cell>
          <cell r="AV578">
            <v>0</v>
          </cell>
          <cell r="AW578">
            <v>0</v>
          </cell>
          <cell r="AX578">
            <v>0</v>
          </cell>
          <cell r="AY578">
            <v>0</v>
          </cell>
          <cell r="AZ578">
            <v>0</v>
          </cell>
          <cell r="BA578">
            <v>0</v>
          </cell>
          <cell r="BB578">
            <v>0</v>
          </cell>
          <cell r="BC578">
            <v>0</v>
          </cell>
          <cell r="BD578">
            <v>0</v>
          </cell>
          <cell r="BE578">
            <v>0</v>
          </cell>
          <cell r="BF578">
            <v>0</v>
          </cell>
          <cell r="BG578">
            <v>0</v>
          </cell>
          <cell r="BH578">
            <v>0</v>
          </cell>
          <cell r="BI578">
            <v>0.5</v>
          </cell>
          <cell r="BJ578">
            <v>0</v>
          </cell>
          <cell r="BK578">
            <v>0</v>
          </cell>
          <cell r="BL578">
            <v>0</v>
          </cell>
          <cell r="BM578">
            <v>0</v>
          </cell>
          <cell r="BN578">
            <v>778.2</v>
          </cell>
          <cell r="BO578">
            <v>0</v>
          </cell>
          <cell r="BP578">
            <v>0</v>
          </cell>
          <cell r="BQ578">
            <v>0</v>
          </cell>
          <cell r="BR578">
            <v>0</v>
          </cell>
          <cell r="BS578">
            <v>0</v>
          </cell>
          <cell r="BT578">
            <v>0</v>
          </cell>
          <cell r="BU578">
            <v>13.8</v>
          </cell>
          <cell r="BV578">
            <v>0</v>
          </cell>
          <cell r="BW578">
            <v>0</v>
          </cell>
          <cell r="BX578">
            <v>0</v>
          </cell>
          <cell r="BY578">
            <v>0</v>
          </cell>
          <cell r="BZ578">
            <v>0</v>
          </cell>
          <cell r="CA578">
            <v>0</v>
          </cell>
          <cell r="CB578">
            <v>0</v>
          </cell>
          <cell r="CC578">
            <v>0</v>
          </cell>
          <cell r="CD578">
            <v>0</v>
          </cell>
          <cell r="CE578">
            <v>0</v>
          </cell>
          <cell r="CF578">
            <v>0</v>
          </cell>
          <cell r="CG578">
            <v>0</v>
          </cell>
          <cell r="CH578">
            <v>0</v>
          </cell>
          <cell r="CI578">
            <v>0</v>
          </cell>
          <cell r="CJ578">
            <v>0</v>
          </cell>
          <cell r="CK578">
            <v>0</v>
          </cell>
          <cell r="CL578">
            <v>301.89999999999998</v>
          </cell>
          <cell r="CM578">
            <v>17.600000000000001</v>
          </cell>
          <cell r="CN578">
            <v>0</v>
          </cell>
          <cell r="CO578">
            <v>0</v>
          </cell>
          <cell r="CP578">
            <v>0</v>
          </cell>
          <cell r="CQ578">
            <v>0</v>
          </cell>
          <cell r="CR578">
            <v>0</v>
          </cell>
          <cell r="CS578">
            <v>976.63</v>
          </cell>
          <cell r="CT578">
            <v>299.78199999999998</v>
          </cell>
          <cell r="CU578">
            <v>471.452</v>
          </cell>
          <cell r="CV578">
            <v>0</v>
          </cell>
          <cell r="CW578">
            <v>0</v>
          </cell>
          <cell r="CX578">
            <v>217.49800000000002</v>
          </cell>
          <cell r="CY578">
            <v>0</v>
          </cell>
          <cell r="CZ578">
            <v>9988.1460000000006</v>
          </cell>
          <cell r="DA578">
            <v>0</v>
          </cell>
          <cell r="DB578">
            <v>745.23699999999997</v>
          </cell>
          <cell r="DC578">
            <v>11.170999999999999</v>
          </cell>
          <cell r="DD578">
            <v>4.1609999999999996</v>
          </cell>
          <cell r="DE578">
            <v>2584.7150000000001</v>
          </cell>
          <cell r="DF578">
            <v>6287.1949999999997</v>
          </cell>
          <cell r="DG578">
            <v>1676.7390000000003</v>
          </cell>
          <cell r="DH578">
            <v>0.113</v>
          </cell>
          <cell r="DI578">
            <v>0</v>
          </cell>
          <cell r="DJ578">
            <v>34.603000000000002</v>
          </cell>
          <cell r="DK578">
            <v>0</v>
          </cell>
          <cell r="DL578">
            <v>0</v>
          </cell>
          <cell r="DM578">
            <v>1193.0830000000001</v>
          </cell>
          <cell r="DN578">
            <v>1213.7329999999999</v>
          </cell>
          <cell r="DO578">
            <v>95.653000000000006</v>
          </cell>
          <cell r="DP578">
            <v>39.525000000000006</v>
          </cell>
          <cell r="DQ578">
            <v>64.923000000000002</v>
          </cell>
          <cell r="DR578">
            <v>21945.500999999997</v>
          </cell>
          <cell r="DS578">
            <v>0</v>
          </cell>
          <cell r="DT578">
            <v>8188.5749999999998</v>
          </cell>
          <cell r="DU578">
            <v>0</v>
          </cell>
          <cell r="DV578">
            <v>0</v>
          </cell>
          <cell r="DW578">
            <v>0</v>
          </cell>
          <cell r="DX578">
            <v>0</v>
          </cell>
          <cell r="DY578">
            <v>0</v>
          </cell>
          <cell r="DZ578">
            <v>0</v>
          </cell>
          <cell r="EA578">
            <v>0</v>
          </cell>
          <cell r="EB578">
            <v>0</v>
          </cell>
          <cell r="EC578">
            <v>0</v>
          </cell>
          <cell r="ED578">
            <v>0</v>
          </cell>
          <cell r="EE578">
            <v>0</v>
          </cell>
          <cell r="EF578">
            <v>0</v>
          </cell>
          <cell r="EG578">
            <v>0</v>
          </cell>
          <cell r="EH578">
            <v>0</v>
          </cell>
          <cell r="EI578">
            <v>0</v>
          </cell>
          <cell r="EJ578">
            <v>0</v>
          </cell>
        </row>
        <row r="579">
          <cell r="B579">
            <v>0</v>
          </cell>
          <cell r="C579">
            <v>0</v>
          </cell>
          <cell r="D579">
            <v>0</v>
          </cell>
          <cell r="E579">
            <v>0</v>
          </cell>
          <cell r="F579">
            <v>0</v>
          </cell>
          <cell r="G579">
            <v>0</v>
          </cell>
          <cell r="H579">
            <v>0</v>
          </cell>
          <cell r="I579">
            <v>0</v>
          </cell>
          <cell r="J579">
            <v>202</v>
          </cell>
          <cell r="K579">
            <v>0</v>
          </cell>
          <cell r="L579">
            <v>0</v>
          </cell>
          <cell r="M579">
            <v>0</v>
          </cell>
          <cell r="N579">
            <v>0</v>
          </cell>
          <cell r="O579">
            <v>6.5</v>
          </cell>
          <cell r="P579">
            <v>6.5519999999999996</v>
          </cell>
          <cell r="Q579">
            <v>0</v>
          </cell>
          <cell r="R579">
            <v>0</v>
          </cell>
          <cell r="S579">
            <v>0</v>
          </cell>
          <cell r="T579">
            <v>0</v>
          </cell>
          <cell r="U579">
            <v>4970</v>
          </cell>
          <cell r="V579">
            <v>0</v>
          </cell>
          <cell r="W579">
            <v>0</v>
          </cell>
          <cell r="X579">
            <v>0</v>
          </cell>
          <cell r="Y579">
            <v>0</v>
          </cell>
          <cell r="Z579">
            <v>0</v>
          </cell>
          <cell r="AA579">
            <v>114.6</v>
          </cell>
          <cell r="AB579">
            <v>0</v>
          </cell>
          <cell r="AC579">
            <v>0</v>
          </cell>
          <cell r="AD579">
            <v>0</v>
          </cell>
          <cell r="AE579">
            <v>0</v>
          </cell>
          <cell r="AF579">
            <v>0</v>
          </cell>
          <cell r="AG579"/>
          <cell r="AH579">
            <v>242.9</v>
          </cell>
          <cell r="AI579">
            <v>0</v>
          </cell>
          <cell r="AJ579">
            <v>0</v>
          </cell>
          <cell r="AK579"/>
          <cell r="AL579"/>
          <cell r="AM579">
            <v>0</v>
          </cell>
          <cell r="AN579">
            <v>0</v>
          </cell>
          <cell r="AO579">
            <v>3043</v>
          </cell>
          <cell r="AP579"/>
          <cell r="AQ579"/>
          <cell r="AR579"/>
          <cell r="AS579"/>
          <cell r="AT579"/>
          <cell r="AU579"/>
          <cell r="AV579">
            <v>0</v>
          </cell>
          <cell r="AW579">
            <v>0</v>
          </cell>
          <cell r="AX579">
            <v>0</v>
          </cell>
          <cell r="AY579">
            <v>0</v>
          </cell>
          <cell r="AZ579">
            <v>0</v>
          </cell>
          <cell r="BA579">
            <v>0</v>
          </cell>
          <cell r="BB579">
            <v>0</v>
          </cell>
          <cell r="BC579">
            <v>0</v>
          </cell>
          <cell r="BD579">
            <v>0</v>
          </cell>
          <cell r="BE579">
            <v>0</v>
          </cell>
          <cell r="BF579">
            <v>0</v>
          </cell>
          <cell r="BG579">
            <v>0</v>
          </cell>
          <cell r="BH579">
            <v>0</v>
          </cell>
          <cell r="BI579">
            <v>0.5</v>
          </cell>
          <cell r="BJ579">
            <v>0</v>
          </cell>
          <cell r="BK579">
            <v>0</v>
          </cell>
          <cell r="BL579">
            <v>0</v>
          </cell>
          <cell r="BM579">
            <v>0</v>
          </cell>
          <cell r="BN579">
            <v>35.4</v>
          </cell>
          <cell r="BO579">
            <v>0</v>
          </cell>
          <cell r="BP579">
            <v>0</v>
          </cell>
          <cell r="BQ579">
            <v>0</v>
          </cell>
          <cell r="BR579">
            <v>0</v>
          </cell>
          <cell r="BS579">
            <v>0</v>
          </cell>
          <cell r="BT579">
            <v>0</v>
          </cell>
          <cell r="BU579">
            <v>13.51</v>
          </cell>
          <cell r="BV579">
            <v>0</v>
          </cell>
          <cell r="BW579">
            <v>0</v>
          </cell>
          <cell r="BX579">
            <v>0</v>
          </cell>
          <cell r="BY579">
            <v>0</v>
          </cell>
          <cell r="BZ579">
            <v>0</v>
          </cell>
          <cell r="CA579">
            <v>0</v>
          </cell>
          <cell r="CB579">
            <v>0</v>
          </cell>
          <cell r="CC579">
            <v>0</v>
          </cell>
          <cell r="CD579">
            <v>0</v>
          </cell>
          <cell r="CE579">
            <v>0</v>
          </cell>
          <cell r="CF579">
            <v>0</v>
          </cell>
          <cell r="CG579">
            <v>0</v>
          </cell>
          <cell r="CH579">
            <v>0</v>
          </cell>
          <cell r="CI579">
            <v>0</v>
          </cell>
          <cell r="CJ579">
            <v>0</v>
          </cell>
          <cell r="CK579">
            <v>0</v>
          </cell>
          <cell r="CL579">
            <v>0</v>
          </cell>
          <cell r="CM579">
            <v>17.600000000000001</v>
          </cell>
          <cell r="CN579">
            <v>0</v>
          </cell>
          <cell r="CO579">
            <v>0</v>
          </cell>
          <cell r="CP579">
            <v>0</v>
          </cell>
          <cell r="CQ579">
            <v>0</v>
          </cell>
          <cell r="CR579">
            <v>0</v>
          </cell>
          <cell r="CS579">
            <v>976.63</v>
          </cell>
          <cell r="CT579">
            <v>299.78199999999998</v>
          </cell>
          <cell r="CU579">
            <v>529.97500000000002</v>
          </cell>
          <cell r="CV579">
            <v>0</v>
          </cell>
          <cell r="CW579">
            <v>0</v>
          </cell>
          <cell r="CX579">
            <v>285.08999999999997</v>
          </cell>
          <cell r="CY579">
            <v>0</v>
          </cell>
          <cell r="CZ579">
            <v>10355.107</v>
          </cell>
          <cell r="DA579">
            <v>0</v>
          </cell>
          <cell r="DB579">
            <v>276.911</v>
          </cell>
          <cell r="DC579">
            <v>11.588999999999999</v>
          </cell>
          <cell r="DD579">
            <v>14.07</v>
          </cell>
          <cell r="DE579">
            <v>2904.1379999999999</v>
          </cell>
          <cell r="DF579">
            <v>6300.6059999999998</v>
          </cell>
          <cell r="DG579">
            <v>1652.5930000000001</v>
          </cell>
          <cell r="DH579">
            <v>0.15</v>
          </cell>
          <cell r="DI579">
            <v>0</v>
          </cell>
          <cell r="DJ579">
            <v>34.749000000000002</v>
          </cell>
          <cell r="DK579">
            <v>0</v>
          </cell>
          <cell r="DL579">
            <v>0</v>
          </cell>
          <cell r="DM579">
            <v>1193.0830000000001</v>
          </cell>
          <cell r="DN579">
            <v>1213.7329999999999</v>
          </cell>
          <cell r="DO579">
            <v>95.653000000000006</v>
          </cell>
          <cell r="DP579">
            <v>35.825000000000003</v>
          </cell>
          <cell r="DQ579">
            <v>64.923000000000002</v>
          </cell>
          <cell r="DR579">
            <v>23610.937999999998</v>
          </cell>
          <cell r="DS579">
            <v>0</v>
          </cell>
          <cell r="DT579">
            <v>11838.825000000001</v>
          </cell>
          <cell r="DU579">
            <v>0</v>
          </cell>
          <cell r="DV579">
            <v>0</v>
          </cell>
          <cell r="DW579">
            <v>0</v>
          </cell>
          <cell r="DX579">
            <v>0</v>
          </cell>
          <cell r="DY579">
            <v>0</v>
          </cell>
          <cell r="DZ579">
            <v>0</v>
          </cell>
          <cell r="EA579">
            <v>0</v>
          </cell>
          <cell r="EB579">
            <v>0</v>
          </cell>
          <cell r="EC579">
            <v>0</v>
          </cell>
          <cell r="ED579">
            <v>0</v>
          </cell>
          <cell r="EE579">
            <v>0</v>
          </cell>
          <cell r="EF579">
            <v>0</v>
          </cell>
          <cell r="EG579">
            <v>0</v>
          </cell>
          <cell r="EH579">
            <v>0</v>
          </cell>
          <cell r="EI579">
            <v>0</v>
          </cell>
          <cell r="EJ579">
            <v>0</v>
          </cell>
        </row>
        <row r="580">
          <cell r="B580">
            <v>0</v>
          </cell>
          <cell r="C580">
            <v>0</v>
          </cell>
          <cell r="D580">
            <v>0</v>
          </cell>
          <cell r="E580">
            <v>0</v>
          </cell>
          <cell r="F580">
            <v>0</v>
          </cell>
          <cell r="G580">
            <v>0</v>
          </cell>
          <cell r="H580">
            <v>0</v>
          </cell>
          <cell r="I580">
            <v>0</v>
          </cell>
          <cell r="J580">
            <v>0</v>
          </cell>
          <cell r="K580">
            <v>0</v>
          </cell>
          <cell r="L580">
            <v>0</v>
          </cell>
          <cell r="M580">
            <v>0</v>
          </cell>
          <cell r="N580">
            <v>0</v>
          </cell>
          <cell r="O580">
            <v>0</v>
          </cell>
          <cell r="P580">
            <v>0</v>
          </cell>
          <cell r="Q580">
            <v>0</v>
          </cell>
          <cell r="R580">
            <v>0</v>
          </cell>
          <cell r="S580">
            <v>0</v>
          </cell>
          <cell r="T580">
            <v>0</v>
          </cell>
          <cell r="U580">
            <v>0</v>
          </cell>
          <cell r="V580">
            <v>0</v>
          </cell>
          <cell r="W580">
            <v>10353</v>
          </cell>
          <cell r="X580">
            <v>0</v>
          </cell>
          <cell r="Y580">
            <v>0</v>
          </cell>
          <cell r="Z580">
            <v>0</v>
          </cell>
          <cell r="AA580">
            <v>0</v>
          </cell>
          <cell r="AB580">
            <v>0</v>
          </cell>
          <cell r="AC580">
            <v>0</v>
          </cell>
          <cell r="AD580">
            <v>0</v>
          </cell>
          <cell r="AE580">
            <v>0</v>
          </cell>
          <cell r="AF580">
            <v>0</v>
          </cell>
          <cell r="AG580"/>
          <cell r="AH580"/>
          <cell r="AI580">
            <v>0</v>
          </cell>
          <cell r="AJ580">
            <v>0</v>
          </cell>
          <cell r="AK580"/>
          <cell r="AL580"/>
          <cell r="AM580">
            <v>0</v>
          </cell>
          <cell r="AN580">
            <v>0</v>
          </cell>
          <cell r="AO580">
            <v>0</v>
          </cell>
          <cell r="AP580"/>
          <cell r="AQ580"/>
          <cell r="AR580"/>
          <cell r="AS580"/>
          <cell r="AT580"/>
          <cell r="AU580"/>
          <cell r="AV580">
            <v>0</v>
          </cell>
          <cell r="AW580">
            <v>0</v>
          </cell>
          <cell r="AX580">
            <v>0</v>
          </cell>
          <cell r="AY580">
            <v>0</v>
          </cell>
          <cell r="AZ580">
            <v>0</v>
          </cell>
          <cell r="BA580">
            <v>0</v>
          </cell>
          <cell r="BB580">
            <v>0</v>
          </cell>
          <cell r="BC580">
            <v>0</v>
          </cell>
          <cell r="BD580">
            <v>0</v>
          </cell>
          <cell r="BE580">
            <v>0</v>
          </cell>
          <cell r="BF580">
            <v>0</v>
          </cell>
          <cell r="BG580">
            <v>0</v>
          </cell>
          <cell r="BH580">
            <v>0</v>
          </cell>
          <cell r="BI580">
            <v>0</v>
          </cell>
          <cell r="BJ580">
            <v>0</v>
          </cell>
          <cell r="BK580">
            <v>0</v>
          </cell>
          <cell r="BL580">
            <v>0</v>
          </cell>
          <cell r="BM580">
            <v>0</v>
          </cell>
          <cell r="BN580">
            <v>0</v>
          </cell>
          <cell r="BO580">
            <v>0</v>
          </cell>
          <cell r="BP580">
            <v>0</v>
          </cell>
          <cell r="BQ580">
            <v>-900.18</v>
          </cell>
          <cell r="BR580">
            <v>0</v>
          </cell>
          <cell r="BS580">
            <v>0</v>
          </cell>
          <cell r="BT580">
            <v>0</v>
          </cell>
          <cell r="BU580">
            <v>0</v>
          </cell>
          <cell r="BV580">
            <v>0</v>
          </cell>
          <cell r="BW580">
            <v>0</v>
          </cell>
          <cell r="BX580">
            <v>0</v>
          </cell>
          <cell r="BY580">
            <v>0</v>
          </cell>
          <cell r="BZ580">
            <v>0</v>
          </cell>
          <cell r="CA580">
            <v>0</v>
          </cell>
          <cell r="CB580">
            <v>0</v>
          </cell>
          <cell r="CC580">
            <v>0</v>
          </cell>
          <cell r="CD580">
            <v>0</v>
          </cell>
          <cell r="CE580">
            <v>0</v>
          </cell>
          <cell r="CF580">
            <v>0</v>
          </cell>
          <cell r="CG580">
            <v>0</v>
          </cell>
          <cell r="CH580">
            <v>0</v>
          </cell>
          <cell r="CI580">
            <v>0</v>
          </cell>
          <cell r="CJ580">
            <v>0</v>
          </cell>
          <cell r="CK580">
            <v>0</v>
          </cell>
          <cell r="CL580">
            <v>301.89999999999998</v>
          </cell>
          <cell r="CM580">
            <v>0</v>
          </cell>
          <cell r="CN580">
            <v>0</v>
          </cell>
          <cell r="CO580">
            <v>0</v>
          </cell>
          <cell r="CP580">
            <v>0</v>
          </cell>
          <cell r="CQ580">
            <v>0</v>
          </cell>
          <cell r="CR580">
            <v>0</v>
          </cell>
          <cell r="CS580">
            <v>0</v>
          </cell>
          <cell r="CT580">
            <v>0</v>
          </cell>
          <cell r="CU580">
            <v>0</v>
          </cell>
          <cell r="CV580">
            <v>0</v>
          </cell>
          <cell r="CW580">
            <v>0</v>
          </cell>
          <cell r="CX580">
            <v>0</v>
          </cell>
          <cell r="CY580">
            <v>0</v>
          </cell>
          <cell r="CZ580">
            <v>0</v>
          </cell>
          <cell r="DA580">
            <v>0</v>
          </cell>
          <cell r="DB580">
            <v>0</v>
          </cell>
          <cell r="DC580">
            <v>0</v>
          </cell>
          <cell r="DD580">
            <v>0</v>
          </cell>
          <cell r="DE580">
            <v>0</v>
          </cell>
          <cell r="DF580">
            <v>0</v>
          </cell>
          <cell r="DG580">
            <v>0</v>
          </cell>
          <cell r="DH580">
            <v>0</v>
          </cell>
          <cell r="DI580">
            <v>0</v>
          </cell>
          <cell r="DJ580">
            <v>0</v>
          </cell>
          <cell r="DK580">
            <v>0</v>
          </cell>
          <cell r="DL580">
            <v>0</v>
          </cell>
          <cell r="DM580">
            <v>0</v>
          </cell>
          <cell r="DN580">
            <v>0</v>
          </cell>
          <cell r="DO580">
            <v>0</v>
          </cell>
          <cell r="DP580">
            <v>0</v>
          </cell>
          <cell r="DQ580">
            <v>0</v>
          </cell>
          <cell r="DR580">
            <v>0</v>
          </cell>
          <cell r="DS580">
            <v>0</v>
          </cell>
          <cell r="DT580">
            <v>0</v>
          </cell>
          <cell r="DU580">
            <v>0</v>
          </cell>
          <cell r="DV580">
            <v>0</v>
          </cell>
          <cell r="DW580">
            <v>0</v>
          </cell>
          <cell r="DX580">
            <v>0</v>
          </cell>
          <cell r="DY580">
            <v>0</v>
          </cell>
          <cell r="DZ580">
            <v>0</v>
          </cell>
          <cell r="EA580">
            <v>0</v>
          </cell>
          <cell r="EB580">
            <v>0</v>
          </cell>
          <cell r="EC580">
            <v>0</v>
          </cell>
          <cell r="ED580">
            <v>0</v>
          </cell>
          <cell r="EE580">
            <v>0</v>
          </cell>
          <cell r="EF580">
            <v>0</v>
          </cell>
          <cell r="EG580">
            <v>0</v>
          </cell>
          <cell r="EH580">
            <v>0</v>
          </cell>
          <cell r="EI580">
            <v>0</v>
          </cell>
          <cell r="EJ580">
            <v>0</v>
          </cell>
        </row>
        <row r="581">
          <cell r="B581">
            <v>0</v>
          </cell>
          <cell r="C581">
            <v>0</v>
          </cell>
          <cell r="D581">
            <v>168</v>
          </cell>
          <cell r="E581">
            <v>0</v>
          </cell>
          <cell r="F581">
            <v>0</v>
          </cell>
          <cell r="G581">
            <v>0</v>
          </cell>
          <cell r="H581">
            <v>0</v>
          </cell>
          <cell r="I581">
            <v>0</v>
          </cell>
          <cell r="J581">
            <v>0</v>
          </cell>
          <cell r="K581">
            <v>0</v>
          </cell>
          <cell r="L581">
            <v>0</v>
          </cell>
          <cell r="M581">
            <v>0</v>
          </cell>
          <cell r="N581">
            <v>0</v>
          </cell>
          <cell r="O581">
            <v>0</v>
          </cell>
          <cell r="P581">
            <v>0</v>
          </cell>
          <cell r="Q581">
            <v>0</v>
          </cell>
          <cell r="R581">
            <v>0</v>
          </cell>
          <cell r="S581">
            <v>0</v>
          </cell>
          <cell r="T581">
            <v>0</v>
          </cell>
          <cell r="U581">
            <v>0</v>
          </cell>
          <cell r="V581">
            <v>0</v>
          </cell>
          <cell r="W581">
            <v>0</v>
          </cell>
          <cell r="X581">
            <v>0</v>
          </cell>
          <cell r="Y581">
            <v>0</v>
          </cell>
          <cell r="Z581">
            <v>0</v>
          </cell>
          <cell r="AA581">
            <v>0</v>
          </cell>
          <cell r="AB581">
            <v>0</v>
          </cell>
          <cell r="AC581">
            <v>0</v>
          </cell>
          <cell r="AD581">
            <v>0</v>
          </cell>
          <cell r="AE581">
            <v>0</v>
          </cell>
          <cell r="AF581">
            <v>0</v>
          </cell>
          <cell r="AG581"/>
          <cell r="AH581"/>
          <cell r="AI581">
            <v>0</v>
          </cell>
          <cell r="AJ581">
            <v>0</v>
          </cell>
          <cell r="AK581"/>
          <cell r="AL581"/>
          <cell r="AM581">
            <v>0</v>
          </cell>
          <cell r="AN581">
            <v>0</v>
          </cell>
          <cell r="AO581">
            <v>0</v>
          </cell>
          <cell r="AP581"/>
          <cell r="AQ581"/>
          <cell r="AR581"/>
          <cell r="AS581"/>
          <cell r="AT581"/>
          <cell r="AU581"/>
          <cell r="AV581">
            <v>0</v>
          </cell>
          <cell r="AW581">
            <v>0</v>
          </cell>
          <cell r="AX581">
            <v>0</v>
          </cell>
          <cell r="AY581">
            <v>0</v>
          </cell>
          <cell r="AZ581">
            <v>0</v>
          </cell>
          <cell r="BA581">
            <v>0</v>
          </cell>
          <cell r="BB581">
            <v>0</v>
          </cell>
          <cell r="BC581">
            <v>0</v>
          </cell>
          <cell r="BD581">
            <v>0</v>
          </cell>
          <cell r="BE581">
            <v>0</v>
          </cell>
          <cell r="BF581">
            <v>0</v>
          </cell>
          <cell r="BG581">
            <v>0</v>
          </cell>
          <cell r="BH581">
            <v>0</v>
          </cell>
          <cell r="BI581">
            <v>0</v>
          </cell>
          <cell r="BJ581">
            <v>0</v>
          </cell>
          <cell r="BK581">
            <v>0</v>
          </cell>
          <cell r="BL581">
            <v>0</v>
          </cell>
          <cell r="BM581">
            <v>0</v>
          </cell>
          <cell r="BN581">
            <v>754.1</v>
          </cell>
          <cell r="BO581">
            <v>0</v>
          </cell>
          <cell r="BP581">
            <v>0</v>
          </cell>
          <cell r="BQ581">
            <v>0</v>
          </cell>
          <cell r="BR581">
            <v>0</v>
          </cell>
          <cell r="BS581">
            <v>0</v>
          </cell>
          <cell r="BT581">
            <v>0</v>
          </cell>
          <cell r="BU581">
            <v>0</v>
          </cell>
          <cell r="BV581">
            <v>0</v>
          </cell>
          <cell r="BW581">
            <v>0</v>
          </cell>
          <cell r="BX581">
            <v>0</v>
          </cell>
          <cell r="BY581">
            <v>0</v>
          </cell>
          <cell r="BZ581">
            <v>0</v>
          </cell>
          <cell r="CA581">
            <v>0</v>
          </cell>
          <cell r="CB581">
            <v>0</v>
          </cell>
          <cell r="CC581">
            <v>0</v>
          </cell>
          <cell r="CD581">
            <v>0</v>
          </cell>
          <cell r="CE581">
            <v>0</v>
          </cell>
          <cell r="CF581">
            <v>0</v>
          </cell>
          <cell r="CG581">
            <v>0</v>
          </cell>
          <cell r="CH581">
            <v>0</v>
          </cell>
          <cell r="CI581">
            <v>0</v>
          </cell>
          <cell r="CJ581">
            <v>0</v>
          </cell>
          <cell r="CK581">
            <v>0</v>
          </cell>
          <cell r="CL581">
            <v>0</v>
          </cell>
          <cell r="CM581">
            <v>0</v>
          </cell>
          <cell r="CN581">
            <v>0</v>
          </cell>
          <cell r="CO581">
            <v>0</v>
          </cell>
          <cell r="CP581">
            <v>0</v>
          </cell>
          <cell r="CQ581">
            <v>0</v>
          </cell>
          <cell r="CR581">
            <v>0</v>
          </cell>
          <cell r="CS581">
            <v>0</v>
          </cell>
          <cell r="CT581">
            <v>0</v>
          </cell>
          <cell r="CU581">
            <v>0</v>
          </cell>
          <cell r="CV581">
            <v>0</v>
          </cell>
          <cell r="CW581">
            <v>0</v>
          </cell>
          <cell r="CX581">
            <v>0</v>
          </cell>
          <cell r="CY581">
            <v>0</v>
          </cell>
          <cell r="CZ581">
            <v>0</v>
          </cell>
          <cell r="DA581">
            <v>0</v>
          </cell>
          <cell r="DB581">
            <v>0</v>
          </cell>
          <cell r="DC581">
            <v>0</v>
          </cell>
          <cell r="DD581">
            <v>0</v>
          </cell>
          <cell r="DE581">
            <v>0</v>
          </cell>
          <cell r="DF581">
            <v>0</v>
          </cell>
          <cell r="DG581">
            <v>0</v>
          </cell>
          <cell r="DH581">
            <v>0</v>
          </cell>
          <cell r="DI581">
            <v>0</v>
          </cell>
          <cell r="DJ581">
            <v>0</v>
          </cell>
          <cell r="DK581">
            <v>0</v>
          </cell>
          <cell r="DL581">
            <v>0</v>
          </cell>
          <cell r="DM581">
            <v>0</v>
          </cell>
          <cell r="DN581">
            <v>0</v>
          </cell>
          <cell r="DO581">
            <v>0</v>
          </cell>
          <cell r="DP581">
            <v>0</v>
          </cell>
          <cell r="DQ581">
            <v>0</v>
          </cell>
          <cell r="DR581">
            <v>0</v>
          </cell>
          <cell r="DS581">
            <v>0</v>
          </cell>
          <cell r="DT581">
            <v>0</v>
          </cell>
          <cell r="DU581">
            <v>0</v>
          </cell>
          <cell r="DV581">
            <v>0</v>
          </cell>
          <cell r="DW581">
            <v>0</v>
          </cell>
          <cell r="DX581">
            <v>0</v>
          </cell>
          <cell r="DY581">
            <v>0</v>
          </cell>
          <cell r="DZ581">
            <v>0</v>
          </cell>
          <cell r="EA581">
            <v>0</v>
          </cell>
          <cell r="EB581">
            <v>0</v>
          </cell>
          <cell r="EC581">
            <v>0</v>
          </cell>
          <cell r="ED581">
            <v>0</v>
          </cell>
          <cell r="EE581">
            <v>0</v>
          </cell>
          <cell r="EF581">
            <v>0</v>
          </cell>
          <cell r="EG581">
            <v>0</v>
          </cell>
          <cell r="EH581">
            <v>0</v>
          </cell>
          <cell r="EI581">
            <v>0</v>
          </cell>
          <cell r="EJ581">
            <v>0</v>
          </cell>
        </row>
        <row r="582">
          <cell r="B582">
            <v>0</v>
          </cell>
          <cell r="C582">
            <v>0</v>
          </cell>
          <cell r="D582">
            <v>168</v>
          </cell>
          <cell r="E582">
            <v>0</v>
          </cell>
          <cell r="F582">
            <v>0</v>
          </cell>
          <cell r="G582">
            <v>0</v>
          </cell>
          <cell r="H582">
            <v>0</v>
          </cell>
          <cell r="I582">
            <v>0</v>
          </cell>
          <cell r="J582">
            <v>202</v>
          </cell>
          <cell r="K582">
            <v>0</v>
          </cell>
          <cell r="L582">
            <v>0</v>
          </cell>
          <cell r="M582">
            <v>0</v>
          </cell>
          <cell r="N582">
            <v>0</v>
          </cell>
          <cell r="O582">
            <v>6.5</v>
          </cell>
          <cell r="P582">
            <v>6.5519999999999996</v>
          </cell>
          <cell r="Q582">
            <v>0</v>
          </cell>
          <cell r="R582">
            <v>0</v>
          </cell>
          <cell r="S582">
            <v>0</v>
          </cell>
          <cell r="T582">
            <v>0</v>
          </cell>
          <cell r="U582">
            <v>4970</v>
          </cell>
          <cell r="V582">
            <v>0</v>
          </cell>
          <cell r="W582">
            <v>10353</v>
          </cell>
          <cell r="X582">
            <v>0</v>
          </cell>
          <cell r="Y582">
            <v>0</v>
          </cell>
          <cell r="Z582">
            <v>0</v>
          </cell>
          <cell r="AA582">
            <v>114.6</v>
          </cell>
          <cell r="AB582">
            <v>0</v>
          </cell>
          <cell r="AC582">
            <v>0</v>
          </cell>
          <cell r="AD582">
            <v>0</v>
          </cell>
          <cell r="AE582">
            <v>0</v>
          </cell>
          <cell r="AF582">
            <v>0</v>
          </cell>
          <cell r="AG582"/>
          <cell r="AH582">
            <v>242.9</v>
          </cell>
          <cell r="AI582">
            <v>0</v>
          </cell>
          <cell r="AJ582">
            <v>0</v>
          </cell>
          <cell r="AK582">
            <v>0</v>
          </cell>
          <cell r="AL582">
            <v>0</v>
          </cell>
          <cell r="AM582">
            <v>0</v>
          </cell>
          <cell r="AN582">
            <v>0</v>
          </cell>
          <cell r="AO582">
            <v>3043</v>
          </cell>
          <cell r="AP582">
            <v>0</v>
          </cell>
          <cell r="AQ582">
            <v>0</v>
          </cell>
          <cell r="AR582">
            <v>0</v>
          </cell>
          <cell r="AS582">
            <v>0</v>
          </cell>
          <cell r="AT582">
            <v>0</v>
          </cell>
          <cell r="AU582">
            <v>0</v>
          </cell>
          <cell r="AV582">
            <v>0</v>
          </cell>
          <cell r="AW582">
            <v>0</v>
          </cell>
          <cell r="AX582">
            <v>0</v>
          </cell>
          <cell r="AY582">
            <v>0</v>
          </cell>
          <cell r="AZ582">
            <v>0</v>
          </cell>
          <cell r="BA582">
            <v>0</v>
          </cell>
          <cell r="BB582">
            <v>0</v>
          </cell>
          <cell r="BC582">
            <v>0</v>
          </cell>
          <cell r="BD582">
            <v>0</v>
          </cell>
          <cell r="BE582">
            <v>0</v>
          </cell>
          <cell r="BF582">
            <v>0</v>
          </cell>
          <cell r="BG582">
            <v>0</v>
          </cell>
          <cell r="BH582">
            <v>0</v>
          </cell>
          <cell r="BI582">
            <v>0.5</v>
          </cell>
          <cell r="BJ582">
            <v>0</v>
          </cell>
          <cell r="BK582">
            <v>0</v>
          </cell>
          <cell r="BL582">
            <v>0</v>
          </cell>
          <cell r="BM582">
            <v>0</v>
          </cell>
          <cell r="BN582">
            <v>789.5</v>
          </cell>
          <cell r="BO582">
            <v>0</v>
          </cell>
          <cell r="BP582">
            <v>0</v>
          </cell>
          <cell r="BQ582">
            <v>-900.18</v>
          </cell>
          <cell r="BR582">
            <v>0</v>
          </cell>
          <cell r="BS582">
            <v>0</v>
          </cell>
          <cell r="BT582">
            <v>0</v>
          </cell>
          <cell r="BU582">
            <v>13.51</v>
          </cell>
          <cell r="BV582">
            <v>0</v>
          </cell>
          <cell r="BW582">
            <v>0</v>
          </cell>
          <cell r="BX582">
            <v>0</v>
          </cell>
          <cell r="BY582">
            <v>0</v>
          </cell>
          <cell r="BZ582">
            <v>0</v>
          </cell>
          <cell r="CA582">
            <v>0</v>
          </cell>
          <cell r="CB582">
            <v>0</v>
          </cell>
          <cell r="CC582">
            <v>0</v>
          </cell>
          <cell r="CD582">
            <v>0</v>
          </cell>
          <cell r="CE582">
            <v>0</v>
          </cell>
          <cell r="CF582">
            <v>0</v>
          </cell>
          <cell r="CG582">
            <v>0</v>
          </cell>
          <cell r="CH582">
            <v>0</v>
          </cell>
          <cell r="CI582">
            <v>0</v>
          </cell>
          <cell r="CJ582">
            <v>0</v>
          </cell>
          <cell r="CK582">
            <v>0</v>
          </cell>
          <cell r="CL582">
            <v>301.89999999999998</v>
          </cell>
          <cell r="CM582">
            <v>17.600000000000001</v>
          </cell>
          <cell r="CN582">
            <v>0</v>
          </cell>
          <cell r="CO582">
            <v>0</v>
          </cell>
          <cell r="CP582">
            <v>0</v>
          </cell>
          <cell r="CQ582">
            <v>0</v>
          </cell>
          <cell r="CR582">
            <v>0</v>
          </cell>
          <cell r="CS582">
            <v>976.63</v>
          </cell>
          <cell r="CT582">
            <v>299.78199999999998</v>
          </cell>
          <cell r="CU582">
            <v>529.97500000000002</v>
          </cell>
          <cell r="CV582">
            <v>0</v>
          </cell>
          <cell r="CW582">
            <v>0</v>
          </cell>
          <cell r="CX582">
            <v>285.08999999999997</v>
          </cell>
          <cell r="CY582">
            <v>0</v>
          </cell>
          <cell r="CZ582">
            <v>10355.107</v>
          </cell>
          <cell r="DA582">
            <v>0</v>
          </cell>
          <cell r="DB582">
            <v>276.911</v>
          </cell>
          <cell r="DC582">
            <v>11.588999999999999</v>
          </cell>
          <cell r="DD582">
            <v>14.07</v>
          </cell>
          <cell r="DE582">
            <v>2904.1379999999999</v>
          </cell>
          <cell r="DF582">
            <v>6300.6059999999998</v>
          </cell>
          <cell r="DG582">
            <v>1652.5930000000001</v>
          </cell>
          <cell r="DH582">
            <v>0.15</v>
          </cell>
          <cell r="DI582">
            <v>0</v>
          </cell>
          <cell r="DJ582">
            <v>34.749000000000002</v>
          </cell>
          <cell r="DK582">
            <v>0</v>
          </cell>
          <cell r="DL582">
            <v>0</v>
          </cell>
          <cell r="DM582">
            <v>1193.0830000000001</v>
          </cell>
          <cell r="DN582">
            <v>1213.7329999999999</v>
          </cell>
          <cell r="DO582">
            <v>95.653000000000006</v>
          </cell>
          <cell r="DP582">
            <v>35.825000000000003</v>
          </cell>
          <cell r="DQ582">
            <v>64.923000000000002</v>
          </cell>
          <cell r="DR582">
            <v>23610.937999999998</v>
          </cell>
          <cell r="DS582">
            <v>0</v>
          </cell>
          <cell r="DT582">
            <v>11838.825000000001</v>
          </cell>
          <cell r="DU582">
            <v>0</v>
          </cell>
          <cell r="DV582">
            <v>0</v>
          </cell>
          <cell r="DW582">
            <v>0</v>
          </cell>
          <cell r="DX582">
            <v>0</v>
          </cell>
          <cell r="DY582">
            <v>0</v>
          </cell>
          <cell r="DZ582">
            <v>0</v>
          </cell>
          <cell r="EA582">
            <v>0</v>
          </cell>
          <cell r="EB582">
            <v>0</v>
          </cell>
          <cell r="EC582">
            <v>0</v>
          </cell>
          <cell r="ED582">
            <v>0</v>
          </cell>
          <cell r="EE582">
            <v>0</v>
          </cell>
          <cell r="EF582">
            <v>0</v>
          </cell>
          <cell r="EG582">
            <v>0</v>
          </cell>
          <cell r="EH582">
            <v>0</v>
          </cell>
          <cell r="EI582">
            <v>0</v>
          </cell>
          <cell r="EJ582">
            <v>0</v>
          </cell>
        </row>
        <row r="583">
          <cell r="B583">
            <v>0</v>
          </cell>
          <cell r="C583">
            <v>0</v>
          </cell>
          <cell r="D583">
            <v>0</v>
          </cell>
          <cell r="E583">
            <v>0</v>
          </cell>
          <cell r="F583">
            <v>0</v>
          </cell>
          <cell r="G583">
            <v>0</v>
          </cell>
          <cell r="H583">
            <v>0</v>
          </cell>
          <cell r="I583">
            <v>0</v>
          </cell>
          <cell r="J583">
            <v>10</v>
          </cell>
          <cell r="K583">
            <v>0</v>
          </cell>
          <cell r="L583">
            <v>0</v>
          </cell>
          <cell r="M583">
            <v>0</v>
          </cell>
          <cell r="N583">
            <v>0</v>
          </cell>
          <cell r="O583">
            <v>0</v>
          </cell>
          <cell r="P583">
            <v>0</v>
          </cell>
          <cell r="Q583">
            <v>0</v>
          </cell>
          <cell r="R583">
            <v>0</v>
          </cell>
          <cell r="S583">
            <v>0</v>
          </cell>
          <cell r="T583">
            <v>0</v>
          </cell>
          <cell r="U583">
            <v>0</v>
          </cell>
          <cell r="V583">
            <v>0</v>
          </cell>
          <cell r="W583">
            <v>0</v>
          </cell>
          <cell r="X583">
            <v>0</v>
          </cell>
          <cell r="Y583">
            <v>0</v>
          </cell>
          <cell r="Z583">
            <v>0</v>
          </cell>
          <cell r="AA583">
            <v>0</v>
          </cell>
          <cell r="AB583">
            <v>0</v>
          </cell>
          <cell r="AC583">
            <v>0</v>
          </cell>
          <cell r="AD583">
            <v>0</v>
          </cell>
          <cell r="AE583">
            <v>0</v>
          </cell>
          <cell r="AF583">
            <v>0</v>
          </cell>
          <cell r="AG583"/>
          <cell r="AH583"/>
          <cell r="AI583"/>
          <cell r="AJ583"/>
          <cell r="AK583"/>
          <cell r="AL583"/>
          <cell r="AM583"/>
          <cell r="AN583"/>
          <cell r="AO583"/>
          <cell r="AP583"/>
          <cell r="AQ583"/>
          <cell r="AR583"/>
          <cell r="AS583"/>
          <cell r="AT583"/>
          <cell r="AU583"/>
          <cell r="AV583"/>
          <cell r="AW583">
            <v>0</v>
          </cell>
          <cell r="AX583">
            <v>0</v>
          </cell>
          <cell r="AY583">
            <v>0</v>
          </cell>
          <cell r="AZ583">
            <v>0</v>
          </cell>
          <cell r="BA583">
            <v>0</v>
          </cell>
          <cell r="BB583">
            <v>0</v>
          </cell>
          <cell r="BC583">
            <v>0</v>
          </cell>
          <cell r="BD583">
            <v>0</v>
          </cell>
          <cell r="BE583">
            <v>0</v>
          </cell>
          <cell r="BF583">
            <v>0</v>
          </cell>
          <cell r="BG583">
            <v>0</v>
          </cell>
          <cell r="BH583">
            <v>0</v>
          </cell>
          <cell r="BI583">
            <v>0</v>
          </cell>
          <cell r="BJ583">
            <v>0</v>
          </cell>
          <cell r="BK583">
            <v>0</v>
          </cell>
          <cell r="BL583">
            <v>0</v>
          </cell>
          <cell r="BM583">
            <v>0</v>
          </cell>
          <cell r="BN583">
            <v>5.6</v>
          </cell>
          <cell r="BO583">
            <v>0</v>
          </cell>
          <cell r="BP583">
            <v>0</v>
          </cell>
          <cell r="BQ583">
            <v>0</v>
          </cell>
          <cell r="BR583">
            <v>0</v>
          </cell>
          <cell r="BS583">
            <v>0</v>
          </cell>
          <cell r="BT583">
            <v>0</v>
          </cell>
          <cell r="BU583">
            <v>0</v>
          </cell>
          <cell r="BV583">
            <v>0</v>
          </cell>
          <cell r="BW583">
            <v>0</v>
          </cell>
          <cell r="BX583">
            <v>0</v>
          </cell>
          <cell r="BY583">
            <v>0</v>
          </cell>
          <cell r="BZ583">
            <v>0</v>
          </cell>
          <cell r="CA583">
            <v>0</v>
          </cell>
          <cell r="CB583">
            <v>0</v>
          </cell>
          <cell r="CC583">
            <v>0</v>
          </cell>
          <cell r="CD583">
            <v>0</v>
          </cell>
          <cell r="CE583">
            <v>0</v>
          </cell>
          <cell r="CF583">
            <v>0</v>
          </cell>
          <cell r="CG583">
            <v>0</v>
          </cell>
          <cell r="CH583">
            <v>0</v>
          </cell>
          <cell r="CI583">
            <v>0</v>
          </cell>
          <cell r="CJ583">
            <v>0</v>
          </cell>
          <cell r="CK583">
            <v>0</v>
          </cell>
          <cell r="CL583">
            <v>25.6</v>
          </cell>
          <cell r="CM583">
            <v>0</v>
          </cell>
          <cell r="CN583">
            <v>0</v>
          </cell>
          <cell r="CO583">
            <v>0</v>
          </cell>
          <cell r="CP583">
            <v>0</v>
          </cell>
          <cell r="CQ583"/>
          <cell r="CR583"/>
          <cell r="CS583"/>
          <cell r="CT583"/>
          <cell r="CU583"/>
          <cell r="CV583"/>
          <cell r="CW583"/>
          <cell r="CX583"/>
          <cell r="CY583"/>
          <cell r="CZ583"/>
          <cell r="DA583"/>
          <cell r="DB583"/>
          <cell r="DC583"/>
          <cell r="DD583"/>
          <cell r="DE583"/>
          <cell r="DF583"/>
          <cell r="DG583"/>
          <cell r="DH583"/>
          <cell r="DI583"/>
          <cell r="DJ583"/>
          <cell r="DK583"/>
          <cell r="DL583"/>
          <cell r="DM583"/>
          <cell r="DN583"/>
          <cell r="DO583"/>
          <cell r="DP583"/>
          <cell r="DQ583"/>
          <cell r="DR583"/>
          <cell r="DS583"/>
          <cell r="DT583"/>
          <cell r="DU583"/>
          <cell r="DV583"/>
          <cell r="DW583">
            <v>0</v>
          </cell>
          <cell r="DX583">
            <v>0</v>
          </cell>
          <cell r="DY583">
            <v>0</v>
          </cell>
          <cell r="DZ583">
            <v>0</v>
          </cell>
          <cell r="EA583">
            <v>0</v>
          </cell>
          <cell r="EB583">
            <v>0</v>
          </cell>
          <cell r="EC583">
            <v>0</v>
          </cell>
          <cell r="ED583">
            <v>0</v>
          </cell>
          <cell r="EE583">
            <v>0</v>
          </cell>
          <cell r="EF583">
            <v>0</v>
          </cell>
          <cell r="EG583">
            <v>0</v>
          </cell>
          <cell r="EH583">
            <v>0</v>
          </cell>
          <cell r="EI583">
            <v>0</v>
          </cell>
          <cell r="EJ583">
            <v>0</v>
          </cell>
        </row>
        <row r="584">
          <cell r="B584" t="str">
            <v>No Spend</v>
          </cell>
          <cell r="C584" t="str">
            <v>2017/2018</v>
          </cell>
          <cell r="D584" t="str">
            <v>2043/2044</v>
          </cell>
          <cell r="E584" t="str">
            <v>No Spend</v>
          </cell>
          <cell r="F584" t="str">
            <v>2016/2017</v>
          </cell>
          <cell r="G584" t="str">
            <v>No Spend</v>
          </cell>
          <cell r="H584" t="str">
            <v>2024/2025</v>
          </cell>
          <cell r="I584" t="str">
            <v>2021/2022</v>
          </cell>
          <cell r="J584" t="str">
            <v>2025/2026</v>
          </cell>
          <cell r="K584" t="str">
            <v>No Spend</v>
          </cell>
          <cell r="L584" t="str">
            <v>2017/2018</v>
          </cell>
          <cell r="M584" t="str">
            <v>No Spend</v>
          </cell>
          <cell r="N584" t="str">
            <v>2020/2021</v>
          </cell>
          <cell r="O584" t="str">
            <v>2022/2023</v>
          </cell>
          <cell r="P584" t="str">
            <v>2022/2023</v>
          </cell>
          <cell r="Q584" t="str">
            <v>2019/2020</v>
          </cell>
          <cell r="R584" t="str">
            <v>2017/2018</v>
          </cell>
          <cell r="S584" t="str">
            <v>2022/2023</v>
          </cell>
          <cell r="T584" t="str">
            <v>No Spend</v>
          </cell>
          <cell r="U584" t="str">
            <v>Post 2100</v>
          </cell>
          <cell r="V584" t="str">
            <v>2020/2021</v>
          </cell>
          <cell r="W584" t="str">
            <v>2028/2029</v>
          </cell>
          <cell r="X584" t="str">
            <v>No Spend</v>
          </cell>
          <cell r="Y584" t="str">
            <v>2016/2017</v>
          </cell>
          <cell r="Z584" t="str">
            <v>2018/2019</v>
          </cell>
          <cell r="AA584" t="str">
            <v>2025/2026</v>
          </cell>
          <cell r="AB584" t="str">
            <v>No Spend</v>
          </cell>
          <cell r="AC584" t="str">
            <v>2016/2017</v>
          </cell>
          <cell r="AD584" t="str">
            <v>2021/2022</v>
          </cell>
          <cell r="AE584" t="str">
            <v>No Spend</v>
          </cell>
          <cell r="AF584" t="str">
            <v>2020/2021</v>
          </cell>
          <cell r="AG584" t="str">
            <v>2021/2022</v>
          </cell>
          <cell r="AH584" t="str">
            <v>2022/23</v>
          </cell>
          <cell r="AI584"/>
          <cell r="AJ584" t="str">
            <v>2019/2020</v>
          </cell>
          <cell r="AK584"/>
          <cell r="AL584"/>
          <cell r="AM584" t="str">
            <v>2034/35</v>
          </cell>
          <cell r="AN584"/>
          <cell r="AO584" t="str">
            <v>2019/2020</v>
          </cell>
          <cell r="AP584"/>
          <cell r="AQ584"/>
          <cell r="AR584"/>
          <cell r="AS584"/>
          <cell r="AT584"/>
          <cell r="AU584"/>
          <cell r="AV584" t="str">
            <v>2021/2022</v>
          </cell>
          <cell r="AW584"/>
          <cell r="AX584" t="str">
            <v>2021/2022</v>
          </cell>
          <cell r="AY584" t="str">
            <v>No Spend</v>
          </cell>
          <cell r="AZ584" t="str">
            <v>2018/2019</v>
          </cell>
          <cell r="BA584" t="str">
            <v>2017/2018</v>
          </cell>
          <cell r="BB584" t="str">
            <v>2016/2017</v>
          </cell>
          <cell r="BC584" t="str">
            <v>2016/2017</v>
          </cell>
          <cell r="BD584"/>
          <cell r="BE584" t="str">
            <v>No Spend</v>
          </cell>
          <cell r="BF584" t="str">
            <v>2020/2021</v>
          </cell>
          <cell r="BG584" t="str">
            <v>2016/2017</v>
          </cell>
          <cell r="BH584" t="str">
            <v>2019/2020</v>
          </cell>
          <cell r="BI584" t="str">
            <v>2022/2023</v>
          </cell>
          <cell r="BJ584" t="str">
            <v>2017/2018</v>
          </cell>
          <cell r="BK584" t="str">
            <v>2014/2015</v>
          </cell>
          <cell r="BL584" t="str">
            <v>2017/2018</v>
          </cell>
          <cell r="BM584" t="str">
            <v>2016/2017</v>
          </cell>
          <cell r="BN584" t="str">
            <v>2083/2084</v>
          </cell>
          <cell r="BO584" t="str">
            <v>2021/2022</v>
          </cell>
          <cell r="BP584" t="str">
            <v>2016/2017</v>
          </cell>
          <cell r="BQ584" t="str">
            <v>2041/2042</v>
          </cell>
          <cell r="BR584" t="str">
            <v>2019/2020</v>
          </cell>
          <cell r="BS584" t="str">
            <v>2020/2021</v>
          </cell>
          <cell r="BT584" t="str">
            <v>2017/2018</v>
          </cell>
          <cell r="BU584" t="str">
            <v>2022/2023</v>
          </cell>
          <cell r="BV584" t="str">
            <v>Pre 2015/2016</v>
          </cell>
          <cell r="BW584" t="str">
            <v>2021/2022</v>
          </cell>
          <cell r="BX584" t="str">
            <v>2019/2020</v>
          </cell>
          <cell r="BY584" t="str">
            <v>2016/2017</v>
          </cell>
          <cell r="BZ584" t="str">
            <v>No Spend</v>
          </cell>
          <cell r="CA584" t="str">
            <v>2017/2018</v>
          </cell>
          <cell r="CB584" t="str">
            <v>2015/2016</v>
          </cell>
          <cell r="CC584" t="str">
            <v>2020/2021</v>
          </cell>
          <cell r="CD584" t="str">
            <v>2018/2019</v>
          </cell>
          <cell r="CE584" t="str">
            <v>2018/2019</v>
          </cell>
          <cell r="CF584" t="str">
            <v>2018/2019</v>
          </cell>
          <cell r="CG584" t="str">
            <v>2019/2020</v>
          </cell>
          <cell r="CH584"/>
          <cell r="CI584" t="str">
            <v>2018/2019</v>
          </cell>
          <cell r="CJ584" t="str">
            <v>2019/2020</v>
          </cell>
          <cell r="CK584" t="str">
            <v>2018/2019</v>
          </cell>
          <cell r="CL584" t="str">
            <v>2031/2032</v>
          </cell>
          <cell r="CM584" t="str">
            <v>2027/2028</v>
          </cell>
          <cell r="CN584" t="str">
            <v>2017/2018</v>
          </cell>
          <cell r="CO584" t="str">
            <v>2019/2020</v>
          </cell>
          <cell r="CP584" t="str">
            <v>2016/2017</v>
          </cell>
          <cell r="CQ584"/>
          <cell r="CR584"/>
          <cell r="CS584"/>
          <cell r="CT584"/>
          <cell r="CU584"/>
          <cell r="CV584"/>
          <cell r="CW584"/>
          <cell r="CX584"/>
          <cell r="CY584"/>
          <cell r="CZ584"/>
          <cell r="DA584"/>
          <cell r="DB584"/>
          <cell r="DC584"/>
          <cell r="DD584"/>
          <cell r="DE584"/>
          <cell r="DF584"/>
          <cell r="DG584"/>
          <cell r="DH584"/>
          <cell r="DI584"/>
          <cell r="DJ584"/>
          <cell r="DK584"/>
          <cell r="DL584"/>
          <cell r="DM584"/>
          <cell r="DN584"/>
          <cell r="DO584"/>
          <cell r="DP584"/>
          <cell r="DQ584"/>
          <cell r="DR584"/>
          <cell r="DS584"/>
          <cell r="DT584"/>
          <cell r="DU584"/>
          <cell r="DV584"/>
          <cell r="DW584" t="str">
            <v>2019/2020</v>
          </cell>
          <cell r="DX584" t="str">
            <v>2018/2019</v>
          </cell>
          <cell r="DY584" t="str">
            <v>2016/2017</v>
          </cell>
          <cell r="DZ584" t="str">
            <v>2021/2022</v>
          </cell>
          <cell r="EA584" t="str">
            <v>No Spend</v>
          </cell>
          <cell r="EB584" t="str">
            <v>2020/2021</v>
          </cell>
          <cell r="EC584" t="str">
            <v>2015/2016</v>
          </cell>
          <cell r="ED584" t="str">
            <v>2015/2016</v>
          </cell>
          <cell r="EE584" t="str">
            <v>No Spend</v>
          </cell>
          <cell r="EF584" t="str">
            <v>No Spend</v>
          </cell>
          <cell r="EG584" t="str">
            <v>No Spend</v>
          </cell>
          <cell r="EH584" t="str">
            <v>2016/2017</v>
          </cell>
          <cell r="EI584" t="str">
            <v>2019/2020</v>
          </cell>
          <cell r="EJ584" t="str">
            <v>2016/2017</v>
          </cell>
        </row>
        <row r="585">
          <cell r="B585" t="str">
            <v>Yes</v>
          </cell>
          <cell r="C585" t="str">
            <v>-</v>
          </cell>
          <cell r="D585" t="str">
            <v>-</v>
          </cell>
          <cell r="E585" t="str">
            <v>-</v>
          </cell>
          <cell r="F585" t="str">
            <v>Yes</v>
          </cell>
          <cell r="G585" t="str">
            <v>-</v>
          </cell>
          <cell r="H585" t="str">
            <v>-</v>
          </cell>
          <cell r="I585" t="str">
            <v>-</v>
          </cell>
          <cell r="J585" t="str">
            <v>-</v>
          </cell>
          <cell r="K585" t="str">
            <v>-</v>
          </cell>
          <cell r="L585" t="str">
            <v>-</v>
          </cell>
          <cell r="M585" t="str">
            <v>-</v>
          </cell>
          <cell r="N585" t="str">
            <v>-</v>
          </cell>
          <cell r="O585" t="str">
            <v>-</v>
          </cell>
          <cell r="P585" t="str">
            <v>-</v>
          </cell>
          <cell r="Q585" t="str">
            <v>-</v>
          </cell>
          <cell r="R585" t="str">
            <v>-</v>
          </cell>
          <cell r="S585" t="str">
            <v>Yes</v>
          </cell>
          <cell r="T585" t="str">
            <v>-</v>
          </cell>
          <cell r="U585" t="str">
            <v>-</v>
          </cell>
          <cell r="V585" t="str">
            <v>-</v>
          </cell>
          <cell r="W585" t="str">
            <v>-</v>
          </cell>
          <cell r="X585" t="str">
            <v>-</v>
          </cell>
          <cell r="Y585" t="str">
            <v>-</v>
          </cell>
          <cell r="Z585" t="str">
            <v>-</v>
          </cell>
          <cell r="AA585" t="str">
            <v>-</v>
          </cell>
          <cell r="AB585" t="str">
            <v>-</v>
          </cell>
          <cell r="AC585" t="str">
            <v>-</v>
          </cell>
          <cell r="AD585" t="str">
            <v>-</v>
          </cell>
          <cell r="AE585" t="str">
            <v>Yes</v>
          </cell>
          <cell r="AF585" t="str">
            <v>-</v>
          </cell>
          <cell r="AG585"/>
          <cell r="AH585"/>
          <cell r="AI585" t="str">
            <v/>
          </cell>
          <cell r="AJ585" t="str">
            <v xml:space="preserve">Yes </v>
          </cell>
          <cell r="AK585" t="str">
            <v xml:space="preserve">Yes </v>
          </cell>
          <cell r="AL585" t="str">
            <v xml:space="preserve">Yes </v>
          </cell>
          <cell r="AM585"/>
          <cell r="AN585"/>
          <cell r="AO585"/>
          <cell r="AP585"/>
          <cell r="AQ585"/>
          <cell r="AR585"/>
          <cell r="AS585"/>
          <cell r="AT585"/>
          <cell r="AU585"/>
          <cell r="AV585"/>
          <cell r="AW585" t="str">
            <v>-</v>
          </cell>
          <cell r="AX585" t="str">
            <v>-</v>
          </cell>
          <cell r="AY585" t="str">
            <v>No</v>
          </cell>
          <cell r="AZ585" t="str">
            <v>-</v>
          </cell>
          <cell r="BA585" t="str">
            <v>-</v>
          </cell>
          <cell r="BB585" t="str">
            <v>-</v>
          </cell>
          <cell r="BC585" t="str">
            <v>-</v>
          </cell>
          <cell r="BD585" t="str">
            <v>-</v>
          </cell>
          <cell r="BE585" t="str">
            <v>-</v>
          </cell>
          <cell r="BF585" t="str">
            <v>-</v>
          </cell>
          <cell r="BG585" t="str">
            <v>-</v>
          </cell>
          <cell r="BH585" t="str">
            <v>-</v>
          </cell>
          <cell r="BI585" t="str">
            <v>-</v>
          </cell>
          <cell r="BJ585" t="str">
            <v>Yes</v>
          </cell>
          <cell r="BK585" t="str">
            <v>-</v>
          </cell>
          <cell r="BL585" t="str">
            <v>-</v>
          </cell>
          <cell r="BM585" t="str">
            <v>-</v>
          </cell>
          <cell r="BN585" t="str">
            <v>-</v>
          </cell>
          <cell r="BO585" t="str">
            <v>-</v>
          </cell>
          <cell r="BP585" t="str">
            <v>-</v>
          </cell>
          <cell r="BQ585" t="str">
            <v>-</v>
          </cell>
          <cell r="BR585" t="str">
            <v>-</v>
          </cell>
          <cell r="BS585" t="str">
            <v>-</v>
          </cell>
          <cell r="BT585" t="str">
            <v>-</v>
          </cell>
          <cell r="BU585" t="str">
            <v>-</v>
          </cell>
          <cell r="BV585" t="str">
            <v>-</v>
          </cell>
          <cell r="BW585" t="str">
            <v>Yes</v>
          </cell>
          <cell r="BX585" t="str">
            <v>-</v>
          </cell>
          <cell r="BY585" t="str">
            <v>-</v>
          </cell>
          <cell r="BZ585" t="str">
            <v>-</v>
          </cell>
          <cell r="CA585" t="str">
            <v>-</v>
          </cell>
          <cell r="CB585" t="str">
            <v>-</v>
          </cell>
          <cell r="CC585" t="str">
            <v>-</v>
          </cell>
          <cell r="CD585" t="str">
            <v>-</v>
          </cell>
          <cell r="CE585" t="str">
            <v>-</v>
          </cell>
          <cell r="CF585" t="str">
            <v>-</v>
          </cell>
          <cell r="CG585" t="str">
            <v>-</v>
          </cell>
          <cell r="CH585" t="str">
            <v>-</v>
          </cell>
          <cell r="CI585" t="str">
            <v>-</v>
          </cell>
          <cell r="CJ585" t="str">
            <v>-</v>
          </cell>
          <cell r="CK585" t="str">
            <v>-</v>
          </cell>
          <cell r="CL585" t="str">
            <v>-</v>
          </cell>
          <cell r="CM585" t="str">
            <v>-</v>
          </cell>
          <cell r="CN585" t="str">
            <v>-</v>
          </cell>
          <cell r="CO585" t="str">
            <v>-</v>
          </cell>
          <cell r="CP585" t="str">
            <v>-</v>
          </cell>
          <cell r="CQ585"/>
          <cell r="CR585"/>
          <cell r="CS585"/>
          <cell r="CT585"/>
          <cell r="CU585"/>
          <cell r="CV585"/>
          <cell r="CW585"/>
          <cell r="CX585"/>
          <cell r="CY585"/>
          <cell r="CZ585"/>
          <cell r="DA585"/>
          <cell r="DB585"/>
          <cell r="DC585"/>
          <cell r="DD585"/>
          <cell r="DE585"/>
          <cell r="DF585"/>
          <cell r="DG585"/>
          <cell r="DH585"/>
          <cell r="DI585"/>
          <cell r="DJ585"/>
          <cell r="DK585"/>
          <cell r="DL585"/>
          <cell r="DM585"/>
          <cell r="DN585"/>
          <cell r="DO585"/>
          <cell r="DP585"/>
          <cell r="DQ585"/>
          <cell r="DR585"/>
          <cell r="DS585"/>
          <cell r="DT585"/>
          <cell r="DU585"/>
          <cell r="DV585"/>
          <cell r="DW585" t="str">
            <v>-</v>
          </cell>
          <cell r="DX585"/>
          <cell r="DY585" t="str">
            <v>-</v>
          </cell>
          <cell r="DZ585" t="str">
            <v>-</v>
          </cell>
          <cell r="EA585" t="str">
            <v>-</v>
          </cell>
          <cell r="EB585" t="str">
            <v>-</v>
          </cell>
          <cell r="EC585" t="str">
            <v>-</v>
          </cell>
          <cell r="ED585" t="str">
            <v>-</v>
          </cell>
          <cell r="EE585" t="str">
            <v>-</v>
          </cell>
          <cell r="EF585" t="str">
            <v>-</v>
          </cell>
          <cell r="EG585" t="str">
            <v>-</v>
          </cell>
          <cell r="EH585" t="str">
            <v>-</v>
          </cell>
          <cell r="EI585" t="str">
            <v>-</v>
          </cell>
          <cell r="EJ585" t="str">
            <v>-</v>
          </cell>
        </row>
        <row r="586">
          <cell r="B586">
            <v>0</v>
          </cell>
          <cell r="C586">
            <v>0</v>
          </cell>
          <cell r="D586">
            <v>0</v>
          </cell>
          <cell r="E586">
            <v>0</v>
          </cell>
          <cell r="F586">
            <v>450</v>
          </cell>
          <cell r="G586">
            <v>0</v>
          </cell>
          <cell r="H586">
            <v>0</v>
          </cell>
          <cell r="I586">
            <v>0</v>
          </cell>
          <cell r="J586">
            <v>0</v>
          </cell>
          <cell r="K586">
            <v>0</v>
          </cell>
          <cell r="L586">
            <v>0</v>
          </cell>
          <cell r="M586">
            <v>0</v>
          </cell>
          <cell r="N586">
            <v>0</v>
          </cell>
          <cell r="O586">
            <v>0</v>
          </cell>
          <cell r="P586">
            <v>0</v>
          </cell>
          <cell r="Q586">
            <v>727</v>
          </cell>
          <cell r="R586">
            <v>0</v>
          </cell>
          <cell r="S586">
            <v>205.6</v>
          </cell>
          <cell r="T586">
            <v>0</v>
          </cell>
          <cell r="U586">
            <v>0</v>
          </cell>
          <cell r="V586">
            <v>0</v>
          </cell>
          <cell r="W586">
            <v>0</v>
          </cell>
          <cell r="X586">
            <v>0</v>
          </cell>
          <cell r="Y586">
            <v>0</v>
          </cell>
          <cell r="Z586">
            <v>0</v>
          </cell>
          <cell r="AA586">
            <v>0</v>
          </cell>
          <cell r="AB586">
            <v>0</v>
          </cell>
          <cell r="AC586">
            <v>0</v>
          </cell>
          <cell r="AD586">
            <v>0</v>
          </cell>
          <cell r="AE586">
            <v>262.37660004699597</v>
          </cell>
          <cell r="AF586">
            <v>0</v>
          </cell>
          <cell r="AG586">
            <v>0</v>
          </cell>
          <cell r="AH586">
            <v>0</v>
          </cell>
          <cell r="AI586">
            <v>0</v>
          </cell>
          <cell r="AJ586">
            <v>5967.2</v>
          </cell>
          <cell r="AK586">
            <v>364.1</v>
          </cell>
          <cell r="AL586">
            <v>2029.1</v>
          </cell>
          <cell r="AM586">
            <v>0</v>
          </cell>
          <cell r="AN586">
            <v>192</v>
          </cell>
          <cell r="AO586">
            <v>0</v>
          </cell>
          <cell r="AP586">
            <v>233.3</v>
          </cell>
          <cell r="AQ586">
            <v>0</v>
          </cell>
          <cell r="AR586">
            <v>0</v>
          </cell>
          <cell r="AS586">
            <v>0</v>
          </cell>
          <cell r="AT586">
            <v>0</v>
          </cell>
          <cell r="AU586">
            <v>79.7</v>
          </cell>
          <cell r="AV586">
            <v>0</v>
          </cell>
          <cell r="AW586">
            <v>0</v>
          </cell>
          <cell r="AX586">
            <v>0</v>
          </cell>
          <cell r="AY586">
            <v>0</v>
          </cell>
          <cell r="AZ586">
            <v>0</v>
          </cell>
          <cell r="BA586">
            <v>0</v>
          </cell>
          <cell r="BB586">
            <v>0</v>
          </cell>
          <cell r="BC586">
            <v>0</v>
          </cell>
          <cell r="BD586">
            <v>0</v>
          </cell>
          <cell r="BE586">
            <v>0</v>
          </cell>
          <cell r="BF586">
            <v>0</v>
          </cell>
          <cell r="BG586">
            <v>0</v>
          </cell>
          <cell r="BH586">
            <v>0</v>
          </cell>
          <cell r="BI586">
            <v>0</v>
          </cell>
          <cell r="BJ586">
            <v>0</v>
          </cell>
          <cell r="BK586">
            <v>0</v>
          </cell>
          <cell r="BL586">
            <v>0</v>
          </cell>
          <cell r="BM586">
            <v>0</v>
          </cell>
          <cell r="BN586">
            <v>0</v>
          </cell>
          <cell r="BO586">
            <v>0</v>
          </cell>
          <cell r="BP586">
            <v>0</v>
          </cell>
          <cell r="BQ586">
            <v>0</v>
          </cell>
          <cell r="BR586">
            <v>0</v>
          </cell>
          <cell r="BS586">
            <v>0</v>
          </cell>
          <cell r="BT586">
            <v>0</v>
          </cell>
          <cell r="BU586">
            <v>0</v>
          </cell>
          <cell r="BV586">
            <v>0</v>
          </cell>
          <cell r="BW586">
            <v>0</v>
          </cell>
          <cell r="BX586">
            <v>0</v>
          </cell>
          <cell r="BY586">
            <v>0</v>
          </cell>
          <cell r="BZ586">
            <v>0</v>
          </cell>
          <cell r="CA586">
            <v>0</v>
          </cell>
          <cell r="CB586">
            <v>0</v>
          </cell>
          <cell r="CC586">
            <v>0</v>
          </cell>
          <cell r="CD586">
            <v>0</v>
          </cell>
          <cell r="CE586">
            <v>0</v>
          </cell>
          <cell r="CF586">
            <v>0</v>
          </cell>
          <cell r="CG586">
            <v>0</v>
          </cell>
          <cell r="CH586">
            <v>0</v>
          </cell>
          <cell r="CI586">
            <v>0</v>
          </cell>
          <cell r="CJ586">
            <v>0</v>
          </cell>
          <cell r="CK586">
            <v>0</v>
          </cell>
          <cell r="CL586">
            <v>0</v>
          </cell>
          <cell r="CM586">
            <v>0</v>
          </cell>
          <cell r="CN586">
            <v>0</v>
          </cell>
          <cell r="CO586">
            <v>0</v>
          </cell>
          <cell r="CP586">
            <v>0</v>
          </cell>
          <cell r="CQ586">
            <v>0</v>
          </cell>
          <cell r="CR586">
            <v>0</v>
          </cell>
          <cell r="CS586">
            <v>0</v>
          </cell>
          <cell r="CT586">
            <v>0</v>
          </cell>
          <cell r="CU586">
            <v>0</v>
          </cell>
          <cell r="CV586">
            <v>0</v>
          </cell>
          <cell r="CW586">
            <v>0</v>
          </cell>
          <cell r="CX586">
            <v>0</v>
          </cell>
          <cell r="CY586">
            <v>0</v>
          </cell>
          <cell r="CZ586">
            <v>0</v>
          </cell>
          <cell r="DA586">
            <v>0</v>
          </cell>
          <cell r="DB586">
            <v>0</v>
          </cell>
          <cell r="DC586">
            <v>0</v>
          </cell>
          <cell r="DD586">
            <v>0</v>
          </cell>
          <cell r="DE586">
            <v>0</v>
          </cell>
          <cell r="DF586">
            <v>0</v>
          </cell>
          <cell r="DG586">
            <v>0</v>
          </cell>
          <cell r="DH586">
            <v>0</v>
          </cell>
          <cell r="DI586">
            <v>0</v>
          </cell>
          <cell r="DJ586">
            <v>0</v>
          </cell>
          <cell r="DK586">
            <v>0</v>
          </cell>
          <cell r="DL586">
            <v>0</v>
          </cell>
          <cell r="DM586">
            <v>0</v>
          </cell>
          <cell r="DN586">
            <v>0</v>
          </cell>
          <cell r="DO586">
            <v>0</v>
          </cell>
          <cell r="DP586">
            <v>0</v>
          </cell>
          <cell r="DQ586">
            <v>0</v>
          </cell>
          <cell r="DR586">
            <v>0</v>
          </cell>
          <cell r="DS586">
            <v>0</v>
          </cell>
          <cell r="DT586">
            <v>0</v>
          </cell>
          <cell r="DU586">
            <v>0</v>
          </cell>
          <cell r="DV586">
            <v>0</v>
          </cell>
          <cell r="DW586">
            <v>0</v>
          </cell>
          <cell r="DX586">
            <v>0</v>
          </cell>
          <cell r="DY586">
            <v>0</v>
          </cell>
          <cell r="DZ586">
            <v>0</v>
          </cell>
          <cell r="EA586">
            <v>0</v>
          </cell>
          <cell r="EB586">
            <v>0</v>
          </cell>
          <cell r="EC586">
            <v>0</v>
          </cell>
          <cell r="ED586">
            <v>0</v>
          </cell>
          <cell r="EE586">
            <v>0</v>
          </cell>
          <cell r="EF586">
            <v>0</v>
          </cell>
          <cell r="EG586">
            <v>0</v>
          </cell>
          <cell r="EH586">
            <v>0</v>
          </cell>
          <cell r="EI586">
            <v>0</v>
          </cell>
          <cell r="EJ586">
            <v>0</v>
          </cell>
        </row>
        <row r="587">
          <cell r="B587">
            <v>0</v>
          </cell>
          <cell r="C587">
            <v>0</v>
          </cell>
          <cell r="D587">
            <v>0</v>
          </cell>
          <cell r="E587">
            <v>0</v>
          </cell>
          <cell r="F587">
            <v>450</v>
          </cell>
          <cell r="G587">
            <v>0</v>
          </cell>
          <cell r="H587">
            <v>0</v>
          </cell>
          <cell r="I587">
            <v>0</v>
          </cell>
          <cell r="J587">
            <v>0</v>
          </cell>
          <cell r="K587">
            <v>0</v>
          </cell>
          <cell r="L587">
            <v>0</v>
          </cell>
          <cell r="M587">
            <v>0</v>
          </cell>
          <cell r="N587">
            <v>0</v>
          </cell>
          <cell r="O587">
            <v>0</v>
          </cell>
          <cell r="P587">
            <v>0</v>
          </cell>
          <cell r="Q587">
            <v>727</v>
          </cell>
          <cell r="R587">
            <v>0</v>
          </cell>
          <cell r="S587">
            <v>205.6</v>
          </cell>
          <cell r="T587">
            <v>0</v>
          </cell>
          <cell r="U587">
            <v>0</v>
          </cell>
          <cell r="V587">
            <v>0</v>
          </cell>
          <cell r="W587">
            <v>0</v>
          </cell>
          <cell r="X587">
            <v>0</v>
          </cell>
          <cell r="Y587">
            <v>0</v>
          </cell>
          <cell r="Z587">
            <v>0</v>
          </cell>
          <cell r="AA587">
            <v>0</v>
          </cell>
          <cell r="AB587">
            <v>0</v>
          </cell>
          <cell r="AC587">
            <v>0</v>
          </cell>
          <cell r="AD587">
            <v>0</v>
          </cell>
          <cell r="AE587">
            <v>231.59158900140599</v>
          </cell>
          <cell r="AF587">
            <v>0</v>
          </cell>
          <cell r="AG587">
            <v>0</v>
          </cell>
          <cell r="AH587">
            <v>0</v>
          </cell>
          <cell r="AI587">
            <v>0</v>
          </cell>
          <cell r="AJ587">
            <v>5967.2</v>
          </cell>
          <cell r="AK587">
            <v>364.1</v>
          </cell>
          <cell r="AL587">
            <v>2029.1</v>
          </cell>
          <cell r="AM587">
            <v>0</v>
          </cell>
          <cell r="AN587">
            <v>192</v>
          </cell>
          <cell r="AO587">
            <v>0</v>
          </cell>
          <cell r="AP587">
            <v>233.3</v>
          </cell>
          <cell r="AQ587">
            <v>0</v>
          </cell>
          <cell r="AR587">
            <v>0</v>
          </cell>
          <cell r="AS587">
            <v>0</v>
          </cell>
          <cell r="AT587">
            <v>0</v>
          </cell>
          <cell r="AU587">
            <v>79.7</v>
          </cell>
          <cell r="AV587">
            <v>0</v>
          </cell>
          <cell r="AW587">
            <v>0</v>
          </cell>
          <cell r="AX587">
            <v>0</v>
          </cell>
          <cell r="AY587">
            <v>0</v>
          </cell>
          <cell r="AZ587">
            <v>0</v>
          </cell>
          <cell r="BA587">
            <v>0</v>
          </cell>
          <cell r="BB587">
            <v>0</v>
          </cell>
          <cell r="BC587">
            <v>0</v>
          </cell>
          <cell r="BD587">
            <v>0</v>
          </cell>
          <cell r="BE587">
            <v>0</v>
          </cell>
          <cell r="BF587">
            <v>0</v>
          </cell>
          <cell r="BG587">
            <v>0</v>
          </cell>
          <cell r="BH587">
            <v>0</v>
          </cell>
          <cell r="BI587">
            <v>0</v>
          </cell>
          <cell r="BJ587">
            <v>0</v>
          </cell>
          <cell r="BK587">
            <v>0</v>
          </cell>
          <cell r="BL587">
            <v>0</v>
          </cell>
          <cell r="BM587">
            <v>0</v>
          </cell>
          <cell r="BN587">
            <v>0</v>
          </cell>
          <cell r="BO587">
            <v>0</v>
          </cell>
          <cell r="BP587">
            <v>0</v>
          </cell>
          <cell r="BQ587">
            <v>0</v>
          </cell>
          <cell r="BR587">
            <v>0</v>
          </cell>
          <cell r="BS587">
            <v>0</v>
          </cell>
          <cell r="BT587">
            <v>0</v>
          </cell>
          <cell r="BU587">
            <v>0</v>
          </cell>
          <cell r="BV587">
            <v>0</v>
          </cell>
          <cell r="BW587">
            <v>0</v>
          </cell>
          <cell r="BX587">
            <v>0</v>
          </cell>
          <cell r="BY587">
            <v>0</v>
          </cell>
          <cell r="BZ587">
            <v>0</v>
          </cell>
          <cell r="CA587">
            <v>0</v>
          </cell>
          <cell r="CB587">
            <v>0</v>
          </cell>
          <cell r="CC587">
            <v>0</v>
          </cell>
          <cell r="CD587">
            <v>0</v>
          </cell>
          <cell r="CE587">
            <v>0</v>
          </cell>
          <cell r="CF587">
            <v>0</v>
          </cell>
          <cell r="CG587">
            <v>0</v>
          </cell>
          <cell r="CH587">
            <v>0</v>
          </cell>
          <cell r="CI587">
            <v>0</v>
          </cell>
          <cell r="CJ587">
            <v>0</v>
          </cell>
          <cell r="CK587">
            <v>0</v>
          </cell>
          <cell r="CL587">
            <v>0</v>
          </cell>
          <cell r="CM587">
            <v>0</v>
          </cell>
          <cell r="CN587">
            <v>0</v>
          </cell>
          <cell r="CO587">
            <v>0</v>
          </cell>
          <cell r="CP587">
            <v>0</v>
          </cell>
          <cell r="CQ587">
            <v>0</v>
          </cell>
          <cell r="CR587">
            <v>0</v>
          </cell>
          <cell r="CS587">
            <v>0</v>
          </cell>
          <cell r="CT587">
            <v>0</v>
          </cell>
          <cell r="CU587">
            <v>0</v>
          </cell>
          <cell r="CV587">
            <v>0</v>
          </cell>
          <cell r="CW587">
            <v>0</v>
          </cell>
          <cell r="CX587">
            <v>0</v>
          </cell>
          <cell r="CY587">
            <v>0</v>
          </cell>
          <cell r="CZ587">
            <v>0</v>
          </cell>
          <cell r="DA587">
            <v>0</v>
          </cell>
          <cell r="DB587">
            <v>0</v>
          </cell>
          <cell r="DC587">
            <v>0</v>
          </cell>
          <cell r="DD587">
            <v>0</v>
          </cell>
          <cell r="DE587">
            <v>0</v>
          </cell>
          <cell r="DF587">
            <v>0</v>
          </cell>
          <cell r="DG587">
            <v>0</v>
          </cell>
          <cell r="DH587">
            <v>0</v>
          </cell>
          <cell r="DI587">
            <v>0</v>
          </cell>
          <cell r="DJ587">
            <v>0</v>
          </cell>
          <cell r="DK587">
            <v>0</v>
          </cell>
          <cell r="DL587">
            <v>0</v>
          </cell>
          <cell r="DM587">
            <v>0</v>
          </cell>
          <cell r="DN587">
            <v>0</v>
          </cell>
          <cell r="DO587">
            <v>0</v>
          </cell>
          <cell r="DP587">
            <v>0</v>
          </cell>
          <cell r="DQ587">
            <v>0</v>
          </cell>
          <cell r="DR587">
            <v>0</v>
          </cell>
          <cell r="DS587">
            <v>0</v>
          </cell>
          <cell r="DT587">
            <v>0</v>
          </cell>
          <cell r="DU587">
            <v>0</v>
          </cell>
          <cell r="DV587">
            <v>0</v>
          </cell>
          <cell r="DW587">
            <v>0</v>
          </cell>
          <cell r="DX587">
            <v>0</v>
          </cell>
          <cell r="DY587">
            <v>0</v>
          </cell>
          <cell r="DZ587">
            <v>0</v>
          </cell>
          <cell r="EA587">
            <v>0</v>
          </cell>
          <cell r="EB587">
            <v>0</v>
          </cell>
          <cell r="EC587">
            <v>0</v>
          </cell>
          <cell r="ED587">
            <v>0</v>
          </cell>
          <cell r="EE587">
            <v>0</v>
          </cell>
          <cell r="EF587">
            <v>0</v>
          </cell>
          <cell r="EG587">
            <v>0</v>
          </cell>
          <cell r="EH587">
            <v>0</v>
          </cell>
          <cell r="EI587">
            <v>0</v>
          </cell>
          <cell r="EJ587">
            <v>0</v>
          </cell>
        </row>
        <row r="588">
          <cell r="B588">
            <v>0</v>
          </cell>
          <cell r="C588">
            <v>0</v>
          </cell>
          <cell r="D588">
            <v>0</v>
          </cell>
          <cell r="E588">
            <v>0</v>
          </cell>
          <cell r="F588">
            <v>19</v>
          </cell>
          <cell r="G588">
            <v>0</v>
          </cell>
          <cell r="H588">
            <v>0</v>
          </cell>
          <cell r="I588">
            <v>0</v>
          </cell>
          <cell r="J588">
            <v>0</v>
          </cell>
          <cell r="K588">
            <v>0</v>
          </cell>
          <cell r="L588">
            <v>0</v>
          </cell>
          <cell r="M588">
            <v>0</v>
          </cell>
          <cell r="N588">
            <v>0</v>
          </cell>
          <cell r="O588">
            <v>0</v>
          </cell>
          <cell r="P588">
            <v>0</v>
          </cell>
          <cell r="Q588">
            <v>328</v>
          </cell>
          <cell r="R588">
            <v>0</v>
          </cell>
          <cell r="S588">
            <v>12.9</v>
          </cell>
          <cell r="T588">
            <v>0</v>
          </cell>
          <cell r="U588">
            <v>0</v>
          </cell>
          <cell r="V588">
            <v>0</v>
          </cell>
          <cell r="W588">
            <v>0</v>
          </cell>
          <cell r="X588">
            <v>0</v>
          </cell>
          <cell r="Y588">
            <v>0</v>
          </cell>
          <cell r="Z588">
            <v>0</v>
          </cell>
          <cell r="AA588">
            <v>0</v>
          </cell>
          <cell r="AB588">
            <v>0</v>
          </cell>
          <cell r="AC588">
            <v>0</v>
          </cell>
          <cell r="AD588">
            <v>0</v>
          </cell>
          <cell r="AE588">
            <v>282.83015423274998</v>
          </cell>
          <cell r="AF588">
            <v>0</v>
          </cell>
          <cell r="AG588">
            <v>0</v>
          </cell>
          <cell r="AH588">
            <v>0</v>
          </cell>
          <cell r="AI588">
            <v>0</v>
          </cell>
          <cell r="AJ588">
            <v>748.65</v>
          </cell>
          <cell r="AK588">
            <v>40.4</v>
          </cell>
          <cell r="AL588">
            <v>772.4</v>
          </cell>
          <cell r="AM588">
            <v>0</v>
          </cell>
          <cell r="AN588">
            <v>96</v>
          </cell>
          <cell r="AO588">
            <v>0</v>
          </cell>
          <cell r="AP588">
            <v>263.2</v>
          </cell>
          <cell r="AQ588">
            <v>0</v>
          </cell>
          <cell r="AR588">
            <v>0</v>
          </cell>
          <cell r="AS588">
            <v>0</v>
          </cell>
          <cell r="AT588">
            <v>0</v>
          </cell>
          <cell r="AU588">
            <v>159.76</v>
          </cell>
          <cell r="AV588">
            <v>0</v>
          </cell>
          <cell r="AW588">
            <v>0</v>
          </cell>
          <cell r="AX588">
            <v>0</v>
          </cell>
          <cell r="AY588">
            <v>0</v>
          </cell>
          <cell r="AZ588">
            <v>0</v>
          </cell>
          <cell r="BA588">
            <v>0</v>
          </cell>
          <cell r="BB588">
            <v>0</v>
          </cell>
          <cell r="BC588">
            <v>0</v>
          </cell>
          <cell r="BD588">
            <v>0</v>
          </cell>
          <cell r="BE588">
            <v>0</v>
          </cell>
          <cell r="BF588">
            <v>0</v>
          </cell>
          <cell r="BG588">
            <v>0</v>
          </cell>
          <cell r="BH588">
            <v>0</v>
          </cell>
          <cell r="BI588">
            <v>0</v>
          </cell>
          <cell r="BJ588">
            <v>0</v>
          </cell>
          <cell r="BK588">
            <v>0</v>
          </cell>
          <cell r="BL588">
            <v>0</v>
          </cell>
          <cell r="BM588">
            <v>0</v>
          </cell>
          <cell r="BN588">
            <v>0</v>
          </cell>
          <cell r="BO588">
            <v>0</v>
          </cell>
          <cell r="BP588">
            <v>0</v>
          </cell>
          <cell r="BQ588">
            <v>0</v>
          </cell>
          <cell r="BR588">
            <v>0</v>
          </cell>
          <cell r="BS588">
            <v>0</v>
          </cell>
          <cell r="BT588">
            <v>0</v>
          </cell>
          <cell r="BU588">
            <v>0</v>
          </cell>
          <cell r="BV588">
            <v>0</v>
          </cell>
          <cell r="BW588">
            <v>0</v>
          </cell>
          <cell r="BX588">
            <v>0</v>
          </cell>
          <cell r="BY588">
            <v>0</v>
          </cell>
          <cell r="BZ588">
            <v>0</v>
          </cell>
          <cell r="CA588">
            <v>0</v>
          </cell>
          <cell r="CB588">
            <v>0</v>
          </cell>
          <cell r="CC588">
            <v>0</v>
          </cell>
          <cell r="CD588">
            <v>0</v>
          </cell>
          <cell r="CE588">
            <v>0</v>
          </cell>
          <cell r="CF588">
            <v>0</v>
          </cell>
          <cell r="CG588">
            <v>0</v>
          </cell>
          <cell r="CH588">
            <v>0</v>
          </cell>
          <cell r="CI588">
            <v>0</v>
          </cell>
          <cell r="CJ588">
            <v>0</v>
          </cell>
          <cell r="CK588">
            <v>0</v>
          </cell>
          <cell r="CL588">
            <v>0</v>
          </cell>
          <cell r="CM588">
            <v>0</v>
          </cell>
          <cell r="CN588">
            <v>0</v>
          </cell>
          <cell r="CO588">
            <v>0</v>
          </cell>
          <cell r="CP588">
            <v>0</v>
          </cell>
          <cell r="CQ588">
            <v>0</v>
          </cell>
          <cell r="CR588">
            <v>0</v>
          </cell>
          <cell r="CS588">
            <v>0</v>
          </cell>
          <cell r="CT588">
            <v>0</v>
          </cell>
          <cell r="CU588">
            <v>0</v>
          </cell>
          <cell r="CV588">
            <v>0</v>
          </cell>
          <cell r="CW588">
            <v>0</v>
          </cell>
          <cell r="CX588">
            <v>0</v>
          </cell>
          <cell r="CY588">
            <v>0</v>
          </cell>
          <cell r="CZ588">
            <v>0</v>
          </cell>
          <cell r="DA588">
            <v>0</v>
          </cell>
          <cell r="DB588">
            <v>0</v>
          </cell>
          <cell r="DC588">
            <v>0</v>
          </cell>
          <cell r="DD588">
            <v>0</v>
          </cell>
          <cell r="DE588">
            <v>0</v>
          </cell>
          <cell r="DF588">
            <v>0</v>
          </cell>
          <cell r="DG588">
            <v>0</v>
          </cell>
          <cell r="DH588">
            <v>0</v>
          </cell>
          <cell r="DI588">
            <v>0</v>
          </cell>
          <cell r="DJ588">
            <v>0</v>
          </cell>
          <cell r="DK588">
            <v>0</v>
          </cell>
          <cell r="DL588">
            <v>0</v>
          </cell>
          <cell r="DM588">
            <v>0</v>
          </cell>
          <cell r="DN588">
            <v>0</v>
          </cell>
          <cell r="DO588">
            <v>0</v>
          </cell>
          <cell r="DP588">
            <v>0</v>
          </cell>
          <cell r="DQ588">
            <v>0</v>
          </cell>
          <cell r="DR588">
            <v>0</v>
          </cell>
          <cell r="DS588">
            <v>0</v>
          </cell>
          <cell r="DT588">
            <v>0</v>
          </cell>
          <cell r="DU588">
            <v>0</v>
          </cell>
          <cell r="DV588">
            <v>0</v>
          </cell>
          <cell r="DW588">
            <v>0</v>
          </cell>
          <cell r="DX588">
            <v>0</v>
          </cell>
          <cell r="DY588">
            <v>0</v>
          </cell>
          <cell r="DZ588">
            <v>0</v>
          </cell>
          <cell r="EA588">
            <v>0</v>
          </cell>
          <cell r="EB588">
            <v>0</v>
          </cell>
          <cell r="EC588">
            <v>0</v>
          </cell>
          <cell r="ED588">
            <v>0</v>
          </cell>
          <cell r="EE588">
            <v>0</v>
          </cell>
          <cell r="EF588">
            <v>0</v>
          </cell>
          <cell r="EG588">
            <v>0</v>
          </cell>
          <cell r="EH588">
            <v>0</v>
          </cell>
          <cell r="EI588">
            <v>0</v>
          </cell>
          <cell r="EJ588">
            <v>0</v>
          </cell>
        </row>
        <row r="589">
          <cell r="B589">
            <v>0</v>
          </cell>
          <cell r="C589">
            <v>0</v>
          </cell>
          <cell r="D589">
            <v>0</v>
          </cell>
          <cell r="E589">
            <v>0</v>
          </cell>
          <cell r="F589">
            <v>19</v>
          </cell>
          <cell r="G589">
            <v>0</v>
          </cell>
          <cell r="H589">
            <v>0</v>
          </cell>
          <cell r="I589">
            <v>0</v>
          </cell>
          <cell r="J589">
            <v>0</v>
          </cell>
          <cell r="K589">
            <v>0</v>
          </cell>
          <cell r="L589">
            <v>0</v>
          </cell>
          <cell r="M589">
            <v>0</v>
          </cell>
          <cell r="N589">
            <v>0</v>
          </cell>
          <cell r="O589">
            <v>0</v>
          </cell>
          <cell r="P589">
            <v>0</v>
          </cell>
          <cell r="Q589">
            <v>328</v>
          </cell>
          <cell r="R589">
            <v>0</v>
          </cell>
          <cell r="S589">
            <v>10.9</v>
          </cell>
          <cell r="T589">
            <v>0</v>
          </cell>
          <cell r="U589">
            <v>0</v>
          </cell>
          <cell r="V589">
            <v>0</v>
          </cell>
          <cell r="W589">
            <v>0</v>
          </cell>
          <cell r="X589">
            <v>0</v>
          </cell>
          <cell r="Y589">
            <v>0</v>
          </cell>
          <cell r="Z589">
            <v>0</v>
          </cell>
          <cell r="AA589">
            <v>0</v>
          </cell>
          <cell r="AB589">
            <v>0</v>
          </cell>
          <cell r="AC589">
            <v>0</v>
          </cell>
          <cell r="AD589">
            <v>0</v>
          </cell>
          <cell r="AE589">
            <v>318.15348746388702</v>
          </cell>
          <cell r="AF589">
            <v>0</v>
          </cell>
          <cell r="AG589">
            <v>0</v>
          </cell>
          <cell r="AH589">
            <v>0</v>
          </cell>
          <cell r="AI589">
            <v>0</v>
          </cell>
          <cell r="AJ589">
            <v>1850.4</v>
          </cell>
          <cell r="AK589">
            <v>40.4</v>
          </cell>
          <cell r="AL589">
            <v>766.7</v>
          </cell>
          <cell r="AM589">
            <v>0</v>
          </cell>
          <cell r="AN589">
            <v>96</v>
          </cell>
          <cell r="AO589">
            <v>0</v>
          </cell>
          <cell r="AP589">
            <v>127.8</v>
          </cell>
          <cell r="AQ589">
            <v>424.2</v>
          </cell>
          <cell r="AR589">
            <v>0</v>
          </cell>
          <cell r="AS589">
            <v>0</v>
          </cell>
          <cell r="AT589">
            <v>0</v>
          </cell>
          <cell r="AU589">
            <v>181.66</v>
          </cell>
          <cell r="AV589">
            <v>0</v>
          </cell>
          <cell r="AW589">
            <v>0</v>
          </cell>
          <cell r="AX589">
            <v>0</v>
          </cell>
          <cell r="AY589">
            <v>0</v>
          </cell>
          <cell r="AZ589">
            <v>0</v>
          </cell>
          <cell r="BA589">
            <v>0</v>
          </cell>
          <cell r="BB589">
            <v>0</v>
          </cell>
          <cell r="BC589">
            <v>0</v>
          </cell>
          <cell r="BD589">
            <v>0</v>
          </cell>
          <cell r="BE589">
            <v>0</v>
          </cell>
          <cell r="BF589">
            <v>0</v>
          </cell>
          <cell r="BG589">
            <v>0</v>
          </cell>
          <cell r="BH589">
            <v>0</v>
          </cell>
          <cell r="BI589">
            <v>0</v>
          </cell>
          <cell r="BJ589">
            <v>0</v>
          </cell>
          <cell r="BK589">
            <v>0</v>
          </cell>
          <cell r="BL589">
            <v>0</v>
          </cell>
          <cell r="BM589">
            <v>0</v>
          </cell>
          <cell r="BN589">
            <v>0</v>
          </cell>
          <cell r="BO589">
            <v>0</v>
          </cell>
          <cell r="BP589">
            <v>0</v>
          </cell>
          <cell r="BQ589">
            <v>0</v>
          </cell>
          <cell r="BR589">
            <v>0</v>
          </cell>
          <cell r="BS589">
            <v>0</v>
          </cell>
          <cell r="BT589">
            <v>0</v>
          </cell>
          <cell r="BU589">
            <v>0</v>
          </cell>
          <cell r="BV589">
            <v>0</v>
          </cell>
          <cell r="BW589">
            <v>0</v>
          </cell>
          <cell r="BX589">
            <v>0</v>
          </cell>
          <cell r="BY589">
            <v>0</v>
          </cell>
          <cell r="BZ589">
            <v>0</v>
          </cell>
          <cell r="CA589">
            <v>0</v>
          </cell>
          <cell r="CB589">
            <v>0</v>
          </cell>
          <cell r="CC589">
            <v>0</v>
          </cell>
          <cell r="CD589">
            <v>0</v>
          </cell>
          <cell r="CE589">
            <v>0</v>
          </cell>
          <cell r="CF589">
            <v>0</v>
          </cell>
          <cell r="CG589">
            <v>0</v>
          </cell>
          <cell r="CH589">
            <v>0</v>
          </cell>
          <cell r="CI589">
            <v>0</v>
          </cell>
          <cell r="CJ589">
            <v>0</v>
          </cell>
          <cell r="CK589">
            <v>0</v>
          </cell>
          <cell r="CL589">
            <v>0</v>
          </cell>
          <cell r="CM589">
            <v>0</v>
          </cell>
          <cell r="CN589">
            <v>0</v>
          </cell>
          <cell r="CO589">
            <v>0</v>
          </cell>
          <cell r="CP589">
            <v>0</v>
          </cell>
          <cell r="CQ589">
            <v>0</v>
          </cell>
          <cell r="CR589">
            <v>0</v>
          </cell>
          <cell r="CS589">
            <v>0</v>
          </cell>
          <cell r="CT589">
            <v>0</v>
          </cell>
          <cell r="CU589">
            <v>0</v>
          </cell>
          <cell r="CV589">
            <v>0</v>
          </cell>
          <cell r="CW589">
            <v>0</v>
          </cell>
          <cell r="CX589">
            <v>0</v>
          </cell>
          <cell r="CY589">
            <v>0</v>
          </cell>
          <cell r="CZ589">
            <v>0</v>
          </cell>
          <cell r="DA589">
            <v>0</v>
          </cell>
          <cell r="DB589">
            <v>0</v>
          </cell>
          <cell r="DC589">
            <v>0</v>
          </cell>
          <cell r="DD589">
            <v>0</v>
          </cell>
          <cell r="DE589">
            <v>0</v>
          </cell>
          <cell r="DF589">
            <v>0</v>
          </cell>
          <cell r="DG589">
            <v>0</v>
          </cell>
          <cell r="DH589">
            <v>0</v>
          </cell>
          <cell r="DI589">
            <v>0</v>
          </cell>
          <cell r="DJ589">
            <v>0</v>
          </cell>
          <cell r="DK589">
            <v>0</v>
          </cell>
          <cell r="DL589">
            <v>0</v>
          </cell>
          <cell r="DM589">
            <v>0</v>
          </cell>
          <cell r="DN589">
            <v>0</v>
          </cell>
          <cell r="DO589">
            <v>0</v>
          </cell>
          <cell r="DP589">
            <v>0</v>
          </cell>
          <cell r="DQ589">
            <v>0</v>
          </cell>
          <cell r="DR589">
            <v>0</v>
          </cell>
          <cell r="DS589">
            <v>0</v>
          </cell>
          <cell r="DT589">
            <v>0</v>
          </cell>
          <cell r="DU589">
            <v>0</v>
          </cell>
          <cell r="DV589">
            <v>0</v>
          </cell>
          <cell r="DW589">
            <v>0</v>
          </cell>
          <cell r="DX589">
            <v>0</v>
          </cell>
          <cell r="DY589">
            <v>0</v>
          </cell>
          <cell r="DZ589">
            <v>0</v>
          </cell>
          <cell r="EA589">
            <v>0</v>
          </cell>
          <cell r="EB589">
            <v>0</v>
          </cell>
          <cell r="EC589">
            <v>0</v>
          </cell>
          <cell r="ED589">
            <v>0</v>
          </cell>
          <cell r="EE589">
            <v>0</v>
          </cell>
          <cell r="EF589">
            <v>0</v>
          </cell>
          <cell r="EG589">
            <v>0</v>
          </cell>
          <cell r="EH589">
            <v>0</v>
          </cell>
          <cell r="EI589">
            <v>0</v>
          </cell>
          <cell r="EJ589">
            <v>0</v>
          </cell>
        </row>
        <row r="590">
          <cell r="B590">
            <v>0</v>
          </cell>
          <cell r="C590">
            <v>0</v>
          </cell>
          <cell r="D590">
            <v>0</v>
          </cell>
          <cell r="E590">
            <v>0</v>
          </cell>
          <cell r="F590">
            <v>0</v>
          </cell>
          <cell r="G590">
            <v>0</v>
          </cell>
          <cell r="H590">
            <v>0</v>
          </cell>
          <cell r="I590">
            <v>0</v>
          </cell>
          <cell r="J590">
            <v>0</v>
          </cell>
          <cell r="K590">
            <v>0</v>
          </cell>
          <cell r="L590">
            <v>0</v>
          </cell>
          <cell r="M590">
            <v>0</v>
          </cell>
          <cell r="N590">
            <v>0</v>
          </cell>
          <cell r="O590">
            <v>0</v>
          </cell>
          <cell r="P590">
            <v>0</v>
          </cell>
          <cell r="Q590">
            <v>100</v>
          </cell>
          <cell r="R590">
            <v>0</v>
          </cell>
          <cell r="S590">
            <v>2.2000000000000002</v>
          </cell>
          <cell r="T590">
            <v>0</v>
          </cell>
          <cell r="U590">
            <v>0</v>
          </cell>
          <cell r="V590">
            <v>0</v>
          </cell>
          <cell r="W590">
            <v>0</v>
          </cell>
          <cell r="X590">
            <v>0</v>
          </cell>
          <cell r="Y590">
            <v>0</v>
          </cell>
          <cell r="Z590">
            <v>0</v>
          </cell>
          <cell r="AA590">
            <v>0</v>
          </cell>
          <cell r="AB590">
            <v>0</v>
          </cell>
          <cell r="AC590">
            <v>0</v>
          </cell>
          <cell r="AD590">
            <v>0</v>
          </cell>
          <cell r="AE590">
            <v>37.907717064034998</v>
          </cell>
          <cell r="AF590">
            <v>0</v>
          </cell>
          <cell r="AG590">
            <v>0</v>
          </cell>
          <cell r="AH590">
            <v>0</v>
          </cell>
          <cell r="AI590">
            <v>0</v>
          </cell>
          <cell r="AJ590">
            <v>692.25</v>
          </cell>
          <cell r="AK590">
            <v>30</v>
          </cell>
          <cell r="AL590">
            <v>876.9</v>
          </cell>
          <cell r="AM590">
            <v>0</v>
          </cell>
          <cell r="AN590">
            <v>96</v>
          </cell>
          <cell r="AO590">
            <v>0</v>
          </cell>
          <cell r="AP590">
            <v>441.4</v>
          </cell>
          <cell r="AQ590">
            <v>0</v>
          </cell>
          <cell r="AR590">
            <v>0</v>
          </cell>
          <cell r="AS590">
            <v>0</v>
          </cell>
          <cell r="AT590">
            <v>0</v>
          </cell>
          <cell r="AU590">
            <v>178.92</v>
          </cell>
          <cell r="AV590">
            <v>0</v>
          </cell>
          <cell r="AW590">
            <v>0</v>
          </cell>
          <cell r="AX590">
            <v>0</v>
          </cell>
          <cell r="AY590">
            <v>0</v>
          </cell>
          <cell r="AZ590">
            <v>0</v>
          </cell>
          <cell r="BA590">
            <v>0</v>
          </cell>
          <cell r="BB590">
            <v>0</v>
          </cell>
          <cell r="BC590">
            <v>0</v>
          </cell>
          <cell r="BD590">
            <v>0</v>
          </cell>
          <cell r="BE590">
            <v>0</v>
          </cell>
          <cell r="BF590">
            <v>0</v>
          </cell>
          <cell r="BG590">
            <v>0</v>
          </cell>
          <cell r="BH590">
            <v>0</v>
          </cell>
          <cell r="BI590">
            <v>0</v>
          </cell>
          <cell r="BJ590">
            <v>0</v>
          </cell>
          <cell r="BK590">
            <v>0</v>
          </cell>
          <cell r="BL590">
            <v>0</v>
          </cell>
          <cell r="BM590">
            <v>0</v>
          </cell>
          <cell r="BN590">
            <v>0</v>
          </cell>
          <cell r="BO590">
            <v>0</v>
          </cell>
          <cell r="BP590">
            <v>0</v>
          </cell>
          <cell r="BQ590">
            <v>0</v>
          </cell>
          <cell r="BR590">
            <v>0</v>
          </cell>
          <cell r="BS590">
            <v>0</v>
          </cell>
          <cell r="BT590">
            <v>0</v>
          </cell>
          <cell r="BU590">
            <v>0</v>
          </cell>
          <cell r="BV590">
            <v>0</v>
          </cell>
          <cell r="BW590">
            <v>0</v>
          </cell>
          <cell r="BX590">
            <v>0</v>
          </cell>
          <cell r="BY590">
            <v>0</v>
          </cell>
          <cell r="BZ590">
            <v>0</v>
          </cell>
          <cell r="CA590">
            <v>0</v>
          </cell>
          <cell r="CB590">
            <v>0</v>
          </cell>
          <cell r="CC590">
            <v>0</v>
          </cell>
          <cell r="CD590">
            <v>0</v>
          </cell>
          <cell r="CE590">
            <v>0</v>
          </cell>
          <cell r="CF590">
            <v>0</v>
          </cell>
          <cell r="CG590">
            <v>0</v>
          </cell>
          <cell r="CH590">
            <v>0</v>
          </cell>
          <cell r="CI590">
            <v>0</v>
          </cell>
          <cell r="CJ590">
            <v>0</v>
          </cell>
          <cell r="CK590">
            <v>0</v>
          </cell>
          <cell r="CL590">
            <v>0</v>
          </cell>
          <cell r="CM590">
            <v>0</v>
          </cell>
          <cell r="CN590">
            <v>0</v>
          </cell>
          <cell r="CO590">
            <v>0</v>
          </cell>
          <cell r="CP590">
            <v>0</v>
          </cell>
          <cell r="CQ590">
            <v>0</v>
          </cell>
          <cell r="CR590">
            <v>0</v>
          </cell>
          <cell r="CS590">
            <v>0</v>
          </cell>
          <cell r="CT590">
            <v>0</v>
          </cell>
          <cell r="CU590">
            <v>0</v>
          </cell>
          <cell r="CV590">
            <v>0</v>
          </cell>
          <cell r="CW590">
            <v>0</v>
          </cell>
          <cell r="CX590">
            <v>0</v>
          </cell>
          <cell r="CY590">
            <v>0</v>
          </cell>
          <cell r="CZ590">
            <v>0</v>
          </cell>
          <cell r="DA590">
            <v>0</v>
          </cell>
          <cell r="DB590">
            <v>0</v>
          </cell>
          <cell r="DC590">
            <v>0</v>
          </cell>
          <cell r="DD590">
            <v>0</v>
          </cell>
          <cell r="DE590">
            <v>0</v>
          </cell>
          <cell r="DF590">
            <v>0</v>
          </cell>
          <cell r="DG590">
            <v>0</v>
          </cell>
          <cell r="DH590">
            <v>0</v>
          </cell>
          <cell r="DI590">
            <v>0</v>
          </cell>
          <cell r="DJ590">
            <v>0</v>
          </cell>
          <cell r="DK590">
            <v>0</v>
          </cell>
          <cell r="DL590">
            <v>0</v>
          </cell>
          <cell r="DM590">
            <v>0</v>
          </cell>
          <cell r="DN590">
            <v>0</v>
          </cell>
          <cell r="DO590">
            <v>0</v>
          </cell>
          <cell r="DP590">
            <v>0</v>
          </cell>
          <cell r="DQ590">
            <v>0</v>
          </cell>
          <cell r="DR590">
            <v>0</v>
          </cell>
          <cell r="DS590">
            <v>0</v>
          </cell>
          <cell r="DT590">
            <v>0</v>
          </cell>
          <cell r="DU590">
            <v>0</v>
          </cell>
          <cell r="DV590">
            <v>0</v>
          </cell>
          <cell r="DW590">
            <v>0</v>
          </cell>
          <cell r="DX590">
            <v>0</v>
          </cell>
          <cell r="DY590">
            <v>0</v>
          </cell>
          <cell r="DZ590">
            <v>0</v>
          </cell>
          <cell r="EA590">
            <v>0</v>
          </cell>
          <cell r="EB590">
            <v>0</v>
          </cell>
          <cell r="EC590">
            <v>0</v>
          </cell>
          <cell r="ED590">
            <v>0</v>
          </cell>
          <cell r="EE590">
            <v>0</v>
          </cell>
          <cell r="EF590">
            <v>0</v>
          </cell>
          <cell r="EG590">
            <v>0</v>
          </cell>
          <cell r="EH590">
            <v>0</v>
          </cell>
          <cell r="EI590">
            <v>0</v>
          </cell>
          <cell r="EJ590">
            <v>0</v>
          </cell>
        </row>
        <row r="591">
          <cell r="B591">
            <v>0</v>
          </cell>
          <cell r="C591">
            <v>0</v>
          </cell>
          <cell r="D591">
            <v>0</v>
          </cell>
          <cell r="E591">
            <v>0</v>
          </cell>
          <cell r="F591">
            <v>0</v>
          </cell>
          <cell r="G591">
            <v>0</v>
          </cell>
          <cell r="H591">
            <v>0</v>
          </cell>
          <cell r="I591">
            <v>0.6</v>
          </cell>
          <cell r="J591">
            <v>0</v>
          </cell>
          <cell r="K591">
            <v>0</v>
          </cell>
          <cell r="L591">
            <v>0</v>
          </cell>
          <cell r="M591">
            <v>0</v>
          </cell>
          <cell r="N591">
            <v>0</v>
          </cell>
          <cell r="O591">
            <v>0</v>
          </cell>
          <cell r="P591">
            <v>0</v>
          </cell>
          <cell r="Q591">
            <v>100</v>
          </cell>
          <cell r="R591">
            <v>0</v>
          </cell>
          <cell r="S591">
            <v>2.2000000000000002</v>
          </cell>
          <cell r="T591">
            <v>0</v>
          </cell>
          <cell r="U591">
            <v>0</v>
          </cell>
          <cell r="V591">
            <v>0</v>
          </cell>
          <cell r="W591">
            <v>0</v>
          </cell>
          <cell r="X591">
            <v>0</v>
          </cell>
          <cell r="Y591">
            <v>0</v>
          </cell>
          <cell r="Z591">
            <v>0</v>
          </cell>
          <cell r="AA591">
            <v>0</v>
          </cell>
          <cell r="AB591">
            <v>0</v>
          </cell>
          <cell r="AC591">
            <v>0</v>
          </cell>
          <cell r="AD591">
            <v>0</v>
          </cell>
          <cell r="AE591">
            <v>25.6664609725483</v>
          </cell>
          <cell r="AF591">
            <v>0</v>
          </cell>
          <cell r="AG591">
            <v>0</v>
          </cell>
          <cell r="AH591">
            <v>0</v>
          </cell>
          <cell r="AI591">
            <v>0</v>
          </cell>
          <cell r="AJ591">
            <v>1194.8</v>
          </cell>
          <cell r="AK591">
            <v>30</v>
          </cell>
          <cell r="AL591">
            <v>948.5</v>
          </cell>
          <cell r="AM591">
            <v>0</v>
          </cell>
          <cell r="AN591">
            <v>96</v>
          </cell>
          <cell r="AO591">
            <v>0</v>
          </cell>
          <cell r="AP591">
            <v>449.2</v>
          </cell>
          <cell r="AQ591">
            <v>698</v>
          </cell>
          <cell r="AR591">
            <v>0</v>
          </cell>
          <cell r="AS591">
            <v>0</v>
          </cell>
          <cell r="AT591">
            <v>0</v>
          </cell>
          <cell r="AU591">
            <v>218.02</v>
          </cell>
          <cell r="AV591">
            <v>0</v>
          </cell>
          <cell r="AW591">
            <v>0</v>
          </cell>
          <cell r="AX591">
            <v>0</v>
          </cell>
          <cell r="AY591">
            <v>0</v>
          </cell>
          <cell r="AZ591">
            <v>0</v>
          </cell>
          <cell r="BA591">
            <v>0</v>
          </cell>
          <cell r="BB591">
            <v>0</v>
          </cell>
          <cell r="BC591">
            <v>0</v>
          </cell>
          <cell r="BD591">
            <v>0</v>
          </cell>
          <cell r="BE591">
            <v>0</v>
          </cell>
          <cell r="BF591">
            <v>0</v>
          </cell>
          <cell r="BG591">
            <v>0</v>
          </cell>
          <cell r="BH591">
            <v>0</v>
          </cell>
          <cell r="BI591">
            <v>0</v>
          </cell>
          <cell r="BJ591">
            <v>0</v>
          </cell>
          <cell r="BK591">
            <v>0</v>
          </cell>
          <cell r="BL591">
            <v>0</v>
          </cell>
          <cell r="BM591">
            <v>0</v>
          </cell>
          <cell r="BN591">
            <v>0</v>
          </cell>
          <cell r="BO591">
            <v>0</v>
          </cell>
          <cell r="BP591">
            <v>0</v>
          </cell>
          <cell r="BQ591">
            <v>0</v>
          </cell>
          <cell r="BR591">
            <v>0</v>
          </cell>
          <cell r="BS591">
            <v>0</v>
          </cell>
          <cell r="BT591">
            <v>0</v>
          </cell>
          <cell r="BU591">
            <v>0</v>
          </cell>
          <cell r="BV591">
            <v>0</v>
          </cell>
          <cell r="BW591">
            <v>0</v>
          </cell>
          <cell r="BX591">
            <v>0</v>
          </cell>
          <cell r="BY591">
            <v>0</v>
          </cell>
          <cell r="BZ591">
            <v>0</v>
          </cell>
          <cell r="CA591">
            <v>0</v>
          </cell>
          <cell r="CB591">
            <v>0</v>
          </cell>
          <cell r="CC591">
            <v>0</v>
          </cell>
          <cell r="CD591">
            <v>0</v>
          </cell>
          <cell r="CE591">
            <v>0</v>
          </cell>
          <cell r="CF591">
            <v>0</v>
          </cell>
          <cell r="CG591">
            <v>0</v>
          </cell>
          <cell r="CH591">
            <v>0</v>
          </cell>
          <cell r="CI591">
            <v>0</v>
          </cell>
          <cell r="CJ591">
            <v>0</v>
          </cell>
          <cell r="CK591">
            <v>0</v>
          </cell>
          <cell r="CL591">
            <v>0</v>
          </cell>
          <cell r="CM591">
            <v>0</v>
          </cell>
          <cell r="CN591">
            <v>0</v>
          </cell>
          <cell r="CO591">
            <v>0</v>
          </cell>
          <cell r="CP591">
            <v>0</v>
          </cell>
          <cell r="CQ591">
            <v>0</v>
          </cell>
          <cell r="CR591">
            <v>0</v>
          </cell>
          <cell r="CS591">
            <v>0</v>
          </cell>
          <cell r="CT591">
            <v>0</v>
          </cell>
          <cell r="CU591">
            <v>0</v>
          </cell>
          <cell r="CV591">
            <v>0</v>
          </cell>
          <cell r="CW591">
            <v>0</v>
          </cell>
          <cell r="CX591">
            <v>0</v>
          </cell>
          <cell r="CY591">
            <v>0</v>
          </cell>
          <cell r="CZ591">
            <v>0</v>
          </cell>
          <cell r="DA591">
            <v>0</v>
          </cell>
          <cell r="DB591">
            <v>0</v>
          </cell>
          <cell r="DC591">
            <v>0</v>
          </cell>
          <cell r="DD591">
            <v>0</v>
          </cell>
          <cell r="DE591">
            <v>0</v>
          </cell>
          <cell r="DF591">
            <v>0</v>
          </cell>
          <cell r="DG591">
            <v>0</v>
          </cell>
          <cell r="DH591">
            <v>0</v>
          </cell>
          <cell r="DI591">
            <v>0</v>
          </cell>
          <cell r="DJ591">
            <v>0</v>
          </cell>
          <cell r="DK591">
            <v>0</v>
          </cell>
          <cell r="DL591">
            <v>0</v>
          </cell>
          <cell r="DM591">
            <v>0</v>
          </cell>
          <cell r="DN591">
            <v>0</v>
          </cell>
          <cell r="DO591">
            <v>0</v>
          </cell>
          <cell r="DP591">
            <v>0</v>
          </cell>
          <cell r="DQ591">
            <v>0</v>
          </cell>
          <cell r="DR591">
            <v>0</v>
          </cell>
          <cell r="DS591">
            <v>0</v>
          </cell>
          <cell r="DT591">
            <v>0</v>
          </cell>
          <cell r="DU591">
            <v>0</v>
          </cell>
          <cell r="DV591">
            <v>0</v>
          </cell>
          <cell r="DW591">
            <v>0</v>
          </cell>
          <cell r="DX591">
            <v>0</v>
          </cell>
          <cell r="DY591">
            <v>0</v>
          </cell>
          <cell r="DZ591">
            <v>0</v>
          </cell>
          <cell r="EA591">
            <v>0</v>
          </cell>
          <cell r="EB591">
            <v>0</v>
          </cell>
          <cell r="EC591">
            <v>0</v>
          </cell>
          <cell r="ED591">
            <v>0</v>
          </cell>
          <cell r="EE591">
            <v>0</v>
          </cell>
          <cell r="EF591">
            <v>0</v>
          </cell>
          <cell r="EG591">
            <v>0</v>
          </cell>
          <cell r="EH591">
            <v>0</v>
          </cell>
          <cell r="EI591">
            <v>0</v>
          </cell>
          <cell r="EJ591">
            <v>0</v>
          </cell>
        </row>
        <row r="592">
          <cell r="B592">
            <v>0</v>
          </cell>
          <cell r="C592">
            <v>0</v>
          </cell>
          <cell r="D592">
            <v>0</v>
          </cell>
          <cell r="E592">
            <v>0</v>
          </cell>
          <cell r="F592">
            <v>0</v>
          </cell>
          <cell r="G592">
            <v>0</v>
          </cell>
          <cell r="H592">
            <v>0</v>
          </cell>
          <cell r="I592">
            <v>0</v>
          </cell>
          <cell r="J592">
            <v>0</v>
          </cell>
          <cell r="K592">
            <v>0</v>
          </cell>
          <cell r="L592">
            <v>0</v>
          </cell>
          <cell r="M592">
            <v>0</v>
          </cell>
          <cell r="N592">
            <v>0</v>
          </cell>
          <cell r="O592">
            <v>0</v>
          </cell>
          <cell r="P592">
            <v>0</v>
          </cell>
          <cell r="Q592">
            <v>80</v>
          </cell>
          <cell r="R592">
            <v>0</v>
          </cell>
          <cell r="S592">
            <v>0</v>
          </cell>
          <cell r="T592">
            <v>0</v>
          </cell>
          <cell r="U592">
            <v>0</v>
          </cell>
          <cell r="V592">
            <v>0</v>
          </cell>
          <cell r="W592">
            <v>0</v>
          </cell>
          <cell r="X592">
            <v>0</v>
          </cell>
          <cell r="Y592">
            <v>0</v>
          </cell>
          <cell r="Z592">
            <v>0</v>
          </cell>
          <cell r="AA592">
            <v>0</v>
          </cell>
          <cell r="AB592">
            <v>0</v>
          </cell>
          <cell r="AC592">
            <v>0</v>
          </cell>
          <cell r="AD592">
            <v>0</v>
          </cell>
          <cell r="AE592">
            <v>0</v>
          </cell>
          <cell r="AF592">
            <v>0</v>
          </cell>
          <cell r="AG592">
            <v>0</v>
          </cell>
          <cell r="AH592">
            <v>0</v>
          </cell>
          <cell r="AI592">
            <v>0</v>
          </cell>
          <cell r="AJ592">
            <v>79</v>
          </cell>
          <cell r="AK592">
            <v>15.1</v>
          </cell>
          <cell r="AL592">
            <v>657.6</v>
          </cell>
          <cell r="AM592">
            <v>0</v>
          </cell>
          <cell r="AN592">
            <v>96</v>
          </cell>
          <cell r="AO592">
            <v>0</v>
          </cell>
          <cell r="AP592">
            <v>290.39999999999998</v>
          </cell>
          <cell r="AQ592">
            <v>0</v>
          </cell>
          <cell r="AR592">
            <v>0</v>
          </cell>
          <cell r="AS592">
            <v>0</v>
          </cell>
          <cell r="AT592">
            <v>0</v>
          </cell>
          <cell r="AU592">
            <v>142.62</v>
          </cell>
          <cell r="AV592">
            <v>0</v>
          </cell>
          <cell r="AW592">
            <v>0</v>
          </cell>
          <cell r="AX592">
            <v>0</v>
          </cell>
          <cell r="AY592">
            <v>0</v>
          </cell>
          <cell r="AZ592">
            <v>0</v>
          </cell>
          <cell r="BA592">
            <v>0</v>
          </cell>
          <cell r="BB592">
            <v>0</v>
          </cell>
          <cell r="BC592">
            <v>0</v>
          </cell>
          <cell r="BD592">
            <v>0</v>
          </cell>
          <cell r="BE592">
            <v>0</v>
          </cell>
          <cell r="BF592">
            <v>0</v>
          </cell>
          <cell r="BG592">
            <v>0</v>
          </cell>
          <cell r="BH592">
            <v>1.4</v>
          </cell>
          <cell r="BI592">
            <v>0</v>
          </cell>
          <cell r="BJ592">
            <v>0</v>
          </cell>
          <cell r="BK592">
            <v>0</v>
          </cell>
          <cell r="BL592">
            <v>0</v>
          </cell>
          <cell r="BM592">
            <v>0</v>
          </cell>
          <cell r="BN592">
            <v>0</v>
          </cell>
          <cell r="BO592">
            <v>0</v>
          </cell>
          <cell r="BP592">
            <v>0</v>
          </cell>
          <cell r="BQ592">
            <v>0</v>
          </cell>
          <cell r="BR592">
            <v>0</v>
          </cell>
          <cell r="BS592">
            <v>0</v>
          </cell>
          <cell r="BT592">
            <v>0</v>
          </cell>
          <cell r="BU592">
            <v>0</v>
          </cell>
          <cell r="BV592">
            <v>0</v>
          </cell>
          <cell r="BW592">
            <v>0</v>
          </cell>
          <cell r="BX592">
            <v>0</v>
          </cell>
          <cell r="BY592">
            <v>0</v>
          </cell>
          <cell r="BZ592">
            <v>0</v>
          </cell>
          <cell r="CA592">
            <v>0</v>
          </cell>
          <cell r="CB592">
            <v>0</v>
          </cell>
          <cell r="CC592">
            <v>0</v>
          </cell>
          <cell r="CD592">
            <v>0</v>
          </cell>
          <cell r="CE592">
            <v>0</v>
          </cell>
          <cell r="CF592">
            <v>0</v>
          </cell>
          <cell r="CG592">
            <v>0</v>
          </cell>
          <cell r="CH592">
            <v>0</v>
          </cell>
          <cell r="CI592">
            <v>0</v>
          </cell>
          <cell r="CJ592">
            <v>0</v>
          </cell>
          <cell r="CK592">
            <v>0</v>
          </cell>
          <cell r="CL592">
            <v>0</v>
          </cell>
          <cell r="CM592">
            <v>0</v>
          </cell>
          <cell r="CN592">
            <v>0</v>
          </cell>
          <cell r="CO592">
            <v>0</v>
          </cell>
          <cell r="CP592">
            <v>0</v>
          </cell>
          <cell r="CQ592">
            <v>0</v>
          </cell>
          <cell r="CR592">
            <v>0</v>
          </cell>
          <cell r="CS592">
            <v>0</v>
          </cell>
          <cell r="CT592">
            <v>0</v>
          </cell>
          <cell r="CU592">
            <v>0</v>
          </cell>
          <cell r="CV592">
            <v>0</v>
          </cell>
          <cell r="CW592">
            <v>0</v>
          </cell>
          <cell r="CX592">
            <v>0</v>
          </cell>
          <cell r="CY592">
            <v>0</v>
          </cell>
          <cell r="CZ592">
            <v>0</v>
          </cell>
          <cell r="DA592">
            <v>0</v>
          </cell>
          <cell r="DB592">
            <v>0</v>
          </cell>
          <cell r="DC592">
            <v>0</v>
          </cell>
          <cell r="DD592">
            <v>0</v>
          </cell>
          <cell r="DE592">
            <v>0</v>
          </cell>
          <cell r="DF592">
            <v>0</v>
          </cell>
          <cell r="DG592">
            <v>0</v>
          </cell>
          <cell r="DH592">
            <v>0</v>
          </cell>
          <cell r="DI592">
            <v>0</v>
          </cell>
          <cell r="DJ592">
            <v>0</v>
          </cell>
          <cell r="DK592">
            <v>0</v>
          </cell>
          <cell r="DL592">
            <v>0</v>
          </cell>
          <cell r="DM592">
            <v>0</v>
          </cell>
          <cell r="DN592">
            <v>0</v>
          </cell>
          <cell r="DO592">
            <v>0</v>
          </cell>
          <cell r="DP592">
            <v>0</v>
          </cell>
          <cell r="DQ592">
            <v>0</v>
          </cell>
          <cell r="DR592">
            <v>0</v>
          </cell>
          <cell r="DS592">
            <v>0</v>
          </cell>
          <cell r="DT592">
            <v>0</v>
          </cell>
          <cell r="DU592">
            <v>0</v>
          </cell>
          <cell r="DV592">
            <v>0</v>
          </cell>
          <cell r="DW592">
            <v>0</v>
          </cell>
          <cell r="DX592">
            <v>0</v>
          </cell>
          <cell r="DY592">
            <v>0</v>
          </cell>
          <cell r="DZ592">
            <v>0</v>
          </cell>
          <cell r="EA592">
            <v>0</v>
          </cell>
          <cell r="EB592">
            <v>0</v>
          </cell>
          <cell r="EC592">
            <v>0</v>
          </cell>
          <cell r="ED592">
            <v>0</v>
          </cell>
          <cell r="EE592">
            <v>0</v>
          </cell>
          <cell r="EF592">
            <v>0</v>
          </cell>
          <cell r="EG592">
            <v>0</v>
          </cell>
          <cell r="EH592">
            <v>0</v>
          </cell>
          <cell r="EI592">
            <v>0</v>
          </cell>
          <cell r="EJ592">
            <v>0</v>
          </cell>
        </row>
        <row r="593">
          <cell r="B593">
            <v>0</v>
          </cell>
          <cell r="C593">
            <v>0</v>
          </cell>
          <cell r="D593">
            <v>0</v>
          </cell>
          <cell r="E593">
            <v>0</v>
          </cell>
          <cell r="F593">
            <v>0</v>
          </cell>
          <cell r="G593">
            <v>0</v>
          </cell>
          <cell r="H593">
            <v>0</v>
          </cell>
          <cell r="I593">
            <v>4.5</v>
          </cell>
          <cell r="J593">
            <v>0</v>
          </cell>
          <cell r="K593">
            <v>0</v>
          </cell>
          <cell r="L593">
            <v>0</v>
          </cell>
          <cell r="M593">
            <v>0</v>
          </cell>
          <cell r="N593">
            <v>0</v>
          </cell>
          <cell r="O593">
            <v>0</v>
          </cell>
          <cell r="P593">
            <v>0</v>
          </cell>
          <cell r="Q593">
            <v>80</v>
          </cell>
          <cell r="R593">
            <v>0</v>
          </cell>
          <cell r="S593">
            <v>0</v>
          </cell>
          <cell r="T593">
            <v>0</v>
          </cell>
          <cell r="U593">
            <v>0</v>
          </cell>
          <cell r="V593">
            <v>0</v>
          </cell>
          <cell r="W593">
            <v>0</v>
          </cell>
          <cell r="X593">
            <v>0</v>
          </cell>
          <cell r="Y593">
            <v>0</v>
          </cell>
          <cell r="Z593">
            <v>0</v>
          </cell>
          <cell r="AA593">
            <v>0</v>
          </cell>
          <cell r="AB593">
            <v>0</v>
          </cell>
          <cell r="AC593">
            <v>0</v>
          </cell>
          <cell r="AD593">
            <v>0</v>
          </cell>
          <cell r="AE593">
            <v>0</v>
          </cell>
          <cell r="AF593">
            <v>0</v>
          </cell>
          <cell r="AG593">
            <v>0</v>
          </cell>
          <cell r="AH593">
            <v>0</v>
          </cell>
          <cell r="AI593">
            <v>0</v>
          </cell>
          <cell r="AJ593">
            <v>534.29999999999995</v>
          </cell>
          <cell r="AK593">
            <v>15.1</v>
          </cell>
          <cell r="AL593">
            <v>564.70000000000005</v>
          </cell>
          <cell r="AM593">
            <v>0</v>
          </cell>
          <cell r="AN593">
            <v>96</v>
          </cell>
          <cell r="AO593">
            <v>0</v>
          </cell>
          <cell r="AP593">
            <v>398.9</v>
          </cell>
          <cell r="AQ593">
            <v>335.5</v>
          </cell>
          <cell r="AR593">
            <v>0</v>
          </cell>
          <cell r="AS593">
            <v>0</v>
          </cell>
          <cell r="AT593">
            <v>0</v>
          </cell>
          <cell r="AU593">
            <v>102.92</v>
          </cell>
          <cell r="AV593">
            <v>0</v>
          </cell>
          <cell r="AW593">
            <v>0</v>
          </cell>
          <cell r="AX593">
            <v>0</v>
          </cell>
          <cell r="AY593">
            <v>0</v>
          </cell>
          <cell r="AZ593">
            <v>0</v>
          </cell>
          <cell r="BA593">
            <v>0</v>
          </cell>
          <cell r="BB593">
            <v>0</v>
          </cell>
          <cell r="BC593">
            <v>0</v>
          </cell>
          <cell r="BD593">
            <v>0</v>
          </cell>
          <cell r="BE593">
            <v>0</v>
          </cell>
          <cell r="BF593">
            <v>0</v>
          </cell>
          <cell r="BG593">
            <v>0</v>
          </cell>
          <cell r="BH593">
            <v>1.4</v>
          </cell>
          <cell r="BI593">
            <v>0</v>
          </cell>
          <cell r="BJ593">
            <v>0</v>
          </cell>
          <cell r="BK593">
            <v>0</v>
          </cell>
          <cell r="BL593">
            <v>0</v>
          </cell>
          <cell r="BM593">
            <v>0</v>
          </cell>
          <cell r="BN593">
            <v>0</v>
          </cell>
          <cell r="BO593">
            <v>0</v>
          </cell>
          <cell r="BP593">
            <v>0</v>
          </cell>
          <cell r="BQ593">
            <v>0</v>
          </cell>
          <cell r="BR593">
            <v>0</v>
          </cell>
          <cell r="BS593">
            <v>0</v>
          </cell>
          <cell r="BT593">
            <v>0</v>
          </cell>
          <cell r="BU593">
            <v>0</v>
          </cell>
          <cell r="BV593">
            <v>0</v>
          </cell>
          <cell r="BW593">
            <v>0</v>
          </cell>
          <cell r="BX593">
            <v>0</v>
          </cell>
          <cell r="BY593">
            <v>0</v>
          </cell>
          <cell r="BZ593">
            <v>0</v>
          </cell>
          <cell r="CA593">
            <v>0</v>
          </cell>
          <cell r="CB593">
            <v>0</v>
          </cell>
          <cell r="CC593">
            <v>0</v>
          </cell>
          <cell r="CD593">
            <v>0</v>
          </cell>
          <cell r="CE593">
            <v>0</v>
          </cell>
          <cell r="CF593">
            <v>0</v>
          </cell>
          <cell r="CG593">
            <v>0</v>
          </cell>
          <cell r="CH593">
            <v>0</v>
          </cell>
          <cell r="CI593">
            <v>0</v>
          </cell>
          <cell r="CJ593">
            <v>0</v>
          </cell>
          <cell r="CK593">
            <v>0</v>
          </cell>
          <cell r="CL593">
            <v>0</v>
          </cell>
          <cell r="CM593">
            <v>0</v>
          </cell>
          <cell r="CN593">
            <v>0</v>
          </cell>
          <cell r="CO593">
            <v>0</v>
          </cell>
          <cell r="CP593">
            <v>0</v>
          </cell>
          <cell r="CQ593">
            <v>0</v>
          </cell>
          <cell r="CR593">
            <v>0</v>
          </cell>
          <cell r="CS593">
            <v>0</v>
          </cell>
          <cell r="CT593">
            <v>0</v>
          </cell>
          <cell r="CU593">
            <v>0</v>
          </cell>
          <cell r="CV593">
            <v>0</v>
          </cell>
          <cell r="CW593">
            <v>0</v>
          </cell>
          <cell r="CX593">
            <v>0</v>
          </cell>
          <cell r="CY593">
            <v>0</v>
          </cell>
          <cell r="CZ593">
            <v>0</v>
          </cell>
          <cell r="DA593">
            <v>0</v>
          </cell>
          <cell r="DB593">
            <v>0</v>
          </cell>
          <cell r="DC593">
            <v>0</v>
          </cell>
          <cell r="DD593">
            <v>0</v>
          </cell>
          <cell r="DE593">
            <v>0</v>
          </cell>
          <cell r="DF593">
            <v>0</v>
          </cell>
          <cell r="DG593">
            <v>0</v>
          </cell>
          <cell r="DH593">
            <v>0</v>
          </cell>
          <cell r="DI593">
            <v>0</v>
          </cell>
          <cell r="DJ593">
            <v>0</v>
          </cell>
          <cell r="DK593">
            <v>0</v>
          </cell>
          <cell r="DL593">
            <v>0</v>
          </cell>
          <cell r="DM593">
            <v>0</v>
          </cell>
          <cell r="DN593">
            <v>0</v>
          </cell>
          <cell r="DO593">
            <v>0</v>
          </cell>
          <cell r="DP593">
            <v>0</v>
          </cell>
          <cell r="DQ593">
            <v>0</v>
          </cell>
          <cell r="DR593">
            <v>0</v>
          </cell>
          <cell r="DS593">
            <v>0</v>
          </cell>
          <cell r="DT593">
            <v>0</v>
          </cell>
          <cell r="DU593">
            <v>0</v>
          </cell>
          <cell r="DV593">
            <v>0</v>
          </cell>
          <cell r="DW593">
            <v>0</v>
          </cell>
          <cell r="DX593">
            <v>0</v>
          </cell>
          <cell r="DY593">
            <v>0</v>
          </cell>
          <cell r="DZ593">
            <v>0</v>
          </cell>
          <cell r="EA593">
            <v>0</v>
          </cell>
          <cell r="EB593">
            <v>0</v>
          </cell>
          <cell r="EC593">
            <v>0</v>
          </cell>
          <cell r="ED593">
            <v>0</v>
          </cell>
          <cell r="EE593">
            <v>0</v>
          </cell>
          <cell r="EF593">
            <v>0</v>
          </cell>
          <cell r="EG593">
            <v>0</v>
          </cell>
          <cell r="EH593">
            <v>0</v>
          </cell>
          <cell r="EI593">
            <v>0</v>
          </cell>
          <cell r="EJ593">
            <v>0</v>
          </cell>
        </row>
        <row r="594">
          <cell r="B594">
            <v>0</v>
          </cell>
          <cell r="C594">
            <v>0</v>
          </cell>
          <cell r="D594">
            <v>0</v>
          </cell>
          <cell r="E594">
            <v>0</v>
          </cell>
          <cell r="F594">
            <v>0</v>
          </cell>
          <cell r="G594">
            <v>0</v>
          </cell>
          <cell r="H594">
            <v>0</v>
          </cell>
          <cell r="I594">
            <v>0</v>
          </cell>
          <cell r="J594">
            <v>0</v>
          </cell>
          <cell r="K594">
            <v>0</v>
          </cell>
          <cell r="L594">
            <v>0</v>
          </cell>
          <cell r="M594">
            <v>0</v>
          </cell>
          <cell r="N594">
            <v>0</v>
          </cell>
          <cell r="O594">
            <v>0</v>
          </cell>
          <cell r="P594">
            <v>0</v>
          </cell>
          <cell r="Q594">
            <v>60</v>
          </cell>
          <cell r="R594">
            <v>0</v>
          </cell>
          <cell r="S594">
            <v>0</v>
          </cell>
          <cell r="T594">
            <v>0</v>
          </cell>
          <cell r="U594">
            <v>0</v>
          </cell>
          <cell r="V594">
            <v>0</v>
          </cell>
          <cell r="W594">
            <v>0</v>
          </cell>
          <cell r="X594">
            <v>0</v>
          </cell>
          <cell r="Y594">
            <v>0</v>
          </cell>
          <cell r="Z594">
            <v>0</v>
          </cell>
          <cell r="AA594">
            <v>0</v>
          </cell>
          <cell r="AB594">
            <v>0</v>
          </cell>
          <cell r="AC594">
            <v>0</v>
          </cell>
          <cell r="AD594">
            <v>0</v>
          </cell>
          <cell r="AE594">
            <v>0</v>
          </cell>
          <cell r="AF594">
            <v>0</v>
          </cell>
          <cell r="AG594">
            <v>0</v>
          </cell>
          <cell r="AH594">
            <v>0</v>
          </cell>
          <cell r="AI594">
            <v>0</v>
          </cell>
          <cell r="AJ594">
            <v>25</v>
          </cell>
          <cell r="AK594">
            <v>0</v>
          </cell>
          <cell r="AL594">
            <v>287.7</v>
          </cell>
          <cell r="AM594">
            <v>0</v>
          </cell>
          <cell r="AN594">
            <v>96</v>
          </cell>
          <cell r="AO594">
            <v>0</v>
          </cell>
          <cell r="AP594">
            <v>395.4</v>
          </cell>
          <cell r="AQ594">
            <v>0</v>
          </cell>
          <cell r="AR594">
            <v>0</v>
          </cell>
          <cell r="AS594">
            <v>0</v>
          </cell>
          <cell r="AT594">
            <v>0</v>
          </cell>
          <cell r="AU594">
            <v>86.4</v>
          </cell>
          <cell r="AV594">
            <v>0</v>
          </cell>
          <cell r="AW594">
            <v>0</v>
          </cell>
          <cell r="AX594">
            <v>0</v>
          </cell>
          <cell r="AY594">
            <v>0</v>
          </cell>
          <cell r="AZ594">
            <v>0</v>
          </cell>
          <cell r="BA594">
            <v>0</v>
          </cell>
          <cell r="BB594">
            <v>0</v>
          </cell>
          <cell r="BC594">
            <v>0</v>
          </cell>
          <cell r="BD594">
            <v>0</v>
          </cell>
          <cell r="BE594">
            <v>0</v>
          </cell>
          <cell r="BF594">
            <v>0</v>
          </cell>
          <cell r="BG594">
            <v>0</v>
          </cell>
          <cell r="BH594">
            <v>10.4</v>
          </cell>
          <cell r="BI594">
            <v>0</v>
          </cell>
          <cell r="BJ594">
            <v>0</v>
          </cell>
          <cell r="BK594">
            <v>0</v>
          </cell>
          <cell r="BL594">
            <v>0</v>
          </cell>
          <cell r="BM594">
            <v>0</v>
          </cell>
          <cell r="BN594">
            <v>0</v>
          </cell>
          <cell r="BO594">
            <v>0</v>
          </cell>
          <cell r="BP594">
            <v>0</v>
          </cell>
          <cell r="BQ594">
            <v>0</v>
          </cell>
          <cell r="BR594">
            <v>0</v>
          </cell>
          <cell r="BS594">
            <v>0</v>
          </cell>
          <cell r="BT594">
            <v>0</v>
          </cell>
          <cell r="BU594">
            <v>0</v>
          </cell>
          <cell r="BV594">
            <v>0</v>
          </cell>
          <cell r="BW594">
            <v>0</v>
          </cell>
          <cell r="BX594">
            <v>0</v>
          </cell>
          <cell r="BY594">
            <v>0</v>
          </cell>
          <cell r="BZ594">
            <v>0</v>
          </cell>
          <cell r="CA594">
            <v>0</v>
          </cell>
          <cell r="CB594">
            <v>0</v>
          </cell>
          <cell r="CC594">
            <v>0</v>
          </cell>
          <cell r="CD594">
            <v>0</v>
          </cell>
          <cell r="CE594">
            <v>0</v>
          </cell>
          <cell r="CF594">
            <v>0</v>
          </cell>
          <cell r="CG594">
            <v>0</v>
          </cell>
          <cell r="CH594">
            <v>0</v>
          </cell>
          <cell r="CI594">
            <v>0</v>
          </cell>
          <cell r="CJ594">
            <v>0</v>
          </cell>
          <cell r="CK594">
            <v>0</v>
          </cell>
          <cell r="CL594">
            <v>0</v>
          </cell>
          <cell r="CM594">
            <v>0</v>
          </cell>
          <cell r="CN594">
            <v>0</v>
          </cell>
          <cell r="CO594">
            <v>0</v>
          </cell>
          <cell r="CP594">
            <v>0</v>
          </cell>
          <cell r="CQ594">
            <v>0</v>
          </cell>
          <cell r="CR594">
            <v>0</v>
          </cell>
          <cell r="CS594">
            <v>0</v>
          </cell>
          <cell r="CT594">
            <v>0</v>
          </cell>
          <cell r="CU594">
            <v>0</v>
          </cell>
          <cell r="CV594">
            <v>0</v>
          </cell>
          <cell r="CW594">
            <v>0</v>
          </cell>
          <cell r="CX594">
            <v>0</v>
          </cell>
          <cell r="CY594">
            <v>0</v>
          </cell>
          <cell r="CZ594">
            <v>0</v>
          </cell>
          <cell r="DA594">
            <v>0</v>
          </cell>
          <cell r="DB594">
            <v>0</v>
          </cell>
          <cell r="DC594">
            <v>0</v>
          </cell>
          <cell r="DD594">
            <v>0</v>
          </cell>
          <cell r="DE594">
            <v>0</v>
          </cell>
          <cell r="DF594">
            <v>0</v>
          </cell>
          <cell r="DG594">
            <v>0</v>
          </cell>
          <cell r="DH594">
            <v>0</v>
          </cell>
          <cell r="DI594">
            <v>0</v>
          </cell>
          <cell r="DJ594">
            <v>0</v>
          </cell>
          <cell r="DK594">
            <v>0</v>
          </cell>
          <cell r="DL594">
            <v>0</v>
          </cell>
          <cell r="DM594">
            <v>0</v>
          </cell>
          <cell r="DN594">
            <v>0</v>
          </cell>
          <cell r="DO594">
            <v>0</v>
          </cell>
          <cell r="DP594">
            <v>0</v>
          </cell>
          <cell r="DQ594">
            <v>0</v>
          </cell>
          <cell r="DR594">
            <v>0</v>
          </cell>
          <cell r="DS594">
            <v>0</v>
          </cell>
          <cell r="DT594">
            <v>0</v>
          </cell>
          <cell r="DU594">
            <v>0</v>
          </cell>
          <cell r="DV594">
            <v>0</v>
          </cell>
          <cell r="DW594">
            <v>0</v>
          </cell>
          <cell r="DX594">
            <v>0</v>
          </cell>
          <cell r="DY594">
            <v>0</v>
          </cell>
          <cell r="DZ594">
            <v>0</v>
          </cell>
          <cell r="EA594">
            <v>0</v>
          </cell>
          <cell r="EB594">
            <v>0</v>
          </cell>
          <cell r="EC594">
            <v>0</v>
          </cell>
          <cell r="ED594">
            <v>0</v>
          </cell>
          <cell r="EE594">
            <v>0</v>
          </cell>
          <cell r="EF594">
            <v>0</v>
          </cell>
          <cell r="EG594">
            <v>0</v>
          </cell>
          <cell r="EH594">
            <v>0</v>
          </cell>
          <cell r="EI594">
            <v>0</v>
          </cell>
          <cell r="EJ594">
            <v>0</v>
          </cell>
        </row>
        <row r="595">
          <cell r="B595">
            <v>0</v>
          </cell>
          <cell r="C595">
            <v>0</v>
          </cell>
          <cell r="D595">
            <v>0</v>
          </cell>
          <cell r="E595">
            <v>0</v>
          </cell>
          <cell r="F595">
            <v>0</v>
          </cell>
          <cell r="G595">
            <v>0</v>
          </cell>
          <cell r="H595">
            <v>0</v>
          </cell>
          <cell r="I595">
            <v>5</v>
          </cell>
          <cell r="J595">
            <v>0</v>
          </cell>
          <cell r="K595">
            <v>0</v>
          </cell>
          <cell r="L595">
            <v>0</v>
          </cell>
          <cell r="M595">
            <v>0</v>
          </cell>
          <cell r="N595">
            <v>0</v>
          </cell>
          <cell r="O595">
            <v>0</v>
          </cell>
          <cell r="P595">
            <v>0</v>
          </cell>
          <cell r="Q595">
            <v>60</v>
          </cell>
          <cell r="R595">
            <v>0</v>
          </cell>
          <cell r="S595">
            <v>0</v>
          </cell>
          <cell r="T595">
            <v>0</v>
          </cell>
          <cell r="U595">
            <v>0</v>
          </cell>
          <cell r="V595">
            <v>0</v>
          </cell>
          <cell r="W595">
            <v>0</v>
          </cell>
          <cell r="X595">
            <v>0</v>
          </cell>
          <cell r="Y595">
            <v>0</v>
          </cell>
          <cell r="Z595">
            <v>0</v>
          </cell>
          <cell r="AA595">
            <v>0</v>
          </cell>
          <cell r="AB595">
            <v>0</v>
          </cell>
          <cell r="AC595">
            <v>0</v>
          </cell>
          <cell r="AD595">
            <v>0</v>
          </cell>
          <cell r="AE595">
            <v>0</v>
          </cell>
          <cell r="AF595">
            <v>0</v>
          </cell>
          <cell r="AG595">
            <v>0</v>
          </cell>
          <cell r="AH595">
            <v>0</v>
          </cell>
          <cell r="AI595">
            <v>0</v>
          </cell>
          <cell r="AJ595">
            <v>169.4</v>
          </cell>
          <cell r="AK595">
            <v>268.5</v>
          </cell>
          <cell r="AL595">
            <v>443.4</v>
          </cell>
          <cell r="AM595">
            <v>0</v>
          </cell>
          <cell r="AN595">
            <v>96</v>
          </cell>
          <cell r="AO595">
            <v>0</v>
          </cell>
          <cell r="AP595">
            <v>265.10000000000002</v>
          </cell>
          <cell r="AQ595">
            <v>1090.5999999999999</v>
          </cell>
          <cell r="AR595">
            <v>0</v>
          </cell>
          <cell r="AS595">
            <v>0</v>
          </cell>
          <cell r="AT595">
            <v>0</v>
          </cell>
          <cell r="AU595">
            <v>80.52</v>
          </cell>
          <cell r="AV595">
            <v>0</v>
          </cell>
          <cell r="AW595">
            <v>0</v>
          </cell>
          <cell r="AX595">
            <v>0</v>
          </cell>
          <cell r="AY595">
            <v>0</v>
          </cell>
          <cell r="AZ595">
            <v>0</v>
          </cell>
          <cell r="BA595">
            <v>0</v>
          </cell>
          <cell r="BB595">
            <v>0</v>
          </cell>
          <cell r="BC595">
            <v>0</v>
          </cell>
          <cell r="BD595">
            <v>0</v>
          </cell>
          <cell r="BE595">
            <v>0</v>
          </cell>
          <cell r="BF595">
            <v>0</v>
          </cell>
          <cell r="BG595">
            <v>0</v>
          </cell>
          <cell r="BH595">
            <v>10.4</v>
          </cell>
          <cell r="BI595">
            <v>0</v>
          </cell>
          <cell r="BJ595">
            <v>0</v>
          </cell>
          <cell r="BK595">
            <v>0</v>
          </cell>
          <cell r="BL595">
            <v>0</v>
          </cell>
          <cell r="BM595">
            <v>0</v>
          </cell>
          <cell r="BN595">
            <v>0</v>
          </cell>
          <cell r="BO595">
            <v>0</v>
          </cell>
          <cell r="BP595">
            <v>0</v>
          </cell>
          <cell r="BQ595">
            <v>0</v>
          </cell>
          <cell r="BR595">
            <v>0</v>
          </cell>
          <cell r="BS595">
            <v>0</v>
          </cell>
          <cell r="BT595">
            <v>0</v>
          </cell>
          <cell r="BU595">
            <v>0</v>
          </cell>
          <cell r="BV595">
            <v>0</v>
          </cell>
          <cell r="BW595">
            <v>0</v>
          </cell>
          <cell r="BX595">
            <v>0</v>
          </cell>
          <cell r="BY595">
            <v>0</v>
          </cell>
          <cell r="BZ595">
            <v>0</v>
          </cell>
          <cell r="CA595">
            <v>0</v>
          </cell>
          <cell r="CB595">
            <v>0</v>
          </cell>
          <cell r="CC595">
            <v>0</v>
          </cell>
          <cell r="CD595">
            <v>0</v>
          </cell>
          <cell r="CE595">
            <v>0</v>
          </cell>
          <cell r="CF595">
            <v>0</v>
          </cell>
          <cell r="CG595">
            <v>0</v>
          </cell>
          <cell r="CH595">
            <v>0</v>
          </cell>
          <cell r="CI595">
            <v>0</v>
          </cell>
          <cell r="CJ595">
            <v>0</v>
          </cell>
          <cell r="CK595">
            <v>0</v>
          </cell>
          <cell r="CL595">
            <v>0</v>
          </cell>
          <cell r="CM595">
            <v>0</v>
          </cell>
          <cell r="CN595">
            <v>0</v>
          </cell>
          <cell r="CO595">
            <v>0</v>
          </cell>
          <cell r="CP595">
            <v>0</v>
          </cell>
          <cell r="CQ595">
            <v>0</v>
          </cell>
          <cell r="CR595">
            <v>0</v>
          </cell>
          <cell r="CS595">
            <v>0</v>
          </cell>
          <cell r="CT595">
            <v>0</v>
          </cell>
          <cell r="CU595">
            <v>0</v>
          </cell>
          <cell r="CV595">
            <v>0</v>
          </cell>
          <cell r="CW595">
            <v>0</v>
          </cell>
          <cell r="CX595">
            <v>0</v>
          </cell>
          <cell r="CY595">
            <v>0</v>
          </cell>
          <cell r="CZ595">
            <v>0</v>
          </cell>
          <cell r="DA595">
            <v>0</v>
          </cell>
          <cell r="DB595">
            <v>0</v>
          </cell>
          <cell r="DC595">
            <v>0</v>
          </cell>
          <cell r="DD595">
            <v>0</v>
          </cell>
          <cell r="DE595">
            <v>0</v>
          </cell>
          <cell r="DF595">
            <v>0</v>
          </cell>
          <cell r="DG595">
            <v>0</v>
          </cell>
          <cell r="DH595">
            <v>0</v>
          </cell>
          <cell r="DI595">
            <v>0</v>
          </cell>
          <cell r="DJ595">
            <v>0</v>
          </cell>
          <cell r="DK595">
            <v>0</v>
          </cell>
          <cell r="DL595">
            <v>0</v>
          </cell>
          <cell r="DM595">
            <v>0</v>
          </cell>
          <cell r="DN595">
            <v>0</v>
          </cell>
          <cell r="DO595">
            <v>0</v>
          </cell>
          <cell r="DP595">
            <v>0</v>
          </cell>
          <cell r="DQ595">
            <v>0</v>
          </cell>
          <cell r="DR595">
            <v>0</v>
          </cell>
          <cell r="DS595">
            <v>0</v>
          </cell>
          <cell r="DT595">
            <v>0</v>
          </cell>
          <cell r="DU595">
            <v>0</v>
          </cell>
          <cell r="DV595">
            <v>0</v>
          </cell>
          <cell r="DW595">
            <v>0</v>
          </cell>
          <cell r="DX595">
            <v>0</v>
          </cell>
          <cell r="DY595">
            <v>0</v>
          </cell>
          <cell r="DZ595">
            <v>0</v>
          </cell>
          <cell r="EA595">
            <v>0</v>
          </cell>
          <cell r="EB595">
            <v>0</v>
          </cell>
          <cell r="EC595">
            <v>0</v>
          </cell>
          <cell r="ED595">
            <v>0</v>
          </cell>
          <cell r="EE595">
            <v>0</v>
          </cell>
          <cell r="EF595">
            <v>0</v>
          </cell>
          <cell r="EG595">
            <v>0</v>
          </cell>
          <cell r="EH595">
            <v>0</v>
          </cell>
          <cell r="EI595">
            <v>0</v>
          </cell>
          <cell r="EJ595">
            <v>0</v>
          </cell>
        </row>
        <row r="596">
          <cell r="B596">
            <v>0</v>
          </cell>
          <cell r="C596">
            <v>0</v>
          </cell>
          <cell r="D596">
            <v>0</v>
          </cell>
          <cell r="E596">
            <v>0</v>
          </cell>
          <cell r="F596">
            <v>0</v>
          </cell>
          <cell r="G596">
            <v>0</v>
          </cell>
          <cell r="H596">
            <v>0</v>
          </cell>
          <cell r="I596">
            <v>0</v>
          </cell>
          <cell r="J596">
            <v>0</v>
          </cell>
          <cell r="K596">
            <v>0</v>
          </cell>
          <cell r="L596">
            <v>0</v>
          </cell>
          <cell r="M596">
            <v>0</v>
          </cell>
          <cell r="N596">
            <v>0</v>
          </cell>
          <cell r="O596">
            <v>0</v>
          </cell>
          <cell r="P596">
            <v>0</v>
          </cell>
          <cell r="Q596">
            <v>67</v>
          </cell>
          <cell r="R596">
            <v>0</v>
          </cell>
          <cell r="S596">
            <v>0</v>
          </cell>
          <cell r="T596">
            <v>0</v>
          </cell>
          <cell r="U596">
            <v>0</v>
          </cell>
          <cell r="V596">
            <v>0</v>
          </cell>
          <cell r="W596">
            <v>0</v>
          </cell>
          <cell r="X596">
            <v>0</v>
          </cell>
          <cell r="Y596">
            <v>0</v>
          </cell>
          <cell r="Z596">
            <v>0</v>
          </cell>
          <cell r="AA596">
            <v>0</v>
          </cell>
          <cell r="AB596">
            <v>0</v>
          </cell>
          <cell r="AC596">
            <v>0</v>
          </cell>
          <cell r="AD596">
            <v>0</v>
          </cell>
          <cell r="AE596">
            <v>0</v>
          </cell>
          <cell r="AF596">
            <v>0</v>
          </cell>
          <cell r="AG596">
            <v>0</v>
          </cell>
          <cell r="AH596">
            <v>0</v>
          </cell>
          <cell r="AI596">
            <v>0</v>
          </cell>
          <cell r="AJ596">
            <v>0</v>
          </cell>
          <cell r="AK596">
            <v>0</v>
          </cell>
          <cell r="AL596">
            <v>387.8</v>
          </cell>
          <cell r="AM596">
            <v>0</v>
          </cell>
          <cell r="AN596">
            <v>0</v>
          </cell>
          <cell r="AO596">
            <v>0</v>
          </cell>
          <cell r="AP596">
            <v>424.8</v>
          </cell>
          <cell r="AQ596">
            <v>0</v>
          </cell>
          <cell r="AR596">
            <v>0</v>
          </cell>
          <cell r="AS596">
            <v>0</v>
          </cell>
          <cell r="AT596">
            <v>0</v>
          </cell>
          <cell r="AU596">
            <v>53</v>
          </cell>
          <cell r="AV596">
            <v>0</v>
          </cell>
          <cell r="AW596">
            <v>0</v>
          </cell>
          <cell r="AX596">
            <v>0</v>
          </cell>
          <cell r="AY596">
            <v>0</v>
          </cell>
          <cell r="AZ596">
            <v>0</v>
          </cell>
          <cell r="BA596">
            <v>0</v>
          </cell>
          <cell r="BB596">
            <v>0</v>
          </cell>
          <cell r="BC596">
            <v>0</v>
          </cell>
          <cell r="BD596">
            <v>0</v>
          </cell>
          <cell r="BE596">
            <v>0</v>
          </cell>
          <cell r="BF596">
            <v>0</v>
          </cell>
          <cell r="BG596">
            <v>0</v>
          </cell>
          <cell r="BH596">
            <v>8.1999999999999993</v>
          </cell>
          <cell r="BI596">
            <v>0</v>
          </cell>
          <cell r="BJ596">
            <v>0</v>
          </cell>
          <cell r="BK596">
            <v>0</v>
          </cell>
          <cell r="BL596">
            <v>0</v>
          </cell>
          <cell r="BM596">
            <v>0</v>
          </cell>
          <cell r="BN596">
            <v>0</v>
          </cell>
          <cell r="BO596">
            <v>0</v>
          </cell>
          <cell r="BP596">
            <v>0</v>
          </cell>
          <cell r="BQ596">
            <v>0</v>
          </cell>
          <cell r="BR596">
            <v>0</v>
          </cell>
          <cell r="BS596">
            <v>0</v>
          </cell>
          <cell r="BT596">
            <v>0</v>
          </cell>
          <cell r="BU596">
            <v>0</v>
          </cell>
          <cell r="BV596">
            <v>0</v>
          </cell>
          <cell r="BW596">
            <v>0</v>
          </cell>
          <cell r="BX596">
            <v>0</v>
          </cell>
          <cell r="BY596">
            <v>0</v>
          </cell>
          <cell r="BZ596">
            <v>0</v>
          </cell>
          <cell r="CA596">
            <v>0</v>
          </cell>
          <cell r="CB596">
            <v>0</v>
          </cell>
          <cell r="CC596">
            <v>0</v>
          </cell>
          <cell r="CD596">
            <v>0</v>
          </cell>
          <cell r="CE596">
            <v>0</v>
          </cell>
          <cell r="CF596">
            <v>0</v>
          </cell>
          <cell r="CG596">
            <v>0</v>
          </cell>
          <cell r="CH596">
            <v>0</v>
          </cell>
          <cell r="CI596">
            <v>0</v>
          </cell>
          <cell r="CJ596">
            <v>0</v>
          </cell>
          <cell r="CK596">
            <v>0</v>
          </cell>
          <cell r="CL596">
            <v>0</v>
          </cell>
          <cell r="CM596">
            <v>0</v>
          </cell>
          <cell r="CN596">
            <v>0</v>
          </cell>
          <cell r="CO596">
            <v>0</v>
          </cell>
          <cell r="CP596">
            <v>0</v>
          </cell>
          <cell r="CQ596">
            <v>0</v>
          </cell>
          <cell r="CR596">
            <v>0</v>
          </cell>
          <cell r="CS596">
            <v>0</v>
          </cell>
          <cell r="CT596">
            <v>0</v>
          </cell>
          <cell r="CU596">
            <v>0</v>
          </cell>
          <cell r="CV596">
            <v>0</v>
          </cell>
          <cell r="CW596">
            <v>0</v>
          </cell>
          <cell r="CX596">
            <v>0</v>
          </cell>
          <cell r="CY596">
            <v>0</v>
          </cell>
          <cell r="CZ596">
            <v>0</v>
          </cell>
          <cell r="DA596">
            <v>0</v>
          </cell>
          <cell r="DB596">
            <v>0</v>
          </cell>
          <cell r="DC596">
            <v>0</v>
          </cell>
          <cell r="DD596">
            <v>0</v>
          </cell>
          <cell r="DE596">
            <v>0</v>
          </cell>
          <cell r="DF596">
            <v>0</v>
          </cell>
          <cell r="DG596">
            <v>0</v>
          </cell>
          <cell r="DH596">
            <v>0</v>
          </cell>
          <cell r="DI596">
            <v>0</v>
          </cell>
          <cell r="DJ596">
            <v>0</v>
          </cell>
          <cell r="DK596">
            <v>0</v>
          </cell>
          <cell r="DL596">
            <v>0</v>
          </cell>
          <cell r="DM596">
            <v>0</v>
          </cell>
          <cell r="DN596">
            <v>0</v>
          </cell>
          <cell r="DO596">
            <v>0</v>
          </cell>
          <cell r="DP596">
            <v>0</v>
          </cell>
          <cell r="DQ596">
            <v>0</v>
          </cell>
          <cell r="DR596">
            <v>0</v>
          </cell>
          <cell r="DS596">
            <v>0</v>
          </cell>
          <cell r="DT596">
            <v>0</v>
          </cell>
          <cell r="DU596">
            <v>0</v>
          </cell>
          <cell r="DV596">
            <v>0</v>
          </cell>
          <cell r="DW596">
            <v>0</v>
          </cell>
          <cell r="DX596">
            <v>0</v>
          </cell>
          <cell r="DY596">
            <v>0</v>
          </cell>
          <cell r="DZ596">
            <v>0</v>
          </cell>
          <cell r="EA596">
            <v>0</v>
          </cell>
          <cell r="EB596">
            <v>0</v>
          </cell>
          <cell r="EC596">
            <v>0</v>
          </cell>
          <cell r="ED596">
            <v>0</v>
          </cell>
          <cell r="EE596">
            <v>0</v>
          </cell>
          <cell r="EF596">
            <v>0</v>
          </cell>
          <cell r="EG596">
            <v>0</v>
          </cell>
          <cell r="EH596">
            <v>0</v>
          </cell>
          <cell r="EI596">
            <v>0</v>
          </cell>
          <cell r="EJ596">
            <v>0</v>
          </cell>
        </row>
        <row r="597">
          <cell r="B597">
            <v>0</v>
          </cell>
          <cell r="C597">
            <v>0</v>
          </cell>
          <cell r="D597">
            <v>0</v>
          </cell>
          <cell r="E597">
            <v>0</v>
          </cell>
          <cell r="F597">
            <v>0</v>
          </cell>
          <cell r="G597">
            <v>0</v>
          </cell>
          <cell r="H597">
            <v>0</v>
          </cell>
          <cell r="I597">
            <v>0</v>
          </cell>
          <cell r="J597">
            <v>0</v>
          </cell>
          <cell r="K597">
            <v>0</v>
          </cell>
          <cell r="L597">
            <v>0</v>
          </cell>
          <cell r="M597">
            <v>0</v>
          </cell>
          <cell r="N597">
            <v>0</v>
          </cell>
          <cell r="O597">
            <v>0</v>
          </cell>
          <cell r="P597">
            <v>0</v>
          </cell>
          <cell r="Q597">
            <v>67</v>
          </cell>
          <cell r="R597">
            <v>0</v>
          </cell>
          <cell r="S597">
            <v>0</v>
          </cell>
          <cell r="T597">
            <v>0</v>
          </cell>
          <cell r="U597">
            <v>0</v>
          </cell>
          <cell r="V597">
            <v>0</v>
          </cell>
          <cell r="W597">
            <v>0</v>
          </cell>
          <cell r="X597">
            <v>0</v>
          </cell>
          <cell r="Y597">
            <v>0</v>
          </cell>
          <cell r="Z597">
            <v>0</v>
          </cell>
          <cell r="AA597">
            <v>0</v>
          </cell>
          <cell r="AB597">
            <v>0</v>
          </cell>
          <cell r="AC597">
            <v>0</v>
          </cell>
          <cell r="AD597">
            <v>0</v>
          </cell>
          <cell r="AE597">
            <v>0</v>
          </cell>
          <cell r="AF597">
            <v>0</v>
          </cell>
          <cell r="AG597">
            <v>0</v>
          </cell>
          <cell r="AH597">
            <v>0</v>
          </cell>
          <cell r="AI597">
            <v>0</v>
          </cell>
          <cell r="AJ597">
            <v>26.9</v>
          </cell>
          <cell r="AK597">
            <v>0</v>
          </cell>
          <cell r="AL597">
            <v>221.4</v>
          </cell>
          <cell r="AM597">
            <v>0</v>
          </cell>
          <cell r="AN597">
            <v>0</v>
          </cell>
          <cell r="AO597">
            <v>0</v>
          </cell>
          <cell r="AP597">
            <v>289.7</v>
          </cell>
          <cell r="AQ597">
            <v>567</v>
          </cell>
          <cell r="AR597">
            <v>0</v>
          </cell>
          <cell r="AS597">
            <v>0</v>
          </cell>
          <cell r="AT597">
            <v>0</v>
          </cell>
          <cell r="AU597">
            <v>45.9</v>
          </cell>
          <cell r="AV597">
            <v>0</v>
          </cell>
          <cell r="AW597">
            <v>0</v>
          </cell>
          <cell r="AX597">
            <v>0</v>
          </cell>
          <cell r="AY597">
            <v>0</v>
          </cell>
          <cell r="AZ597">
            <v>0</v>
          </cell>
          <cell r="BA597">
            <v>0</v>
          </cell>
          <cell r="BB597">
            <v>0</v>
          </cell>
          <cell r="BC597">
            <v>0</v>
          </cell>
          <cell r="BD597">
            <v>0</v>
          </cell>
          <cell r="BE597">
            <v>0</v>
          </cell>
          <cell r="BF597">
            <v>0</v>
          </cell>
          <cell r="BG597">
            <v>0</v>
          </cell>
          <cell r="BH597">
            <v>8.1999999999999993</v>
          </cell>
          <cell r="BI597">
            <v>0</v>
          </cell>
          <cell r="BJ597">
            <v>0</v>
          </cell>
          <cell r="BK597">
            <v>0</v>
          </cell>
          <cell r="BL597">
            <v>0</v>
          </cell>
          <cell r="BM597">
            <v>0</v>
          </cell>
          <cell r="BN597">
            <v>0</v>
          </cell>
          <cell r="BO597">
            <v>0</v>
          </cell>
          <cell r="BP597">
            <v>0</v>
          </cell>
          <cell r="BQ597">
            <v>0</v>
          </cell>
          <cell r="BR597">
            <v>0</v>
          </cell>
          <cell r="BS597">
            <v>0</v>
          </cell>
          <cell r="BT597">
            <v>0</v>
          </cell>
          <cell r="BU597">
            <v>0</v>
          </cell>
          <cell r="BV597">
            <v>0</v>
          </cell>
          <cell r="BW597">
            <v>0</v>
          </cell>
          <cell r="BX597">
            <v>0</v>
          </cell>
          <cell r="BY597">
            <v>0</v>
          </cell>
          <cell r="BZ597">
            <v>0</v>
          </cell>
          <cell r="CA597">
            <v>0</v>
          </cell>
          <cell r="CB597">
            <v>0</v>
          </cell>
          <cell r="CC597">
            <v>0</v>
          </cell>
          <cell r="CD597">
            <v>0</v>
          </cell>
          <cell r="CE597">
            <v>0</v>
          </cell>
          <cell r="CF597">
            <v>0</v>
          </cell>
          <cell r="CG597">
            <v>0</v>
          </cell>
          <cell r="CH597">
            <v>0</v>
          </cell>
          <cell r="CI597">
            <v>0</v>
          </cell>
          <cell r="CJ597">
            <v>0</v>
          </cell>
          <cell r="CK597">
            <v>0</v>
          </cell>
          <cell r="CL597">
            <v>0</v>
          </cell>
          <cell r="CM597">
            <v>0</v>
          </cell>
          <cell r="CN597">
            <v>0</v>
          </cell>
          <cell r="CO597">
            <v>0</v>
          </cell>
          <cell r="CP597">
            <v>0</v>
          </cell>
          <cell r="CQ597">
            <v>0</v>
          </cell>
          <cell r="CR597">
            <v>0</v>
          </cell>
          <cell r="CS597">
            <v>0</v>
          </cell>
          <cell r="CT597">
            <v>0</v>
          </cell>
          <cell r="CU597">
            <v>0</v>
          </cell>
          <cell r="CV597">
            <v>0</v>
          </cell>
          <cell r="CW597">
            <v>0</v>
          </cell>
          <cell r="CX597">
            <v>0</v>
          </cell>
          <cell r="CY597">
            <v>0</v>
          </cell>
          <cell r="CZ597">
            <v>0</v>
          </cell>
          <cell r="DA597">
            <v>0</v>
          </cell>
          <cell r="DB597">
            <v>0</v>
          </cell>
          <cell r="DC597">
            <v>0</v>
          </cell>
          <cell r="DD597">
            <v>0</v>
          </cell>
          <cell r="DE597">
            <v>0</v>
          </cell>
          <cell r="DF597">
            <v>0</v>
          </cell>
          <cell r="DG597">
            <v>0</v>
          </cell>
          <cell r="DH597">
            <v>0</v>
          </cell>
          <cell r="DI597">
            <v>0</v>
          </cell>
          <cell r="DJ597">
            <v>0</v>
          </cell>
          <cell r="DK597">
            <v>0</v>
          </cell>
          <cell r="DL597">
            <v>0</v>
          </cell>
          <cell r="DM597">
            <v>0</v>
          </cell>
          <cell r="DN597">
            <v>0</v>
          </cell>
          <cell r="DO597">
            <v>0</v>
          </cell>
          <cell r="DP597">
            <v>0</v>
          </cell>
          <cell r="DQ597">
            <v>0</v>
          </cell>
          <cell r="DR597">
            <v>0</v>
          </cell>
          <cell r="DS597">
            <v>0</v>
          </cell>
          <cell r="DT597">
            <v>0</v>
          </cell>
          <cell r="DU597">
            <v>0</v>
          </cell>
          <cell r="DV597">
            <v>0</v>
          </cell>
          <cell r="DW597">
            <v>0</v>
          </cell>
          <cell r="DX597">
            <v>0</v>
          </cell>
          <cell r="DY597">
            <v>0</v>
          </cell>
          <cell r="DZ597">
            <v>0</v>
          </cell>
          <cell r="EA597">
            <v>0</v>
          </cell>
          <cell r="EB597">
            <v>0</v>
          </cell>
          <cell r="EC597">
            <v>0</v>
          </cell>
          <cell r="ED597">
            <v>0</v>
          </cell>
          <cell r="EE597">
            <v>0</v>
          </cell>
          <cell r="EF597">
            <v>0</v>
          </cell>
          <cell r="EG597">
            <v>0</v>
          </cell>
          <cell r="EH597">
            <v>0</v>
          </cell>
          <cell r="EI597">
            <v>0</v>
          </cell>
          <cell r="EJ597">
            <v>0</v>
          </cell>
        </row>
        <row r="598">
          <cell r="B598">
            <v>0</v>
          </cell>
          <cell r="C598">
            <v>0</v>
          </cell>
          <cell r="D598">
            <v>0</v>
          </cell>
          <cell r="E598">
            <v>0</v>
          </cell>
          <cell r="F598">
            <v>0</v>
          </cell>
          <cell r="G598">
            <v>0</v>
          </cell>
          <cell r="H598">
            <v>0</v>
          </cell>
          <cell r="I598">
            <v>0</v>
          </cell>
          <cell r="J598">
            <v>0</v>
          </cell>
          <cell r="K598">
            <v>0</v>
          </cell>
          <cell r="L598">
            <v>0</v>
          </cell>
          <cell r="M598">
            <v>0</v>
          </cell>
          <cell r="N598">
            <v>0</v>
          </cell>
          <cell r="O598">
            <v>0</v>
          </cell>
          <cell r="P598">
            <v>0</v>
          </cell>
          <cell r="Q598">
            <v>23</v>
          </cell>
          <cell r="R598">
            <v>0</v>
          </cell>
          <cell r="S598">
            <v>0</v>
          </cell>
          <cell r="T598">
            <v>0</v>
          </cell>
          <cell r="U598">
            <v>0</v>
          </cell>
          <cell r="V598">
            <v>0</v>
          </cell>
          <cell r="W598">
            <v>0</v>
          </cell>
          <cell r="X598">
            <v>0</v>
          </cell>
          <cell r="Y598">
            <v>0</v>
          </cell>
          <cell r="Z598">
            <v>0</v>
          </cell>
          <cell r="AA598">
            <v>0</v>
          </cell>
          <cell r="AB598">
            <v>0</v>
          </cell>
          <cell r="AC598">
            <v>0</v>
          </cell>
          <cell r="AD598">
            <v>0</v>
          </cell>
          <cell r="AE598">
            <v>0</v>
          </cell>
          <cell r="AF598">
            <v>0</v>
          </cell>
          <cell r="AG598">
            <v>0</v>
          </cell>
          <cell r="AH598">
            <v>0</v>
          </cell>
          <cell r="AI598">
            <v>0</v>
          </cell>
          <cell r="AJ598">
            <v>0</v>
          </cell>
          <cell r="AK598">
            <v>0</v>
          </cell>
          <cell r="AL598">
            <v>160.80000000000001</v>
          </cell>
          <cell r="AM598">
            <v>0</v>
          </cell>
          <cell r="AN598">
            <v>0</v>
          </cell>
          <cell r="AO598">
            <v>0</v>
          </cell>
          <cell r="AP598">
            <v>311.5</v>
          </cell>
          <cell r="AQ598">
            <v>0</v>
          </cell>
          <cell r="AR598">
            <v>0</v>
          </cell>
          <cell r="AS598">
            <v>0</v>
          </cell>
          <cell r="AT598">
            <v>0</v>
          </cell>
          <cell r="AU598">
            <v>0</v>
          </cell>
          <cell r="AV598">
            <v>0</v>
          </cell>
          <cell r="AW598">
            <v>0</v>
          </cell>
          <cell r="AX598">
            <v>0</v>
          </cell>
          <cell r="AY598">
            <v>0</v>
          </cell>
          <cell r="AZ598">
            <v>0</v>
          </cell>
          <cell r="BA598">
            <v>0</v>
          </cell>
          <cell r="BB598">
            <v>0</v>
          </cell>
          <cell r="BC598">
            <v>0</v>
          </cell>
          <cell r="BD598">
            <v>0</v>
          </cell>
          <cell r="BE598">
            <v>0</v>
          </cell>
          <cell r="BF598">
            <v>0</v>
          </cell>
          <cell r="BG598">
            <v>0</v>
          </cell>
          <cell r="BH598">
            <v>0</v>
          </cell>
          <cell r="BI598">
            <v>0</v>
          </cell>
          <cell r="BJ598">
            <v>0</v>
          </cell>
          <cell r="BK598">
            <v>0</v>
          </cell>
          <cell r="BL598">
            <v>0</v>
          </cell>
          <cell r="BM598">
            <v>0</v>
          </cell>
          <cell r="BN598">
            <v>0</v>
          </cell>
          <cell r="BO598">
            <v>0</v>
          </cell>
          <cell r="BP598">
            <v>0</v>
          </cell>
          <cell r="BQ598">
            <v>0</v>
          </cell>
          <cell r="BR598">
            <v>0</v>
          </cell>
          <cell r="BS598">
            <v>0</v>
          </cell>
          <cell r="BT598">
            <v>0</v>
          </cell>
          <cell r="BU598">
            <v>0</v>
          </cell>
          <cell r="BV598">
            <v>0</v>
          </cell>
          <cell r="BW598">
            <v>0</v>
          </cell>
          <cell r="BX598">
            <v>0</v>
          </cell>
          <cell r="BY598">
            <v>0</v>
          </cell>
          <cell r="BZ598">
            <v>0</v>
          </cell>
          <cell r="CA598">
            <v>0</v>
          </cell>
          <cell r="CB598">
            <v>0</v>
          </cell>
          <cell r="CC598">
            <v>0</v>
          </cell>
          <cell r="CD598">
            <v>0</v>
          </cell>
          <cell r="CE598">
            <v>0</v>
          </cell>
          <cell r="CF598">
            <v>0</v>
          </cell>
          <cell r="CG598">
            <v>0</v>
          </cell>
          <cell r="CH598">
            <v>0</v>
          </cell>
          <cell r="CI598">
            <v>0</v>
          </cell>
          <cell r="CJ598">
            <v>0</v>
          </cell>
          <cell r="CK598">
            <v>0</v>
          </cell>
          <cell r="CL598">
            <v>0</v>
          </cell>
          <cell r="CM598">
            <v>0</v>
          </cell>
          <cell r="CN598">
            <v>0</v>
          </cell>
          <cell r="CO598">
            <v>0</v>
          </cell>
          <cell r="CP598">
            <v>0</v>
          </cell>
          <cell r="CQ598">
            <v>0</v>
          </cell>
          <cell r="CR598">
            <v>0</v>
          </cell>
          <cell r="CS598">
            <v>0</v>
          </cell>
          <cell r="CT598">
            <v>0</v>
          </cell>
          <cell r="CU598">
            <v>0</v>
          </cell>
          <cell r="CV598">
            <v>0</v>
          </cell>
          <cell r="CW598">
            <v>0</v>
          </cell>
          <cell r="CX598">
            <v>0</v>
          </cell>
          <cell r="CY598">
            <v>0</v>
          </cell>
          <cell r="CZ598">
            <v>0</v>
          </cell>
          <cell r="DA598">
            <v>0</v>
          </cell>
          <cell r="DB598">
            <v>0</v>
          </cell>
          <cell r="DC598">
            <v>0</v>
          </cell>
          <cell r="DD598">
            <v>0</v>
          </cell>
          <cell r="DE598">
            <v>0</v>
          </cell>
          <cell r="DF598">
            <v>0</v>
          </cell>
          <cell r="DG598">
            <v>0</v>
          </cell>
          <cell r="DH598">
            <v>0</v>
          </cell>
          <cell r="DI598">
            <v>0</v>
          </cell>
          <cell r="DJ598">
            <v>0</v>
          </cell>
          <cell r="DK598">
            <v>0</v>
          </cell>
          <cell r="DL598">
            <v>0</v>
          </cell>
          <cell r="DM598">
            <v>0</v>
          </cell>
          <cell r="DN598">
            <v>0</v>
          </cell>
          <cell r="DO598">
            <v>0</v>
          </cell>
          <cell r="DP598">
            <v>0</v>
          </cell>
          <cell r="DQ598">
            <v>0</v>
          </cell>
          <cell r="DR598">
            <v>0</v>
          </cell>
          <cell r="DS598">
            <v>0</v>
          </cell>
          <cell r="DT598">
            <v>0</v>
          </cell>
          <cell r="DU598">
            <v>0</v>
          </cell>
          <cell r="DV598">
            <v>0</v>
          </cell>
          <cell r="DW598">
            <v>0</v>
          </cell>
          <cell r="DX598">
            <v>0</v>
          </cell>
          <cell r="DY598">
            <v>0</v>
          </cell>
          <cell r="DZ598">
            <v>0</v>
          </cell>
          <cell r="EA598">
            <v>0</v>
          </cell>
          <cell r="EB598">
            <v>0</v>
          </cell>
          <cell r="EC598">
            <v>0</v>
          </cell>
          <cell r="ED598">
            <v>0</v>
          </cell>
          <cell r="EE598">
            <v>0</v>
          </cell>
          <cell r="EF598">
            <v>0</v>
          </cell>
          <cell r="EG598">
            <v>0</v>
          </cell>
          <cell r="EH598">
            <v>0</v>
          </cell>
          <cell r="EI598">
            <v>0</v>
          </cell>
          <cell r="EJ598">
            <v>0</v>
          </cell>
        </row>
        <row r="599">
          <cell r="B599">
            <v>0</v>
          </cell>
          <cell r="C599">
            <v>0</v>
          </cell>
          <cell r="D599">
            <v>0</v>
          </cell>
          <cell r="E599">
            <v>0</v>
          </cell>
          <cell r="F599">
            <v>0</v>
          </cell>
          <cell r="G599">
            <v>0</v>
          </cell>
          <cell r="H599">
            <v>0</v>
          </cell>
          <cell r="I599">
            <v>0</v>
          </cell>
          <cell r="J599">
            <v>0</v>
          </cell>
          <cell r="K599">
            <v>0</v>
          </cell>
          <cell r="L599">
            <v>0</v>
          </cell>
          <cell r="M599">
            <v>0</v>
          </cell>
          <cell r="N599">
            <v>0</v>
          </cell>
          <cell r="O599">
            <v>0</v>
          </cell>
          <cell r="P599">
            <v>0</v>
          </cell>
          <cell r="Q599">
            <v>23</v>
          </cell>
          <cell r="R599">
            <v>0</v>
          </cell>
          <cell r="S599">
            <v>0</v>
          </cell>
          <cell r="T599">
            <v>0</v>
          </cell>
          <cell r="U599">
            <v>0</v>
          </cell>
          <cell r="V599">
            <v>0</v>
          </cell>
          <cell r="W599">
            <v>0</v>
          </cell>
          <cell r="X599">
            <v>0</v>
          </cell>
          <cell r="Y599">
            <v>0</v>
          </cell>
          <cell r="Z599">
            <v>0</v>
          </cell>
          <cell r="AA599">
            <v>0</v>
          </cell>
          <cell r="AB599">
            <v>0</v>
          </cell>
          <cell r="AC599">
            <v>0</v>
          </cell>
          <cell r="AD599">
            <v>0</v>
          </cell>
          <cell r="AE599">
            <v>0</v>
          </cell>
          <cell r="AF599">
            <v>0</v>
          </cell>
          <cell r="AG599">
            <v>0</v>
          </cell>
          <cell r="AH599">
            <v>0</v>
          </cell>
          <cell r="AI599">
            <v>0</v>
          </cell>
          <cell r="AJ599">
            <v>0</v>
          </cell>
          <cell r="AK599">
            <v>0</v>
          </cell>
          <cell r="AL599">
            <v>194</v>
          </cell>
          <cell r="AM599">
            <v>0</v>
          </cell>
          <cell r="AN599">
            <v>0</v>
          </cell>
          <cell r="AO599">
            <v>0</v>
          </cell>
          <cell r="AP599">
            <v>223.6</v>
          </cell>
          <cell r="AQ599">
            <v>564.29999999999995</v>
          </cell>
          <cell r="AR599">
            <v>0</v>
          </cell>
          <cell r="AS599">
            <v>0</v>
          </cell>
          <cell r="AT599">
            <v>0</v>
          </cell>
          <cell r="AU599">
            <v>44.6</v>
          </cell>
          <cell r="AV599">
            <v>0</v>
          </cell>
          <cell r="AW599">
            <v>0</v>
          </cell>
          <cell r="AX599">
            <v>0</v>
          </cell>
          <cell r="AY599">
            <v>0</v>
          </cell>
          <cell r="AZ599">
            <v>0</v>
          </cell>
          <cell r="BA599">
            <v>0</v>
          </cell>
          <cell r="BB599">
            <v>0</v>
          </cell>
          <cell r="BC599">
            <v>0</v>
          </cell>
          <cell r="BD599">
            <v>0</v>
          </cell>
          <cell r="BE599">
            <v>0</v>
          </cell>
          <cell r="BF599">
            <v>0</v>
          </cell>
          <cell r="BG599">
            <v>0</v>
          </cell>
          <cell r="BH599">
            <v>0</v>
          </cell>
          <cell r="BI599">
            <v>0</v>
          </cell>
          <cell r="BJ599">
            <v>0</v>
          </cell>
          <cell r="BK599">
            <v>0</v>
          </cell>
          <cell r="BL599">
            <v>0</v>
          </cell>
          <cell r="BM599">
            <v>0</v>
          </cell>
          <cell r="BN599">
            <v>0</v>
          </cell>
          <cell r="BO599">
            <v>0</v>
          </cell>
          <cell r="BP599">
            <v>0</v>
          </cell>
          <cell r="BQ599">
            <v>0</v>
          </cell>
          <cell r="BR599">
            <v>0</v>
          </cell>
          <cell r="BS599">
            <v>0</v>
          </cell>
          <cell r="BT599">
            <v>0</v>
          </cell>
          <cell r="BU599">
            <v>0</v>
          </cell>
          <cell r="BV599">
            <v>0</v>
          </cell>
          <cell r="BW599">
            <v>0</v>
          </cell>
          <cell r="BX599">
            <v>0</v>
          </cell>
          <cell r="BY599">
            <v>0</v>
          </cell>
          <cell r="BZ599">
            <v>0</v>
          </cell>
          <cell r="CA599">
            <v>0</v>
          </cell>
          <cell r="CB599">
            <v>0</v>
          </cell>
          <cell r="CC599">
            <v>0</v>
          </cell>
          <cell r="CD599">
            <v>0</v>
          </cell>
          <cell r="CE599">
            <v>0</v>
          </cell>
          <cell r="CF599">
            <v>0</v>
          </cell>
          <cell r="CG599">
            <v>0</v>
          </cell>
          <cell r="CH599">
            <v>0</v>
          </cell>
          <cell r="CI599">
            <v>0</v>
          </cell>
          <cell r="CJ599">
            <v>0</v>
          </cell>
          <cell r="CK599">
            <v>0</v>
          </cell>
          <cell r="CL599">
            <v>0</v>
          </cell>
          <cell r="CM599">
            <v>0</v>
          </cell>
          <cell r="CN599">
            <v>0</v>
          </cell>
          <cell r="CO599">
            <v>0</v>
          </cell>
          <cell r="CP599">
            <v>0</v>
          </cell>
          <cell r="CQ599">
            <v>0</v>
          </cell>
          <cell r="CR599">
            <v>0</v>
          </cell>
          <cell r="CS599">
            <v>0</v>
          </cell>
          <cell r="CT599">
            <v>0</v>
          </cell>
          <cell r="CU599">
            <v>0</v>
          </cell>
          <cell r="CV599">
            <v>0</v>
          </cell>
          <cell r="CW599">
            <v>0</v>
          </cell>
          <cell r="CX599">
            <v>0</v>
          </cell>
          <cell r="CY599">
            <v>0</v>
          </cell>
          <cell r="CZ599">
            <v>0</v>
          </cell>
          <cell r="DA599">
            <v>0</v>
          </cell>
          <cell r="DB599">
            <v>0</v>
          </cell>
          <cell r="DC599">
            <v>0</v>
          </cell>
          <cell r="DD599">
            <v>0</v>
          </cell>
          <cell r="DE599">
            <v>0</v>
          </cell>
          <cell r="DF599">
            <v>0</v>
          </cell>
          <cell r="DG599">
            <v>0</v>
          </cell>
          <cell r="DH599">
            <v>0</v>
          </cell>
          <cell r="DI599">
            <v>0</v>
          </cell>
          <cell r="DJ599">
            <v>0</v>
          </cell>
          <cell r="DK599">
            <v>0</v>
          </cell>
          <cell r="DL599">
            <v>0</v>
          </cell>
          <cell r="DM599">
            <v>0</v>
          </cell>
          <cell r="DN599">
            <v>0</v>
          </cell>
          <cell r="DO599">
            <v>0</v>
          </cell>
          <cell r="DP599">
            <v>0</v>
          </cell>
          <cell r="DQ599">
            <v>0</v>
          </cell>
          <cell r="DR599">
            <v>0</v>
          </cell>
          <cell r="DS599">
            <v>0</v>
          </cell>
          <cell r="DT599">
            <v>0</v>
          </cell>
          <cell r="DU599">
            <v>0</v>
          </cell>
          <cell r="DV599">
            <v>0</v>
          </cell>
          <cell r="DW599">
            <v>0</v>
          </cell>
          <cell r="DX599">
            <v>0</v>
          </cell>
          <cell r="DY599">
            <v>0</v>
          </cell>
          <cell r="DZ599">
            <v>0</v>
          </cell>
          <cell r="EA599">
            <v>0</v>
          </cell>
          <cell r="EB599">
            <v>0</v>
          </cell>
          <cell r="EC599">
            <v>0</v>
          </cell>
          <cell r="ED599">
            <v>0</v>
          </cell>
          <cell r="EE599">
            <v>0</v>
          </cell>
          <cell r="EF599">
            <v>0</v>
          </cell>
          <cell r="EG599">
            <v>0</v>
          </cell>
          <cell r="EH599">
            <v>0</v>
          </cell>
          <cell r="EI599">
            <v>0</v>
          </cell>
          <cell r="EJ599">
            <v>0</v>
          </cell>
        </row>
        <row r="600">
          <cell r="B600">
            <v>0</v>
          </cell>
          <cell r="C600">
            <v>0</v>
          </cell>
          <cell r="D600">
            <v>0</v>
          </cell>
          <cell r="E600">
            <v>0</v>
          </cell>
          <cell r="F600">
            <v>0</v>
          </cell>
          <cell r="G600">
            <v>0</v>
          </cell>
          <cell r="H600">
            <v>0</v>
          </cell>
          <cell r="I600">
            <v>0</v>
          </cell>
          <cell r="J600">
            <v>0</v>
          </cell>
          <cell r="K600">
            <v>0</v>
          </cell>
          <cell r="L600">
            <v>0</v>
          </cell>
          <cell r="M600">
            <v>0</v>
          </cell>
          <cell r="N600">
            <v>0</v>
          </cell>
          <cell r="O600">
            <v>0</v>
          </cell>
          <cell r="P600">
            <v>0</v>
          </cell>
          <cell r="Q600">
            <v>0</v>
          </cell>
          <cell r="R600">
            <v>0</v>
          </cell>
          <cell r="S600">
            <v>0</v>
          </cell>
          <cell r="T600">
            <v>55921.5241697807</v>
          </cell>
          <cell r="U600">
            <v>0</v>
          </cell>
          <cell r="V600">
            <v>0</v>
          </cell>
          <cell r="W600">
            <v>0</v>
          </cell>
          <cell r="X600">
            <v>19112.900000000001</v>
          </cell>
          <cell r="Y600">
            <v>0</v>
          </cell>
          <cell r="Z600">
            <v>0</v>
          </cell>
          <cell r="AA600">
            <v>0</v>
          </cell>
          <cell r="AB600">
            <v>4137</v>
          </cell>
          <cell r="AC600">
            <v>0</v>
          </cell>
          <cell r="AD600">
            <v>0</v>
          </cell>
          <cell r="AE600">
            <v>0</v>
          </cell>
          <cell r="AF600">
            <v>0</v>
          </cell>
          <cell r="AG600">
            <v>0</v>
          </cell>
          <cell r="AH600">
            <v>0</v>
          </cell>
          <cell r="AI600">
            <v>0</v>
          </cell>
          <cell r="AJ600">
            <v>0</v>
          </cell>
          <cell r="AK600">
            <v>0</v>
          </cell>
          <cell r="AL600">
            <v>334.7</v>
          </cell>
          <cell r="AM600">
            <v>0</v>
          </cell>
          <cell r="AN600">
            <v>5700</v>
          </cell>
          <cell r="AO600">
            <v>0</v>
          </cell>
          <cell r="AP600">
            <v>260</v>
          </cell>
          <cell r="AQ600">
            <v>0</v>
          </cell>
          <cell r="AR600">
            <v>0</v>
          </cell>
          <cell r="AS600">
            <v>0</v>
          </cell>
          <cell r="AT600">
            <v>0</v>
          </cell>
          <cell r="AU600">
            <v>0</v>
          </cell>
          <cell r="AV600">
            <v>450</v>
          </cell>
          <cell r="AW600">
            <v>0</v>
          </cell>
          <cell r="AX600">
            <v>0</v>
          </cell>
          <cell r="AY600">
            <v>0</v>
          </cell>
          <cell r="AZ600">
            <v>0</v>
          </cell>
          <cell r="BA600">
            <v>0</v>
          </cell>
          <cell r="BB600">
            <v>0</v>
          </cell>
          <cell r="BC600">
            <v>0</v>
          </cell>
          <cell r="BD600">
            <v>0</v>
          </cell>
          <cell r="BE600">
            <v>0</v>
          </cell>
          <cell r="BF600">
            <v>0</v>
          </cell>
          <cell r="BG600">
            <v>0</v>
          </cell>
          <cell r="BH600">
            <v>0</v>
          </cell>
          <cell r="BI600">
            <v>0</v>
          </cell>
          <cell r="BJ600">
            <v>0</v>
          </cell>
          <cell r="BK600">
            <v>0</v>
          </cell>
          <cell r="BL600">
            <v>0</v>
          </cell>
          <cell r="BM600">
            <v>0</v>
          </cell>
          <cell r="BN600">
            <v>0</v>
          </cell>
          <cell r="BO600">
            <v>0</v>
          </cell>
          <cell r="BP600">
            <v>0</v>
          </cell>
          <cell r="BQ600">
            <v>0</v>
          </cell>
          <cell r="BR600">
            <v>0</v>
          </cell>
          <cell r="BS600">
            <v>0</v>
          </cell>
          <cell r="BT600">
            <v>0</v>
          </cell>
          <cell r="BU600">
            <v>0</v>
          </cell>
          <cell r="BV600">
            <v>0</v>
          </cell>
          <cell r="BW600">
            <v>0</v>
          </cell>
          <cell r="BX600">
            <v>0</v>
          </cell>
          <cell r="BY600">
            <v>0</v>
          </cell>
          <cell r="BZ600">
            <v>0</v>
          </cell>
          <cell r="CA600">
            <v>0</v>
          </cell>
          <cell r="CB600">
            <v>0</v>
          </cell>
          <cell r="CC600">
            <v>0</v>
          </cell>
          <cell r="CD600">
            <v>0</v>
          </cell>
          <cell r="CE600">
            <v>0</v>
          </cell>
          <cell r="CF600">
            <v>0</v>
          </cell>
          <cell r="CG600">
            <v>0</v>
          </cell>
          <cell r="CH600">
            <v>0</v>
          </cell>
          <cell r="CI600">
            <v>0</v>
          </cell>
          <cell r="CJ600">
            <v>0</v>
          </cell>
          <cell r="CK600">
            <v>0</v>
          </cell>
          <cell r="CL600">
            <v>0</v>
          </cell>
          <cell r="CM600">
            <v>0</v>
          </cell>
          <cell r="CN600">
            <v>0</v>
          </cell>
          <cell r="CO600">
            <v>0</v>
          </cell>
          <cell r="CP600">
            <v>0</v>
          </cell>
          <cell r="CQ600">
            <v>0</v>
          </cell>
          <cell r="CR600">
            <v>0</v>
          </cell>
          <cell r="CS600">
            <v>0</v>
          </cell>
          <cell r="CT600">
            <v>0</v>
          </cell>
          <cell r="CU600">
            <v>0</v>
          </cell>
          <cell r="CV600">
            <v>0</v>
          </cell>
          <cell r="CW600">
            <v>0</v>
          </cell>
          <cell r="CX600">
            <v>0</v>
          </cell>
          <cell r="CY600">
            <v>0</v>
          </cell>
          <cell r="CZ600">
            <v>0</v>
          </cell>
          <cell r="DA600">
            <v>0</v>
          </cell>
          <cell r="DB600">
            <v>0</v>
          </cell>
          <cell r="DC600">
            <v>0</v>
          </cell>
          <cell r="DD600">
            <v>0</v>
          </cell>
          <cell r="DE600">
            <v>0</v>
          </cell>
          <cell r="DF600">
            <v>0</v>
          </cell>
          <cell r="DG600">
            <v>0</v>
          </cell>
          <cell r="DH600">
            <v>0</v>
          </cell>
          <cell r="DI600">
            <v>0</v>
          </cell>
          <cell r="DJ600">
            <v>0</v>
          </cell>
          <cell r="DK600">
            <v>0</v>
          </cell>
          <cell r="DL600">
            <v>0</v>
          </cell>
          <cell r="DM600">
            <v>0</v>
          </cell>
          <cell r="DN600">
            <v>0</v>
          </cell>
          <cell r="DO600">
            <v>0</v>
          </cell>
          <cell r="DP600">
            <v>0</v>
          </cell>
          <cell r="DQ600">
            <v>0</v>
          </cell>
          <cell r="DR600">
            <v>0</v>
          </cell>
          <cell r="DS600">
            <v>0</v>
          </cell>
          <cell r="DT600">
            <v>0</v>
          </cell>
          <cell r="DU600">
            <v>0</v>
          </cell>
          <cell r="DV600">
            <v>0</v>
          </cell>
          <cell r="DW600">
            <v>0</v>
          </cell>
          <cell r="DX600">
            <v>0</v>
          </cell>
          <cell r="DY600">
            <v>0</v>
          </cell>
          <cell r="DZ600">
            <v>0</v>
          </cell>
          <cell r="EA600">
            <v>0</v>
          </cell>
          <cell r="EB600">
            <v>0</v>
          </cell>
          <cell r="EC600">
            <v>0</v>
          </cell>
          <cell r="ED600">
            <v>0</v>
          </cell>
          <cell r="EE600">
            <v>0</v>
          </cell>
          <cell r="EF600">
            <v>0</v>
          </cell>
          <cell r="EG600">
            <v>0</v>
          </cell>
          <cell r="EH600">
            <v>0</v>
          </cell>
          <cell r="EI600">
            <v>0</v>
          </cell>
          <cell r="EJ600">
            <v>0</v>
          </cell>
        </row>
        <row r="601">
          <cell r="B601">
            <v>0</v>
          </cell>
          <cell r="C601">
            <v>0</v>
          </cell>
          <cell r="D601">
            <v>0</v>
          </cell>
          <cell r="E601">
            <v>0</v>
          </cell>
          <cell r="F601">
            <v>0</v>
          </cell>
          <cell r="G601">
            <v>0</v>
          </cell>
          <cell r="H601">
            <v>0</v>
          </cell>
          <cell r="I601">
            <v>0</v>
          </cell>
          <cell r="J601">
            <v>0</v>
          </cell>
          <cell r="K601">
            <v>0</v>
          </cell>
          <cell r="L601">
            <v>0</v>
          </cell>
          <cell r="M601">
            <v>0</v>
          </cell>
          <cell r="N601">
            <v>0</v>
          </cell>
          <cell r="O601">
            <v>0</v>
          </cell>
          <cell r="P601">
            <v>0</v>
          </cell>
          <cell r="Q601">
            <v>0</v>
          </cell>
          <cell r="R601">
            <v>0</v>
          </cell>
          <cell r="S601">
            <v>0</v>
          </cell>
          <cell r="T601">
            <v>55921.5241697807</v>
          </cell>
          <cell r="U601">
            <v>0</v>
          </cell>
          <cell r="V601">
            <v>0</v>
          </cell>
          <cell r="W601">
            <v>0</v>
          </cell>
          <cell r="X601">
            <v>19112.900000000001</v>
          </cell>
          <cell r="Y601">
            <v>0</v>
          </cell>
          <cell r="Z601">
            <v>0</v>
          </cell>
          <cell r="AA601">
            <v>0</v>
          </cell>
          <cell r="AB601">
            <v>4137</v>
          </cell>
          <cell r="AC601">
            <v>0</v>
          </cell>
          <cell r="AD601">
            <v>0</v>
          </cell>
          <cell r="AE601">
            <v>0</v>
          </cell>
          <cell r="AF601">
            <v>159.72</v>
          </cell>
          <cell r="AG601" t="e">
            <v>#REF!</v>
          </cell>
          <cell r="AH601">
            <v>0</v>
          </cell>
          <cell r="AI601">
            <v>0</v>
          </cell>
          <cell r="AJ601">
            <v>0</v>
          </cell>
          <cell r="AK601">
            <v>1209.5</v>
          </cell>
          <cell r="AL601">
            <v>478.4</v>
          </cell>
          <cell r="AM601">
            <v>0</v>
          </cell>
          <cell r="AN601">
            <v>5700</v>
          </cell>
          <cell r="AO601">
            <v>0</v>
          </cell>
          <cell r="AP601">
            <v>703.1</v>
          </cell>
          <cell r="AQ601">
            <v>302.7</v>
          </cell>
          <cell r="AR601">
            <v>0</v>
          </cell>
          <cell r="AS601">
            <v>0</v>
          </cell>
          <cell r="AT601">
            <v>0</v>
          </cell>
          <cell r="AU601">
            <v>0</v>
          </cell>
          <cell r="AV601">
            <v>450</v>
          </cell>
          <cell r="AW601">
            <v>0</v>
          </cell>
          <cell r="AX601">
            <v>0</v>
          </cell>
          <cell r="AY601">
            <v>0</v>
          </cell>
          <cell r="AZ601">
            <v>0</v>
          </cell>
          <cell r="BA601">
            <v>0</v>
          </cell>
          <cell r="BB601">
            <v>0</v>
          </cell>
          <cell r="BC601">
            <v>0</v>
          </cell>
          <cell r="BD601">
            <v>0</v>
          </cell>
          <cell r="BE601">
            <v>0</v>
          </cell>
          <cell r="BF601">
            <v>0</v>
          </cell>
          <cell r="BG601">
            <v>0</v>
          </cell>
          <cell r="BH601">
            <v>0</v>
          </cell>
          <cell r="BI601">
            <v>0</v>
          </cell>
          <cell r="BJ601">
            <v>0</v>
          </cell>
          <cell r="BK601">
            <v>0</v>
          </cell>
          <cell r="BL601">
            <v>0</v>
          </cell>
          <cell r="BM601">
            <v>0</v>
          </cell>
          <cell r="BN601">
            <v>0</v>
          </cell>
          <cell r="BO601">
            <v>0</v>
          </cell>
          <cell r="BP601">
            <v>0</v>
          </cell>
          <cell r="BQ601">
            <v>0</v>
          </cell>
          <cell r="BR601">
            <v>0</v>
          </cell>
          <cell r="BS601">
            <v>0</v>
          </cell>
          <cell r="BT601">
            <v>0</v>
          </cell>
          <cell r="BU601">
            <v>0</v>
          </cell>
          <cell r="BV601">
            <v>0</v>
          </cell>
          <cell r="BW601">
            <v>0</v>
          </cell>
          <cell r="BX601">
            <v>0</v>
          </cell>
          <cell r="BY601">
            <v>0</v>
          </cell>
          <cell r="BZ601">
            <v>0</v>
          </cell>
          <cell r="CA601">
            <v>0</v>
          </cell>
          <cell r="CB601">
            <v>0</v>
          </cell>
          <cell r="CC601">
            <v>0</v>
          </cell>
          <cell r="CD601">
            <v>0</v>
          </cell>
          <cell r="CE601">
            <v>0</v>
          </cell>
          <cell r="CF601">
            <v>0</v>
          </cell>
          <cell r="CG601">
            <v>0</v>
          </cell>
          <cell r="CH601">
            <v>0</v>
          </cell>
          <cell r="CI601">
            <v>0</v>
          </cell>
          <cell r="CJ601">
            <v>0</v>
          </cell>
          <cell r="CK601">
            <v>0</v>
          </cell>
          <cell r="CL601">
            <v>0</v>
          </cell>
          <cell r="CM601">
            <v>0</v>
          </cell>
          <cell r="CN601">
            <v>0</v>
          </cell>
          <cell r="CO601">
            <v>0</v>
          </cell>
          <cell r="CP601">
            <v>0</v>
          </cell>
          <cell r="CQ601">
            <v>0</v>
          </cell>
          <cell r="CR601">
            <v>0</v>
          </cell>
          <cell r="CS601">
            <v>0</v>
          </cell>
          <cell r="CT601">
            <v>0</v>
          </cell>
          <cell r="CU601">
            <v>0</v>
          </cell>
          <cell r="CV601">
            <v>0</v>
          </cell>
          <cell r="CW601">
            <v>0</v>
          </cell>
          <cell r="CX601">
            <v>0</v>
          </cell>
          <cell r="CY601">
            <v>0</v>
          </cell>
          <cell r="CZ601">
            <v>0</v>
          </cell>
          <cell r="DA601">
            <v>0</v>
          </cell>
          <cell r="DB601">
            <v>0</v>
          </cell>
          <cell r="DC601">
            <v>0</v>
          </cell>
          <cell r="DD601">
            <v>0</v>
          </cell>
          <cell r="DE601">
            <v>0</v>
          </cell>
          <cell r="DF601">
            <v>0</v>
          </cell>
          <cell r="DG601">
            <v>0</v>
          </cell>
          <cell r="DH601">
            <v>0</v>
          </cell>
          <cell r="DI601">
            <v>0</v>
          </cell>
          <cell r="DJ601">
            <v>0</v>
          </cell>
          <cell r="DK601">
            <v>0</v>
          </cell>
          <cell r="DL601">
            <v>0</v>
          </cell>
          <cell r="DM601">
            <v>0</v>
          </cell>
          <cell r="DN601">
            <v>0</v>
          </cell>
          <cell r="DO601">
            <v>0</v>
          </cell>
          <cell r="DP601">
            <v>0</v>
          </cell>
          <cell r="DQ601">
            <v>0</v>
          </cell>
          <cell r="DR601">
            <v>0</v>
          </cell>
          <cell r="DS601">
            <v>0</v>
          </cell>
          <cell r="DT601">
            <v>0</v>
          </cell>
          <cell r="DU601">
            <v>0</v>
          </cell>
          <cell r="DV601">
            <v>0</v>
          </cell>
          <cell r="DW601">
            <v>0</v>
          </cell>
          <cell r="DX601">
            <v>0</v>
          </cell>
          <cell r="DY601">
            <v>0</v>
          </cell>
          <cell r="DZ601">
            <v>0</v>
          </cell>
          <cell r="EA601">
            <v>0</v>
          </cell>
          <cell r="EB601">
            <v>0</v>
          </cell>
          <cell r="EC601">
            <v>0</v>
          </cell>
          <cell r="ED601">
            <v>0</v>
          </cell>
          <cell r="EE601">
            <v>0</v>
          </cell>
          <cell r="EF601">
            <v>0</v>
          </cell>
          <cell r="EG601">
            <v>0</v>
          </cell>
          <cell r="EH601">
            <v>0</v>
          </cell>
          <cell r="EI601">
            <v>0</v>
          </cell>
          <cell r="EJ601">
            <v>0</v>
          </cell>
        </row>
        <row r="602">
          <cell r="B602">
            <v>0</v>
          </cell>
          <cell r="C602">
            <v>0</v>
          </cell>
          <cell r="D602">
            <v>0</v>
          </cell>
          <cell r="E602">
            <v>0</v>
          </cell>
          <cell r="F602">
            <v>0</v>
          </cell>
          <cell r="G602">
            <v>0</v>
          </cell>
          <cell r="H602">
            <v>0</v>
          </cell>
          <cell r="I602">
            <v>5</v>
          </cell>
          <cell r="J602">
            <v>231</v>
          </cell>
          <cell r="K602">
            <v>0</v>
          </cell>
          <cell r="L602">
            <v>0</v>
          </cell>
          <cell r="M602">
            <v>0</v>
          </cell>
          <cell r="N602">
            <v>0</v>
          </cell>
          <cell r="O602">
            <v>0</v>
          </cell>
          <cell r="P602">
            <v>0</v>
          </cell>
          <cell r="Q602">
            <v>0</v>
          </cell>
          <cell r="R602">
            <v>0</v>
          </cell>
          <cell r="S602">
            <v>0</v>
          </cell>
          <cell r="T602">
            <v>0</v>
          </cell>
          <cell r="U602">
            <v>0</v>
          </cell>
          <cell r="V602">
            <v>0</v>
          </cell>
          <cell r="W602">
            <v>25</v>
          </cell>
          <cell r="X602">
            <v>0</v>
          </cell>
          <cell r="Y602">
            <v>0</v>
          </cell>
          <cell r="Z602">
            <v>0</v>
          </cell>
          <cell r="AA602">
            <v>0</v>
          </cell>
          <cell r="AB602">
            <v>0</v>
          </cell>
          <cell r="AC602">
            <v>0</v>
          </cell>
          <cell r="AD602">
            <v>0</v>
          </cell>
          <cell r="AE602">
            <v>301.39999999999998</v>
          </cell>
          <cell r="AF602">
            <v>0</v>
          </cell>
          <cell r="AG602"/>
          <cell r="AH602"/>
          <cell r="AI602"/>
          <cell r="AJ602"/>
          <cell r="AK602"/>
          <cell r="AL602"/>
          <cell r="AM602"/>
          <cell r="AN602">
            <v>0</v>
          </cell>
          <cell r="AO602">
            <v>0</v>
          </cell>
          <cell r="AP602"/>
          <cell r="AQ602"/>
          <cell r="AR602"/>
          <cell r="AS602">
            <v>0</v>
          </cell>
          <cell r="AT602">
            <v>32.880000000000003</v>
          </cell>
          <cell r="AU602"/>
          <cell r="AV602">
            <v>0</v>
          </cell>
          <cell r="AW602">
            <v>0</v>
          </cell>
          <cell r="AX602">
            <v>0</v>
          </cell>
          <cell r="AY602">
            <v>0</v>
          </cell>
          <cell r="AZ602">
            <v>0</v>
          </cell>
          <cell r="BA602">
            <v>51</v>
          </cell>
          <cell r="BB602">
            <v>0</v>
          </cell>
          <cell r="BC602">
            <v>0</v>
          </cell>
          <cell r="BD602">
            <v>0</v>
          </cell>
          <cell r="BE602">
            <v>0</v>
          </cell>
          <cell r="BF602">
            <v>0</v>
          </cell>
          <cell r="BG602">
            <v>0</v>
          </cell>
          <cell r="BH602">
            <v>0</v>
          </cell>
          <cell r="BI602">
            <v>62.41</v>
          </cell>
          <cell r="BJ602">
            <v>0</v>
          </cell>
          <cell r="BK602">
            <v>0</v>
          </cell>
          <cell r="BL602">
            <v>0.8</v>
          </cell>
          <cell r="BM602">
            <v>0</v>
          </cell>
          <cell r="BN602">
            <v>0</v>
          </cell>
          <cell r="BO602">
            <v>0</v>
          </cell>
          <cell r="BP602">
            <v>0</v>
          </cell>
          <cell r="BQ602">
            <v>0</v>
          </cell>
          <cell r="BR602">
            <v>299.48</v>
          </cell>
          <cell r="BS602">
            <v>0</v>
          </cell>
          <cell r="BT602">
            <v>2519.6</v>
          </cell>
          <cell r="BU602">
            <v>0</v>
          </cell>
          <cell r="BV602">
            <v>0</v>
          </cell>
          <cell r="BW602">
            <v>-1296.3900000000001</v>
          </cell>
          <cell r="BX602">
            <v>478.15</v>
          </cell>
          <cell r="BY602">
            <v>0</v>
          </cell>
          <cell r="BZ602">
            <v>0</v>
          </cell>
          <cell r="CA602">
            <v>0</v>
          </cell>
          <cell r="CB602">
            <v>2</v>
          </cell>
          <cell r="CC602">
            <v>0</v>
          </cell>
          <cell r="CD602">
            <v>35</v>
          </cell>
          <cell r="CE602">
            <v>0</v>
          </cell>
          <cell r="CF602">
            <v>0</v>
          </cell>
          <cell r="CG602">
            <v>0</v>
          </cell>
          <cell r="CH602"/>
          <cell r="CI602">
            <v>0</v>
          </cell>
          <cell r="CJ602">
            <v>0</v>
          </cell>
          <cell r="CK602">
            <v>12.7</v>
          </cell>
          <cell r="CL602">
            <v>-25.5</v>
          </cell>
          <cell r="CM602">
            <v>0</v>
          </cell>
          <cell r="CN602">
            <v>0</v>
          </cell>
          <cell r="CO602">
            <v>0.5</v>
          </cell>
          <cell r="CP602">
            <v>26.7</v>
          </cell>
          <cell r="CQ602">
            <v>0</v>
          </cell>
          <cell r="CR602">
            <v>0</v>
          </cell>
          <cell r="CS602">
            <v>0</v>
          </cell>
          <cell r="CT602">
            <v>0</v>
          </cell>
          <cell r="CU602">
            <v>0</v>
          </cell>
          <cell r="CV602">
            <v>191</v>
          </cell>
          <cell r="CW602">
            <v>0</v>
          </cell>
          <cell r="CX602">
            <v>0</v>
          </cell>
          <cell r="CY602">
            <v>0</v>
          </cell>
          <cell r="CZ602">
            <v>300.36400000000003</v>
          </cell>
          <cell r="DA602">
            <v>0</v>
          </cell>
          <cell r="DB602">
            <v>0</v>
          </cell>
          <cell r="DC602">
            <v>0</v>
          </cell>
          <cell r="DD602">
            <v>0</v>
          </cell>
          <cell r="DE602">
            <v>0</v>
          </cell>
          <cell r="DF602">
            <v>0</v>
          </cell>
          <cell r="DG602">
            <v>0</v>
          </cell>
          <cell r="DH602">
            <v>0</v>
          </cell>
          <cell r="DI602">
            <v>0</v>
          </cell>
          <cell r="DJ602">
            <v>0</v>
          </cell>
          <cell r="DK602">
            <v>38.149000000000001</v>
          </cell>
          <cell r="DL602">
            <v>0</v>
          </cell>
          <cell r="DM602">
            <v>0</v>
          </cell>
          <cell r="DN602">
            <v>0</v>
          </cell>
          <cell r="DO602">
            <v>0</v>
          </cell>
          <cell r="DP602">
            <v>0</v>
          </cell>
          <cell r="DQ602">
            <v>0</v>
          </cell>
          <cell r="DR602">
            <v>0</v>
          </cell>
          <cell r="DS602">
            <v>0</v>
          </cell>
          <cell r="DT602">
            <v>0</v>
          </cell>
          <cell r="DU602">
            <v>0</v>
          </cell>
          <cell r="DV602">
            <v>0</v>
          </cell>
          <cell r="DW602">
            <v>0</v>
          </cell>
          <cell r="DX602">
            <v>2.9</v>
          </cell>
          <cell r="DY602">
            <v>7</v>
          </cell>
          <cell r="DZ602">
            <v>0</v>
          </cell>
          <cell r="EA602">
            <v>221</v>
          </cell>
          <cell r="EB602">
            <v>2.4</v>
          </cell>
          <cell r="EC602">
            <v>3.03</v>
          </cell>
          <cell r="ED602">
            <v>126.67205038048</v>
          </cell>
          <cell r="EE602">
            <v>8</v>
          </cell>
          <cell r="EF602">
            <v>306</v>
          </cell>
          <cell r="EG602">
            <v>0</v>
          </cell>
          <cell r="EH602">
            <v>53.2</v>
          </cell>
          <cell r="EI602">
            <v>0</v>
          </cell>
          <cell r="EJ602">
            <v>0</v>
          </cell>
        </row>
        <row r="603">
          <cell r="B603">
            <v>0</v>
          </cell>
          <cell r="C603">
            <v>0</v>
          </cell>
          <cell r="D603">
            <v>0</v>
          </cell>
          <cell r="E603">
            <v>0</v>
          </cell>
          <cell r="F603">
            <v>0</v>
          </cell>
          <cell r="G603">
            <v>0</v>
          </cell>
          <cell r="H603">
            <v>0</v>
          </cell>
          <cell r="I603">
            <v>166.4</v>
          </cell>
          <cell r="J603">
            <v>0</v>
          </cell>
          <cell r="K603">
            <v>7.3</v>
          </cell>
          <cell r="L603">
            <v>0</v>
          </cell>
          <cell r="M603">
            <v>0</v>
          </cell>
          <cell r="N603">
            <v>0</v>
          </cell>
          <cell r="O603">
            <v>0</v>
          </cell>
          <cell r="P603">
            <v>0</v>
          </cell>
          <cell r="Q603">
            <v>0</v>
          </cell>
          <cell r="R603">
            <v>0</v>
          </cell>
          <cell r="S603">
            <v>0</v>
          </cell>
          <cell r="T603">
            <v>0</v>
          </cell>
          <cell r="U603">
            <v>0</v>
          </cell>
          <cell r="V603">
            <v>0</v>
          </cell>
          <cell r="W603">
            <v>0</v>
          </cell>
          <cell r="X603">
            <v>0</v>
          </cell>
          <cell r="Y603">
            <v>0</v>
          </cell>
          <cell r="Z603">
            <v>0</v>
          </cell>
          <cell r="AA603">
            <v>1.9</v>
          </cell>
          <cell r="AB603">
            <v>0</v>
          </cell>
          <cell r="AC603">
            <v>0</v>
          </cell>
          <cell r="AD603">
            <v>0</v>
          </cell>
          <cell r="AE603">
            <v>0</v>
          </cell>
          <cell r="AF603">
            <v>112.9</v>
          </cell>
          <cell r="AG603"/>
          <cell r="AH603"/>
          <cell r="AI603"/>
          <cell r="AJ603"/>
          <cell r="AK603"/>
          <cell r="AL603"/>
          <cell r="AM603"/>
          <cell r="AN603">
            <v>0</v>
          </cell>
          <cell r="AO603">
            <v>0</v>
          </cell>
          <cell r="AP603"/>
          <cell r="AQ603"/>
          <cell r="AR603"/>
          <cell r="AS603">
            <v>0</v>
          </cell>
          <cell r="AT603"/>
          <cell r="AU603"/>
          <cell r="AV603">
            <v>0</v>
          </cell>
          <cell r="AW603">
            <v>0</v>
          </cell>
          <cell r="AX603">
            <v>0</v>
          </cell>
          <cell r="AY603">
            <v>1535</v>
          </cell>
          <cell r="AZ603">
            <v>1096.55</v>
          </cell>
          <cell r="BA603">
            <v>45</v>
          </cell>
          <cell r="BB603">
            <v>267.60231540533402</v>
          </cell>
          <cell r="BC603">
            <v>475.8</v>
          </cell>
          <cell r="BD603">
            <v>0</v>
          </cell>
          <cell r="BE603">
            <v>0</v>
          </cell>
          <cell r="BF603">
            <v>0</v>
          </cell>
          <cell r="BG603">
            <v>0</v>
          </cell>
          <cell r="BH603">
            <v>0</v>
          </cell>
          <cell r="BI603">
            <v>95.16</v>
          </cell>
          <cell r="BJ603">
            <v>163.95841595526801</v>
          </cell>
          <cell r="BK603">
            <v>27.8</v>
          </cell>
          <cell r="BL603">
            <v>0</v>
          </cell>
          <cell r="BM603">
            <v>0</v>
          </cell>
          <cell r="BN603">
            <v>0</v>
          </cell>
          <cell r="BO603">
            <v>0</v>
          </cell>
          <cell r="BP603">
            <v>0</v>
          </cell>
          <cell r="BQ603">
            <v>0</v>
          </cell>
          <cell r="BR603">
            <v>0</v>
          </cell>
          <cell r="BS603">
            <v>0</v>
          </cell>
          <cell r="BT603">
            <v>0</v>
          </cell>
          <cell r="BU603">
            <v>0</v>
          </cell>
          <cell r="BV603">
            <v>0</v>
          </cell>
          <cell r="BW603">
            <v>0</v>
          </cell>
          <cell r="BX603">
            <v>0</v>
          </cell>
          <cell r="BY603">
            <v>0</v>
          </cell>
          <cell r="BZ603">
            <v>0</v>
          </cell>
          <cell r="CA603">
            <v>0</v>
          </cell>
          <cell r="CB603">
            <v>0</v>
          </cell>
          <cell r="CC603">
            <v>0</v>
          </cell>
          <cell r="CD603">
            <v>0</v>
          </cell>
          <cell r="CE603">
            <v>0</v>
          </cell>
          <cell r="CF603">
            <v>0</v>
          </cell>
          <cell r="CG603">
            <v>0</v>
          </cell>
          <cell r="CH603"/>
          <cell r="CI603">
            <v>0</v>
          </cell>
          <cell r="CJ603">
            <v>0</v>
          </cell>
          <cell r="CK603">
            <v>0</v>
          </cell>
          <cell r="CL603">
            <v>1.2</v>
          </cell>
          <cell r="CM603">
            <v>0</v>
          </cell>
          <cell r="CN603">
            <v>0</v>
          </cell>
          <cell r="CO603">
            <v>0</v>
          </cell>
          <cell r="CP603">
            <v>0</v>
          </cell>
          <cell r="CQ603">
            <v>0</v>
          </cell>
          <cell r="CR603">
            <v>0</v>
          </cell>
          <cell r="CS603">
            <v>0</v>
          </cell>
          <cell r="CT603">
            <v>0</v>
          </cell>
          <cell r="CU603">
            <v>0</v>
          </cell>
          <cell r="CV603">
            <v>0</v>
          </cell>
          <cell r="CW603">
            <v>0</v>
          </cell>
          <cell r="CX603">
            <v>0</v>
          </cell>
          <cell r="CY603">
            <v>0</v>
          </cell>
          <cell r="CZ603">
            <v>0</v>
          </cell>
          <cell r="DA603">
            <v>0</v>
          </cell>
          <cell r="DB603">
            <v>0</v>
          </cell>
          <cell r="DC603">
            <v>0</v>
          </cell>
          <cell r="DD603">
            <v>0</v>
          </cell>
          <cell r="DE603">
            <v>0</v>
          </cell>
          <cell r="DF603">
            <v>0</v>
          </cell>
          <cell r="DG603">
            <v>0</v>
          </cell>
          <cell r="DH603">
            <v>0</v>
          </cell>
          <cell r="DI603">
            <v>0</v>
          </cell>
          <cell r="DJ603">
            <v>0</v>
          </cell>
          <cell r="DK603">
            <v>0</v>
          </cell>
          <cell r="DL603">
            <v>0</v>
          </cell>
          <cell r="DM603">
            <v>0</v>
          </cell>
          <cell r="DN603">
            <v>0</v>
          </cell>
          <cell r="DO603">
            <v>0</v>
          </cell>
          <cell r="DP603">
            <v>0</v>
          </cell>
          <cell r="DQ603">
            <v>0</v>
          </cell>
          <cell r="DR603">
            <v>0</v>
          </cell>
          <cell r="DS603">
            <v>0</v>
          </cell>
          <cell r="DT603">
            <v>0</v>
          </cell>
          <cell r="DU603">
            <v>0</v>
          </cell>
          <cell r="DV603">
            <v>0</v>
          </cell>
          <cell r="DW603">
            <v>0</v>
          </cell>
          <cell r="DX603">
            <v>9.3788999999999997E-2</v>
          </cell>
          <cell r="DY603">
            <v>15.49</v>
          </cell>
          <cell r="DZ603">
            <v>0</v>
          </cell>
          <cell r="EA603">
            <v>0</v>
          </cell>
          <cell r="EB603">
            <v>0</v>
          </cell>
          <cell r="EC603">
            <v>5.17</v>
          </cell>
          <cell r="ED603">
            <v>0</v>
          </cell>
          <cell r="EE603">
            <v>0</v>
          </cell>
          <cell r="EF603">
            <v>0</v>
          </cell>
          <cell r="EG603">
            <v>0</v>
          </cell>
          <cell r="EH603">
            <v>0</v>
          </cell>
          <cell r="EI603">
            <v>0</v>
          </cell>
          <cell r="EJ603">
            <v>0</v>
          </cell>
        </row>
        <row r="604">
          <cell r="B604">
            <v>0</v>
          </cell>
          <cell r="C604">
            <v>0</v>
          </cell>
          <cell r="D604">
            <v>0</v>
          </cell>
          <cell r="E604">
            <v>0</v>
          </cell>
          <cell r="F604">
            <v>0</v>
          </cell>
          <cell r="G604">
            <v>0</v>
          </cell>
          <cell r="H604">
            <v>0</v>
          </cell>
          <cell r="I604">
            <v>0</v>
          </cell>
          <cell r="J604">
            <v>0</v>
          </cell>
          <cell r="K604">
            <v>0</v>
          </cell>
          <cell r="L604">
            <v>0</v>
          </cell>
          <cell r="M604">
            <v>0</v>
          </cell>
          <cell r="N604">
            <v>0</v>
          </cell>
          <cell r="O604">
            <v>0</v>
          </cell>
          <cell r="P604">
            <v>0</v>
          </cell>
          <cell r="Q604">
            <v>0</v>
          </cell>
          <cell r="R604">
            <v>0</v>
          </cell>
          <cell r="S604">
            <v>0</v>
          </cell>
          <cell r="T604">
            <v>0</v>
          </cell>
          <cell r="U604">
            <v>0</v>
          </cell>
          <cell r="V604">
            <v>0</v>
          </cell>
          <cell r="W604">
            <v>0</v>
          </cell>
          <cell r="X604">
            <v>0</v>
          </cell>
          <cell r="Y604">
            <v>0</v>
          </cell>
          <cell r="Z604">
            <v>0</v>
          </cell>
          <cell r="AA604">
            <v>0</v>
          </cell>
          <cell r="AB604">
            <v>0</v>
          </cell>
          <cell r="AC604">
            <v>0</v>
          </cell>
          <cell r="AD604">
            <v>0</v>
          </cell>
          <cell r="AE604">
            <v>0</v>
          </cell>
          <cell r="AF604">
            <v>0</v>
          </cell>
          <cell r="AG604"/>
          <cell r="AH604"/>
          <cell r="AI604"/>
          <cell r="AJ604"/>
          <cell r="AK604"/>
          <cell r="AL604"/>
          <cell r="AM604"/>
          <cell r="AN604">
            <v>0</v>
          </cell>
          <cell r="AO604">
            <v>0</v>
          </cell>
          <cell r="AP604"/>
          <cell r="AQ604"/>
          <cell r="AR604"/>
          <cell r="AS604"/>
          <cell r="AT604"/>
          <cell r="AU604"/>
          <cell r="AV604"/>
          <cell r="AW604">
            <v>0</v>
          </cell>
          <cell r="AX604">
            <v>0</v>
          </cell>
          <cell r="AY604">
            <v>0</v>
          </cell>
          <cell r="AZ604">
            <v>0</v>
          </cell>
          <cell r="BA604">
            <v>0</v>
          </cell>
          <cell r="BB604">
            <v>0</v>
          </cell>
          <cell r="BC604">
            <v>0</v>
          </cell>
          <cell r="BD604">
            <v>0</v>
          </cell>
          <cell r="BE604">
            <v>0</v>
          </cell>
          <cell r="BF604">
            <v>0</v>
          </cell>
          <cell r="BG604">
            <v>0</v>
          </cell>
          <cell r="BH604">
            <v>0</v>
          </cell>
          <cell r="BI604">
            <v>0</v>
          </cell>
          <cell r="BJ604">
            <v>0</v>
          </cell>
          <cell r="BK604">
            <v>0</v>
          </cell>
          <cell r="BL604">
            <v>0</v>
          </cell>
          <cell r="BM604">
            <v>0</v>
          </cell>
          <cell r="BN604">
            <v>0</v>
          </cell>
          <cell r="BO604">
            <v>0</v>
          </cell>
          <cell r="BP604">
            <v>0</v>
          </cell>
          <cell r="BQ604">
            <v>0</v>
          </cell>
          <cell r="BR604">
            <v>0</v>
          </cell>
          <cell r="BS604">
            <v>0</v>
          </cell>
          <cell r="BT604">
            <v>0</v>
          </cell>
          <cell r="BU604">
            <v>0</v>
          </cell>
          <cell r="BV604">
            <v>0</v>
          </cell>
          <cell r="BW604">
            <v>0</v>
          </cell>
          <cell r="BX604">
            <v>-753</v>
          </cell>
          <cell r="BY604">
            <v>0</v>
          </cell>
          <cell r="BZ604">
            <v>0</v>
          </cell>
          <cell r="CA604">
            <v>0</v>
          </cell>
          <cell r="CB604">
            <v>0</v>
          </cell>
          <cell r="CC604">
            <v>0</v>
          </cell>
          <cell r="CD604">
            <v>0</v>
          </cell>
          <cell r="CE604">
            <v>0</v>
          </cell>
          <cell r="CF604">
            <v>0</v>
          </cell>
          <cell r="CG604">
            <v>0</v>
          </cell>
          <cell r="CH604">
            <v>0</v>
          </cell>
          <cell r="CI604">
            <v>0</v>
          </cell>
          <cell r="CJ604">
            <v>0</v>
          </cell>
          <cell r="CK604">
            <v>0</v>
          </cell>
          <cell r="CL604">
            <v>0</v>
          </cell>
          <cell r="CM604">
            <v>-12.3</v>
          </cell>
          <cell r="CN604">
            <v>0</v>
          </cell>
          <cell r="CO604">
            <v>0</v>
          </cell>
          <cell r="CP604">
            <v>0</v>
          </cell>
          <cell r="CQ604">
            <v>0</v>
          </cell>
          <cell r="CR604">
            <v>0</v>
          </cell>
          <cell r="CS604">
            <v>0</v>
          </cell>
          <cell r="CT604">
            <v>0</v>
          </cell>
          <cell r="CU604">
            <v>0</v>
          </cell>
          <cell r="CV604">
            <v>0</v>
          </cell>
          <cell r="CW604">
            <v>0</v>
          </cell>
          <cell r="CX604">
            <v>0</v>
          </cell>
          <cell r="CY604">
            <v>0</v>
          </cell>
          <cell r="CZ604">
            <v>0</v>
          </cell>
          <cell r="DA604">
            <v>0</v>
          </cell>
          <cell r="DB604">
            <v>0</v>
          </cell>
          <cell r="DC604">
            <v>0</v>
          </cell>
          <cell r="DD604">
            <v>0</v>
          </cell>
          <cell r="DE604">
            <v>0</v>
          </cell>
          <cell r="DF604">
            <v>0</v>
          </cell>
          <cell r="DG604">
            <v>0</v>
          </cell>
          <cell r="DH604">
            <v>0</v>
          </cell>
          <cell r="DI604">
            <v>0</v>
          </cell>
          <cell r="DJ604">
            <v>0</v>
          </cell>
          <cell r="DK604">
            <v>0</v>
          </cell>
          <cell r="DL604">
            <v>0</v>
          </cell>
          <cell r="DM604">
            <v>0</v>
          </cell>
          <cell r="DN604">
            <v>0</v>
          </cell>
          <cell r="DO604">
            <v>0</v>
          </cell>
          <cell r="DP604">
            <v>0</v>
          </cell>
          <cell r="DQ604">
            <v>0</v>
          </cell>
          <cell r="DR604">
            <v>0</v>
          </cell>
          <cell r="DS604">
            <v>0</v>
          </cell>
          <cell r="DT604">
            <v>0</v>
          </cell>
          <cell r="DU604">
            <v>0</v>
          </cell>
          <cell r="DV604">
            <v>0</v>
          </cell>
          <cell r="DW604">
            <v>0</v>
          </cell>
          <cell r="DX604">
            <v>0</v>
          </cell>
          <cell r="DY604">
            <v>0</v>
          </cell>
          <cell r="DZ604">
            <v>0</v>
          </cell>
          <cell r="EA604">
            <v>0</v>
          </cell>
          <cell r="EB604">
            <v>0</v>
          </cell>
          <cell r="EC604">
            <v>0</v>
          </cell>
          <cell r="ED604">
            <v>0</v>
          </cell>
          <cell r="EE604">
            <v>0</v>
          </cell>
          <cell r="EF604">
            <v>0</v>
          </cell>
          <cell r="EG604">
            <v>0</v>
          </cell>
          <cell r="EH604">
            <v>0</v>
          </cell>
          <cell r="EI604">
            <v>0</v>
          </cell>
          <cell r="EJ604">
            <v>0</v>
          </cell>
        </row>
        <row r="605">
          <cell r="B605">
            <v>0</v>
          </cell>
          <cell r="C605">
            <v>0</v>
          </cell>
          <cell r="D605">
            <v>0</v>
          </cell>
          <cell r="E605">
            <v>0</v>
          </cell>
          <cell r="F605">
            <v>0</v>
          </cell>
          <cell r="G605">
            <v>0</v>
          </cell>
          <cell r="H605">
            <v>0</v>
          </cell>
          <cell r="I605">
            <v>3</v>
          </cell>
          <cell r="J605">
            <v>0</v>
          </cell>
          <cell r="K605">
            <v>0</v>
          </cell>
          <cell r="L605">
            <v>45.5</v>
          </cell>
          <cell r="M605">
            <v>0</v>
          </cell>
          <cell r="N605">
            <v>0</v>
          </cell>
          <cell r="O605">
            <v>0</v>
          </cell>
          <cell r="P605">
            <v>0</v>
          </cell>
          <cell r="Q605">
            <v>0</v>
          </cell>
          <cell r="R605">
            <v>0</v>
          </cell>
          <cell r="S605">
            <v>95.2</v>
          </cell>
          <cell r="T605">
            <v>0</v>
          </cell>
          <cell r="U605">
            <v>0</v>
          </cell>
          <cell r="V605">
            <v>0</v>
          </cell>
          <cell r="W605">
            <v>0</v>
          </cell>
          <cell r="X605"/>
          <cell r="Y605">
            <v>0</v>
          </cell>
          <cell r="Z605">
            <v>0</v>
          </cell>
          <cell r="AA605">
            <v>373</v>
          </cell>
          <cell r="AB605">
            <v>0</v>
          </cell>
          <cell r="AC605">
            <v>0</v>
          </cell>
          <cell r="AD605">
            <v>0</v>
          </cell>
          <cell r="AE605">
            <v>0</v>
          </cell>
          <cell r="AF605">
            <v>0</v>
          </cell>
          <cell r="AG605"/>
          <cell r="AH605"/>
          <cell r="AI605"/>
          <cell r="AJ605"/>
          <cell r="AK605"/>
          <cell r="AL605"/>
          <cell r="AM605"/>
          <cell r="AN605">
            <v>0</v>
          </cell>
          <cell r="AO605">
            <v>0</v>
          </cell>
          <cell r="AP605"/>
          <cell r="AQ605"/>
          <cell r="AR605"/>
          <cell r="AS605">
            <v>0</v>
          </cell>
          <cell r="AT605"/>
          <cell r="AU605"/>
          <cell r="AV605">
            <v>0</v>
          </cell>
          <cell r="AW605">
            <v>0</v>
          </cell>
          <cell r="AX605">
            <v>0</v>
          </cell>
          <cell r="AY605">
            <v>0</v>
          </cell>
          <cell r="AZ605">
            <v>0</v>
          </cell>
          <cell r="BA605">
            <v>0</v>
          </cell>
          <cell r="BB605">
            <v>190.47746271625499</v>
          </cell>
          <cell r="BC605">
            <v>84.1</v>
          </cell>
          <cell r="BD605">
            <v>0</v>
          </cell>
          <cell r="BE605">
            <v>0</v>
          </cell>
          <cell r="BF605">
            <v>0</v>
          </cell>
          <cell r="BG605">
            <v>0</v>
          </cell>
          <cell r="BH605">
            <v>0</v>
          </cell>
          <cell r="BI605">
            <v>0</v>
          </cell>
          <cell r="BJ605">
            <v>148.55158404473201</v>
          </cell>
          <cell r="BK605">
            <v>0</v>
          </cell>
          <cell r="BL605">
            <v>0</v>
          </cell>
          <cell r="BM605">
            <v>0</v>
          </cell>
          <cell r="BN605">
            <v>0</v>
          </cell>
          <cell r="BO605">
            <v>0</v>
          </cell>
          <cell r="BP605">
            <v>0</v>
          </cell>
          <cell r="BQ605">
            <v>0</v>
          </cell>
          <cell r="BR605">
            <v>0</v>
          </cell>
          <cell r="BS605">
            <v>0</v>
          </cell>
          <cell r="BT605">
            <v>55.4</v>
          </cell>
          <cell r="BU605">
            <v>0</v>
          </cell>
          <cell r="BV605">
            <v>0</v>
          </cell>
          <cell r="BW605">
            <v>0</v>
          </cell>
          <cell r="BX605">
            <v>0</v>
          </cell>
          <cell r="BY605">
            <v>0</v>
          </cell>
          <cell r="BZ605">
            <v>0</v>
          </cell>
          <cell r="CA605">
            <v>0</v>
          </cell>
          <cell r="CB605">
            <v>0</v>
          </cell>
          <cell r="CC605">
            <v>0</v>
          </cell>
          <cell r="CD605">
            <v>0</v>
          </cell>
          <cell r="CE605">
            <v>0</v>
          </cell>
          <cell r="CF605">
            <v>0</v>
          </cell>
          <cell r="CG605">
            <v>529.29999999999995</v>
          </cell>
          <cell r="CH605">
            <v>0</v>
          </cell>
          <cell r="CI605">
            <v>0</v>
          </cell>
          <cell r="CJ605">
            <v>0</v>
          </cell>
          <cell r="CK605">
            <v>0</v>
          </cell>
          <cell r="CL605">
            <v>0</v>
          </cell>
          <cell r="CM605">
            <v>0</v>
          </cell>
          <cell r="CN605">
            <v>0</v>
          </cell>
          <cell r="CO605">
            <v>0</v>
          </cell>
          <cell r="CP605">
            <v>0</v>
          </cell>
          <cell r="CQ605">
            <v>0</v>
          </cell>
          <cell r="CR605">
            <v>0</v>
          </cell>
          <cell r="CS605">
            <v>0</v>
          </cell>
          <cell r="CT605">
            <v>0</v>
          </cell>
          <cell r="CU605">
            <v>0</v>
          </cell>
          <cell r="CV605">
            <v>0</v>
          </cell>
          <cell r="CW605">
            <v>0</v>
          </cell>
          <cell r="CX605">
            <v>0</v>
          </cell>
          <cell r="CY605">
            <v>0</v>
          </cell>
          <cell r="CZ605">
            <v>0</v>
          </cell>
          <cell r="DA605">
            <v>0</v>
          </cell>
          <cell r="DB605">
            <v>0</v>
          </cell>
          <cell r="DC605">
            <v>0</v>
          </cell>
          <cell r="DD605">
            <v>0</v>
          </cell>
          <cell r="DE605">
            <v>0</v>
          </cell>
          <cell r="DF605">
            <v>0</v>
          </cell>
          <cell r="DG605">
            <v>0</v>
          </cell>
          <cell r="DH605">
            <v>0</v>
          </cell>
          <cell r="DI605">
            <v>0</v>
          </cell>
          <cell r="DJ605">
            <v>0</v>
          </cell>
          <cell r="DK605">
            <v>0</v>
          </cell>
          <cell r="DL605">
            <v>0</v>
          </cell>
          <cell r="DM605">
            <v>0</v>
          </cell>
          <cell r="DN605">
            <v>0</v>
          </cell>
          <cell r="DO605">
            <v>0</v>
          </cell>
          <cell r="DP605">
            <v>0</v>
          </cell>
          <cell r="DQ605">
            <v>0</v>
          </cell>
          <cell r="DR605">
            <v>0</v>
          </cell>
          <cell r="DS605">
            <v>0</v>
          </cell>
          <cell r="DT605">
            <v>0</v>
          </cell>
          <cell r="DU605">
            <v>0</v>
          </cell>
          <cell r="DV605">
            <v>0</v>
          </cell>
          <cell r="DW605">
            <v>0</v>
          </cell>
          <cell r="DX605">
            <v>0</v>
          </cell>
          <cell r="DY605">
            <v>0</v>
          </cell>
          <cell r="DZ605">
            <v>0</v>
          </cell>
          <cell r="EA605">
            <v>0</v>
          </cell>
          <cell r="EB605">
            <v>0</v>
          </cell>
          <cell r="EC605">
            <v>0</v>
          </cell>
          <cell r="ED605">
            <v>0</v>
          </cell>
          <cell r="EE605">
            <v>0</v>
          </cell>
          <cell r="EF605">
            <v>0</v>
          </cell>
          <cell r="EG605">
            <v>0</v>
          </cell>
          <cell r="EH605">
            <v>0</v>
          </cell>
          <cell r="EI605">
            <v>0</v>
          </cell>
          <cell r="EJ605">
            <v>0</v>
          </cell>
        </row>
        <row r="606">
          <cell r="B606">
            <v>0</v>
          </cell>
          <cell r="C606">
            <v>0</v>
          </cell>
          <cell r="D606">
            <v>0</v>
          </cell>
          <cell r="E606">
            <v>0</v>
          </cell>
          <cell r="F606">
            <v>0</v>
          </cell>
          <cell r="G606">
            <v>0</v>
          </cell>
          <cell r="H606">
            <v>0</v>
          </cell>
          <cell r="I606">
            <v>174.4</v>
          </cell>
          <cell r="J606">
            <v>231</v>
          </cell>
          <cell r="K606">
            <v>7.3</v>
          </cell>
          <cell r="L606">
            <v>45.5</v>
          </cell>
          <cell r="M606">
            <v>0</v>
          </cell>
          <cell r="N606">
            <v>0</v>
          </cell>
          <cell r="O606">
            <v>0</v>
          </cell>
          <cell r="P606">
            <v>0</v>
          </cell>
          <cell r="Q606">
            <v>0</v>
          </cell>
          <cell r="R606">
            <v>0</v>
          </cell>
          <cell r="S606">
            <v>95.2</v>
          </cell>
          <cell r="T606">
            <v>0</v>
          </cell>
          <cell r="U606">
            <v>0</v>
          </cell>
          <cell r="V606">
            <v>0</v>
          </cell>
          <cell r="W606">
            <v>25</v>
          </cell>
          <cell r="X606">
            <v>0</v>
          </cell>
          <cell r="Y606">
            <v>0</v>
          </cell>
          <cell r="Z606">
            <v>0</v>
          </cell>
          <cell r="AA606">
            <v>374.9</v>
          </cell>
          <cell r="AB606">
            <v>0</v>
          </cell>
          <cell r="AC606">
            <v>0</v>
          </cell>
          <cell r="AD606">
            <v>0</v>
          </cell>
          <cell r="AE606">
            <v>301.39999999999998</v>
          </cell>
          <cell r="AF606">
            <v>112.9</v>
          </cell>
          <cell r="AG606">
            <v>0</v>
          </cell>
          <cell r="AH606">
            <v>0</v>
          </cell>
          <cell r="AI606">
            <v>0</v>
          </cell>
          <cell r="AJ606">
            <v>0</v>
          </cell>
          <cell r="AK606">
            <v>0</v>
          </cell>
          <cell r="AL606">
            <v>0</v>
          </cell>
          <cell r="AM606"/>
          <cell r="AN606">
            <v>0</v>
          </cell>
          <cell r="AO606">
            <v>0</v>
          </cell>
          <cell r="AP606">
            <v>0</v>
          </cell>
          <cell r="AQ606">
            <v>0</v>
          </cell>
          <cell r="AR606">
            <v>0</v>
          </cell>
          <cell r="AS606">
            <v>0</v>
          </cell>
          <cell r="AT606">
            <v>32.880000000000003</v>
          </cell>
          <cell r="AU606">
            <v>0</v>
          </cell>
          <cell r="AV606">
            <v>0</v>
          </cell>
          <cell r="AW606">
            <v>0</v>
          </cell>
          <cell r="AX606">
            <v>0</v>
          </cell>
          <cell r="AY606">
            <v>1535</v>
          </cell>
          <cell r="AZ606">
            <v>1096.55</v>
          </cell>
          <cell r="BA606">
            <v>96</v>
          </cell>
          <cell r="BB606">
            <v>458.07977812158998</v>
          </cell>
          <cell r="BC606">
            <v>559.9</v>
          </cell>
          <cell r="BD606">
            <v>0</v>
          </cell>
          <cell r="BE606">
            <v>0</v>
          </cell>
          <cell r="BF606">
            <v>0</v>
          </cell>
          <cell r="BG606">
            <v>0</v>
          </cell>
          <cell r="BH606">
            <v>0</v>
          </cell>
          <cell r="BI606">
            <v>157.57</v>
          </cell>
          <cell r="BJ606">
            <v>312.51</v>
          </cell>
          <cell r="BK606">
            <v>27.8</v>
          </cell>
          <cell r="BL606">
            <v>0.8</v>
          </cell>
          <cell r="BM606">
            <v>0</v>
          </cell>
          <cell r="BN606">
            <v>0</v>
          </cell>
          <cell r="BO606">
            <v>0</v>
          </cell>
          <cell r="BP606">
            <v>0</v>
          </cell>
          <cell r="BQ606">
            <v>0</v>
          </cell>
          <cell r="BR606">
            <v>299.48</v>
          </cell>
          <cell r="BS606">
            <v>0</v>
          </cell>
          <cell r="BT606">
            <v>2575</v>
          </cell>
          <cell r="BU606">
            <v>0</v>
          </cell>
          <cell r="BV606">
            <v>0</v>
          </cell>
          <cell r="BW606">
            <v>-1296.3900000000001</v>
          </cell>
          <cell r="BX606">
            <v>-274.85000000000002</v>
          </cell>
          <cell r="BY606">
            <v>0</v>
          </cell>
          <cell r="BZ606">
            <v>0</v>
          </cell>
          <cell r="CA606">
            <v>0</v>
          </cell>
          <cell r="CB606">
            <v>2</v>
          </cell>
          <cell r="CC606">
            <v>0</v>
          </cell>
          <cell r="CD606">
            <v>35</v>
          </cell>
          <cell r="CE606">
            <v>0</v>
          </cell>
          <cell r="CF606">
            <v>0</v>
          </cell>
          <cell r="CG606">
            <v>529.29999999999995</v>
          </cell>
          <cell r="CH606">
            <v>0</v>
          </cell>
          <cell r="CI606">
            <v>0</v>
          </cell>
          <cell r="CJ606">
            <v>0</v>
          </cell>
          <cell r="CK606">
            <v>12.7</v>
          </cell>
          <cell r="CL606">
            <v>-24.3</v>
          </cell>
          <cell r="CM606">
            <v>-12.3</v>
          </cell>
          <cell r="CN606">
            <v>0</v>
          </cell>
          <cell r="CO606">
            <v>0.5</v>
          </cell>
          <cell r="CP606">
            <v>26.7</v>
          </cell>
          <cell r="CQ606">
            <v>0</v>
          </cell>
          <cell r="CR606">
            <v>0</v>
          </cell>
          <cell r="CS606">
            <v>0</v>
          </cell>
          <cell r="CT606">
            <v>0</v>
          </cell>
          <cell r="CU606">
            <v>0</v>
          </cell>
          <cell r="CV606">
            <v>191</v>
          </cell>
          <cell r="CW606">
            <v>0</v>
          </cell>
          <cell r="CX606">
            <v>0</v>
          </cell>
          <cell r="CY606">
            <v>0</v>
          </cell>
          <cell r="CZ606">
            <v>300.36400000000003</v>
          </cell>
          <cell r="DA606">
            <v>0</v>
          </cell>
          <cell r="DB606">
            <v>0</v>
          </cell>
          <cell r="DC606">
            <v>0</v>
          </cell>
          <cell r="DD606">
            <v>0</v>
          </cell>
          <cell r="DE606">
            <v>0</v>
          </cell>
          <cell r="DF606">
            <v>0</v>
          </cell>
          <cell r="DG606">
            <v>0</v>
          </cell>
          <cell r="DH606">
            <v>0</v>
          </cell>
          <cell r="DI606">
            <v>0</v>
          </cell>
          <cell r="DJ606">
            <v>0</v>
          </cell>
          <cell r="DK606">
            <v>38.149000000000001</v>
          </cell>
          <cell r="DL606">
            <v>0</v>
          </cell>
          <cell r="DM606">
            <v>0</v>
          </cell>
          <cell r="DN606">
            <v>0</v>
          </cell>
          <cell r="DO606">
            <v>0</v>
          </cell>
          <cell r="DP606">
            <v>0</v>
          </cell>
          <cell r="DQ606">
            <v>0</v>
          </cell>
          <cell r="DR606">
            <v>0</v>
          </cell>
          <cell r="DS606">
            <v>0</v>
          </cell>
          <cell r="DT606">
            <v>0</v>
          </cell>
          <cell r="DU606">
            <v>0</v>
          </cell>
          <cell r="DV606">
            <v>0</v>
          </cell>
          <cell r="DW606">
            <v>0</v>
          </cell>
          <cell r="DX606">
            <v>2.993789</v>
          </cell>
          <cell r="DY606">
            <v>22.49</v>
          </cell>
          <cell r="DZ606">
            <v>0</v>
          </cell>
          <cell r="EA606">
            <v>221</v>
          </cell>
          <cell r="EB606">
            <v>2.4</v>
          </cell>
          <cell r="EC606">
            <v>8.1999999999999993</v>
          </cell>
          <cell r="ED606">
            <v>126.67205038048</v>
          </cell>
          <cell r="EE606">
            <v>8</v>
          </cell>
          <cell r="EF606">
            <v>306</v>
          </cell>
          <cell r="EG606">
            <v>0</v>
          </cell>
          <cell r="EH606">
            <v>53.2</v>
          </cell>
          <cell r="EI606">
            <v>0</v>
          </cell>
          <cell r="EJ606">
            <v>0</v>
          </cell>
        </row>
        <row r="607">
          <cell r="B607">
            <v>0</v>
          </cell>
          <cell r="C607">
            <v>0</v>
          </cell>
          <cell r="D607">
            <v>0</v>
          </cell>
          <cell r="E607">
            <v>0</v>
          </cell>
          <cell r="F607">
            <v>0</v>
          </cell>
          <cell r="G607">
            <v>0</v>
          </cell>
          <cell r="H607">
            <v>0</v>
          </cell>
          <cell r="I607">
            <v>4</v>
          </cell>
          <cell r="J607">
            <v>231</v>
          </cell>
          <cell r="K607">
            <v>0</v>
          </cell>
          <cell r="L607">
            <v>0</v>
          </cell>
          <cell r="M607">
            <v>0</v>
          </cell>
          <cell r="N607">
            <v>0</v>
          </cell>
          <cell r="O607">
            <v>0</v>
          </cell>
          <cell r="P607">
            <v>0</v>
          </cell>
          <cell r="Q607">
            <v>0</v>
          </cell>
          <cell r="R607">
            <v>0</v>
          </cell>
          <cell r="S607">
            <v>0</v>
          </cell>
          <cell r="T607">
            <v>0</v>
          </cell>
          <cell r="U607">
            <v>0</v>
          </cell>
          <cell r="V607">
            <v>0</v>
          </cell>
          <cell r="W607">
            <v>25</v>
          </cell>
          <cell r="X607">
            <v>0</v>
          </cell>
          <cell r="Y607">
            <v>0</v>
          </cell>
          <cell r="Z607">
            <v>0</v>
          </cell>
          <cell r="AA607">
            <v>0</v>
          </cell>
          <cell r="AB607">
            <v>0</v>
          </cell>
          <cell r="AC607">
            <v>0</v>
          </cell>
          <cell r="AD607">
            <v>0</v>
          </cell>
          <cell r="AE607">
            <v>301.39999999999998</v>
          </cell>
          <cell r="AF607">
            <v>0</v>
          </cell>
          <cell r="AG607"/>
          <cell r="AH607"/>
          <cell r="AI607"/>
          <cell r="AJ607"/>
          <cell r="AK607"/>
          <cell r="AL607"/>
          <cell r="AM607"/>
          <cell r="AN607">
            <v>0</v>
          </cell>
          <cell r="AO607">
            <v>0</v>
          </cell>
          <cell r="AP607"/>
          <cell r="AQ607"/>
          <cell r="AR607"/>
          <cell r="AS607">
            <v>8.6999999999999993</v>
          </cell>
          <cell r="AT607">
            <v>29.93</v>
          </cell>
          <cell r="AU607"/>
          <cell r="AV607">
            <v>0</v>
          </cell>
          <cell r="AW607">
            <v>0</v>
          </cell>
          <cell r="AX607">
            <v>0</v>
          </cell>
          <cell r="AY607">
            <v>0</v>
          </cell>
          <cell r="AZ607">
            <v>0</v>
          </cell>
          <cell r="BA607">
            <v>223</v>
          </cell>
          <cell r="BB607">
            <v>0</v>
          </cell>
          <cell r="BC607">
            <v>0</v>
          </cell>
          <cell r="BD607">
            <v>0</v>
          </cell>
          <cell r="BE607">
            <v>0</v>
          </cell>
          <cell r="BF607">
            <v>0</v>
          </cell>
          <cell r="BG607">
            <v>0</v>
          </cell>
          <cell r="BH607">
            <v>0</v>
          </cell>
          <cell r="BI607">
            <v>61.01</v>
          </cell>
          <cell r="BJ607">
            <v>0</v>
          </cell>
          <cell r="BK607">
            <v>0</v>
          </cell>
          <cell r="BL607">
            <v>0.8</v>
          </cell>
          <cell r="BM607">
            <v>0</v>
          </cell>
          <cell r="BN607">
            <v>0</v>
          </cell>
          <cell r="BO607">
            <v>0</v>
          </cell>
          <cell r="BP607">
            <v>0</v>
          </cell>
          <cell r="BQ607">
            <v>0</v>
          </cell>
          <cell r="BR607">
            <v>222.83</v>
          </cell>
          <cell r="BS607">
            <v>0.1</v>
          </cell>
          <cell r="BT607">
            <v>2610.5</v>
          </cell>
          <cell r="BU607">
            <v>0</v>
          </cell>
          <cell r="BV607">
            <v>0</v>
          </cell>
          <cell r="BW607">
            <v>-1297.6500000000001</v>
          </cell>
          <cell r="BX607">
            <v>732.52</v>
          </cell>
          <cell r="BY607">
            <v>0</v>
          </cell>
          <cell r="BZ607">
            <v>0</v>
          </cell>
          <cell r="CA607">
            <v>0</v>
          </cell>
          <cell r="CB607">
            <v>2</v>
          </cell>
          <cell r="CC607">
            <v>0</v>
          </cell>
          <cell r="CD607">
            <v>35</v>
          </cell>
          <cell r="CE607">
            <v>0</v>
          </cell>
          <cell r="CF607">
            <v>0</v>
          </cell>
          <cell r="CG607">
            <v>0</v>
          </cell>
          <cell r="CH607"/>
          <cell r="CI607">
            <v>0</v>
          </cell>
          <cell r="CJ607">
            <v>0</v>
          </cell>
          <cell r="CK607">
            <v>5.0999999999999996</v>
          </cell>
          <cell r="CL607">
            <v>-25.5</v>
          </cell>
          <cell r="CM607">
            <v>0</v>
          </cell>
          <cell r="CN607">
            <v>0</v>
          </cell>
          <cell r="CO607">
            <v>0.5</v>
          </cell>
          <cell r="CP607">
            <v>26.7</v>
          </cell>
          <cell r="CQ607">
            <v>0</v>
          </cell>
          <cell r="CR607">
            <v>0</v>
          </cell>
          <cell r="CS607">
            <v>0</v>
          </cell>
          <cell r="CT607">
            <v>0</v>
          </cell>
          <cell r="CU607">
            <v>0</v>
          </cell>
          <cell r="CV607">
            <v>348</v>
          </cell>
          <cell r="CW607">
            <v>0</v>
          </cell>
          <cell r="CX607">
            <v>0</v>
          </cell>
          <cell r="CY607">
            <v>0</v>
          </cell>
          <cell r="CZ607">
            <v>833.32299999999998</v>
          </cell>
          <cell r="DA607">
            <v>0</v>
          </cell>
          <cell r="DB607">
            <v>0</v>
          </cell>
          <cell r="DC607">
            <v>0</v>
          </cell>
          <cell r="DD607">
            <v>0</v>
          </cell>
          <cell r="DE607">
            <v>0</v>
          </cell>
          <cell r="DF607">
            <v>0</v>
          </cell>
          <cell r="DG607">
            <v>0</v>
          </cell>
          <cell r="DH607">
            <v>2.1469999999999998</v>
          </cell>
          <cell r="DI607">
            <v>0</v>
          </cell>
          <cell r="DJ607">
            <v>0</v>
          </cell>
          <cell r="DK607">
            <v>31.616</v>
          </cell>
          <cell r="DL607">
            <v>23.667000000000002</v>
          </cell>
          <cell r="DM607">
            <v>0</v>
          </cell>
          <cell r="DN607">
            <v>0</v>
          </cell>
          <cell r="DO607">
            <v>0</v>
          </cell>
          <cell r="DP607">
            <v>0</v>
          </cell>
          <cell r="DQ607">
            <v>0</v>
          </cell>
          <cell r="DR607">
            <v>0</v>
          </cell>
          <cell r="DS607">
            <v>0</v>
          </cell>
          <cell r="DT607">
            <v>0</v>
          </cell>
          <cell r="DU607">
            <v>0</v>
          </cell>
          <cell r="DV607">
            <v>0</v>
          </cell>
          <cell r="DW607">
            <v>0</v>
          </cell>
          <cell r="DX607">
            <v>1.6462019999999999</v>
          </cell>
          <cell r="DY607">
            <v>2.2799999999999998</v>
          </cell>
          <cell r="DZ607">
            <v>0</v>
          </cell>
          <cell r="EA607">
            <v>221</v>
          </cell>
          <cell r="EB607">
            <v>2.4</v>
          </cell>
          <cell r="EC607">
            <v>3.03</v>
          </cell>
          <cell r="ED607">
            <v>126.67205038048</v>
          </cell>
          <cell r="EE607">
            <v>13.9</v>
          </cell>
          <cell r="EF607">
            <v>271</v>
          </cell>
          <cell r="EG607">
            <v>0</v>
          </cell>
          <cell r="EH607">
            <v>76.0889493701997</v>
          </cell>
          <cell r="EI607">
            <v>0</v>
          </cell>
          <cell r="EJ607">
            <v>0</v>
          </cell>
        </row>
        <row r="608">
          <cell r="B608">
            <v>0</v>
          </cell>
          <cell r="C608">
            <v>0</v>
          </cell>
          <cell r="D608">
            <v>0</v>
          </cell>
          <cell r="E608">
            <v>0</v>
          </cell>
          <cell r="F608">
            <v>0</v>
          </cell>
          <cell r="G608">
            <v>0</v>
          </cell>
          <cell r="H608">
            <v>0</v>
          </cell>
          <cell r="I608">
            <v>267.39999999999998</v>
          </cell>
          <cell r="J608">
            <v>0</v>
          </cell>
          <cell r="K608">
            <v>0</v>
          </cell>
          <cell r="L608">
            <v>0</v>
          </cell>
          <cell r="M608">
            <v>0</v>
          </cell>
          <cell r="N608">
            <v>0</v>
          </cell>
          <cell r="O608">
            <v>0</v>
          </cell>
          <cell r="P608">
            <v>0</v>
          </cell>
          <cell r="Q608">
            <v>0</v>
          </cell>
          <cell r="R608">
            <v>0</v>
          </cell>
          <cell r="S608">
            <v>0</v>
          </cell>
          <cell r="T608">
            <v>0</v>
          </cell>
          <cell r="U608">
            <v>0</v>
          </cell>
          <cell r="V608">
            <v>0</v>
          </cell>
          <cell r="W608">
            <v>0</v>
          </cell>
          <cell r="X608">
            <v>0</v>
          </cell>
          <cell r="Y608">
            <v>0</v>
          </cell>
          <cell r="Z608">
            <v>0</v>
          </cell>
          <cell r="AA608">
            <v>6.5</v>
          </cell>
          <cell r="AB608">
            <v>0</v>
          </cell>
          <cell r="AC608">
            <v>0</v>
          </cell>
          <cell r="AD608">
            <v>0</v>
          </cell>
          <cell r="AE608">
            <v>0</v>
          </cell>
          <cell r="AF608">
            <v>112.9</v>
          </cell>
          <cell r="AG608"/>
          <cell r="AH608"/>
          <cell r="AI608"/>
          <cell r="AJ608"/>
          <cell r="AK608"/>
          <cell r="AL608"/>
          <cell r="AM608"/>
          <cell r="AN608">
            <v>0</v>
          </cell>
          <cell r="AO608">
            <v>0</v>
          </cell>
          <cell r="AP608"/>
          <cell r="AQ608"/>
          <cell r="AR608"/>
          <cell r="AS608">
            <v>0</v>
          </cell>
          <cell r="AT608"/>
          <cell r="AU608"/>
          <cell r="AV608">
            <v>0</v>
          </cell>
          <cell r="AW608">
            <v>0</v>
          </cell>
          <cell r="AX608">
            <v>0</v>
          </cell>
          <cell r="AY608">
            <v>1535</v>
          </cell>
          <cell r="AZ608">
            <v>1360.95</v>
          </cell>
          <cell r="BA608">
            <v>66</v>
          </cell>
          <cell r="BB608">
            <v>224.146131061635</v>
          </cell>
          <cell r="BC608">
            <v>438.1</v>
          </cell>
          <cell r="BD608">
            <v>0</v>
          </cell>
          <cell r="BE608">
            <v>0</v>
          </cell>
          <cell r="BF608">
            <v>0</v>
          </cell>
          <cell r="BG608">
            <v>0</v>
          </cell>
          <cell r="BH608">
            <v>0</v>
          </cell>
          <cell r="BI608">
            <v>91.63</v>
          </cell>
          <cell r="BJ608">
            <v>143.76511871631899</v>
          </cell>
          <cell r="BK608">
            <v>27.75</v>
          </cell>
          <cell r="BL608">
            <v>0</v>
          </cell>
          <cell r="BM608">
            <v>0</v>
          </cell>
          <cell r="BN608">
            <v>0</v>
          </cell>
          <cell r="BO608">
            <v>0</v>
          </cell>
          <cell r="BP608">
            <v>0</v>
          </cell>
          <cell r="BQ608">
            <v>0</v>
          </cell>
          <cell r="BR608">
            <v>0</v>
          </cell>
          <cell r="BS608">
            <v>0.25</v>
          </cell>
          <cell r="BT608">
            <v>0</v>
          </cell>
          <cell r="BU608">
            <v>0</v>
          </cell>
          <cell r="BV608">
            <v>0</v>
          </cell>
          <cell r="BW608">
            <v>0</v>
          </cell>
          <cell r="BX608">
            <v>0</v>
          </cell>
          <cell r="BY608">
            <v>0</v>
          </cell>
          <cell r="BZ608">
            <v>0</v>
          </cell>
          <cell r="CA608">
            <v>0</v>
          </cell>
          <cell r="CB608">
            <v>0</v>
          </cell>
          <cell r="CC608">
            <v>0</v>
          </cell>
          <cell r="CD608">
            <v>0</v>
          </cell>
          <cell r="CE608">
            <v>0</v>
          </cell>
          <cell r="CF608">
            <v>0</v>
          </cell>
          <cell r="CG608">
            <v>0</v>
          </cell>
          <cell r="CH608"/>
          <cell r="CI608">
            <v>0</v>
          </cell>
          <cell r="CJ608">
            <v>0</v>
          </cell>
          <cell r="CK608">
            <v>0</v>
          </cell>
          <cell r="CL608">
            <v>1.2</v>
          </cell>
          <cell r="CM608">
            <v>0</v>
          </cell>
          <cell r="CN608">
            <v>0</v>
          </cell>
          <cell r="CO608">
            <v>0</v>
          </cell>
          <cell r="CP608">
            <v>0</v>
          </cell>
          <cell r="CQ608">
            <v>0</v>
          </cell>
          <cell r="CR608">
            <v>0</v>
          </cell>
          <cell r="CS608">
            <v>0</v>
          </cell>
          <cell r="CT608">
            <v>0</v>
          </cell>
          <cell r="CU608">
            <v>0</v>
          </cell>
          <cell r="CV608">
            <v>0</v>
          </cell>
          <cell r="CW608">
            <v>0</v>
          </cell>
          <cell r="CX608">
            <v>0</v>
          </cell>
          <cell r="CY608">
            <v>0</v>
          </cell>
          <cell r="CZ608">
            <v>0</v>
          </cell>
          <cell r="DA608">
            <v>0</v>
          </cell>
          <cell r="DB608">
            <v>0</v>
          </cell>
          <cell r="DC608">
            <v>0</v>
          </cell>
          <cell r="DD608">
            <v>0</v>
          </cell>
          <cell r="DE608">
            <v>0</v>
          </cell>
          <cell r="DF608">
            <v>0</v>
          </cell>
          <cell r="DG608">
            <v>0</v>
          </cell>
          <cell r="DH608">
            <v>0</v>
          </cell>
          <cell r="DI608">
            <v>0</v>
          </cell>
          <cell r="DJ608">
            <v>0</v>
          </cell>
          <cell r="DK608">
            <v>0</v>
          </cell>
          <cell r="DL608">
            <v>0</v>
          </cell>
          <cell r="DM608">
            <v>0</v>
          </cell>
          <cell r="DN608">
            <v>0</v>
          </cell>
          <cell r="DO608">
            <v>0</v>
          </cell>
          <cell r="DP608">
            <v>0</v>
          </cell>
          <cell r="DQ608">
            <v>0</v>
          </cell>
          <cell r="DR608">
            <v>0</v>
          </cell>
          <cell r="DS608">
            <v>0</v>
          </cell>
          <cell r="DT608">
            <v>0</v>
          </cell>
          <cell r="DU608">
            <v>0</v>
          </cell>
          <cell r="DV608">
            <v>0</v>
          </cell>
          <cell r="DW608">
            <v>0</v>
          </cell>
          <cell r="DX608">
            <v>6.0248330770747802E-2</v>
          </cell>
          <cell r="DY608">
            <v>9.1199999999999992</v>
          </cell>
          <cell r="DZ608">
            <v>0</v>
          </cell>
          <cell r="EA608">
            <v>0</v>
          </cell>
          <cell r="EB608">
            <v>0</v>
          </cell>
          <cell r="EC608">
            <v>5.17</v>
          </cell>
          <cell r="ED608">
            <v>0</v>
          </cell>
          <cell r="EE608">
            <v>0</v>
          </cell>
          <cell r="EF608">
            <v>0</v>
          </cell>
          <cell r="EG608">
            <v>0</v>
          </cell>
          <cell r="EH608">
            <v>0</v>
          </cell>
          <cell r="EI608">
            <v>0</v>
          </cell>
          <cell r="EJ608">
            <v>0</v>
          </cell>
        </row>
        <row r="609">
          <cell r="B609">
            <v>0</v>
          </cell>
          <cell r="C609">
            <v>0</v>
          </cell>
          <cell r="D609">
            <v>0</v>
          </cell>
          <cell r="E609">
            <v>0</v>
          </cell>
          <cell r="F609">
            <v>0</v>
          </cell>
          <cell r="G609">
            <v>0</v>
          </cell>
          <cell r="H609">
            <v>0</v>
          </cell>
          <cell r="I609">
            <v>0</v>
          </cell>
          <cell r="J609">
            <v>0</v>
          </cell>
          <cell r="K609">
            <v>0</v>
          </cell>
          <cell r="L609">
            <v>0</v>
          </cell>
          <cell r="M609">
            <v>0</v>
          </cell>
          <cell r="N609">
            <v>0</v>
          </cell>
          <cell r="O609">
            <v>0</v>
          </cell>
          <cell r="P609">
            <v>0</v>
          </cell>
          <cell r="Q609">
            <v>0</v>
          </cell>
          <cell r="R609">
            <v>0</v>
          </cell>
          <cell r="S609">
            <v>0</v>
          </cell>
          <cell r="T609">
            <v>0</v>
          </cell>
          <cell r="U609">
            <v>0</v>
          </cell>
          <cell r="V609">
            <v>0</v>
          </cell>
          <cell r="W609">
            <v>0</v>
          </cell>
          <cell r="X609">
            <v>0</v>
          </cell>
          <cell r="Y609">
            <v>0</v>
          </cell>
          <cell r="Z609">
            <v>0</v>
          </cell>
          <cell r="AA609">
            <v>0</v>
          </cell>
          <cell r="AB609">
            <v>0</v>
          </cell>
          <cell r="AC609">
            <v>0</v>
          </cell>
          <cell r="AD609">
            <v>0</v>
          </cell>
          <cell r="AE609">
            <v>0</v>
          </cell>
          <cell r="AF609">
            <v>0</v>
          </cell>
          <cell r="AG609"/>
          <cell r="AH609"/>
          <cell r="AI609"/>
          <cell r="AJ609"/>
          <cell r="AK609"/>
          <cell r="AL609"/>
          <cell r="AM609"/>
          <cell r="AN609">
            <v>0</v>
          </cell>
          <cell r="AO609">
            <v>0</v>
          </cell>
          <cell r="AP609"/>
          <cell r="AQ609"/>
          <cell r="AR609"/>
          <cell r="AS609"/>
          <cell r="AT609"/>
          <cell r="AU609"/>
          <cell r="AV609"/>
          <cell r="AW609">
            <v>0</v>
          </cell>
          <cell r="AX609">
            <v>0</v>
          </cell>
          <cell r="AY609">
            <v>0</v>
          </cell>
          <cell r="AZ609">
            <v>0</v>
          </cell>
          <cell r="BA609">
            <v>0</v>
          </cell>
          <cell r="BB609">
            <v>0</v>
          </cell>
          <cell r="BC609">
            <v>0</v>
          </cell>
          <cell r="BD609">
            <v>0</v>
          </cell>
          <cell r="BE609">
            <v>0</v>
          </cell>
          <cell r="BF609">
            <v>0</v>
          </cell>
          <cell r="BG609">
            <v>0</v>
          </cell>
          <cell r="BH609">
            <v>0</v>
          </cell>
          <cell r="BI609">
            <v>0</v>
          </cell>
          <cell r="BJ609">
            <v>0</v>
          </cell>
          <cell r="BK609">
            <v>0</v>
          </cell>
          <cell r="BL609">
            <v>0</v>
          </cell>
          <cell r="BM609">
            <v>0</v>
          </cell>
          <cell r="BN609">
            <v>0</v>
          </cell>
          <cell r="BO609">
            <v>0</v>
          </cell>
          <cell r="BP609">
            <v>0</v>
          </cell>
          <cell r="BQ609">
            <v>0</v>
          </cell>
          <cell r="BR609">
            <v>0</v>
          </cell>
          <cell r="BS609">
            <v>0</v>
          </cell>
          <cell r="BT609">
            <v>0</v>
          </cell>
          <cell r="BU609">
            <v>0</v>
          </cell>
          <cell r="BV609">
            <v>0</v>
          </cell>
          <cell r="BW609">
            <v>0</v>
          </cell>
          <cell r="BX609">
            <v>-753</v>
          </cell>
          <cell r="BY609">
            <v>0</v>
          </cell>
          <cell r="BZ609">
            <v>0</v>
          </cell>
          <cell r="CA609">
            <v>0</v>
          </cell>
          <cell r="CB609">
            <v>0</v>
          </cell>
          <cell r="CC609">
            <v>0</v>
          </cell>
          <cell r="CD609">
            <v>0</v>
          </cell>
          <cell r="CE609">
            <v>0</v>
          </cell>
          <cell r="CF609">
            <v>0</v>
          </cell>
          <cell r="CG609">
            <v>0</v>
          </cell>
          <cell r="CH609">
            <v>0</v>
          </cell>
          <cell r="CI609">
            <v>0</v>
          </cell>
          <cell r="CJ609">
            <v>0</v>
          </cell>
          <cell r="CK609">
            <v>0</v>
          </cell>
          <cell r="CL609">
            <v>0</v>
          </cell>
          <cell r="CM609">
            <v>0</v>
          </cell>
          <cell r="CN609">
            <v>0</v>
          </cell>
          <cell r="CO609">
            <v>0</v>
          </cell>
          <cell r="CP609">
            <v>0</v>
          </cell>
          <cell r="CQ609">
            <v>0</v>
          </cell>
          <cell r="CR609">
            <v>0</v>
          </cell>
          <cell r="CS609">
            <v>0</v>
          </cell>
          <cell r="CT609">
            <v>0</v>
          </cell>
          <cell r="CU609">
            <v>0</v>
          </cell>
          <cell r="CV609">
            <v>0</v>
          </cell>
          <cell r="CW609">
            <v>0</v>
          </cell>
          <cell r="CX609">
            <v>0</v>
          </cell>
          <cell r="CY609">
            <v>0</v>
          </cell>
          <cell r="CZ609">
            <v>0</v>
          </cell>
          <cell r="DA609">
            <v>0</v>
          </cell>
          <cell r="DB609">
            <v>0</v>
          </cell>
          <cell r="DC609">
            <v>0</v>
          </cell>
          <cell r="DD609">
            <v>0</v>
          </cell>
          <cell r="DE609">
            <v>0</v>
          </cell>
          <cell r="DF609">
            <v>0</v>
          </cell>
          <cell r="DG609">
            <v>0</v>
          </cell>
          <cell r="DH609">
            <v>0</v>
          </cell>
          <cell r="DI609">
            <v>0</v>
          </cell>
          <cell r="DJ609">
            <v>0</v>
          </cell>
          <cell r="DK609">
            <v>0</v>
          </cell>
          <cell r="DL609">
            <v>0</v>
          </cell>
          <cell r="DM609">
            <v>0</v>
          </cell>
          <cell r="DN609">
            <v>0</v>
          </cell>
          <cell r="DO609">
            <v>0</v>
          </cell>
          <cell r="DP609">
            <v>0</v>
          </cell>
          <cell r="DQ609">
            <v>0</v>
          </cell>
          <cell r="DR609">
            <v>0</v>
          </cell>
          <cell r="DS609">
            <v>0</v>
          </cell>
          <cell r="DT609">
            <v>0</v>
          </cell>
          <cell r="DU609">
            <v>0</v>
          </cell>
          <cell r="DV609">
            <v>0</v>
          </cell>
          <cell r="DW609">
            <v>0</v>
          </cell>
          <cell r="DX609">
            <v>0</v>
          </cell>
          <cell r="DY609">
            <v>0</v>
          </cell>
          <cell r="DZ609">
            <v>0</v>
          </cell>
          <cell r="EA609">
            <v>0</v>
          </cell>
          <cell r="EB609">
            <v>0</v>
          </cell>
          <cell r="EC609">
            <v>0</v>
          </cell>
          <cell r="ED609">
            <v>0</v>
          </cell>
          <cell r="EE609">
            <v>0</v>
          </cell>
          <cell r="EF609">
            <v>0</v>
          </cell>
          <cell r="EG609">
            <v>0</v>
          </cell>
          <cell r="EH609">
            <v>0</v>
          </cell>
          <cell r="EI609">
            <v>0</v>
          </cell>
          <cell r="EJ609">
            <v>0</v>
          </cell>
        </row>
        <row r="610">
          <cell r="B610">
            <v>0</v>
          </cell>
          <cell r="C610">
            <v>0</v>
          </cell>
          <cell r="D610">
            <v>0</v>
          </cell>
          <cell r="E610">
            <v>0</v>
          </cell>
          <cell r="F610">
            <v>0</v>
          </cell>
          <cell r="G610">
            <v>0</v>
          </cell>
          <cell r="H610">
            <v>0</v>
          </cell>
          <cell r="I610">
            <v>2</v>
          </cell>
          <cell r="J610">
            <v>0</v>
          </cell>
          <cell r="K610">
            <v>0</v>
          </cell>
          <cell r="L610">
            <v>25.9</v>
          </cell>
          <cell r="M610">
            <v>0</v>
          </cell>
          <cell r="N610">
            <v>0</v>
          </cell>
          <cell r="O610">
            <v>0</v>
          </cell>
          <cell r="P610">
            <v>0</v>
          </cell>
          <cell r="Q610">
            <v>0</v>
          </cell>
          <cell r="R610">
            <v>0</v>
          </cell>
          <cell r="S610">
            <v>95.2</v>
          </cell>
          <cell r="T610">
            <v>0</v>
          </cell>
          <cell r="U610">
            <v>0</v>
          </cell>
          <cell r="V610">
            <v>0</v>
          </cell>
          <cell r="W610">
            <v>0</v>
          </cell>
          <cell r="X610"/>
          <cell r="Y610">
            <v>0</v>
          </cell>
          <cell r="Z610">
            <v>0</v>
          </cell>
          <cell r="AA610">
            <v>588.5</v>
          </cell>
          <cell r="AB610">
            <v>0</v>
          </cell>
          <cell r="AC610">
            <v>0</v>
          </cell>
          <cell r="AD610">
            <v>0</v>
          </cell>
          <cell r="AE610">
            <v>0</v>
          </cell>
          <cell r="AF610">
            <v>0</v>
          </cell>
          <cell r="AG610"/>
          <cell r="AH610"/>
          <cell r="AI610"/>
          <cell r="AJ610"/>
          <cell r="AK610"/>
          <cell r="AL610"/>
          <cell r="AM610"/>
          <cell r="AN610">
            <v>0</v>
          </cell>
          <cell r="AO610">
            <v>0</v>
          </cell>
          <cell r="AP610"/>
          <cell r="AQ610"/>
          <cell r="AR610"/>
          <cell r="AS610">
            <v>349.2</v>
          </cell>
          <cell r="AT610"/>
          <cell r="AU610"/>
          <cell r="AV610">
            <v>0</v>
          </cell>
          <cell r="AW610">
            <v>0</v>
          </cell>
          <cell r="AX610">
            <v>0</v>
          </cell>
          <cell r="AY610">
            <v>0</v>
          </cell>
          <cell r="AZ610">
            <v>0</v>
          </cell>
          <cell r="BA610">
            <v>0</v>
          </cell>
          <cell r="BB610">
            <v>63.1685641526688</v>
          </cell>
          <cell r="BC610">
            <v>105.4</v>
          </cell>
          <cell r="BD610">
            <v>0</v>
          </cell>
          <cell r="BE610">
            <v>0</v>
          </cell>
          <cell r="BF610">
            <v>0</v>
          </cell>
          <cell r="BG610">
            <v>0</v>
          </cell>
          <cell r="BH610">
            <v>0</v>
          </cell>
          <cell r="BI610">
            <v>0</v>
          </cell>
          <cell r="BJ610">
            <v>129.102905549881</v>
          </cell>
          <cell r="BK610">
            <v>0</v>
          </cell>
          <cell r="BL610">
            <v>0</v>
          </cell>
          <cell r="BM610">
            <v>0</v>
          </cell>
          <cell r="BN610">
            <v>0</v>
          </cell>
          <cell r="BO610">
            <v>0</v>
          </cell>
          <cell r="BP610">
            <v>0</v>
          </cell>
          <cell r="BQ610">
            <v>0</v>
          </cell>
          <cell r="BR610">
            <v>0</v>
          </cell>
          <cell r="BS610">
            <v>0</v>
          </cell>
          <cell r="BT610">
            <v>56</v>
          </cell>
          <cell r="BU610">
            <v>0</v>
          </cell>
          <cell r="BV610">
            <v>0</v>
          </cell>
          <cell r="BW610">
            <v>0</v>
          </cell>
          <cell r="BX610">
            <v>0</v>
          </cell>
          <cell r="BY610">
            <v>0</v>
          </cell>
          <cell r="BZ610">
            <v>0</v>
          </cell>
          <cell r="CA610">
            <v>0</v>
          </cell>
          <cell r="CB610">
            <v>0</v>
          </cell>
          <cell r="CC610">
            <v>0</v>
          </cell>
          <cell r="CD610">
            <v>0</v>
          </cell>
          <cell r="CE610">
            <v>0</v>
          </cell>
          <cell r="CF610">
            <v>0</v>
          </cell>
          <cell r="CG610">
            <v>0</v>
          </cell>
          <cell r="CH610">
            <v>0</v>
          </cell>
          <cell r="CI610">
            <v>0</v>
          </cell>
          <cell r="CJ610">
            <v>0</v>
          </cell>
          <cell r="CK610">
            <v>0</v>
          </cell>
          <cell r="CL610">
            <v>0</v>
          </cell>
          <cell r="CM610">
            <v>0</v>
          </cell>
          <cell r="CN610">
            <v>0</v>
          </cell>
          <cell r="CO610">
            <v>0</v>
          </cell>
          <cell r="CP610">
            <v>0</v>
          </cell>
          <cell r="CQ610">
            <v>0</v>
          </cell>
          <cell r="CR610">
            <v>0</v>
          </cell>
          <cell r="CS610">
            <v>0</v>
          </cell>
          <cell r="CT610">
            <v>0</v>
          </cell>
          <cell r="CU610">
            <v>0</v>
          </cell>
          <cell r="CV610">
            <v>0</v>
          </cell>
          <cell r="CW610">
            <v>0</v>
          </cell>
          <cell r="CX610">
            <v>0</v>
          </cell>
          <cell r="CY610">
            <v>0</v>
          </cell>
          <cell r="CZ610">
            <v>0</v>
          </cell>
          <cell r="DA610">
            <v>0</v>
          </cell>
          <cell r="DB610">
            <v>0</v>
          </cell>
          <cell r="DC610">
            <v>0</v>
          </cell>
          <cell r="DD610">
            <v>0</v>
          </cell>
          <cell r="DE610">
            <v>0</v>
          </cell>
          <cell r="DF610">
            <v>0</v>
          </cell>
          <cell r="DG610">
            <v>0</v>
          </cell>
          <cell r="DH610">
            <v>0</v>
          </cell>
          <cell r="DI610">
            <v>0</v>
          </cell>
          <cell r="DJ610">
            <v>0</v>
          </cell>
          <cell r="DK610">
            <v>0</v>
          </cell>
          <cell r="DL610">
            <v>0</v>
          </cell>
          <cell r="DM610">
            <v>0</v>
          </cell>
          <cell r="DN610">
            <v>0</v>
          </cell>
          <cell r="DO610">
            <v>0</v>
          </cell>
          <cell r="DP610">
            <v>0</v>
          </cell>
          <cell r="DQ610">
            <v>0</v>
          </cell>
          <cell r="DR610">
            <v>0</v>
          </cell>
          <cell r="DS610">
            <v>0</v>
          </cell>
          <cell r="DT610">
            <v>0</v>
          </cell>
          <cell r="DU610">
            <v>0</v>
          </cell>
          <cell r="DV610">
            <v>0</v>
          </cell>
          <cell r="DW610">
            <v>0</v>
          </cell>
          <cell r="DX610">
            <v>0</v>
          </cell>
          <cell r="DY610">
            <v>0</v>
          </cell>
          <cell r="DZ610">
            <v>0</v>
          </cell>
          <cell r="EA610">
            <v>0</v>
          </cell>
          <cell r="EB610">
            <v>0</v>
          </cell>
          <cell r="EC610">
            <v>0</v>
          </cell>
          <cell r="ED610">
            <v>0</v>
          </cell>
          <cell r="EE610">
            <v>0</v>
          </cell>
          <cell r="EF610">
            <v>0</v>
          </cell>
          <cell r="EG610">
            <v>0</v>
          </cell>
          <cell r="EH610">
            <v>0</v>
          </cell>
          <cell r="EI610">
            <v>0</v>
          </cell>
          <cell r="EJ610">
            <v>0</v>
          </cell>
        </row>
        <row r="611">
          <cell r="B611">
            <v>0</v>
          </cell>
          <cell r="C611">
            <v>0</v>
          </cell>
          <cell r="D611">
            <v>0</v>
          </cell>
          <cell r="E611">
            <v>0</v>
          </cell>
          <cell r="F611">
            <v>0</v>
          </cell>
          <cell r="G611">
            <v>0</v>
          </cell>
          <cell r="H611">
            <v>0</v>
          </cell>
          <cell r="I611">
            <v>273.39999999999998</v>
          </cell>
          <cell r="J611">
            <v>231</v>
          </cell>
          <cell r="K611">
            <v>0</v>
          </cell>
          <cell r="L611">
            <v>25.9</v>
          </cell>
          <cell r="M611">
            <v>0</v>
          </cell>
          <cell r="N611">
            <v>0</v>
          </cell>
          <cell r="O611">
            <v>0</v>
          </cell>
          <cell r="P611">
            <v>0</v>
          </cell>
          <cell r="Q611">
            <v>0</v>
          </cell>
          <cell r="R611">
            <v>0</v>
          </cell>
          <cell r="S611">
            <v>95.2</v>
          </cell>
          <cell r="T611">
            <v>0</v>
          </cell>
          <cell r="U611">
            <v>0</v>
          </cell>
          <cell r="V611">
            <v>0</v>
          </cell>
          <cell r="W611">
            <v>25</v>
          </cell>
          <cell r="X611">
            <v>0</v>
          </cell>
          <cell r="Y611">
            <v>0</v>
          </cell>
          <cell r="Z611">
            <v>0</v>
          </cell>
          <cell r="AA611">
            <v>595</v>
          </cell>
          <cell r="AB611">
            <v>0</v>
          </cell>
          <cell r="AC611">
            <v>0</v>
          </cell>
          <cell r="AD611">
            <v>0</v>
          </cell>
          <cell r="AE611">
            <v>301.39999999999998</v>
          </cell>
          <cell r="AF611">
            <v>112.9</v>
          </cell>
          <cell r="AG611">
            <v>0</v>
          </cell>
          <cell r="AH611">
            <v>0</v>
          </cell>
          <cell r="AI611">
            <v>0</v>
          </cell>
          <cell r="AJ611">
            <v>0</v>
          </cell>
          <cell r="AK611">
            <v>0</v>
          </cell>
          <cell r="AL611">
            <v>0</v>
          </cell>
          <cell r="AM611"/>
          <cell r="AN611">
            <v>0</v>
          </cell>
          <cell r="AO611">
            <v>0</v>
          </cell>
          <cell r="AP611">
            <v>0</v>
          </cell>
          <cell r="AQ611">
            <v>0</v>
          </cell>
          <cell r="AR611">
            <v>0</v>
          </cell>
          <cell r="AS611">
            <v>357.9</v>
          </cell>
          <cell r="AT611">
            <v>29.93</v>
          </cell>
          <cell r="AU611">
            <v>0</v>
          </cell>
          <cell r="AV611">
            <v>0</v>
          </cell>
          <cell r="AW611">
            <v>0</v>
          </cell>
          <cell r="AX611">
            <v>0</v>
          </cell>
          <cell r="AY611">
            <v>1535</v>
          </cell>
          <cell r="AZ611">
            <v>1360.95</v>
          </cell>
          <cell r="BA611">
            <v>289</v>
          </cell>
          <cell r="BB611">
            <v>287.31469521430398</v>
          </cell>
          <cell r="BC611">
            <v>543.5</v>
          </cell>
          <cell r="BD611">
            <v>0</v>
          </cell>
          <cell r="BE611">
            <v>0</v>
          </cell>
          <cell r="BF611">
            <v>0</v>
          </cell>
          <cell r="BG611">
            <v>0</v>
          </cell>
          <cell r="BH611">
            <v>0</v>
          </cell>
          <cell r="BI611">
            <v>152.63999999999999</v>
          </cell>
          <cell r="BJ611">
            <v>272.86802426619897</v>
          </cell>
          <cell r="BK611">
            <v>27.75</v>
          </cell>
          <cell r="BL611">
            <v>0.8</v>
          </cell>
          <cell r="BM611">
            <v>0</v>
          </cell>
          <cell r="BN611">
            <v>0</v>
          </cell>
          <cell r="BO611">
            <v>0</v>
          </cell>
          <cell r="BP611">
            <v>0</v>
          </cell>
          <cell r="BQ611">
            <v>0</v>
          </cell>
          <cell r="BR611">
            <v>222.83</v>
          </cell>
          <cell r="BS611">
            <v>0.35</v>
          </cell>
          <cell r="BT611">
            <v>2666.5</v>
          </cell>
          <cell r="BU611">
            <v>0</v>
          </cell>
          <cell r="BV611">
            <v>0</v>
          </cell>
          <cell r="BW611">
            <v>-1297.6500000000001</v>
          </cell>
          <cell r="BX611">
            <v>-20.48</v>
          </cell>
          <cell r="BY611">
            <v>0</v>
          </cell>
          <cell r="BZ611">
            <v>0</v>
          </cell>
          <cell r="CA611">
            <v>0</v>
          </cell>
          <cell r="CB611">
            <v>2</v>
          </cell>
          <cell r="CC611">
            <v>0</v>
          </cell>
          <cell r="CD611">
            <v>35</v>
          </cell>
          <cell r="CE611">
            <v>0</v>
          </cell>
          <cell r="CF611">
            <v>0</v>
          </cell>
          <cell r="CG611">
            <v>0</v>
          </cell>
          <cell r="CH611">
            <v>0</v>
          </cell>
          <cell r="CI611">
            <v>0</v>
          </cell>
          <cell r="CJ611">
            <v>0</v>
          </cell>
          <cell r="CK611">
            <v>5.0999999999999996</v>
          </cell>
          <cell r="CL611">
            <v>-24.3</v>
          </cell>
          <cell r="CM611">
            <v>0</v>
          </cell>
          <cell r="CN611">
            <v>0</v>
          </cell>
          <cell r="CO611">
            <v>0.5</v>
          </cell>
          <cell r="CP611">
            <v>26.7</v>
          </cell>
          <cell r="CQ611">
            <v>0</v>
          </cell>
          <cell r="CR611">
            <v>0</v>
          </cell>
          <cell r="CS611">
            <v>0</v>
          </cell>
          <cell r="CT611">
            <v>0</v>
          </cell>
          <cell r="CU611">
            <v>0</v>
          </cell>
          <cell r="CV611">
            <v>348</v>
          </cell>
          <cell r="CW611">
            <v>0</v>
          </cell>
          <cell r="CX611">
            <v>0</v>
          </cell>
          <cell r="CY611">
            <v>0</v>
          </cell>
          <cell r="CZ611">
            <v>833.32299999999998</v>
          </cell>
          <cell r="DA611">
            <v>0</v>
          </cell>
          <cell r="DB611">
            <v>0</v>
          </cell>
          <cell r="DC611">
            <v>0</v>
          </cell>
          <cell r="DD611">
            <v>0</v>
          </cell>
          <cell r="DE611">
            <v>0</v>
          </cell>
          <cell r="DF611">
            <v>0</v>
          </cell>
          <cell r="DG611">
            <v>0</v>
          </cell>
          <cell r="DH611">
            <v>2.1469999999999998</v>
          </cell>
          <cell r="DI611">
            <v>0</v>
          </cell>
          <cell r="DJ611">
            <v>0</v>
          </cell>
          <cell r="DK611">
            <v>31.616</v>
          </cell>
          <cell r="DL611">
            <v>23.667000000000002</v>
          </cell>
          <cell r="DM611">
            <v>0</v>
          </cell>
          <cell r="DN611">
            <v>0</v>
          </cell>
          <cell r="DO611">
            <v>0</v>
          </cell>
          <cell r="DP611">
            <v>0</v>
          </cell>
          <cell r="DQ611">
            <v>0</v>
          </cell>
          <cell r="DR611">
            <v>0</v>
          </cell>
          <cell r="DS611">
            <v>0</v>
          </cell>
          <cell r="DT611">
            <v>0</v>
          </cell>
          <cell r="DU611">
            <v>0</v>
          </cell>
          <cell r="DV611">
            <v>0</v>
          </cell>
          <cell r="DW611">
            <v>0</v>
          </cell>
          <cell r="DX611">
            <v>1.7064503307707499</v>
          </cell>
          <cell r="DY611">
            <v>11.4</v>
          </cell>
          <cell r="DZ611">
            <v>0</v>
          </cell>
          <cell r="EA611">
            <v>221</v>
          </cell>
          <cell r="EB611">
            <v>2.4</v>
          </cell>
          <cell r="EC611">
            <v>8.1999999999999993</v>
          </cell>
          <cell r="ED611">
            <v>126.67205038048</v>
          </cell>
          <cell r="EE611">
            <v>13.9</v>
          </cell>
          <cell r="EF611">
            <v>271</v>
          </cell>
          <cell r="EG611">
            <v>0</v>
          </cell>
          <cell r="EH611">
            <v>76.0889493701997</v>
          </cell>
          <cell r="EI611">
            <v>0</v>
          </cell>
          <cell r="EJ611">
            <v>0</v>
          </cell>
        </row>
        <row r="612">
          <cell r="B612">
            <v>0</v>
          </cell>
          <cell r="C612">
            <v>0</v>
          </cell>
          <cell r="D612">
            <v>0</v>
          </cell>
          <cell r="E612">
            <v>0</v>
          </cell>
          <cell r="F612">
            <v>0</v>
          </cell>
          <cell r="G612">
            <v>0</v>
          </cell>
          <cell r="H612">
            <v>0</v>
          </cell>
          <cell r="I612">
            <v>32</v>
          </cell>
          <cell r="J612">
            <v>91</v>
          </cell>
          <cell r="K612">
            <v>0</v>
          </cell>
          <cell r="L612">
            <v>0</v>
          </cell>
          <cell r="M612">
            <v>0</v>
          </cell>
          <cell r="N612">
            <v>5.6</v>
          </cell>
          <cell r="O612">
            <v>0</v>
          </cell>
          <cell r="P612">
            <v>0</v>
          </cell>
          <cell r="Q612">
            <v>0</v>
          </cell>
          <cell r="R612">
            <v>0</v>
          </cell>
          <cell r="S612">
            <v>0</v>
          </cell>
          <cell r="T612">
            <v>0</v>
          </cell>
          <cell r="U612">
            <v>0</v>
          </cell>
          <cell r="V612">
            <v>0</v>
          </cell>
          <cell r="W612">
            <v>36</v>
          </cell>
          <cell r="X612">
            <v>0</v>
          </cell>
          <cell r="Y612">
            <v>6.8440000000000003</v>
          </cell>
          <cell r="Z612">
            <v>0</v>
          </cell>
          <cell r="AA612">
            <v>0</v>
          </cell>
          <cell r="AB612">
            <v>0</v>
          </cell>
          <cell r="AC612">
            <v>0</v>
          </cell>
          <cell r="AD612">
            <v>0</v>
          </cell>
          <cell r="AE612">
            <v>301.39</v>
          </cell>
          <cell r="AF612">
            <v>0</v>
          </cell>
          <cell r="AG612"/>
          <cell r="AH612"/>
          <cell r="AI612"/>
          <cell r="AJ612"/>
          <cell r="AK612"/>
          <cell r="AL612"/>
          <cell r="AM612"/>
          <cell r="AN612">
            <v>0</v>
          </cell>
          <cell r="AO612">
            <v>0</v>
          </cell>
          <cell r="AP612"/>
          <cell r="AQ612"/>
          <cell r="AR612"/>
          <cell r="AS612">
            <v>35.9</v>
          </cell>
          <cell r="AT612">
            <v>18.760000000000002</v>
          </cell>
          <cell r="AU612"/>
          <cell r="AV612">
            <v>0</v>
          </cell>
          <cell r="AW612">
            <v>0</v>
          </cell>
          <cell r="AX612">
            <v>0</v>
          </cell>
          <cell r="AY612">
            <v>0</v>
          </cell>
          <cell r="AZ612">
            <v>0</v>
          </cell>
          <cell r="BA612">
            <v>51</v>
          </cell>
          <cell r="BB612">
            <v>0</v>
          </cell>
          <cell r="BC612">
            <v>0</v>
          </cell>
          <cell r="BD612">
            <v>0</v>
          </cell>
          <cell r="BE612">
            <v>0</v>
          </cell>
          <cell r="BF612">
            <v>0</v>
          </cell>
          <cell r="BG612">
            <v>0</v>
          </cell>
          <cell r="BH612">
            <v>0</v>
          </cell>
          <cell r="BI612">
            <v>106.98</v>
          </cell>
          <cell r="BJ612">
            <v>0</v>
          </cell>
          <cell r="BK612">
            <v>0</v>
          </cell>
          <cell r="BL612">
            <v>3.1</v>
          </cell>
          <cell r="BM612">
            <v>0</v>
          </cell>
          <cell r="BN612">
            <v>0</v>
          </cell>
          <cell r="BO612">
            <v>12.7108155025646</v>
          </cell>
          <cell r="BP612">
            <v>104.33124239976</v>
          </cell>
          <cell r="BQ612">
            <v>0</v>
          </cell>
          <cell r="BR612">
            <v>222.68</v>
          </cell>
          <cell r="BS612">
            <v>1.8590944918868499</v>
          </cell>
          <cell r="BT612">
            <v>692.4</v>
          </cell>
          <cell r="BU612">
            <v>31.6</v>
          </cell>
          <cell r="BV612">
            <v>2051.19</v>
          </cell>
          <cell r="BW612">
            <v>-573.66</v>
          </cell>
          <cell r="BX612">
            <v>389.44</v>
          </cell>
          <cell r="BY612">
            <v>0</v>
          </cell>
          <cell r="BZ612">
            <v>0</v>
          </cell>
          <cell r="CA612">
            <v>5.8</v>
          </cell>
          <cell r="CB612">
            <v>4.9000000000000004</v>
          </cell>
          <cell r="CC612">
            <v>6</v>
          </cell>
          <cell r="CD612">
            <v>87</v>
          </cell>
          <cell r="CE612">
            <v>0</v>
          </cell>
          <cell r="CF612">
            <v>0</v>
          </cell>
          <cell r="CG612">
            <v>0</v>
          </cell>
          <cell r="CH612"/>
          <cell r="CI612">
            <v>0</v>
          </cell>
          <cell r="CJ612">
            <v>2.67</v>
          </cell>
          <cell r="CK612">
            <v>4.7</v>
          </cell>
          <cell r="CL612">
            <v>-113.9</v>
          </cell>
          <cell r="CM612">
            <v>0</v>
          </cell>
          <cell r="CN612">
            <v>-12.5</v>
          </cell>
          <cell r="CO612">
            <v>7.2</v>
          </cell>
          <cell r="CP612">
            <v>-34.6</v>
          </cell>
          <cell r="CQ612">
            <v>0</v>
          </cell>
          <cell r="CR612">
            <v>0</v>
          </cell>
          <cell r="CS612">
            <v>0</v>
          </cell>
          <cell r="CT612">
            <v>0</v>
          </cell>
          <cell r="CU612">
            <v>0</v>
          </cell>
          <cell r="CV612">
            <v>126</v>
          </cell>
          <cell r="CW612">
            <v>0</v>
          </cell>
          <cell r="CX612">
            <v>0</v>
          </cell>
          <cell r="CY612">
            <v>0</v>
          </cell>
          <cell r="CZ612">
            <v>267.45400000000001</v>
          </cell>
          <cell r="DA612">
            <v>37.4</v>
          </cell>
          <cell r="DB612">
            <v>0</v>
          </cell>
          <cell r="DC612">
            <v>0</v>
          </cell>
          <cell r="DD612">
            <v>0</v>
          </cell>
          <cell r="DE612">
            <v>0</v>
          </cell>
          <cell r="DF612">
            <v>0</v>
          </cell>
          <cell r="DG612">
            <v>0</v>
          </cell>
          <cell r="DH612">
            <v>9.8019999999999996</v>
          </cell>
          <cell r="DI612">
            <v>0</v>
          </cell>
          <cell r="DJ612">
            <v>0</v>
          </cell>
          <cell r="DK612">
            <v>10.632999999999999</v>
          </cell>
          <cell r="DL612">
            <v>-37.819000000000003</v>
          </cell>
          <cell r="DM612">
            <v>0</v>
          </cell>
          <cell r="DN612">
            <v>0</v>
          </cell>
          <cell r="DO612">
            <v>0</v>
          </cell>
          <cell r="DP612">
            <v>0</v>
          </cell>
          <cell r="DQ612">
            <v>0</v>
          </cell>
          <cell r="DR612">
            <v>0</v>
          </cell>
          <cell r="DS612">
            <v>0</v>
          </cell>
          <cell r="DT612">
            <v>0</v>
          </cell>
          <cell r="DU612">
            <v>0</v>
          </cell>
          <cell r="DV612">
            <v>0</v>
          </cell>
          <cell r="DW612">
            <v>0</v>
          </cell>
          <cell r="DX612">
            <v>24.7</v>
          </cell>
          <cell r="DY612">
            <v>8.1999999999999993</v>
          </cell>
          <cell r="DZ612">
            <v>0</v>
          </cell>
          <cell r="EA612">
            <v>46</v>
          </cell>
          <cell r="EB612">
            <v>74</v>
          </cell>
          <cell r="EC612">
            <v>6.8</v>
          </cell>
          <cell r="ED612">
            <v>22.7332080388538</v>
          </cell>
          <cell r="EE612">
            <v>20.5</v>
          </cell>
          <cell r="EF612">
            <v>0</v>
          </cell>
          <cell r="EG612">
            <v>0.43</v>
          </cell>
          <cell r="EH612">
            <v>0</v>
          </cell>
          <cell r="EI612">
            <v>2.8</v>
          </cell>
          <cell r="EJ612">
            <v>0</v>
          </cell>
        </row>
        <row r="613">
          <cell r="B613">
            <v>0</v>
          </cell>
          <cell r="C613">
            <v>0</v>
          </cell>
          <cell r="D613">
            <v>0</v>
          </cell>
          <cell r="E613">
            <v>0</v>
          </cell>
          <cell r="F613">
            <v>0</v>
          </cell>
          <cell r="G613">
            <v>0</v>
          </cell>
          <cell r="H613">
            <v>1.69</v>
          </cell>
          <cell r="I613">
            <v>118</v>
          </cell>
          <cell r="J613">
            <v>0</v>
          </cell>
          <cell r="K613">
            <v>10.3</v>
          </cell>
          <cell r="L613">
            <v>0</v>
          </cell>
          <cell r="M613">
            <v>0</v>
          </cell>
          <cell r="N613">
            <v>0</v>
          </cell>
          <cell r="O613">
            <v>0</v>
          </cell>
          <cell r="P613">
            <v>0</v>
          </cell>
          <cell r="Q613">
            <v>0</v>
          </cell>
          <cell r="R613">
            <v>0</v>
          </cell>
          <cell r="S613">
            <v>0</v>
          </cell>
          <cell r="T613">
            <v>0</v>
          </cell>
          <cell r="U613">
            <v>0</v>
          </cell>
          <cell r="V613">
            <v>0</v>
          </cell>
          <cell r="W613">
            <v>0</v>
          </cell>
          <cell r="X613">
            <v>0</v>
          </cell>
          <cell r="Y613">
            <v>0</v>
          </cell>
          <cell r="Z613">
            <v>0</v>
          </cell>
          <cell r="AA613">
            <v>6.4</v>
          </cell>
          <cell r="AB613">
            <v>0</v>
          </cell>
          <cell r="AC613">
            <v>0</v>
          </cell>
          <cell r="AD613">
            <v>85.1</v>
          </cell>
          <cell r="AE613">
            <v>0</v>
          </cell>
          <cell r="AF613">
            <v>6.4</v>
          </cell>
          <cell r="AG613"/>
          <cell r="AH613"/>
          <cell r="AI613"/>
          <cell r="AJ613"/>
          <cell r="AK613"/>
          <cell r="AL613"/>
          <cell r="AM613"/>
          <cell r="AN613">
            <v>0</v>
          </cell>
          <cell r="AO613">
            <v>0</v>
          </cell>
          <cell r="AP613"/>
          <cell r="AQ613"/>
          <cell r="AR613"/>
          <cell r="AS613">
            <v>0</v>
          </cell>
          <cell r="AT613"/>
          <cell r="AU613"/>
          <cell r="AV613">
            <v>0</v>
          </cell>
          <cell r="AW613">
            <v>0</v>
          </cell>
          <cell r="AX613">
            <v>0</v>
          </cell>
          <cell r="AY613">
            <v>1088</v>
          </cell>
          <cell r="AZ613">
            <v>127.24</v>
          </cell>
          <cell r="BA613">
            <v>45</v>
          </cell>
          <cell r="BB613">
            <v>111.991675390509</v>
          </cell>
          <cell r="BC613">
            <v>304.7</v>
          </cell>
          <cell r="BD613">
            <v>0</v>
          </cell>
          <cell r="BE613">
            <v>8</v>
          </cell>
          <cell r="BF613">
            <v>0</v>
          </cell>
          <cell r="BG613">
            <v>0</v>
          </cell>
          <cell r="BH613">
            <v>0</v>
          </cell>
          <cell r="BI613">
            <v>171.95</v>
          </cell>
          <cell r="BJ613">
            <v>223.57274341838001</v>
          </cell>
          <cell r="BK613">
            <v>55.5</v>
          </cell>
          <cell r="BL613">
            <v>0</v>
          </cell>
          <cell r="BM613">
            <v>0</v>
          </cell>
          <cell r="BN613">
            <v>0</v>
          </cell>
          <cell r="BO613">
            <v>0</v>
          </cell>
          <cell r="BP613">
            <v>0</v>
          </cell>
          <cell r="BQ613">
            <v>0</v>
          </cell>
          <cell r="BR613">
            <v>0</v>
          </cell>
          <cell r="BS613">
            <v>0</v>
          </cell>
          <cell r="BT613">
            <v>0</v>
          </cell>
          <cell r="BU613">
            <v>0</v>
          </cell>
          <cell r="BV613">
            <v>4.1000000000000002E-2</v>
          </cell>
          <cell r="BW613">
            <v>0</v>
          </cell>
          <cell r="BX613">
            <v>0</v>
          </cell>
          <cell r="BY613">
            <v>0</v>
          </cell>
          <cell r="BZ613">
            <v>0.12180000000000001</v>
          </cell>
          <cell r="CA613">
            <v>0</v>
          </cell>
          <cell r="CB613">
            <v>0</v>
          </cell>
          <cell r="CC613">
            <v>0</v>
          </cell>
          <cell r="CD613">
            <v>0</v>
          </cell>
          <cell r="CE613">
            <v>0</v>
          </cell>
          <cell r="CF613">
            <v>0</v>
          </cell>
          <cell r="CG613">
            <v>0</v>
          </cell>
          <cell r="CH613"/>
          <cell r="CI613">
            <v>0</v>
          </cell>
          <cell r="CJ613">
            <v>0</v>
          </cell>
          <cell r="CK613">
            <v>0</v>
          </cell>
          <cell r="CL613">
            <v>3.9</v>
          </cell>
          <cell r="CM613">
            <v>0</v>
          </cell>
          <cell r="CN613">
            <v>0</v>
          </cell>
          <cell r="CO613">
            <v>0</v>
          </cell>
          <cell r="CP613">
            <v>0</v>
          </cell>
          <cell r="CQ613">
            <v>0</v>
          </cell>
          <cell r="CR613">
            <v>0</v>
          </cell>
          <cell r="CS613">
            <v>0</v>
          </cell>
          <cell r="CT613">
            <v>0</v>
          </cell>
          <cell r="CU613">
            <v>0</v>
          </cell>
          <cell r="CV613">
            <v>0</v>
          </cell>
          <cell r="CW613">
            <v>0</v>
          </cell>
          <cell r="CX613">
            <v>0</v>
          </cell>
          <cell r="CY613">
            <v>0</v>
          </cell>
          <cell r="CZ613">
            <v>0</v>
          </cell>
          <cell r="DA613">
            <v>0</v>
          </cell>
          <cell r="DB613">
            <v>0</v>
          </cell>
          <cell r="DC613">
            <v>0</v>
          </cell>
          <cell r="DD613">
            <v>0</v>
          </cell>
          <cell r="DE613">
            <v>0</v>
          </cell>
          <cell r="DF613">
            <v>0</v>
          </cell>
          <cell r="DG613">
            <v>0</v>
          </cell>
          <cell r="DH613">
            <v>0</v>
          </cell>
          <cell r="DI613">
            <v>0</v>
          </cell>
          <cell r="DJ613">
            <v>0</v>
          </cell>
          <cell r="DK613">
            <v>0</v>
          </cell>
          <cell r="DL613">
            <v>0</v>
          </cell>
          <cell r="DM613">
            <v>0</v>
          </cell>
          <cell r="DN613">
            <v>0</v>
          </cell>
          <cell r="DO613">
            <v>0</v>
          </cell>
          <cell r="DP613">
            <v>0</v>
          </cell>
          <cell r="DQ613">
            <v>0</v>
          </cell>
          <cell r="DR613">
            <v>0</v>
          </cell>
          <cell r="DS613">
            <v>48</v>
          </cell>
          <cell r="DT613">
            <v>0</v>
          </cell>
          <cell r="DU613">
            <v>0</v>
          </cell>
          <cell r="DV613">
            <v>0</v>
          </cell>
          <cell r="DW613">
            <v>0</v>
          </cell>
          <cell r="DX613">
            <v>0.28499999999999998</v>
          </cell>
          <cell r="DY613">
            <v>11.34</v>
          </cell>
          <cell r="DZ613">
            <v>0</v>
          </cell>
          <cell r="EA613">
            <v>0</v>
          </cell>
          <cell r="EB613">
            <v>2.2999999999999998</v>
          </cell>
          <cell r="EC613">
            <v>11.5</v>
          </cell>
          <cell r="ED613">
            <v>0</v>
          </cell>
          <cell r="EE613">
            <v>0</v>
          </cell>
          <cell r="EF613">
            <v>0</v>
          </cell>
          <cell r="EG613">
            <v>0</v>
          </cell>
          <cell r="EH613">
            <v>0</v>
          </cell>
          <cell r="EI613">
            <v>0</v>
          </cell>
          <cell r="EJ613">
            <v>0</v>
          </cell>
        </row>
        <row r="614">
          <cell r="B614">
            <v>0</v>
          </cell>
          <cell r="C614">
            <v>0</v>
          </cell>
          <cell r="D614">
            <v>0</v>
          </cell>
          <cell r="E614">
            <v>0</v>
          </cell>
          <cell r="F614">
            <v>0</v>
          </cell>
          <cell r="G614">
            <v>0</v>
          </cell>
          <cell r="H614">
            <v>0</v>
          </cell>
          <cell r="I614">
            <v>0</v>
          </cell>
          <cell r="J614">
            <v>0</v>
          </cell>
          <cell r="K614">
            <v>0</v>
          </cell>
          <cell r="L614">
            <v>0</v>
          </cell>
          <cell r="M614">
            <v>0</v>
          </cell>
          <cell r="N614">
            <v>0</v>
          </cell>
          <cell r="O614">
            <v>0</v>
          </cell>
          <cell r="P614">
            <v>0</v>
          </cell>
          <cell r="Q614">
            <v>0</v>
          </cell>
          <cell r="R614">
            <v>0</v>
          </cell>
          <cell r="S614">
            <v>0</v>
          </cell>
          <cell r="T614">
            <v>0</v>
          </cell>
          <cell r="U614">
            <v>0</v>
          </cell>
          <cell r="V614">
            <v>0</v>
          </cell>
          <cell r="W614">
            <v>0</v>
          </cell>
          <cell r="X614">
            <v>0</v>
          </cell>
          <cell r="Y614">
            <v>0</v>
          </cell>
          <cell r="Z614">
            <v>0</v>
          </cell>
          <cell r="AA614">
            <v>0</v>
          </cell>
          <cell r="AB614">
            <v>0</v>
          </cell>
          <cell r="AC614">
            <v>0</v>
          </cell>
          <cell r="AD614">
            <v>0</v>
          </cell>
          <cell r="AE614">
            <v>0</v>
          </cell>
          <cell r="AF614">
            <v>0</v>
          </cell>
          <cell r="AG614"/>
          <cell r="AH614"/>
          <cell r="AI614"/>
          <cell r="AJ614"/>
          <cell r="AK614"/>
          <cell r="AL614"/>
          <cell r="AM614"/>
          <cell r="AN614">
            <v>0</v>
          </cell>
          <cell r="AO614">
            <v>0</v>
          </cell>
          <cell r="AP614"/>
          <cell r="AQ614"/>
          <cell r="AR614"/>
          <cell r="AS614"/>
          <cell r="AT614"/>
          <cell r="AU614"/>
          <cell r="AV614"/>
          <cell r="AW614">
            <v>0</v>
          </cell>
          <cell r="AX614">
            <v>0</v>
          </cell>
          <cell r="AY614">
            <v>0</v>
          </cell>
          <cell r="AZ614">
            <v>0</v>
          </cell>
          <cell r="BA614">
            <v>0</v>
          </cell>
          <cell r="BB614">
            <v>0</v>
          </cell>
          <cell r="BC614">
            <v>0</v>
          </cell>
          <cell r="BD614">
            <v>0</v>
          </cell>
          <cell r="BE614">
            <v>0</v>
          </cell>
          <cell r="BF614">
            <v>0</v>
          </cell>
          <cell r="BG614">
            <v>0</v>
          </cell>
          <cell r="BH614">
            <v>0</v>
          </cell>
          <cell r="BI614">
            <v>0</v>
          </cell>
          <cell r="BJ614">
            <v>0</v>
          </cell>
          <cell r="BK614">
            <v>0</v>
          </cell>
          <cell r="BL614">
            <v>0</v>
          </cell>
          <cell r="BM614">
            <v>0</v>
          </cell>
          <cell r="BN614">
            <v>0</v>
          </cell>
          <cell r="BO614">
            <v>0</v>
          </cell>
          <cell r="BP614">
            <v>0</v>
          </cell>
          <cell r="BQ614">
            <v>0</v>
          </cell>
          <cell r="BR614">
            <v>0</v>
          </cell>
          <cell r="BS614">
            <v>0</v>
          </cell>
          <cell r="BT614">
            <v>0</v>
          </cell>
          <cell r="BU614">
            <v>0</v>
          </cell>
          <cell r="BV614">
            <v>0</v>
          </cell>
          <cell r="BW614">
            <v>0</v>
          </cell>
          <cell r="BX614">
            <v>-368</v>
          </cell>
          <cell r="BY614">
            <v>0</v>
          </cell>
          <cell r="BZ614">
            <v>0</v>
          </cell>
          <cell r="CA614">
            <v>0</v>
          </cell>
          <cell r="CB614">
            <v>0</v>
          </cell>
          <cell r="CC614">
            <v>0</v>
          </cell>
          <cell r="CD614">
            <v>0</v>
          </cell>
          <cell r="CE614">
            <v>0</v>
          </cell>
          <cell r="CF614">
            <v>0</v>
          </cell>
          <cell r="CG614">
            <v>0</v>
          </cell>
          <cell r="CH614">
            <v>0</v>
          </cell>
          <cell r="CI614">
            <v>0</v>
          </cell>
          <cell r="CJ614">
            <v>0</v>
          </cell>
          <cell r="CK614">
            <v>0</v>
          </cell>
          <cell r="CL614">
            <v>0</v>
          </cell>
          <cell r="CM614">
            <v>-31.9</v>
          </cell>
          <cell r="CN614">
            <v>0</v>
          </cell>
          <cell r="CO614">
            <v>0</v>
          </cell>
          <cell r="CP614">
            <v>0</v>
          </cell>
          <cell r="CQ614">
            <v>0</v>
          </cell>
          <cell r="CR614">
            <v>0</v>
          </cell>
          <cell r="CS614">
            <v>0</v>
          </cell>
          <cell r="CT614">
            <v>0</v>
          </cell>
          <cell r="CU614">
            <v>0</v>
          </cell>
          <cell r="CV614">
            <v>0</v>
          </cell>
          <cell r="CW614">
            <v>0</v>
          </cell>
          <cell r="CX614">
            <v>0</v>
          </cell>
          <cell r="CY614">
            <v>0</v>
          </cell>
          <cell r="CZ614">
            <v>0</v>
          </cell>
          <cell r="DA614">
            <v>0</v>
          </cell>
          <cell r="DB614">
            <v>0</v>
          </cell>
          <cell r="DC614">
            <v>0</v>
          </cell>
          <cell r="DD614">
            <v>0</v>
          </cell>
          <cell r="DE614">
            <v>0</v>
          </cell>
          <cell r="DF614">
            <v>0</v>
          </cell>
          <cell r="DG614">
            <v>0</v>
          </cell>
          <cell r="DH614">
            <v>0</v>
          </cell>
          <cell r="DI614">
            <v>0</v>
          </cell>
          <cell r="DJ614">
            <v>0</v>
          </cell>
          <cell r="DK614">
            <v>0</v>
          </cell>
          <cell r="DL614">
            <v>0</v>
          </cell>
          <cell r="DM614">
            <v>0</v>
          </cell>
          <cell r="DN614">
            <v>0</v>
          </cell>
          <cell r="DO614">
            <v>0</v>
          </cell>
          <cell r="DP614">
            <v>0</v>
          </cell>
          <cell r="DQ614">
            <v>0</v>
          </cell>
          <cell r="DR614">
            <v>0</v>
          </cell>
          <cell r="DS614">
            <v>0</v>
          </cell>
          <cell r="DT614">
            <v>0</v>
          </cell>
          <cell r="DU614">
            <v>0</v>
          </cell>
          <cell r="DV614">
            <v>0</v>
          </cell>
          <cell r="DW614">
            <v>0</v>
          </cell>
          <cell r="DX614">
            <v>0</v>
          </cell>
          <cell r="DY614">
            <v>0</v>
          </cell>
          <cell r="DZ614">
            <v>0</v>
          </cell>
          <cell r="EA614">
            <v>0</v>
          </cell>
          <cell r="EB614">
            <v>0</v>
          </cell>
          <cell r="EC614">
            <v>0</v>
          </cell>
          <cell r="ED614">
            <v>0</v>
          </cell>
          <cell r="EE614">
            <v>0</v>
          </cell>
          <cell r="EF614">
            <v>0</v>
          </cell>
          <cell r="EG614">
            <v>0</v>
          </cell>
          <cell r="EH614">
            <v>0</v>
          </cell>
          <cell r="EI614">
            <v>0</v>
          </cell>
          <cell r="EJ614">
            <v>0</v>
          </cell>
        </row>
        <row r="615">
          <cell r="B615">
            <v>0</v>
          </cell>
          <cell r="C615">
            <v>0</v>
          </cell>
          <cell r="D615">
            <v>0</v>
          </cell>
          <cell r="E615">
            <v>0</v>
          </cell>
          <cell r="F615">
            <v>0</v>
          </cell>
          <cell r="G615">
            <v>0</v>
          </cell>
          <cell r="H615">
            <v>0</v>
          </cell>
          <cell r="I615">
            <v>12</v>
          </cell>
          <cell r="J615">
            <v>0</v>
          </cell>
          <cell r="K615">
            <v>0</v>
          </cell>
          <cell r="L615">
            <v>33.6</v>
          </cell>
          <cell r="M615">
            <v>0</v>
          </cell>
          <cell r="N615">
            <v>0</v>
          </cell>
          <cell r="O615">
            <v>0</v>
          </cell>
          <cell r="P615">
            <v>0</v>
          </cell>
          <cell r="Q615">
            <v>0</v>
          </cell>
          <cell r="R615">
            <v>0</v>
          </cell>
          <cell r="S615">
            <v>15.3</v>
          </cell>
          <cell r="T615">
            <v>0</v>
          </cell>
          <cell r="U615">
            <v>0</v>
          </cell>
          <cell r="V615">
            <v>0</v>
          </cell>
          <cell r="W615">
            <v>0</v>
          </cell>
          <cell r="X615"/>
          <cell r="Y615">
            <v>0</v>
          </cell>
          <cell r="Z615">
            <v>0</v>
          </cell>
          <cell r="AA615">
            <v>1185</v>
          </cell>
          <cell r="AB615">
            <v>0</v>
          </cell>
          <cell r="AC615">
            <v>0</v>
          </cell>
          <cell r="AD615">
            <v>0</v>
          </cell>
          <cell r="AE615">
            <v>10.9</v>
          </cell>
          <cell r="AF615">
            <v>0</v>
          </cell>
          <cell r="AG615"/>
          <cell r="AH615"/>
          <cell r="AI615"/>
          <cell r="AJ615"/>
          <cell r="AK615"/>
          <cell r="AL615"/>
          <cell r="AM615"/>
          <cell r="AN615">
            <v>0</v>
          </cell>
          <cell r="AO615">
            <v>0</v>
          </cell>
          <cell r="AP615"/>
          <cell r="AQ615"/>
          <cell r="AR615"/>
          <cell r="AS615">
            <v>706.2</v>
          </cell>
          <cell r="AT615"/>
          <cell r="AU615"/>
          <cell r="AV615">
            <v>0</v>
          </cell>
          <cell r="AW615">
            <v>0</v>
          </cell>
          <cell r="AX615">
            <v>0</v>
          </cell>
          <cell r="AY615">
            <v>58</v>
          </cell>
          <cell r="AZ615">
            <v>0</v>
          </cell>
          <cell r="BA615">
            <v>0</v>
          </cell>
          <cell r="BB615">
            <v>144.76636635457001</v>
          </cell>
          <cell r="BC615">
            <v>89.7</v>
          </cell>
          <cell r="BD615">
            <v>0</v>
          </cell>
          <cell r="BE615">
            <v>17.600000000000001</v>
          </cell>
          <cell r="BF615">
            <v>0</v>
          </cell>
          <cell r="BG615">
            <v>0</v>
          </cell>
          <cell r="BH615">
            <v>0</v>
          </cell>
          <cell r="BI615">
            <v>0</v>
          </cell>
          <cell r="BJ615">
            <v>148.18725658162001</v>
          </cell>
          <cell r="BK615">
            <v>0</v>
          </cell>
          <cell r="BL615">
            <v>0</v>
          </cell>
          <cell r="BM615">
            <v>0</v>
          </cell>
          <cell r="BN615">
            <v>0</v>
          </cell>
          <cell r="BO615">
            <v>0</v>
          </cell>
          <cell r="BP615">
            <v>0</v>
          </cell>
          <cell r="BQ615">
            <v>0</v>
          </cell>
          <cell r="BR615">
            <v>0</v>
          </cell>
          <cell r="BS615">
            <v>0</v>
          </cell>
          <cell r="BT615">
            <v>53.6</v>
          </cell>
          <cell r="BU615">
            <v>0</v>
          </cell>
          <cell r="BV615">
            <v>0</v>
          </cell>
          <cell r="BW615">
            <v>0</v>
          </cell>
          <cell r="BX615">
            <v>0</v>
          </cell>
          <cell r="BY615">
            <v>0</v>
          </cell>
          <cell r="BZ615">
            <v>0</v>
          </cell>
          <cell r="CA615">
            <v>0</v>
          </cell>
          <cell r="CB615">
            <v>0</v>
          </cell>
          <cell r="CC615">
            <v>0</v>
          </cell>
          <cell r="CD615">
            <v>0</v>
          </cell>
          <cell r="CE615">
            <v>0</v>
          </cell>
          <cell r="CF615">
            <v>0</v>
          </cell>
          <cell r="CG615">
            <v>0</v>
          </cell>
          <cell r="CH615">
            <v>0</v>
          </cell>
          <cell r="CI615">
            <v>0</v>
          </cell>
          <cell r="CJ615">
            <v>0</v>
          </cell>
          <cell r="CK615">
            <v>0</v>
          </cell>
          <cell r="CL615">
            <v>0</v>
          </cell>
          <cell r="CM615">
            <v>0</v>
          </cell>
          <cell r="CN615">
            <v>0</v>
          </cell>
          <cell r="CO615">
            <v>0</v>
          </cell>
          <cell r="CP615">
            <v>0</v>
          </cell>
          <cell r="CQ615">
            <v>0</v>
          </cell>
          <cell r="CR615">
            <v>0</v>
          </cell>
          <cell r="CS615">
            <v>0</v>
          </cell>
          <cell r="CT615">
            <v>0</v>
          </cell>
          <cell r="CU615">
            <v>0</v>
          </cell>
          <cell r="CV615">
            <v>0</v>
          </cell>
          <cell r="CW615">
            <v>0</v>
          </cell>
          <cell r="CX615">
            <v>0</v>
          </cell>
          <cell r="CY615">
            <v>0</v>
          </cell>
          <cell r="CZ615">
            <v>0</v>
          </cell>
          <cell r="DA615">
            <v>0</v>
          </cell>
          <cell r="DB615">
            <v>0</v>
          </cell>
          <cell r="DC615">
            <v>0</v>
          </cell>
          <cell r="DD615">
            <v>0</v>
          </cell>
          <cell r="DE615">
            <v>0</v>
          </cell>
          <cell r="DF615">
            <v>0</v>
          </cell>
          <cell r="DG615">
            <v>0</v>
          </cell>
          <cell r="DH615">
            <v>0</v>
          </cell>
          <cell r="DI615">
            <v>0</v>
          </cell>
          <cell r="DJ615">
            <v>0</v>
          </cell>
          <cell r="DK615">
            <v>0</v>
          </cell>
          <cell r="DL615">
            <v>0</v>
          </cell>
          <cell r="DM615">
            <v>0</v>
          </cell>
          <cell r="DN615">
            <v>0</v>
          </cell>
          <cell r="DO615">
            <v>0</v>
          </cell>
          <cell r="DP615">
            <v>0</v>
          </cell>
          <cell r="DQ615">
            <v>0</v>
          </cell>
          <cell r="DR615">
            <v>0</v>
          </cell>
          <cell r="DS615">
            <v>0</v>
          </cell>
          <cell r="DT615">
            <v>0</v>
          </cell>
          <cell r="DU615">
            <v>0</v>
          </cell>
          <cell r="DV615">
            <v>0</v>
          </cell>
          <cell r="DW615">
            <v>0</v>
          </cell>
          <cell r="DX615">
            <v>0</v>
          </cell>
          <cell r="DY615">
            <v>0</v>
          </cell>
          <cell r="DZ615">
            <v>0</v>
          </cell>
          <cell r="EA615">
            <v>0</v>
          </cell>
          <cell r="EB615">
            <v>0</v>
          </cell>
          <cell r="EC615">
            <v>0</v>
          </cell>
          <cell r="ED615">
            <v>0</v>
          </cell>
          <cell r="EE615">
            <v>0</v>
          </cell>
          <cell r="EF615">
            <v>0</v>
          </cell>
          <cell r="EG615">
            <v>0</v>
          </cell>
          <cell r="EH615">
            <v>0</v>
          </cell>
          <cell r="EI615">
            <v>0</v>
          </cell>
          <cell r="EJ615">
            <v>0</v>
          </cell>
        </row>
        <row r="616">
          <cell r="B616">
            <v>0</v>
          </cell>
          <cell r="C616">
            <v>0</v>
          </cell>
          <cell r="D616">
            <v>0</v>
          </cell>
          <cell r="E616">
            <v>0</v>
          </cell>
          <cell r="F616">
            <v>0</v>
          </cell>
          <cell r="G616">
            <v>0</v>
          </cell>
          <cell r="H616">
            <v>1.69</v>
          </cell>
          <cell r="I616">
            <v>162</v>
          </cell>
          <cell r="J616">
            <v>91</v>
          </cell>
          <cell r="K616">
            <v>10.3</v>
          </cell>
          <cell r="L616">
            <v>33.6</v>
          </cell>
          <cell r="M616">
            <v>0</v>
          </cell>
          <cell r="N616">
            <v>5.6</v>
          </cell>
          <cell r="O616">
            <v>0</v>
          </cell>
          <cell r="P616">
            <v>0</v>
          </cell>
          <cell r="Q616">
            <v>0</v>
          </cell>
          <cell r="R616">
            <v>0</v>
          </cell>
          <cell r="S616">
            <v>15.3</v>
          </cell>
          <cell r="T616">
            <v>0</v>
          </cell>
          <cell r="U616">
            <v>0</v>
          </cell>
          <cell r="V616">
            <v>0</v>
          </cell>
          <cell r="W616">
            <v>36</v>
          </cell>
          <cell r="X616">
            <v>0</v>
          </cell>
          <cell r="Y616">
            <v>6.8440000000000003</v>
          </cell>
          <cell r="Z616">
            <v>0</v>
          </cell>
          <cell r="AA616">
            <v>1191.4000000000001</v>
          </cell>
          <cell r="AB616">
            <v>0</v>
          </cell>
          <cell r="AC616">
            <v>0</v>
          </cell>
          <cell r="AD616">
            <v>85.1</v>
          </cell>
          <cell r="AE616">
            <v>312.29000000000002</v>
          </cell>
          <cell r="AF616">
            <v>6.4</v>
          </cell>
          <cell r="AG616">
            <v>0</v>
          </cell>
          <cell r="AH616">
            <v>0</v>
          </cell>
          <cell r="AI616">
            <v>0</v>
          </cell>
          <cell r="AJ616">
            <v>0</v>
          </cell>
          <cell r="AK616">
            <v>0</v>
          </cell>
          <cell r="AL616">
            <v>0</v>
          </cell>
          <cell r="AM616"/>
          <cell r="AN616">
            <v>0</v>
          </cell>
          <cell r="AO616">
            <v>0</v>
          </cell>
          <cell r="AP616">
            <v>0</v>
          </cell>
          <cell r="AQ616">
            <v>0</v>
          </cell>
          <cell r="AR616">
            <v>0</v>
          </cell>
          <cell r="AS616">
            <v>742.1</v>
          </cell>
          <cell r="AT616">
            <v>18.760000000000002</v>
          </cell>
          <cell r="AU616">
            <v>0</v>
          </cell>
          <cell r="AV616">
            <v>0</v>
          </cell>
          <cell r="AW616">
            <v>0</v>
          </cell>
          <cell r="AX616">
            <v>0</v>
          </cell>
          <cell r="AY616">
            <v>1146</v>
          </cell>
          <cell r="AZ616">
            <v>127.24</v>
          </cell>
          <cell r="BA616">
            <v>96</v>
          </cell>
          <cell r="BB616">
            <v>256.75804174507903</v>
          </cell>
          <cell r="BC616">
            <v>394.4</v>
          </cell>
          <cell r="BD616">
            <v>0</v>
          </cell>
          <cell r="BE616">
            <v>25.6</v>
          </cell>
          <cell r="BF616">
            <v>0</v>
          </cell>
          <cell r="BG616">
            <v>0</v>
          </cell>
          <cell r="BH616">
            <v>0</v>
          </cell>
          <cell r="BI616">
            <v>278.93</v>
          </cell>
          <cell r="BJ616">
            <v>371.76</v>
          </cell>
          <cell r="BK616">
            <v>55.5</v>
          </cell>
          <cell r="BL616">
            <v>3.1</v>
          </cell>
          <cell r="BM616">
            <v>0</v>
          </cell>
          <cell r="BN616">
            <v>0</v>
          </cell>
          <cell r="BO616">
            <v>12.7108155025646</v>
          </cell>
          <cell r="BP616">
            <v>104.33124239976</v>
          </cell>
          <cell r="BQ616">
            <v>0</v>
          </cell>
          <cell r="BR616">
            <v>222.68</v>
          </cell>
          <cell r="BS616">
            <v>1.8590944918868499</v>
          </cell>
          <cell r="BT616">
            <v>746</v>
          </cell>
          <cell r="BU616">
            <v>31.6</v>
          </cell>
          <cell r="BV616">
            <v>2051.2310000000002</v>
          </cell>
          <cell r="BW616">
            <v>-573.66</v>
          </cell>
          <cell r="BX616">
            <v>21.44</v>
          </cell>
          <cell r="BY616">
            <v>0</v>
          </cell>
          <cell r="BZ616">
            <v>0.12180000000000001</v>
          </cell>
          <cell r="CA616">
            <v>5.8</v>
          </cell>
          <cell r="CB616">
            <v>4.9000000000000004</v>
          </cell>
          <cell r="CC616">
            <v>6</v>
          </cell>
          <cell r="CD616">
            <v>87</v>
          </cell>
          <cell r="CE616">
            <v>0</v>
          </cell>
          <cell r="CF616">
            <v>0</v>
          </cell>
          <cell r="CG616">
            <v>0</v>
          </cell>
          <cell r="CH616">
            <v>0</v>
          </cell>
          <cell r="CI616">
            <v>0</v>
          </cell>
          <cell r="CJ616">
            <v>2.67</v>
          </cell>
          <cell r="CK616">
            <v>4.7</v>
          </cell>
          <cell r="CL616">
            <v>-110</v>
          </cell>
          <cell r="CM616">
            <v>-31.9</v>
          </cell>
          <cell r="CN616">
            <v>-12.5</v>
          </cell>
          <cell r="CO616">
            <v>7.2</v>
          </cell>
          <cell r="CP616">
            <v>-34.6</v>
          </cell>
          <cell r="CQ616">
            <v>0</v>
          </cell>
          <cell r="CR616">
            <v>0</v>
          </cell>
          <cell r="CS616">
            <v>0</v>
          </cell>
          <cell r="CT616">
            <v>0</v>
          </cell>
          <cell r="CU616">
            <v>0</v>
          </cell>
          <cell r="CV616">
            <v>126</v>
          </cell>
          <cell r="CW616">
            <v>0</v>
          </cell>
          <cell r="CX616">
            <v>0</v>
          </cell>
          <cell r="CY616">
            <v>0</v>
          </cell>
          <cell r="CZ616">
            <v>267.45400000000001</v>
          </cell>
          <cell r="DA616">
            <v>37.4</v>
          </cell>
          <cell r="DB616">
            <v>0</v>
          </cell>
          <cell r="DC616">
            <v>0</v>
          </cell>
          <cell r="DD616">
            <v>0</v>
          </cell>
          <cell r="DE616">
            <v>0</v>
          </cell>
          <cell r="DF616">
            <v>0</v>
          </cell>
          <cell r="DG616">
            <v>0</v>
          </cell>
          <cell r="DH616">
            <v>9.8019999999999996</v>
          </cell>
          <cell r="DI616">
            <v>0</v>
          </cell>
          <cell r="DJ616">
            <v>0</v>
          </cell>
          <cell r="DK616">
            <v>10.632999999999999</v>
          </cell>
          <cell r="DL616">
            <v>-37.819000000000003</v>
          </cell>
          <cell r="DM616">
            <v>0</v>
          </cell>
          <cell r="DN616">
            <v>0</v>
          </cell>
          <cell r="DO616">
            <v>0</v>
          </cell>
          <cell r="DP616">
            <v>0</v>
          </cell>
          <cell r="DQ616">
            <v>0</v>
          </cell>
          <cell r="DR616">
            <v>0</v>
          </cell>
          <cell r="DS616">
            <v>48</v>
          </cell>
          <cell r="DT616">
            <v>0</v>
          </cell>
          <cell r="DU616">
            <v>0</v>
          </cell>
          <cell r="DV616">
            <v>0</v>
          </cell>
          <cell r="DW616">
            <v>0</v>
          </cell>
          <cell r="DX616">
            <v>24.984999999999999</v>
          </cell>
          <cell r="DY616">
            <v>19.54</v>
          </cell>
          <cell r="DZ616">
            <v>0</v>
          </cell>
          <cell r="EA616">
            <v>46</v>
          </cell>
          <cell r="EB616">
            <v>76.3</v>
          </cell>
          <cell r="EC616">
            <v>18.3</v>
          </cell>
          <cell r="ED616">
            <v>22.7332080388538</v>
          </cell>
          <cell r="EE616">
            <v>20.5</v>
          </cell>
          <cell r="EF616">
            <v>0</v>
          </cell>
          <cell r="EG616">
            <v>0.43</v>
          </cell>
          <cell r="EH616">
            <v>0</v>
          </cell>
          <cell r="EI616">
            <v>2.8</v>
          </cell>
          <cell r="EJ616">
            <v>0</v>
          </cell>
        </row>
        <row r="617">
          <cell r="B617">
            <v>0</v>
          </cell>
          <cell r="C617">
            <v>0</v>
          </cell>
          <cell r="D617">
            <v>0</v>
          </cell>
          <cell r="E617">
            <v>0</v>
          </cell>
          <cell r="F617">
            <v>0</v>
          </cell>
          <cell r="G617">
            <v>0</v>
          </cell>
          <cell r="H617">
            <v>0</v>
          </cell>
          <cell r="I617">
            <v>23</v>
          </cell>
          <cell r="J617">
            <v>91</v>
          </cell>
          <cell r="K617">
            <v>0</v>
          </cell>
          <cell r="L617">
            <v>0</v>
          </cell>
          <cell r="M617">
            <v>0</v>
          </cell>
          <cell r="N617">
            <v>4.2</v>
          </cell>
          <cell r="O617">
            <v>0</v>
          </cell>
          <cell r="P617">
            <v>0</v>
          </cell>
          <cell r="Q617">
            <v>0</v>
          </cell>
          <cell r="R617">
            <v>0</v>
          </cell>
          <cell r="S617">
            <v>0</v>
          </cell>
          <cell r="T617">
            <v>0</v>
          </cell>
          <cell r="U617">
            <v>0</v>
          </cell>
          <cell r="V617">
            <v>0</v>
          </cell>
          <cell r="W617">
            <v>36</v>
          </cell>
          <cell r="X617">
            <v>0</v>
          </cell>
          <cell r="Y617">
            <v>6.8440000000000003</v>
          </cell>
          <cell r="Z617">
            <v>0</v>
          </cell>
          <cell r="AA617">
            <v>0</v>
          </cell>
          <cell r="AB617">
            <v>0</v>
          </cell>
          <cell r="AC617">
            <v>0</v>
          </cell>
          <cell r="AD617">
            <v>0</v>
          </cell>
          <cell r="AE617">
            <v>301.39</v>
          </cell>
          <cell r="AF617">
            <v>0</v>
          </cell>
          <cell r="AG617"/>
          <cell r="AH617"/>
          <cell r="AI617"/>
          <cell r="AJ617"/>
          <cell r="AK617"/>
          <cell r="AL617"/>
          <cell r="AM617"/>
          <cell r="AN617">
            <v>0</v>
          </cell>
          <cell r="AO617">
            <v>0</v>
          </cell>
          <cell r="AP617"/>
          <cell r="AQ617"/>
          <cell r="AR617"/>
          <cell r="AS617">
            <v>46.7</v>
          </cell>
          <cell r="AT617">
            <v>11.48</v>
          </cell>
          <cell r="AU617"/>
          <cell r="AV617">
            <v>0</v>
          </cell>
          <cell r="AW617">
            <v>0</v>
          </cell>
          <cell r="AX617">
            <v>0</v>
          </cell>
          <cell r="AY617">
            <v>0</v>
          </cell>
          <cell r="AZ617">
            <v>0</v>
          </cell>
          <cell r="BA617">
            <v>249</v>
          </cell>
          <cell r="BB617">
            <v>0</v>
          </cell>
          <cell r="BC617">
            <v>0</v>
          </cell>
          <cell r="BD617">
            <v>0</v>
          </cell>
          <cell r="BE617">
            <v>0</v>
          </cell>
          <cell r="BF617">
            <v>0</v>
          </cell>
          <cell r="BG617">
            <v>0</v>
          </cell>
          <cell r="BH617">
            <v>0</v>
          </cell>
          <cell r="BI617">
            <v>104.59</v>
          </cell>
          <cell r="BJ617">
            <v>0</v>
          </cell>
          <cell r="BK617">
            <v>0</v>
          </cell>
          <cell r="BL617">
            <v>3.1</v>
          </cell>
          <cell r="BM617">
            <v>0</v>
          </cell>
          <cell r="BN617">
            <v>0</v>
          </cell>
          <cell r="BO617">
            <v>12.7108155025646</v>
          </cell>
          <cell r="BP617">
            <v>104.33124239976</v>
          </cell>
          <cell r="BQ617">
            <v>0</v>
          </cell>
          <cell r="BR617">
            <v>219.48</v>
          </cell>
          <cell r="BS617">
            <v>0</v>
          </cell>
          <cell r="BT617">
            <v>653.20000000000005</v>
          </cell>
          <cell r="BU617">
            <v>0.36</v>
          </cell>
          <cell r="BV617">
            <v>2051.19</v>
          </cell>
          <cell r="BW617">
            <v>-579.02</v>
          </cell>
          <cell r="BX617">
            <v>389.21</v>
          </cell>
          <cell r="BY617">
            <v>0</v>
          </cell>
          <cell r="BZ617">
            <v>0</v>
          </cell>
          <cell r="CA617">
            <v>1</v>
          </cell>
          <cell r="CB617">
            <v>4.9000000000000004</v>
          </cell>
          <cell r="CC617">
            <v>6</v>
          </cell>
          <cell r="CD617">
            <v>87</v>
          </cell>
          <cell r="CE617">
            <v>0</v>
          </cell>
          <cell r="CF617">
            <v>0</v>
          </cell>
          <cell r="CG617">
            <v>60</v>
          </cell>
          <cell r="CH617"/>
          <cell r="CI617">
            <v>0</v>
          </cell>
          <cell r="CJ617">
            <v>2.67</v>
          </cell>
          <cell r="CK617">
            <v>13.8</v>
          </cell>
          <cell r="CL617">
            <v>-113.9</v>
          </cell>
          <cell r="CM617">
            <v>0</v>
          </cell>
          <cell r="CN617">
            <v>-12.5</v>
          </cell>
          <cell r="CO617">
            <v>7.2</v>
          </cell>
          <cell r="CP617">
            <v>-34.6</v>
          </cell>
          <cell r="CQ617">
            <v>0</v>
          </cell>
          <cell r="CR617">
            <v>0</v>
          </cell>
          <cell r="CS617">
            <v>0</v>
          </cell>
          <cell r="CT617">
            <v>0</v>
          </cell>
          <cell r="CU617">
            <v>0</v>
          </cell>
          <cell r="CV617">
            <v>258</v>
          </cell>
          <cell r="CW617">
            <v>0</v>
          </cell>
          <cell r="CX617">
            <v>0</v>
          </cell>
          <cell r="CY617">
            <v>0</v>
          </cell>
          <cell r="CZ617">
            <v>386.673</v>
          </cell>
          <cell r="DA617">
            <v>11</v>
          </cell>
          <cell r="DB617">
            <v>0</v>
          </cell>
          <cell r="DC617">
            <v>0</v>
          </cell>
          <cell r="DD617">
            <v>0</v>
          </cell>
          <cell r="DE617">
            <v>0</v>
          </cell>
          <cell r="DF617">
            <v>0</v>
          </cell>
          <cell r="DG617">
            <v>0</v>
          </cell>
          <cell r="DH617">
            <v>11.146000000000001</v>
          </cell>
          <cell r="DI617">
            <v>0</v>
          </cell>
          <cell r="DJ617">
            <v>0</v>
          </cell>
          <cell r="DK617">
            <v>6.5</v>
          </cell>
          <cell r="DL617">
            <v>-48.918999999999997</v>
          </cell>
          <cell r="DM617">
            <v>0</v>
          </cell>
          <cell r="DN617">
            <v>0</v>
          </cell>
          <cell r="DO617">
            <v>0</v>
          </cell>
          <cell r="DP617">
            <v>0</v>
          </cell>
          <cell r="DQ617">
            <v>0</v>
          </cell>
          <cell r="DR617">
            <v>0</v>
          </cell>
          <cell r="DS617">
            <v>0</v>
          </cell>
          <cell r="DT617">
            <v>0</v>
          </cell>
          <cell r="DU617">
            <v>0</v>
          </cell>
          <cell r="DV617">
            <v>0</v>
          </cell>
          <cell r="DW617">
            <v>0</v>
          </cell>
          <cell r="DX617">
            <v>5.6121495898571299</v>
          </cell>
          <cell r="DY617">
            <v>13.17</v>
          </cell>
          <cell r="DZ617">
            <v>0</v>
          </cell>
          <cell r="EA617">
            <v>46</v>
          </cell>
          <cell r="EB617">
            <v>69.8</v>
          </cell>
          <cell r="EC617">
            <v>6.8</v>
          </cell>
          <cell r="ED617">
            <v>22.7332080388538</v>
          </cell>
          <cell r="EE617">
            <v>6.9</v>
          </cell>
          <cell r="EF617">
            <v>0</v>
          </cell>
          <cell r="EG617">
            <v>0.43</v>
          </cell>
          <cell r="EH617">
            <v>53.991182857142903</v>
          </cell>
          <cell r="EI617">
            <v>2.8</v>
          </cell>
          <cell r="EJ617">
            <v>0</v>
          </cell>
        </row>
        <row r="618">
          <cell r="B618">
            <v>0</v>
          </cell>
          <cell r="C618">
            <v>0</v>
          </cell>
          <cell r="D618">
            <v>0</v>
          </cell>
          <cell r="E618">
            <v>0</v>
          </cell>
          <cell r="F618">
            <v>0</v>
          </cell>
          <cell r="G618">
            <v>0</v>
          </cell>
          <cell r="H618">
            <v>0.2</v>
          </cell>
          <cell r="I618">
            <v>133</v>
          </cell>
          <cell r="J618">
            <v>0</v>
          </cell>
          <cell r="K618">
            <v>11.4</v>
          </cell>
          <cell r="L618">
            <v>0</v>
          </cell>
          <cell r="M618">
            <v>0</v>
          </cell>
          <cell r="N618">
            <v>0</v>
          </cell>
          <cell r="O618">
            <v>0</v>
          </cell>
          <cell r="P618">
            <v>0</v>
          </cell>
          <cell r="Q618">
            <v>0</v>
          </cell>
          <cell r="R618">
            <v>0</v>
          </cell>
          <cell r="S618">
            <v>0</v>
          </cell>
          <cell r="T618">
            <v>0</v>
          </cell>
          <cell r="U618">
            <v>0</v>
          </cell>
          <cell r="V618">
            <v>0</v>
          </cell>
          <cell r="W618">
            <v>0</v>
          </cell>
          <cell r="X618">
            <v>0</v>
          </cell>
          <cell r="Y618">
            <v>0</v>
          </cell>
          <cell r="Z618">
            <v>0</v>
          </cell>
          <cell r="AA618">
            <v>8</v>
          </cell>
          <cell r="AB618">
            <v>0</v>
          </cell>
          <cell r="AC618">
            <v>0</v>
          </cell>
          <cell r="AD618">
            <v>85.1</v>
          </cell>
          <cell r="AE618">
            <v>0</v>
          </cell>
          <cell r="AF618">
            <v>6.4</v>
          </cell>
          <cell r="AG618"/>
          <cell r="AH618"/>
          <cell r="AI618"/>
          <cell r="AJ618"/>
          <cell r="AK618"/>
          <cell r="AL618"/>
          <cell r="AM618"/>
          <cell r="AN618">
            <v>0</v>
          </cell>
          <cell r="AO618">
            <v>0</v>
          </cell>
          <cell r="AP618"/>
          <cell r="AQ618"/>
          <cell r="AR618"/>
          <cell r="AS618">
            <v>0</v>
          </cell>
          <cell r="AT618"/>
          <cell r="AU618"/>
          <cell r="AV618">
            <v>0</v>
          </cell>
          <cell r="AW618">
            <v>0</v>
          </cell>
          <cell r="AX618">
            <v>0</v>
          </cell>
          <cell r="AY618">
            <v>1088</v>
          </cell>
          <cell r="AZ618">
            <v>79.52</v>
          </cell>
          <cell r="BA618">
            <v>75</v>
          </cell>
          <cell r="BB618">
            <v>311.14954215666802</v>
          </cell>
          <cell r="BC618">
            <v>277.3</v>
          </cell>
          <cell r="BD618">
            <v>0</v>
          </cell>
          <cell r="BE618">
            <v>8</v>
          </cell>
          <cell r="BF618">
            <v>0</v>
          </cell>
          <cell r="BG618">
            <v>0</v>
          </cell>
          <cell r="BH618">
            <v>0</v>
          </cell>
          <cell r="BI618">
            <v>157.08000000000001</v>
          </cell>
          <cell r="BJ618">
            <v>146.761439343381</v>
          </cell>
          <cell r="BK618">
            <v>55.5</v>
          </cell>
          <cell r="BL618">
            <v>0</v>
          </cell>
          <cell r="BM618">
            <v>0</v>
          </cell>
          <cell r="BN618">
            <v>0</v>
          </cell>
          <cell r="BO618">
            <v>0</v>
          </cell>
          <cell r="BP618">
            <v>0</v>
          </cell>
          <cell r="BQ618">
            <v>0</v>
          </cell>
          <cell r="BR618">
            <v>0</v>
          </cell>
          <cell r="BS618">
            <v>0</v>
          </cell>
          <cell r="BT618">
            <v>0</v>
          </cell>
          <cell r="BU618">
            <v>0</v>
          </cell>
          <cell r="BV618">
            <v>4.1000000000000002E-2</v>
          </cell>
          <cell r="BW618">
            <v>0</v>
          </cell>
          <cell r="BX618">
            <v>0</v>
          </cell>
          <cell r="BY618">
            <v>0</v>
          </cell>
          <cell r="BZ618">
            <v>0.12180000000000001</v>
          </cell>
          <cell r="CA618">
            <v>6.4</v>
          </cell>
          <cell r="CB618">
            <v>0</v>
          </cell>
          <cell r="CC618">
            <v>0</v>
          </cell>
          <cell r="CD618">
            <v>0</v>
          </cell>
          <cell r="CE618">
            <v>0</v>
          </cell>
          <cell r="CF618">
            <v>0</v>
          </cell>
          <cell r="CG618">
            <v>1</v>
          </cell>
          <cell r="CH618"/>
          <cell r="CI618">
            <v>0</v>
          </cell>
          <cell r="CJ618">
            <v>0</v>
          </cell>
          <cell r="CK618">
            <v>0</v>
          </cell>
          <cell r="CL618">
            <v>3.9</v>
          </cell>
          <cell r="CM618">
            <v>0</v>
          </cell>
          <cell r="CN618">
            <v>0</v>
          </cell>
          <cell r="CO618">
            <v>0</v>
          </cell>
          <cell r="CP618">
            <v>0</v>
          </cell>
          <cell r="CQ618">
            <v>0</v>
          </cell>
          <cell r="CR618">
            <v>0</v>
          </cell>
          <cell r="CS618">
            <v>0</v>
          </cell>
          <cell r="CT618">
            <v>0</v>
          </cell>
          <cell r="CU618">
            <v>0</v>
          </cell>
          <cell r="CV618">
            <v>0</v>
          </cell>
          <cell r="CW618">
            <v>0</v>
          </cell>
          <cell r="CX618">
            <v>0</v>
          </cell>
          <cell r="CY618">
            <v>0</v>
          </cell>
          <cell r="CZ618">
            <v>0</v>
          </cell>
          <cell r="DA618">
            <v>0</v>
          </cell>
          <cell r="DB618">
            <v>0</v>
          </cell>
          <cell r="DC618">
            <v>0</v>
          </cell>
          <cell r="DD618">
            <v>0</v>
          </cell>
          <cell r="DE618">
            <v>0</v>
          </cell>
          <cell r="DF618">
            <v>0</v>
          </cell>
          <cell r="DG618">
            <v>0</v>
          </cell>
          <cell r="DH618">
            <v>0</v>
          </cell>
          <cell r="DI618">
            <v>0</v>
          </cell>
          <cell r="DJ618">
            <v>0</v>
          </cell>
          <cell r="DK618">
            <v>0</v>
          </cell>
          <cell r="DL618">
            <v>0</v>
          </cell>
          <cell r="DM618">
            <v>0</v>
          </cell>
          <cell r="DN618">
            <v>0</v>
          </cell>
          <cell r="DO618">
            <v>0</v>
          </cell>
          <cell r="DP618">
            <v>0</v>
          </cell>
          <cell r="DQ618">
            <v>0</v>
          </cell>
          <cell r="DR618">
            <v>0</v>
          </cell>
          <cell r="DS618">
            <v>48</v>
          </cell>
          <cell r="DT618">
            <v>0</v>
          </cell>
          <cell r="DU618">
            <v>0</v>
          </cell>
          <cell r="DV618">
            <v>0</v>
          </cell>
          <cell r="DW618">
            <v>0</v>
          </cell>
          <cell r="DX618">
            <v>0.53423611064737597</v>
          </cell>
          <cell r="DY618">
            <v>17.850000000000001</v>
          </cell>
          <cell r="DZ618">
            <v>0</v>
          </cell>
          <cell r="EA618">
            <v>0</v>
          </cell>
          <cell r="EB618">
            <v>0</v>
          </cell>
          <cell r="EC618">
            <v>11.5</v>
          </cell>
          <cell r="ED618">
            <v>0</v>
          </cell>
          <cell r="EE618">
            <v>0</v>
          </cell>
          <cell r="EF618">
            <v>0</v>
          </cell>
          <cell r="EG618">
            <v>0</v>
          </cell>
          <cell r="EH618">
            <v>0</v>
          </cell>
          <cell r="EI618">
            <v>0</v>
          </cell>
          <cell r="EJ618">
            <v>0</v>
          </cell>
        </row>
        <row r="619">
          <cell r="B619">
            <v>0</v>
          </cell>
          <cell r="C619">
            <v>0</v>
          </cell>
          <cell r="D619">
            <v>0</v>
          </cell>
          <cell r="E619">
            <v>0</v>
          </cell>
          <cell r="F619">
            <v>0</v>
          </cell>
          <cell r="G619">
            <v>0</v>
          </cell>
          <cell r="H619">
            <v>0</v>
          </cell>
          <cell r="I619">
            <v>0</v>
          </cell>
          <cell r="J619">
            <v>0</v>
          </cell>
          <cell r="K619">
            <v>0</v>
          </cell>
          <cell r="L619">
            <v>0</v>
          </cell>
          <cell r="M619">
            <v>0</v>
          </cell>
          <cell r="N619">
            <v>0</v>
          </cell>
          <cell r="O619">
            <v>0</v>
          </cell>
          <cell r="P619">
            <v>0</v>
          </cell>
          <cell r="Q619">
            <v>0</v>
          </cell>
          <cell r="R619">
            <v>0</v>
          </cell>
          <cell r="S619">
            <v>0</v>
          </cell>
          <cell r="T619">
            <v>0</v>
          </cell>
          <cell r="U619">
            <v>0</v>
          </cell>
          <cell r="V619">
            <v>0</v>
          </cell>
          <cell r="W619">
            <v>0</v>
          </cell>
          <cell r="X619">
            <v>0</v>
          </cell>
          <cell r="Y619">
            <v>0</v>
          </cell>
          <cell r="Z619">
            <v>0</v>
          </cell>
          <cell r="AA619">
            <v>0</v>
          </cell>
          <cell r="AB619">
            <v>0</v>
          </cell>
          <cell r="AC619">
            <v>0</v>
          </cell>
          <cell r="AD619">
            <v>0</v>
          </cell>
          <cell r="AE619">
            <v>0</v>
          </cell>
          <cell r="AF619">
            <v>0</v>
          </cell>
          <cell r="AG619"/>
          <cell r="AH619"/>
          <cell r="AI619"/>
          <cell r="AJ619"/>
          <cell r="AK619"/>
          <cell r="AL619"/>
          <cell r="AM619"/>
          <cell r="AN619">
            <v>0</v>
          </cell>
          <cell r="AO619">
            <v>0</v>
          </cell>
          <cell r="AP619"/>
          <cell r="AQ619"/>
          <cell r="AR619"/>
          <cell r="AS619"/>
          <cell r="AT619"/>
          <cell r="AU619"/>
          <cell r="AV619"/>
          <cell r="AW619">
            <v>0</v>
          </cell>
          <cell r="AX619">
            <v>0</v>
          </cell>
          <cell r="AY619">
            <v>0</v>
          </cell>
          <cell r="AZ619">
            <v>0</v>
          </cell>
          <cell r="BA619">
            <v>0</v>
          </cell>
          <cell r="BB619">
            <v>0</v>
          </cell>
          <cell r="BC619">
            <v>0</v>
          </cell>
          <cell r="BD619">
            <v>0</v>
          </cell>
          <cell r="BE619">
            <v>0</v>
          </cell>
          <cell r="BF619">
            <v>0</v>
          </cell>
          <cell r="BG619">
            <v>0</v>
          </cell>
          <cell r="BH619">
            <v>0</v>
          </cell>
          <cell r="BI619">
            <v>0</v>
          </cell>
          <cell r="BJ619">
            <v>0</v>
          </cell>
          <cell r="BK619">
            <v>0</v>
          </cell>
          <cell r="BL619">
            <v>0</v>
          </cell>
          <cell r="BM619">
            <v>0</v>
          </cell>
          <cell r="BN619">
            <v>0</v>
          </cell>
          <cell r="BO619">
            <v>0</v>
          </cell>
          <cell r="BP619">
            <v>0</v>
          </cell>
          <cell r="BQ619">
            <v>0</v>
          </cell>
          <cell r="BR619">
            <v>0</v>
          </cell>
          <cell r="BS619">
            <v>0</v>
          </cell>
          <cell r="BT619">
            <v>0</v>
          </cell>
          <cell r="BU619">
            <v>0</v>
          </cell>
          <cell r="BV619">
            <v>0</v>
          </cell>
          <cell r="BW619">
            <v>0</v>
          </cell>
          <cell r="BX619">
            <v>-368</v>
          </cell>
          <cell r="BY619">
            <v>0</v>
          </cell>
          <cell r="BZ619">
            <v>0</v>
          </cell>
          <cell r="CA619">
            <v>0</v>
          </cell>
          <cell r="CB619">
            <v>0</v>
          </cell>
          <cell r="CC619">
            <v>0</v>
          </cell>
          <cell r="CD619">
            <v>0</v>
          </cell>
          <cell r="CE619">
            <v>0</v>
          </cell>
          <cell r="CF619">
            <v>0</v>
          </cell>
          <cell r="CG619">
            <v>0</v>
          </cell>
          <cell r="CH619">
            <v>0</v>
          </cell>
          <cell r="CI619">
            <v>0</v>
          </cell>
          <cell r="CJ619">
            <v>0</v>
          </cell>
          <cell r="CK619">
            <v>0</v>
          </cell>
          <cell r="CL619">
            <v>0</v>
          </cell>
          <cell r="CM619">
            <v>0</v>
          </cell>
          <cell r="CN619">
            <v>0</v>
          </cell>
          <cell r="CO619">
            <v>0</v>
          </cell>
          <cell r="CP619">
            <v>0</v>
          </cell>
          <cell r="CQ619">
            <v>0</v>
          </cell>
          <cell r="CR619">
            <v>0</v>
          </cell>
          <cell r="CS619">
            <v>0</v>
          </cell>
          <cell r="CT619">
            <v>0</v>
          </cell>
          <cell r="CU619">
            <v>0</v>
          </cell>
          <cell r="CV619">
            <v>0</v>
          </cell>
          <cell r="CW619">
            <v>0</v>
          </cell>
          <cell r="CX619">
            <v>0</v>
          </cell>
          <cell r="CY619">
            <v>0</v>
          </cell>
          <cell r="CZ619">
            <v>0</v>
          </cell>
          <cell r="DA619">
            <v>0</v>
          </cell>
          <cell r="DB619">
            <v>0</v>
          </cell>
          <cell r="DC619">
            <v>0</v>
          </cell>
          <cell r="DD619">
            <v>0</v>
          </cell>
          <cell r="DE619">
            <v>0</v>
          </cell>
          <cell r="DF619">
            <v>0</v>
          </cell>
          <cell r="DG619">
            <v>0</v>
          </cell>
          <cell r="DH619">
            <v>0</v>
          </cell>
          <cell r="DI619">
            <v>0</v>
          </cell>
          <cell r="DJ619">
            <v>0</v>
          </cell>
          <cell r="DK619">
            <v>0</v>
          </cell>
          <cell r="DL619">
            <v>0</v>
          </cell>
          <cell r="DM619">
            <v>0</v>
          </cell>
          <cell r="DN619">
            <v>0</v>
          </cell>
          <cell r="DO619">
            <v>0</v>
          </cell>
          <cell r="DP619">
            <v>0</v>
          </cell>
          <cell r="DQ619">
            <v>0</v>
          </cell>
          <cell r="DR619">
            <v>0</v>
          </cell>
          <cell r="DS619">
            <v>0</v>
          </cell>
          <cell r="DT619">
            <v>0</v>
          </cell>
          <cell r="DU619">
            <v>0</v>
          </cell>
          <cell r="DV619">
            <v>0</v>
          </cell>
          <cell r="DW619">
            <v>0</v>
          </cell>
          <cell r="DX619">
            <v>0</v>
          </cell>
          <cell r="DY619">
            <v>0</v>
          </cell>
          <cell r="DZ619">
            <v>0</v>
          </cell>
          <cell r="EA619">
            <v>0</v>
          </cell>
          <cell r="EB619">
            <v>0</v>
          </cell>
          <cell r="EC619">
            <v>0</v>
          </cell>
          <cell r="ED619">
            <v>0</v>
          </cell>
          <cell r="EE619">
            <v>0</v>
          </cell>
          <cell r="EF619">
            <v>0</v>
          </cell>
          <cell r="EG619">
            <v>0</v>
          </cell>
          <cell r="EH619">
            <v>0</v>
          </cell>
          <cell r="EI619">
            <v>0</v>
          </cell>
          <cell r="EJ619">
            <v>0</v>
          </cell>
        </row>
        <row r="620">
          <cell r="B620">
            <v>0</v>
          </cell>
          <cell r="C620">
            <v>0</v>
          </cell>
          <cell r="D620">
            <v>0</v>
          </cell>
          <cell r="E620">
            <v>0</v>
          </cell>
          <cell r="F620">
            <v>0</v>
          </cell>
          <cell r="G620">
            <v>0</v>
          </cell>
          <cell r="H620">
            <v>0</v>
          </cell>
          <cell r="I620">
            <v>10</v>
          </cell>
          <cell r="J620">
            <v>0</v>
          </cell>
          <cell r="K620">
            <v>0</v>
          </cell>
          <cell r="L620">
            <v>42</v>
          </cell>
          <cell r="M620">
            <v>0</v>
          </cell>
          <cell r="N620">
            <v>0</v>
          </cell>
          <cell r="O620">
            <v>0</v>
          </cell>
          <cell r="P620">
            <v>0</v>
          </cell>
          <cell r="Q620">
            <v>0</v>
          </cell>
          <cell r="R620">
            <v>0</v>
          </cell>
          <cell r="S620">
            <v>15.3</v>
          </cell>
          <cell r="T620">
            <v>0</v>
          </cell>
          <cell r="U620">
            <v>0</v>
          </cell>
          <cell r="V620">
            <v>0</v>
          </cell>
          <cell r="W620">
            <v>0</v>
          </cell>
          <cell r="X620"/>
          <cell r="Y620">
            <v>0</v>
          </cell>
          <cell r="Z620">
            <v>0</v>
          </cell>
          <cell r="AA620">
            <v>1145.8</v>
          </cell>
          <cell r="AB620">
            <v>0</v>
          </cell>
          <cell r="AC620">
            <v>0</v>
          </cell>
          <cell r="AD620">
            <v>0</v>
          </cell>
          <cell r="AE620">
            <v>10.9</v>
          </cell>
          <cell r="AF620">
            <v>0</v>
          </cell>
          <cell r="AG620"/>
          <cell r="AH620"/>
          <cell r="AI620"/>
          <cell r="AJ620"/>
          <cell r="AK620"/>
          <cell r="AL620"/>
          <cell r="AM620"/>
          <cell r="AN620">
            <v>0</v>
          </cell>
          <cell r="AO620">
            <v>0</v>
          </cell>
          <cell r="AP620"/>
          <cell r="AQ620"/>
          <cell r="AR620"/>
          <cell r="AS620">
            <v>726.1</v>
          </cell>
          <cell r="AT620"/>
          <cell r="AU620"/>
          <cell r="AV620">
            <v>0</v>
          </cell>
          <cell r="AW620">
            <v>0</v>
          </cell>
          <cell r="AX620">
            <v>0</v>
          </cell>
          <cell r="AY620">
            <v>58</v>
          </cell>
          <cell r="AZ620">
            <v>0</v>
          </cell>
          <cell r="BA620">
            <v>0</v>
          </cell>
          <cell r="BB620">
            <v>113.50351851809801</v>
          </cell>
          <cell r="BC620">
            <v>87.9</v>
          </cell>
          <cell r="BD620">
            <v>0</v>
          </cell>
          <cell r="BE620">
            <v>17.600000000000001</v>
          </cell>
          <cell r="BF620">
            <v>0</v>
          </cell>
          <cell r="BG620">
            <v>0</v>
          </cell>
          <cell r="BH620">
            <v>0</v>
          </cell>
          <cell r="BI620">
            <v>0</v>
          </cell>
          <cell r="BJ620">
            <v>97.310482941131596</v>
          </cell>
          <cell r="BK620">
            <v>0</v>
          </cell>
          <cell r="BL620">
            <v>0</v>
          </cell>
          <cell r="BM620">
            <v>0</v>
          </cell>
          <cell r="BN620">
            <v>0</v>
          </cell>
          <cell r="BO620">
            <v>0</v>
          </cell>
          <cell r="BP620">
            <v>0</v>
          </cell>
          <cell r="BQ620">
            <v>0</v>
          </cell>
          <cell r="BR620">
            <v>0</v>
          </cell>
          <cell r="BS620">
            <v>0</v>
          </cell>
          <cell r="BT620">
            <v>53.6</v>
          </cell>
          <cell r="BU620">
            <v>0</v>
          </cell>
          <cell r="BV620">
            <v>0</v>
          </cell>
          <cell r="BW620">
            <v>0</v>
          </cell>
          <cell r="BX620">
            <v>0</v>
          </cell>
          <cell r="BY620">
            <v>0</v>
          </cell>
          <cell r="BZ620">
            <v>0</v>
          </cell>
          <cell r="CA620">
            <v>0</v>
          </cell>
          <cell r="CB620">
            <v>0</v>
          </cell>
          <cell r="CC620">
            <v>0</v>
          </cell>
          <cell r="CD620">
            <v>0</v>
          </cell>
          <cell r="CE620">
            <v>0</v>
          </cell>
          <cell r="CF620">
            <v>0</v>
          </cell>
          <cell r="CG620">
            <v>625</v>
          </cell>
          <cell r="CH620">
            <v>0</v>
          </cell>
          <cell r="CI620">
            <v>0</v>
          </cell>
          <cell r="CJ620">
            <v>0</v>
          </cell>
          <cell r="CK620">
            <v>0</v>
          </cell>
          <cell r="CL620">
            <v>0</v>
          </cell>
          <cell r="CM620">
            <v>0</v>
          </cell>
          <cell r="CN620">
            <v>0</v>
          </cell>
          <cell r="CO620">
            <v>0</v>
          </cell>
          <cell r="CP620">
            <v>0</v>
          </cell>
          <cell r="CQ620">
            <v>0</v>
          </cell>
          <cell r="CR620">
            <v>0</v>
          </cell>
          <cell r="CS620">
            <v>0</v>
          </cell>
          <cell r="CT620">
            <v>0</v>
          </cell>
          <cell r="CU620">
            <v>0</v>
          </cell>
          <cell r="CV620">
            <v>0</v>
          </cell>
          <cell r="CW620">
            <v>0</v>
          </cell>
          <cell r="CX620">
            <v>0</v>
          </cell>
          <cell r="CY620">
            <v>0</v>
          </cell>
          <cell r="CZ620">
            <v>0</v>
          </cell>
          <cell r="DA620">
            <v>0</v>
          </cell>
          <cell r="DB620">
            <v>0</v>
          </cell>
          <cell r="DC620">
            <v>0</v>
          </cell>
          <cell r="DD620">
            <v>0</v>
          </cell>
          <cell r="DE620">
            <v>0</v>
          </cell>
          <cell r="DF620">
            <v>0</v>
          </cell>
          <cell r="DG620">
            <v>0</v>
          </cell>
          <cell r="DH620">
            <v>0</v>
          </cell>
          <cell r="DI620">
            <v>0</v>
          </cell>
          <cell r="DJ620">
            <v>0</v>
          </cell>
          <cell r="DK620">
            <v>0</v>
          </cell>
          <cell r="DL620">
            <v>0</v>
          </cell>
          <cell r="DM620">
            <v>0</v>
          </cell>
          <cell r="DN620">
            <v>0</v>
          </cell>
          <cell r="DO620">
            <v>0</v>
          </cell>
          <cell r="DP620">
            <v>0</v>
          </cell>
          <cell r="DQ620">
            <v>0</v>
          </cell>
          <cell r="DR620">
            <v>0</v>
          </cell>
          <cell r="DS620">
            <v>0</v>
          </cell>
          <cell r="DT620">
            <v>0</v>
          </cell>
          <cell r="DU620">
            <v>0</v>
          </cell>
          <cell r="DV620">
            <v>0</v>
          </cell>
          <cell r="DW620">
            <v>0</v>
          </cell>
          <cell r="DX620">
            <v>0</v>
          </cell>
          <cell r="DY620">
            <v>0</v>
          </cell>
          <cell r="DZ620">
            <v>0</v>
          </cell>
          <cell r="EA620">
            <v>0</v>
          </cell>
          <cell r="EB620">
            <v>0</v>
          </cell>
          <cell r="EC620">
            <v>0</v>
          </cell>
          <cell r="ED620">
            <v>0</v>
          </cell>
          <cell r="EE620">
            <v>0</v>
          </cell>
          <cell r="EF620">
            <v>0</v>
          </cell>
          <cell r="EG620">
            <v>0</v>
          </cell>
          <cell r="EH620">
            <v>0</v>
          </cell>
          <cell r="EI620">
            <v>0</v>
          </cell>
          <cell r="EJ620">
            <v>0</v>
          </cell>
        </row>
        <row r="621">
          <cell r="B621">
            <v>0</v>
          </cell>
          <cell r="C621">
            <v>0</v>
          </cell>
          <cell r="D621">
            <v>0</v>
          </cell>
          <cell r="E621">
            <v>0</v>
          </cell>
          <cell r="F621">
            <v>0</v>
          </cell>
          <cell r="G621">
            <v>0</v>
          </cell>
          <cell r="H621">
            <v>0.2</v>
          </cell>
          <cell r="I621">
            <v>166</v>
          </cell>
          <cell r="J621">
            <v>91</v>
          </cell>
          <cell r="K621">
            <v>11.4</v>
          </cell>
          <cell r="L621">
            <v>42</v>
          </cell>
          <cell r="M621">
            <v>0</v>
          </cell>
          <cell r="N621">
            <v>4.2</v>
          </cell>
          <cell r="O621">
            <v>0</v>
          </cell>
          <cell r="P621">
            <v>0</v>
          </cell>
          <cell r="Q621">
            <v>0</v>
          </cell>
          <cell r="R621">
            <v>0</v>
          </cell>
          <cell r="S621">
            <v>15.3</v>
          </cell>
          <cell r="T621">
            <v>0</v>
          </cell>
          <cell r="U621">
            <v>0</v>
          </cell>
          <cell r="V621">
            <v>0</v>
          </cell>
          <cell r="W621">
            <v>36</v>
          </cell>
          <cell r="X621">
            <v>0</v>
          </cell>
          <cell r="Y621">
            <v>6.8440000000000003</v>
          </cell>
          <cell r="Z621">
            <v>0</v>
          </cell>
          <cell r="AA621">
            <v>1153.8</v>
          </cell>
          <cell r="AB621">
            <v>0</v>
          </cell>
          <cell r="AC621">
            <v>0</v>
          </cell>
          <cell r="AD621">
            <v>85.1</v>
          </cell>
          <cell r="AE621">
            <v>312.29000000000002</v>
          </cell>
          <cell r="AF621">
            <v>6.4</v>
          </cell>
          <cell r="AG621">
            <v>0</v>
          </cell>
          <cell r="AH621">
            <v>0</v>
          </cell>
          <cell r="AI621">
            <v>0</v>
          </cell>
          <cell r="AJ621">
            <v>0</v>
          </cell>
          <cell r="AK621">
            <v>0</v>
          </cell>
          <cell r="AL621">
            <v>0</v>
          </cell>
          <cell r="AM621"/>
          <cell r="AN621">
            <v>0</v>
          </cell>
          <cell r="AO621">
            <v>0</v>
          </cell>
          <cell r="AP621">
            <v>0</v>
          </cell>
          <cell r="AQ621">
            <v>0</v>
          </cell>
          <cell r="AR621">
            <v>0</v>
          </cell>
          <cell r="AS621">
            <v>772.80000000000007</v>
          </cell>
          <cell r="AT621">
            <v>11.48</v>
          </cell>
          <cell r="AU621">
            <v>0</v>
          </cell>
          <cell r="AV621">
            <v>0</v>
          </cell>
          <cell r="AW621">
            <v>0</v>
          </cell>
          <cell r="AX621">
            <v>0</v>
          </cell>
          <cell r="AY621">
            <v>1146</v>
          </cell>
          <cell r="AZ621">
            <v>79.52</v>
          </cell>
          <cell r="BA621">
            <v>324</v>
          </cell>
          <cell r="BB621">
            <v>424.65306067476598</v>
          </cell>
          <cell r="BC621">
            <v>365.2</v>
          </cell>
          <cell r="BD621">
            <v>0</v>
          </cell>
          <cell r="BE621">
            <v>25.6</v>
          </cell>
          <cell r="BF621">
            <v>0</v>
          </cell>
          <cell r="BG621">
            <v>0</v>
          </cell>
          <cell r="BH621">
            <v>0</v>
          </cell>
          <cell r="BI621">
            <v>261.67</v>
          </cell>
          <cell r="BJ621">
            <v>244.07192228451299</v>
          </cell>
          <cell r="BK621">
            <v>55.5</v>
          </cell>
          <cell r="BL621">
            <v>3.1</v>
          </cell>
          <cell r="BM621">
            <v>0</v>
          </cell>
          <cell r="BN621">
            <v>0</v>
          </cell>
          <cell r="BO621">
            <v>12.7108155025646</v>
          </cell>
          <cell r="BP621">
            <v>104.33124239976</v>
          </cell>
          <cell r="BQ621">
            <v>0</v>
          </cell>
          <cell r="BR621">
            <v>219.48</v>
          </cell>
          <cell r="BS621">
            <v>0</v>
          </cell>
          <cell r="BT621">
            <v>706.8</v>
          </cell>
          <cell r="BU621">
            <v>0.36</v>
          </cell>
          <cell r="BV621">
            <v>2051.2310000000002</v>
          </cell>
          <cell r="BW621">
            <v>-579.02</v>
          </cell>
          <cell r="BX621">
            <v>21.21</v>
          </cell>
          <cell r="BY621">
            <v>0</v>
          </cell>
          <cell r="BZ621">
            <v>0.12180000000000001</v>
          </cell>
          <cell r="CA621">
            <v>7.4</v>
          </cell>
          <cell r="CB621">
            <v>4.9000000000000004</v>
          </cell>
          <cell r="CC621">
            <v>6</v>
          </cell>
          <cell r="CD621">
            <v>87</v>
          </cell>
          <cell r="CE621">
            <v>0</v>
          </cell>
          <cell r="CF621">
            <v>0</v>
          </cell>
          <cell r="CG621">
            <v>686</v>
          </cell>
          <cell r="CH621">
            <v>0</v>
          </cell>
          <cell r="CI621">
            <v>0</v>
          </cell>
          <cell r="CJ621">
            <v>2.67</v>
          </cell>
          <cell r="CK621">
            <v>13.8</v>
          </cell>
          <cell r="CL621">
            <v>-110</v>
          </cell>
          <cell r="CM621">
            <v>0</v>
          </cell>
          <cell r="CN621">
            <v>-12.5</v>
          </cell>
          <cell r="CO621">
            <v>7.2</v>
          </cell>
          <cell r="CP621">
            <v>-34.6</v>
          </cell>
          <cell r="CQ621">
            <v>0</v>
          </cell>
          <cell r="CR621">
            <v>0</v>
          </cell>
          <cell r="CS621">
            <v>0</v>
          </cell>
          <cell r="CT621">
            <v>0</v>
          </cell>
          <cell r="CU621">
            <v>0</v>
          </cell>
          <cell r="CV621">
            <v>258</v>
          </cell>
          <cell r="CW621">
            <v>0</v>
          </cell>
          <cell r="CX621">
            <v>0</v>
          </cell>
          <cell r="CY621">
            <v>0</v>
          </cell>
          <cell r="CZ621">
            <v>386.673</v>
          </cell>
          <cell r="DA621">
            <v>11</v>
          </cell>
          <cell r="DB621">
            <v>0</v>
          </cell>
          <cell r="DC621">
            <v>0</v>
          </cell>
          <cell r="DD621">
            <v>0</v>
          </cell>
          <cell r="DE621">
            <v>0</v>
          </cell>
          <cell r="DF621">
            <v>0</v>
          </cell>
          <cell r="DG621">
            <v>0</v>
          </cell>
          <cell r="DH621">
            <v>11.146000000000001</v>
          </cell>
          <cell r="DI621">
            <v>0</v>
          </cell>
          <cell r="DJ621">
            <v>0</v>
          </cell>
          <cell r="DK621">
            <v>6.5</v>
          </cell>
          <cell r="DL621">
            <v>-48.918999999999997</v>
          </cell>
          <cell r="DM621">
            <v>0</v>
          </cell>
          <cell r="DN621">
            <v>0</v>
          </cell>
          <cell r="DO621">
            <v>0</v>
          </cell>
          <cell r="DP621">
            <v>0</v>
          </cell>
          <cell r="DQ621">
            <v>0</v>
          </cell>
          <cell r="DR621">
            <v>0</v>
          </cell>
          <cell r="DS621">
            <v>48</v>
          </cell>
          <cell r="DT621">
            <v>0</v>
          </cell>
          <cell r="DU621">
            <v>0</v>
          </cell>
          <cell r="DV621">
            <v>0</v>
          </cell>
          <cell r="DW621">
            <v>0</v>
          </cell>
          <cell r="DX621">
            <v>6.1463857005045002</v>
          </cell>
          <cell r="DY621">
            <v>31.02</v>
          </cell>
          <cell r="DZ621">
            <v>0</v>
          </cell>
          <cell r="EA621">
            <v>46</v>
          </cell>
          <cell r="EB621">
            <v>69.8</v>
          </cell>
          <cell r="EC621">
            <v>18.3</v>
          </cell>
          <cell r="ED621">
            <v>22.7332080388538</v>
          </cell>
          <cell r="EE621">
            <v>6.9</v>
          </cell>
          <cell r="EF621">
            <v>0</v>
          </cell>
          <cell r="EG621">
            <v>0.43</v>
          </cell>
          <cell r="EH621">
            <v>53.991182857142903</v>
          </cell>
          <cell r="EI621">
            <v>2.8</v>
          </cell>
          <cell r="EJ621">
            <v>0</v>
          </cell>
        </row>
        <row r="622">
          <cell r="B622">
            <v>0</v>
          </cell>
          <cell r="C622">
            <v>0</v>
          </cell>
          <cell r="D622">
            <v>0</v>
          </cell>
          <cell r="E622">
            <v>900</v>
          </cell>
          <cell r="F622">
            <v>0</v>
          </cell>
          <cell r="G622">
            <v>0</v>
          </cell>
          <cell r="H622">
            <v>0</v>
          </cell>
          <cell r="I622">
            <v>76</v>
          </cell>
          <cell r="J622">
            <v>190</v>
          </cell>
          <cell r="K622">
            <v>0</v>
          </cell>
          <cell r="L622">
            <v>0</v>
          </cell>
          <cell r="M622">
            <v>86</v>
          </cell>
          <cell r="N622">
            <v>6</v>
          </cell>
          <cell r="O622">
            <v>0</v>
          </cell>
          <cell r="P622">
            <v>0</v>
          </cell>
          <cell r="Q622">
            <v>0</v>
          </cell>
          <cell r="R622">
            <v>0</v>
          </cell>
          <cell r="S622">
            <v>0</v>
          </cell>
          <cell r="T622">
            <v>0</v>
          </cell>
          <cell r="U622">
            <v>0</v>
          </cell>
          <cell r="V622">
            <v>0</v>
          </cell>
          <cell r="W622">
            <v>61</v>
          </cell>
          <cell r="X622">
            <v>0</v>
          </cell>
          <cell r="Y622">
            <v>13.744999999999999</v>
          </cell>
          <cell r="Z622">
            <v>0</v>
          </cell>
          <cell r="AA622">
            <v>0</v>
          </cell>
          <cell r="AB622">
            <v>0</v>
          </cell>
          <cell r="AC622">
            <v>0</v>
          </cell>
          <cell r="AD622">
            <v>0</v>
          </cell>
          <cell r="AE622">
            <v>30.97</v>
          </cell>
          <cell r="AF622">
            <v>0</v>
          </cell>
          <cell r="AG622"/>
          <cell r="AH622"/>
          <cell r="AI622"/>
          <cell r="AJ622"/>
          <cell r="AK622"/>
          <cell r="AL622"/>
          <cell r="AM622"/>
          <cell r="AN622">
            <v>0</v>
          </cell>
          <cell r="AO622">
            <v>0</v>
          </cell>
          <cell r="AP622"/>
          <cell r="AQ622"/>
          <cell r="AR622"/>
          <cell r="AS622">
            <v>65.5</v>
          </cell>
          <cell r="AT622">
            <v>19.14</v>
          </cell>
          <cell r="AU622"/>
          <cell r="AV622">
            <v>0</v>
          </cell>
          <cell r="AW622">
            <v>0</v>
          </cell>
          <cell r="AX622">
            <v>0</v>
          </cell>
          <cell r="AY622">
            <v>0</v>
          </cell>
          <cell r="AZ622">
            <v>0</v>
          </cell>
          <cell r="BA622">
            <v>51</v>
          </cell>
          <cell r="BB622">
            <v>0</v>
          </cell>
          <cell r="BC622">
            <v>0</v>
          </cell>
          <cell r="BD622">
            <v>0</v>
          </cell>
          <cell r="BE622">
            <v>0</v>
          </cell>
          <cell r="BF622">
            <v>0</v>
          </cell>
          <cell r="BG622">
            <v>0</v>
          </cell>
          <cell r="BH622">
            <v>0</v>
          </cell>
          <cell r="BI622">
            <v>107.35</v>
          </cell>
          <cell r="BJ622">
            <v>0</v>
          </cell>
          <cell r="BK622">
            <v>0</v>
          </cell>
          <cell r="BL622">
            <v>8.1</v>
          </cell>
          <cell r="BM622">
            <v>0</v>
          </cell>
          <cell r="BN622">
            <v>0</v>
          </cell>
          <cell r="BO622">
            <v>31.4372447012842</v>
          </cell>
          <cell r="BP622">
            <v>107.04385470215399</v>
          </cell>
          <cell r="BQ622">
            <v>0</v>
          </cell>
          <cell r="BR622">
            <v>203.01</v>
          </cell>
          <cell r="BS622">
            <v>11.706116032294201</v>
          </cell>
          <cell r="BT622">
            <v>682.3</v>
          </cell>
          <cell r="BU622">
            <v>119.6</v>
          </cell>
          <cell r="BV622">
            <v>1793.278</v>
          </cell>
          <cell r="BW622">
            <v>-345.96</v>
          </cell>
          <cell r="BX622">
            <v>563.66999999999996</v>
          </cell>
          <cell r="BY622">
            <v>0</v>
          </cell>
          <cell r="BZ622">
            <v>0</v>
          </cell>
          <cell r="CA622">
            <v>13.9</v>
          </cell>
          <cell r="CB622">
            <v>4.9000000000000004</v>
          </cell>
          <cell r="CC622">
            <v>0</v>
          </cell>
          <cell r="CD622">
            <v>157</v>
          </cell>
          <cell r="CE622">
            <v>2.5</v>
          </cell>
          <cell r="CF622">
            <v>0</v>
          </cell>
          <cell r="CG622">
            <v>0</v>
          </cell>
          <cell r="CH622"/>
          <cell r="CI622">
            <v>0</v>
          </cell>
          <cell r="CJ622">
            <v>7.82</v>
          </cell>
          <cell r="CK622">
            <v>4.8</v>
          </cell>
          <cell r="CL622">
            <v>-252.5</v>
          </cell>
          <cell r="CM622">
            <v>0</v>
          </cell>
          <cell r="CN622">
            <v>-2</v>
          </cell>
          <cell r="CO622">
            <v>39</v>
          </cell>
          <cell r="CP622">
            <v>3.7</v>
          </cell>
          <cell r="CQ622">
            <v>0</v>
          </cell>
          <cell r="CR622">
            <v>0</v>
          </cell>
          <cell r="CS622">
            <v>0</v>
          </cell>
          <cell r="CT622">
            <v>0</v>
          </cell>
          <cell r="CU622">
            <v>0</v>
          </cell>
          <cell r="CV622">
            <v>170</v>
          </cell>
          <cell r="CW622">
            <v>0</v>
          </cell>
          <cell r="CX622">
            <v>0</v>
          </cell>
          <cell r="CY622">
            <v>0</v>
          </cell>
          <cell r="CZ622">
            <v>362.07499999999999</v>
          </cell>
          <cell r="DA622">
            <v>92.2</v>
          </cell>
          <cell r="DB622">
            <v>0</v>
          </cell>
          <cell r="DC622">
            <v>0</v>
          </cell>
          <cell r="DD622">
            <v>0</v>
          </cell>
          <cell r="DE622">
            <v>0</v>
          </cell>
          <cell r="DF622">
            <v>0</v>
          </cell>
          <cell r="DG622">
            <v>0</v>
          </cell>
          <cell r="DH622">
            <v>55.387</v>
          </cell>
          <cell r="DI622">
            <v>0</v>
          </cell>
          <cell r="DJ622">
            <v>0</v>
          </cell>
          <cell r="DK622">
            <v>10.925000000000001</v>
          </cell>
          <cell r="DL622">
            <v>27.178999999999998</v>
          </cell>
          <cell r="DM622">
            <v>0</v>
          </cell>
          <cell r="DN622">
            <v>0</v>
          </cell>
          <cell r="DO622">
            <v>0</v>
          </cell>
          <cell r="DP622">
            <v>0</v>
          </cell>
          <cell r="DQ622">
            <v>0</v>
          </cell>
          <cell r="DR622">
            <v>0</v>
          </cell>
          <cell r="DS622">
            <v>0</v>
          </cell>
          <cell r="DT622">
            <v>0</v>
          </cell>
          <cell r="DU622">
            <v>0</v>
          </cell>
          <cell r="DV622">
            <v>0</v>
          </cell>
          <cell r="DW622">
            <v>0</v>
          </cell>
          <cell r="DX622">
            <v>3.9</v>
          </cell>
          <cell r="DY622">
            <v>0.4</v>
          </cell>
          <cell r="DZ622">
            <v>0</v>
          </cell>
          <cell r="EA622">
            <v>51</v>
          </cell>
          <cell r="EB622">
            <v>149.30000000000001</v>
          </cell>
          <cell r="EC622">
            <v>0.35</v>
          </cell>
          <cell r="ED622">
            <v>20.260651810651801</v>
          </cell>
          <cell r="EE622">
            <v>0</v>
          </cell>
          <cell r="EF622">
            <v>0</v>
          </cell>
          <cell r="EG622">
            <v>0.55000000000000004</v>
          </cell>
          <cell r="EH622">
            <v>0</v>
          </cell>
          <cell r="EI622">
            <v>15</v>
          </cell>
          <cell r="EJ622">
            <v>0</v>
          </cell>
        </row>
        <row r="623">
          <cell r="B623">
            <v>0</v>
          </cell>
          <cell r="C623">
            <v>0</v>
          </cell>
          <cell r="D623">
            <v>0</v>
          </cell>
          <cell r="E623">
            <v>0</v>
          </cell>
          <cell r="F623">
            <v>0</v>
          </cell>
          <cell r="G623">
            <v>0</v>
          </cell>
          <cell r="H623">
            <v>13.07</v>
          </cell>
          <cell r="I623">
            <v>200</v>
          </cell>
          <cell r="J623">
            <v>0</v>
          </cell>
          <cell r="K623">
            <v>8.6</v>
          </cell>
          <cell r="L623">
            <v>0</v>
          </cell>
          <cell r="M623">
            <v>0</v>
          </cell>
          <cell r="N623">
            <v>0</v>
          </cell>
          <cell r="O623">
            <v>0</v>
          </cell>
          <cell r="P623">
            <v>0</v>
          </cell>
          <cell r="Q623">
            <v>0</v>
          </cell>
          <cell r="R623">
            <v>0</v>
          </cell>
          <cell r="S623">
            <v>0</v>
          </cell>
          <cell r="T623">
            <v>0</v>
          </cell>
          <cell r="U623">
            <v>0</v>
          </cell>
          <cell r="V623">
            <v>0</v>
          </cell>
          <cell r="W623">
            <v>0</v>
          </cell>
          <cell r="X623">
            <v>0</v>
          </cell>
          <cell r="Y623">
            <v>0</v>
          </cell>
          <cell r="Z623">
            <v>0</v>
          </cell>
          <cell r="AA623">
            <v>12.9</v>
          </cell>
          <cell r="AB623">
            <v>0</v>
          </cell>
          <cell r="AC623">
            <v>0</v>
          </cell>
          <cell r="AD623">
            <v>205.3</v>
          </cell>
          <cell r="AE623">
            <v>0</v>
          </cell>
          <cell r="AF623">
            <v>6.7</v>
          </cell>
          <cell r="AG623"/>
          <cell r="AH623"/>
          <cell r="AI623"/>
          <cell r="AJ623"/>
          <cell r="AK623"/>
          <cell r="AL623"/>
          <cell r="AM623"/>
          <cell r="AN623">
            <v>0</v>
          </cell>
          <cell r="AO623">
            <v>0</v>
          </cell>
          <cell r="AP623"/>
          <cell r="AQ623"/>
          <cell r="AR623"/>
          <cell r="AS623">
            <v>0</v>
          </cell>
          <cell r="AT623"/>
          <cell r="AU623"/>
          <cell r="AV623">
            <v>0</v>
          </cell>
          <cell r="AW623">
            <v>0</v>
          </cell>
          <cell r="AX623">
            <v>0</v>
          </cell>
          <cell r="AY623">
            <v>1597</v>
          </cell>
          <cell r="AZ623">
            <v>204.38</v>
          </cell>
          <cell r="BA623">
            <v>45</v>
          </cell>
          <cell r="BB623">
            <v>0</v>
          </cell>
          <cell r="BC623">
            <v>0</v>
          </cell>
          <cell r="BD623">
            <v>0</v>
          </cell>
          <cell r="BE623">
            <v>12.4</v>
          </cell>
          <cell r="BF623">
            <v>36.770000000000003</v>
          </cell>
          <cell r="BG623">
            <v>0</v>
          </cell>
          <cell r="BH623">
            <v>0</v>
          </cell>
          <cell r="BI623">
            <v>186.36</v>
          </cell>
          <cell r="BJ623">
            <v>301.25669038808599</v>
          </cell>
          <cell r="BK623">
            <v>55.5</v>
          </cell>
          <cell r="BL623">
            <v>0</v>
          </cell>
          <cell r="BM623">
            <v>0</v>
          </cell>
          <cell r="BN623">
            <v>0</v>
          </cell>
          <cell r="BO623">
            <v>0</v>
          </cell>
          <cell r="BP623">
            <v>0</v>
          </cell>
          <cell r="BQ623">
            <v>0</v>
          </cell>
          <cell r="BR623">
            <v>0</v>
          </cell>
          <cell r="BS623">
            <v>0</v>
          </cell>
          <cell r="BT623">
            <v>0</v>
          </cell>
          <cell r="BU623">
            <v>0</v>
          </cell>
          <cell r="BV623">
            <v>0.35299999999999998</v>
          </cell>
          <cell r="BW623">
            <v>0</v>
          </cell>
          <cell r="BX623">
            <v>0</v>
          </cell>
          <cell r="BY623">
            <v>0</v>
          </cell>
          <cell r="BZ623">
            <v>0.12180000000000001</v>
          </cell>
          <cell r="CA623">
            <v>3.7</v>
          </cell>
          <cell r="CB623">
            <v>0</v>
          </cell>
          <cell r="CC623">
            <v>0</v>
          </cell>
          <cell r="CD623">
            <v>0</v>
          </cell>
          <cell r="CE623">
            <v>0</v>
          </cell>
          <cell r="CF623">
            <v>0</v>
          </cell>
          <cell r="CG623">
            <v>0</v>
          </cell>
          <cell r="CH623"/>
          <cell r="CI623">
            <v>2.44</v>
          </cell>
          <cell r="CJ623">
            <v>0</v>
          </cell>
          <cell r="CK623">
            <v>0</v>
          </cell>
          <cell r="CL623">
            <v>5</v>
          </cell>
          <cell r="CM623">
            <v>0</v>
          </cell>
          <cell r="CN623">
            <v>0</v>
          </cell>
          <cell r="CO623">
            <v>16.2</v>
          </cell>
          <cell r="CP623">
            <v>0</v>
          </cell>
          <cell r="CQ623">
            <v>0</v>
          </cell>
          <cell r="CR623">
            <v>0</v>
          </cell>
          <cell r="CS623">
            <v>0</v>
          </cell>
          <cell r="CT623">
            <v>0</v>
          </cell>
          <cell r="CU623">
            <v>0</v>
          </cell>
          <cell r="CV623">
            <v>0</v>
          </cell>
          <cell r="CW623">
            <v>0</v>
          </cell>
          <cell r="CX623">
            <v>0</v>
          </cell>
          <cell r="CY623">
            <v>0</v>
          </cell>
          <cell r="CZ623">
            <v>0</v>
          </cell>
          <cell r="DA623">
            <v>0</v>
          </cell>
          <cell r="DB623">
            <v>0</v>
          </cell>
          <cell r="DC623">
            <v>0</v>
          </cell>
          <cell r="DD623">
            <v>0</v>
          </cell>
          <cell r="DE623">
            <v>0</v>
          </cell>
          <cell r="DF623">
            <v>0</v>
          </cell>
          <cell r="DG623">
            <v>0</v>
          </cell>
          <cell r="DH623">
            <v>0</v>
          </cell>
          <cell r="DI623">
            <v>0</v>
          </cell>
          <cell r="DJ623">
            <v>0</v>
          </cell>
          <cell r="DK623">
            <v>0</v>
          </cell>
          <cell r="DL623">
            <v>0</v>
          </cell>
          <cell r="DM623">
            <v>0</v>
          </cell>
          <cell r="DN623">
            <v>0</v>
          </cell>
          <cell r="DO623">
            <v>0</v>
          </cell>
          <cell r="DP623">
            <v>0</v>
          </cell>
          <cell r="DQ623">
            <v>0</v>
          </cell>
          <cell r="DR623">
            <v>0</v>
          </cell>
          <cell r="DS623">
            <v>63</v>
          </cell>
          <cell r="DT623">
            <v>0</v>
          </cell>
          <cell r="DU623">
            <v>0</v>
          </cell>
          <cell r="DV623">
            <v>0</v>
          </cell>
          <cell r="DW623">
            <v>0</v>
          </cell>
          <cell r="DX623">
            <v>0.14099999999999999</v>
          </cell>
          <cell r="DY623">
            <v>0</v>
          </cell>
          <cell r="DZ623">
            <v>0</v>
          </cell>
          <cell r="EA623">
            <v>0</v>
          </cell>
          <cell r="EB623">
            <v>8</v>
          </cell>
          <cell r="EC623">
            <v>0.6</v>
          </cell>
          <cell r="ED623">
            <v>0</v>
          </cell>
          <cell r="EE623">
            <v>0</v>
          </cell>
          <cell r="EF623">
            <v>0</v>
          </cell>
          <cell r="EG623">
            <v>0</v>
          </cell>
          <cell r="EH623">
            <v>0</v>
          </cell>
          <cell r="EI623">
            <v>0</v>
          </cell>
          <cell r="EJ623">
            <v>0</v>
          </cell>
        </row>
        <row r="624">
          <cell r="B624">
            <v>0</v>
          </cell>
          <cell r="C624">
            <v>0</v>
          </cell>
          <cell r="D624">
            <v>0</v>
          </cell>
          <cell r="E624">
            <v>0</v>
          </cell>
          <cell r="F624">
            <v>0</v>
          </cell>
          <cell r="G624">
            <v>0</v>
          </cell>
          <cell r="H624">
            <v>0</v>
          </cell>
          <cell r="I624">
            <v>0</v>
          </cell>
          <cell r="J624">
            <v>0</v>
          </cell>
          <cell r="K624">
            <v>0</v>
          </cell>
          <cell r="L624">
            <v>0</v>
          </cell>
          <cell r="M624">
            <v>0</v>
          </cell>
          <cell r="N624">
            <v>0</v>
          </cell>
          <cell r="O624">
            <v>0</v>
          </cell>
          <cell r="P624">
            <v>0</v>
          </cell>
          <cell r="Q624">
            <v>0</v>
          </cell>
          <cell r="R624">
            <v>0</v>
          </cell>
          <cell r="S624">
            <v>0</v>
          </cell>
          <cell r="T624">
            <v>0</v>
          </cell>
          <cell r="U624">
            <v>0</v>
          </cell>
          <cell r="V624">
            <v>0</v>
          </cell>
          <cell r="W624">
            <v>0</v>
          </cell>
          <cell r="X624">
            <v>0</v>
          </cell>
          <cell r="Y624">
            <v>0</v>
          </cell>
          <cell r="Z624">
            <v>0</v>
          </cell>
          <cell r="AA624">
            <v>0</v>
          </cell>
          <cell r="AB624">
            <v>0</v>
          </cell>
          <cell r="AC624">
            <v>0</v>
          </cell>
          <cell r="AD624">
            <v>0</v>
          </cell>
          <cell r="AE624">
            <v>0</v>
          </cell>
          <cell r="AF624">
            <v>0</v>
          </cell>
          <cell r="AG624"/>
          <cell r="AH624"/>
          <cell r="AI624"/>
          <cell r="AJ624"/>
          <cell r="AK624"/>
          <cell r="AL624"/>
          <cell r="AM624"/>
          <cell r="AN624">
            <v>0</v>
          </cell>
          <cell r="AO624">
            <v>0</v>
          </cell>
          <cell r="AP624"/>
          <cell r="AQ624"/>
          <cell r="AR624"/>
          <cell r="AS624"/>
          <cell r="AT624"/>
          <cell r="AU624"/>
          <cell r="AV624"/>
          <cell r="AW624">
            <v>0</v>
          </cell>
          <cell r="AX624">
            <v>0</v>
          </cell>
          <cell r="AY624">
            <v>0</v>
          </cell>
          <cell r="AZ624">
            <v>0</v>
          </cell>
          <cell r="BA624">
            <v>0</v>
          </cell>
          <cell r="BB624">
            <v>0</v>
          </cell>
          <cell r="BC624">
            <v>0</v>
          </cell>
          <cell r="BD624">
            <v>0</v>
          </cell>
          <cell r="BE624">
            <v>0</v>
          </cell>
          <cell r="BF624">
            <v>0</v>
          </cell>
          <cell r="BG624">
            <v>0</v>
          </cell>
          <cell r="BH624">
            <v>0</v>
          </cell>
          <cell r="BI624">
            <v>0</v>
          </cell>
          <cell r="BJ624">
            <v>0</v>
          </cell>
          <cell r="BK624">
            <v>0</v>
          </cell>
          <cell r="BL624">
            <v>0</v>
          </cell>
          <cell r="BM624">
            <v>0</v>
          </cell>
          <cell r="BN624">
            <v>0</v>
          </cell>
          <cell r="BO624">
            <v>0</v>
          </cell>
          <cell r="BP624">
            <v>0</v>
          </cell>
          <cell r="BQ624">
            <v>0</v>
          </cell>
          <cell r="BR624">
            <v>0</v>
          </cell>
          <cell r="BS624">
            <v>0</v>
          </cell>
          <cell r="BT624">
            <v>0</v>
          </cell>
          <cell r="BU624">
            <v>0</v>
          </cell>
          <cell r="BV624">
            <v>0</v>
          </cell>
          <cell r="BW624">
            <v>0</v>
          </cell>
          <cell r="BX624">
            <v>-93</v>
          </cell>
          <cell r="BY624">
            <v>0</v>
          </cell>
          <cell r="BZ624">
            <v>0</v>
          </cell>
          <cell r="CA624">
            <v>0</v>
          </cell>
          <cell r="CB624">
            <v>0</v>
          </cell>
          <cell r="CC624">
            <v>0</v>
          </cell>
          <cell r="CD624">
            <v>0</v>
          </cell>
          <cell r="CE624">
            <v>0</v>
          </cell>
          <cell r="CF624">
            <v>0</v>
          </cell>
          <cell r="CG624">
            <v>0</v>
          </cell>
          <cell r="CH624">
            <v>0</v>
          </cell>
          <cell r="CI624">
            <v>0</v>
          </cell>
          <cell r="CJ624">
            <v>0</v>
          </cell>
          <cell r="CK624">
            <v>0</v>
          </cell>
          <cell r="CL624">
            <v>0</v>
          </cell>
          <cell r="CM624">
            <v>-44</v>
          </cell>
          <cell r="CN624">
            <v>0</v>
          </cell>
          <cell r="CO624">
            <v>0</v>
          </cell>
          <cell r="CP624">
            <v>0</v>
          </cell>
          <cell r="CQ624">
            <v>0</v>
          </cell>
          <cell r="CR624">
            <v>0</v>
          </cell>
          <cell r="CS624">
            <v>0</v>
          </cell>
          <cell r="CT624">
            <v>0</v>
          </cell>
          <cell r="CU624">
            <v>0</v>
          </cell>
          <cell r="CV624">
            <v>0</v>
          </cell>
          <cell r="CW624">
            <v>0</v>
          </cell>
          <cell r="CX624">
            <v>0</v>
          </cell>
          <cell r="CY624">
            <v>0</v>
          </cell>
          <cell r="CZ624">
            <v>0</v>
          </cell>
          <cell r="DA624">
            <v>0</v>
          </cell>
          <cell r="DB624">
            <v>0</v>
          </cell>
          <cell r="DC624">
            <v>0</v>
          </cell>
          <cell r="DD624">
            <v>0</v>
          </cell>
          <cell r="DE624">
            <v>0</v>
          </cell>
          <cell r="DF624">
            <v>0</v>
          </cell>
          <cell r="DG624">
            <v>0</v>
          </cell>
          <cell r="DH624">
            <v>0</v>
          </cell>
          <cell r="DI624">
            <v>0</v>
          </cell>
          <cell r="DJ624">
            <v>0</v>
          </cell>
          <cell r="DK624">
            <v>0</v>
          </cell>
          <cell r="DL624">
            <v>0</v>
          </cell>
          <cell r="DM624">
            <v>0</v>
          </cell>
          <cell r="DN624">
            <v>0</v>
          </cell>
          <cell r="DO624">
            <v>0</v>
          </cell>
          <cell r="DP624">
            <v>0</v>
          </cell>
          <cell r="DQ624">
            <v>0</v>
          </cell>
          <cell r="DR624">
            <v>0</v>
          </cell>
          <cell r="DS624">
            <v>0</v>
          </cell>
          <cell r="DT624">
            <v>0</v>
          </cell>
          <cell r="DU624">
            <v>0</v>
          </cell>
          <cell r="DV624">
            <v>0</v>
          </cell>
          <cell r="DW624">
            <v>0</v>
          </cell>
          <cell r="DX624">
            <v>0</v>
          </cell>
          <cell r="DY624">
            <v>0</v>
          </cell>
          <cell r="DZ624">
            <v>0</v>
          </cell>
          <cell r="EA624">
            <v>0</v>
          </cell>
          <cell r="EB624">
            <v>0</v>
          </cell>
          <cell r="EC624">
            <v>0</v>
          </cell>
          <cell r="ED624">
            <v>0</v>
          </cell>
          <cell r="EE624">
            <v>0</v>
          </cell>
          <cell r="EF624">
            <v>0</v>
          </cell>
          <cell r="EG624">
            <v>0</v>
          </cell>
          <cell r="EH624">
            <v>0</v>
          </cell>
          <cell r="EI624">
            <v>0</v>
          </cell>
          <cell r="EJ624">
            <v>0</v>
          </cell>
        </row>
        <row r="625">
          <cell r="B625">
            <v>0</v>
          </cell>
          <cell r="C625">
            <v>0.3</v>
          </cell>
          <cell r="D625">
            <v>0</v>
          </cell>
          <cell r="E625">
            <v>0</v>
          </cell>
          <cell r="F625">
            <v>0</v>
          </cell>
          <cell r="G625">
            <v>0</v>
          </cell>
          <cell r="H625">
            <v>0</v>
          </cell>
          <cell r="I625">
            <v>28</v>
          </cell>
          <cell r="J625">
            <v>0</v>
          </cell>
          <cell r="K625">
            <v>0</v>
          </cell>
          <cell r="L625">
            <v>44</v>
          </cell>
          <cell r="M625">
            <v>0</v>
          </cell>
          <cell r="N625">
            <v>0</v>
          </cell>
          <cell r="O625">
            <v>0</v>
          </cell>
          <cell r="P625">
            <v>0</v>
          </cell>
          <cell r="Q625">
            <v>0</v>
          </cell>
          <cell r="R625">
            <v>0</v>
          </cell>
          <cell r="S625">
            <v>15.3</v>
          </cell>
          <cell r="T625">
            <v>0</v>
          </cell>
          <cell r="U625">
            <v>0</v>
          </cell>
          <cell r="V625">
            <v>0</v>
          </cell>
          <cell r="W625">
            <v>0</v>
          </cell>
          <cell r="X625"/>
          <cell r="Y625">
            <v>0</v>
          </cell>
          <cell r="Z625">
            <v>0</v>
          </cell>
          <cell r="AA625">
            <v>2227</v>
          </cell>
          <cell r="AB625">
            <v>0</v>
          </cell>
          <cell r="AC625">
            <v>0</v>
          </cell>
          <cell r="AD625">
            <v>14.11</v>
          </cell>
          <cell r="AE625">
            <v>10.9</v>
          </cell>
          <cell r="AF625">
            <v>0</v>
          </cell>
          <cell r="AG625"/>
          <cell r="AH625"/>
          <cell r="AI625"/>
          <cell r="AJ625"/>
          <cell r="AK625"/>
          <cell r="AL625"/>
          <cell r="AM625"/>
          <cell r="AN625">
            <v>0</v>
          </cell>
          <cell r="AO625">
            <v>0</v>
          </cell>
          <cell r="AP625"/>
          <cell r="AQ625"/>
          <cell r="AR625"/>
          <cell r="AS625">
            <v>1010.2</v>
          </cell>
          <cell r="AT625"/>
          <cell r="AU625"/>
          <cell r="AV625">
            <v>0</v>
          </cell>
          <cell r="AW625">
            <v>0</v>
          </cell>
          <cell r="AX625">
            <v>0</v>
          </cell>
          <cell r="AY625">
            <v>85</v>
          </cell>
          <cell r="AZ625">
            <v>0</v>
          </cell>
          <cell r="BA625">
            <v>0</v>
          </cell>
          <cell r="BB625">
            <v>0</v>
          </cell>
          <cell r="BC625">
            <v>0</v>
          </cell>
          <cell r="BD625">
            <v>0</v>
          </cell>
          <cell r="BE625">
            <v>28.9</v>
          </cell>
          <cell r="BF625">
            <v>4.3899999999999997</v>
          </cell>
          <cell r="BG625">
            <v>0</v>
          </cell>
          <cell r="BH625">
            <v>0</v>
          </cell>
          <cell r="BI625">
            <v>0</v>
          </cell>
          <cell r="BJ625">
            <v>180.42330961191399</v>
          </cell>
          <cell r="BK625">
            <v>0</v>
          </cell>
          <cell r="BL625">
            <v>0</v>
          </cell>
          <cell r="BM625">
            <v>0</v>
          </cell>
          <cell r="BN625">
            <v>0</v>
          </cell>
          <cell r="BO625">
            <v>0</v>
          </cell>
          <cell r="BP625">
            <v>0</v>
          </cell>
          <cell r="BQ625">
            <v>0</v>
          </cell>
          <cell r="BR625">
            <v>0</v>
          </cell>
          <cell r="BS625">
            <v>0</v>
          </cell>
          <cell r="BT625">
            <v>34.1</v>
          </cell>
          <cell r="BU625">
            <v>0</v>
          </cell>
          <cell r="BV625">
            <v>0</v>
          </cell>
          <cell r="BW625">
            <v>0</v>
          </cell>
          <cell r="BX625">
            <v>0</v>
          </cell>
          <cell r="BY625">
            <v>0</v>
          </cell>
          <cell r="BZ625">
            <v>0</v>
          </cell>
          <cell r="CA625">
            <v>0</v>
          </cell>
          <cell r="CB625">
            <v>0</v>
          </cell>
          <cell r="CC625">
            <v>0</v>
          </cell>
          <cell r="CD625">
            <v>0</v>
          </cell>
          <cell r="CE625">
            <v>0.25</v>
          </cell>
          <cell r="CF625">
            <v>0</v>
          </cell>
          <cell r="CG625">
            <v>0</v>
          </cell>
          <cell r="CH625">
            <v>0</v>
          </cell>
          <cell r="CI625">
            <v>7.0000000000000007E-2</v>
          </cell>
          <cell r="CJ625">
            <v>0</v>
          </cell>
          <cell r="CK625">
            <v>0</v>
          </cell>
          <cell r="CL625">
            <v>0</v>
          </cell>
          <cell r="CM625">
            <v>5.5</v>
          </cell>
          <cell r="CN625">
            <v>0</v>
          </cell>
          <cell r="CO625">
            <v>0</v>
          </cell>
          <cell r="CP625">
            <v>0</v>
          </cell>
          <cell r="CQ625">
            <v>0</v>
          </cell>
          <cell r="CR625">
            <v>0</v>
          </cell>
          <cell r="CS625">
            <v>0</v>
          </cell>
          <cell r="CT625">
            <v>0</v>
          </cell>
          <cell r="CU625">
            <v>0</v>
          </cell>
          <cell r="CV625">
            <v>0</v>
          </cell>
          <cell r="CW625">
            <v>0</v>
          </cell>
          <cell r="CX625">
            <v>0</v>
          </cell>
          <cell r="CY625">
            <v>0</v>
          </cell>
          <cell r="CZ625">
            <v>0</v>
          </cell>
          <cell r="DA625">
            <v>0</v>
          </cell>
          <cell r="DB625">
            <v>0</v>
          </cell>
          <cell r="DC625">
            <v>0</v>
          </cell>
          <cell r="DD625">
            <v>0</v>
          </cell>
          <cell r="DE625">
            <v>0</v>
          </cell>
          <cell r="DF625">
            <v>0</v>
          </cell>
          <cell r="DG625">
            <v>0</v>
          </cell>
          <cell r="DH625">
            <v>0</v>
          </cell>
          <cell r="DI625">
            <v>0</v>
          </cell>
          <cell r="DJ625">
            <v>0</v>
          </cell>
          <cell r="DK625">
            <v>0</v>
          </cell>
          <cell r="DL625">
            <v>0</v>
          </cell>
          <cell r="DM625">
            <v>0</v>
          </cell>
          <cell r="DN625">
            <v>0</v>
          </cell>
          <cell r="DO625">
            <v>0</v>
          </cell>
          <cell r="DP625">
            <v>0</v>
          </cell>
          <cell r="DQ625">
            <v>0</v>
          </cell>
          <cell r="DR625">
            <v>0</v>
          </cell>
          <cell r="DS625">
            <v>0</v>
          </cell>
          <cell r="DT625">
            <v>0</v>
          </cell>
          <cell r="DU625">
            <v>0</v>
          </cell>
          <cell r="DV625">
            <v>0</v>
          </cell>
          <cell r="DW625">
            <v>0</v>
          </cell>
          <cell r="DX625">
            <v>0</v>
          </cell>
          <cell r="DY625">
            <v>0</v>
          </cell>
          <cell r="DZ625">
            <v>0</v>
          </cell>
          <cell r="EA625">
            <v>0</v>
          </cell>
          <cell r="EB625">
            <v>0</v>
          </cell>
          <cell r="EC625">
            <v>0</v>
          </cell>
          <cell r="ED625">
            <v>0</v>
          </cell>
          <cell r="EE625">
            <v>0</v>
          </cell>
          <cell r="EF625">
            <v>0</v>
          </cell>
          <cell r="EG625">
            <v>0</v>
          </cell>
          <cell r="EH625">
            <v>0</v>
          </cell>
          <cell r="EI625">
            <v>0</v>
          </cell>
          <cell r="EJ625">
            <v>0</v>
          </cell>
        </row>
        <row r="626">
          <cell r="B626">
            <v>0</v>
          </cell>
          <cell r="C626">
            <v>0.3</v>
          </cell>
          <cell r="D626">
            <v>0</v>
          </cell>
          <cell r="E626">
            <v>900</v>
          </cell>
          <cell r="F626">
            <v>0</v>
          </cell>
          <cell r="G626">
            <v>0</v>
          </cell>
          <cell r="H626">
            <v>13.07</v>
          </cell>
          <cell r="I626">
            <v>304</v>
          </cell>
          <cell r="J626">
            <v>190</v>
          </cell>
          <cell r="K626">
            <v>8.6</v>
          </cell>
          <cell r="L626">
            <v>44</v>
          </cell>
          <cell r="M626">
            <v>86</v>
          </cell>
          <cell r="N626">
            <v>6</v>
          </cell>
          <cell r="O626">
            <v>0</v>
          </cell>
          <cell r="P626">
            <v>0</v>
          </cell>
          <cell r="Q626">
            <v>0</v>
          </cell>
          <cell r="R626">
            <v>0</v>
          </cell>
          <cell r="S626">
            <v>15.3</v>
          </cell>
          <cell r="T626">
            <v>0</v>
          </cell>
          <cell r="U626">
            <v>0</v>
          </cell>
          <cell r="V626">
            <v>0</v>
          </cell>
          <cell r="W626">
            <v>61</v>
          </cell>
          <cell r="X626">
            <v>0</v>
          </cell>
          <cell r="Y626">
            <v>13.744999999999999</v>
          </cell>
          <cell r="Z626">
            <v>0</v>
          </cell>
          <cell r="AA626">
            <v>2239.9</v>
          </cell>
          <cell r="AB626">
            <v>0</v>
          </cell>
          <cell r="AC626">
            <v>0</v>
          </cell>
          <cell r="AD626">
            <v>219.41</v>
          </cell>
          <cell r="AE626">
            <v>41.87</v>
          </cell>
          <cell r="AF626">
            <v>6.7</v>
          </cell>
          <cell r="AG626">
            <v>0</v>
          </cell>
          <cell r="AH626">
            <v>0</v>
          </cell>
          <cell r="AI626">
            <v>0</v>
          </cell>
          <cell r="AJ626">
            <v>0</v>
          </cell>
          <cell r="AK626">
            <v>0</v>
          </cell>
          <cell r="AL626">
            <v>0</v>
          </cell>
          <cell r="AM626"/>
          <cell r="AN626">
            <v>0</v>
          </cell>
          <cell r="AO626">
            <v>0</v>
          </cell>
          <cell r="AP626">
            <v>0</v>
          </cell>
          <cell r="AQ626">
            <v>0</v>
          </cell>
          <cell r="AR626">
            <v>0</v>
          </cell>
          <cell r="AS626">
            <v>1075.7</v>
          </cell>
          <cell r="AT626">
            <v>19.14</v>
          </cell>
          <cell r="AU626">
            <v>0</v>
          </cell>
          <cell r="AV626">
            <v>0</v>
          </cell>
          <cell r="AW626">
            <v>0</v>
          </cell>
          <cell r="AX626">
            <v>0</v>
          </cell>
          <cell r="AY626">
            <v>1682</v>
          </cell>
          <cell r="AZ626">
            <v>204.38</v>
          </cell>
          <cell r="BA626">
            <v>96</v>
          </cell>
          <cell r="BB626">
            <v>0</v>
          </cell>
          <cell r="BC626">
            <v>0</v>
          </cell>
          <cell r="BD626">
            <v>0</v>
          </cell>
          <cell r="BE626">
            <v>41.3</v>
          </cell>
          <cell r="BF626">
            <v>41.16</v>
          </cell>
          <cell r="BG626">
            <v>0</v>
          </cell>
          <cell r="BH626">
            <v>0</v>
          </cell>
          <cell r="BI626">
            <v>293.70999999999998</v>
          </cell>
          <cell r="BJ626">
            <v>481.68</v>
          </cell>
          <cell r="BK626">
            <v>55.5</v>
          </cell>
          <cell r="BL626">
            <v>8.1</v>
          </cell>
          <cell r="BM626">
            <v>0</v>
          </cell>
          <cell r="BN626">
            <v>0</v>
          </cell>
          <cell r="BO626">
            <v>31.4372447012842</v>
          </cell>
          <cell r="BP626">
            <v>107.04385470215399</v>
          </cell>
          <cell r="BQ626">
            <v>0</v>
          </cell>
          <cell r="BR626">
            <v>203.01</v>
          </cell>
          <cell r="BS626">
            <v>11.706116032294201</v>
          </cell>
          <cell r="BT626">
            <v>716.4</v>
          </cell>
          <cell r="BU626">
            <v>119.6</v>
          </cell>
          <cell r="BV626">
            <v>1793.6310000000001</v>
          </cell>
          <cell r="BW626">
            <v>-345.96</v>
          </cell>
          <cell r="BX626">
            <v>470.67</v>
          </cell>
          <cell r="BY626">
            <v>0</v>
          </cell>
          <cell r="BZ626">
            <v>0.12180000000000001</v>
          </cell>
          <cell r="CA626">
            <v>17.600000000000001</v>
          </cell>
          <cell r="CB626">
            <v>4.9000000000000004</v>
          </cell>
          <cell r="CC626">
            <v>0</v>
          </cell>
          <cell r="CD626">
            <v>157</v>
          </cell>
          <cell r="CE626">
            <v>2.75</v>
          </cell>
          <cell r="CF626">
            <v>0</v>
          </cell>
          <cell r="CG626">
            <v>0</v>
          </cell>
          <cell r="CH626">
            <v>0</v>
          </cell>
          <cell r="CI626">
            <v>2.5099999999999998</v>
          </cell>
          <cell r="CJ626">
            <v>7.82</v>
          </cell>
          <cell r="CK626">
            <v>4.8</v>
          </cell>
          <cell r="CL626">
            <v>-247.5</v>
          </cell>
          <cell r="CM626">
            <v>-38.5</v>
          </cell>
          <cell r="CN626">
            <v>-2</v>
          </cell>
          <cell r="CO626">
            <v>55.2</v>
          </cell>
          <cell r="CP626">
            <v>3.7</v>
          </cell>
          <cell r="CQ626">
            <v>0</v>
          </cell>
          <cell r="CR626">
            <v>0</v>
          </cell>
          <cell r="CS626">
            <v>0</v>
          </cell>
          <cell r="CT626">
            <v>0</v>
          </cell>
          <cell r="CU626">
            <v>0</v>
          </cell>
          <cell r="CV626">
            <v>170</v>
          </cell>
          <cell r="CW626">
            <v>0</v>
          </cell>
          <cell r="CX626">
            <v>0</v>
          </cell>
          <cell r="CY626">
            <v>0</v>
          </cell>
          <cell r="CZ626">
            <v>362.07499999999999</v>
          </cell>
          <cell r="DA626">
            <v>92.2</v>
          </cell>
          <cell r="DB626">
            <v>0</v>
          </cell>
          <cell r="DC626">
            <v>0</v>
          </cell>
          <cell r="DD626">
            <v>0</v>
          </cell>
          <cell r="DE626">
            <v>0</v>
          </cell>
          <cell r="DF626">
            <v>0</v>
          </cell>
          <cell r="DG626">
            <v>0</v>
          </cell>
          <cell r="DH626">
            <v>55.387</v>
          </cell>
          <cell r="DI626">
            <v>0</v>
          </cell>
          <cell r="DJ626">
            <v>0</v>
          </cell>
          <cell r="DK626">
            <v>10.925000000000001</v>
          </cell>
          <cell r="DL626">
            <v>27.178999999999998</v>
          </cell>
          <cell r="DM626">
            <v>0</v>
          </cell>
          <cell r="DN626">
            <v>0</v>
          </cell>
          <cell r="DO626">
            <v>0</v>
          </cell>
          <cell r="DP626">
            <v>0</v>
          </cell>
          <cell r="DQ626">
            <v>0</v>
          </cell>
          <cell r="DR626">
            <v>0</v>
          </cell>
          <cell r="DS626">
            <v>63</v>
          </cell>
          <cell r="DT626">
            <v>0</v>
          </cell>
          <cell r="DU626">
            <v>0</v>
          </cell>
          <cell r="DV626">
            <v>0</v>
          </cell>
          <cell r="DW626">
            <v>0</v>
          </cell>
          <cell r="DX626">
            <v>4.0410000000000004</v>
          </cell>
          <cell r="DY626">
            <v>0.4</v>
          </cell>
          <cell r="DZ626">
            <v>0</v>
          </cell>
          <cell r="EA626">
            <v>51</v>
          </cell>
          <cell r="EB626">
            <v>157.30000000000001</v>
          </cell>
          <cell r="EC626">
            <v>0.95</v>
          </cell>
          <cell r="ED626">
            <v>20.260651810651801</v>
          </cell>
          <cell r="EE626">
            <v>0</v>
          </cell>
          <cell r="EF626">
            <v>0</v>
          </cell>
          <cell r="EG626">
            <v>0.55000000000000004</v>
          </cell>
          <cell r="EH626">
            <v>0</v>
          </cell>
          <cell r="EI626">
            <v>15</v>
          </cell>
          <cell r="EJ626">
            <v>0</v>
          </cell>
        </row>
        <row r="627">
          <cell r="B627">
            <v>0</v>
          </cell>
          <cell r="C627">
            <v>0</v>
          </cell>
          <cell r="D627">
            <v>0</v>
          </cell>
          <cell r="E627">
            <v>900</v>
          </cell>
          <cell r="F627">
            <v>0</v>
          </cell>
          <cell r="G627">
            <v>0</v>
          </cell>
          <cell r="H627">
            <v>0</v>
          </cell>
          <cell r="I627">
            <v>51</v>
          </cell>
          <cell r="J627">
            <v>190</v>
          </cell>
          <cell r="K627">
            <v>0</v>
          </cell>
          <cell r="L627">
            <v>0</v>
          </cell>
          <cell r="M627">
            <v>0</v>
          </cell>
          <cell r="N627">
            <v>8.8000000000000007</v>
          </cell>
          <cell r="O627">
            <v>0</v>
          </cell>
          <cell r="P627">
            <v>0</v>
          </cell>
          <cell r="Q627">
            <v>0</v>
          </cell>
          <cell r="R627">
            <v>0</v>
          </cell>
          <cell r="S627">
            <v>0</v>
          </cell>
          <cell r="T627">
            <v>0</v>
          </cell>
          <cell r="U627">
            <v>0</v>
          </cell>
          <cell r="V627">
            <v>0</v>
          </cell>
          <cell r="W627">
            <v>61</v>
          </cell>
          <cell r="X627">
            <v>0</v>
          </cell>
          <cell r="Y627">
            <v>13.744999999999999</v>
          </cell>
          <cell r="Z627">
            <v>0</v>
          </cell>
          <cell r="AA627">
            <v>0</v>
          </cell>
          <cell r="AB627">
            <v>0</v>
          </cell>
          <cell r="AC627">
            <v>0</v>
          </cell>
          <cell r="AD627">
            <v>0</v>
          </cell>
          <cell r="AE627">
            <v>30.97</v>
          </cell>
          <cell r="AF627">
            <v>0</v>
          </cell>
          <cell r="AG627"/>
          <cell r="AH627"/>
          <cell r="AI627"/>
          <cell r="AJ627"/>
          <cell r="AK627"/>
          <cell r="AL627"/>
          <cell r="AM627"/>
          <cell r="AN627">
            <v>0</v>
          </cell>
          <cell r="AO627">
            <v>0</v>
          </cell>
          <cell r="AP627"/>
          <cell r="AQ627"/>
          <cell r="AR627"/>
          <cell r="AS627">
            <v>75.7</v>
          </cell>
          <cell r="AT627">
            <v>10.47</v>
          </cell>
          <cell r="AU627"/>
          <cell r="AV627">
            <v>0</v>
          </cell>
          <cell r="AW627">
            <v>0</v>
          </cell>
          <cell r="AX627">
            <v>0</v>
          </cell>
          <cell r="AY627">
            <v>0</v>
          </cell>
          <cell r="AZ627">
            <v>0</v>
          </cell>
          <cell r="BA627">
            <v>294</v>
          </cell>
          <cell r="BB627">
            <v>0</v>
          </cell>
          <cell r="BC627">
            <v>0</v>
          </cell>
          <cell r="BD627">
            <v>0</v>
          </cell>
          <cell r="BE627">
            <v>0</v>
          </cell>
          <cell r="BF627">
            <v>0</v>
          </cell>
          <cell r="BG627">
            <v>0</v>
          </cell>
          <cell r="BH627">
            <v>0</v>
          </cell>
          <cell r="BI627">
            <v>108.05</v>
          </cell>
          <cell r="BJ627">
            <v>0</v>
          </cell>
          <cell r="BK627">
            <v>0</v>
          </cell>
          <cell r="BL627">
            <v>8.1</v>
          </cell>
          <cell r="BM627">
            <v>0</v>
          </cell>
          <cell r="BN627">
            <v>0</v>
          </cell>
          <cell r="BO627">
            <v>31.4372447012842</v>
          </cell>
          <cell r="BP627">
            <v>107.04385470215399</v>
          </cell>
          <cell r="BQ627">
            <v>0</v>
          </cell>
          <cell r="BR627">
            <v>203.01</v>
          </cell>
          <cell r="BS627">
            <v>11.706116032294201</v>
          </cell>
          <cell r="BT627">
            <v>673.4</v>
          </cell>
          <cell r="BU627">
            <v>84.78</v>
          </cell>
          <cell r="BV627">
            <v>1793.278</v>
          </cell>
          <cell r="BW627">
            <v>-354.86</v>
          </cell>
          <cell r="BX627">
            <v>562.11</v>
          </cell>
          <cell r="BY627">
            <v>0</v>
          </cell>
          <cell r="BZ627">
            <v>0</v>
          </cell>
          <cell r="CA627">
            <v>1.8</v>
          </cell>
          <cell r="CB627">
            <v>4.9000000000000004</v>
          </cell>
          <cell r="CC627">
            <v>0</v>
          </cell>
          <cell r="CD627">
            <v>157</v>
          </cell>
          <cell r="CE627">
            <v>2.5</v>
          </cell>
          <cell r="CF627">
            <v>0</v>
          </cell>
          <cell r="CG627">
            <v>214</v>
          </cell>
          <cell r="CH627"/>
          <cell r="CI627">
            <v>0</v>
          </cell>
          <cell r="CJ627">
            <v>7.82</v>
          </cell>
          <cell r="CK627">
            <v>32.299999999999997</v>
          </cell>
          <cell r="CL627">
            <v>-252.5</v>
          </cell>
          <cell r="CM627">
            <v>0</v>
          </cell>
          <cell r="CN627">
            <v>-2</v>
          </cell>
          <cell r="CO627">
            <v>39</v>
          </cell>
          <cell r="CP627">
            <v>3.2</v>
          </cell>
          <cell r="CQ627">
            <v>0</v>
          </cell>
          <cell r="CR627">
            <v>0</v>
          </cell>
          <cell r="CS627">
            <v>0</v>
          </cell>
          <cell r="CT627">
            <v>0</v>
          </cell>
          <cell r="CU627">
            <v>0</v>
          </cell>
          <cell r="CV627">
            <v>314</v>
          </cell>
          <cell r="CW627">
            <v>0</v>
          </cell>
          <cell r="CX627">
            <v>0</v>
          </cell>
          <cell r="CY627">
            <v>0</v>
          </cell>
          <cell r="CZ627">
            <v>411.04700000000003</v>
          </cell>
          <cell r="DA627">
            <v>71</v>
          </cell>
          <cell r="DB627">
            <v>0</v>
          </cell>
          <cell r="DC627">
            <v>0</v>
          </cell>
          <cell r="DD627">
            <v>0</v>
          </cell>
          <cell r="DE627">
            <v>0</v>
          </cell>
          <cell r="DF627">
            <v>0</v>
          </cell>
          <cell r="DG627">
            <v>0</v>
          </cell>
          <cell r="DH627">
            <v>45.819000000000003</v>
          </cell>
          <cell r="DI627">
            <v>0</v>
          </cell>
          <cell r="DJ627">
            <v>0</v>
          </cell>
          <cell r="DK627">
            <v>6.5</v>
          </cell>
          <cell r="DL627">
            <v>27.178999999999998</v>
          </cell>
          <cell r="DM627">
            <v>0</v>
          </cell>
          <cell r="DN627">
            <v>0</v>
          </cell>
          <cell r="DO627">
            <v>0</v>
          </cell>
          <cell r="DP627">
            <v>0</v>
          </cell>
          <cell r="DQ627">
            <v>0</v>
          </cell>
          <cell r="DR627">
            <v>0</v>
          </cell>
          <cell r="DS627">
            <v>0</v>
          </cell>
          <cell r="DT627">
            <v>0</v>
          </cell>
          <cell r="DU627">
            <v>0</v>
          </cell>
          <cell r="DV627">
            <v>0</v>
          </cell>
          <cell r="DW627">
            <v>0</v>
          </cell>
          <cell r="DX627">
            <v>10.431511376019101</v>
          </cell>
          <cell r="DY627">
            <v>0.67</v>
          </cell>
          <cell r="DZ627">
            <v>0</v>
          </cell>
          <cell r="EA627">
            <v>51</v>
          </cell>
          <cell r="EB627">
            <v>132.9</v>
          </cell>
          <cell r="EC627">
            <v>0.35</v>
          </cell>
          <cell r="ED627">
            <v>20.260651810651801</v>
          </cell>
          <cell r="EE627">
            <v>0</v>
          </cell>
          <cell r="EF627">
            <v>0</v>
          </cell>
          <cell r="EG627">
            <v>0.55000000000000004</v>
          </cell>
          <cell r="EH627">
            <v>56.545182857142898</v>
          </cell>
          <cell r="EI627">
            <v>15</v>
          </cell>
          <cell r="EJ627">
            <v>0</v>
          </cell>
        </row>
        <row r="628">
          <cell r="B628">
            <v>0</v>
          </cell>
          <cell r="C628">
            <v>0</v>
          </cell>
          <cell r="D628">
            <v>0</v>
          </cell>
          <cell r="E628">
            <v>0</v>
          </cell>
          <cell r="F628">
            <v>0</v>
          </cell>
          <cell r="G628">
            <v>0</v>
          </cell>
          <cell r="H628">
            <v>13.07</v>
          </cell>
          <cell r="I628">
            <v>121</v>
          </cell>
          <cell r="J628">
            <v>0</v>
          </cell>
          <cell r="K628">
            <v>11.04</v>
          </cell>
          <cell r="L628">
            <v>0</v>
          </cell>
          <cell r="M628">
            <v>0</v>
          </cell>
          <cell r="N628">
            <v>0</v>
          </cell>
          <cell r="O628">
            <v>0</v>
          </cell>
          <cell r="P628">
            <v>0</v>
          </cell>
          <cell r="Q628">
            <v>0</v>
          </cell>
          <cell r="R628">
            <v>0</v>
          </cell>
          <cell r="S628">
            <v>0</v>
          </cell>
          <cell r="T628">
            <v>0</v>
          </cell>
          <cell r="U628">
            <v>0</v>
          </cell>
          <cell r="V628">
            <v>0</v>
          </cell>
          <cell r="W628">
            <v>0</v>
          </cell>
          <cell r="X628">
            <v>0</v>
          </cell>
          <cell r="Y628">
            <v>0</v>
          </cell>
          <cell r="Z628">
            <v>0</v>
          </cell>
          <cell r="AA628">
            <v>7.8</v>
          </cell>
          <cell r="AB628">
            <v>0</v>
          </cell>
          <cell r="AC628">
            <v>0</v>
          </cell>
          <cell r="AD628">
            <v>205.3</v>
          </cell>
          <cell r="AE628">
            <v>0</v>
          </cell>
          <cell r="AF628">
            <v>6.7</v>
          </cell>
          <cell r="AG628"/>
          <cell r="AH628"/>
          <cell r="AI628"/>
          <cell r="AJ628"/>
          <cell r="AK628"/>
          <cell r="AL628"/>
          <cell r="AM628"/>
          <cell r="AN628">
            <v>0</v>
          </cell>
          <cell r="AO628">
            <v>0</v>
          </cell>
          <cell r="AP628"/>
          <cell r="AQ628"/>
          <cell r="AR628"/>
          <cell r="AS628">
            <v>0</v>
          </cell>
          <cell r="AT628"/>
          <cell r="AU628"/>
          <cell r="AV628">
            <v>0</v>
          </cell>
          <cell r="AW628">
            <v>0</v>
          </cell>
          <cell r="AX628">
            <v>0</v>
          </cell>
          <cell r="AY628">
            <v>1597</v>
          </cell>
          <cell r="AZ628">
            <v>77.84</v>
          </cell>
          <cell r="BA628">
            <v>88</v>
          </cell>
          <cell r="BB628">
            <v>0</v>
          </cell>
          <cell r="BC628">
            <v>0</v>
          </cell>
          <cell r="BD628">
            <v>0</v>
          </cell>
          <cell r="BE628">
            <v>12.4</v>
          </cell>
          <cell r="BF628">
            <v>36.770000000000003</v>
          </cell>
          <cell r="BG628">
            <v>0</v>
          </cell>
          <cell r="BH628">
            <v>0</v>
          </cell>
          <cell r="BI628">
            <v>189.76</v>
          </cell>
          <cell r="BJ628">
            <v>200.04904525876401</v>
          </cell>
          <cell r="BK628">
            <v>55.5</v>
          </cell>
          <cell r="BL628">
            <v>0</v>
          </cell>
          <cell r="BM628">
            <v>0</v>
          </cell>
          <cell r="BN628">
            <v>0</v>
          </cell>
          <cell r="BO628">
            <v>0</v>
          </cell>
          <cell r="BP628">
            <v>0</v>
          </cell>
          <cell r="BQ628">
            <v>0</v>
          </cell>
          <cell r="BR628">
            <v>0</v>
          </cell>
          <cell r="BS628">
            <v>0</v>
          </cell>
          <cell r="BT628">
            <v>0</v>
          </cell>
          <cell r="BU628">
            <v>0</v>
          </cell>
          <cell r="BV628">
            <v>0.35299999999999998</v>
          </cell>
          <cell r="BW628">
            <v>0</v>
          </cell>
          <cell r="BX628">
            <v>0</v>
          </cell>
          <cell r="BY628">
            <v>0</v>
          </cell>
          <cell r="BZ628">
            <v>0.12180000000000001</v>
          </cell>
          <cell r="CA628">
            <v>14.4</v>
          </cell>
          <cell r="CB628">
            <v>0</v>
          </cell>
          <cell r="CC628">
            <v>0</v>
          </cell>
          <cell r="CD628">
            <v>0</v>
          </cell>
          <cell r="CE628">
            <v>0</v>
          </cell>
          <cell r="CF628">
            <v>0</v>
          </cell>
          <cell r="CG628">
            <v>3</v>
          </cell>
          <cell r="CH628"/>
          <cell r="CI628">
            <v>2.44</v>
          </cell>
          <cell r="CJ628">
            <v>0</v>
          </cell>
          <cell r="CK628">
            <v>0</v>
          </cell>
          <cell r="CL628">
            <v>5</v>
          </cell>
          <cell r="CM628">
            <v>0</v>
          </cell>
          <cell r="CN628">
            <v>0</v>
          </cell>
          <cell r="CO628">
            <v>16.2</v>
          </cell>
          <cell r="CP628">
            <v>0</v>
          </cell>
          <cell r="CQ628">
            <v>0</v>
          </cell>
          <cell r="CR628">
            <v>0</v>
          </cell>
          <cell r="CS628">
            <v>0</v>
          </cell>
          <cell r="CT628">
            <v>0</v>
          </cell>
          <cell r="CU628">
            <v>0</v>
          </cell>
          <cell r="CV628">
            <v>0</v>
          </cell>
          <cell r="CW628">
            <v>0</v>
          </cell>
          <cell r="CX628">
            <v>0</v>
          </cell>
          <cell r="CY628">
            <v>0</v>
          </cell>
          <cell r="CZ628">
            <v>0</v>
          </cell>
          <cell r="DA628">
            <v>0</v>
          </cell>
          <cell r="DB628">
            <v>0</v>
          </cell>
          <cell r="DC628">
            <v>0</v>
          </cell>
          <cell r="DD628">
            <v>0</v>
          </cell>
          <cell r="DE628">
            <v>0</v>
          </cell>
          <cell r="DF628">
            <v>0</v>
          </cell>
          <cell r="DG628">
            <v>0</v>
          </cell>
          <cell r="DH628">
            <v>0</v>
          </cell>
          <cell r="DI628">
            <v>0</v>
          </cell>
          <cell r="DJ628">
            <v>0</v>
          </cell>
          <cell r="DK628">
            <v>0</v>
          </cell>
          <cell r="DL628">
            <v>0</v>
          </cell>
          <cell r="DM628">
            <v>0</v>
          </cell>
          <cell r="DN628">
            <v>0</v>
          </cell>
          <cell r="DO628">
            <v>0</v>
          </cell>
          <cell r="DP628">
            <v>0</v>
          </cell>
          <cell r="DQ628">
            <v>0</v>
          </cell>
          <cell r="DR628">
            <v>0</v>
          </cell>
          <cell r="DS628">
            <v>63</v>
          </cell>
          <cell r="DT628">
            <v>0</v>
          </cell>
          <cell r="DU628">
            <v>0</v>
          </cell>
          <cell r="DV628">
            <v>0</v>
          </cell>
          <cell r="DW628">
            <v>0</v>
          </cell>
          <cell r="DX628">
            <v>0.66400700819075398</v>
          </cell>
          <cell r="DY628">
            <v>1.03</v>
          </cell>
          <cell r="DZ628">
            <v>0</v>
          </cell>
          <cell r="EA628">
            <v>0</v>
          </cell>
          <cell r="EB628">
            <v>3.4</v>
          </cell>
          <cell r="EC628">
            <v>0.6</v>
          </cell>
          <cell r="ED628">
            <v>0</v>
          </cell>
          <cell r="EE628">
            <v>0</v>
          </cell>
          <cell r="EF628">
            <v>0</v>
          </cell>
          <cell r="EG628">
            <v>0</v>
          </cell>
          <cell r="EH628">
            <v>0</v>
          </cell>
          <cell r="EI628">
            <v>0</v>
          </cell>
          <cell r="EJ628">
            <v>0</v>
          </cell>
        </row>
        <row r="629">
          <cell r="B629">
            <v>0</v>
          </cell>
          <cell r="C629">
            <v>0</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0</v>
          </cell>
          <cell r="S629">
            <v>0</v>
          </cell>
          <cell r="T629">
            <v>0</v>
          </cell>
          <cell r="U629">
            <v>0</v>
          </cell>
          <cell r="V629">
            <v>0</v>
          </cell>
          <cell r="W629">
            <v>0</v>
          </cell>
          <cell r="X629">
            <v>0</v>
          </cell>
          <cell r="Y629">
            <v>0</v>
          </cell>
          <cell r="Z629">
            <v>0</v>
          </cell>
          <cell r="AA629">
            <v>0</v>
          </cell>
          <cell r="AB629">
            <v>0</v>
          </cell>
          <cell r="AC629">
            <v>0</v>
          </cell>
          <cell r="AD629">
            <v>0</v>
          </cell>
          <cell r="AE629">
            <v>0</v>
          </cell>
          <cell r="AF629">
            <v>0</v>
          </cell>
          <cell r="AG629"/>
          <cell r="AH629"/>
          <cell r="AI629"/>
          <cell r="AJ629"/>
          <cell r="AK629"/>
          <cell r="AL629"/>
          <cell r="AM629"/>
          <cell r="AN629">
            <v>0</v>
          </cell>
          <cell r="AO629">
            <v>0</v>
          </cell>
          <cell r="AP629"/>
          <cell r="AQ629"/>
          <cell r="AR629"/>
          <cell r="AS629"/>
          <cell r="AT629"/>
          <cell r="AU629"/>
          <cell r="AV629"/>
          <cell r="AW629">
            <v>0</v>
          </cell>
          <cell r="AX629">
            <v>0</v>
          </cell>
          <cell r="AY629">
            <v>0</v>
          </cell>
          <cell r="AZ629">
            <v>0</v>
          </cell>
          <cell r="BA629">
            <v>0</v>
          </cell>
          <cell r="BB629">
            <v>0</v>
          </cell>
          <cell r="BC629">
            <v>0</v>
          </cell>
          <cell r="BD629">
            <v>0</v>
          </cell>
          <cell r="BE629">
            <v>0</v>
          </cell>
          <cell r="BF629">
            <v>0</v>
          </cell>
          <cell r="BG629">
            <v>0</v>
          </cell>
          <cell r="BH629">
            <v>0</v>
          </cell>
          <cell r="BI629">
            <v>0</v>
          </cell>
          <cell r="BJ629">
            <v>0</v>
          </cell>
          <cell r="BK629">
            <v>0</v>
          </cell>
          <cell r="BL629">
            <v>0</v>
          </cell>
          <cell r="BM629">
            <v>0</v>
          </cell>
          <cell r="BN629">
            <v>0</v>
          </cell>
          <cell r="BO629">
            <v>0</v>
          </cell>
          <cell r="BP629">
            <v>0</v>
          </cell>
          <cell r="BQ629">
            <v>0</v>
          </cell>
          <cell r="BR629">
            <v>0</v>
          </cell>
          <cell r="BS629">
            <v>0</v>
          </cell>
          <cell r="BT629">
            <v>0</v>
          </cell>
          <cell r="BU629">
            <v>0</v>
          </cell>
          <cell r="BV629">
            <v>0</v>
          </cell>
          <cell r="BW629">
            <v>0</v>
          </cell>
          <cell r="BX629">
            <v>-93</v>
          </cell>
          <cell r="BY629">
            <v>0</v>
          </cell>
          <cell r="BZ629">
            <v>0</v>
          </cell>
          <cell r="CA629">
            <v>0</v>
          </cell>
          <cell r="CB629">
            <v>0</v>
          </cell>
          <cell r="CC629">
            <v>0</v>
          </cell>
          <cell r="CD629">
            <v>0</v>
          </cell>
          <cell r="CE629">
            <v>0</v>
          </cell>
          <cell r="CF629">
            <v>0</v>
          </cell>
          <cell r="CG629">
            <v>0</v>
          </cell>
          <cell r="CH629">
            <v>0</v>
          </cell>
          <cell r="CI629"/>
          <cell r="CJ629">
            <v>0</v>
          </cell>
          <cell r="CK629">
            <v>0</v>
          </cell>
          <cell r="CL629">
            <v>0</v>
          </cell>
          <cell r="CM629">
            <v>0</v>
          </cell>
          <cell r="CN629">
            <v>0</v>
          </cell>
          <cell r="CO629">
            <v>0</v>
          </cell>
          <cell r="CP629">
            <v>0</v>
          </cell>
          <cell r="CQ629">
            <v>0</v>
          </cell>
          <cell r="CR629">
            <v>0</v>
          </cell>
          <cell r="CS629">
            <v>0</v>
          </cell>
          <cell r="CT629">
            <v>0</v>
          </cell>
          <cell r="CU629">
            <v>0</v>
          </cell>
          <cell r="CV629">
            <v>0</v>
          </cell>
          <cell r="CW629">
            <v>0</v>
          </cell>
          <cell r="CX629">
            <v>0</v>
          </cell>
          <cell r="CY629">
            <v>0</v>
          </cell>
          <cell r="CZ629">
            <v>0</v>
          </cell>
          <cell r="DA629">
            <v>0</v>
          </cell>
          <cell r="DB629">
            <v>0</v>
          </cell>
          <cell r="DC629">
            <v>0</v>
          </cell>
          <cell r="DD629">
            <v>0</v>
          </cell>
          <cell r="DE629">
            <v>0</v>
          </cell>
          <cell r="DF629">
            <v>0</v>
          </cell>
          <cell r="DG629">
            <v>0</v>
          </cell>
          <cell r="DH629">
            <v>0</v>
          </cell>
          <cell r="DI629">
            <v>0</v>
          </cell>
          <cell r="DJ629">
            <v>0</v>
          </cell>
          <cell r="DK629">
            <v>0</v>
          </cell>
          <cell r="DL629">
            <v>0</v>
          </cell>
          <cell r="DM629">
            <v>0</v>
          </cell>
          <cell r="DN629">
            <v>0</v>
          </cell>
          <cell r="DO629">
            <v>0</v>
          </cell>
          <cell r="DP629">
            <v>0</v>
          </cell>
          <cell r="DQ629">
            <v>0</v>
          </cell>
          <cell r="DR629">
            <v>0</v>
          </cell>
          <cell r="DS629">
            <v>0</v>
          </cell>
          <cell r="DT629">
            <v>0</v>
          </cell>
          <cell r="DU629">
            <v>0</v>
          </cell>
          <cell r="DV629">
            <v>0</v>
          </cell>
          <cell r="DW629">
            <v>0</v>
          </cell>
          <cell r="DX629">
            <v>0</v>
          </cell>
          <cell r="DY629">
            <v>0</v>
          </cell>
          <cell r="DZ629">
            <v>0</v>
          </cell>
          <cell r="EA629">
            <v>0</v>
          </cell>
          <cell r="EB629">
            <v>0</v>
          </cell>
          <cell r="EC629">
            <v>0</v>
          </cell>
          <cell r="ED629">
            <v>0</v>
          </cell>
          <cell r="EE629">
            <v>0</v>
          </cell>
          <cell r="EF629">
            <v>0</v>
          </cell>
          <cell r="EG629">
            <v>0</v>
          </cell>
          <cell r="EH629">
            <v>0</v>
          </cell>
          <cell r="EI629">
            <v>0</v>
          </cell>
          <cell r="EJ629">
            <v>0</v>
          </cell>
        </row>
        <row r="630">
          <cell r="B630">
            <v>0</v>
          </cell>
          <cell r="C630">
            <v>0.3</v>
          </cell>
          <cell r="D630">
            <v>0</v>
          </cell>
          <cell r="E630">
            <v>0</v>
          </cell>
          <cell r="F630">
            <v>0</v>
          </cell>
          <cell r="G630">
            <v>0</v>
          </cell>
          <cell r="H630">
            <v>0</v>
          </cell>
          <cell r="I630">
            <v>22</v>
          </cell>
          <cell r="J630">
            <v>0</v>
          </cell>
          <cell r="K630">
            <v>0</v>
          </cell>
          <cell r="L630">
            <v>53.2</v>
          </cell>
          <cell r="M630">
            <v>0</v>
          </cell>
          <cell r="N630">
            <v>0</v>
          </cell>
          <cell r="O630">
            <v>0</v>
          </cell>
          <cell r="P630">
            <v>0</v>
          </cell>
          <cell r="Q630">
            <v>0</v>
          </cell>
          <cell r="R630">
            <v>0</v>
          </cell>
          <cell r="S630">
            <v>15.3</v>
          </cell>
          <cell r="T630">
            <v>0</v>
          </cell>
          <cell r="U630">
            <v>0</v>
          </cell>
          <cell r="V630">
            <v>0</v>
          </cell>
          <cell r="W630">
            <v>0</v>
          </cell>
          <cell r="X630"/>
          <cell r="Y630">
            <v>0</v>
          </cell>
          <cell r="Z630">
            <v>0</v>
          </cell>
          <cell r="AA630">
            <v>1334.3</v>
          </cell>
          <cell r="AB630">
            <v>0</v>
          </cell>
          <cell r="AC630">
            <v>0</v>
          </cell>
          <cell r="AD630">
            <v>14.11</v>
          </cell>
          <cell r="AE630">
            <v>10.9</v>
          </cell>
          <cell r="AF630">
            <v>0</v>
          </cell>
          <cell r="AG630"/>
          <cell r="AH630"/>
          <cell r="AI630"/>
          <cell r="AJ630"/>
          <cell r="AK630"/>
          <cell r="AL630"/>
          <cell r="AM630"/>
          <cell r="AN630">
            <v>0</v>
          </cell>
          <cell r="AO630">
            <v>0</v>
          </cell>
          <cell r="AP630"/>
          <cell r="AQ630"/>
          <cell r="AR630"/>
          <cell r="AS630">
            <v>982.6</v>
          </cell>
          <cell r="AT630"/>
          <cell r="AU630"/>
          <cell r="AV630">
            <v>0</v>
          </cell>
          <cell r="AW630">
            <v>0</v>
          </cell>
          <cell r="AX630">
            <v>0</v>
          </cell>
          <cell r="AY630">
            <v>85</v>
          </cell>
          <cell r="AZ630">
            <v>0</v>
          </cell>
          <cell r="BA630">
            <v>0</v>
          </cell>
          <cell r="BB630">
            <v>0</v>
          </cell>
          <cell r="BC630">
            <v>0</v>
          </cell>
          <cell r="BD630">
            <v>0</v>
          </cell>
          <cell r="BE630">
            <v>28.9</v>
          </cell>
          <cell r="BF630">
            <v>4.3899999999999997</v>
          </cell>
          <cell r="BG630">
            <v>0</v>
          </cell>
          <cell r="BH630">
            <v>0</v>
          </cell>
          <cell r="BI630">
            <v>0</v>
          </cell>
          <cell r="BJ630">
            <v>120.233589039297</v>
          </cell>
          <cell r="BK630">
            <v>0</v>
          </cell>
          <cell r="BL630">
            <v>0</v>
          </cell>
          <cell r="BM630">
            <v>0</v>
          </cell>
          <cell r="BN630">
            <v>0</v>
          </cell>
          <cell r="BO630">
            <v>0</v>
          </cell>
          <cell r="BP630">
            <v>0</v>
          </cell>
          <cell r="BQ630">
            <v>0</v>
          </cell>
          <cell r="BR630">
            <v>0</v>
          </cell>
          <cell r="BS630">
            <v>0</v>
          </cell>
          <cell r="BT630">
            <v>34.1</v>
          </cell>
          <cell r="BU630">
            <v>0</v>
          </cell>
          <cell r="BV630">
            <v>0</v>
          </cell>
          <cell r="BW630">
            <v>0</v>
          </cell>
          <cell r="BX630">
            <v>0</v>
          </cell>
          <cell r="BY630">
            <v>0</v>
          </cell>
          <cell r="BZ630">
            <v>0</v>
          </cell>
          <cell r="CA630">
            <v>0</v>
          </cell>
          <cell r="CB630">
            <v>0</v>
          </cell>
          <cell r="CC630">
            <v>0</v>
          </cell>
          <cell r="CD630">
            <v>0</v>
          </cell>
          <cell r="CE630">
            <v>0.25</v>
          </cell>
          <cell r="CF630">
            <v>0</v>
          </cell>
          <cell r="CG630">
            <v>1878</v>
          </cell>
          <cell r="CH630">
            <v>0</v>
          </cell>
          <cell r="CI630">
            <v>7.0000000000000007E-2</v>
          </cell>
          <cell r="CJ630">
            <v>0</v>
          </cell>
          <cell r="CK630">
            <v>0</v>
          </cell>
          <cell r="CL630">
            <v>0</v>
          </cell>
          <cell r="CM630">
            <v>0</v>
          </cell>
          <cell r="CN630">
            <v>0</v>
          </cell>
          <cell r="CO630">
            <v>0</v>
          </cell>
          <cell r="CP630">
            <v>0</v>
          </cell>
          <cell r="CQ630">
            <v>0</v>
          </cell>
          <cell r="CR630">
            <v>0</v>
          </cell>
          <cell r="CS630">
            <v>0</v>
          </cell>
          <cell r="CT630">
            <v>0</v>
          </cell>
          <cell r="CU630">
            <v>0</v>
          </cell>
          <cell r="CV630">
            <v>0</v>
          </cell>
          <cell r="CW630">
            <v>0</v>
          </cell>
          <cell r="CX630">
            <v>0</v>
          </cell>
          <cell r="CY630">
            <v>0</v>
          </cell>
          <cell r="CZ630">
            <v>0</v>
          </cell>
          <cell r="DA630">
            <v>0</v>
          </cell>
          <cell r="DB630">
            <v>0</v>
          </cell>
          <cell r="DC630">
            <v>0</v>
          </cell>
          <cell r="DD630">
            <v>0</v>
          </cell>
          <cell r="DE630">
            <v>0</v>
          </cell>
          <cell r="DF630">
            <v>0</v>
          </cell>
          <cell r="DG630">
            <v>0</v>
          </cell>
          <cell r="DH630">
            <v>0</v>
          </cell>
          <cell r="DI630">
            <v>0</v>
          </cell>
          <cell r="DJ630">
            <v>0</v>
          </cell>
          <cell r="DK630">
            <v>0</v>
          </cell>
          <cell r="DL630">
            <v>0</v>
          </cell>
          <cell r="DM630">
            <v>0</v>
          </cell>
          <cell r="DN630">
            <v>0</v>
          </cell>
          <cell r="DO630">
            <v>0</v>
          </cell>
          <cell r="DP630">
            <v>0</v>
          </cell>
          <cell r="DQ630">
            <v>0</v>
          </cell>
          <cell r="DR630">
            <v>0</v>
          </cell>
          <cell r="DS630">
            <v>0</v>
          </cell>
          <cell r="DT630">
            <v>0</v>
          </cell>
          <cell r="DU630">
            <v>0</v>
          </cell>
          <cell r="DV630">
            <v>0</v>
          </cell>
          <cell r="DW630">
            <v>0</v>
          </cell>
          <cell r="DX630">
            <v>0</v>
          </cell>
          <cell r="DY630">
            <v>0</v>
          </cell>
          <cell r="DZ630">
            <v>0</v>
          </cell>
          <cell r="EA630">
            <v>0</v>
          </cell>
          <cell r="EB630">
            <v>0</v>
          </cell>
          <cell r="EC630">
            <v>0</v>
          </cell>
          <cell r="ED630">
            <v>0</v>
          </cell>
          <cell r="EE630">
            <v>0</v>
          </cell>
          <cell r="EF630">
            <v>0</v>
          </cell>
          <cell r="EG630">
            <v>0</v>
          </cell>
          <cell r="EH630">
            <v>0</v>
          </cell>
          <cell r="EI630">
            <v>0</v>
          </cell>
          <cell r="EJ630">
            <v>0</v>
          </cell>
        </row>
        <row r="631">
          <cell r="B631">
            <v>0</v>
          </cell>
          <cell r="C631">
            <v>0.3</v>
          </cell>
          <cell r="D631">
            <v>0</v>
          </cell>
          <cell r="E631">
            <v>900</v>
          </cell>
          <cell r="F631">
            <v>0</v>
          </cell>
          <cell r="G631">
            <v>0</v>
          </cell>
          <cell r="H631">
            <v>13.07</v>
          </cell>
          <cell r="I631">
            <v>194</v>
          </cell>
          <cell r="J631">
            <v>190</v>
          </cell>
          <cell r="K631">
            <v>11.04</v>
          </cell>
          <cell r="L631">
            <v>53.2</v>
          </cell>
          <cell r="M631">
            <v>0</v>
          </cell>
          <cell r="N631">
            <v>8.8000000000000007</v>
          </cell>
          <cell r="O631">
            <v>0</v>
          </cell>
          <cell r="P631">
            <v>0</v>
          </cell>
          <cell r="Q631">
            <v>0</v>
          </cell>
          <cell r="R631">
            <v>0</v>
          </cell>
          <cell r="S631">
            <v>15.3</v>
          </cell>
          <cell r="T631">
            <v>0</v>
          </cell>
          <cell r="U631">
            <v>0</v>
          </cell>
          <cell r="V631">
            <v>0</v>
          </cell>
          <cell r="W631">
            <v>61</v>
          </cell>
          <cell r="X631">
            <v>0</v>
          </cell>
          <cell r="Y631">
            <v>13.744999999999999</v>
          </cell>
          <cell r="Z631">
            <v>0</v>
          </cell>
          <cell r="AA631">
            <v>1342.1</v>
          </cell>
          <cell r="AB631">
            <v>0</v>
          </cell>
          <cell r="AC631">
            <v>0</v>
          </cell>
          <cell r="AD631">
            <v>219.41</v>
          </cell>
          <cell r="AE631">
            <v>41.87</v>
          </cell>
          <cell r="AF631">
            <v>6.7</v>
          </cell>
          <cell r="AG631">
            <v>0</v>
          </cell>
          <cell r="AH631">
            <v>0</v>
          </cell>
          <cell r="AI631">
            <v>0</v>
          </cell>
          <cell r="AJ631">
            <v>0</v>
          </cell>
          <cell r="AK631">
            <v>0</v>
          </cell>
          <cell r="AL631">
            <v>0</v>
          </cell>
          <cell r="AM631"/>
          <cell r="AN631">
            <v>0</v>
          </cell>
          <cell r="AO631">
            <v>0</v>
          </cell>
          <cell r="AP631">
            <v>0</v>
          </cell>
          <cell r="AQ631">
            <v>0</v>
          </cell>
          <cell r="AR631">
            <v>0</v>
          </cell>
          <cell r="AS631">
            <v>1058.3</v>
          </cell>
          <cell r="AT631">
            <v>10.47</v>
          </cell>
          <cell r="AU631">
            <v>0</v>
          </cell>
          <cell r="AV631">
            <v>0</v>
          </cell>
          <cell r="AW631">
            <v>0</v>
          </cell>
          <cell r="AX631">
            <v>0</v>
          </cell>
          <cell r="AY631">
            <v>1682</v>
          </cell>
          <cell r="AZ631">
            <v>77.84</v>
          </cell>
          <cell r="BA631">
            <v>382</v>
          </cell>
          <cell r="BB631">
            <v>0</v>
          </cell>
          <cell r="BC631">
            <v>0</v>
          </cell>
          <cell r="BD631">
            <v>0</v>
          </cell>
          <cell r="BE631">
            <v>41.3</v>
          </cell>
          <cell r="BF631">
            <v>41.16</v>
          </cell>
          <cell r="BG631">
            <v>0</v>
          </cell>
          <cell r="BH631">
            <v>0</v>
          </cell>
          <cell r="BI631">
            <v>297.81</v>
          </cell>
          <cell r="BJ631">
            <v>320.282634298061</v>
          </cell>
          <cell r="BK631">
            <v>55.5</v>
          </cell>
          <cell r="BL631">
            <v>8.1</v>
          </cell>
          <cell r="BM631">
            <v>0</v>
          </cell>
          <cell r="BN631">
            <v>0</v>
          </cell>
          <cell r="BO631">
            <v>31.4372447012842</v>
          </cell>
          <cell r="BP631">
            <v>107.04385470215399</v>
          </cell>
          <cell r="BQ631">
            <v>0</v>
          </cell>
          <cell r="BR631">
            <v>203.01</v>
          </cell>
          <cell r="BS631">
            <v>11.706116032294201</v>
          </cell>
          <cell r="BT631">
            <v>707.5</v>
          </cell>
          <cell r="BU631">
            <v>84.78</v>
          </cell>
          <cell r="BV631">
            <v>1793.6310000000001</v>
          </cell>
          <cell r="BW631">
            <v>-354.86</v>
          </cell>
          <cell r="BX631">
            <v>469.11</v>
          </cell>
          <cell r="BY631">
            <v>0</v>
          </cell>
          <cell r="BZ631">
            <v>0.12180000000000001</v>
          </cell>
          <cell r="CA631">
            <v>16.2</v>
          </cell>
          <cell r="CB631">
            <v>4.9000000000000004</v>
          </cell>
          <cell r="CC631">
            <v>0</v>
          </cell>
          <cell r="CD631">
            <v>157</v>
          </cell>
          <cell r="CE631">
            <v>2.75</v>
          </cell>
          <cell r="CF631">
            <v>0</v>
          </cell>
          <cell r="CG631">
            <v>2095</v>
          </cell>
          <cell r="CH631">
            <v>0</v>
          </cell>
          <cell r="CI631">
            <v>2.5099999999999998</v>
          </cell>
          <cell r="CJ631">
            <v>7.82</v>
          </cell>
          <cell r="CK631">
            <v>32.299999999999997</v>
          </cell>
          <cell r="CL631">
            <v>-247.5</v>
          </cell>
          <cell r="CM631">
            <v>0</v>
          </cell>
          <cell r="CN631">
            <v>-2</v>
          </cell>
          <cell r="CO631">
            <v>55.2</v>
          </cell>
          <cell r="CP631">
            <v>3.2</v>
          </cell>
          <cell r="CQ631">
            <v>0</v>
          </cell>
          <cell r="CR631">
            <v>0</v>
          </cell>
          <cell r="CS631">
            <v>0</v>
          </cell>
          <cell r="CT631">
            <v>0</v>
          </cell>
          <cell r="CU631">
            <v>0</v>
          </cell>
          <cell r="CV631">
            <v>314</v>
          </cell>
          <cell r="CW631">
            <v>0</v>
          </cell>
          <cell r="CX631">
            <v>0</v>
          </cell>
          <cell r="CY631">
            <v>0</v>
          </cell>
          <cell r="CZ631">
            <v>411.04700000000003</v>
          </cell>
          <cell r="DA631">
            <v>71</v>
          </cell>
          <cell r="DB631">
            <v>0</v>
          </cell>
          <cell r="DC631">
            <v>0</v>
          </cell>
          <cell r="DD631">
            <v>0</v>
          </cell>
          <cell r="DE631">
            <v>0</v>
          </cell>
          <cell r="DF631">
            <v>0</v>
          </cell>
          <cell r="DG631">
            <v>0</v>
          </cell>
          <cell r="DH631">
            <v>45.819000000000003</v>
          </cell>
          <cell r="DI631">
            <v>0</v>
          </cell>
          <cell r="DJ631">
            <v>0</v>
          </cell>
          <cell r="DK631">
            <v>6.5</v>
          </cell>
          <cell r="DL631">
            <v>27.178999999999998</v>
          </cell>
          <cell r="DM631">
            <v>0</v>
          </cell>
          <cell r="DN631">
            <v>0</v>
          </cell>
          <cell r="DO631">
            <v>0</v>
          </cell>
          <cell r="DP631">
            <v>0</v>
          </cell>
          <cell r="DQ631">
            <v>0</v>
          </cell>
          <cell r="DR631">
            <v>0</v>
          </cell>
          <cell r="DS631">
            <v>63</v>
          </cell>
          <cell r="DT631">
            <v>0</v>
          </cell>
          <cell r="DU631">
            <v>0</v>
          </cell>
          <cell r="DV631">
            <v>0</v>
          </cell>
          <cell r="DW631">
            <v>0</v>
          </cell>
          <cell r="DX631">
            <v>11.0955183842098</v>
          </cell>
          <cell r="DY631">
            <v>1.7</v>
          </cell>
          <cell r="DZ631">
            <v>0</v>
          </cell>
          <cell r="EA631">
            <v>51</v>
          </cell>
          <cell r="EB631">
            <v>136.30000000000001</v>
          </cell>
          <cell r="EC631">
            <v>0.95</v>
          </cell>
          <cell r="ED631">
            <v>20.260651810651801</v>
          </cell>
          <cell r="EE631">
            <v>0</v>
          </cell>
          <cell r="EF631">
            <v>0</v>
          </cell>
          <cell r="EG631">
            <v>0.55000000000000004</v>
          </cell>
          <cell r="EH631">
            <v>56.545182857142898</v>
          </cell>
          <cell r="EI631">
            <v>15</v>
          </cell>
          <cell r="EJ631">
            <v>0</v>
          </cell>
        </row>
        <row r="632">
          <cell r="B632">
            <v>0</v>
          </cell>
          <cell r="C632">
            <v>0</v>
          </cell>
          <cell r="D632">
            <v>0</v>
          </cell>
          <cell r="E632">
            <v>0</v>
          </cell>
          <cell r="F632">
            <v>0</v>
          </cell>
          <cell r="G632">
            <v>0</v>
          </cell>
          <cell r="H632">
            <v>0</v>
          </cell>
          <cell r="I632">
            <v>124</v>
          </cell>
          <cell r="J632">
            <v>109</v>
          </cell>
          <cell r="K632">
            <v>0</v>
          </cell>
          <cell r="L632">
            <v>0</v>
          </cell>
          <cell r="M632">
            <v>171</v>
          </cell>
          <cell r="N632">
            <v>8.9</v>
          </cell>
          <cell r="O632">
            <v>0</v>
          </cell>
          <cell r="P632">
            <v>0</v>
          </cell>
          <cell r="Q632">
            <v>0</v>
          </cell>
          <cell r="R632">
            <v>0</v>
          </cell>
          <cell r="S632">
            <v>0</v>
          </cell>
          <cell r="T632">
            <v>0</v>
          </cell>
          <cell r="U632">
            <v>0</v>
          </cell>
          <cell r="V632">
            <v>0</v>
          </cell>
          <cell r="W632">
            <v>87</v>
          </cell>
          <cell r="X632">
            <v>0</v>
          </cell>
          <cell r="Y632">
            <v>14.359</v>
          </cell>
          <cell r="Z632">
            <v>27.1</v>
          </cell>
          <cell r="AA632">
            <v>0</v>
          </cell>
          <cell r="AB632">
            <v>0</v>
          </cell>
          <cell r="AC632">
            <v>0</v>
          </cell>
          <cell r="AD632">
            <v>0</v>
          </cell>
          <cell r="AE632">
            <v>30.97</v>
          </cell>
          <cell r="AF632">
            <v>0</v>
          </cell>
          <cell r="AG632"/>
          <cell r="AH632"/>
          <cell r="AI632"/>
          <cell r="AJ632"/>
          <cell r="AK632"/>
          <cell r="AL632"/>
          <cell r="AM632"/>
          <cell r="AN632">
            <v>0</v>
          </cell>
          <cell r="AO632">
            <v>0</v>
          </cell>
          <cell r="AP632"/>
          <cell r="AQ632"/>
          <cell r="AR632"/>
          <cell r="AS632">
            <v>71.8</v>
          </cell>
          <cell r="AT632">
            <v>19.52</v>
          </cell>
          <cell r="AU632"/>
          <cell r="AV632">
            <v>0</v>
          </cell>
          <cell r="AW632">
            <v>0</v>
          </cell>
          <cell r="AX632">
            <v>0</v>
          </cell>
          <cell r="AY632">
            <v>0</v>
          </cell>
          <cell r="AZ632">
            <v>0</v>
          </cell>
          <cell r="BA632">
            <v>0</v>
          </cell>
          <cell r="BB632">
            <v>0</v>
          </cell>
          <cell r="BC632">
            <v>0</v>
          </cell>
          <cell r="BD632">
            <v>0</v>
          </cell>
          <cell r="BE632">
            <v>0</v>
          </cell>
          <cell r="BF632">
            <v>2.0299999999999998</v>
          </cell>
          <cell r="BG632">
            <v>0</v>
          </cell>
          <cell r="BH632">
            <v>0</v>
          </cell>
          <cell r="BI632">
            <v>106.98</v>
          </cell>
          <cell r="BJ632">
            <v>0</v>
          </cell>
          <cell r="BK632">
            <v>0</v>
          </cell>
          <cell r="BL632">
            <v>7.9</v>
          </cell>
          <cell r="BM632">
            <v>0</v>
          </cell>
          <cell r="BN632">
            <v>0</v>
          </cell>
          <cell r="BO632">
            <v>77.949481779391903</v>
          </cell>
          <cell r="BP632">
            <v>109.82699492441</v>
          </cell>
          <cell r="BQ632">
            <v>0</v>
          </cell>
          <cell r="BR632">
            <v>196.15</v>
          </cell>
          <cell r="BS632">
            <v>652.72646106592094</v>
          </cell>
          <cell r="BT632">
            <v>337</v>
          </cell>
          <cell r="BU632">
            <v>146</v>
          </cell>
          <cell r="BV632">
            <v>1700.9929999999999</v>
          </cell>
          <cell r="BW632">
            <v>-73.72</v>
          </cell>
          <cell r="BX632">
            <v>601.54999999999995</v>
          </cell>
          <cell r="BY632">
            <v>0</v>
          </cell>
          <cell r="BZ632">
            <v>0</v>
          </cell>
          <cell r="CA632">
            <v>13.5</v>
          </cell>
          <cell r="CB632">
            <v>4.9000000000000004</v>
          </cell>
          <cell r="CC632">
            <v>19</v>
          </cell>
          <cell r="CD632">
            <v>192</v>
          </cell>
          <cell r="CE632">
            <v>5.03</v>
          </cell>
          <cell r="CF632">
            <v>0</v>
          </cell>
          <cell r="CG632">
            <v>0</v>
          </cell>
          <cell r="CH632"/>
          <cell r="CI632">
            <v>0</v>
          </cell>
          <cell r="CJ632">
            <v>16.39</v>
          </cell>
          <cell r="CK632">
            <v>5.0999999999999996</v>
          </cell>
          <cell r="CL632">
            <v>-320.39999999999998</v>
          </cell>
          <cell r="CM632">
            <v>0</v>
          </cell>
          <cell r="CN632">
            <v>51</v>
          </cell>
          <cell r="CO632">
            <v>56.2</v>
          </cell>
          <cell r="CP632">
            <v>6.8</v>
          </cell>
          <cell r="CQ632">
            <v>0</v>
          </cell>
          <cell r="CR632">
            <v>0</v>
          </cell>
          <cell r="CS632">
            <v>0</v>
          </cell>
          <cell r="CT632">
            <v>0</v>
          </cell>
          <cell r="CU632">
            <v>0</v>
          </cell>
          <cell r="CV632">
            <v>204</v>
          </cell>
          <cell r="CW632">
            <v>0</v>
          </cell>
          <cell r="CX632">
            <v>0</v>
          </cell>
          <cell r="CY632">
            <v>0</v>
          </cell>
          <cell r="CZ632">
            <v>608.93499999999995</v>
          </cell>
          <cell r="DA632">
            <v>120</v>
          </cell>
          <cell r="DB632">
            <v>0</v>
          </cell>
          <cell r="DC632">
            <v>0</v>
          </cell>
          <cell r="DD632">
            <v>0</v>
          </cell>
          <cell r="DE632">
            <v>0</v>
          </cell>
          <cell r="DF632">
            <v>0</v>
          </cell>
          <cell r="DG632">
            <v>0</v>
          </cell>
          <cell r="DH632">
            <v>52.598999999999997</v>
          </cell>
          <cell r="DI632">
            <v>0</v>
          </cell>
          <cell r="DJ632">
            <v>0</v>
          </cell>
          <cell r="DK632">
            <v>11.225</v>
          </cell>
          <cell r="DL632">
            <v>-1.4E-2</v>
          </cell>
          <cell r="DM632">
            <v>0</v>
          </cell>
          <cell r="DN632">
            <v>0</v>
          </cell>
          <cell r="DO632">
            <v>0</v>
          </cell>
          <cell r="DP632">
            <v>0</v>
          </cell>
          <cell r="DQ632">
            <v>0</v>
          </cell>
          <cell r="DR632">
            <v>0</v>
          </cell>
          <cell r="DS632">
            <v>0</v>
          </cell>
          <cell r="DT632">
            <v>0</v>
          </cell>
          <cell r="DU632">
            <v>0</v>
          </cell>
          <cell r="DV632">
            <v>0</v>
          </cell>
          <cell r="DW632">
            <v>4</v>
          </cell>
          <cell r="DX632">
            <v>17.7</v>
          </cell>
          <cell r="DY632">
            <v>0.5</v>
          </cell>
          <cell r="DZ632">
            <v>0</v>
          </cell>
          <cell r="EA632">
            <v>112</v>
          </cell>
          <cell r="EB632">
            <v>259.39999999999998</v>
          </cell>
          <cell r="EC632">
            <v>0</v>
          </cell>
          <cell r="ED632">
            <v>22.877190246094401</v>
          </cell>
          <cell r="EE632">
            <v>0</v>
          </cell>
          <cell r="EF632">
            <v>0</v>
          </cell>
          <cell r="EG632">
            <v>0.7</v>
          </cell>
          <cell r="EH632">
            <v>0</v>
          </cell>
          <cell r="EI632">
            <v>24.9</v>
          </cell>
          <cell r="EJ632">
            <v>0</v>
          </cell>
        </row>
        <row r="633">
          <cell r="B633">
            <v>0</v>
          </cell>
          <cell r="C633">
            <v>0</v>
          </cell>
          <cell r="D633">
            <v>0</v>
          </cell>
          <cell r="E633">
            <v>0</v>
          </cell>
          <cell r="F633">
            <v>0</v>
          </cell>
          <cell r="G633">
            <v>0</v>
          </cell>
          <cell r="H633">
            <v>40.409999999999997</v>
          </cell>
          <cell r="I633">
            <v>153</v>
          </cell>
          <cell r="J633">
            <v>0</v>
          </cell>
          <cell r="K633">
            <v>8.51</v>
          </cell>
          <cell r="L633">
            <v>0</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19.3</v>
          </cell>
          <cell r="AB633">
            <v>0</v>
          </cell>
          <cell r="AC633">
            <v>0</v>
          </cell>
          <cell r="AD633">
            <v>242.4</v>
          </cell>
          <cell r="AE633">
            <v>0</v>
          </cell>
          <cell r="AF633">
            <v>7.1</v>
          </cell>
          <cell r="AG633"/>
          <cell r="AH633"/>
          <cell r="AI633"/>
          <cell r="AJ633"/>
          <cell r="AK633"/>
          <cell r="AL633"/>
          <cell r="AM633"/>
          <cell r="AN633">
            <v>0</v>
          </cell>
          <cell r="AO633">
            <v>0</v>
          </cell>
          <cell r="AP633"/>
          <cell r="AQ633"/>
          <cell r="AR633"/>
          <cell r="AS633">
            <v>0</v>
          </cell>
          <cell r="AT633"/>
          <cell r="AU633"/>
          <cell r="AV633">
            <v>0</v>
          </cell>
          <cell r="AW633">
            <v>0</v>
          </cell>
          <cell r="AX633">
            <v>0</v>
          </cell>
          <cell r="AY633">
            <v>1946</v>
          </cell>
          <cell r="AZ633">
            <v>349.15</v>
          </cell>
          <cell r="BA633">
            <v>0</v>
          </cell>
          <cell r="BB633">
            <v>0</v>
          </cell>
          <cell r="BC633">
            <v>0</v>
          </cell>
          <cell r="BD633">
            <v>0</v>
          </cell>
          <cell r="BE633">
            <v>16.2</v>
          </cell>
          <cell r="BF633">
            <v>58.06</v>
          </cell>
          <cell r="BG633">
            <v>0</v>
          </cell>
          <cell r="BH633">
            <v>0</v>
          </cell>
          <cell r="BI633">
            <v>184.72</v>
          </cell>
          <cell r="BJ633">
            <v>325.25360157610601</v>
          </cell>
          <cell r="BK633">
            <v>55.5</v>
          </cell>
          <cell r="BL633">
            <v>0</v>
          </cell>
          <cell r="BM633">
            <v>0</v>
          </cell>
          <cell r="BN633">
            <v>0</v>
          </cell>
          <cell r="BO633">
            <v>0</v>
          </cell>
          <cell r="BP633">
            <v>0</v>
          </cell>
          <cell r="BQ633">
            <v>0</v>
          </cell>
          <cell r="BR633">
            <v>0</v>
          </cell>
          <cell r="BS633">
            <v>0</v>
          </cell>
          <cell r="BT633">
            <v>0</v>
          </cell>
          <cell r="BU633">
            <v>0</v>
          </cell>
          <cell r="BV633">
            <v>0.65500000000000003</v>
          </cell>
          <cell r="BW633">
            <v>0</v>
          </cell>
          <cell r="BX633">
            <v>0</v>
          </cell>
          <cell r="BY633">
            <v>0</v>
          </cell>
          <cell r="BZ633">
            <v>0.12180000000000001</v>
          </cell>
          <cell r="CA633">
            <v>4.4000000000000004</v>
          </cell>
          <cell r="CB633">
            <v>0</v>
          </cell>
          <cell r="CC633">
            <v>0</v>
          </cell>
          <cell r="CD633">
            <v>0</v>
          </cell>
          <cell r="CE633">
            <v>0</v>
          </cell>
          <cell r="CF633">
            <v>0</v>
          </cell>
          <cell r="CG633">
            <v>0</v>
          </cell>
          <cell r="CH633"/>
          <cell r="CI633">
            <v>5.85</v>
          </cell>
          <cell r="CJ633">
            <v>0</v>
          </cell>
          <cell r="CK633">
            <v>0</v>
          </cell>
          <cell r="CL633">
            <v>18.7</v>
          </cell>
          <cell r="CM633">
            <v>0</v>
          </cell>
          <cell r="CN633">
            <v>0</v>
          </cell>
          <cell r="CO633">
            <v>33.700000000000003</v>
          </cell>
          <cell r="CP633">
            <v>0</v>
          </cell>
          <cell r="CQ633">
            <v>0</v>
          </cell>
          <cell r="CR633">
            <v>0</v>
          </cell>
          <cell r="CS633">
            <v>0</v>
          </cell>
          <cell r="CT633">
            <v>0</v>
          </cell>
          <cell r="CU633">
            <v>0</v>
          </cell>
          <cell r="CV633">
            <v>0</v>
          </cell>
          <cell r="CW633">
            <v>0</v>
          </cell>
          <cell r="CX633">
            <v>0</v>
          </cell>
          <cell r="CY633">
            <v>0</v>
          </cell>
          <cell r="CZ633">
            <v>0</v>
          </cell>
          <cell r="DA633">
            <v>0</v>
          </cell>
          <cell r="DB633">
            <v>0</v>
          </cell>
          <cell r="DC633">
            <v>0</v>
          </cell>
          <cell r="DD633">
            <v>0</v>
          </cell>
          <cell r="DE633">
            <v>0</v>
          </cell>
          <cell r="DF633">
            <v>0</v>
          </cell>
          <cell r="DG633">
            <v>0</v>
          </cell>
          <cell r="DH633">
            <v>0</v>
          </cell>
          <cell r="DI633">
            <v>0</v>
          </cell>
          <cell r="DJ633">
            <v>0</v>
          </cell>
          <cell r="DK633">
            <v>0</v>
          </cell>
          <cell r="DL633">
            <v>0</v>
          </cell>
          <cell r="DM633">
            <v>0</v>
          </cell>
          <cell r="DN633">
            <v>0</v>
          </cell>
          <cell r="DO633">
            <v>0</v>
          </cell>
          <cell r="DP633">
            <v>0</v>
          </cell>
          <cell r="DQ633">
            <v>0</v>
          </cell>
          <cell r="DR633">
            <v>0</v>
          </cell>
          <cell r="DS633">
            <v>65</v>
          </cell>
          <cell r="DT633">
            <v>0</v>
          </cell>
          <cell r="DU633">
            <v>0</v>
          </cell>
          <cell r="DV633">
            <v>0</v>
          </cell>
          <cell r="DW633">
            <v>0</v>
          </cell>
          <cell r="DX633">
            <v>0.39300000000000002</v>
          </cell>
          <cell r="DY633">
            <v>0</v>
          </cell>
          <cell r="DZ633">
            <v>0</v>
          </cell>
          <cell r="EA633">
            <v>0</v>
          </cell>
          <cell r="EB633">
            <v>33.1</v>
          </cell>
          <cell r="EC633">
            <v>0</v>
          </cell>
          <cell r="ED633">
            <v>0</v>
          </cell>
          <cell r="EE633">
            <v>0</v>
          </cell>
          <cell r="EF633">
            <v>0</v>
          </cell>
          <cell r="EG633">
            <v>0</v>
          </cell>
          <cell r="EH633">
            <v>0</v>
          </cell>
          <cell r="EI633">
            <v>0</v>
          </cell>
          <cell r="EJ633">
            <v>0</v>
          </cell>
        </row>
        <row r="634">
          <cell r="B634">
            <v>0</v>
          </cell>
          <cell r="C634">
            <v>0</v>
          </cell>
          <cell r="D634">
            <v>0</v>
          </cell>
          <cell r="E634">
            <v>0</v>
          </cell>
          <cell r="F634">
            <v>0</v>
          </cell>
          <cell r="G634">
            <v>0</v>
          </cell>
          <cell r="H634">
            <v>0</v>
          </cell>
          <cell r="I634">
            <v>0</v>
          </cell>
          <cell r="J634">
            <v>0</v>
          </cell>
          <cell r="K634">
            <v>0</v>
          </cell>
          <cell r="L634">
            <v>0</v>
          </cell>
          <cell r="M634">
            <v>0</v>
          </cell>
          <cell r="N634">
            <v>0</v>
          </cell>
          <cell r="O634">
            <v>0</v>
          </cell>
          <cell r="P634">
            <v>0</v>
          </cell>
          <cell r="Q634">
            <v>0</v>
          </cell>
          <cell r="R634">
            <v>0</v>
          </cell>
          <cell r="S634">
            <v>0</v>
          </cell>
          <cell r="T634">
            <v>0</v>
          </cell>
          <cell r="U634">
            <v>0</v>
          </cell>
          <cell r="V634">
            <v>0</v>
          </cell>
          <cell r="W634">
            <v>0</v>
          </cell>
          <cell r="X634">
            <v>0</v>
          </cell>
          <cell r="Y634">
            <v>0</v>
          </cell>
          <cell r="Z634">
            <v>0</v>
          </cell>
          <cell r="AA634">
            <v>0</v>
          </cell>
          <cell r="AB634">
            <v>0</v>
          </cell>
          <cell r="AC634">
            <v>0</v>
          </cell>
          <cell r="AD634">
            <v>0</v>
          </cell>
          <cell r="AE634">
            <v>0</v>
          </cell>
          <cell r="AF634">
            <v>0</v>
          </cell>
          <cell r="AG634"/>
          <cell r="AH634"/>
          <cell r="AI634"/>
          <cell r="AJ634"/>
          <cell r="AK634"/>
          <cell r="AL634"/>
          <cell r="AM634"/>
          <cell r="AN634">
            <v>0</v>
          </cell>
          <cell r="AO634">
            <v>0</v>
          </cell>
          <cell r="AP634"/>
          <cell r="AQ634"/>
          <cell r="AR634"/>
          <cell r="AS634"/>
          <cell r="AT634"/>
          <cell r="AU634"/>
          <cell r="AV634"/>
          <cell r="AW634">
            <v>0</v>
          </cell>
          <cell r="AX634">
            <v>0</v>
          </cell>
          <cell r="AY634">
            <v>0</v>
          </cell>
          <cell r="AZ634">
            <v>0</v>
          </cell>
          <cell r="BA634">
            <v>0</v>
          </cell>
          <cell r="BB634">
            <v>0</v>
          </cell>
          <cell r="BC634">
            <v>0</v>
          </cell>
          <cell r="BD634">
            <v>0</v>
          </cell>
          <cell r="BE634">
            <v>0</v>
          </cell>
          <cell r="BF634">
            <v>0</v>
          </cell>
          <cell r="BG634">
            <v>0</v>
          </cell>
          <cell r="BH634">
            <v>0</v>
          </cell>
          <cell r="BI634">
            <v>0</v>
          </cell>
          <cell r="BJ634">
            <v>0</v>
          </cell>
          <cell r="BK634">
            <v>0</v>
          </cell>
          <cell r="BL634">
            <v>0</v>
          </cell>
          <cell r="BM634">
            <v>0</v>
          </cell>
          <cell r="BN634">
            <v>0</v>
          </cell>
          <cell r="BO634">
            <v>0</v>
          </cell>
          <cell r="BP634">
            <v>0</v>
          </cell>
          <cell r="BQ634">
            <v>0</v>
          </cell>
          <cell r="BR634">
            <v>0</v>
          </cell>
          <cell r="BS634">
            <v>0</v>
          </cell>
          <cell r="BT634">
            <v>0</v>
          </cell>
          <cell r="BU634">
            <v>0</v>
          </cell>
          <cell r="BV634">
            <v>0</v>
          </cell>
          <cell r="BW634">
            <v>0</v>
          </cell>
          <cell r="BX634">
            <v>0</v>
          </cell>
          <cell r="BY634">
            <v>0</v>
          </cell>
          <cell r="BZ634">
            <v>0</v>
          </cell>
          <cell r="CA634">
            <v>0</v>
          </cell>
          <cell r="CB634">
            <v>0</v>
          </cell>
          <cell r="CC634">
            <v>0</v>
          </cell>
          <cell r="CD634">
            <v>0</v>
          </cell>
          <cell r="CE634">
            <v>0</v>
          </cell>
          <cell r="CF634">
            <v>0</v>
          </cell>
          <cell r="CG634">
            <v>0</v>
          </cell>
          <cell r="CH634">
            <v>0</v>
          </cell>
          <cell r="CI634">
            <v>0</v>
          </cell>
          <cell r="CJ634">
            <v>0</v>
          </cell>
          <cell r="CK634">
            <v>0</v>
          </cell>
          <cell r="CL634">
            <v>0</v>
          </cell>
          <cell r="CM634">
            <v>-25</v>
          </cell>
          <cell r="CN634">
            <v>0</v>
          </cell>
          <cell r="CO634">
            <v>0</v>
          </cell>
          <cell r="CP634">
            <v>0</v>
          </cell>
          <cell r="CQ634">
            <v>0</v>
          </cell>
          <cell r="CR634">
            <v>0</v>
          </cell>
          <cell r="CS634">
            <v>0</v>
          </cell>
          <cell r="CT634">
            <v>0</v>
          </cell>
          <cell r="CU634">
            <v>0</v>
          </cell>
          <cell r="CV634">
            <v>0</v>
          </cell>
          <cell r="CW634">
            <v>0</v>
          </cell>
          <cell r="CX634">
            <v>0</v>
          </cell>
          <cell r="CY634">
            <v>0</v>
          </cell>
          <cell r="CZ634">
            <v>0</v>
          </cell>
          <cell r="DA634">
            <v>0</v>
          </cell>
          <cell r="DB634">
            <v>0</v>
          </cell>
          <cell r="DC634">
            <v>0</v>
          </cell>
          <cell r="DD634">
            <v>0</v>
          </cell>
          <cell r="DE634">
            <v>0</v>
          </cell>
          <cell r="DF634">
            <v>0</v>
          </cell>
          <cell r="DG634">
            <v>0</v>
          </cell>
          <cell r="DH634">
            <v>0</v>
          </cell>
          <cell r="DI634">
            <v>0</v>
          </cell>
          <cell r="DJ634">
            <v>0</v>
          </cell>
          <cell r="DK634">
            <v>0</v>
          </cell>
          <cell r="DL634">
            <v>0</v>
          </cell>
          <cell r="DM634">
            <v>0</v>
          </cell>
          <cell r="DN634">
            <v>0</v>
          </cell>
          <cell r="DO634">
            <v>0</v>
          </cell>
          <cell r="DP634">
            <v>0</v>
          </cell>
          <cell r="DQ634">
            <v>0</v>
          </cell>
          <cell r="DR634">
            <v>0</v>
          </cell>
          <cell r="DS634">
            <v>0</v>
          </cell>
          <cell r="DT634">
            <v>0</v>
          </cell>
          <cell r="DU634">
            <v>0</v>
          </cell>
          <cell r="DV634">
            <v>0</v>
          </cell>
          <cell r="DW634">
            <v>0</v>
          </cell>
          <cell r="DX634">
            <v>0</v>
          </cell>
          <cell r="DY634">
            <v>0</v>
          </cell>
          <cell r="DZ634">
            <v>0</v>
          </cell>
          <cell r="EA634">
            <v>0</v>
          </cell>
          <cell r="EB634">
            <v>0</v>
          </cell>
          <cell r="EC634">
            <v>0</v>
          </cell>
          <cell r="ED634">
            <v>0</v>
          </cell>
          <cell r="EE634">
            <v>0</v>
          </cell>
          <cell r="EF634">
            <v>0</v>
          </cell>
          <cell r="EG634">
            <v>0</v>
          </cell>
          <cell r="EH634">
            <v>0</v>
          </cell>
          <cell r="EI634">
            <v>0</v>
          </cell>
          <cell r="EJ634">
            <v>0</v>
          </cell>
        </row>
        <row r="635">
          <cell r="B635">
            <v>0</v>
          </cell>
          <cell r="C635">
            <v>1.4</v>
          </cell>
          <cell r="D635">
            <v>0</v>
          </cell>
          <cell r="E635">
            <v>0</v>
          </cell>
          <cell r="F635">
            <v>0</v>
          </cell>
          <cell r="G635">
            <v>0</v>
          </cell>
          <cell r="H635">
            <v>0</v>
          </cell>
          <cell r="I635">
            <v>55</v>
          </cell>
          <cell r="J635">
            <v>0</v>
          </cell>
          <cell r="K635">
            <v>0</v>
          </cell>
          <cell r="L635">
            <v>53.2</v>
          </cell>
          <cell r="M635">
            <v>0</v>
          </cell>
          <cell r="N635">
            <v>0</v>
          </cell>
          <cell r="O635">
            <v>0</v>
          </cell>
          <cell r="P635">
            <v>0</v>
          </cell>
          <cell r="Q635">
            <v>0</v>
          </cell>
          <cell r="R635">
            <v>0</v>
          </cell>
          <cell r="S635">
            <v>15.3</v>
          </cell>
          <cell r="T635">
            <v>0</v>
          </cell>
          <cell r="U635">
            <v>0</v>
          </cell>
          <cell r="V635">
            <v>0</v>
          </cell>
          <cell r="W635">
            <v>0</v>
          </cell>
          <cell r="X635"/>
          <cell r="Y635">
            <v>0</v>
          </cell>
          <cell r="Z635">
            <v>0</v>
          </cell>
          <cell r="AA635">
            <v>3128.7</v>
          </cell>
          <cell r="AB635">
            <v>0</v>
          </cell>
          <cell r="AC635">
            <v>0</v>
          </cell>
          <cell r="AD635">
            <v>70.260000000000005</v>
          </cell>
          <cell r="AE635">
            <v>10.9</v>
          </cell>
          <cell r="AF635">
            <v>0</v>
          </cell>
          <cell r="AG635"/>
          <cell r="AH635"/>
          <cell r="AI635"/>
          <cell r="AJ635"/>
          <cell r="AK635"/>
          <cell r="AL635"/>
          <cell r="AM635"/>
          <cell r="AN635">
            <v>0</v>
          </cell>
          <cell r="AO635">
            <v>0</v>
          </cell>
          <cell r="AP635"/>
          <cell r="AQ635"/>
          <cell r="AR635"/>
          <cell r="AS635">
            <v>1064.0999999999999</v>
          </cell>
          <cell r="AT635"/>
          <cell r="AU635"/>
          <cell r="AV635">
            <v>0</v>
          </cell>
          <cell r="AW635">
            <v>400</v>
          </cell>
          <cell r="AX635">
            <v>0</v>
          </cell>
          <cell r="AY635">
            <v>103</v>
          </cell>
          <cell r="AZ635">
            <v>0</v>
          </cell>
          <cell r="BA635">
            <v>0</v>
          </cell>
          <cell r="BB635">
            <v>0</v>
          </cell>
          <cell r="BC635">
            <v>0</v>
          </cell>
          <cell r="BD635">
            <v>0</v>
          </cell>
          <cell r="BE635">
            <v>39.200000000000003</v>
          </cell>
          <cell r="BF635">
            <v>8.3000000000000007</v>
          </cell>
          <cell r="BG635">
            <v>0</v>
          </cell>
          <cell r="BH635">
            <v>23.4</v>
          </cell>
          <cell r="BI635">
            <v>0</v>
          </cell>
          <cell r="BJ635">
            <v>196.21639842389399</v>
          </cell>
          <cell r="BK635">
            <v>0</v>
          </cell>
          <cell r="BL635">
            <v>0</v>
          </cell>
          <cell r="BM635">
            <v>0</v>
          </cell>
          <cell r="BN635">
            <v>0</v>
          </cell>
          <cell r="BO635">
            <v>0</v>
          </cell>
          <cell r="BP635">
            <v>0</v>
          </cell>
          <cell r="BQ635">
            <v>0</v>
          </cell>
          <cell r="BR635">
            <v>0</v>
          </cell>
          <cell r="BS635">
            <v>0</v>
          </cell>
          <cell r="BT635">
            <v>13.7</v>
          </cell>
          <cell r="BU635">
            <v>0</v>
          </cell>
          <cell r="BV635">
            <v>0</v>
          </cell>
          <cell r="BW635">
            <v>0</v>
          </cell>
          <cell r="BX635">
            <v>1082.5</v>
          </cell>
          <cell r="BY635">
            <v>0</v>
          </cell>
          <cell r="BZ635">
            <v>0</v>
          </cell>
          <cell r="CA635">
            <v>0</v>
          </cell>
          <cell r="CB635">
            <v>0</v>
          </cell>
          <cell r="CC635">
            <v>0</v>
          </cell>
          <cell r="CD635">
            <v>0</v>
          </cell>
          <cell r="CE635">
            <v>0.5</v>
          </cell>
          <cell r="CF635">
            <v>0</v>
          </cell>
          <cell r="CG635">
            <v>0</v>
          </cell>
          <cell r="CH635">
            <v>0</v>
          </cell>
          <cell r="CI635">
            <v>0.09</v>
          </cell>
          <cell r="CJ635">
            <v>0</v>
          </cell>
          <cell r="CK635">
            <v>0</v>
          </cell>
          <cell r="CL635">
            <v>0</v>
          </cell>
          <cell r="CM635">
            <v>10.4</v>
          </cell>
          <cell r="CN635">
            <v>0</v>
          </cell>
          <cell r="CO635">
            <v>0</v>
          </cell>
          <cell r="CP635">
            <v>0</v>
          </cell>
          <cell r="CQ635">
            <v>0</v>
          </cell>
          <cell r="CR635">
            <v>0</v>
          </cell>
          <cell r="CS635">
            <v>0</v>
          </cell>
          <cell r="CT635">
            <v>0</v>
          </cell>
          <cell r="CU635">
            <v>0</v>
          </cell>
          <cell r="CV635">
            <v>0</v>
          </cell>
          <cell r="CW635">
            <v>0</v>
          </cell>
          <cell r="CX635">
            <v>0</v>
          </cell>
          <cell r="CY635">
            <v>0</v>
          </cell>
          <cell r="CZ635">
            <v>0</v>
          </cell>
          <cell r="DA635">
            <v>0</v>
          </cell>
          <cell r="DB635">
            <v>0</v>
          </cell>
          <cell r="DC635">
            <v>0</v>
          </cell>
          <cell r="DD635">
            <v>0</v>
          </cell>
          <cell r="DE635">
            <v>0</v>
          </cell>
          <cell r="DF635">
            <v>0</v>
          </cell>
          <cell r="DG635">
            <v>0</v>
          </cell>
          <cell r="DH635">
            <v>0</v>
          </cell>
          <cell r="DI635">
            <v>0</v>
          </cell>
          <cell r="DJ635">
            <v>0</v>
          </cell>
          <cell r="DK635">
            <v>0</v>
          </cell>
          <cell r="DL635">
            <v>0</v>
          </cell>
          <cell r="DM635">
            <v>0</v>
          </cell>
          <cell r="DN635">
            <v>0</v>
          </cell>
          <cell r="DO635">
            <v>0</v>
          </cell>
          <cell r="DP635">
            <v>0</v>
          </cell>
          <cell r="DQ635">
            <v>0</v>
          </cell>
          <cell r="DR635">
            <v>0</v>
          </cell>
          <cell r="DS635">
            <v>0</v>
          </cell>
          <cell r="DT635">
            <v>0</v>
          </cell>
          <cell r="DU635">
            <v>0</v>
          </cell>
          <cell r="DV635">
            <v>0</v>
          </cell>
          <cell r="DW635">
            <v>0</v>
          </cell>
          <cell r="DX635">
            <v>0</v>
          </cell>
          <cell r="DY635">
            <v>0</v>
          </cell>
          <cell r="DZ635">
            <v>0</v>
          </cell>
          <cell r="EA635">
            <v>0</v>
          </cell>
          <cell r="EB635">
            <v>0</v>
          </cell>
          <cell r="EC635">
            <v>0</v>
          </cell>
          <cell r="ED635">
            <v>0</v>
          </cell>
          <cell r="EE635">
            <v>0</v>
          </cell>
          <cell r="EF635">
            <v>0</v>
          </cell>
          <cell r="EG635">
            <v>0</v>
          </cell>
          <cell r="EH635">
            <v>0</v>
          </cell>
          <cell r="EI635">
            <v>0</v>
          </cell>
          <cell r="EJ635">
            <v>0</v>
          </cell>
        </row>
        <row r="636">
          <cell r="B636">
            <v>0</v>
          </cell>
          <cell r="C636">
            <v>1.4</v>
          </cell>
          <cell r="D636">
            <v>0</v>
          </cell>
          <cell r="E636">
            <v>0</v>
          </cell>
          <cell r="F636">
            <v>0</v>
          </cell>
          <cell r="G636">
            <v>0</v>
          </cell>
          <cell r="H636">
            <v>40.409999999999997</v>
          </cell>
          <cell r="I636">
            <v>332</v>
          </cell>
          <cell r="J636">
            <v>109</v>
          </cell>
          <cell r="K636">
            <v>8.51</v>
          </cell>
          <cell r="L636">
            <v>53.2</v>
          </cell>
          <cell r="M636">
            <v>171</v>
          </cell>
          <cell r="N636">
            <v>8.9</v>
          </cell>
          <cell r="O636">
            <v>0</v>
          </cell>
          <cell r="P636">
            <v>0</v>
          </cell>
          <cell r="Q636">
            <v>0</v>
          </cell>
          <cell r="R636">
            <v>0</v>
          </cell>
          <cell r="S636">
            <v>15.3</v>
          </cell>
          <cell r="T636">
            <v>0</v>
          </cell>
          <cell r="U636">
            <v>0</v>
          </cell>
          <cell r="V636">
            <v>0</v>
          </cell>
          <cell r="W636">
            <v>87</v>
          </cell>
          <cell r="X636">
            <v>0</v>
          </cell>
          <cell r="Y636">
            <v>14.359</v>
          </cell>
          <cell r="Z636">
            <v>27.1</v>
          </cell>
          <cell r="AA636">
            <v>3148</v>
          </cell>
          <cell r="AB636">
            <v>0</v>
          </cell>
          <cell r="AC636">
            <v>0</v>
          </cell>
          <cell r="AD636">
            <v>312.66000000000003</v>
          </cell>
          <cell r="AE636">
            <v>41.87</v>
          </cell>
          <cell r="AF636">
            <v>7.1</v>
          </cell>
          <cell r="AG636">
            <v>0</v>
          </cell>
          <cell r="AH636">
            <v>0</v>
          </cell>
          <cell r="AI636">
            <v>0</v>
          </cell>
          <cell r="AJ636">
            <v>0</v>
          </cell>
          <cell r="AK636">
            <v>0</v>
          </cell>
          <cell r="AL636">
            <v>0</v>
          </cell>
          <cell r="AM636"/>
          <cell r="AN636">
            <v>0</v>
          </cell>
          <cell r="AO636">
            <v>0</v>
          </cell>
          <cell r="AP636">
            <v>0</v>
          </cell>
          <cell r="AQ636">
            <v>0</v>
          </cell>
          <cell r="AR636">
            <v>0</v>
          </cell>
          <cell r="AS636">
            <v>1135.9000000000001</v>
          </cell>
          <cell r="AT636">
            <v>19.52</v>
          </cell>
          <cell r="AU636">
            <v>0</v>
          </cell>
          <cell r="AV636">
            <v>0</v>
          </cell>
          <cell r="AW636">
            <v>400</v>
          </cell>
          <cell r="AX636">
            <v>0</v>
          </cell>
          <cell r="AY636">
            <v>2049</v>
          </cell>
          <cell r="AZ636">
            <v>349.15</v>
          </cell>
          <cell r="BA636">
            <v>0</v>
          </cell>
          <cell r="BB636">
            <v>0</v>
          </cell>
          <cell r="BC636">
            <v>0</v>
          </cell>
          <cell r="BD636">
            <v>0</v>
          </cell>
          <cell r="BE636">
            <v>55.4</v>
          </cell>
          <cell r="BF636">
            <v>68.39</v>
          </cell>
          <cell r="BG636">
            <v>0</v>
          </cell>
          <cell r="BH636">
            <v>23.4</v>
          </cell>
          <cell r="BI636">
            <v>291.7</v>
          </cell>
          <cell r="BJ636">
            <v>521.47</v>
          </cell>
          <cell r="BK636">
            <v>55.5</v>
          </cell>
          <cell r="BL636">
            <v>7.9</v>
          </cell>
          <cell r="BM636">
            <v>0</v>
          </cell>
          <cell r="BN636">
            <v>0</v>
          </cell>
          <cell r="BO636">
            <v>77.949481779391903</v>
          </cell>
          <cell r="BP636">
            <v>109.82699492441</v>
          </cell>
          <cell r="BQ636">
            <v>0</v>
          </cell>
          <cell r="BR636">
            <v>196.15</v>
          </cell>
          <cell r="BS636">
            <v>652.72646106592094</v>
          </cell>
          <cell r="BT636">
            <v>350.7</v>
          </cell>
          <cell r="BU636">
            <v>146</v>
          </cell>
          <cell r="BV636">
            <v>1701.6479999999999</v>
          </cell>
          <cell r="BW636">
            <v>-73.72</v>
          </cell>
          <cell r="BX636">
            <v>1684.05</v>
          </cell>
          <cell r="BY636">
            <v>0</v>
          </cell>
          <cell r="BZ636">
            <v>0.12180000000000001</v>
          </cell>
          <cell r="CA636">
            <v>17.899999999999999</v>
          </cell>
          <cell r="CB636">
            <v>4.9000000000000004</v>
          </cell>
          <cell r="CC636">
            <v>19</v>
          </cell>
          <cell r="CD636">
            <v>192</v>
          </cell>
          <cell r="CE636">
            <v>5.53</v>
          </cell>
          <cell r="CF636">
            <v>0</v>
          </cell>
          <cell r="CG636">
            <v>0</v>
          </cell>
          <cell r="CH636">
            <v>0</v>
          </cell>
          <cell r="CI636">
            <v>5.94</v>
          </cell>
          <cell r="CJ636">
            <v>16.39</v>
          </cell>
          <cell r="CK636">
            <v>5.0999999999999996</v>
          </cell>
          <cell r="CL636">
            <v>-301.7</v>
          </cell>
          <cell r="CM636">
            <v>-14.6</v>
          </cell>
          <cell r="CN636">
            <v>51</v>
          </cell>
          <cell r="CO636">
            <v>89.9</v>
          </cell>
          <cell r="CP636">
            <v>6.8</v>
          </cell>
          <cell r="CQ636">
            <v>0</v>
          </cell>
          <cell r="CR636">
            <v>0</v>
          </cell>
          <cell r="CS636">
            <v>0</v>
          </cell>
          <cell r="CT636">
            <v>0</v>
          </cell>
          <cell r="CU636">
            <v>0</v>
          </cell>
          <cell r="CV636">
            <v>204</v>
          </cell>
          <cell r="CW636">
            <v>0</v>
          </cell>
          <cell r="CX636">
            <v>0</v>
          </cell>
          <cell r="CY636">
            <v>0</v>
          </cell>
          <cell r="CZ636">
            <v>608.93499999999995</v>
          </cell>
          <cell r="DA636">
            <v>120</v>
          </cell>
          <cell r="DB636">
            <v>0</v>
          </cell>
          <cell r="DC636">
            <v>0</v>
          </cell>
          <cell r="DD636">
            <v>0</v>
          </cell>
          <cell r="DE636">
            <v>0</v>
          </cell>
          <cell r="DF636">
            <v>0</v>
          </cell>
          <cell r="DG636">
            <v>0</v>
          </cell>
          <cell r="DH636">
            <v>52.598999999999997</v>
          </cell>
          <cell r="DI636">
            <v>0</v>
          </cell>
          <cell r="DJ636">
            <v>0</v>
          </cell>
          <cell r="DK636">
            <v>11.225</v>
          </cell>
          <cell r="DL636">
            <v>-1.4E-2</v>
          </cell>
          <cell r="DM636">
            <v>0</v>
          </cell>
          <cell r="DN636">
            <v>0</v>
          </cell>
          <cell r="DO636">
            <v>0</v>
          </cell>
          <cell r="DP636">
            <v>0</v>
          </cell>
          <cell r="DQ636">
            <v>0</v>
          </cell>
          <cell r="DR636">
            <v>0</v>
          </cell>
          <cell r="DS636">
            <v>65</v>
          </cell>
          <cell r="DT636">
            <v>0</v>
          </cell>
          <cell r="DU636">
            <v>0</v>
          </cell>
          <cell r="DV636">
            <v>0</v>
          </cell>
          <cell r="DW636">
            <v>4</v>
          </cell>
          <cell r="DX636">
            <v>18.093</v>
          </cell>
          <cell r="DY636">
            <v>0.5</v>
          </cell>
          <cell r="DZ636">
            <v>0</v>
          </cell>
          <cell r="EA636">
            <v>112</v>
          </cell>
          <cell r="EB636">
            <v>292.5</v>
          </cell>
          <cell r="EC636">
            <v>0</v>
          </cell>
          <cell r="ED636">
            <v>22.877190246094401</v>
          </cell>
          <cell r="EE636">
            <v>0</v>
          </cell>
          <cell r="EF636">
            <v>0</v>
          </cell>
          <cell r="EG636">
            <v>0.7</v>
          </cell>
          <cell r="EH636">
            <v>0</v>
          </cell>
          <cell r="EI636">
            <v>24.9</v>
          </cell>
          <cell r="EJ636">
            <v>0</v>
          </cell>
        </row>
        <row r="637">
          <cell r="B637">
            <v>0</v>
          </cell>
          <cell r="C637">
            <v>0</v>
          </cell>
          <cell r="D637">
            <v>0</v>
          </cell>
          <cell r="E637">
            <v>0</v>
          </cell>
          <cell r="F637">
            <v>0</v>
          </cell>
          <cell r="G637">
            <v>0</v>
          </cell>
          <cell r="H637">
            <v>0</v>
          </cell>
          <cell r="I637">
            <v>93</v>
          </cell>
          <cell r="J637">
            <v>109</v>
          </cell>
          <cell r="K637">
            <v>0</v>
          </cell>
          <cell r="L637">
            <v>0</v>
          </cell>
          <cell r="M637">
            <v>0</v>
          </cell>
          <cell r="N637">
            <v>9.6999999999999993</v>
          </cell>
          <cell r="O637">
            <v>0</v>
          </cell>
          <cell r="P637">
            <v>0</v>
          </cell>
          <cell r="Q637">
            <v>0</v>
          </cell>
          <cell r="R637">
            <v>0</v>
          </cell>
          <cell r="S637">
            <v>0</v>
          </cell>
          <cell r="T637">
            <v>0</v>
          </cell>
          <cell r="U637">
            <v>0</v>
          </cell>
          <cell r="V637">
            <v>0</v>
          </cell>
          <cell r="W637">
            <v>87</v>
          </cell>
          <cell r="X637">
            <v>0</v>
          </cell>
          <cell r="Y637">
            <v>14.359</v>
          </cell>
          <cell r="Z637">
            <v>27.1</v>
          </cell>
          <cell r="AA637">
            <v>0</v>
          </cell>
          <cell r="AB637">
            <v>0</v>
          </cell>
          <cell r="AC637">
            <v>0</v>
          </cell>
          <cell r="AD637">
            <v>0</v>
          </cell>
          <cell r="AE637">
            <v>30.97</v>
          </cell>
          <cell r="AF637">
            <v>0</v>
          </cell>
          <cell r="AG637"/>
          <cell r="AH637"/>
          <cell r="AI637"/>
          <cell r="AJ637"/>
          <cell r="AK637"/>
          <cell r="AL637"/>
          <cell r="AM637"/>
          <cell r="AN637">
            <v>0</v>
          </cell>
          <cell r="AO637">
            <v>0</v>
          </cell>
          <cell r="AP637"/>
          <cell r="AQ637"/>
          <cell r="AR637"/>
          <cell r="AS637">
            <v>76.8</v>
          </cell>
          <cell r="AT637">
            <v>10.68</v>
          </cell>
          <cell r="AU637"/>
          <cell r="AV637">
            <v>0</v>
          </cell>
          <cell r="AW637">
            <v>0</v>
          </cell>
          <cell r="AX637">
            <v>0</v>
          </cell>
          <cell r="AY637">
            <v>0</v>
          </cell>
          <cell r="AZ637">
            <v>0</v>
          </cell>
          <cell r="BA637">
            <v>0</v>
          </cell>
          <cell r="BB637">
            <v>0</v>
          </cell>
          <cell r="BC637">
            <v>0</v>
          </cell>
          <cell r="BD637">
            <v>0</v>
          </cell>
          <cell r="BE637">
            <v>0</v>
          </cell>
          <cell r="BF637">
            <v>2.0299999999999998</v>
          </cell>
          <cell r="BG637">
            <v>0</v>
          </cell>
          <cell r="BH637">
            <v>0</v>
          </cell>
          <cell r="BI637">
            <v>107.68</v>
          </cell>
          <cell r="BJ637">
            <v>0</v>
          </cell>
          <cell r="BK637">
            <v>0</v>
          </cell>
          <cell r="BL637">
            <v>7.9</v>
          </cell>
          <cell r="BM637">
            <v>0</v>
          </cell>
          <cell r="BN637">
            <v>0</v>
          </cell>
          <cell r="BO637">
            <v>77.949481779391903</v>
          </cell>
          <cell r="BP637">
            <v>109.82699492441</v>
          </cell>
          <cell r="BQ637">
            <v>0</v>
          </cell>
          <cell r="BR637">
            <v>196.15</v>
          </cell>
          <cell r="BS637">
            <v>652.72646106592094</v>
          </cell>
          <cell r="BT637">
            <v>331.2</v>
          </cell>
          <cell r="BU637">
            <v>143.15</v>
          </cell>
          <cell r="BV637">
            <v>1700.9929999999999</v>
          </cell>
          <cell r="BW637">
            <v>-73.72</v>
          </cell>
          <cell r="BX637">
            <v>601.54999999999995</v>
          </cell>
          <cell r="BY637">
            <v>0</v>
          </cell>
          <cell r="BZ637">
            <v>0</v>
          </cell>
          <cell r="CA637">
            <v>5.8</v>
          </cell>
          <cell r="CB637">
            <v>4.9000000000000004</v>
          </cell>
          <cell r="CC637">
            <v>19</v>
          </cell>
          <cell r="CD637">
            <v>192</v>
          </cell>
          <cell r="CE637">
            <v>5.0199999999999996</v>
          </cell>
          <cell r="CF637">
            <v>0</v>
          </cell>
          <cell r="CG637">
            <v>356</v>
          </cell>
          <cell r="CH637"/>
          <cell r="CI637">
            <v>0</v>
          </cell>
          <cell r="CJ637">
            <v>16.39</v>
          </cell>
          <cell r="CK637">
            <v>33.200000000000003</v>
          </cell>
          <cell r="CL637">
            <v>-320.39999999999998</v>
          </cell>
          <cell r="CM637">
            <v>0</v>
          </cell>
          <cell r="CN637">
            <v>51</v>
          </cell>
          <cell r="CO637">
            <v>56.2</v>
          </cell>
          <cell r="CP637">
            <v>7</v>
          </cell>
          <cell r="CQ637">
            <v>0</v>
          </cell>
          <cell r="CR637">
            <v>0</v>
          </cell>
          <cell r="CS637">
            <v>0</v>
          </cell>
          <cell r="CT637">
            <v>0</v>
          </cell>
          <cell r="CU637">
            <v>0</v>
          </cell>
          <cell r="CV637">
            <v>287</v>
          </cell>
          <cell r="CW637">
            <v>0</v>
          </cell>
          <cell r="CX637">
            <v>0</v>
          </cell>
          <cell r="CY637">
            <v>0</v>
          </cell>
          <cell r="CZ637">
            <v>329.971</v>
          </cell>
          <cell r="DA637">
            <v>120</v>
          </cell>
          <cell r="DB637">
            <v>0</v>
          </cell>
          <cell r="DC637">
            <v>0</v>
          </cell>
          <cell r="DD637">
            <v>0</v>
          </cell>
          <cell r="DE637">
            <v>0</v>
          </cell>
          <cell r="DF637">
            <v>0</v>
          </cell>
          <cell r="DG637">
            <v>0</v>
          </cell>
          <cell r="DH637">
            <v>52.213000000000001</v>
          </cell>
          <cell r="DI637">
            <v>0</v>
          </cell>
          <cell r="DJ637">
            <v>0</v>
          </cell>
          <cell r="DK637">
            <v>6.5</v>
          </cell>
          <cell r="DL637">
            <v>-1.4E-2</v>
          </cell>
          <cell r="DM637">
            <v>0</v>
          </cell>
          <cell r="DN637">
            <v>0</v>
          </cell>
          <cell r="DO637">
            <v>0</v>
          </cell>
          <cell r="DP637">
            <v>0</v>
          </cell>
          <cell r="DQ637">
            <v>0</v>
          </cell>
          <cell r="DR637">
            <v>0</v>
          </cell>
          <cell r="DS637">
            <v>0</v>
          </cell>
          <cell r="DT637">
            <v>0</v>
          </cell>
          <cell r="DU637">
            <v>0</v>
          </cell>
          <cell r="DV637">
            <v>0</v>
          </cell>
          <cell r="DW637">
            <v>4</v>
          </cell>
          <cell r="DX637">
            <v>24.808253099432999</v>
          </cell>
          <cell r="DY637">
            <v>0.47</v>
          </cell>
          <cell r="DZ637">
            <v>0</v>
          </cell>
          <cell r="EA637">
            <v>112</v>
          </cell>
          <cell r="EB637">
            <v>129.5</v>
          </cell>
          <cell r="EC637">
            <v>0</v>
          </cell>
          <cell r="ED637">
            <v>22.877190246094401</v>
          </cell>
          <cell r="EE637">
            <v>0</v>
          </cell>
          <cell r="EF637">
            <v>0</v>
          </cell>
          <cell r="EG637">
            <v>0.7</v>
          </cell>
          <cell r="EH637">
            <v>56.545182857142898</v>
          </cell>
          <cell r="EI637">
            <v>24.9</v>
          </cell>
          <cell r="EJ637">
            <v>0</v>
          </cell>
        </row>
        <row r="638">
          <cell r="B638">
            <v>0</v>
          </cell>
          <cell r="C638">
            <v>0</v>
          </cell>
          <cell r="D638">
            <v>0</v>
          </cell>
          <cell r="E638">
            <v>0</v>
          </cell>
          <cell r="F638">
            <v>0</v>
          </cell>
          <cell r="G638">
            <v>0</v>
          </cell>
          <cell r="H638">
            <v>40.409999999999997</v>
          </cell>
          <cell r="I638">
            <v>118</v>
          </cell>
          <cell r="J638">
            <v>0</v>
          </cell>
          <cell r="K638">
            <v>10.69</v>
          </cell>
          <cell r="L638">
            <v>0</v>
          </cell>
          <cell r="M638">
            <v>0</v>
          </cell>
          <cell r="N638">
            <v>0</v>
          </cell>
          <cell r="O638">
            <v>0</v>
          </cell>
          <cell r="P638">
            <v>0</v>
          </cell>
          <cell r="Q638">
            <v>0</v>
          </cell>
          <cell r="R638">
            <v>0</v>
          </cell>
          <cell r="S638">
            <v>0</v>
          </cell>
          <cell r="T638">
            <v>0</v>
          </cell>
          <cell r="U638">
            <v>0</v>
          </cell>
          <cell r="V638">
            <v>0</v>
          </cell>
          <cell r="W638">
            <v>0</v>
          </cell>
          <cell r="X638">
            <v>0</v>
          </cell>
          <cell r="Y638">
            <v>0</v>
          </cell>
          <cell r="Z638">
            <v>0</v>
          </cell>
          <cell r="AA638">
            <v>10.6</v>
          </cell>
          <cell r="AB638">
            <v>0</v>
          </cell>
          <cell r="AC638">
            <v>0</v>
          </cell>
          <cell r="AD638">
            <v>242.4</v>
          </cell>
          <cell r="AE638">
            <v>0</v>
          </cell>
          <cell r="AF638">
            <v>7.1</v>
          </cell>
          <cell r="AG638"/>
          <cell r="AH638"/>
          <cell r="AI638"/>
          <cell r="AJ638"/>
          <cell r="AK638"/>
          <cell r="AL638"/>
          <cell r="AM638"/>
          <cell r="AN638">
            <v>0</v>
          </cell>
          <cell r="AO638">
            <v>0</v>
          </cell>
          <cell r="AP638"/>
          <cell r="AQ638"/>
          <cell r="AR638"/>
          <cell r="AS638">
            <v>0</v>
          </cell>
          <cell r="AT638"/>
          <cell r="AU638"/>
          <cell r="AV638">
            <v>0</v>
          </cell>
          <cell r="AW638">
            <v>0</v>
          </cell>
          <cell r="AX638">
            <v>0</v>
          </cell>
          <cell r="AY638">
            <v>1946</v>
          </cell>
          <cell r="AZ638">
            <v>102.9</v>
          </cell>
          <cell r="BA638">
            <v>0</v>
          </cell>
          <cell r="BB638">
            <v>0</v>
          </cell>
          <cell r="BC638">
            <v>0</v>
          </cell>
          <cell r="BD638">
            <v>0</v>
          </cell>
          <cell r="BE638">
            <v>16.2</v>
          </cell>
          <cell r="BF638">
            <v>58.06</v>
          </cell>
          <cell r="BG638">
            <v>0</v>
          </cell>
          <cell r="BH638">
            <v>0</v>
          </cell>
          <cell r="BI638">
            <v>188.11</v>
          </cell>
          <cell r="BJ638">
            <v>265.36226843700598</v>
          </cell>
          <cell r="BK638">
            <v>55.5</v>
          </cell>
          <cell r="BL638">
            <v>0</v>
          </cell>
          <cell r="BM638">
            <v>0</v>
          </cell>
          <cell r="BN638">
            <v>0</v>
          </cell>
          <cell r="BO638">
            <v>0</v>
          </cell>
          <cell r="BP638">
            <v>0</v>
          </cell>
          <cell r="BQ638">
            <v>0</v>
          </cell>
          <cell r="BR638">
            <v>0</v>
          </cell>
          <cell r="BS638">
            <v>0</v>
          </cell>
          <cell r="BT638">
            <v>0</v>
          </cell>
          <cell r="BU638">
            <v>0</v>
          </cell>
          <cell r="BV638">
            <v>0.65500000000000003</v>
          </cell>
          <cell r="BW638">
            <v>0</v>
          </cell>
          <cell r="BX638">
            <v>0</v>
          </cell>
          <cell r="BY638">
            <v>0</v>
          </cell>
          <cell r="BZ638">
            <v>0.12180000000000001</v>
          </cell>
          <cell r="CA638">
            <v>12.5</v>
          </cell>
          <cell r="CB638">
            <v>0</v>
          </cell>
          <cell r="CC638">
            <v>0</v>
          </cell>
          <cell r="CD638">
            <v>0</v>
          </cell>
          <cell r="CE638">
            <v>0</v>
          </cell>
          <cell r="CF638">
            <v>0</v>
          </cell>
          <cell r="CG638">
            <v>5</v>
          </cell>
          <cell r="CH638"/>
          <cell r="CI638">
            <v>5.85</v>
          </cell>
          <cell r="CJ638">
            <v>0</v>
          </cell>
          <cell r="CK638">
            <v>0</v>
          </cell>
          <cell r="CL638">
            <v>18.7</v>
          </cell>
          <cell r="CM638">
            <v>0</v>
          </cell>
          <cell r="CN638">
            <v>0</v>
          </cell>
          <cell r="CO638">
            <v>33.700000000000003</v>
          </cell>
          <cell r="CP638">
            <v>0</v>
          </cell>
          <cell r="CQ638">
            <v>0</v>
          </cell>
          <cell r="CR638">
            <v>0</v>
          </cell>
          <cell r="CS638">
            <v>0</v>
          </cell>
          <cell r="CT638">
            <v>0</v>
          </cell>
          <cell r="CU638">
            <v>0</v>
          </cell>
          <cell r="CV638">
            <v>0</v>
          </cell>
          <cell r="CW638">
            <v>0</v>
          </cell>
          <cell r="CX638">
            <v>0</v>
          </cell>
          <cell r="CY638">
            <v>0</v>
          </cell>
          <cell r="CZ638">
            <v>0</v>
          </cell>
          <cell r="DA638">
            <v>0</v>
          </cell>
          <cell r="DB638">
            <v>0</v>
          </cell>
          <cell r="DC638">
            <v>0</v>
          </cell>
          <cell r="DD638">
            <v>0</v>
          </cell>
          <cell r="DE638">
            <v>0</v>
          </cell>
          <cell r="DF638">
            <v>0</v>
          </cell>
          <cell r="DG638">
            <v>0</v>
          </cell>
          <cell r="DH638">
            <v>0</v>
          </cell>
          <cell r="DI638">
            <v>0</v>
          </cell>
          <cell r="DJ638">
            <v>0</v>
          </cell>
          <cell r="DK638">
            <v>0</v>
          </cell>
          <cell r="DL638">
            <v>0</v>
          </cell>
          <cell r="DM638">
            <v>0</v>
          </cell>
          <cell r="DN638">
            <v>0</v>
          </cell>
          <cell r="DO638">
            <v>0</v>
          </cell>
          <cell r="DP638">
            <v>0</v>
          </cell>
          <cell r="DQ638">
            <v>0</v>
          </cell>
          <cell r="DR638">
            <v>0</v>
          </cell>
          <cell r="DS638">
            <v>65</v>
          </cell>
          <cell r="DT638">
            <v>0</v>
          </cell>
          <cell r="DU638">
            <v>0</v>
          </cell>
          <cell r="DV638">
            <v>0</v>
          </cell>
          <cell r="DW638">
            <v>0</v>
          </cell>
          <cell r="DX638">
            <v>0.34176158620897501</v>
          </cell>
          <cell r="DY638">
            <v>0</v>
          </cell>
          <cell r="DZ638">
            <v>0</v>
          </cell>
          <cell r="EA638">
            <v>0</v>
          </cell>
          <cell r="EB638">
            <v>5.7</v>
          </cell>
          <cell r="EC638">
            <v>0</v>
          </cell>
          <cell r="ED638">
            <v>0</v>
          </cell>
          <cell r="EE638">
            <v>0</v>
          </cell>
          <cell r="EF638">
            <v>0</v>
          </cell>
          <cell r="EG638">
            <v>0</v>
          </cell>
          <cell r="EH638">
            <v>0</v>
          </cell>
          <cell r="EI638">
            <v>0</v>
          </cell>
          <cell r="EJ638">
            <v>0</v>
          </cell>
        </row>
        <row r="639">
          <cell r="B639">
            <v>0</v>
          </cell>
          <cell r="C639">
            <v>0</v>
          </cell>
          <cell r="D639">
            <v>0</v>
          </cell>
          <cell r="E639">
            <v>0</v>
          </cell>
          <cell r="F639">
            <v>0</v>
          </cell>
          <cell r="G639">
            <v>0</v>
          </cell>
          <cell r="H639">
            <v>0</v>
          </cell>
          <cell r="I639">
            <v>0</v>
          </cell>
          <cell r="J639">
            <v>0</v>
          </cell>
          <cell r="K639">
            <v>0</v>
          </cell>
          <cell r="L639">
            <v>0</v>
          </cell>
          <cell r="M639">
            <v>0</v>
          </cell>
          <cell r="N639">
            <v>0</v>
          </cell>
          <cell r="O639">
            <v>0</v>
          </cell>
          <cell r="P639">
            <v>0</v>
          </cell>
          <cell r="Q639">
            <v>0</v>
          </cell>
          <cell r="R639">
            <v>0</v>
          </cell>
          <cell r="S639">
            <v>0</v>
          </cell>
          <cell r="T639">
            <v>0</v>
          </cell>
          <cell r="U639">
            <v>0</v>
          </cell>
          <cell r="V639">
            <v>0</v>
          </cell>
          <cell r="W639">
            <v>0</v>
          </cell>
          <cell r="X639">
            <v>0</v>
          </cell>
          <cell r="Y639">
            <v>0</v>
          </cell>
          <cell r="Z639">
            <v>0</v>
          </cell>
          <cell r="AA639">
            <v>0</v>
          </cell>
          <cell r="AB639">
            <v>0</v>
          </cell>
          <cell r="AC639">
            <v>0</v>
          </cell>
          <cell r="AD639">
            <v>0</v>
          </cell>
          <cell r="AE639">
            <v>0</v>
          </cell>
          <cell r="AF639">
            <v>0</v>
          </cell>
          <cell r="AG639"/>
          <cell r="AH639"/>
          <cell r="AI639"/>
          <cell r="AJ639"/>
          <cell r="AK639"/>
          <cell r="AL639"/>
          <cell r="AM639"/>
          <cell r="AN639">
            <v>0</v>
          </cell>
          <cell r="AO639">
            <v>0</v>
          </cell>
          <cell r="AP639"/>
          <cell r="AQ639"/>
          <cell r="AR639"/>
          <cell r="AS639"/>
          <cell r="AT639"/>
          <cell r="AU639"/>
          <cell r="AV639"/>
          <cell r="AW639">
            <v>0</v>
          </cell>
          <cell r="AX639">
            <v>0</v>
          </cell>
          <cell r="AY639">
            <v>0</v>
          </cell>
          <cell r="AZ639">
            <v>0</v>
          </cell>
          <cell r="BA639">
            <v>0</v>
          </cell>
          <cell r="BB639">
            <v>0</v>
          </cell>
          <cell r="BC639">
            <v>0</v>
          </cell>
          <cell r="BD639">
            <v>0</v>
          </cell>
          <cell r="BE639">
            <v>0</v>
          </cell>
          <cell r="BF639">
            <v>0</v>
          </cell>
          <cell r="BG639">
            <v>0</v>
          </cell>
          <cell r="BH639">
            <v>0</v>
          </cell>
          <cell r="BI639">
            <v>0</v>
          </cell>
          <cell r="BJ639">
            <v>0</v>
          </cell>
          <cell r="BK639">
            <v>0</v>
          </cell>
          <cell r="BL639">
            <v>0</v>
          </cell>
          <cell r="BM639">
            <v>0</v>
          </cell>
          <cell r="BN639">
            <v>0</v>
          </cell>
          <cell r="BO639">
            <v>0</v>
          </cell>
          <cell r="BP639">
            <v>0</v>
          </cell>
          <cell r="BQ639">
            <v>0</v>
          </cell>
          <cell r="BR639">
            <v>0</v>
          </cell>
          <cell r="BS639">
            <v>0</v>
          </cell>
          <cell r="BT639">
            <v>0</v>
          </cell>
          <cell r="BU639">
            <v>0</v>
          </cell>
          <cell r="BV639">
            <v>0</v>
          </cell>
          <cell r="BW639">
            <v>0</v>
          </cell>
          <cell r="BX639">
            <v>0</v>
          </cell>
          <cell r="BY639">
            <v>0</v>
          </cell>
          <cell r="BZ639">
            <v>0</v>
          </cell>
          <cell r="CA639">
            <v>0</v>
          </cell>
          <cell r="CB639">
            <v>0</v>
          </cell>
          <cell r="CC639">
            <v>0</v>
          </cell>
          <cell r="CD639">
            <v>0</v>
          </cell>
          <cell r="CE639">
            <v>0</v>
          </cell>
          <cell r="CF639">
            <v>0</v>
          </cell>
          <cell r="CG639">
            <v>0</v>
          </cell>
          <cell r="CH639">
            <v>0</v>
          </cell>
          <cell r="CI639">
            <v>0</v>
          </cell>
          <cell r="CJ639">
            <v>0</v>
          </cell>
          <cell r="CK639">
            <v>0</v>
          </cell>
          <cell r="CL639">
            <v>0</v>
          </cell>
          <cell r="CM639">
            <v>0</v>
          </cell>
          <cell r="CN639">
            <v>0</v>
          </cell>
          <cell r="CO639">
            <v>0</v>
          </cell>
          <cell r="CP639">
            <v>0</v>
          </cell>
          <cell r="CQ639">
            <v>0</v>
          </cell>
          <cell r="CR639">
            <v>0</v>
          </cell>
          <cell r="CS639">
            <v>0</v>
          </cell>
          <cell r="CT639">
            <v>0</v>
          </cell>
          <cell r="CU639">
            <v>0</v>
          </cell>
          <cell r="CV639">
            <v>0</v>
          </cell>
          <cell r="CW639">
            <v>0</v>
          </cell>
          <cell r="CX639">
            <v>0</v>
          </cell>
          <cell r="CY639">
            <v>0</v>
          </cell>
          <cell r="CZ639">
            <v>0</v>
          </cell>
          <cell r="DA639">
            <v>0</v>
          </cell>
          <cell r="DB639">
            <v>0</v>
          </cell>
          <cell r="DC639">
            <v>0</v>
          </cell>
          <cell r="DD639">
            <v>0</v>
          </cell>
          <cell r="DE639">
            <v>0</v>
          </cell>
          <cell r="DF639">
            <v>0</v>
          </cell>
          <cell r="DG639">
            <v>0</v>
          </cell>
          <cell r="DH639">
            <v>0</v>
          </cell>
          <cell r="DI639">
            <v>0</v>
          </cell>
          <cell r="DJ639">
            <v>0</v>
          </cell>
          <cell r="DK639">
            <v>0</v>
          </cell>
          <cell r="DL639">
            <v>0</v>
          </cell>
          <cell r="DM639">
            <v>0</v>
          </cell>
          <cell r="DN639">
            <v>0</v>
          </cell>
          <cell r="DO639">
            <v>0</v>
          </cell>
          <cell r="DP639">
            <v>0</v>
          </cell>
          <cell r="DQ639">
            <v>0</v>
          </cell>
          <cell r="DR639">
            <v>0</v>
          </cell>
          <cell r="DS639">
            <v>0</v>
          </cell>
          <cell r="DT639">
            <v>0</v>
          </cell>
          <cell r="DU639">
            <v>0</v>
          </cell>
          <cell r="DV639">
            <v>0</v>
          </cell>
          <cell r="DW639">
            <v>0</v>
          </cell>
          <cell r="DX639">
            <v>0</v>
          </cell>
          <cell r="DY639">
            <v>0</v>
          </cell>
          <cell r="DZ639">
            <v>0</v>
          </cell>
          <cell r="EA639">
            <v>0</v>
          </cell>
          <cell r="EB639">
            <v>0</v>
          </cell>
          <cell r="EC639">
            <v>0</v>
          </cell>
          <cell r="ED639">
            <v>0</v>
          </cell>
          <cell r="EE639">
            <v>0</v>
          </cell>
          <cell r="EF639">
            <v>0</v>
          </cell>
          <cell r="EG639">
            <v>0</v>
          </cell>
          <cell r="EH639">
            <v>0</v>
          </cell>
          <cell r="EI639">
            <v>0</v>
          </cell>
          <cell r="EJ639">
            <v>0</v>
          </cell>
        </row>
        <row r="640">
          <cell r="B640">
            <v>0</v>
          </cell>
          <cell r="C640">
            <v>1.4</v>
          </cell>
          <cell r="D640">
            <v>0</v>
          </cell>
          <cell r="E640">
            <v>0</v>
          </cell>
          <cell r="F640">
            <v>0</v>
          </cell>
          <cell r="G640">
            <v>0</v>
          </cell>
          <cell r="H640">
            <v>0</v>
          </cell>
          <cell r="I640">
            <v>41</v>
          </cell>
          <cell r="J640">
            <v>0</v>
          </cell>
          <cell r="K640">
            <v>0</v>
          </cell>
          <cell r="L640">
            <v>56.4</v>
          </cell>
          <cell r="M640">
            <v>0</v>
          </cell>
          <cell r="N640">
            <v>0</v>
          </cell>
          <cell r="O640">
            <v>0</v>
          </cell>
          <cell r="P640">
            <v>0</v>
          </cell>
          <cell r="Q640">
            <v>0</v>
          </cell>
          <cell r="R640">
            <v>0</v>
          </cell>
          <cell r="S640">
            <v>15.3</v>
          </cell>
          <cell r="T640">
            <v>0</v>
          </cell>
          <cell r="U640">
            <v>0</v>
          </cell>
          <cell r="V640">
            <v>0</v>
          </cell>
          <cell r="W640">
            <v>0</v>
          </cell>
          <cell r="X640"/>
          <cell r="Y640">
            <v>0</v>
          </cell>
          <cell r="Z640">
            <v>0</v>
          </cell>
          <cell r="AA640">
            <v>1704.5</v>
          </cell>
          <cell r="AB640">
            <v>0</v>
          </cell>
          <cell r="AC640">
            <v>0</v>
          </cell>
          <cell r="AD640">
            <v>70.260000000000005</v>
          </cell>
          <cell r="AE640">
            <v>10.9</v>
          </cell>
          <cell r="AF640">
            <v>0</v>
          </cell>
          <cell r="AG640"/>
          <cell r="AH640"/>
          <cell r="AI640"/>
          <cell r="AJ640"/>
          <cell r="AK640"/>
          <cell r="AL640"/>
          <cell r="AM640"/>
          <cell r="AN640">
            <v>0</v>
          </cell>
          <cell r="AO640">
            <v>0</v>
          </cell>
          <cell r="AP640"/>
          <cell r="AQ640"/>
          <cell r="AR640"/>
          <cell r="AS640">
            <v>1038.0999999999999</v>
          </cell>
          <cell r="AT640"/>
          <cell r="AU640"/>
          <cell r="AV640">
            <v>0</v>
          </cell>
          <cell r="AW640">
            <v>400</v>
          </cell>
          <cell r="AX640">
            <v>0</v>
          </cell>
          <cell r="AY640">
            <v>103</v>
          </cell>
          <cell r="AZ640">
            <v>0</v>
          </cell>
          <cell r="BA640">
            <v>0</v>
          </cell>
          <cell r="BB640">
            <v>0</v>
          </cell>
          <cell r="BC640">
            <v>0</v>
          </cell>
          <cell r="BD640">
            <v>0</v>
          </cell>
          <cell r="BE640">
            <v>39.200000000000003</v>
          </cell>
          <cell r="BF640">
            <v>8.3000000000000007</v>
          </cell>
          <cell r="BG640">
            <v>0</v>
          </cell>
          <cell r="BH640">
            <v>23.4</v>
          </cell>
          <cell r="BI640">
            <v>0</v>
          </cell>
          <cell r="BJ640">
            <v>160.480718231335</v>
          </cell>
          <cell r="BK640">
            <v>0</v>
          </cell>
          <cell r="BL640">
            <v>0</v>
          </cell>
          <cell r="BM640">
            <v>0</v>
          </cell>
          <cell r="BN640">
            <v>0</v>
          </cell>
          <cell r="BO640">
            <v>0</v>
          </cell>
          <cell r="BP640">
            <v>0</v>
          </cell>
          <cell r="BQ640">
            <v>0</v>
          </cell>
          <cell r="BR640">
            <v>0</v>
          </cell>
          <cell r="BS640">
            <v>0</v>
          </cell>
          <cell r="BT640">
            <v>13.7</v>
          </cell>
          <cell r="BU640">
            <v>0</v>
          </cell>
          <cell r="BV640">
            <v>0</v>
          </cell>
          <cell r="BW640">
            <v>0</v>
          </cell>
          <cell r="BX640">
            <v>1082.5</v>
          </cell>
          <cell r="BY640">
            <v>0</v>
          </cell>
          <cell r="BZ640">
            <v>0</v>
          </cell>
          <cell r="CA640">
            <v>0</v>
          </cell>
          <cell r="CB640">
            <v>0</v>
          </cell>
          <cell r="CC640">
            <v>0</v>
          </cell>
          <cell r="CD640">
            <v>0</v>
          </cell>
          <cell r="CE640">
            <v>0.5</v>
          </cell>
          <cell r="CF640">
            <v>0</v>
          </cell>
          <cell r="CG640">
            <v>2753</v>
          </cell>
          <cell r="CH640">
            <v>0</v>
          </cell>
          <cell r="CI640">
            <v>0.09</v>
          </cell>
          <cell r="CJ640">
            <v>0</v>
          </cell>
          <cell r="CK640">
            <v>0</v>
          </cell>
          <cell r="CL640">
            <v>0</v>
          </cell>
          <cell r="CM640">
            <v>0</v>
          </cell>
          <cell r="CN640">
            <v>0</v>
          </cell>
          <cell r="CO640">
            <v>0</v>
          </cell>
          <cell r="CP640">
            <v>0</v>
          </cell>
          <cell r="CQ640">
            <v>0</v>
          </cell>
          <cell r="CR640">
            <v>0</v>
          </cell>
          <cell r="CS640">
            <v>0</v>
          </cell>
          <cell r="CT640">
            <v>0</v>
          </cell>
          <cell r="CU640">
            <v>0</v>
          </cell>
          <cell r="CV640">
            <v>0</v>
          </cell>
          <cell r="CW640">
            <v>0</v>
          </cell>
          <cell r="CX640">
            <v>0</v>
          </cell>
          <cell r="CY640">
            <v>0</v>
          </cell>
          <cell r="CZ640">
            <v>0</v>
          </cell>
          <cell r="DA640">
            <v>0</v>
          </cell>
          <cell r="DB640">
            <v>0</v>
          </cell>
          <cell r="DC640">
            <v>0</v>
          </cell>
          <cell r="DD640">
            <v>0</v>
          </cell>
          <cell r="DE640">
            <v>0</v>
          </cell>
          <cell r="DF640">
            <v>0</v>
          </cell>
          <cell r="DG640">
            <v>0</v>
          </cell>
          <cell r="DH640">
            <v>0</v>
          </cell>
          <cell r="DI640">
            <v>0</v>
          </cell>
          <cell r="DJ640">
            <v>0</v>
          </cell>
          <cell r="DK640">
            <v>0</v>
          </cell>
          <cell r="DL640">
            <v>0</v>
          </cell>
          <cell r="DM640">
            <v>0</v>
          </cell>
          <cell r="DN640">
            <v>0</v>
          </cell>
          <cell r="DO640">
            <v>0</v>
          </cell>
          <cell r="DP640">
            <v>0</v>
          </cell>
          <cell r="DQ640">
            <v>0</v>
          </cell>
          <cell r="DR640">
            <v>0</v>
          </cell>
          <cell r="DS640">
            <v>0</v>
          </cell>
          <cell r="DT640">
            <v>0</v>
          </cell>
          <cell r="DU640">
            <v>0</v>
          </cell>
          <cell r="DV640">
            <v>0</v>
          </cell>
          <cell r="DW640">
            <v>0</v>
          </cell>
          <cell r="DX640">
            <v>0</v>
          </cell>
          <cell r="DY640">
            <v>0</v>
          </cell>
          <cell r="DZ640">
            <v>0</v>
          </cell>
          <cell r="EA640">
            <v>0</v>
          </cell>
          <cell r="EB640">
            <v>0</v>
          </cell>
          <cell r="EC640">
            <v>0</v>
          </cell>
          <cell r="ED640">
            <v>0</v>
          </cell>
          <cell r="EE640">
            <v>0</v>
          </cell>
          <cell r="EF640">
            <v>0</v>
          </cell>
          <cell r="EG640">
            <v>0</v>
          </cell>
          <cell r="EH640">
            <v>0</v>
          </cell>
          <cell r="EI640">
            <v>0</v>
          </cell>
          <cell r="EJ640">
            <v>0</v>
          </cell>
        </row>
        <row r="641">
          <cell r="B641">
            <v>0</v>
          </cell>
          <cell r="C641">
            <v>1.4</v>
          </cell>
          <cell r="D641">
            <v>0</v>
          </cell>
          <cell r="E641">
            <v>0</v>
          </cell>
          <cell r="F641">
            <v>0</v>
          </cell>
          <cell r="G641">
            <v>0</v>
          </cell>
          <cell r="H641">
            <v>40.409999999999997</v>
          </cell>
          <cell r="I641">
            <v>252</v>
          </cell>
          <cell r="J641">
            <v>109</v>
          </cell>
          <cell r="K641">
            <v>10.69</v>
          </cell>
          <cell r="L641">
            <v>56.4</v>
          </cell>
          <cell r="M641">
            <v>0</v>
          </cell>
          <cell r="N641">
            <v>9.6999999999999993</v>
          </cell>
          <cell r="O641">
            <v>0</v>
          </cell>
          <cell r="P641">
            <v>0</v>
          </cell>
          <cell r="Q641">
            <v>0</v>
          </cell>
          <cell r="R641">
            <v>0</v>
          </cell>
          <cell r="S641">
            <v>15.3</v>
          </cell>
          <cell r="T641">
            <v>0</v>
          </cell>
          <cell r="U641">
            <v>0</v>
          </cell>
          <cell r="V641">
            <v>0</v>
          </cell>
          <cell r="W641">
            <v>87</v>
          </cell>
          <cell r="X641">
            <v>0</v>
          </cell>
          <cell r="Y641">
            <v>14.359</v>
          </cell>
          <cell r="Z641">
            <v>27.1</v>
          </cell>
          <cell r="AA641">
            <v>1715.1</v>
          </cell>
          <cell r="AB641">
            <v>0</v>
          </cell>
          <cell r="AC641">
            <v>0</v>
          </cell>
          <cell r="AD641">
            <v>312.66000000000003</v>
          </cell>
          <cell r="AE641">
            <v>41.87</v>
          </cell>
          <cell r="AF641">
            <v>7.1</v>
          </cell>
          <cell r="AG641">
            <v>0</v>
          </cell>
          <cell r="AH641">
            <v>0</v>
          </cell>
          <cell r="AI641">
            <v>0</v>
          </cell>
          <cell r="AJ641">
            <v>0</v>
          </cell>
          <cell r="AK641">
            <v>0</v>
          </cell>
          <cell r="AL641">
            <v>0</v>
          </cell>
          <cell r="AM641"/>
          <cell r="AN641">
            <v>0</v>
          </cell>
          <cell r="AO641">
            <v>0</v>
          </cell>
          <cell r="AP641">
            <v>0</v>
          </cell>
          <cell r="AQ641">
            <v>0</v>
          </cell>
          <cell r="AR641">
            <v>0</v>
          </cell>
          <cell r="AS641">
            <v>1114.9000000000001</v>
          </cell>
          <cell r="AT641">
            <v>10.68</v>
          </cell>
          <cell r="AU641">
            <v>0</v>
          </cell>
          <cell r="AV641">
            <v>0</v>
          </cell>
          <cell r="AW641">
            <v>400</v>
          </cell>
          <cell r="AX641">
            <v>0</v>
          </cell>
          <cell r="AY641">
            <v>2049</v>
          </cell>
          <cell r="AZ641">
            <v>102.9</v>
          </cell>
          <cell r="BA641">
            <v>0</v>
          </cell>
          <cell r="BB641">
            <v>0</v>
          </cell>
          <cell r="BC641">
            <v>0</v>
          </cell>
          <cell r="BD641">
            <v>0</v>
          </cell>
          <cell r="BE641">
            <v>55.4</v>
          </cell>
          <cell r="BF641">
            <v>68.39</v>
          </cell>
          <cell r="BG641">
            <v>0</v>
          </cell>
          <cell r="BH641">
            <v>23.4</v>
          </cell>
          <cell r="BI641">
            <v>295.79000000000002</v>
          </cell>
          <cell r="BJ641">
            <v>425.84298666834098</v>
          </cell>
          <cell r="BK641">
            <v>55.5</v>
          </cell>
          <cell r="BL641">
            <v>7.9</v>
          </cell>
          <cell r="BM641">
            <v>0</v>
          </cell>
          <cell r="BN641">
            <v>0</v>
          </cell>
          <cell r="BO641">
            <v>77.949481779391903</v>
          </cell>
          <cell r="BP641">
            <v>109.82699492441</v>
          </cell>
          <cell r="BQ641">
            <v>0</v>
          </cell>
          <cell r="BR641">
            <v>196.15</v>
          </cell>
          <cell r="BS641">
            <v>652.72646106592094</v>
          </cell>
          <cell r="BT641">
            <v>344.9</v>
          </cell>
          <cell r="BU641">
            <v>143.15</v>
          </cell>
          <cell r="BV641">
            <v>1701.6479999999999</v>
          </cell>
          <cell r="BW641">
            <v>-73.72</v>
          </cell>
          <cell r="BX641">
            <v>1684.05</v>
          </cell>
          <cell r="BY641">
            <v>0</v>
          </cell>
          <cell r="BZ641">
            <v>0.12180000000000001</v>
          </cell>
          <cell r="CA641">
            <v>18.3</v>
          </cell>
          <cell r="CB641">
            <v>4.9000000000000004</v>
          </cell>
          <cell r="CC641">
            <v>19</v>
          </cell>
          <cell r="CD641">
            <v>192</v>
          </cell>
          <cell r="CE641">
            <v>5.52</v>
          </cell>
          <cell r="CF641">
            <v>0</v>
          </cell>
          <cell r="CG641">
            <v>3114</v>
          </cell>
          <cell r="CH641">
            <v>0</v>
          </cell>
          <cell r="CI641">
            <v>5.94</v>
          </cell>
          <cell r="CJ641">
            <v>16.39</v>
          </cell>
          <cell r="CK641">
            <v>33.200000000000003</v>
          </cell>
          <cell r="CL641">
            <v>-301.7</v>
          </cell>
          <cell r="CM641">
            <v>0</v>
          </cell>
          <cell r="CN641">
            <v>51</v>
          </cell>
          <cell r="CO641">
            <v>89.9</v>
          </cell>
          <cell r="CP641">
            <v>7</v>
          </cell>
          <cell r="CQ641">
            <v>0</v>
          </cell>
          <cell r="CR641">
            <v>0</v>
          </cell>
          <cell r="CS641">
            <v>0</v>
          </cell>
          <cell r="CT641">
            <v>0</v>
          </cell>
          <cell r="CU641">
            <v>0</v>
          </cell>
          <cell r="CV641">
            <v>287</v>
          </cell>
          <cell r="CW641">
            <v>0</v>
          </cell>
          <cell r="CX641">
            <v>0</v>
          </cell>
          <cell r="CY641">
            <v>0</v>
          </cell>
          <cell r="CZ641">
            <v>329.971</v>
          </cell>
          <cell r="DA641">
            <v>120</v>
          </cell>
          <cell r="DB641">
            <v>0</v>
          </cell>
          <cell r="DC641">
            <v>0</v>
          </cell>
          <cell r="DD641">
            <v>0</v>
          </cell>
          <cell r="DE641">
            <v>0</v>
          </cell>
          <cell r="DF641">
            <v>0</v>
          </cell>
          <cell r="DG641">
            <v>0</v>
          </cell>
          <cell r="DH641">
            <v>52.213000000000001</v>
          </cell>
          <cell r="DI641">
            <v>0</v>
          </cell>
          <cell r="DJ641">
            <v>0</v>
          </cell>
          <cell r="DK641">
            <v>6.5</v>
          </cell>
          <cell r="DL641">
            <v>-1.4E-2</v>
          </cell>
          <cell r="DM641">
            <v>0</v>
          </cell>
          <cell r="DN641">
            <v>0</v>
          </cell>
          <cell r="DO641">
            <v>0</v>
          </cell>
          <cell r="DP641">
            <v>0</v>
          </cell>
          <cell r="DQ641">
            <v>0</v>
          </cell>
          <cell r="DR641">
            <v>0</v>
          </cell>
          <cell r="DS641">
            <v>65</v>
          </cell>
          <cell r="DT641">
            <v>0</v>
          </cell>
          <cell r="DU641">
            <v>0</v>
          </cell>
          <cell r="DV641">
            <v>0</v>
          </cell>
          <cell r="DW641">
            <v>4</v>
          </cell>
          <cell r="DX641">
            <v>25.150014685641999</v>
          </cell>
          <cell r="DY641">
            <v>0.47</v>
          </cell>
          <cell r="DZ641">
            <v>0</v>
          </cell>
          <cell r="EA641">
            <v>112</v>
          </cell>
          <cell r="EB641">
            <v>135.19999999999999</v>
          </cell>
          <cell r="EC641">
            <v>0</v>
          </cell>
          <cell r="ED641">
            <v>22.877190246094401</v>
          </cell>
          <cell r="EE641">
            <v>0</v>
          </cell>
          <cell r="EF641">
            <v>0</v>
          </cell>
          <cell r="EG641">
            <v>0.7</v>
          </cell>
          <cell r="EH641">
            <v>56.545182857142898</v>
          </cell>
          <cell r="EI641">
            <v>24.9</v>
          </cell>
          <cell r="EJ641">
            <v>0</v>
          </cell>
        </row>
        <row r="642">
          <cell r="B642">
            <v>0</v>
          </cell>
          <cell r="C642">
            <v>0</v>
          </cell>
          <cell r="D642">
            <v>0</v>
          </cell>
          <cell r="E642">
            <v>0</v>
          </cell>
          <cell r="F642">
            <v>0</v>
          </cell>
          <cell r="G642">
            <v>0</v>
          </cell>
          <cell r="H642">
            <v>0</v>
          </cell>
          <cell r="I642">
            <v>151</v>
          </cell>
          <cell r="J642">
            <v>224</v>
          </cell>
          <cell r="K642">
            <v>0</v>
          </cell>
          <cell r="L642">
            <v>0</v>
          </cell>
          <cell r="M642">
            <v>208</v>
          </cell>
          <cell r="N642">
            <v>8.9</v>
          </cell>
          <cell r="O642">
            <v>0</v>
          </cell>
          <cell r="P642">
            <v>0</v>
          </cell>
          <cell r="Q642">
            <v>0</v>
          </cell>
          <cell r="R642">
            <v>0</v>
          </cell>
          <cell r="S642">
            <v>0</v>
          </cell>
          <cell r="T642">
            <v>0</v>
          </cell>
          <cell r="U642">
            <v>0</v>
          </cell>
          <cell r="V642">
            <v>0</v>
          </cell>
          <cell r="W642">
            <v>89</v>
          </cell>
          <cell r="X642">
            <v>0</v>
          </cell>
          <cell r="Y642">
            <v>12.956</v>
          </cell>
          <cell r="Z642">
            <v>34.1</v>
          </cell>
          <cell r="AA642">
            <v>0</v>
          </cell>
          <cell r="AB642">
            <v>0</v>
          </cell>
          <cell r="AC642">
            <v>0</v>
          </cell>
          <cell r="AD642">
            <v>0</v>
          </cell>
          <cell r="AE642">
            <v>30.97</v>
          </cell>
          <cell r="AF642">
            <v>0</v>
          </cell>
          <cell r="AG642"/>
          <cell r="AH642"/>
          <cell r="AI642"/>
          <cell r="AJ642"/>
          <cell r="AK642"/>
          <cell r="AL642"/>
          <cell r="AM642"/>
          <cell r="AN642">
            <v>0</v>
          </cell>
          <cell r="AO642">
            <v>0</v>
          </cell>
          <cell r="AP642"/>
          <cell r="AQ642"/>
          <cell r="AR642"/>
          <cell r="AS642">
            <v>73.900000000000006</v>
          </cell>
          <cell r="AT642">
            <v>19.91</v>
          </cell>
          <cell r="AU642"/>
          <cell r="AV642">
            <v>0</v>
          </cell>
          <cell r="AW642">
            <v>0</v>
          </cell>
          <cell r="AX642">
            <v>0</v>
          </cell>
          <cell r="AY642">
            <v>0</v>
          </cell>
          <cell r="AZ642">
            <v>0</v>
          </cell>
          <cell r="BA642">
            <v>0</v>
          </cell>
          <cell r="BB642">
            <v>0</v>
          </cell>
          <cell r="BC642">
            <v>0</v>
          </cell>
          <cell r="BD642">
            <v>0</v>
          </cell>
          <cell r="BE642">
            <v>0</v>
          </cell>
          <cell r="BF642">
            <v>2.61</v>
          </cell>
          <cell r="BG642">
            <v>0</v>
          </cell>
          <cell r="BH642">
            <v>0</v>
          </cell>
          <cell r="BI642">
            <v>106.98</v>
          </cell>
          <cell r="BJ642">
            <v>0</v>
          </cell>
          <cell r="BK642">
            <v>0</v>
          </cell>
          <cell r="BL642">
            <v>7.9</v>
          </cell>
          <cell r="BM642">
            <v>0</v>
          </cell>
          <cell r="BN642">
            <v>0</v>
          </cell>
          <cell r="BO642">
            <v>227.74071731475601</v>
          </cell>
          <cell r="BP642">
            <v>112.682496792444</v>
          </cell>
          <cell r="BQ642">
            <v>0</v>
          </cell>
          <cell r="BR642">
            <v>215.55</v>
          </cell>
          <cell r="BS642">
            <v>671.69478698917305</v>
          </cell>
          <cell r="BT642">
            <v>319.2</v>
          </cell>
          <cell r="BU642">
            <v>157.6</v>
          </cell>
          <cell r="BV642">
            <v>1637.463</v>
          </cell>
          <cell r="BW642">
            <v>116.63</v>
          </cell>
          <cell r="BX642">
            <v>681.5</v>
          </cell>
          <cell r="BY642">
            <v>0</v>
          </cell>
          <cell r="BZ642">
            <v>0</v>
          </cell>
          <cell r="CA642">
            <v>13</v>
          </cell>
          <cell r="CB642">
            <v>4.9000000000000004</v>
          </cell>
          <cell r="CC642">
            <v>-6</v>
          </cell>
          <cell r="CD642">
            <v>221</v>
          </cell>
          <cell r="CE642">
            <v>5.05</v>
          </cell>
          <cell r="CF642">
            <v>0</v>
          </cell>
          <cell r="CG642">
            <v>0</v>
          </cell>
          <cell r="CH642"/>
          <cell r="CI642">
            <v>0</v>
          </cell>
          <cell r="CJ642">
            <v>33.159999999999997</v>
          </cell>
          <cell r="CK642">
            <v>0</v>
          </cell>
          <cell r="CL642">
            <v>-97.9</v>
          </cell>
          <cell r="CM642">
            <v>5.6</v>
          </cell>
          <cell r="CN642">
            <v>52.2</v>
          </cell>
          <cell r="CO642">
            <v>86.6</v>
          </cell>
          <cell r="CP642">
            <v>7.5</v>
          </cell>
          <cell r="CQ642">
            <v>0</v>
          </cell>
          <cell r="CR642">
            <v>0</v>
          </cell>
          <cell r="CS642">
            <v>0</v>
          </cell>
          <cell r="CT642">
            <v>0</v>
          </cell>
          <cell r="CU642">
            <v>0</v>
          </cell>
          <cell r="CV642">
            <v>209</v>
          </cell>
          <cell r="CW642">
            <v>0</v>
          </cell>
          <cell r="CX642">
            <v>0</v>
          </cell>
          <cell r="CY642">
            <v>0</v>
          </cell>
          <cell r="CZ642">
            <v>486.27600000000001</v>
          </cell>
          <cell r="DA642">
            <v>120</v>
          </cell>
          <cell r="DB642">
            <v>0</v>
          </cell>
          <cell r="DC642">
            <v>0</v>
          </cell>
          <cell r="DD642">
            <v>0</v>
          </cell>
          <cell r="DE642">
            <v>0</v>
          </cell>
          <cell r="DF642">
            <v>0</v>
          </cell>
          <cell r="DG642">
            <v>0</v>
          </cell>
          <cell r="DH642">
            <v>71.551000000000002</v>
          </cell>
          <cell r="DI642">
            <v>0</v>
          </cell>
          <cell r="DJ642">
            <v>0</v>
          </cell>
          <cell r="DK642">
            <v>11.534000000000001</v>
          </cell>
          <cell r="DL642">
            <v>-47.851999999999997</v>
          </cell>
          <cell r="DM642">
            <v>0</v>
          </cell>
          <cell r="DN642">
            <v>0</v>
          </cell>
          <cell r="DO642">
            <v>0</v>
          </cell>
          <cell r="DP642">
            <v>0</v>
          </cell>
          <cell r="DQ642">
            <v>0</v>
          </cell>
          <cell r="DR642">
            <v>0</v>
          </cell>
          <cell r="DS642">
            <v>0</v>
          </cell>
          <cell r="DT642">
            <v>0</v>
          </cell>
          <cell r="DU642">
            <v>0</v>
          </cell>
          <cell r="DV642">
            <v>0</v>
          </cell>
          <cell r="DW642">
            <v>14</v>
          </cell>
          <cell r="DX642">
            <v>10.8</v>
          </cell>
          <cell r="DY642">
            <v>0.5</v>
          </cell>
          <cell r="DZ642">
            <v>0</v>
          </cell>
          <cell r="EA642">
            <v>125</v>
          </cell>
          <cell r="EB642">
            <v>249.7</v>
          </cell>
          <cell r="EC642">
            <v>0</v>
          </cell>
          <cell r="ED642">
            <v>4.8602222286938304</v>
          </cell>
          <cell r="EE642">
            <v>0</v>
          </cell>
          <cell r="EF642">
            <v>0</v>
          </cell>
          <cell r="EG642">
            <v>0.87</v>
          </cell>
          <cell r="EH642">
            <v>0</v>
          </cell>
          <cell r="EI642">
            <v>36.1</v>
          </cell>
          <cell r="EJ642">
            <v>0</v>
          </cell>
        </row>
        <row r="643">
          <cell r="B643">
            <v>0</v>
          </cell>
          <cell r="C643">
            <v>0</v>
          </cell>
          <cell r="D643">
            <v>0</v>
          </cell>
          <cell r="E643">
            <v>0</v>
          </cell>
          <cell r="F643">
            <v>0</v>
          </cell>
          <cell r="G643">
            <v>0</v>
          </cell>
          <cell r="H643">
            <v>61.48</v>
          </cell>
          <cell r="I643">
            <v>174</v>
          </cell>
          <cell r="J643">
            <v>0</v>
          </cell>
          <cell r="K643">
            <v>8.49</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11.9</v>
          </cell>
          <cell r="AB643">
            <v>0</v>
          </cell>
          <cell r="AC643">
            <v>0</v>
          </cell>
          <cell r="AD643">
            <v>366.3</v>
          </cell>
          <cell r="AE643">
            <v>0</v>
          </cell>
          <cell r="AF643">
            <v>7.8</v>
          </cell>
          <cell r="AG643"/>
          <cell r="AH643"/>
          <cell r="AI643"/>
          <cell r="AJ643"/>
          <cell r="AK643"/>
          <cell r="AL643"/>
          <cell r="AM643"/>
          <cell r="AN643">
            <v>0</v>
          </cell>
          <cell r="AO643">
            <v>0</v>
          </cell>
          <cell r="AP643"/>
          <cell r="AQ643"/>
          <cell r="AR643"/>
          <cell r="AS643">
            <v>0</v>
          </cell>
          <cell r="AT643"/>
          <cell r="AU643"/>
          <cell r="AV643">
            <v>0</v>
          </cell>
          <cell r="AW643">
            <v>0</v>
          </cell>
          <cell r="AX643">
            <v>0</v>
          </cell>
          <cell r="AY643">
            <v>2589</v>
          </cell>
          <cell r="AZ643">
            <v>442.01</v>
          </cell>
          <cell r="BA643">
            <v>0</v>
          </cell>
          <cell r="BB643">
            <v>0</v>
          </cell>
          <cell r="BC643">
            <v>0</v>
          </cell>
          <cell r="BD643">
            <v>0</v>
          </cell>
          <cell r="BE643">
            <v>20.7</v>
          </cell>
          <cell r="BF643">
            <v>61.52</v>
          </cell>
          <cell r="BG643">
            <v>0</v>
          </cell>
          <cell r="BH643">
            <v>0</v>
          </cell>
          <cell r="BI643">
            <v>185.22</v>
          </cell>
          <cell r="BJ643">
            <v>0</v>
          </cell>
          <cell r="BK643">
            <v>55.5</v>
          </cell>
          <cell r="BL643">
            <v>0</v>
          </cell>
          <cell r="BM643">
            <v>0</v>
          </cell>
          <cell r="BN643">
            <v>0</v>
          </cell>
          <cell r="BO643">
            <v>0</v>
          </cell>
          <cell r="BP643">
            <v>0</v>
          </cell>
          <cell r="BQ643">
            <v>0</v>
          </cell>
          <cell r="BR643">
            <v>0</v>
          </cell>
          <cell r="BS643">
            <v>0</v>
          </cell>
          <cell r="BT643">
            <v>0</v>
          </cell>
          <cell r="BU643">
            <v>0</v>
          </cell>
          <cell r="BV643">
            <v>0.89400000000000002</v>
          </cell>
          <cell r="BW643">
            <v>0</v>
          </cell>
          <cell r="BX643">
            <v>0</v>
          </cell>
          <cell r="BY643">
            <v>0</v>
          </cell>
          <cell r="BZ643">
            <v>0.12180000000000001</v>
          </cell>
          <cell r="CA643">
            <v>4.7</v>
          </cell>
          <cell r="CB643">
            <v>0</v>
          </cell>
          <cell r="CC643">
            <v>0</v>
          </cell>
          <cell r="CD643">
            <v>0</v>
          </cell>
          <cell r="CE643">
            <v>0</v>
          </cell>
          <cell r="CF643">
            <v>0</v>
          </cell>
          <cell r="CG643">
            <v>0</v>
          </cell>
          <cell r="CH643"/>
          <cell r="CI643">
            <v>7.81</v>
          </cell>
          <cell r="CJ643">
            <v>0</v>
          </cell>
          <cell r="CK643">
            <v>0</v>
          </cell>
          <cell r="CL643">
            <v>70.900000000000006</v>
          </cell>
          <cell r="CM643">
            <v>0</v>
          </cell>
          <cell r="CN643">
            <v>0</v>
          </cell>
          <cell r="CO643">
            <v>49.1</v>
          </cell>
          <cell r="CP643">
            <v>0</v>
          </cell>
          <cell r="CQ643">
            <v>0</v>
          </cell>
          <cell r="CR643">
            <v>0</v>
          </cell>
          <cell r="CS643">
            <v>0</v>
          </cell>
          <cell r="CT643">
            <v>0</v>
          </cell>
          <cell r="CU643">
            <v>0</v>
          </cell>
          <cell r="CV643">
            <v>0</v>
          </cell>
          <cell r="CW643">
            <v>0</v>
          </cell>
          <cell r="CX643">
            <v>0</v>
          </cell>
          <cell r="CY643">
            <v>0</v>
          </cell>
          <cell r="CZ643">
            <v>0</v>
          </cell>
          <cell r="DA643">
            <v>0</v>
          </cell>
          <cell r="DB643">
            <v>0</v>
          </cell>
          <cell r="DC643">
            <v>0</v>
          </cell>
          <cell r="DD643">
            <v>0</v>
          </cell>
          <cell r="DE643">
            <v>0</v>
          </cell>
          <cell r="DF643">
            <v>0</v>
          </cell>
          <cell r="DG643">
            <v>0</v>
          </cell>
          <cell r="DH643">
            <v>0</v>
          </cell>
          <cell r="DI643">
            <v>0</v>
          </cell>
          <cell r="DJ643">
            <v>0</v>
          </cell>
          <cell r="DK643">
            <v>0</v>
          </cell>
          <cell r="DL643">
            <v>0</v>
          </cell>
          <cell r="DM643">
            <v>0</v>
          </cell>
          <cell r="DN643">
            <v>0</v>
          </cell>
          <cell r="DO643">
            <v>0</v>
          </cell>
          <cell r="DP643">
            <v>0</v>
          </cell>
          <cell r="DQ643">
            <v>0</v>
          </cell>
          <cell r="DR643">
            <v>0</v>
          </cell>
          <cell r="DS643">
            <v>78</v>
          </cell>
          <cell r="DT643">
            <v>0</v>
          </cell>
          <cell r="DU643">
            <v>0</v>
          </cell>
          <cell r="DV643">
            <v>0</v>
          </cell>
          <cell r="DW643">
            <v>0</v>
          </cell>
          <cell r="DX643">
            <v>0</v>
          </cell>
          <cell r="DY643">
            <v>0</v>
          </cell>
          <cell r="DZ643">
            <v>0</v>
          </cell>
          <cell r="EA643">
            <v>0</v>
          </cell>
          <cell r="EB643">
            <v>68.7</v>
          </cell>
          <cell r="EC643">
            <v>0</v>
          </cell>
          <cell r="ED643">
            <v>0</v>
          </cell>
          <cell r="EE643">
            <v>0</v>
          </cell>
          <cell r="EF643">
            <v>0</v>
          </cell>
          <cell r="EG643">
            <v>0</v>
          </cell>
          <cell r="EH643">
            <v>0</v>
          </cell>
          <cell r="EI643">
            <v>0</v>
          </cell>
          <cell r="EJ643">
            <v>0</v>
          </cell>
        </row>
        <row r="644">
          <cell r="B644">
            <v>0</v>
          </cell>
          <cell r="C644">
            <v>0</v>
          </cell>
          <cell r="D644">
            <v>0</v>
          </cell>
          <cell r="E644">
            <v>0</v>
          </cell>
          <cell r="F644">
            <v>0</v>
          </cell>
          <cell r="G644">
            <v>0</v>
          </cell>
          <cell r="H644">
            <v>0</v>
          </cell>
          <cell r="I644">
            <v>0</v>
          </cell>
          <cell r="J644">
            <v>0</v>
          </cell>
          <cell r="K644">
            <v>0</v>
          </cell>
          <cell r="L644">
            <v>0</v>
          </cell>
          <cell r="M644">
            <v>0</v>
          </cell>
          <cell r="N644">
            <v>0</v>
          </cell>
          <cell r="O644">
            <v>0</v>
          </cell>
          <cell r="P644">
            <v>0</v>
          </cell>
          <cell r="Q644">
            <v>0</v>
          </cell>
          <cell r="R644">
            <v>0</v>
          </cell>
          <cell r="S644">
            <v>0</v>
          </cell>
          <cell r="T644">
            <v>0</v>
          </cell>
          <cell r="U644">
            <v>0</v>
          </cell>
          <cell r="V644">
            <v>0</v>
          </cell>
          <cell r="W644">
            <v>0</v>
          </cell>
          <cell r="X644">
            <v>0</v>
          </cell>
          <cell r="Y644">
            <v>0</v>
          </cell>
          <cell r="Z644">
            <v>0</v>
          </cell>
          <cell r="AA644">
            <v>0</v>
          </cell>
          <cell r="AB644">
            <v>0</v>
          </cell>
          <cell r="AC644">
            <v>0</v>
          </cell>
          <cell r="AD644">
            <v>0</v>
          </cell>
          <cell r="AE644">
            <v>0</v>
          </cell>
          <cell r="AF644">
            <v>0</v>
          </cell>
          <cell r="AG644"/>
          <cell r="AH644"/>
          <cell r="AI644"/>
          <cell r="AJ644"/>
          <cell r="AK644"/>
          <cell r="AL644"/>
          <cell r="AM644"/>
          <cell r="AN644">
            <v>0</v>
          </cell>
          <cell r="AO644">
            <v>0</v>
          </cell>
          <cell r="AP644"/>
          <cell r="AQ644"/>
          <cell r="AR644"/>
          <cell r="AS644"/>
          <cell r="AT644"/>
          <cell r="AU644"/>
          <cell r="AV644"/>
          <cell r="AW644">
            <v>0</v>
          </cell>
          <cell r="AX644">
            <v>0</v>
          </cell>
          <cell r="AY644">
            <v>0</v>
          </cell>
          <cell r="AZ644">
            <v>0</v>
          </cell>
          <cell r="BA644">
            <v>0</v>
          </cell>
          <cell r="BB644">
            <v>0</v>
          </cell>
          <cell r="BC644">
            <v>0</v>
          </cell>
          <cell r="BD644">
            <v>0</v>
          </cell>
          <cell r="BE644">
            <v>0</v>
          </cell>
          <cell r="BF644">
            <v>0</v>
          </cell>
          <cell r="BG644">
            <v>0</v>
          </cell>
          <cell r="BH644">
            <v>0</v>
          </cell>
          <cell r="BI644">
            <v>0</v>
          </cell>
          <cell r="BJ644">
            <v>0</v>
          </cell>
          <cell r="BK644">
            <v>0</v>
          </cell>
          <cell r="BL644">
            <v>0</v>
          </cell>
          <cell r="BM644">
            <v>0</v>
          </cell>
          <cell r="BN644">
            <v>0</v>
          </cell>
          <cell r="BO644">
            <v>0</v>
          </cell>
          <cell r="BP644">
            <v>0</v>
          </cell>
          <cell r="BQ644">
            <v>0</v>
          </cell>
          <cell r="BR644">
            <v>0</v>
          </cell>
          <cell r="BS644">
            <v>0</v>
          </cell>
          <cell r="BT644">
            <v>0</v>
          </cell>
          <cell r="BU644">
            <v>0</v>
          </cell>
          <cell r="BV644">
            <v>0</v>
          </cell>
          <cell r="BW644">
            <v>0</v>
          </cell>
          <cell r="BX644">
            <v>0</v>
          </cell>
          <cell r="BY644">
            <v>0</v>
          </cell>
          <cell r="BZ644">
            <v>0</v>
          </cell>
          <cell r="CA644">
            <v>0</v>
          </cell>
          <cell r="CB644">
            <v>0</v>
          </cell>
          <cell r="CC644">
            <v>0</v>
          </cell>
          <cell r="CD644">
            <v>0</v>
          </cell>
          <cell r="CE644">
            <v>0</v>
          </cell>
          <cell r="CF644">
            <v>0</v>
          </cell>
          <cell r="CG644">
            <v>0</v>
          </cell>
          <cell r="CH644">
            <v>0</v>
          </cell>
          <cell r="CI644">
            <v>0</v>
          </cell>
          <cell r="CJ644">
            <v>0</v>
          </cell>
          <cell r="CK644">
            <v>0</v>
          </cell>
          <cell r="CL644">
            <v>0</v>
          </cell>
          <cell r="CM644">
            <v>0</v>
          </cell>
          <cell r="CN644">
            <v>0</v>
          </cell>
          <cell r="CO644">
            <v>0</v>
          </cell>
          <cell r="CP644">
            <v>0</v>
          </cell>
          <cell r="CQ644">
            <v>0</v>
          </cell>
          <cell r="CR644">
            <v>0</v>
          </cell>
          <cell r="CS644">
            <v>0</v>
          </cell>
          <cell r="CT644">
            <v>0</v>
          </cell>
          <cell r="CU644">
            <v>0</v>
          </cell>
          <cell r="CV644">
            <v>0</v>
          </cell>
          <cell r="CW644">
            <v>0</v>
          </cell>
          <cell r="CX644">
            <v>0</v>
          </cell>
          <cell r="CY644">
            <v>0</v>
          </cell>
          <cell r="CZ644">
            <v>0</v>
          </cell>
          <cell r="DA644">
            <v>0</v>
          </cell>
          <cell r="DB644">
            <v>0</v>
          </cell>
          <cell r="DC644">
            <v>0</v>
          </cell>
          <cell r="DD644">
            <v>0</v>
          </cell>
          <cell r="DE644">
            <v>0</v>
          </cell>
          <cell r="DF644">
            <v>0</v>
          </cell>
          <cell r="DG644">
            <v>0</v>
          </cell>
          <cell r="DH644">
            <v>0</v>
          </cell>
          <cell r="DI644">
            <v>0</v>
          </cell>
          <cell r="DJ644">
            <v>0</v>
          </cell>
          <cell r="DK644">
            <v>0</v>
          </cell>
          <cell r="DL644">
            <v>0</v>
          </cell>
          <cell r="DM644">
            <v>0</v>
          </cell>
          <cell r="DN644">
            <v>0</v>
          </cell>
          <cell r="DO644">
            <v>0</v>
          </cell>
          <cell r="DP644">
            <v>0</v>
          </cell>
          <cell r="DQ644">
            <v>0</v>
          </cell>
          <cell r="DR644">
            <v>0</v>
          </cell>
          <cell r="DS644">
            <v>0</v>
          </cell>
          <cell r="DT644">
            <v>0</v>
          </cell>
          <cell r="DU644">
            <v>0</v>
          </cell>
          <cell r="DV644">
            <v>0</v>
          </cell>
          <cell r="DW644">
            <v>0</v>
          </cell>
          <cell r="DX644">
            <v>0</v>
          </cell>
          <cell r="DY644">
            <v>0</v>
          </cell>
          <cell r="DZ644">
            <v>0</v>
          </cell>
          <cell r="EA644">
            <v>0</v>
          </cell>
          <cell r="EB644">
            <v>0</v>
          </cell>
          <cell r="EC644">
            <v>0</v>
          </cell>
          <cell r="ED644">
            <v>0</v>
          </cell>
          <cell r="EE644">
            <v>0</v>
          </cell>
          <cell r="EF644">
            <v>0</v>
          </cell>
          <cell r="EG644">
            <v>0</v>
          </cell>
          <cell r="EH644">
            <v>0</v>
          </cell>
          <cell r="EI644">
            <v>0</v>
          </cell>
          <cell r="EJ644">
            <v>0</v>
          </cell>
        </row>
        <row r="645">
          <cell r="B645">
            <v>0</v>
          </cell>
          <cell r="C645">
            <v>3</v>
          </cell>
          <cell r="D645">
            <v>0</v>
          </cell>
          <cell r="E645">
            <v>0</v>
          </cell>
          <cell r="F645">
            <v>0</v>
          </cell>
          <cell r="G645">
            <v>0</v>
          </cell>
          <cell r="H645">
            <v>0</v>
          </cell>
          <cell r="I645">
            <v>85</v>
          </cell>
          <cell r="J645">
            <v>0</v>
          </cell>
          <cell r="K645">
            <v>0</v>
          </cell>
          <cell r="L645">
            <v>55.9</v>
          </cell>
          <cell r="M645">
            <v>0</v>
          </cell>
          <cell r="N645">
            <v>0</v>
          </cell>
          <cell r="O645">
            <v>0</v>
          </cell>
          <cell r="P645">
            <v>0</v>
          </cell>
          <cell r="Q645">
            <v>0</v>
          </cell>
          <cell r="R645">
            <v>0</v>
          </cell>
          <cell r="S645">
            <v>15.3</v>
          </cell>
          <cell r="T645">
            <v>0</v>
          </cell>
          <cell r="U645">
            <v>0</v>
          </cell>
          <cell r="V645">
            <v>0</v>
          </cell>
          <cell r="W645">
            <v>0</v>
          </cell>
          <cell r="X645"/>
          <cell r="Y645">
            <v>0</v>
          </cell>
          <cell r="Z645">
            <v>0</v>
          </cell>
          <cell r="AA645">
            <v>1817.1</v>
          </cell>
          <cell r="AB645">
            <v>0</v>
          </cell>
          <cell r="AC645">
            <v>0</v>
          </cell>
          <cell r="AD645">
            <v>109.43</v>
          </cell>
          <cell r="AE645">
            <v>10.9</v>
          </cell>
          <cell r="AF645">
            <v>0</v>
          </cell>
          <cell r="AG645"/>
          <cell r="AH645"/>
          <cell r="AI645"/>
          <cell r="AJ645"/>
          <cell r="AK645"/>
          <cell r="AL645"/>
          <cell r="AM645"/>
          <cell r="AN645">
            <v>0</v>
          </cell>
          <cell r="AO645">
            <v>0</v>
          </cell>
          <cell r="AP645"/>
          <cell r="AQ645"/>
          <cell r="AR645"/>
          <cell r="AS645">
            <v>1092.8</v>
          </cell>
          <cell r="AT645"/>
          <cell r="AU645"/>
          <cell r="AV645">
            <v>0</v>
          </cell>
          <cell r="AW645">
            <v>300</v>
          </cell>
          <cell r="AX645">
            <v>0</v>
          </cell>
          <cell r="AY645">
            <v>137</v>
          </cell>
          <cell r="AZ645">
            <v>0</v>
          </cell>
          <cell r="BA645">
            <v>0</v>
          </cell>
          <cell r="BB645">
            <v>0</v>
          </cell>
          <cell r="BC645">
            <v>0</v>
          </cell>
          <cell r="BD645">
            <v>0</v>
          </cell>
          <cell r="BE645">
            <v>51</v>
          </cell>
          <cell r="BF645">
            <v>9.1999999999999993</v>
          </cell>
          <cell r="BG645">
            <v>0</v>
          </cell>
          <cell r="BH645">
            <v>58.5</v>
          </cell>
          <cell r="BI645">
            <v>0</v>
          </cell>
          <cell r="BJ645">
            <v>0</v>
          </cell>
          <cell r="BK645">
            <v>0</v>
          </cell>
          <cell r="BL645">
            <v>0</v>
          </cell>
          <cell r="BM645">
            <v>0</v>
          </cell>
          <cell r="BN645">
            <v>0</v>
          </cell>
          <cell r="BO645">
            <v>0</v>
          </cell>
          <cell r="BP645">
            <v>0</v>
          </cell>
          <cell r="BQ645">
            <v>0</v>
          </cell>
          <cell r="BR645">
            <v>0</v>
          </cell>
          <cell r="BS645">
            <v>0</v>
          </cell>
          <cell r="BT645">
            <v>3.3</v>
          </cell>
          <cell r="BU645">
            <v>0</v>
          </cell>
          <cell r="BV645">
            <v>0</v>
          </cell>
          <cell r="BW645">
            <v>0</v>
          </cell>
          <cell r="BX645">
            <v>2028.2</v>
          </cell>
          <cell r="BY645">
            <v>0</v>
          </cell>
          <cell r="BZ645">
            <v>0</v>
          </cell>
          <cell r="CA645">
            <v>0</v>
          </cell>
          <cell r="CB645">
            <v>0</v>
          </cell>
          <cell r="CC645">
            <v>0</v>
          </cell>
          <cell r="CD645">
            <v>0</v>
          </cell>
          <cell r="CE645">
            <v>0.5</v>
          </cell>
          <cell r="CF645">
            <v>0</v>
          </cell>
          <cell r="CG645">
            <v>0</v>
          </cell>
          <cell r="CH645">
            <v>0</v>
          </cell>
          <cell r="CI645">
            <v>0.09</v>
          </cell>
          <cell r="CJ645">
            <v>0</v>
          </cell>
          <cell r="CK645">
            <v>0</v>
          </cell>
          <cell r="CL645">
            <v>0</v>
          </cell>
          <cell r="CM645">
            <v>14.9</v>
          </cell>
          <cell r="CN645">
            <v>0</v>
          </cell>
          <cell r="CO645">
            <v>0</v>
          </cell>
          <cell r="CP645">
            <v>0</v>
          </cell>
          <cell r="CQ645">
            <v>0</v>
          </cell>
          <cell r="CR645">
            <v>0</v>
          </cell>
          <cell r="CS645">
            <v>0</v>
          </cell>
          <cell r="CT645">
            <v>0</v>
          </cell>
          <cell r="CU645">
            <v>0</v>
          </cell>
          <cell r="CV645">
            <v>0</v>
          </cell>
          <cell r="CW645">
            <v>0</v>
          </cell>
          <cell r="CX645">
            <v>0</v>
          </cell>
          <cell r="CY645">
            <v>0</v>
          </cell>
          <cell r="CZ645">
            <v>0</v>
          </cell>
          <cell r="DA645">
            <v>0</v>
          </cell>
          <cell r="DB645">
            <v>0</v>
          </cell>
          <cell r="DC645">
            <v>0</v>
          </cell>
          <cell r="DD645">
            <v>0</v>
          </cell>
          <cell r="DE645">
            <v>0</v>
          </cell>
          <cell r="DF645">
            <v>0</v>
          </cell>
          <cell r="DG645">
            <v>0</v>
          </cell>
          <cell r="DH645">
            <v>0</v>
          </cell>
          <cell r="DI645">
            <v>0</v>
          </cell>
          <cell r="DJ645">
            <v>0</v>
          </cell>
          <cell r="DK645">
            <v>0</v>
          </cell>
          <cell r="DL645">
            <v>0</v>
          </cell>
          <cell r="DM645">
            <v>0</v>
          </cell>
          <cell r="DN645">
            <v>0</v>
          </cell>
          <cell r="DO645">
            <v>0</v>
          </cell>
          <cell r="DP645">
            <v>0</v>
          </cell>
          <cell r="DQ645">
            <v>0</v>
          </cell>
          <cell r="DR645">
            <v>0</v>
          </cell>
          <cell r="DS645">
            <v>0</v>
          </cell>
          <cell r="DT645">
            <v>0</v>
          </cell>
          <cell r="DU645">
            <v>0</v>
          </cell>
          <cell r="DV645">
            <v>0</v>
          </cell>
          <cell r="DW645">
            <v>0</v>
          </cell>
          <cell r="DX645">
            <v>0</v>
          </cell>
          <cell r="DY645">
            <v>0</v>
          </cell>
          <cell r="DZ645">
            <v>0</v>
          </cell>
          <cell r="EA645">
            <v>0</v>
          </cell>
          <cell r="EB645">
            <v>0</v>
          </cell>
          <cell r="EC645">
            <v>0</v>
          </cell>
          <cell r="ED645">
            <v>0</v>
          </cell>
          <cell r="EE645">
            <v>0</v>
          </cell>
          <cell r="EF645">
            <v>0</v>
          </cell>
          <cell r="EG645">
            <v>0</v>
          </cell>
          <cell r="EH645">
            <v>0</v>
          </cell>
          <cell r="EI645">
            <v>0</v>
          </cell>
          <cell r="EJ645">
            <v>0</v>
          </cell>
        </row>
        <row r="646">
          <cell r="B646">
            <v>0</v>
          </cell>
          <cell r="C646">
            <v>3</v>
          </cell>
          <cell r="D646">
            <v>0</v>
          </cell>
          <cell r="E646">
            <v>0</v>
          </cell>
          <cell r="F646">
            <v>0</v>
          </cell>
          <cell r="G646">
            <v>0</v>
          </cell>
          <cell r="H646">
            <v>61.48</v>
          </cell>
          <cell r="I646">
            <v>410</v>
          </cell>
          <cell r="J646">
            <v>224</v>
          </cell>
          <cell r="K646">
            <v>8.49</v>
          </cell>
          <cell r="L646">
            <v>55.9</v>
          </cell>
          <cell r="M646">
            <v>208</v>
          </cell>
          <cell r="N646">
            <v>8.9</v>
          </cell>
          <cell r="O646">
            <v>0</v>
          </cell>
          <cell r="P646">
            <v>0</v>
          </cell>
          <cell r="Q646">
            <v>0</v>
          </cell>
          <cell r="R646">
            <v>0</v>
          </cell>
          <cell r="S646">
            <v>15.3</v>
          </cell>
          <cell r="T646">
            <v>0</v>
          </cell>
          <cell r="U646">
            <v>0</v>
          </cell>
          <cell r="V646">
            <v>0</v>
          </cell>
          <cell r="W646">
            <v>89</v>
          </cell>
          <cell r="X646">
            <v>0</v>
          </cell>
          <cell r="Y646">
            <v>12.956</v>
          </cell>
          <cell r="Z646">
            <v>34.1</v>
          </cell>
          <cell r="AA646">
            <v>1829</v>
          </cell>
          <cell r="AB646">
            <v>0</v>
          </cell>
          <cell r="AC646">
            <v>0</v>
          </cell>
          <cell r="AD646">
            <v>475.73</v>
          </cell>
          <cell r="AE646">
            <v>41.87</v>
          </cell>
          <cell r="AF646">
            <v>7.8</v>
          </cell>
          <cell r="AG646">
            <v>0</v>
          </cell>
          <cell r="AH646">
            <v>0</v>
          </cell>
          <cell r="AI646">
            <v>0</v>
          </cell>
          <cell r="AJ646">
            <v>0</v>
          </cell>
          <cell r="AK646">
            <v>0</v>
          </cell>
          <cell r="AL646">
            <v>0</v>
          </cell>
          <cell r="AM646"/>
          <cell r="AN646">
            <v>0</v>
          </cell>
          <cell r="AO646">
            <v>0</v>
          </cell>
          <cell r="AP646">
            <v>0</v>
          </cell>
          <cell r="AQ646">
            <v>0</v>
          </cell>
          <cell r="AR646">
            <v>0</v>
          </cell>
          <cell r="AS646">
            <v>1166.7</v>
          </cell>
          <cell r="AT646">
            <v>19.91</v>
          </cell>
          <cell r="AU646">
            <v>0</v>
          </cell>
          <cell r="AV646">
            <v>0</v>
          </cell>
          <cell r="AW646">
            <v>300</v>
          </cell>
          <cell r="AX646">
            <v>0</v>
          </cell>
          <cell r="AY646">
            <v>2726</v>
          </cell>
          <cell r="AZ646">
            <v>442.01</v>
          </cell>
          <cell r="BA646">
            <v>0</v>
          </cell>
          <cell r="BB646">
            <v>0</v>
          </cell>
          <cell r="BC646">
            <v>0</v>
          </cell>
          <cell r="BD646">
            <v>0</v>
          </cell>
          <cell r="BE646">
            <v>71.7</v>
          </cell>
          <cell r="BF646">
            <v>73.33</v>
          </cell>
          <cell r="BG646">
            <v>0</v>
          </cell>
          <cell r="BH646">
            <v>58.5</v>
          </cell>
          <cell r="BI646">
            <v>292.2</v>
          </cell>
          <cell r="BJ646">
            <v>0</v>
          </cell>
          <cell r="BK646">
            <v>55.5</v>
          </cell>
          <cell r="BL646">
            <v>7.9</v>
          </cell>
          <cell r="BM646">
            <v>0</v>
          </cell>
          <cell r="BN646">
            <v>0</v>
          </cell>
          <cell r="BO646">
            <v>227.74071731475601</v>
          </cell>
          <cell r="BP646">
            <v>112.682496792444</v>
          </cell>
          <cell r="BQ646">
            <v>0</v>
          </cell>
          <cell r="BR646">
            <v>215.55</v>
          </cell>
          <cell r="BS646">
            <v>671.69478698917305</v>
          </cell>
          <cell r="BT646">
            <v>322.5</v>
          </cell>
          <cell r="BU646">
            <v>157.6</v>
          </cell>
          <cell r="BV646">
            <v>1638.357</v>
          </cell>
          <cell r="BW646">
            <v>116.63</v>
          </cell>
          <cell r="BX646">
            <v>2709.7</v>
          </cell>
          <cell r="BY646">
            <v>0</v>
          </cell>
          <cell r="BZ646">
            <v>0.12180000000000001</v>
          </cell>
          <cell r="CA646">
            <v>17.7</v>
          </cell>
          <cell r="CB646">
            <v>4.9000000000000004</v>
          </cell>
          <cell r="CC646">
            <v>-6</v>
          </cell>
          <cell r="CD646">
            <v>221</v>
          </cell>
          <cell r="CE646">
            <v>5.55</v>
          </cell>
          <cell r="CF646">
            <v>0</v>
          </cell>
          <cell r="CG646">
            <v>0</v>
          </cell>
          <cell r="CH646">
            <v>0</v>
          </cell>
          <cell r="CI646">
            <v>7.9</v>
          </cell>
          <cell r="CJ646">
            <v>33.159999999999997</v>
          </cell>
          <cell r="CK646">
            <v>0</v>
          </cell>
          <cell r="CL646">
            <v>-27</v>
          </cell>
          <cell r="CM646">
            <v>20.5</v>
          </cell>
          <cell r="CN646">
            <v>52.2</v>
          </cell>
          <cell r="CO646">
            <v>135.69999999999999</v>
          </cell>
          <cell r="CP646">
            <v>7.5</v>
          </cell>
          <cell r="CQ646">
            <v>0</v>
          </cell>
          <cell r="CR646">
            <v>0</v>
          </cell>
          <cell r="CS646">
            <v>0</v>
          </cell>
          <cell r="CT646">
            <v>0</v>
          </cell>
          <cell r="CU646">
            <v>0</v>
          </cell>
          <cell r="CV646">
            <v>209</v>
          </cell>
          <cell r="CW646">
            <v>0</v>
          </cell>
          <cell r="CX646">
            <v>0</v>
          </cell>
          <cell r="CY646">
            <v>0</v>
          </cell>
          <cell r="CZ646">
            <v>486.27600000000001</v>
          </cell>
          <cell r="DA646">
            <v>120</v>
          </cell>
          <cell r="DB646">
            <v>0</v>
          </cell>
          <cell r="DC646">
            <v>0</v>
          </cell>
          <cell r="DD646">
            <v>0</v>
          </cell>
          <cell r="DE646">
            <v>0</v>
          </cell>
          <cell r="DF646">
            <v>0</v>
          </cell>
          <cell r="DG646">
            <v>0</v>
          </cell>
          <cell r="DH646">
            <v>71.551000000000002</v>
          </cell>
          <cell r="DI646">
            <v>0</v>
          </cell>
          <cell r="DJ646">
            <v>0</v>
          </cell>
          <cell r="DK646">
            <v>11.534000000000001</v>
          </cell>
          <cell r="DL646">
            <v>-47.851999999999997</v>
          </cell>
          <cell r="DM646">
            <v>0</v>
          </cell>
          <cell r="DN646">
            <v>0</v>
          </cell>
          <cell r="DO646">
            <v>0</v>
          </cell>
          <cell r="DP646">
            <v>0</v>
          </cell>
          <cell r="DQ646">
            <v>0</v>
          </cell>
          <cell r="DR646">
            <v>0</v>
          </cell>
          <cell r="DS646">
            <v>78</v>
          </cell>
          <cell r="DT646">
            <v>0</v>
          </cell>
          <cell r="DU646">
            <v>0</v>
          </cell>
          <cell r="DV646">
            <v>0</v>
          </cell>
          <cell r="DW646">
            <v>14</v>
          </cell>
          <cell r="DX646">
            <v>10.8</v>
          </cell>
          <cell r="DY646">
            <v>0.5</v>
          </cell>
          <cell r="DZ646">
            <v>0</v>
          </cell>
          <cell r="EA646">
            <v>125</v>
          </cell>
          <cell r="EB646">
            <v>318.39999999999998</v>
          </cell>
          <cell r="EC646">
            <v>0</v>
          </cell>
          <cell r="ED646">
            <v>4.8602222286938304</v>
          </cell>
          <cell r="EE646">
            <v>0</v>
          </cell>
          <cell r="EF646">
            <v>0</v>
          </cell>
          <cell r="EG646">
            <v>0.87</v>
          </cell>
          <cell r="EH646">
            <v>0</v>
          </cell>
          <cell r="EI646">
            <v>36.1</v>
          </cell>
          <cell r="EJ646">
            <v>0</v>
          </cell>
        </row>
        <row r="647">
          <cell r="B647">
            <v>0</v>
          </cell>
          <cell r="C647">
            <v>0</v>
          </cell>
          <cell r="D647">
            <v>0</v>
          </cell>
          <cell r="E647">
            <v>0</v>
          </cell>
          <cell r="F647">
            <v>0</v>
          </cell>
          <cell r="G647">
            <v>0</v>
          </cell>
          <cell r="H647">
            <v>0</v>
          </cell>
          <cell r="I647">
            <v>141</v>
          </cell>
          <cell r="J647">
            <v>224</v>
          </cell>
          <cell r="K647">
            <v>0</v>
          </cell>
          <cell r="L647">
            <v>0</v>
          </cell>
          <cell r="M647">
            <v>0</v>
          </cell>
          <cell r="N647">
            <v>9.6999999999999993</v>
          </cell>
          <cell r="O647">
            <v>0</v>
          </cell>
          <cell r="P647">
            <v>0</v>
          </cell>
          <cell r="Q647">
            <v>0</v>
          </cell>
          <cell r="R647">
            <v>0</v>
          </cell>
          <cell r="S647">
            <v>0</v>
          </cell>
          <cell r="T647">
            <v>0</v>
          </cell>
          <cell r="U647">
            <v>0</v>
          </cell>
          <cell r="V647">
            <v>0</v>
          </cell>
          <cell r="W647">
            <v>89</v>
          </cell>
          <cell r="X647">
            <v>0</v>
          </cell>
          <cell r="Y647">
            <v>12.956</v>
          </cell>
          <cell r="Z647">
            <v>34.1</v>
          </cell>
          <cell r="AA647">
            <v>0</v>
          </cell>
          <cell r="AB647">
            <v>0</v>
          </cell>
          <cell r="AC647">
            <v>0</v>
          </cell>
          <cell r="AD647">
            <v>0</v>
          </cell>
          <cell r="AE647">
            <v>30.97</v>
          </cell>
          <cell r="AF647">
            <v>0</v>
          </cell>
          <cell r="AG647"/>
          <cell r="AH647"/>
          <cell r="AI647"/>
          <cell r="AJ647"/>
          <cell r="AK647"/>
          <cell r="AL647"/>
          <cell r="AM647"/>
          <cell r="AN647">
            <v>0</v>
          </cell>
          <cell r="AO647">
            <v>0</v>
          </cell>
          <cell r="AP647"/>
          <cell r="AQ647"/>
          <cell r="AR647"/>
          <cell r="AS647">
            <v>77</v>
          </cell>
          <cell r="AT647">
            <v>9.74</v>
          </cell>
          <cell r="AU647"/>
          <cell r="AV647">
            <v>0</v>
          </cell>
          <cell r="AW647">
            <v>0</v>
          </cell>
          <cell r="AX647">
            <v>0</v>
          </cell>
          <cell r="AY647">
            <v>0</v>
          </cell>
          <cell r="AZ647">
            <v>0</v>
          </cell>
          <cell r="BA647">
            <v>0</v>
          </cell>
          <cell r="BB647">
            <v>0</v>
          </cell>
          <cell r="BC647">
            <v>0</v>
          </cell>
          <cell r="BD647">
            <v>0</v>
          </cell>
          <cell r="BE647">
            <v>0</v>
          </cell>
          <cell r="BF647">
            <v>2.61</v>
          </cell>
          <cell r="BG647">
            <v>0</v>
          </cell>
          <cell r="BH647">
            <v>0</v>
          </cell>
          <cell r="BI647">
            <v>107.68</v>
          </cell>
          <cell r="BJ647">
            <v>0</v>
          </cell>
          <cell r="BK647">
            <v>0</v>
          </cell>
          <cell r="BL647">
            <v>7.9</v>
          </cell>
          <cell r="BM647">
            <v>0</v>
          </cell>
          <cell r="BN647">
            <v>0</v>
          </cell>
          <cell r="BO647">
            <v>227.74071731475601</v>
          </cell>
          <cell r="BP647">
            <v>112.682496792444</v>
          </cell>
          <cell r="BQ647">
            <v>0</v>
          </cell>
          <cell r="BR647">
            <v>215.55</v>
          </cell>
          <cell r="BS647">
            <v>671.69478698917305</v>
          </cell>
          <cell r="BT647">
            <v>316.7</v>
          </cell>
          <cell r="BU647">
            <v>152.38</v>
          </cell>
          <cell r="BV647">
            <v>1637.463</v>
          </cell>
          <cell r="BW647">
            <v>116.63</v>
          </cell>
          <cell r="BX647">
            <v>681.5</v>
          </cell>
          <cell r="BY647">
            <v>0</v>
          </cell>
          <cell r="BZ647">
            <v>0</v>
          </cell>
          <cell r="CA647">
            <v>8.1</v>
          </cell>
          <cell r="CB647">
            <v>4.9000000000000004</v>
          </cell>
          <cell r="CC647">
            <v>-6</v>
          </cell>
          <cell r="CD647">
            <v>221</v>
          </cell>
          <cell r="CE647">
            <v>5.0599999999999996</v>
          </cell>
          <cell r="CF647">
            <v>0</v>
          </cell>
          <cell r="CG647">
            <v>488</v>
          </cell>
          <cell r="CH647"/>
          <cell r="CI647">
            <v>0</v>
          </cell>
          <cell r="CJ647">
            <v>33.159999999999997</v>
          </cell>
          <cell r="CK647">
            <v>0</v>
          </cell>
          <cell r="CL647">
            <v>-97.9</v>
          </cell>
          <cell r="CM647">
            <v>0</v>
          </cell>
          <cell r="CN647">
            <v>52.2</v>
          </cell>
          <cell r="CO647">
            <v>86.6</v>
          </cell>
          <cell r="CP647">
            <v>5.4</v>
          </cell>
          <cell r="CQ647">
            <v>0</v>
          </cell>
          <cell r="CR647">
            <v>0</v>
          </cell>
          <cell r="CS647">
            <v>0</v>
          </cell>
          <cell r="CT647">
            <v>0</v>
          </cell>
          <cell r="CU647">
            <v>0</v>
          </cell>
          <cell r="CV647">
            <v>389</v>
          </cell>
          <cell r="CW647">
            <v>0</v>
          </cell>
          <cell r="CX647">
            <v>0</v>
          </cell>
          <cell r="CY647">
            <v>0</v>
          </cell>
          <cell r="CZ647">
            <v>391.95699999999999</v>
          </cell>
          <cell r="DA647">
            <v>120</v>
          </cell>
          <cell r="DB647">
            <v>0</v>
          </cell>
          <cell r="DC647">
            <v>0</v>
          </cell>
          <cell r="DD647">
            <v>0</v>
          </cell>
          <cell r="DE647">
            <v>0</v>
          </cell>
          <cell r="DF647">
            <v>0</v>
          </cell>
          <cell r="DG647">
            <v>0</v>
          </cell>
          <cell r="DH647">
            <v>72.855999999999995</v>
          </cell>
          <cell r="DI647">
            <v>0</v>
          </cell>
          <cell r="DJ647">
            <v>0</v>
          </cell>
          <cell r="DK647">
            <v>8.1</v>
          </cell>
          <cell r="DL647">
            <v>-47.851999999999997</v>
          </cell>
          <cell r="DM647">
            <v>0</v>
          </cell>
          <cell r="DN647">
            <v>0</v>
          </cell>
          <cell r="DO647">
            <v>0</v>
          </cell>
          <cell r="DP647">
            <v>0</v>
          </cell>
          <cell r="DQ647">
            <v>0</v>
          </cell>
          <cell r="DR647">
            <v>0</v>
          </cell>
          <cell r="DS647">
            <v>0</v>
          </cell>
          <cell r="DT647">
            <v>0</v>
          </cell>
          <cell r="DU647">
            <v>0</v>
          </cell>
          <cell r="DV647">
            <v>0</v>
          </cell>
          <cell r="DW647">
            <v>14</v>
          </cell>
          <cell r="DX647">
            <v>14.7168555046634</v>
          </cell>
          <cell r="DY647">
            <v>0.48</v>
          </cell>
          <cell r="DZ647">
            <v>0</v>
          </cell>
          <cell r="EA647">
            <v>125</v>
          </cell>
          <cell r="EB647">
            <v>245.5</v>
          </cell>
          <cell r="EC647">
            <v>0</v>
          </cell>
          <cell r="ED647">
            <v>4.8602222286938304</v>
          </cell>
          <cell r="EE647">
            <v>0</v>
          </cell>
          <cell r="EF647">
            <v>0</v>
          </cell>
          <cell r="EG647">
            <v>0.87</v>
          </cell>
          <cell r="EH647">
            <v>56.545182857142898</v>
          </cell>
          <cell r="EI647">
            <v>36.1</v>
          </cell>
          <cell r="EJ647">
            <v>0</v>
          </cell>
        </row>
        <row r="648">
          <cell r="B648">
            <v>0</v>
          </cell>
          <cell r="C648">
            <v>0</v>
          </cell>
          <cell r="D648">
            <v>0</v>
          </cell>
          <cell r="E648">
            <v>0</v>
          </cell>
          <cell r="F648">
            <v>0</v>
          </cell>
          <cell r="G648">
            <v>0</v>
          </cell>
          <cell r="H648">
            <v>61.48</v>
          </cell>
          <cell r="I648">
            <v>127</v>
          </cell>
          <cell r="J648">
            <v>0</v>
          </cell>
          <cell r="K648">
            <v>10.35</v>
          </cell>
          <cell r="L648">
            <v>0</v>
          </cell>
          <cell r="M648">
            <v>0</v>
          </cell>
          <cell r="N648">
            <v>0</v>
          </cell>
          <cell r="O648">
            <v>0</v>
          </cell>
          <cell r="P648">
            <v>0</v>
          </cell>
          <cell r="Q648">
            <v>0</v>
          </cell>
          <cell r="R648">
            <v>0</v>
          </cell>
          <cell r="S648">
            <v>0</v>
          </cell>
          <cell r="T648">
            <v>0</v>
          </cell>
          <cell r="U648">
            <v>0</v>
          </cell>
          <cell r="V648">
            <v>0</v>
          </cell>
          <cell r="W648">
            <v>0</v>
          </cell>
          <cell r="X648">
            <v>0</v>
          </cell>
          <cell r="Y648">
            <v>0</v>
          </cell>
          <cell r="Z648">
            <v>0</v>
          </cell>
          <cell r="AA648">
            <v>10.9</v>
          </cell>
          <cell r="AB648">
            <v>0</v>
          </cell>
          <cell r="AC648">
            <v>0</v>
          </cell>
          <cell r="AD648">
            <v>366.3</v>
          </cell>
          <cell r="AE648">
            <v>0</v>
          </cell>
          <cell r="AF648">
            <v>7.8</v>
          </cell>
          <cell r="AG648"/>
          <cell r="AH648"/>
          <cell r="AI648"/>
          <cell r="AJ648"/>
          <cell r="AK648"/>
          <cell r="AL648"/>
          <cell r="AM648"/>
          <cell r="AN648">
            <v>0</v>
          </cell>
          <cell r="AO648">
            <v>0</v>
          </cell>
          <cell r="AP648"/>
          <cell r="AQ648"/>
          <cell r="AR648"/>
          <cell r="AS648">
            <v>0</v>
          </cell>
          <cell r="AT648"/>
          <cell r="AU648"/>
          <cell r="AV648">
            <v>0</v>
          </cell>
          <cell r="AW648">
            <v>0</v>
          </cell>
          <cell r="AX648">
            <v>0</v>
          </cell>
          <cell r="AY648">
            <v>2589</v>
          </cell>
          <cell r="AZ648">
            <v>113.27</v>
          </cell>
          <cell r="BA648">
            <v>0</v>
          </cell>
          <cell r="BB648">
            <v>0</v>
          </cell>
          <cell r="BC648">
            <v>0</v>
          </cell>
          <cell r="BD648">
            <v>0</v>
          </cell>
          <cell r="BE648">
            <v>20.7</v>
          </cell>
          <cell r="BF648">
            <v>61.52</v>
          </cell>
          <cell r="BG648">
            <v>0</v>
          </cell>
          <cell r="BH648">
            <v>0</v>
          </cell>
          <cell r="BI648">
            <v>188.61</v>
          </cell>
          <cell r="BJ648">
            <v>0</v>
          </cell>
          <cell r="BK648">
            <v>55.5</v>
          </cell>
          <cell r="BL648">
            <v>0</v>
          </cell>
          <cell r="BM648">
            <v>0</v>
          </cell>
          <cell r="BN648">
            <v>0</v>
          </cell>
          <cell r="BO648">
            <v>0</v>
          </cell>
          <cell r="BP648">
            <v>0</v>
          </cell>
          <cell r="BQ648">
            <v>0</v>
          </cell>
          <cell r="BR648">
            <v>0</v>
          </cell>
          <cell r="BS648">
            <v>0</v>
          </cell>
          <cell r="BT648">
            <v>0</v>
          </cell>
          <cell r="BU648">
            <v>0</v>
          </cell>
          <cell r="BV648">
            <v>0.89400000000000002</v>
          </cell>
          <cell r="BW648">
            <v>0</v>
          </cell>
          <cell r="BX648">
            <v>0</v>
          </cell>
          <cell r="BY648">
            <v>0</v>
          </cell>
          <cell r="BZ648">
            <v>0.12180000000000001</v>
          </cell>
          <cell r="CA648">
            <v>5.7</v>
          </cell>
          <cell r="CB648">
            <v>0</v>
          </cell>
          <cell r="CC648">
            <v>0</v>
          </cell>
          <cell r="CD648">
            <v>0</v>
          </cell>
          <cell r="CE648">
            <v>0</v>
          </cell>
          <cell r="CF648">
            <v>0</v>
          </cell>
          <cell r="CG648">
            <v>5</v>
          </cell>
          <cell r="CH648"/>
          <cell r="CI648">
            <v>7.81</v>
          </cell>
          <cell r="CJ648">
            <v>0</v>
          </cell>
          <cell r="CK648">
            <v>0</v>
          </cell>
          <cell r="CL648">
            <v>70.900000000000006</v>
          </cell>
          <cell r="CM648">
            <v>0</v>
          </cell>
          <cell r="CN648">
            <v>0</v>
          </cell>
          <cell r="CO648">
            <v>49.1</v>
          </cell>
          <cell r="CP648">
            <v>0</v>
          </cell>
          <cell r="CQ648">
            <v>0</v>
          </cell>
          <cell r="CR648">
            <v>0</v>
          </cell>
          <cell r="CS648">
            <v>0</v>
          </cell>
          <cell r="CT648">
            <v>0</v>
          </cell>
          <cell r="CU648">
            <v>0</v>
          </cell>
          <cell r="CV648">
            <v>0</v>
          </cell>
          <cell r="CW648">
            <v>0</v>
          </cell>
          <cell r="CX648">
            <v>0</v>
          </cell>
          <cell r="CY648">
            <v>0</v>
          </cell>
          <cell r="CZ648">
            <v>0</v>
          </cell>
          <cell r="DA648">
            <v>0</v>
          </cell>
          <cell r="DB648">
            <v>0</v>
          </cell>
          <cell r="DC648">
            <v>0</v>
          </cell>
          <cell r="DD648">
            <v>0</v>
          </cell>
          <cell r="DE648">
            <v>0</v>
          </cell>
          <cell r="DF648">
            <v>0</v>
          </cell>
          <cell r="DG648">
            <v>0</v>
          </cell>
          <cell r="DH648">
            <v>0</v>
          </cell>
          <cell r="DI648">
            <v>0</v>
          </cell>
          <cell r="DJ648">
            <v>0</v>
          </cell>
          <cell r="DK648">
            <v>0</v>
          </cell>
          <cell r="DL648">
            <v>0</v>
          </cell>
          <cell r="DM648">
            <v>0</v>
          </cell>
          <cell r="DN648">
            <v>0</v>
          </cell>
          <cell r="DO648">
            <v>0</v>
          </cell>
          <cell r="DP648">
            <v>0</v>
          </cell>
          <cell r="DQ648">
            <v>0</v>
          </cell>
          <cell r="DR648">
            <v>0</v>
          </cell>
          <cell r="DS648">
            <v>78</v>
          </cell>
          <cell r="DT648">
            <v>0</v>
          </cell>
          <cell r="DU648">
            <v>0</v>
          </cell>
          <cell r="DV648">
            <v>0</v>
          </cell>
          <cell r="DW648">
            <v>0</v>
          </cell>
          <cell r="DX648">
            <v>7.6260923872000105E-2</v>
          </cell>
          <cell r="DY648">
            <v>0</v>
          </cell>
          <cell r="DZ648">
            <v>0</v>
          </cell>
          <cell r="EA648">
            <v>0</v>
          </cell>
          <cell r="EB648">
            <v>20</v>
          </cell>
          <cell r="EC648">
            <v>0</v>
          </cell>
          <cell r="ED648">
            <v>0</v>
          </cell>
          <cell r="EE648">
            <v>0</v>
          </cell>
          <cell r="EF648">
            <v>0</v>
          </cell>
          <cell r="EG648">
            <v>0</v>
          </cell>
          <cell r="EH648">
            <v>0</v>
          </cell>
          <cell r="EI648">
            <v>0</v>
          </cell>
          <cell r="EJ648">
            <v>0</v>
          </cell>
        </row>
        <row r="649">
          <cell r="B649">
            <v>0</v>
          </cell>
          <cell r="C649">
            <v>0</v>
          </cell>
          <cell r="D649">
            <v>0</v>
          </cell>
          <cell r="E649">
            <v>0</v>
          </cell>
          <cell r="F649">
            <v>0</v>
          </cell>
          <cell r="G649">
            <v>0</v>
          </cell>
          <cell r="H649">
            <v>0</v>
          </cell>
          <cell r="I649">
            <v>0</v>
          </cell>
          <cell r="J649">
            <v>0</v>
          </cell>
          <cell r="K649">
            <v>0</v>
          </cell>
          <cell r="L649">
            <v>0</v>
          </cell>
          <cell r="M649">
            <v>0</v>
          </cell>
          <cell r="N649">
            <v>0</v>
          </cell>
          <cell r="O649">
            <v>0</v>
          </cell>
          <cell r="P649">
            <v>0</v>
          </cell>
          <cell r="Q649">
            <v>0</v>
          </cell>
          <cell r="R649">
            <v>0</v>
          </cell>
          <cell r="S649">
            <v>0</v>
          </cell>
          <cell r="T649">
            <v>0</v>
          </cell>
          <cell r="U649">
            <v>0</v>
          </cell>
          <cell r="V649">
            <v>0</v>
          </cell>
          <cell r="W649">
            <v>0</v>
          </cell>
          <cell r="X649">
            <v>0</v>
          </cell>
          <cell r="Y649">
            <v>0</v>
          </cell>
          <cell r="Z649">
            <v>0</v>
          </cell>
          <cell r="AA649">
            <v>0</v>
          </cell>
          <cell r="AB649">
            <v>0</v>
          </cell>
          <cell r="AC649">
            <v>0</v>
          </cell>
          <cell r="AD649">
            <v>0</v>
          </cell>
          <cell r="AE649">
            <v>0</v>
          </cell>
          <cell r="AF649">
            <v>0</v>
          </cell>
          <cell r="AG649"/>
          <cell r="AH649"/>
          <cell r="AI649"/>
          <cell r="AJ649"/>
          <cell r="AK649"/>
          <cell r="AL649"/>
          <cell r="AM649"/>
          <cell r="AN649">
            <v>0</v>
          </cell>
          <cell r="AO649">
            <v>0</v>
          </cell>
          <cell r="AP649"/>
          <cell r="AQ649"/>
          <cell r="AR649"/>
          <cell r="AS649"/>
          <cell r="AT649"/>
          <cell r="AU649"/>
          <cell r="AV649"/>
          <cell r="AW649">
            <v>0</v>
          </cell>
          <cell r="AX649">
            <v>0</v>
          </cell>
          <cell r="AY649">
            <v>0</v>
          </cell>
          <cell r="AZ649">
            <v>0</v>
          </cell>
          <cell r="BA649">
            <v>0</v>
          </cell>
          <cell r="BB649">
            <v>0</v>
          </cell>
          <cell r="BC649">
            <v>0</v>
          </cell>
          <cell r="BD649">
            <v>0</v>
          </cell>
          <cell r="BE649">
            <v>0</v>
          </cell>
          <cell r="BF649">
            <v>0</v>
          </cell>
          <cell r="BG649">
            <v>0</v>
          </cell>
          <cell r="BH649">
            <v>0</v>
          </cell>
          <cell r="BI649">
            <v>0</v>
          </cell>
          <cell r="BJ649">
            <v>0</v>
          </cell>
          <cell r="BK649">
            <v>0</v>
          </cell>
          <cell r="BL649">
            <v>0</v>
          </cell>
          <cell r="BM649">
            <v>0</v>
          </cell>
          <cell r="BN649">
            <v>0</v>
          </cell>
          <cell r="BO649">
            <v>0</v>
          </cell>
          <cell r="BP649">
            <v>0</v>
          </cell>
          <cell r="BQ649">
            <v>0</v>
          </cell>
          <cell r="BR649">
            <v>0</v>
          </cell>
          <cell r="BS649">
            <v>0</v>
          </cell>
          <cell r="BT649">
            <v>0</v>
          </cell>
          <cell r="BU649">
            <v>0</v>
          </cell>
          <cell r="BV649">
            <v>0</v>
          </cell>
          <cell r="BW649">
            <v>0</v>
          </cell>
          <cell r="BX649">
            <v>0</v>
          </cell>
          <cell r="BY649">
            <v>0</v>
          </cell>
          <cell r="BZ649">
            <v>0</v>
          </cell>
          <cell r="CA649">
            <v>0</v>
          </cell>
          <cell r="CB649">
            <v>0</v>
          </cell>
          <cell r="CC649">
            <v>0</v>
          </cell>
          <cell r="CD649">
            <v>0</v>
          </cell>
          <cell r="CE649">
            <v>0</v>
          </cell>
          <cell r="CF649">
            <v>0</v>
          </cell>
          <cell r="CG649">
            <v>0</v>
          </cell>
          <cell r="CH649">
            <v>0</v>
          </cell>
          <cell r="CI649">
            <v>0</v>
          </cell>
          <cell r="CJ649">
            <v>0</v>
          </cell>
          <cell r="CK649">
            <v>0</v>
          </cell>
          <cell r="CL649">
            <v>0</v>
          </cell>
          <cell r="CM649">
            <v>0</v>
          </cell>
          <cell r="CN649">
            <v>0</v>
          </cell>
          <cell r="CO649">
            <v>0</v>
          </cell>
          <cell r="CP649">
            <v>0</v>
          </cell>
          <cell r="CQ649">
            <v>0</v>
          </cell>
          <cell r="CR649">
            <v>0</v>
          </cell>
          <cell r="CS649">
            <v>0</v>
          </cell>
          <cell r="CT649">
            <v>0</v>
          </cell>
          <cell r="CU649">
            <v>0</v>
          </cell>
          <cell r="CV649">
            <v>0</v>
          </cell>
          <cell r="CW649">
            <v>0</v>
          </cell>
          <cell r="CX649">
            <v>0</v>
          </cell>
          <cell r="CY649">
            <v>0</v>
          </cell>
          <cell r="CZ649">
            <v>0</v>
          </cell>
          <cell r="DA649">
            <v>0</v>
          </cell>
          <cell r="DB649">
            <v>0</v>
          </cell>
          <cell r="DC649">
            <v>0</v>
          </cell>
          <cell r="DD649">
            <v>0</v>
          </cell>
          <cell r="DE649">
            <v>0</v>
          </cell>
          <cell r="DF649">
            <v>0</v>
          </cell>
          <cell r="DG649">
            <v>0</v>
          </cell>
          <cell r="DH649">
            <v>0</v>
          </cell>
          <cell r="DI649">
            <v>0</v>
          </cell>
          <cell r="DJ649">
            <v>0</v>
          </cell>
          <cell r="DK649">
            <v>0</v>
          </cell>
          <cell r="DL649">
            <v>0</v>
          </cell>
          <cell r="DM649">
            <v>0</v>
          </cell>
          <cell r="DN649">
            <v>0</v>
          </cell>
          <cell r="DO649">
            <v>0</v>
          </cell>
          <cell r="DP649">
            <v>0</v>
          </cell>
          <cell r="DQ649">
            <v>0</v>
          </cell>
          <cell r="DR649">
            <v>0</v>
          </cell>
          <cell r="DS649">
            <v>0</v>
          </cell>
          <cell r="DT649">
            <v>0</v>
          </cell>
          <cell r="DU649">
            <v>0</v>
          </cell>
          <cell r="DV649">
            <v>0</v>
          </cell>
          <cell r="DW649">
            <v>0</v>
          </cell>
          <cell r="DX649">
            <v>0</v>
          </cell>
          <cell r="DY649">
            <v>0</v>
          </cell>
          <cell r="DZ649">
            <v>0</v>
          </cell>
          <cell r="EA649">
            <v>0</v>
          </cell>
          <cell r="EB649">
            <v>0</v>
          </cell>
          <cell r="EC649">
            <v>0</v>
          </cell>
          <cell r="ED649">
            <v>0</v>
          </cell>
          <cell r="EE649">
            <v>0</v>
          </cell>
          <cell r="EF649">
            <v>0</v>
          </cell>
          <cell r="EG649">
            <v>0</v>
          </cell>
          <cell r="EH649">
            <v>0</v>
          </cell>
          <cell r="EI649">
            <v>0</v>
          </cell>
          <cell r="EJ649">
            <v>0</v>
          </cell>
        </row>
        <row r="650">
          <cell r="B650">
            <v>0</v>
          </cell>
          <cell r="C650">
            <v>3</v>
          </cell>
          <cell r="D650">
            <v>0</v>
          </cell>
          <cell r="E650">
            <v>0</v>
          </cell>
          <cell r="F650">
            <v>0</v>
          </cell>
          <cell r="G650">
            <v>0</v>
          </cell>
          <cell r="H650">
            <v>0</v>
          </cell>
          <cell r="I650">
            <v>72</v>
          </cell>
          <cell r="J650">
            <v>0</v>
          </cell>
          <cell r="K650">
            <v>0</v>
          </cell>
          <cell r="L650">
            <v>61.7</v>
          </cell>
          <cell r="M650">
            <v>0</v>
          </cell>
          <cell r="N650">
            <v>0</v>
          </cell>
          <cell r="O650">
            <v>0</v>
          </cell>
          <cell r="P650">
            <v>0</v>
          </cell>
          <cell r="Q650">
            <v>0</v>
          </cell>
          <cell r="R650">
            <v>0</v>
          </cell>
          <cell r="S650">
            <v>15.3</v>
          </cell>
          <cell r="T650">
            <v>0</v>
          </cell>
          <cell r="U650">
            <v>0</v>
          </cell>
          <cell r="V650">
            <v>0</v>
          </cell>
          <cell r="W650">
            <v>0</v>
          </cell>
          <cell r="X650"/>
          <cell r="Y650">
            <v>0</v>
          </cell>
          <cell r="Z650">
            <v>0</v>
          </cell>
          <cell r="AA650">
            <v>1659</v>
          </cell>
          <cell r="AB650">
            <v>0</v>
          </cell>
          <cell r="AC650">
            <v>0</v>
          </cell>
          <cell r="AD650">
            <v>109.4</v>
          </cell>
          <cell r="AE650">
            <v>10.9</v>
          </cell>
          <cell r="AF650">
            <v>0</v>
          </cell>
          <cell r="AG650"/>
          <cell r="AH650"/>
          <cell r="AI650"/>
          <cell r="AJ650"/>
          <cell r="AK650"/>
          <cell r="AL650"/>
          <cell r="AM650"/>
          <cell r="AN650">
            <v>0</v>
          </cell>
          <cell r="AO650">
            <v>0</v>
          </cell>
          <cell r="AP650"/>
          <cell r="AQ650"/>
          <cell r="AR650"/>
          <cell r="AS650">
            <v>1069.2</v>
          </cell>
          <cell r="AT650"/>
          <cell r="AU650"/>
          <cell r="AV650">
            <v>0</v>
          </cell>
          <cell r="AW650">
            <v>300</v>
          </cell>
          <cell r="AX650">
            <v>0</v>
          </cell>
          <cell r="AY650">
            <v>137</v>
          </cell>
          <cell r="AZ650">
            <v>0</v>
          </cell>
          <cell r="BA650">
            <v>0</v>
          </cell>
          <cell r="BB650">
            <v>0</v>
          </cell>
          <cell r="BC650">
            <v>0</v>
          </cell>
          <cell r="BD650">
            <v>0</v>
          </cell>
          <cell r="BE650">
            <v>51</v>
          </cell>
          <cell r="BF650">
            <v>9.1999999999999993</v>
          </cell>
          <cell r="BG650">
            <v>0</v>
          </cell>
          <cell r="BH650">
            <v>58.5</v>
          </cell>
          <cell r="BI650">
            <v>0</v>
          </cell>
          <cell r="BJ650">
            <v>0</v>
          </cell>
          <cell r="BK650">
            <v>0</v>
          </cell>
          <cell r="BL650">
            <v>0</v>
          </cell>
          <cell r="BM650">
            <v>0</v>
          </cell>
          <cell r="BN650">
            <v>0</v>
          </cell>
          <cell r="BO650">
            <v>0</v>
          </cell>
          <cell r="BP650">
            <v>0</v>
          </cell>
          <cell r="BQ650">
            <v>0</v>
          </cell>
          <cell r="BR650">
            <v>0</v>
          </cell>
          <cell r="BS650">
            <v>0</v>
          </cell>
          <cell r="BT650">
            <v>3.3</v>
          </cell>
          <cell r="BU650">
            <v>0</v>
          </cell>
          <cell r="BV650">
            <v>0</v>
          </cell>
          <cell r="BW650">
            <v>0</v>
          </cell>
          <cell r="BX650">
            <v>2028.2</v>
          </cell>
          <cell r="BY650">
            <v>0</v>
          </cell>
          <cell r="BZ650">
            <v>0</v>
          </cell>
          <cell r="CA650">
            <v>0</v>
          </cell>
          <cell r="CB650">
            <v>0</v>
          </cell>
          <cell r="CC650">
            <v>0</v>
          </cell>
          <cell r="CD650">
            <v>0</v>
          </cell>
          <cell r="CE650">
            <v>0.5</v>
          </cell>
          <cell r="CF650">
            <v>0</v>
          </cell>
          <cell r="CG650">
            <v>2993</v>
          </cell>
          <cell r="CH650">
            <v>0</v>
          </cell>
          <cell r="CI650">
            <v>0.09</v>
          </cell>
          <cell r="CJ650">
            <v>0</v>
          </cell>
          <cell r="CK650">
            <v>0</v>
          </cell>
          <cell r="CL650">
            <v>0</v>
          </cell>
          <cell r="CM650">
            <v>0</v>
          </cell>
          <cell r="CN650">
            <v>0</v>
          </cell>
          <cell r="CO650">
            <v>0</v>
          </cell>
          <cell r="CP650">
            <v>0</v>
          </cell>
          <cell r="CQ650">
            <v>0</v>
          </cell>
          <cell r="CR650">
            <v>0</v>
          </cell>
          <cell r="CS650">
            <v>0</v>
          </cell>
          <cell r="CT650">
            <v>0</v>
          </cell>
          <cell r="CU650">
            <v>0</v>
          </cell>
          <cell r="CV650">
            <v>0</v>
          </cell>
          <cell r="CW650">
            <v>0</v>
          </cell>
          <cell r="CX650">
            <v>0</v>
          </cell>
          <cell r="CY650">
            <v>0</v>
          </cell>
          <cell r="CZ650">
            <v>0</v>
          </cell>
          <cell r="DA650">
            <v>0</v>
          </cell>
          <cell r="DB650">
            <v>0</v>
          </cell>
          <cell r="DC650">
            <v>0</v>
          </cell>
          <cell r="DD650">
            <v>0</v>
          </cell>
          <cell r="DE650">
            <v>0</v>
          </cell>
          <cell r="DF650">
            <v>0</v>
          </cell>
          <cell r="DG650">
            <v>0</v>
          </cell>
          <cell r="DH650">
            <v>0</v>
          </cell>
          <cell r="DI650">
            <v>0</v>
          </cell>
          <cell r="DJ650">
            <v>0</v>
          </cell>
          <cell r="DK650">
            <v>0</v>
          </cell>
          <cell r="DL650">
            <v>0</v>
          </cell>
          <cell r="DM650">
            <v>0</v>
          </cell>
          <cell r="DN650">
            <v>0</v>
          </cell>
          <cell r="DO650">
            <v>0</v>
          </cell>
          <cell r="DP650">
            <v>0</v>
          </cell>
          <cell r="DQ650">
            <v>0</v>
          </cell>
          <cell r="DR650">
            <v>0</v>
          </cell>
          <cell r="DS650">
            <v>0</v>
          </cell>
          <cell r="DT650">
            <v>0</v>
          </cell>
          <cell r="DU650">
            <v>0</v>
          </cell>
          <cell r="DV650">
            <v>0</v>
          </cell>
          <cell r="DW650">
            <v>0</v>
          </cell>
          <cell r="DX650">
            <v>0</v>
          </cell>
          <cell r="DY650">
            <v>0</v>
          </cell>
          <cell r="DZ650">
            <v>0</v>
          </cell>
          <cell r="EA650">
            <v>0</v>
          </cell>
          <cell r="EB650">
            <v>0</v>
          </cell>
          <cell r="EC650">
            <v>0</v>
          </cell>
          <cell r="ED650">
            <v>0</v>
          </cell>
          <cell r="EE650">
            <v>0</v>
          </cell>
          <cell r="EF650">
            <v>0</v>
          </cell>
          <cell r="EG650">
            <v>0</v>
          </cell>
          <cell r="EH650">
            <v>0</v>
          </cell>
          <cell r="EI650">
            <v>0</v>
          </cell>
          <cell r="EJ650">
            <v>0</v>
          </cell>
        </row>
        <row r="651">
          <cell r="B651">
            <v>0</v>
          </cell>
          <cell r="C651">
            <v>3</v>
          </cell>
          <cell r="D651">
            <v>0</v>
          </cell>
          <cell r="E651">
            <v>0</v>
          </cell>
          <cell r="F651">
            <v>0</v>
          </cell>
          <cell r="G651">
            <v>0</v>
          </cell>
          <cell r="H651">
            <v>61.48</v>
          </cell>
          <cell r="I651">
            <v>340</v>
          </cell>
          <cell r="J651">
            <v>224</v>
          </cell>
          <cell r="K651">
            <v>10.35</v>
          </cell>
          <cell r="L651">
            <v>61.7</v>
          </cell>
          <cell r="M651">
            <v>0</v>
          </cell>
          <cell r="N651">
            <v>9.6999999999999993</v>
          </cell>
          <cell r="O651">
            <v>0</v>
          </cell>
          <cell r="P651">
            <v>0</v>
          </cell>
          <cell r="Q651">
            <v>0</v>
          </cell>
          <cell r="R651">
            <v>0</v>
          </cell>
          <cell r="S651">
            <v>15.3</v>
          </cell>
          <cell r="T651">
            <v>0</v>
          </cell>
          <cell r="U651">
            <v>0</v>
          </cell>
          <cell r="V651">
            <v>0</v>
          </cell>
          <cell r="W651">
            <v>89</v>
          </cell>
          <cell r="X651">
            <v>0</v>
          </cell>
          <cell r="Y651">
            <v>12.956</v>
          </cell>
          <cell r="Z651">
            <v>34.1</v>
          </cell>
          <cell r="AA651">
            <v>1669.9</v>
          </cell>
          <cell r="AB651">
            <v>0</v>
          </cell>
          <cell r="AC651">
            <v>0</v>
          </cell>
          <cell r="AD651">
            <v>475.7</v>
          </cell>
          <cell r="AE651">
            <v>41.87</v>
          </cell>
          <cell r="AF651">
            <v>7.8</v>
          </cell>
          <cell r="AG651">
            <v>0</v>
          </cell>
          <cell r="AH651">
            <v>0</v>
          </cell>
          <cell r="AI651">
            <v>0</v>
          </cell>
          <cell r="AJ651">
            <v>0</v>
          </cell>
          <cell r="AK651">
            <v>0</v>
          </cell>
          <cell r="AL651">
            <v>0</v>
          </cell>
          <cell r="AM651"/>
          <cell r="AN651">
            <v>0</v>
          </cell>
          <cell r="AO651">
            <v>0</v>
          </cell>
          <cell r="AP651">
            <v>0</v>
          </cell>
          <cell r="AQ651">
            <v>0</v>
          </cell>
          <cell r="AR651">
            <v>0</v>
          </cell>
          <cell r="AS651">
            <v>1146.2</v>
          </cell>
          <cell r="AT651">
            <v>9.74</v>
          </cell>
          <cell r="AU651">
            <v>0</v>
          </cell>
          <cell r="AV651">
            <v>0</v>
          </cell>
          <cell r="AW651">
            <v>300</v>
          </cell>
          <cell r="AX651">
            <v>0</v>
          </cell>
          <cell r="AY651">
            <v>2726</v>
          </cell>
          <cell r="AZ651">
            <v>113.27</v>
          </cell>
          <cell r="BA651">
            <v>0</v>
          </cell>
          <cell r="BB651">
            <v>0</v>
          </cell>
          <cell r="BC651">
            <v>0</v>
          </cell>
          <cell r="BD651">
            <v>0</v>
          </cell>
          <cell r="BE651">
            <v>71.7</v>
          </cell>
          <cell r="BF651">
            <v>73.33</v>
          </cell>
          <cell r="BG651">
            <v>0</v>
          </cell>
          <cell r="BH651">
            <v>58.5</v>
          </cell>
          <cell r="BI651">
            <v>296.29000000000002</v>
          </cell>
          <cell r="BJ651">
            <v>0</v>
          </cell>
          <cell r="BK651">
            <v>55.5</v>
          </cell>
          <cell r="BL651">
            <v>7.9</v>
          </cell>
          <cell r="BM651">
            <v>0</v>
          </cell>
          <cell r="BN651">
            <v>0</v>
          </cell>
          <cell r="BO651">
            <v>227.74071731475601</v>
          </cell>
          <cell r="BP651">
            <v>112.682496792444</v>
          </cell>
          <cell r="BQ651">
            <v>0</v>
          </cell>
          <cell r="BR651">
            <v>215.55</v>
          </cell>
          <cell r="BS651">
            <v>671.69478698917305</v>
          </cell>
          <cell r="BT651">
            <v>320</v>
          </cell>
          <cell r="BU651">
            <v>152.38</v>
          </cell>
          <cell r="BV651">
            <v>1638.357</v>
          </cell>
          <cell r="BW651">
            <v>116.63</v>
          </cell>
          <cell r="BX651">
            <v>2709.7</v>
          </cell>
          <cell r="BY651">
            <v>0</v>
          </cell>
          <cell r="BZ651">
            <v>0.12180000000000001</v>
          </cell>
          <cell r="CA651">
            <v>13.8</v>
          </cell>
          <cell r="CB651">
            <v>4.9000000000000004</v>
          </cell>
          <cell r="CC651">
            <v>-6</v>
          </cell>
          <cell r="CD651">
            <v>221</v>
          </cell>
          <cell r="CE651">
            <v>5.56</v>
          </cell>
          <cell r="CF651">
            <v>0</v>
          </cell>
          <cell r="CG651">
            <v>3486</v>
          </cell>
          <cell r="CH651">
            <v>0</v>
          </cell>
          <cell r="CI651">
            <v>7.9</v>
          </cell>
          <cell r="CJ651">
            <v>33.159999999999997</v>
          </cell>
          <cell r="CK651">
            <v>0</v>
          </cell>
          <cell r="CL651">
            <v>-27</v>
          </cell>
          <cell r="CM651">
            <v>0</v>
          </cell>
          <cell r="CN651">
            <v>52.2</v>
          </cell>
          <cell r="CO651">
            <v>135.69999999999999</v>
          </cell>
          <cell r="CP651">
            <v>5.4</v>
          </cell>
          <cell r="CQ651">
            <v>0</v>
          </cell>
          <cell r="CR651">
            <v>0</v>
          </cell>
          <cell r="CS651">
            <v>0</v>
          </cell>
          <cell r="CT651">
            <v>0</v>
          </cell>
          <cell r="CU651">
            <v>0</v>
          </cell>
          <cell r="CV651">
            <v>389</v>
          </cell>
          <cell r="CW651">
            <v>0</v>
          </cell>
          <cell r="CX651">
            <v>0</v>
          </cell>
          <cell r="CY651">
            <v>0</v>
          </cell>
          <cell r="CZ651">
            <v>391.95699999999999</v>
          </cell>
          <cell r="DA651">
            <v>120</v>
          </cell>
          <cell r="DB651">
            <v>0</v>
          </cell>
          <cell r="DC651">
            <v>0</v>
          </cell>
          <cell r="DD651">
            <v>0</v>
          </cell>
          <cell r="DE651">
            <v>0</v>
          </cell>
          <cell r="DF651">
            <v>0</v>
          </cell>
          <cell r="DG651">
            <v>0</v>
          </cell>
          <cell r="DH651">
            <v>72.855999999999995</v>
          </cell>
          <cell r="DI651">
            <v>0</v>
          </cell>
          <cell r="DJ651">
            <v>0</v>
          </cell>
          <cell r="DK651">
            <v>8.1</v>
          </cell>
          <cell r="DL651">
            <v>-47.851999999999997</v>
          </cell>
          <cell r="DM651">
            <v>0</v>
          </cell>
          <cell r="DN651">
            <v>0</v>
          </cell>
          <cell r="DO651">
            <v>0</v>
          </cell>
          <cell r="DP651">
            <v>0</v>
          </cell>
          <cell r="DQ651">
            <v>0</v>
          </cell>
          <cell r="DR651">
            <v>0</v>
          </cell>
          <cell r="DS651">
            <v>78</v>
          </cell>
          <cell r="DT651">
            <v>0</v>
          </cell>
          <cell r="DU651">
            <v>0</v>
          </cell>
          <cell r="DV651">
            <v>0</v>
          </cell>
          <cell r="DW651">
            <v>14</v>
          </cell>
          <cell r="DX651">
            <v>14.7931164285354</v>
          </cell>
          <cell r="DY651">
            <v>0.48</v>
          </cell>
          <cell r="DZ651">
            <v>0</v>
          </cell>
          <cell r="EA651">
            <v>125</v>
          </cell>
          <cell r="EB651">
            <v>265.5</v>
          </cell>
          <cell r="EC651">
            <v>0</v>
          </cell>
          <cell r="ED651">
            <v>4.8602222286938304</v>
          </cell>
          <cell r="EE651">
            <v>0</v>
          </cell>
          <cell r="EF651">
            <v>0</v>
          </cell>
          <cell r="EG651">
            <v>0.87</v>
          </cell>
          <cell r="EH651">
            <v>56.545182857142898</v>
          </cell>
          <cell r="EI651">
            <v>36.1</v>
          </cell>
          <cell r="EJ651">
            <v>0</v>
          </cell>
        </row>
        <row r="652">
          <cell r="B652">
            <v>0</v>
          </cell>
          <cell r="C652">
            <v>0</v>
          </cell>
          <cell r="D652">
            <v>0</v>
          </cell>
          <cell r="E652">
            <v>0</v>
          </cell>
          <cell r="F652">
            <v>0</v>
          </cell>
          <cell r="G652">
            <v>0</v>
          </cell>
          <cell r="H652">
            <v>0</v>
          </cell>
          <cell r="I652">
            <v>0</v>
          </cell>
          <cell r="J652">
            <v>213</v>
          </cell>
          <cell r="K652">
            <v>0</v>
          </cell>
          <cell r="L652">
            <v>0</v>
          </cell>
          <cell r="M652">
            <v>239</v>
          </cell>
          <cell r="N652">
            <v>8.9</v>
          </cell>
          <cell r="O652">
            <v>0</v>
          </cell>
          <cell r="P652">
            <v>0</v>
          </cell>
          <cell r="Q652">
            <v>0</v>
          </cell>
          <cell r="R652">
            <v>0</v>
          </cell>
          <cell r="S652">
            <v>0</v>
          </cell>
          <cell r="T652">
            <v>0</v>
          </cell>
          <cell r="U652">
            <v>0</v>
          </cell>
          <cell r="V652">
            <v>0</v>
          </cell>
          <cell r="W652">
            <v>104</v>
          </cell>
          <cell r="X652">
            <v>0</v>
          </cell>
          <cell r="Y652">
            <v>13.641</v>
          </cell>
          <cell r="Z652">
            <v>34.1</v>
          </cell>
          <cell r="AA652">
            <v>0</v>
          </cell>
          <cell r="AB652">
            <v>0</v>
          </cell>
          <cell r="AC652">
            <v>0</v>
          </cell>
          <cell r="AD652">
            <v>0</v>
          </cell>
          <cell r="AE652">
            <v>30.97</v>
          </cell>
          <cell r="AF652">
            <v>0</v>
          </cell>
          <cell r="AG652"/>
          <cell r="AH652"/>
          <cell r="AI652"/>
          <cell r="AJ652"/>
          <cell r="AK652"/>
          <cell r="AL652"/>
          <cell r="AM652"/>
          <cell r="AN652">
            <v>0</v>
          </cell>
          <cell r="AO652">
            <v>0</v>
          </cell>
          <cell r="AP652"/>
          <cell r="AQ652"/>
          <cell r="AR652"/>
          <cell r="AS652">
            <v>77.3</v>
          </cell>
          <cell r="AT652">
            <v>19.91</v>
          </cell>
          <cell r="AU652"/>
          <cell r="AV652">
            <v>0</v>
          </cell>
          <cell r="AW652">
            <v>0</v>
          </cell>
          <cell r="AX652">
            <v>0</v>
          </cell>
          <cell r="AY652">
            <v>0</v>
          </cell>
          <cell r="AZ652">
            <v>0</v>
          </cell>
          <cell r="BA652">
            <v>0</v>
          </cell>
          <cell r="BB652">
            <v>0</v>
          </cell>
          <cell r="BC652">
            <v>0</v>
          </cell>
          <cell r="BD652">
            <v>0</v>
          </cell>
          <cell r="BE652">
            <v>0</v>
          </cell>
          <cell r="BF652">
            <v>0</v>
          </cell>
          <cell r="BG652">
            <v>0</v>
          </cell>
          <cell r="BH652">
            <v>0</v>
          </cell>
          <cell r="BI652">
            <v>106.98</v>
          </cell>
          <cell r="BJ652">
            <v>0</v>
          </cell>
          <cell r="BK652">
            <v>0</v>
          </cell>
          <cell r="BL652">
            <v>8.1</v>
          </cell>
          <cell r="BM652">
            <v>0</v>
          </cell>
          <cell r="BN652">
            <v>0</v>
          </cell>
          <cell r="BO652">
            <v>465.07511842807997</v>
          </cell>
          <cell r="BP652">
            <v>115.61224170904801</v>
          </cell>
          <cell r="BQ652">
            <v>0</v>
          </cell>
          <cell r="BR652">
            <v>215.4</v>
          </cell>
          <cell r="BS652">
            <v>691.23753476795696</v>
          </cell>
          <cell r="BT652">
            <v>302.5</v>
          </cell>
          <cell r="BU652">
            <v>160.69999999999999</v>
          </cell>
          <cell r="BV652">
            <v>1761.5260000000001</v>
          </cell>
          <cell r="BW652">
            <v>368.35</v>
          </cell>
          <cell r="BX652">
            <v>111.69</v>
          </cell>
          <cell r="BY652">
            <v>0</v>
          </cell>
          <cell r="BZ652">
            <v>0</v>
          </cell>
          <cell r="CA652">
            <v>12.5</v>
          </cell>
          <cell r="CB652">
            <v>4.9000000000000004</v>
          </cell>
          <cell r="CC652">
            <v>36</v>
          </cell>
          <cell r="CD652">
            <v>237</v>
          </cell>
          <cell r="CE652">
            <v>5.05</v>
          </cell>
          <cell r="CF652">
            <v>0</v>
          </cell>
          <cell r="CG652">
            <v>0</v>
          </cell>
          <cell r="CH652"/>
          <cell r="CI652">
            <v>0</v>
          </cell>
          <cell r="CJ652">
            <v>42.18</v>
          </cell>
          <cell r="CK652">
            <v>0</v>
          </cell>
          <cell r="CL652">
            <v>187.5</v>
          </cell>
          <cell r="CM652">
            <v>21.1</v>
          </cell>
          <cell r="CN652">
            <v>51.7</v>
          </cell>
          <cell r="CO652">
            <v>101.6</v>
          </cell>
          <cell r="CP652">
            <v>8.3000000000000007</v>
          </cell>
          <cell r="CQ652">
            <v>0</v>
          </cell>
          <cell r="CR652">
            <v>0</v>
          </cell>
          <cell r="CS652">
            <v>0</v>
          </cell>
          <cell r="CT652">
            <v>0</v>
          </cell>
          <cell r="CU652">
            <v>0</v>
          </cell>
          <cell r="CV652">
            <v>267</v>
          </cell>
          <cell r="CW652">
            <v>0</v>
          </cell>
          <cell r="CX652">
            <v>0</v>
          </cell>
          <cell r="CY652">
            <v>0</v>
          </cell>
          <cell r="CZ652">
            <v>0</v>
          </cell>
          <cell r="DA652">
            <v>120</v>
          </cell>
          <cell r="DB652">
            <v>0</v>
          </cell>
          <cell r="DC652">
            <v>0</v>
          </cell>
          <cell r="DD652">
            <v>0</v>
          </cell>
          <cell r="DE652">
            <v>0</v>
          </cell>
          <cell r="DF652">
            <v>0</v>
          </cell>
          <cell r="DG652">
            <v>0</v>
          </cell>
          <cell r="DH652">
            <v>83.212999999999994</v>
          </cell>
          <cell r="DI652">
            <v>0</v>
          </cell>
          <cell r="DJ652">
            <v>0</v>
          </cell>
          <cell r="DK652">
            <v>11.852</v>
          </cell>
          <cell r="DL652">
            <v>47.664000000000001</v>
          </cell>
          <cell r="DM652">
            <v>0</v>
          </cell>
          <cell r="DN652">
            <v>0</v>
          </cell>
          <cell r="DO652">
            <v>0</v>
          </cell>
          <cell r="DP652">
            <v>0</v>
          </cell>
          <cell r="DQ652">
            <v>0</v>
          </cell>
          <cell r="DR652">
            <v>0</v>
          </cell>
          <cell r="DS652">
            <v>0</v>
          </cell>
          <cell r="DT652">
            <v>0</v>
          </cell>
          <cell r="DU652">
            <v>0</v>
          </cell>
          <cell r="DV652">
            <v>0</v>
          </cell>
          <cell r="DW652">
            <v>14</v>
          </cell>
          <cell r="DX652">
            <v>1.2</v>
          </cell>
          <cell r="DY652">
            <v>0.3</v>
          </cell>
          <cell r="DZ652">
            <v>0</v>
          </cell>
          <cell r="EA652">
            <v>0</v>
          </cell>
          <cell r="EB652">
            <v>276.10000000000002</v>
          </cell>
          <cell r="EC652">
            <v>0</v>
          </cell>
          <cell r="ED652">
            <v>0</v>
          </cell>
          <cell r="EE652">
            <v>0</v>
          </cell>
          <cell r="EF652">
            <v>0</v>
          </cell>
          <cell r="EG652">
            <v>0.96</v>
          </cell>
          <cell r="EH652">
            <v>0</v>
          </cell>
          <cell r="EI652">
            <v>34.700000000000003</v>
          </cell>
          <cell r="EJ652">
            <v>0</v>
          </cell>
        </row>
        <row r="653">
          <cell r="B653">
            <v>0</v>
          </cell>
          <cell r="C653">
            <v>0</v>
          </cell>
          <cell r="D653">
            <v>0</v>
          </cell>
          <cell r="E653">
            <v>0</v>
          </cell>
          <cell r="F653">
            <v>0</v>
          </cell>
          <cell r="G653">
            <v>0</v>
          </cell>
          <cell r="H653">
            <v>59.4</v>
          </cell>
          <cell r="I653">
            <v>0</v>
          </cell>
          <cell r="J653">
            <v>0</v>
          </cell>
          <cell r="K653">
            <v>8.4700000000000006</v>
          </cell>
          <cell r="L653">
            <v>0</v>
          </cell>
          <cell r="M653">
            <v>0</v>
          </cell>
          <cell r="N653">
            <v>0</v>
          </cell>
          <cell r="O653">
            <v>0</v>
          </cell>
          <cell r="P653">
            <v>0</v>
          </cell>
          <cell r="Q653">
            <v>0</v>
          </cell>
          <cell r="R653">
            <v>0</v>
          </cell>
          <cell r="S653">
            <v>0</v>
          </cell>
          <cell r="T653">
            <v>0</v>
          </cell>
          <cell r="U653">
            <v>0</v>
          </cell>
          <cell r="V653">
            <v>0</v>
          </cell>
          <cell r="W653">
            <v>0</v>
          </cell>
          <cell r="X653">
            <v>0</v>
          </cell>
          <cell r="Y653">
            <v>0</v>
          </cell>
          <cell r="Z653">
            <v>0</v>
          </cell>
          <cell r="AA653">
            <v>7.9</v>
          </cell>
          <cell r="AB653">
            <v>0</v>
          </cell>
          <cell r="AC653">
            <v>0</v>
          </cell>
          <cell r="AD653">
            <v>314.2</v>
          </cell>
          <cell r="AE653">
            <v>0</v>
          </cell>
          <cell r="AF653">
            <v>8.1</v>
          </cell>
          <cell r="AG653"/>
          <cell r="AH653"/>
          <cell r="AI653"/>
          <cell r="AJ653"/>
          <cell r="AK653"/>
          <cell r="AL653"/>
          <cell r="AM653"/>
          <cell r="AN653">
            <v>0</v>
          </cell>
          <cell r="AO653">
            <v>0</v>
          </cell>
          <cell r="AP653"/>
          <cell r="AQ653"/>
          <cell r="AR653"/>
          <cell r="AS653">
            <v>0</v>
          </cell>
          <cell r="AT653"/>
          <cell r="AU653"/>
          <cell r="AV653">
            <v>0</v>
          </cell>
          <cell r="AW653">
            <v>0</v>
          </cell>
          <cell r="AX653">
            <v>0</v>
          </cell>
          <cell r="AY653">
            <v>2589</v>
          </cell>
          <cell r="AZ653">
            <v>490.26</v>
          </cell>
          <cell r="BA653">
            <v>0</v>
          </cell>
          <cell r="BB653">
            <v>0</v>
          </cell>
          <cell r="BC653">
            <v>0</v>
          </cell>
          <cell r="BD653">
            <v>0</v>
          </cell>
          <cell r="BE653">
            <v>24.4</v>
          </cell>
          <cell r="BF653">
            <v>0</v>
          </cell>
          <cell r="BG653">
            <v>0</v>
          </cell>
          <cell r="BH653">
            <v>0</v>
          </cell>
          <cell r="BI653">
            <v>185.22</v>
          </cell>
          <cell r="BJ653">
            <v>0</v>
          </cell>
          <cell r="BK653">
            <v>0</v>
          </cell>
          <cell r="BL653">
            <v>0</v>
          </cell>
          <cell r="BM653">
            <v>0</v>
          </cell>
          <cell r="BN653">
            <v>0</v>
          </cell>
          <cell r="BO653">
            <v>0</v>
          </cell>
          <cell r="BP653">
            <v>0</v>
          </cell>
          <cell r="BQ653">
            <v>0</v>
          </cell>
          <cell r="BR653">
            <v>0</v>
          </cell>
          <cell r="BS653">
            <v>0</v>
          </cell>
          <cell r="BT653">
            <v>0</v>
          </cell>
          <cell r="BU653">
            <v>0</v>
          </cell>
          <cell r="BV653">
            <v>0.91600000000000004</v>
          </cell>
          <cell r="BW653">
            <v>0</v>
          </cell>
          <cell r="BX653">
            <v>0</v>
          </cell>
          <cell r="BY653">
            <v>0</v>
          </cell>
          <cell r="BZ653">
            <v>0.12180000000000001</v>
          </cell>
          <cell r="CA653">
            <v>0</v>
          </cell>
          <cell r="CB653">
            <v>0</v>
          </cell>
          <cell r="CC653">
            <v>0</v>
          </cell>
          <cell r="CD653">
            <v>0</v>
          </cell>
          <cell r="CE653">
            <v>0</v>
          </cell>
          <cell r="CF653">
            <v>0</v>
          </cell>
          <cell r="CG653">
            <v>0</v>
          </cell>
          <cell r="CH653"/>
          <cell r="CI653">
            <v>7.81</v>
          </cell>
          <cell r="CJ653">
            <v>0</v>
          </cell>
          <cell r="CK653">
            <v>0</v>
          </cell>
          <cell r="CL653">
            <v>88.2</v>
          </cell>
          <cell r="CM653">
            <v>0</v>
          </cell>
          <cell r="CN653">
            <v>0</v>
          </cell>
          <cell r="CO653">
            <v>50.8</v>
          </cell>
          <cell r="CP653">
            <v>0</v>
          </cell>
          <cell r="CQ653">
            <v>0</v>
          </cell>
          <cell r="CR653">
            <v>0</v>
          </cell>
          <cell r="CS653">
            <v>0</v>
          </cell>
          <cell r="CT653">
            <v>0</v>
          </cell>
          <cell r="CU653">
            <v>0</v>
          </cell>
          <cell r="CV653">
            <v>0</v>
          </cell>
          <cell r="CW653">
            <v>0</v>
          </cell>
          <cell r="CX653">
            <v>0</v>
          </cell>
          <cell r="CY653">
            <v>0</v>
          </cell>
          <cell r="CZ653">
            <v>0</v>
          </cell>
          <cell r="DA653">
            <v>0</v>
          </cell>
          <cell r="DB653">
            <v>0</v>
          </cell>
          <cell r="DC653">
            <v>0</v>
          </cell>
          <cell r="DD653">
            <v>0</v>
          </cell>
          <cell r="DE653">
            <v>0</v>
          </cell>
          <cell r="DF653">
            <v>0</v>
          </cell>
          <cell r="DG653">
            <v>0</v>
          </cell>
          <cell r="DH653">
            <v>0</v>
          </cell>
          <cell r="DI653">
            <v>0</v>
          </cell>
          <cell r="DJ653">
            <v>0</v>
          </cell>
          <cell r="DK653">
            <v>0</v>
          </cell>
          <cell r="DL653">
            <v>0</v>
          </cell>
          <cell r="DM653">
            <v>0</v>
          </cell>
          <cell r="DN653">
            <v>0</v>
          </cell>
          <cell r="DO653">
            <v>0</v>
          </cell>
          <cell r="DP653">
            <v>0</v>
          </cell>
          <cell r="DQ653">
            <v>0</v>
          </cell>
          <cell r="DR653">
            <v>0</v>
          </cell>
          <cell r="DS653">
            <v>85</v>
          </cell>
          <cell r="DT653">
            <v>0</v>
          </cell>
          <cell r="DU653">
            <v>0</v>
          </cell>
          <cell r="DV653">
            <v>0</v>
          </cell>
          <cell r="DW653">
            <v>0</v>
          </cell>
          <cell r="DX653">
            <v>0</v>
          </cell>
          <cell r="DY653">
            <v>0</v>
          </cell>
          <cell r="DZ653">
            <v>0</v>
          </cell>
          <cell r="EA653">
            <v>0</v>
          </cell>
          <cell r="EB653">
            <v>83.7</v>
          </cell>
          <cell r="EC653">
            <v>0</v>
          </cell>
          <cell r="ED653">
            <v>0</v>
          </cell>
          <cell r="EE653">
            <v>0</v>
          </cell>
          <cell r="EF653">
            <v>0</v>
          </cell>
          <cell r="EG653">
            <v>0</v>
          </cell>
          <cell r="EH653">
            <v>0</v>
          </cell>
          <cell r="EI653">
            <v>0</v>
          </cell>
          <cell r="EJ653">
            <v>0</v>
          </cell>
        </row>
        <row r="654">
          <cell r="B654">
            <v>0</v>
          </cell>
          <cell r="C654">
            <v>0</v>
          </cell>
          <cell r="D654">
            <v>0</v>
          </cell>
          <cell r="E654">
            <v>0</v>
          </cell>
          <cell r="F654">
            <v>0</v>
          </cell>
          <cell r="G654">
            <v>0</v>
          </cell>
          <cell r="H654">
            <v>0</v>
          </cell>
          <cell r="I654">
            <v>0</v>
          </cell>
          <cell r="J654">
            <v>0</v>
          </cell>
          <cell r="K654">
            <v>0</v>
          </cell>
          <cell r="L654">
            <v>0</v>
          </cell>
          <cell r="M654">
            <v>0</v>
          </cell>
          <cell r="N654">
            <v>0</v>
          </cell>
          <cell r="O654">
            <v>0</v>
          </cell>
          <cell r="P654">
            <v>0</v>
          </cell>
          <cell r="Q654">
            <v>0</v>
          </cell>
          <cell r="R654">
            <v>0</v>
          </cell>
          <cell r="S654">
            <v>0</v>
          </cell>
          <cell r="T654">
            <v>0</v>
          </cell>
          <cell r="U654">
            <v>0</v>
          </cell>
          <cell r="V654">
            <v>0</v>
          </cell>
          <cell r="W654">
            <v>0</v>
          </cell>
          <cell r="X654">
            <v>0</v>
          </cell>
          <cell r="Y654">
            <v>0</v>
          </cell>
          <cell r="Z654">
            <v>0</v>
          </cell>
          <cell r="AA654">
            <v>0</v>
          </cell>
          <cell r="AB654">
            <v>0</v>
          </cell>
          <cell r="AC654">
            <v>0</v>
          </cell>
          <cell r="AD654">
            <v>0</v>
          </cell>
          <cell r="AE654">
            <v>0</v>
          </cell>
          <cell r="AF654">
            <v>0</v>
          </cell>
          <cell r="AG654"/>
          <cell r="AH654"/>
          <cell r="AI654"/>
          <cell r="AJ654"/>
          <cell r="AK654"/>
          <cell r="AL654"/>
          <cell r="AM654"/>
          <cell r="AN654">
            <v>0</v>
          </cell>
          <cell r="AO654">
            <v>0</v>
          </cell>
          <cell r="AP654"/>
          <cell r="AQ654"/>
          <cell r="AR654"/>
          <cell r="AS654"/>
          <cell r="AT654"/>
          <cell r="AU654"/>
          <cell r="AV654"/>
          <cell r="AW654">
            <v>0</v>
          </cell>
          <cell r="AX654">
            <v>0</v>
          </cell>
          <cell r="AY654">
            <v>0</v>
          </cell>
          <cell r="AZ654">
            <v>0</v>
          </cell>
          <cell r="BA654">
            <v>0</v>
          </cell>
          <cell r="BB654">
            <v>0</v>
          </cell>
          <cell r="BC654">
            <v>0</v>
          </cell>
          <cell r="BD654">
            <v>0</v>
          </cell>
          <cell r="BE654">
            <v>0</v>
          </cell>
          <cell r="BF654">
            <v>0</v>
          </cell>
          <cell r="BG654">
            <v>0</v>
          </cell>
          <cell r="BH654">
            <v>0</v>
          </cell>
          <cell r="BI654">
            <v>0</v>
          </cell>
          <cell r="BJ654">
            <v>0</v>
          </cell>
          <cell r="BK654">
            <v>0</v>
          </cell>
          <cell r="BL654">
            <v>0</v>
          </cell>
          <cell r="BM654">
            <v>0</v>
          </cell>
          <cell r="BN654">
            <v>0</v>
          </cell>
          <cell r="BO654">
            <v>0</v>
          </cell>
          <cell r="BP654">
            <v>0</v>
          </cell>
          <cell r="BQ654">
            <v>0</v>
          </cell>
          <cell r="BR654">
            <v>0</v>
          </cell>
          <cell r="BS654">
            <v>0</v>
          </cell>
          <cell r="BT654">
            <v>0</v>
          </cell>
          <cell r="BU654">
            <v>0</v>
          </cell>
          <cell r="BV654">
            <v>0</v>
          </cell>
          <cell r="BW654">
            <v>0</v>
          </cell>
          <cell r="BX654">
            <v>0</v>
          </cell>
          <cell r="BY654">
            <v>0</v>
          </cell>
          <cell r="BZ654">
            <v>0</v>
          </cell>
          <cell r="CA654">
            <v>0</v>
          </cell>
          <cell r="CB654">
            <v>0</v>
          </cell>
          <cell r="CC654">
            <v>0</v>
          </cell>
          <cell r="CD654">
            <v>0</v>
          </cell>
          <cell r="CE654">
            <v>0</v>
          </cell>
          <cell r="CF654">
            <v>0</v>
          </cell>
          <cell r="CG654">
            <v>0</v>
          </cell>
          <cell r="CH654">
            <v>0</v>
          </cell>
          <cell r="CI654">
            <v>0</v>
          </cell>
          <cell r="CJ654">
            <v>0</v>
          </cell>
          <cell r="CK654">
            <v>0</v>
          </cell>
          <cell r="CL654">
            <v>0</v>
          </cell>
          <cell r="CM654">
            <v>0</v>
          </cell>
          <cell r="CN654">
            <v>0</v>
          </cell>
          <cell r="CO654">
            <v>0</v>
          </cell>
          <cell r="CP654">
            <v>0</v>
          </cell>
          <cell r="CQ654">
            <v>0</v>
          </cell>
          <cell r="CR654">
            <v>0</v>
          </cell>
          <cell r="CS654">
            <v>0</v>
          </cell>
          <cell r="CT654">
            <v>0</v>
          </cell>
          <cell r="CU654">
            <v>0</v>
          </cell>
          <cell r="CV654">
            <v>0</v>
          </cell>
          <cell r="CW654">
            <v>0</v>
          </cell>
          <cell r="CX654">
            <v>0</v>
          </cell>
          <cell r="CY654">
            <v>0</v>
          </cell>
          <cell r="CZ654">
            <v>0</v>
          </cell>
          <cell r="DA654">
            <v>0</v>
          </cell>
          <cell r="DB654">
            <v>0</v>
          </cell>
          <cell r="DC654">
            <v>0</v>
          </cell>
          <cell r="DD654">
            <v>0</v>
          </cell>
          <cell r="DE654">
            <v>0</v>
          </cell>
          <cell r="DF654">
            <v>0</v>
          </cell>
          <cell r="DG654">
            <v>0</v>
          </cell>
          <cell r="DH654">
            <v>0</v>
          </cell>
          <cell r="DI654">
            <v>0</v>
          </cell>
          <cell r="DJ654">
            <v>0</v>
          </cell>
          <cell r="DK654">
            <v>0</v>
          </cell>
          <cell r="DL654">
            <v>0</v>
          </cell>
          <cell r="DM654">
            <v>0</v>
          </cell>
          <cell r="DN654">
            <v>0</v>
          </cell>
          <cell r="DO654">
            <v>0</v>
          </cell>
          <cell r="DP654">
            <v>0</v>
          </cell>
          <cell r="DQ654">
            <v>0</v>
          </cell>
          <cell r="DR654">
            <v>0</v>
          </cell>
          <cell r="DS654">
            <v>0</v>
          </cell>
          <cell r="DT654">
            <v>0</v>
          </cell>
          <cell r="DU654">
            <v>0</v>
          </cell>
          <cell r="DV654">
            <v>0</v>
          </cell>
          <cell r="DW654">
            <v>0</v>
          </cell>
          <cell r="DX654">
            <v>0</v>
          </cell>
          <cell r="DY654">
            <v>0</v>
          </cell>
          <cell r="DZ654">
            <v>0</v>
          </cell>
          <cell r="EA654">
            <v>0</v>
          </cell>
          <cell r="EB654">
            <v>0</v>
          </cell>
          <cell r="EC654">
            <v>0</v>
          </cell>
          <cell r="ED654">
            <v>0</v>
          </cell>
          <cell r="EE654">
            <v>0</v>
          </cell>
          <cell r="EF654">
            <v>0</v>
          </cell>
          <cell r="EG654">
            <v>0</v>
          </cell>
          <cell r="EH654">
            <v>0</v>
          </cell>
          <cell r="EI654">
            <v>0</v>
          </cell>
          <cell r="EJ654">
            <v>0</v>
          </cell>
        </row>
        <row r="655">
          <cell r="B655">
            <v>0</v>
          </cell>
          <cell r="C655">
            <v>4.8</v>
          </cell>
          <cell r="D655">
            <v>0</v>
          </cell>
          <cell r="E655">
            <v>0</v>
          </cell>
          <cell r="F655">
            <v>0</v>
          </cell>
          <cell r="G655">
            <v>0</v>
          </cell>
          <cell r="H655">
            <v>0</v>
          </cell>
          <cell r="I655">
            <v>0</v>
          </cell>
          <cell r="J655">
            <v>0</v>
          </cell>
          <cell r="K655">
            <v>0</v>
          </cell>
          <cell r="L655">
            <v>61.5</v>
          </cell>
          <cell r="M655">
            <v>0</v>
          </cell>
          <cell r="N655">
            <v>0</v>
          </cell>
          <cell r="O655">
            <v>0</v>
          </cell>
          <cell r="P655">
            <v>0</v>
          </cell>
          <cell r="Q655">
            <v>0</v>
          </cell>
          <cell r="R655">
            <v>0</v>
          </cell>
          <cell r="S655">
            <v>15.3</v>
          </cell>
          <cell r="T655">
            <v>0</v>
          </cell>
          <cell r="U655">
            <v>0</v>
          </cell>
          <cell r="V655">
            <v>0</v>
          </cell>
          <cell r="W655">
            <v>0</v>
          </cell>
          <cell r="X655"/>
          <cell r="Y655">
            <v>0</v>
          </cell>
          <cell r="Z655">
            <v>0</v>
          </cell>
          <cell r="AA655">
            <v>1138.5</v>
          </cell>
          <cell r="AB655">
            <v>0</v>
          </cell>
          <cell r="AC655">
            <v>0</v>
          </cell>
          <cell r="AD655">
            <v>870.22</v>
          </cell>
          <cell r="AE655">
            <v>10.9</v>
          </cell>
          <cell r="AF655">
            <v>0</v>
          </cell>
          <cell r="AG655"/>
          <cell r="AH655"/>
          <cell r="AI655"/>
          <cell r="AJ655"/>
          <cell r="AK655"/>
          <cell r="AL655"/>
          <cell r="AM655"/>
          <cell r="AN655">
            <v>0</v>
          </cell>
          <cell r="AO655">
            <v>0</v>
          </cell>
          <cell r="AP655"/>
          <cell r="AQ655"/>
          <cell r="AR655"/>
          <cell r="AS655">
            <v>1122.3</v>
          </cell>
          <cell r="AT655"/>
          <cell r="AU655"/>
          <cell r="AV655">
            <v>0</v>
          </cell>
          <cell r="AW655">
            <v>0</v>
          </cell>
          <cell r="AX655">
            <v>0</v>
          </cell>
          <cell r="AY655">
            <v>137</v>
          </cell>
          <cell r="AZ655">
            <v>0</v>
          </cell>
          <cell r="BA655">
            <v>0</v>
          </cell>
          <cell r="BB655">
            <v>0</v>
          </cell>
          <cell r="BC655">
            <v>0</v>
          </cell>
          <cell r="BD655">
            <v>0</v>
          </cell>
          <cell r="BE655">
            <v>61.4</v>
          </cell>
          <cell r="BF655">
            <v>0</v>
          </cell>
          <cell r="BG655">
            <v>0</v>
          </cell>
          <cell r="BH655">
            <v>120.9</v>
          </cell>
          <cell r="BI655">
            <v>0</v>
          </cell>
          <cell r="BJ655">
            <v>0</v>
          </cell>
          <cell r="BK655">
            <v>0</v>
          </cell>
          <cell r="BL655">
            <v>0</v>
          </cell>
          <cell r="BM655">
            <v>0</v>
          </cell>
          <cell r="BN655">
            <v>0</v>
          </cell>
          <cell r="BO655">
            <v>0</v>
          </cell>
          <cell r="BP655">
            <v>0</v>
          </cell>
          <cell r="BQ655">
            <v>0</v>
          </cell>
          <cell r="BR655">
            <v>0</v>
          </cell>
          <cell r="BS655">
            <v>0</v>
          </cell>
          <cell r="BT655">
            <v>3.3</v>
          </cell>
          <cell r="BU655">
            <v>0</v>
          </cell>
          <cell r="BV655">
            <v>0</v>
          </cell>
          <cell r="BW655">
            <v>0</v>
          </cell>
          <cell r="BX655">
            <v>4328.8</v>
          </cell>
          <cell r="BY655">
            <v>0</v>
          </cell>
          <cell r="BZ655">
            <v>0</v>
          </cell>
          <cell r="CA655">
            <v>0</v>
          </cell>
          <cell r="CB655">
            <v>0</v>
          </cell>
          <cell r="CC655">
            <v>0</v>
          </cell>
          <cell r="CD655">
            <v>0</v>
          </cell>
          <cell r="CE655">
            <v>0.5</v>
          </cell>
          <cell r="CF655">
            <v>0</v>
          </cell>
          <cell r="CG655">
            <v>0</v>
          </cell>
          <cell r="CH655">
            <v>0</v>
          </cell>
          <cell r="CI655">
            <v>0.09</v>
          </cell>
          <cell r="CJ655">
            <v>0</v>
          </cell>
          <cell r="CK655">
            <v>0</v>
          </cell>
          <cell r="CL655">
            <v>0</v>
          </cell>
          <cell r="CM655">
            <v>16.3</v>
          </cell>
          <cell r="CN655">
            <v>0</v>
          </cell>
          <cell r="CO655">
            <v>0</v>
          </cell>
          <cell r="CP655">
            <v>0</v>
          </cell>
          <cell r="CQ655">
            <v>0</v>
          </cell>
          <cell r="CR655">
            <v>0</v>
          </cell>
          <cell r="CS655">
            <v>0</v>
          </cell>
          <cell r="CT655">
            <v>0</v>
          </cell>
          <cell r="CU655">
            <v>0</v>
          </cell>
          <cell r="CV655">
            <v>0</v>
          </cell>
          <cell r="CW655">
            <v>0</v>
          </cell>
          <cell r="CX655">
            <v>0</v>
          </cell>
          <cell r="CY655">
            <v>0</v>
          </cell>
          <cell r="CZ655">
            <v>0</v>
          </cell>
          <cell r="DA655">
            <v>0</v>
          </cell>
          <cell r="DB655">
            <v>0</v>
          </cell>
          <cell r="DC655">
            <v>0</v>
          </cell>
          <cell r="DD655">
            <v>0</v>
          </cell>
          <cell r="DE655">
            <v>0</v>
          </cell>
          <cell r="DF655">
            <v>0</v>
          </cell>
          <cell r="DG655">
            <v>0</v>
          </cell>
          <cell r="DH655">
            <v>0</v>
          </cell>
          <cell r="DI655">
            <v>0</v>
          </cell>
          <cell r="DJ655">
            <v>0</v>
          </cell>
          <cell r="DK655">
            <v>0</v>
          </cell>
          <cell r="DL655">
            <v>0</v>
          </cell>
          <cell r="DM655">
            <v>0</v>
          </cell>
          <cell r="DN655">
            <v>0</v>
          </cell>
          <cell r="DO655">
            <v>0</v>
          </cell>
          <cell r="DP655">
            <v>0</v>
          </cell>
          <cell r="DQ655">
            <v>0</v>
          </cell>
          <cell r="DR655">
            <v>0</v>
          </cell>
          <cell r="DS655">
            <v>0</v>
          </cell>
          <cell r="DT655">
            <v>0</v>
          </cell>
          <cell r="DU655">
            <v>0</v>
          </cell>
          <cell r="DV655">
            <v>0</v>
          </cell>
          <cell r="DW655">
            <v>0</v>
          </cell>
          <cell r="DX655">
            <v>0</v>
          </cell>
          <cell r="DY655">
            <v>0</v>
          </cell>
          <cell r="DZ655">
            <v>0</v>
          </cell>
          <cell r="EA655">
            <v>0</v>
          </cell>
          <cell r="EB655">
            <v>0</v>
          </cell>
          <cell r="EC655">
            <v>0</v>
          </cell>
          <cell r="ED655">
            <v>0</v>
          </cell>
          <cell r="EE655">
            <v>0</v>
          </cell>
          <cell r="EF655">
            <v>0</v>
          </cell>
          <cell r="EG655">
            <v>0</v>
          </cell>
          <cell r="EH655">
            <v>0</v>
          </cell>
          <cell r="EI655">
            <v>0</v>
          </cell>
          <cell r="EJ655">
            <v>0</v>
          </cell>
        </row>
        <row r="656">
          <cell r="B656">
            <v>0</v>
          </cell>
          <cell r="C656">
            <v>4.8</v>
          </cell>
          <cell r="D656">
            <v>0</v>
          </cell>
          <cell r="E656">
            <v>0</v>
          </cell>
          <cell r="F656">
            <v>0</v>
          </cell>
          <cell r="G656">
            <v>0</v>
          </cell>
          <cell r="H656">
            <v>59.4</v>
          </cell>
          <cell r="I656">
            <v>0</v>
          </cell>
          <cell r="J656">
            <v>213</v>
          </cell>
          <cell r="K656">
            <v>8.4700000000000006</v>
          </cell>
          <cell r="L656">
            <v>61.5</v>
          </cell>
          <cell r="M656">
            <v>239</v>
          </cell>
          <cell r="N656">
            <v>8.9</v>
          </cell>
          <cell r="O656">
            <v>0</v>
          </cell>
          <cell r="P656">
            <v>0</v>
          </cell>
          <cell r="Q656">
            <v>0</v>
          </cell>
          <cell r="R656">
            <v>0</v>
          </cell>
          <cell r="S656">
            <v>15.3</v>
          </cell>
          <cell r="T656">
            <v>0</v>
          </cell>
          <cell r="U656">
            <v>0</v>
          </cell>
          <cell r="V656">
            <v>0</v>
          </cell>
          <cell r="W656">
            <v>104</v>
          </cell>
          <cell r="X656">
            <v>0</v>
          </cell>
          <cell r="Y656">
            <v>13.641</v>
          </cell>
          <cell r="Z656">
            <v>34.1</v>
          </cell>
          <cell r="AA656">
            <v>1146.4000000000001</v>
          </cell>
          <cell r="AB656">
            <v>0</v>
          </cell>
          <cell r="AC656">
            <v>0</v>
          </cell>
          <cell r="AD656">
            <v>1184.42</v>
          </cell>
          <cell r="AE656">
            <v>41.87</v>
          </cell>
          <cell r="AF656">
            <v>8.1</v>
          </cell>
          <cell r="AG656">
            <v>0</v>
          </cell>
          <cell r="AH656">
            <v>0</v>
          </cell>
          <cell r="AI656">
            <v>0</v>
          </cell>
          <cell r="AJ656">
            <v>0</v>
          </cell>
          <cell r="AK656">
            <v>0</v>
          </cell>
          <cell r="AL656">
            <v>0</v>
          </cell>
          <cell r="AM656"/>
          <cell r="AN656">
            <v>0</v>
          </cell>
          <cell r="AO656">
            <v>0</v>
          </cell>
          <cell r="AP656">
            <v>0</v>
          </cell>
          <cell r="AQ656">
            <v>0</v>
          </cell>
          <cell r="AR656">
            <v>0</v>
          </cell>
          <cell r="AS656">
            <v>1199.5999999999999</v>
          </cell>
          <cell r="AT656">
            <v>19.91</v>
          </cell>
          <cell r="AU656">
            <v>0</v>
          </cell>
          <cell r="AV656">
            <v>0</v>
          </cell>
          <cell r="AW656">
            <v>0</v>
          </cell>
          <cell r="AX656">
            <v>0</v>
          </cell>
          <cell r="AY656">
            <v>2726</v>
          </cell>
          <cell r="AZ656">
            <v>490.26</v>
          </cell>
          <cell r="BA656">
            <v>0</v>
          </cell>
          <cell r="BB656">
            <v>0</v>
          </cell>
          <cell r="BC656">
            <v>0</v>
          </cell>
          <cell r="BD656">
            <v>0</v>
          </cell>
          <cell r="BE656">
            <v>85.8</v>
          </cell>
          <cell r="BF656">
            <v>0</v>
          </cell>
          <cell r="BG656">
            <v>0</v>
          </cell>
          <cell r="BH656">
            <v>120.9</v>
          </cell>
          <cell r="BI656">
            <v>292.2</v>
          </cell>
          <cell r="BJ656">
            <v>0</v>
          </cell>
          <cell r="BK656">
            <v>0</v>
          </cell>
          <cell r="BL656">
            <v>8.1</v>
          </cell>
          <cell r="BM656">
            <v>0</v>
          </cell>
          <cell r="BN656">
            <v>0</v>
          </cell>
          <cell r="BO656">
            <v>465.07511842807997</v>
          </cell>
          <cell r="BP656">
            <v>115.61224170904801</v>
          </cell>
          <cell r="BQ656">
            <v>0</v>
          </cell>
          <cell r="BR656">
            <v>215.4</v>
          </cell>
          <cell r="BS656">
            <v>691.23753476795696</v>
          </cell>
          <cell r="BT656">
            <v>305.8</v>
          </cell>
          <cell r="BU656">
            <v>160.69999999999999</v>
          </cell>
          <cell r="BV656">
            <v>1762.442</v>
          </cell>
          <cell r="BW656">
            <v>368.35</v>
          </cell>
          <cell r="BX656">
            <v>4440.49</v>
          </cell>
          <cell r="BY656">
            <v>0</v>
          </cell>
          <cell r="BZ656">
            <v>0.12180000000000001</v>
          </cell>
          <cell r="CA656">
            <v>12.5</v>
          </cell>
          <cell r="CB656">
            <v>4.9000000000000004</v>
          </cell>
          <cell r="CC656">
            <v>36</v>
          </cell>
          <cell r="CD656">
            <v>237</v>
          </cell>
          <cell r="CE656">
            <v>5.55</v>
          </cell>
          <cell r="CF656">
            <v>0</v>
          </cell>
          <cell r="CG656">
            <v>0</v>
          </cell>
          <cell r="CH656">
            <v>0</v>
          </cell>
          <cell r="CI656">
            <v>7.9</v>
          </cell>
          <cell r="CJ656">
            <v>42.18</v>
          </cell>
          <cell r="CK656">
            <v>0</v>
          </cell>
          <cell r="CL656">
            <v>275.7</v>
          </cell>
          <cell r="CM656">
            <v>37.4</v>
          </cell>
          <cell r="CN656">
            <v>51.7</v>
          </cell>
          <cell r="CO656">
            <v>152.4</v>
          </cell>
          <cell r="CP656">
            <v>8.3000000000000007</v>
          </cell>
          <cell r="CQ656">
            <v>0</v>
          </cell>
          <cell r="CR656">
            <v>0</v>
          </cell>
          <cell r="CS656">
            <v>0</v>
          </cell>
          <cell r="CT656">
            <v>0</v>
          </cell>
          <cell r="CU656">
            <v>0</v>
          </cell>
          <cell r="CV656">
            <v>267</v>
          </cell>
          <cell r="CW656">
            <v>0</v>
          </cell>
          <cell r="CX656">
            <v>0</v>
          </cell>
          <cell r="CY656">
            <v>0</v>
          </cell>
          <cell r="CZ656">
            <v>0</v>
          </cell>
          <cell r="DA656">
            <v>120</v>
          </cell>
          <cell r="DB656">
            <v>0</v>
          </cell>
          <cell r="DC656">
            <v>0</v>
          </cell>
          <cell r="DD656">
            <v>0</v>
          </cell>
          <cell r="DE656">
            <v>0</v>
          </cell>
          <cell r="DF656">
            <v>0</v>
          </cell>
          <cell r="DG656">
            <v>0</v>
          </cell>
          <cell r="DH656">
            <v>83.212999999999994</v>
          </cell>
          <cell r="DI656">
            <v>0</v>
          </cell>
          <cell r="DJ656">
            <v>0</v>
          </cell>
          <cell r="DK656">
            <v>11.852</v>
          </cell>
          <cell r="DL656">
            <v>47.664000000000001</v>
          </cell>
          <cell r="DM656">
            <v>0</v>
          </cell>
          <cell r="DN656">
            <v>0</v>
          </cell>
          <cell r="DO656">
            <v>0</v>
          </cell>
          <cell r="DP656">
            <v>0</v>
          </cell>
          <cell r="DQ656">
            <v>0</v>
          </cell>
          <cell r="DR656">
            <v>0</v>
          </cell>
          <cell r="DS656">
            <v>85</v>
          </cell>
          <cell r="DT656">
            <v>0</v>
          </cell>
          <cell r="DU656">
            <v>0</v>
          </cell>
          <cell r="DV656">
            <v>0</v>
          </cell>
          <cell r="DW656">
            <v>14</v>
          </cell>
          <cell r="DX656">
            <v>1.2</v>
          </cell>
          <cell r="DY656">
            <v>0.3</v>
          </cell>
          <cell r="DZ656">
            <v>0</v>
          </cell>
          <cell r="EA656">
            <v>0</v>
          </cell>
          <cell r="EB656">
            <v>359.8</v>
          </cell>
          <cell r="EC656">
            <v>0</v>
          </cell>
          <cell r="ED656">
            <v>0</v>
          </cell>
          <cell r="EE656">
            <v>0</v>
          </cell>
          <cell r="EF656">
            <v>0</v>
          </cell>
          <cell r="EG656">
            <v>0.96</v>
          </cell>
          <cell r="EH656">
            <v>0</v>
          </cell>
          <cell r="EI656">
            <v>34.700000000000003</v>
          </cell>
          <cell r="EJ656">
            <v>0</v>
          </cell>
        </row>
        <row r="657">
          <cell r="B657">
            <v>0</v>
          </cell>
          <cell r="C657">
            <v>0</v>
          </cell>
          <cell r="D657">
            <v>0</v>
          </cell>
          <cell r="E657">
            <v>0</v>
          </cell>
          <cell r="F657">
            <v>0</v>
          </cell>
          <cell r="G657">
            <v>0</v>
          </cell>
          <cell r="H657">
            <v>0</v>
          </cell>
          <cell r="I657">
            <v>0</v>
          </cell>
          <cell r="J657">
            <v>213</v>
          </cell>
          <cell r="K657">
            <v>0</v>
          </cell>
          <cell r="L657">
            <v>0</v>
          </cell>
          <cell r="M657">
            <v>0</v>
          </cell>
          <cell r="N657">
            <v>9.6999999999999993</v>
          </cell>
          <cell r="O657">
            <v>0</v>
          </cell>
          <cell r="P657">
            <v>0</v>
          </cell>
          <cell r="Q657">
            <v>0</v>
          </cell>
          <cell r="R657">
            <v>0</v>
          </cell>
          <cell r="S657">
            <v>0</v>
          </cell>
          <cell r="T657">
            <v>0</v>
          </cell>
          <cell r="U657">
            <v>0</v>
          </cell>
          <cell r="V657">
            <v>0</v>
          </cell>
          <cell r="W657">
            <v>104</v>
          </cell>
          <cell r="X657">
            <v>0</v>
          </cell>
          <cell r="Y657">
            <v>13.641</v>
          </cell>
          <cell r="Z657">
            <v>34.1</v>
          </cell>
          <cell r="AA657">
            <v>0</v>
          </cell>
          <cell r="AB657">
            <v>0</v>
          </cell>
          <cell r="AC657">
            <v>0</v>
          </cell>
          <cell r="AD657">
            <v>0</v>
          </cell>
          <cell r="AE657">
            <v>30.97</v>
          </cell>
          <cell r="AF657">
            <v>0</v>
          </cell>
          <cell r="AG657"/>
          <cell r="AH657"/>
          <cell r="AI657"/>
          <cell r="AJ657"/>
          <cell r="AK657"/>
          <cell r="AL657"/>
          <cell r="AM657"/>
          <cell r="AN657">
            <v>0</v>
          </cell>
          <cell r="AO657">
            <v>0</v>
          </cell>
          <cell r="AP657"/>
          <cell r="AQ657"/>
          <cell r="AR657"/>
          <cell r="AS657">
            <v>80.5</v>
          </cell>
          <cell r="AT657">
            <v>9.74</v>
          </cell>
          <cell r="AU657"/>
          <cell r="AV657">
            <v>0</v>
          </cell>
          <cell r="AW657">
            <v>0</v>
          </cell>
          <cell r="AX657">
            <v>0</v>
          </cell>
          <cell r="AY657">
            <v>0</v>
          </cell>
          <cell r="AZ657">
            <v>0</v>
          </cell>
          <cell r="BA657">
            <v>0</v>
          </cell>
          <cell r="BB657">
            <v>0</v>
          </cell>
          <cell r="BC657">
            <v>0</v>
          </cell>
          <cell r="BD657">
            <v>0</v>
          </cell>
          <cell r="BE657">
            <v>0</v>
          </cell>
          <cell r="BF657">
            <v>0</v>
          </cell>
          <cell r="BG657">
            <v>0</v>
          </cell>
          <cell r="BH657">
            <v>0</v>
          </cell>
          <cell r="BI657">
            <v>107.68</v>
          </cell>
          <cell r="BJ657">
            <v>0</v>
          </cell>
          <cell r="BK657">
            <v>0</v>
          </cell>
          <cell r="BL657">
            <v>8.1</v>
          </cell>
          <cell r="BM657">
            <v>0</v>
          </cell>
          <cell r="BN657">
            <v>0</v>
          </cell>
          <cell r="BO657">
            <v>465.07511842807997</v>
          </cell>
          <cell r="BP657">
            <v>115.61224170904801</v>
          </cell>
          <cell r="BQ657">
            <v>0</v>
          </cell>
          <cell r="BR657">
            <v>215.4</v>
          </cell>
          <cell r="BS657">
            <v>691.23753476795696</v>
          </cell>
          <cell r="BT657">
            <v>300.2</v>
          </cell>
          <cell r="BU657">
            <v>155.41999999999999</v>
          </cell>
          <cell r="BV657">
            <v>1761.5260000000001</v>
          </cell>
          <cell r="BW657">
            <v>368.35</v>
          </cell>
          <cell r="BX657">
            <v>111.69</v>
          </cell>
          <cell r="BY657">
            <v>0</v>
          </cell>
          <cell r="BZ657">
            <v>0</v>
          </cell>
          <cell r="CA657">
            <v>8.1</v>
          </cell>
          <cell r="CB657">
            <v>4.9000000000000004</v>
          </cell>
          <cell r="CC657">
            <v>36</v>
          </cell>
          <cell r="CD657">
            <v>237</v>
          </cell>
          <cell r="CE657">
            <v>5.0599999999999996</v>
          </cell>
          <cell r="CF657">
            <v>0</v>
          </cell>
          <cell r="CG657">
            <v>644</v>
          </cell>
          <cell r="CH657"/>
          <cell r="CI657">
            <v>0</v>
          </cell>
          <cell r="CJ657">
            <v>42.18</v>
          </cell>
          <cell r="CK657">
            <v>0</v>
          </cell>
          <cell r="CL657">
            <v>187.5</v>
          </cell>
          <cell r="CM657">
            <v>0</v>
          </cell>
          <cell r="CN657">
            <v>51.7</v>
          </cell>
          <cell r="CO657">
            <v>101.6</v>
          </cell>
          <cell r="CP657">
            <v>6.2</v>
          </cell>
          <cell r="CQ657">
            <v>0</v>
          </cell>
          <cell r="CR657">
            <v>0</v>
          </cell>
          <cell r="CS657">
            <v>0</v>
          </cell>
          <cell r="CT657">
            <v>0</v>
          </cell>
          <cell r="CU657">
            <v>0</v>
          </cell>
          <cell r="CV657">
            <v>427</v>
          </cell>
          <cell r="CW657">
            <v>0</v>
          </cell>
          <cell r="CX657">
            <v>0</v>
          </cell>
          <cell r="CY657">
            <v>0</v>
          </cell>
          <cell r="CZ657">
            <v>455.17500000000001</v>
          </cell>
          <cell r="DA657">
            <v>120</v>
          </cell>
          <cell r="DB657">
            <v>0</v>
          </cell>
          <cell r="DC657">
            <v>0</v>
          </cell>
          <cell r="DD657">
            <v>0</v>
          </cell>
          <cell r="DE657">
            <v>0</v>
          </cell>
          <cell r="DF657">
            <v>0</v>
          </cell>
          <cell r="DG657">
            <v>0</v>
          </cell>
          <cell r="DH657">
            <v>86.257999999999996</v>
          </cell>
          <cell r="DI657">
            <v>0</v>
          </cell>
          <cell r="DJ657">
            <v>0</v>
          </cell>
          <cell r="DK657">
            <v>23.1</v>
          </cell>
          <cell r="DL657">
            <v>47.664000000000001</v>
          </cell>
          <cell r="DM657">
            <v>0</v>
          </cell>
          <cell r="DN657">
            <v>0</v>
          </cell>
          <cell r="DO657">
            <v>0</v>
          </cell>
          <cell r="DP657">
            <v>0</v>
          </cell>
          <cell r="DQ657">
            <v>0</v>
          </cell>
          <cell r="DR657">
            <v>0</v>
          </cell>
          <cell r="DS657">
            <v>0</v>
          </cell>
          <cell r="DT657">
            <v>0</v>
          </cell>
          <cell r="DU657">
            <v>0</v>
          </cell>
          <cell r="DV657">
            <v>0</v>
          </cell>
          <cell r="DW657">
            <v>14</v>
          </cell>
          <cell r="DX657">
            <v>1.1442994313994601</v>
          </cell>
          <cell r="DY657">
            <v>0.34</v>
          </cell>
          <cell r="DZ657">
            <v>0</v>
          </cell>
          <cell r="EA657">
            <v>0</v>
          </cell>
          <cell r="EB657">
            <v>266.8</v>
          </cell>
          <cell r="EC657">
            <v>0</v>
          </cell>
          <cell r="ED657">
            <v>0</v>
          </cell>
          <cell r="EE657">
            <v>0</v>
          </cell>
          <cell r="EF657">
            <v>0</v>
          </cell>
          <cell r="EG657">
            <v>0.96</v>
          </cell>
          <cell r="EH657">
            <v>56.545182857142898</v>
          </cell>
          <cell r="EI657">
            <v>34.700000000000003</v>
          </cell>
          <cell r="EJ657">
            <v>0</v>
          </cell>
        </row>
        <row r="658">
          <cell r="B658">
            <v>0</v>
          </cell>
          <cell r="C658">
            <v>0</v>
          </cell>
          <cell r="D658">
            <v>0</v>
          </cell>
          <cell r="E658">
            <v>0</v>
          </cell>
          <cell r="F658">
            <v>0</v>
          </cell>
          <cell r="G658">
            <v>0</v>
          </cell>
          <cell r="H658">
            <v>59.4</v>
          </cell>
          <cell r="I658">
            <v>0</v>
          </cell>
          <cell r="J658">
            <v>0</v>
          </cell>
          <cell r="K658">
            <v>10.029999999999999</v>
          </cell>
          <cell r="L658">
            <v>0</v>
          </cell>
          <cell r="M658">
            <v>0</v>
          </cell>
          <cell r="N658">
            <v>0</v>
          </cell>
          <cell r="O658">
            <v>0</v>
          </cell>
          <cell r="P658">
            <v>0</v>
          </cell>
          <cell r="Q658">
            <v>0</v>
          </cell>
          <cell r="R658">
            <v>0</v>
          </cell>
          <cell r="S658">
            <v>0</v>
          </cell>
          <cell r="T658">
            <v>0</v>
          </cell>
          <cell r="U658">
            <v>0</v>
          </cell>
          <cell r="V658">
            <v>0</v>
          </cell>
          <cell r="W658">
            <v>0</v>
          </cell>
          <cell r="X658">
            <v>0</v>
          </cell>
          <cell r="Y658">
            <v>0</v>
          </cell>
          <cell r="Z658">
            <v>0</v>
          </cell>
          <cell r="AA658">
            <v>12.3</v>
          </cell>
          <cell r="AB658">
            <v>0</v>
          </cell>
          <cell r="AC658">
            <v>0</v>
          </cell>
          <cell r="AD658">
            <v>314.2</v>
          </cell>
          <cell r="AE658">
            <v>0</v>
          </cell>
          <cell r="AF658">
            <v>8.1</v>
          </cell>
          <cell r="AG658"/>
          <cell r="AH658"/>
          <cell r="AI658"/>
          <cell r="AJ658"/>
          <cell r="AK658"/>
          <cell r="AL658"/>
          <cell r="AM658"/>
          <cell r="AN658">
            <v>0</v>
          </cell>
          <cell r="AO658">
            <v>0</v>
          </cell>
          <cell r="AP658"/>
          <cell r="AQ658"/>
          <cell r="AR658"/>
          <cell r="AS658">
            <v>0</v>
          </cell>
          <cell r="AT658"/>
          <cell r="AU658"/>
          <cell r="AV658">
            <v>0</v>
          </cell>
          <cell r="AW658">
            <v>0</v>
          </cell>
          <cell r="AX658">
            <v>0</v>
          </cell>
          <cell r="AY658">
            <v>2589</v>
          </cell>
          <cell r="AZ658">
            <v>120.36</v>
          </cell>
          <cell r="BA658">
            <v>0</v>
          </cell>
          <cell r="BB658">
            <v>0</v>
          </cell>
          <cell r="BC658">
            <v>0</v>
          </cell>
          <cell r="BD658">
            <v>0</v>
          </cell>
          <cell r="BE658">
            <v>24.4</v>
          </cell>
          <cell r="BF658">
            <v>0</v>
          </cell>
          <cell r="BG658">
            <v>0</v>
          </cell>
          <cell r="BH658">
            <v>0</v>
          </cell>
          <cell r="BI658">
            <v>188.61</v>
          </cell>
          <cell r="BJ658">
            <v>0</v>
          </cell>
          <cell r="BK658">
            <v>0</v>
          </cell>
          <cell r="BL658">
            <v>0</v>
          </cell>
          <cell r="BM658">
            <v>0</v>
          </cell>
          <cell r="BN658">
            <v>0</v>
          </cell>
          <cell r="BO658">
            <v>0</v>
          </cell>
          <cell r="BP658">
            <v>0</v>
          </cell>
          <cell r="BQ658">
            <v>0</v>
          </cell>
          <cell r="BR658">
            <v>0</v>
          </cell>
          <cell r="BS658">
            <v>0</v>
          </cell>
          <cell r="BT658">
            <v>0</v>
          </cell>
          <cell r="BU658">
            <v>0</v>
          </cell>
          <cell r="BV658">
            <v>0.91600000000000004</v>
          </cell>
          <cell r="BW658">
            <v>0</v>
          </cell>
          <cell r="BX658">
            <v>0</v>
          </cell>
          <cell r="BY658">
            <v>0</v>
          </cell>
          <cell r="BZ658">
            <v>0.12180000000000001</v>
          </cell>
          <cell r="CA658">
            <v>5.7</v>
          </cell>
          <cell r="CB658">
            <v>0</v>
          </cell>
          <cell r="CC658">
            <v>0</v>
          </cell>
          <cell r="CD658">
            <v>0</v>
          </cell>
          <cell r="CE658">
            <v>0</v>
          </cell>
          <cell r="CF658">
            <v>0</v>
          </cell>
          <cell r="CG658">
            <v>6</v>
          </cell>
          <cell r="CH658"/>
          <cell r="CI658">
            <v>7.81</v>
          </cell>
          <cell r="CJ658">
            <v>0</v>
          </cell>
          <cell r="CK658">
            <v>0</v>
          </cell>
          <cell r="CL658">
            <v>88.2</v>
          </cell>
          <cell r="CM658">
            <v>0</v>
          </cell>
          <cell r="CN658">
            <v>0</v>
          </cell>
          <cell r="CO658">
            <v>50.8</v>
          </cell>
          <cell r="CP658">
            <v>0</v>
          </cell>
          <cell r="CQ658">
            <v>0</v>
          </cell>
          <cell r="CR658">
            <v>0</v>
          </cell>
          <cell r="CS658">
            <v>0</v>
          </cell>
          <cell r="CT658">
            <v>0</v>
          </cell>
          <cell r="CU658">
            <v>0</v>
          </cell>
          <cell r="CV658">
            <v>0</v>
          </cell>
          <cell r="CW658">
            <v>0</v>
          </cell>
          <cell r="CX658">
            <v>0</v>
          </cell>
          <cell r="CY658">
            <v>0</v>
          </cell>
          <cell r="CZ658">
            <v>0</v>
          </cell>
          <cell r="DA658">
            <v>0</v>
          </cell>
          <cell r="DB658">
            <v>0</v>
          </cell>
          <cell r="DC658">
            <v>0</v>
          </cell>
          <cell r="DD658">
            <v>0</v>
          </cell>
          <cell r="DE658">
            <v>0</v>
          </cell>
          <cell r="DF658">
            <v>0</v>
          </cell>
          <cell r="DG658">
            <v>0</v>
          </cell>
          <cell r="DH658">
            <v>0</v>
          </cell>
          <cell r="DI658">
            <v>0</v>
          </cell>
          <cell r="DJ658">
            <v>0</v>
          </cell>
          <cell r="DK658">
            <v>0</v>
          </cell>
          <cell r="DL658">
            <v>0</v>
          </cell>
          <cell r="DM658">
            <v>0</v>
          </cell>
          <cell r="DN658">
            <v>0</v>
          </cell>
          <cell r="DO658">
            <v>0</v>
          </cell>
          <cell r="DP658">
            <v>0</v>
          </cell>
          <cell r="DQ658">
            <v>0</v>
          </cell>
          <cell r="DR658">
            <v>0</v>
          </cell>
          <cell r="DS658">
            <v>85</v>
          </cell>
          <cell r="DT658">
            <v>0</v>
          </cell>
          <cell r="DU658">
            <v>0</v>
          </cell>
          <cell r="DV658">
            <v>0</v>
          </cell>
          <cell r="DW658">
            <v>0</v>
          </cell>
          <cell r="DX658">
            <v>0</v>
          </cell>
          <cell r="DY658">
            <v>0</v>
          </cell>
          <cell r="DZ658">
            <v>0</v>
          </cell>
          <cell r="EA658">
            <v>0</v>
          </cell>
          <cell r="EB658">
            <v>51.2</v>
          </cell>
          <cell r="EC658">
            <v>0</v>
          </cell>
          <cell r="ED658">
            <v>0</v>
          </cell>
          <cell r="EE658">
            <v>0</v>
          </cell>
          <cell r="EF658">
            <v>0</v>
          </cell>
          <cell r="EG658">
            <v>0</v>
          </cell>
          <cell r="EH658">
            <v>0</v>
          </cell>
          <cell r="EI658">
            <v>0</v>
          </cell>
          <cell r="EJ658">
            <v>0</v>
          </cell>
        </row>
        <row r="659">
          <cell r="B659">
            <v>0</v>
          </cell>
          <cell r="C659">
            <v>0</v>
          </cell>
          <cell r="D659">
            <v>0</v>
          </cell>
          <cell r="E659">
            <v>0</v>
          </cell>
          <cell r="F659">
            <v>0</v>
          </cell>
          <cell r="G659">
            <v>0</v>
          </cell>
          <cell r="H659">
            <v>0</v>
          </cell>
          <cell r="I659">
            <v>0</v>
          </cell>
          <cell r="J659">
            <v>0</v>
          </cell>
          <cell r="K659">
            <v>0</v>
          </cell>
          <cell r="L659">
            <v>0</v>
          </cell>
          <cell r="M659">
            <v>0</v>
          </cell>
          <cell r="N659">
            <v>0</v>
          </cell>
          <cell r="O659">
            <v>0</v>
          </cell>
          <cell r="P659">
            <v>0</v>
          </cell>
          <cell r="Q659">
            <v>0</v>
          </cell>
          <cell r="R659">
            <v>0</v>
          </cell>
          <cell r="S659">
            <v>0</v>
          </cell>
          <cell r="T659">
            <v>0</v>
          </cell>
          <cell r="U659">
            <v>0</v>
          </cell>
          <cell r="V659">
            <v>0</v>
          </cell>
          <cell r="W659">
            <v>0</v>
          </cell>
          <cell r="X659">
            <v>0</v>
          </cell>
          <cell r="Y659">
            <v>0</v>
          </cell>
          <cell r="Z659">
            <v>0</v>
          </cell>
          <cell r="AA659">
            <v>0</v>
          </cell>
          <cell r="AB659">
            <v>0</v>
          </cell>
          <cell r="AC659">
            <v>0</v>
          </cell>
          <cell r="AD659">
            <v>0</v>
          </cell>
          <cell r="AE659">
            <v>0</v>
          </cell>
          <cell r="AF659">
            <v>0</v>
          </cell>
          <cell r="AG659"/>
          <cell r="AH659"/>
          <cell r="AI659"/>
          <cell r="AJ659"/>
          <cell r="AK659"/>
          <cell r="AL659"/>
          <cell r="AM659"/>
          <cell r="AN659">
            <v>0</v>
          </cell>
          <cell r="AO659">
            <v>0</v>
          </cell>
          <cell r="AP659"/>
          <cell r="AQ659"/>
          <cell r="AR659"/>
          <cell r="AS659"/>
          <cell r="AT659"/>
          <cell r="AU659"/>
          <cell r="AV659"/>
          <cell r="AW659">
            <v>0</v>
          </cell>
          <cell r="AX659">
            <v>0</v>
          </cell>
          <cell r="AY659">
            <v>0</v>
          </cell>
          <cell r="AZ659">
            <v>0</v>
          </cell>
          <cell r="BA659">
            <v>0</v>
          </cell>
          <cell r="BB659">
            <v>0</v>
          </cell>
          <cell r="BC659">
            <v>0</v>
          </cell>
          <cell r="BD659">
            <v>0</v>
          </cell>
          <cell r="BE659">
            <v>0</v>
          </cell>
          <cell r="BF659">
            <v>0</v>
          </cell>
          <cell r="BG659">
            <v>0</v>
          </cell>
          <cell r="BH659">
            <v>0</v>
          </cell>
          <cell r="BI659">
            <v>0</v>
          </cell>
          <cell r="BJ659">
            <v>0</v>
          </cell>
          <cell r="BK659">
            <v>0</v>
          </cell>
          <cell r="BL659">
            <v>0</v>
          </cell>
          <cell r="BM659">
            <v>0</v>
          </cell>
          <cell r="BN659">
            <v>0</v>
          </cell>
          <cell r="BO659">
            <v>0</v>
          </cell>
          <cell r="BP659">
            <v>0</v>
          </cell>
          <cell r="BQ659">
            <v>0</v>
          </cell>
          <cell r="BR659">
            <v>0</v>
          </cell>
          <cell r="BS659">
            <v>0</v>
          </cell>
          <cell r="BT659">
            <v>0</v>
          </cell>
          <cell r="BU659">
            <v>0</v>
          </cell>
          <cell r="BV659">
            <v>0</v>
          </cell>
          <cell r="BW659">
            <v>0</v>
          </cell>
          <cell r="BX659">
            <v>0</v>
          </cell>
          <cell r="BY659">
            <v>0</v>
          </cell>
          <cell r="BZ659">
            <v>0</v>
          </cell>
          <cell r="CA659">
            <v>0</v>
          </cell>
          <cell r="CB659">
            <v>0</v>
          </cell>
          <cell r="CC659">
            <v>0</v>
          </cell>
          <cell r="CD659">
            <v>0</v>
          </cell>
          <cell r="CE659">
            <v>0</v>
          </cell>
          <cell r="CF659">
            <v>0</v>
          </cell>
          <cell r="CG659">
            <v>0</v>
          </cell>
          <cell r="CH659">
            <v>0</v>
          </cell>
          <cell r="CI659">
            <v>0</v>
          </cell>
          <cell r="CJ659">
            <v>0</v>
          </cell>
          <cell r="CK659">
            <v>0</v>
          </cell>
          <cell r="CL659">
            <v>0</v>
          </cell>
          <cell r="CM659">
            <v>0</v>
          </cell>
          <cell r="CN659">
            <v>0</v>
          </cell>
          <cell r="CO659">
            <v>0</v>
          </cell>
          <cell r="CP659">
            <v>0</v>
          </cell>
          <cell r="CQ659">
            <v>0</v>
          </cell>
          <cell r="CR659">
            <v>0</v>
          </cell>
          <cell r="CS659">
            <v>0</v>
          </cell>
          <cell r="CT659">
            <v>0</v>
          </cell>
          <cell r="CU659">
            <v>0</v>
          </cell>
          <cell r="CV659">
            <v>0</v>
          </cell>
          <cell r="CW659">
            <v>0</v>
          </cell>
          <cell r="CX659">
            <v>0</v>
          </cell>
          <cell r="CY659">
            <v>0</v>
          </cell>
          <cell r="CZ659">
            <v>0</v>
          </cell>
          <cell r="DA659">
            <v>0</v>
          </cell>
          <cell r="DB659">
            <v>0</v>
          </cell>
          <cell r="DC659">
            <v>0</v>
          </cell>
          <cell r="DD659">
            <v>0</v>
          </cell>
          <cell r="DE659">
            <v>0</v>
          </cell>
          <cell r="DF659">
            <v>0</v>
          </cell>
          <cell r="DG659">
            <v>0</v>
          </cell>
          <cell r="DH659">
            <v>0</v>
          </cell>
          <cell r="DI659">
            <v>0</v>
          </cell>
          <cell r="DJ659">
            <v>0</v>
          </cell>
          <cell r="DK659">
            <v>0</v>
          </cell>
          <cell r="DL659">
            <v>0</v>
          </cell>
          <cell r="DM659">
            <v>0</v>
          </cell>
          <cell r="DN659">
            <v>0</v>
          </cell>
          <cell r="DO659">
            <v>0</v>
          </cell>
          <cell r="DP659">
            <v>0</v>
          </cell>
          <cell r="DQ659">
            <v>0</v>
          </cell>
          <cell r="DR659">
            <v>0</v>
          </cell>
          <cell r="DS659">
            <v>0</v>
          </cell>
          <cell r="DT659">
            <v>0</v>
          </cell>
          <cell r="DU659">
            <v>0</v>
          </cell>
          <cell r="DV659">
            <v>0</v>
          </cell>
          <cell r="DW659">
            <v>0</v>
          </cell>
          <cell r="DX659">
            <v>0</v>
          </cell>
          <cell r="DY659">
            <v>0</v>
          </cell>
          <cell r="DZ659">
            <v>0</v>
          </cell>
          <cell r="EA659">
            <v>0</v>
          </cell>
          <cell r="EB659">
            <v>0</v>
          </cell>
          <cell r="EC659">
            <v>0</v>
          </cell>
          <cell r="ED659">
            <v>0</v>
          </cell>
          <cell r="EE659">
            <v>0</v>
          </cell>
          <cell r="EF659">
            <v>0</v>
          </cell>
          <cell r="EG659">
            <v>0</v>
          </cell>
          <cell r="EH659">
            <v>0</v>
          </cell>
          <cell r="EI659">
            <v>0</v>
          </cell>
          <cell r="EJ659">
            <v>0</v>
          </cell>
        </row>
        <row r="660">
          <cell r="B660">
            <v>0</v>
          </cell>
          <cell r="C660">
            <v>4.8</v>
          </cell>
          <cell r="D660">
            <v>0</v>
          </cell>
          <cell r="E660">
            <v>0</v>
          </cell>
          <cell r="F660">
            <v>0</v>
          </cell>
          <cell r="G660">
            <v>0</v>
          </cell>
          <cell r="H660">
            <v>0</v>
          </cell>
          <cell r="I660">
            <v>0</v>
          </cell>
          <cell r="J660">
            <v>0</v>
          </cell>
          <cell r="K660">
            <v>0</v>
          </cell>
          <cell r="L660">
            <v>64.8</v>
          </cell>
          <cell r="M660">
            <v>0</v>
          </cell>
          <cell r="N660">
            <v>0</v>
          </cell>
          <cell r="O660">
            <v>0</v>
          </cell>
          <cell r="P660">
            <v>0</v>
          </cell>
          <cell r="Q660">
            <v>0</v>
          </cell>
          <cell r="R660">
            <v>0</v>
          </cell>
          <cell r="S660">
            <v>15.3</v>
          </cell>
          <cell r="T660">
            <v>0</v>
          </cell>
          <cell r="U660">
            <v>0</v>
          </cell>
          <cell r="V660">
            <v>0</v>
          </cell>
          <cell r="W660">
            <v>0</v>
          </cell>
          <cell r="X660"/>
          <cell r="Y660">
            <v>0</v>
          </cell>
          <cell r="Z660">
            <v>0</v>
          </cell>
          <cell r="AA660">
            <v>1758</v>
          </cell>
          <cell r="AB660">
            <v>0</v>
          </cell>
          <cell r="AC660">
            <v>0</v>
          </cell>
          <cell r="AD660">
            <v>870.2</v>
          </cell>
          <cell r="AE660">
            <v>10.9</v>
          </cell>
          <cell r="AF660">
            <v>0</v>
          </cell>
          <cell r="AG660"/>
          <cell r="AH660"/>
          <cell r="AI660"/>
          <cell r="AJ660"/>
          <cell r="AK660"/>
          <cell r="AL660"/>
          <cell r="AM660"/>
          <cell r="AN660">
            <v>0</v>
          </cell>
          <cell r="AO660">
            <v>0</v>
          </cell>
          <cell r="AP660"/>
          <cell r="AQ660"/>
          <cell r="AR660"/>
          <cell r="AS660">
            <v>1101.5999999999999</v>
          </cell>
          <cell r="AT660"/>
          <cell r="AU660"/>
          <cell r="AV660">
            <v>0</v>
          </cell>
          <cell r="AW660">
            <v>0</v>
          </cell>
          <cell r="AX660">
            <v>0</v>
          </cell>
          <cell r="AY660">
            <v>137</v>
          </cell>
          <cell r="AZ660">
            <v>0</v>
          </cell>
          <cell r="BA660">
            <v>0</v>
          </cell>
          <cell r="BB660">
            <v>0</v>
          </cell>
          <cell r="BC660">
            <v>0</v>
          </cell>
          <cell r="BD660">
            <v>0</v>
          </cell>
          <cell r="BE660">
            <v>61.4</v>
          </cell>
          <cell r="BF660">
            <v>0</v>
          </cell>
          <cell r="BG660">
            <v>0</v>
          </cell>
          <cell r="BH660">
            <v>120.9</v>
          </cell>
          <cell r="BI660">
            <v>0</v>
          </cell>
          <cell r="BJ660">
            <v>0</v>
          </cell>
          <cell r="BK660">
            <v>0</v>
          </cell>
          <cell r="BL660">
            <v>0</v>
          </cell>
          <cell r="BM660">
            <v>0</v>
          </cell>
          <cell r="BN660">
            <v>0</v>
          </cell>
          <cell r="BO660">
            <v>0</v>
          </cell>
          <cell r="BP660">
            <v>0</v>
          </cell>
          <cell r="BQ660">
            <v>0</v>
          </cell>
          <cell r="BR660">
            <v>0</v>
          </cell>
          <cell r="BS660">
            <v>0</v>
          </cell>
          <cell r="BT660">
            <v>3.3</v>
          </cell>
          <cell r="BU660">
            <v>0</v>
          </cell>
          <cell r="BV660">
            <v>0</v>
          </cell>
          <cell r="BW660">
            <v>0</v>
          </cell>
          <cell r="BX660">
            <v>4328.8</v>
          </cell>
          <cell r="BY660">
            <v>0</v>
          </cell>
          <cell r="BZ660">
            <v>0</v>
          </cell>
          <cell r="CA660">
            <v>0</v>
          </cell>
          <cell r="CB660">
            <v>0</v>
          </cell>
          <cell r="CC660">
            <v>0</v>
          </cell>
          <cell r="CD660">
            <v>0</v>
          </cell>
          <cell r="CE660">
            <v>0.5</v>
          </cell>
          <cell r="CF660">
            <v>0</v>
          </cell>
          <cell r="CG660">
            <v>3203</v>
          </cell>
          <cell r="CH660">
            <v>0</v>
          </cell>
          <cell r="CI660">
            <v>0.09</v>
          </cell>
          <cell r="CJ660">
            <v>0</v>
          </cell>
          <cell r="CK660">
            <v>0</v>
          </cell>
          <cell r="CL660">
            <v>0</v>
          </cell>
          <cell r="CM660">
            <v>0</v>
          </cell>
          <cell r="CN660">
            <v>0</v>
          </cell>
          <cell r="CO660">
            <v>0</v>
          </cell>
          <cell r="CP660">
            <v>0</v>
          </cell>
          <cell r="CQ660">
            <v>0</v>
          </cell>
          <cell r="CR660">
            <v>0</v>
          </cell>
          <cell r="CS660">
            <v>0</v>
          </cell>
          <cell r="CT660">
            <v>0</v>
          </cell>
          <cell r="CU660">
            <v>0</v>
          </cell>
          <cell r="CV660">
            <v>0</v>
          </cell>
          <cell r="CW660">
            <v>0</v>
          </cell>
          <cell r="CX660">
            <v>0</v>
          </cell>
          <cell r="CY660">
            <v>0</v>
          </cell>
          <cell r="CZ660">
            <v>0</v>
          </cell>
          <cell r="DA660">
            <v>0</v>
          </cell>
          <cell r="DB660">
            <v>0</v>
          </cell>
          <cell r="DC660">
            <v>0</v>
          </cell>
          <cell r="DD660">
            <v>0</v>
          </cell>
          <cell r="DE660">
            <v>0</v>
          </cell>
          <cell r="DF660">
            <v>0</v>
          </cell>
          <cell r="DG660">
            <v>0</v>
          </cell>
          <cell r="DH660">
            <v>0</v>
          </cell>
          <cell r="DI660">
            <v>0</v>
          </cell>
          <cell r="DJ660">
            <v>0</v>
          </cell>
          <cell r="DK660">
            <v>0</v>
          </cell>
          <cell r="DL660">
            <v>0</v>
          </cell>
          <cell r="DM660">
            <v>0</v>
          </cell>
          <cell r="DN660">
            <v>0</v>
          </cell>
          <cell r="DO660">
            <v>0</v>
          </cell>
          <cell r="DP660">
            <v>0</v>
          </cell>
          <cell r="DQ660">
            <v>0</v>
          </cell>
          <cell r="DR660">
            <v>0</v>
          </cell>
          <cell r="DS660">
            <v>0</v>
          </cell>
          <cell r="DT660">
            <v>0</v>
          </cell>
          <cell r="DU660">
            <v>0</v>
          </cell>
          <cell r="DV660">
            <v>0</v>
          </cell>
          <cell r="DW660">
            <v>0</v>
          </cell>
          <cell r="DX660">
            <v>0</v>
          </cell>
          <cell r="DY660">
            <v>0</v>
          </cell>
          <cell r="DZ660">
            <v>0</v>
          </cell>
          <cell r="EA660">
            <v>0</v>
          </cell>
          <cell r="EB660">
            <v>0</v>
          </cell>
          <cell r="EC660">
            <v>0</v>
          </cell>
          <cell r="ED660">
            <v>0</v>
          </cell>
          <cell r="EE660">
            <v>0</v>
          </cell>
          <cell r="EF660">
            <v>0</v>
          </cell>
          <cell r="EG660">
            <v>0</v>
          </cell>
          <cell r="EH660">
            <v>0</v>
          </cell>
          <cell r="EI660">
            <v>0</v>
          </cell>
          <cell r="EJ660">
            <v>0</v>
          </cell>
        </row>
        <row r="661">
          <cell r="B661">
            <v>0</v>
          </cell>
          <cell r="C661">
            <v>4.8</v>
          </cell>
          <cell r="D661">
            <v>0</v>
          </cell>
          <cell r="E661">
            <v>0</v>
          </cell>
          <cell r="F661">
            <v>0</v>
          </cell>
          <cell r="G661">
            <v>0</v>
          </cell>
          <cell r="H661">
            <v>59.4</v>
          </cell>
          <cell r="I661">
            <v>0</v>
          </cell>
          <cell r="J661">
            <v>213</v>
          </cell>
          <cell r="K661">
            <v>10.029999999999999</v>
          </cell>
          <cell r="L661">
            <v>64.8</v>
          </cell>
          <cell r="M661">
            <v>0</v>
          </cell>
          <cell r="N661">
            <v>9.6999999999999993</v>
          </cell>
          <cell r="O661">
            <v>0</v>
          </cell>
          <cell r="P661">
            <v>0</v>
          </cell>
          <cell r="Q661">
            <v>0</v>
          </cell>
          <cell r="R661">
            <v>0</v>
          </cell>
          <cell r="S661">
            <v>15.3</v>
          </cell>
          <cell r="T661">
            <v>0</v>
          </cell>
          <cell r="U661">
            <v>0</v>
          </cell>
          <cell r="V661">
            <v>0</v>
          </cell>
          <cell r="W661">
            <v>104</v>
          </cell>
          <cell r="X661">
            <v>0</v>
          </cell>
          <cell r="Y661">
            <v>13.641</v>
          </cell>
          <cell r="Z661">
            <v>34.1</v>
          </cell>
          <cell r="AA661">
            <v>1770.3</v>
          </cell>
          <cell r="AB661">
            <v>0</v>
          </cell>
          <cell r="AC661">
            <v>0</v>
          </cell>
          <cell r="AD661">
            <v>1184.4000000000001</v>
          </cell>
          <cell r="AE661">
            <v>41.87</v>
          </cell>
          <cell r="AF661">
            <v>8.1</v>
          </cell>
          <cell r="AG661">
            <v>0</v>
          </cell>
          <cell r="AH661">
            <v>0</v>
          </cell>
          <cell r="AI661">
            <v>0</v>
          </cell>
          <cell r="AJ661">
            <v>0</v>
          </cell>
          <cell r="AK661">
            <v>0</v>
          </cell>
          <cell r="AL661">
            <v>0</v>
          </cell>
          <cell r="AM661"/>
          <cell r="AN661">
            <v>0</v>
          </cell>
          <cell r="AO661">
            <v>0</v>
          </cell>
          <cell r="AP661">
            <v>0</v>
          </cell>
          <cell r="AQ661">
            <v>0</v>
          </cell>
          <cell r="AR661">
            <v>0</v>
          </cell>
          <cell r="AS661">
            <v>1182.0999999999999</v>
          </cell>
          <cell r="AT661">
            <v>9.74</v>
          </cell>
          <cell r="AU661">
            <v>0</v>
          </cell>
          <cell r="AV661">
            <v>0</v>
          </cell>
          <cell r="AW661">
            <v>0</v>
          </cell>
          <cell r="AX661">
            <v>0</v>
          </cell>
          <cell r="AY661">
            <v>2726</v>
          </cell>
          <cell r="AZ661">
            <v>120.36</v>
          </cell>
          <cell r="BA661">
            <v>0</v>
          </cell>
          <cell r="BB661">
            <v>0</v>
          </cell>
          <cell r="BC661">
            <v>0</v>
          </cell>
          <cell r="BD661">
            <v>0</v>
          </cell>
          <cell r="BE661">
            <v>85.8</v>
          </cell>
          <cell r="BF661">
            <v>0</v>
          </cell>
          <cell r="BG661">
            <v>0</v>
          </cell>
          <cell r="BH661">
            <v>120.9</v>
          </cell>
          <cell r="BI661">
            <v>296.29000000000002</v>
          </cell>
          <cell r="BJ661">
            <v>0</v>
          </cell>
          <cell r="BK661">
            <v>0</v>
          </cell>
          <cell r="BL661">
            <v>8.1</v>
          </cell>
          <cell r="BM661">
            <v>0</v>
          </cell>
          <cell r="BN661">
            <v>0</v>
          </cell>
          <cell r="BO661">
            <v>465.07511842807997</v>
          </cell>
          <cell r="BP661">
            <v>115.61224170904801</v>
          </cell>
          <cell r="BQ661">
            <v>0</v>
          </cell>
          <cell r="BR661">
            <v>215.4</v>
          </cell>
          <cell r="BS661">
            <v>691.23753476795696</v>
          </cell>
          <cell r="BT661">
            <v>303.5</v>
          </cell>
          <cell r="BU661">
            <v>155.41999999999999</v>
          </cell>
          <cell r="BV661">
            <v>1762.442</v>
          </cell>
          <cell r="BW661">
            <v>368.35</v>
          </cell>
          <cell r="BX661">
            <v>4440.49</v>
          </cell>
          <cell r="BY661">
            <v>0</v>
          </cell>
          <cell r="BZ661">
            <v>0.12180000000000001</v>
          </cell>
          <cell r="CA661">
            <v>13.8</v>
          </cell>
          <cell r="CB661">
            <v>4.9000000000000004</v>
          </cell>
          <cell r="CC661">
            <v>36</v>
          </cell>
          <cell r="CD661">
            <v>237</v>
          </cell>
          <cell r="CE661">
            <v>5.56</v>
          </cell>
          <cell r="CF661">
            <v>0</v>
          </cell>
          <cell r="CG661">
            <v>3853</v>
          </cell>
          <cell r="CH661">
            <v>0</v>
          </cell>
          <cell r="CI661">
            <v>7.9</v>
          </cell>
          <cell r="CJ661">
            <v>42.18</v>
          </cell>
          <cell r="CK661">
            <v>0</v>
          </cell>
          <cell r="CL661">
            <v>275.7</v>
          </cell>
          <cell r="CM661">
            <v>0</v>
          </cell>
          <cell r="CN661">
            <v>51.7</v>
          </cell>
          <cell r="CO661">
            <v>152.4</v>
          </cell>
          <cell r="CP661">
            <v>6.2</v>
          </cell>
          <cell r="CQ661">
            <v>0</v>
          </cell>
          <cell r="CR661">
            <v>0</v>
          </cell>
          <cell r="CS661">
            <v>0</v>
          </cell>
          <cell r="CT661">
            <v>0</v>
          </cell>
          <cell r="CU661">
            <v>0</v>
          </cell>
          <cell r="CV661">
            <v>427</v>
          </cell>
          <cell r="CW661">
            <v>0</v>
          </cell>
          <cell r="CX661">
            <v>0</v>
          </cell>
          <cell r="CY661">
            <v>0</v>
          </cell>
          <cell r="CZ661">
            <v>455.17500000000001</v>
          </cell>
          <cell r="DA661">
            <v>120</v>
          </cell>
          <cell r="DB661">
            <v>0</v>
          </cell>
          <cell r="DC661">
            <v>0</v>
          </cell>
          <cell r="DD661">
            <v>0</v>
          </cell>
          <cell r="DE661">
            <v>0</v>
          </cell>
          <cell r="DF661">
            <v>0</v>
          </cell>
          <cell r="DG661">
            <v>0</v>
          </cell>
          <cell r="DH661">
            <v>86.257999999999996</v>
          </cell>
          <cell r="DI661">
            <v>0</v>
          </cell>
          <cell r="DJ661">
            <v>0</v>
          </cell>
          <cell r="DK661">
            <v>23.1</v>
          </cell>
          <cell r="DL661">
            <v>47.664000000000001</v>
          </cell>
          <cell r="DM661">
            <v>0</v>
          </cell>
          <cell r="DN661">
            <v>0</v>
          </cell>
          <cell r="DO661">
            <v>0</v>
          </cell>
          <cell r="DP661">
            <v>0</v>
          </cell>
          <cell r="DQ661">
            <v>0</v>
          </cell>
          <cell r="DR661">
            <v>0</v>
          </cell>
          <cell r="DS661">
            <v>85</v>
          </cell>
          <cell r="DT661">
            <v>0</v>
          </cell>
          <cell r="DU661">
            <v>0</v>
          </cell>
          <cell r="DV661">
            <v>0</v>
          </cell>
          <cell r="DW661">
            <v>14</v>
          </cell>
          <cell r="DX661">
            <v>1.1442994313994601</v>
          </cell>
          <cell r="DY661">
            <v>0.34</v>
          </cell>
          <cell r="DZ661">
            <v>0</v>
          </cell>
          <cell r="EA661">
            <v>0</v>
          </cell>
          <cell r="EB661">
            <v>318</v>
          </cell>
          <cell r="EC661">
            <v>0</v>
          </cell>
          <cell r="ED661">
            <v>0</v>
          </cell>
          <cell r="EE661">
            <v>0</v>
          </cell>
          <cell r="EF661">
            <v>0</v>
          </cell>
          <cell r="EG661">
            <v>0.96</v>
          </cell>
          <cell r="EH661">
            <v>56.545182857142898</v>
          </cell>
          <cell r="EI661">
            <v>34.700000000000003</v>
          </cell>
          <cell r="EJ661">
            <v>0</v>
          </cell>
        </row>
        <row r="662">
          <cell r="B662">
            <v>0</v>
          </cell>
          <cell r="C662">
            <v>0</v>
          </cell>
          <cell r="D662">
            <v>0</v>
          </cell>
          <cell r="E662">
            <v>0</v>
          </cell>
          <cell r="F662">
            <v>0</v>
          </cell>
          <cell r="G662">
            <v>0</v>
          </cell>
          <cell r="H662">
            <v>0</v>
          </cell>
          <cell r="I662">
            <v>0</v>
          </cell>
          <cell r="J662">
            <v>370</v>
          </cell>
          <cell r="K662">
            <v>0</v>
          </cell>
          <cell r="L662">
            <v>0</v>
          </cell>
          <cell r="M662">
            <v>0</v>
          </cell>
          <cell r="N662">
            <v>0</v>
          </cell>
          <cell r="O662">
            <v>0</v>
          </cell>
          <cell r="P662">
            <v>0</v>
          </cell>
          <cell r="Q662">
            <v>0</v>
          </cell>
          <cell r="R662">
            <v>0</v>
          </cell>
          <cell r="S662">
            <v>0</v>
          </cell>
          <cell r="T662">
            <v>0</v>
          </cell>
          <cell r="U662">
            <v>0</v>
          </cell>
          <cell r="V662">
            <v>0</v>
          </cell>
          <cell r="W662">
            <v>104</v>
          </cell>
          <cell r="X662">
            <v>0</v>
          </cell>
          <cell r="Y662">
            <v>13.641</v>
          </cell>
          <cell r="Z662">
            <v>34.1</v>
          </cell>
          <cell r="AA662">
            <v>0</v>
          </cell>
          <cell r="AB662">
            <v>0</v>
          </cell>
          <cell r="AC662">
            <v>0</v>
          </cell>
          <cell r="AD662">
            <v>0</v>
          </cell>
          <cell r="AE662">
            <v>31</v>
          </cell>
          <cell r="AF662">
            <v>0</v>
          </cell>
          <cell r="AG662"/>
          <cell r="AH662"/>
          <cell r="AI662"/>
          <cell r="AJ662"/>
          <cell r="AK662"/>
          <cell r="AL662"/>
          <cell r="AM662"/>
          <cell r="AN662"/>
          <cell r="AO662"/>
          <cell r="AP662"/>
          <cell r="AQ662"/>
          <cell r="AR662"/>
          <cell r="AS662">
            <v>79.599999999999994</v>
          </cell>
          <cell r="AT662"/>
          <cell r="AU662"/>
          <cell r="AV662"/>
          <cell r="AW662">
            <v>0</v>
          </cell>
          <cell r="AX662">
            <v>0</v>
          </cell>
          <cell r="AY662">
            <v>0</v>
          </cell>
          <cell r="AZ662">
            <v>0</v>
          </cell>
          <cell r="BA662">
            <v>0</v>
          </cell>
          <cell r="BB662">
            <v>0</v>
          </cell>
          <cell r="BC662">
            <v>0</v>
          </cell>
          <cell r="BD662">
            <v>0</v>
          </cell>
          <cell r="BE662">
            <v>0</v>
          </cell>
          <cell r="BF662">
            <v>0</v>
          </cell>
          <cell r="BG662">
            <v>0</v>
          </cell>
          <cell r="BH662">
            <v>0</v>
          </cell>
          <cell r="BI662">
            <v>106.98</v>
          </cell>
          <cell r="BJ662">
            <v>0</v>
          </cell>
          <cell r="BK662">
            <v>0</v>
          </cell>
          <cell r="BL662">
            <v>8.1999999999999993</v>
          </cell>
          <cell r="BM662">
            <v>0</v>
          </cell>
          <cell r="BN662">
            <v>0</v>
          </cell>
          <cell r="BO662">
            <v>569.71749752337701</v>
          </cell>
          <cell r="BP662">
            <v>118.618159993483</v>
          </cell>
          <cell r="BQ662">
            <v>0</v>
          </cell>
          <cell r="BR662">
            <v>212.61</v>
          </cell>
          <cell r="BS662">
            <v>711.37247344642401</v>
          </cell>
          <cell r="BT662">
            <v>295.3</v>
          </cell>
          <cell r="BU662">
            <v>164</v>
          </cell>
          <cell r="BV662">
            <v>1888.289</v>
          </cell>
          <cell r="BW662">
            <v>699.69</v>
          </cell>
          <cell r="BX662">
            <v>313.37</v>
          </cell>
          <cell r="BY662">
            <v>0</v>
          </cell>
          <cell r="BZ662">
            <v>0</v>
          </cell>
          <cell r="CA662">
            <v>0</v>
          </cell>
          <cell r="CB662">
            <v>0</v>
          </cell>
          <cell r="CC662">
            <v>80</v>
          </cell>
          <cell r="CD662">
            <v>241</v>
          </cell>
          <cell r="CE662">
            <v>5.05</v>
          </cell>
          <cell r="CF662">
            <v>0</v>
          </cell>
          <cell r="CG662">
            <v>0</v>
          </cell>
          <cell r="CH662"/>
          <cell r="CI662">
            <v>0</v>
          </cell>
          <cell r="CJ662">
            <v>43.2</v>
          </cell>
          <cell r="CK662">
            <v>0</v>
          </cell>
          <cell r="CL662">
            <v>198.9</v>
          </cell>
          <cell r="CM662">
            <v>14</v>
          </cell>
          <cell r="CN662">
            <v>44.8</v>
          </cell>
          <cell r="CO662">
            <v>0</v>
          </cell>
          <cell r="CP662">
            <v>53</v>
          </cell>
          <cell r="CQ662">
            <v>0</v>
          </cell>
          <cell r="CR662">
            <v>0</v>
          </cell>
          <cell r="CS662">
            <v>0</v>
          </cell>
          <cell r="CT662">
            <v>0</v>
          </cell>
          <cell r="CU662">
            <v>0</v>
          </cell>
          <cell r="CV662">
            <v>236</v>
          </cell>
          <cell r="CW662">
            <v>0</v>
          </cell>
          <cell r="CX662">
            <v>0</v>
          </cell>
          <cell r="CY662">
            <v>0</v>
          </cell>
          <cell r="CZ662">
            <v>0</v>
          </cell>
          <cell r="DA662">
            <v>120</v>
          </cell>
          <cell r="DB662">
            <v>0</v>
          </cell>
          <cell r="DC662">
            <v>0</v>
          </cell>
          <cell r="DD662">
            <v>0</v>
          </cell>
          <cell r="DE662">
            <v>0</v>
          </cell>
          <cell r="DF662">
            <v>0</v>
          </cell>
          <cell r="DG662">
            <v>0</v>
          </cell>
          <cell r="DH662">
            <v>89.427000000000007</v>
          </cell>
          <cell r="DI662">
            <v>0</v>
          </cell>
          <cell r="DJ662">
            <v>0</v>
          </cell>
          <cell r="DK662">
            <v>0</v>
          </cell>
          <cell r="DL662">
            <v>51.173000000000002</v>
          </cell>
          <cell r="DM662">
            <v>0</v>
          </cell>
          <cell r="DN662">
            <v>0</v>
          </cell>
          <cell r="DO662">
            <v>0</v>
          </cell>
          <cell r="DP662">
            <v>0</v>
          </cell>
          <cell r="DQ662">
            <v>0</v>
          </cell>
          <cell r="DR662">
            <v>0</v>
          </cell>
          <cell r="DS662">
            <v>0</v>
          </cell>
          <cell r="DT662">
            <v>0</v>
          </cell>
          <cell r="DU662">
            <v>0</v>
          </cell>
          <cell r="DV662">
            <v>0</v>
          </cell>
          <cell r="DW662">
            <v>14</v>
          </cell>
          <cell r="DX662">
            <v>1.19999999999999</v>
          </cell>
          <cell r="DY662">
            <v>0.3</v>
          </cell>
          <cell r="DZ662">
            <v>0</v>
          </cell>
          <cell r="EA662">
            <v>0</v>
          </cell>
          <cell r="EB662">
            <v>261.8</v>
          </cell>
          <cell r="EC662">
            <v>0</v>
          </cell>
          <cell r="ED662">
            <v>0</v>
          </cell>
          <cell r="EE662">
            <v>0</v>
          </cell>
          <cell r="EF662">
            <v>0</v>
          </cell>
          <cell r="EG662">
            <v>2.0299999999999998</v>
          </cell>
          <cell r="EH662">
            <v>0</v>
          </cell>
          <cell r="EI662">
            <v>37.299999999999997</v>
          </cell>
          <cell r="EJ662">
            <v>0</v>
          </cell>
        </row>
        <row r="663">
          <cell r="B663">
            <v>0</v>
          </cell>
          <cell r="C663">
            <v>0</v>
          </cell>
          <cell r="D663">
            <v>0</v>
          </cell>
          <cell r="E663">
            <v>0</v>
          </cell>
          <cell r="F663">
            <v>0</v>
          </cell>
          <cell r="G663">
            <v>0</v>
          </cell>
          <cell r="H663">
            <v>218.2</v>
          </cell>
          <cell r="I663">
            <v>0</v>
          </cell>
          <cell r="J663">
            <v>0</v>
          </cell>
          <cell r="K663">
            <v>16.78</v>
          </cell>
          <cell r="L663">
            <v>0</v>
          </cell>
          <cell r="M663">
            <v>0</v>
          </cell>
          <cell r="N663">
            <v>0</v>
          </cell>
          <cell r="O663">
            <v>0</v>
          </cell>
          <cell r="P663">
            <v>0</v>
          </cell>
          <cell r="Q663">
            <v>0</v>
          </cell>
          <cell r="R663">
            <v>0</v>
          </cell>
          <cell r="S663">
            <v>0</v>
          </cell>
          <cell r="T663">
            <v>0</v>
          </cell>
          <cell r="U663">
            <v>0</v>
          </cell>
          <cell r="V663">
            <v>0</v>
          </cell>
          <cell r="W663">
            <v>0</v>
          </cell>
          <cell r="X663">
            <v>0</v>
          </cell>
          <cell r="Y663">
            <v>0</v>
          </cell>
          <cell r="Z663">
            <v>0</v>
          </cell>
          <cell r="AA663">
            <v>10.55</v>
          </cell>
          <cell r="AB663">
            <v>0</v>
          </cell>
          <cell r="AC663">
            <v>0</v>
          </cell>
          <cell r="AD663">
            <v>305.7</v>
          </cell>
          <cell r="AE663">
            <v>0</v>
          </cell>
          <cell r="AF663">
            <v>8.3870000000000005</v>
          </cell>
          <cell r="AG663"/>
          <cell r="AH663"/>
          <cell r="AI663"/>
          <cell r="AJ663"/>
          <cell r="AK663"/>
          <cell r="AL663"/>
          <cell r="AM663"/>
          <cell r="AN663"/>
          <cell r="AO663"/>
          <cell r="AP663"/>
          <cell r="AQ663"/>
          <cell r="AR663"/>
          <cell r="AS663">
            <v>0</v>
          </cell>
          <cell r="AT663"/>
          <cell r="AU663"/>
          <cell r="AV663"/>
          <cell r="AW663">
            <v>0</v>
          </cell>
          <cell r="AX663">
            <v>0</v>
          </cell>
          <cell r="AY663">
            <v>2589</v>
          </cell>
          <cell r="AZ663">
            <v>493.32</v>
          </cell>
          <cell r="BA663">
            <v>0</v>
          </cell>
          <cell r="BB663">
            <v>0</v>
          </cell>
          <cell r="BC663">
            <v>0</v>
          </cell>
          <cell r="BD663">
            <v>0</v>
          </cell>
          <cell r="BE663">
            <v>27.8</v>
          </cell>
          <cell r="BF663">
            <v>0</v>
          </cell>
          <cell r="BG663">
            <v>0</v>
          </cell>
          <cell r="BH663">
            <v>0</v>
          </cell>
          <cell r="BI663">
            <v>185.22</v>
          </cell>
          <cell r="BJ663">
            <v>0</v>
          </cell>
          <cell r="BK663">
            <v>0</v>
          </cell>
          <cell r="BL663">
            <v>0</v>
          </cell>
          <cell r="BM663">
            <v>0</v>
          </cell>
          <cell r="BN663">
            <v>0</v>
          </cell>
          <cell r="BO663">
            <v>0</v>
          </cell>
          <cell r="BP663">
            <v>0</v>
          </cell>
          <cell r="BQ663">
            <v>0</v>
          </cell>
          <cell r="BR663">
            <v>0</v>
          </cell>
          <cell r="BS663">
            <v>0</v>
          </cell>
          <cell r="BT663">
            <v>0</v>
          </cell>
          <cell r="BU663">
            <v>0</v>
          </cell>
          <cell r="BV663">
            <v>1.204</v>
          </cell>
          <cell r="BW663">
            <v>0</v>
          </cell>
          <cell r="BX663">
            <v>0</v>
          </cell>
          <cell r="BY663">
            <v>0</v>
          </cell>
          <cell r="BZ663">
            <v>0</v>
          </cell>
          <cell r="CA663">
            <v>0</v>
          </cell>
          <cell r="CB663">
            <v>0</v>
          </cell>
          <cell r="CC663">
            <v>0</v>
          </cell>
          <cell r="CD663">
            <v>0</v>
          </cell>
          <cell r="CE663">
            <v>0</v>
          </cell>
          <cell r="CF663">
            <v>0</v>
          </cell>
          <cell r="CG663">
            <v>0</v>
          </cell>
          <cell r="CH663"/>
          <cell r="CI663">
            <v>0</v>
          </cell>
          <cell r="CJ663">
            <v>0</v>
          </cell>
          <cell r="CK663">
            <v>0</v>
          </cell>
          <cell r="CL663">
            <v>89.3</v>
          </cell>
          <cell r="CM663">
            <v>0</v>
          </cell>
          <cell r="CN663">
            <v>0</v>
          </cell>
          <cell r="CO663">
            <v>0</v>
          </cell>
          <cell r="CP663">
            <v>0</v>
          </cell>
          <cell r="CQ663">
            <v>0</v>
          </cell>
          <cell r="CR663">
            <v>0</v>
          </cell>
          <cell r="CS663">
            <v>0</v>
          </cell>
          <cell r="CT663">
            <v>0</v>
          </cell>
          <cell r="CU663">
            <v>0</v>
          </cell>
          <cell r="CV663">
            <v>0</v>
          </cell>
          <cell r="CW663">
            <v>0</v>
          </cell>
          <cell r="CX663">
            <v>0</v>
          </cell>
          <cell r="CY663">
            <v>0</v>
          </cell>
          <cell r="CZ663">
            <v>0</v>
          </cell>
          <cell r="DA663">
            <v>0</v>
          </cell>
          <cell r="DB663">
            <v>0</v>
          </cell>
          <cell r="DC663">
            <v>0</v>
          </cell>
          <cell r="DD663">
            <v>0</v>
          </cell>
          <cell r="DE663">
            <v>0</v>
          </cell>
          <cell r="DF663">
            <v>0</v>
          </cell>
          <cell r="DG663">
            <v>0</v>
          </cell>
          <cell r="DH663">
            <v>0</v>
          </cell>
          <cell r="DI663">
            <v>0</v>
          </cell>
          <cell r="DJ663">
            <v>0</v>
          </cell>
          <cell r="DK663">
            <v>0</v>
          </cell>
          <cell r="DL663">
            <v>0</v>
          </cell>
          <cell r="DM663">
            <v>0</v>
          </cell>
          <cell r="DN663">
            <v>0</v>
          </cell>
          <cell r="DO663">
            <v>0</v>
          </cell>
          <cell r="DP663">
            <v>0</v>
          </cell>
          <cell r="DQ663">
            <v>0</v>
          </cell>
          <cell r="DR663">
            <v>0</v>
          </cell>
          <cell r="DS663">
            <v>85</v>
          </cell>
          <cell r="DT663">
            <v>0</v>
          </cell>
          <cell r="DU663">
            <v>0</v>
          </cell>
          <cell r="DV663">
            <v>0</v>
          </cell>
          <cell r="DW663">
            <v>0</v>
          </cell>
          <cell r="DX663">
            <v>0</v>
          </cell>
          <cell r="DY663">
            <v>0</v>
          </cell>
          <cell r="DZ663">
            <v>0</v>
          </cell>
          <cell r="EA663">
            <v>0</v>
          </cell>
          <cell r="EB663">
            <v>85.5</v>
          </cell>
          <cell r="EC663">
            <v>0</v>
          </cell>
          <cell r="ED663">
            <v>0</v>
          </cell>
          <cell r="EE663">
            <v>0</v>
          </cell>
          <cell r="EF663">
            <v>0</v>
          </cell>
          <cell r="EG663">
            <v>0</v>
          </cell>
          <cell r="EH663">
            <v>0</v>
          </cell>
          <cell r="EI663">
            <v>0</v>
          </cell>
          <cell r="EJ663">
            <v>0</v>
          </cell>
        </row>
        <row r="664">
          <cell r="B664">
            <v>0</v>
          </cell>
          <cell r="C664">
            <v>0</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cell r="AF664">
            <v>0</v>
          </cell>
          <cell r="AG664"/>
          <cell r="AH664"/>
          <cell r="AI664"/>
          <cell r="AJ664"/>
          <cell r="AK664"/>
          <cell r="AL664"/>
          <cell r="AM664"/>
          <cell r="AN664"/>
          <cell r="AO664"/>
          <cell r="AP664"/>
          <cell r="AQ664"/>
          <cell r="AR664"/>
          <cell r="AS664"/>
          <cell r="AT664"/>
          <cell r="AU664"/>
          <cell r="AV664"/>
          <cell r="AW664">
            <v>0</v>
          </cell>
          <cell r="AX664">
            <v>0</v>
          </cell>
          <cell r="AY664">
            <v>0</v>
          </cell>
          <cell r="AZ664">
            <v>0</v>
          </cell>
          <cell r="BA664">
            <v>0</v>
          </cell>
          <cell r="BB664">
            <v>0</v>
          </cell>
          <cell r="BC664">
            <v>0</v>
          </cell>
          <cell r="BD664">
            <v>0</v>
          </cell>
          <cell r="BE664">
            <v>0</v>
          </cell>
          <cell r="BF664">
            <v>0</v>
          </cell>
          <cell r="BG664">
            <v>0</v>
          </cell>
          <cell r="BH664">
            <v>0</v>
          </cell>
          <cell r="BI664">
            <v>0</v>
          </cell>
          <cell r="BJ664">
            <v>0</v>
          </cell>
          <cell r="BK664">
            <v>0</v>
          </cell>
          <cell r="BL664">
            <v>0</v>
          </cell>
          <cell r="BM664">
            <v>0</v>
          </cell>
          <cell r="BN664">
            <v>0</v>
          </cell>
          <cell r="BO664">
            <v>0</v>
          </cell>
          <cell r="BP664">
            <v>0</v>
          </cell>
          <cell r="BQ664">
            <v>0</v>
          </cell>
          <cell r="BR664">
            <v>0</v>
          </cell>
          <cell r="BS664">
            <v>0</v>
          </cell>
          <cell r="BT664">
            <v>0</v>
          </cell>
          <cell r="BU664">
            <v>0</v>
          </cell>
          <cell r="BV664">
            <v>0</v>
          </cell>
          <cell r="BW664">
            <v>0</v>
          </cell>
          <cell r="BX664">
            <v>0</v>
          </cell>
          <cell r="BY664">
            <v>0</v>
          </cell>
          <cell r="BZ664">
            <v>0</v>
          </cell>
          <cell r="CA664">
            <v>0</v>
          </cell>
          <cell r="CB664">
            <v>0</v>
          </cell>
          <cell r="CC664">
            <v>0</v>
          </cell>
          <cell r="CD664">
            <v>0</v>
          </cell>
          <cell r="CE664">
            <v>0</v>
          </cell>
          <cell r="CF664">
            <v>0</v>
          </cell>
          <cell r="CG664">
            <v>0</v>
          </cell>
          <cell r="CH664">
            <v>0</v>
          </cell>
          <cell r="CI664">
            <v>0</v>
          </cell>
          <cell r="CJ664">
            <v>0</v>
          </cell>
          <cell r="CK664">
            <v>0</v>
          </cell>
          <cell r="CL664">
            <v>0</v>
          </cell>
          <cell r="CM664">
            <v>0</v>
          </cell>
          <cell r="CN664">
            <v>0</v>
          </cell>
          <cell r="CO664">
            <v>0</v>
          </cell>
          <cell r="CP664">
            <v>0</v>
          </cell>
          <cell r="CQ664">
            <v>0</v>
          </cell>
          <cell r="CR664">
            <v>0</v>
          </cell>
          <cell r="CS664">
            <v>0</v>
          </cell>
          <cell r="CT664">
            <v>0</v>
          </cell>
          <cell r="CU664">
            <v>0</v>
          </cell>
          <cell r="CV664">
            <v>0</v>
          </cell>
          <cell r="CW664">
            <v>0</v>
          </cell>
          <cell r="CX664">
            <v>0</v>
          </cell>
          <cell r="CY664">
            <v>0</v>
          </cell>
          <cell r="CZ664">
            <v>0</v>
          </cell>
          <cell r="DA664">
            <v>0</v>
          </cell>
          <cell r="DB664">
            <v>0</v>
          </cell>
          <cell r="DC664">
            <v>0</v>
          </cell>
          <cell r="DD664">
            <v>0</v>
          </cell>
          <cell r="DE664">
            <v>0</v>
          </cell>
          <cell r="DF664">
            <v>0</v>
          </cell>
          <cell r="DG664">
            <v>0</v>
          </cell>
          <cell r="DH664">
            <v>0</v>
          </cell>
          <cell r="DI664">
            <v>0</v>
          </cell>
          <cell r="DJ664">
            <v>0</v>
          </cell>
          <cell r="DK664">
            <v>0</v>
          </cell>
          <cell r="DL664">
            <v>0</v>
          </cell>
          <cell r="DM664">
            <v>0</v>
          </cell>
          <cell r="DN664">
            <v>0</v>
          </cell>
          <cell r="DO664">
            <v>0</v>
          </cell>
          <cell r="DP664">
            <v>0</v>
          </cell>
          <cell r="DQ664">
            <v>0</v>
          </cell>
          <cell r="DR664">
            <v>0</v>
          </cell>
          <cell r="DS664">
            <v>0</v>
          </cell>
          <cell r="DT664">
            <v>0</v>
          </cell>
          <cell r="DU664">
            <v>0</v>
          </cell>
          <cell r="DV664">
            <v>0</v>
          </cell>
          <cell r="DW664">
            <v>0</v>
          </cell>
          <cell r="DX664">
            <v>0</v>
          </cell>
          <cell r="DY664">
            <v>0</v>
          </cell>
          <cell r="DZ664">
            <v>0</v>
          </cell>
          <cell r="EA664">
            <v>0</v>
          </cell>
          <cell r="EB664">
            <v>0</v>
          </cell>
          <cell r="EC664">
            <v>0</v>
          </cell>
          <cell r="ED664">
            <v>0</v>
          </cell>
          <cell r="EE664">
            <v>0</v>
          </cell>
          <cell r="EF664">
            <v>0</v>
          </cell>
          <cell r="EG664">
            <v>0</v>
          </cell>
          <cell r="EH664">
            <v>0</v>
          </cell>
          <cell r="EI664">
            <v>0</v>
          </cell>
          <cell r="EJ664">
            <v>0</v>
          </cell>
        </row>
        <row r="665">
          <cell r="B665">
            <v>0</v>
          </cell>
          <cell r="C665">
            <v>0</v>
          </cell>
          <cell r="D665">
            <v>0</v>
          </cell>
          <cell r="E665">
            <v>0</v>
          </cell>
          <cell r="F665">
            <v>0</v>
          </cell>
          <cell r="G665">
            <v>0</v>
          </cell>
          <cell r="H665">
            <v>0</v>
          </cell>
          <cell r="I665">
            <v>0</v>
          </cell>
          <cell r="J665">
            <v>0</v>
          </cell>
          <cell r="K665">
            <v>0</v>
          </cell>
          <cell r="L665">
            <v>62.8</v>
          </cell>
          <cell r="M665">
            <v>0</v>
          </cell>
          <cell r="N665">
            <v>0</v>
          </cell>
          <cell r="O665">
            <v>0</v>
          </cell>
          <cell r="P665">
            <v>0</v>
          </cell>
          <cell r="Q665">
            <v>0</v>
          </cell>
          <cell r="R665">
            <v>0</v>
          </cell>
          <cell r="S665">
            <v>15.3</v>
          </cell>
          <cell r="T665">
            <v>0</v>
          </cell>
          <cell r="U665">
            <v>0</v>
          </cell>
          <cell r="V665">
            <v>0</v>
          </cell>
          <cell r="W665">
            <v>0</v>
          </cell>
          <cell r="X665"/>
          <cell r="Y665">
            <v>0</v>
          </cell>
          <cell r="Z665">
            <v>0</v>
          </cell>
          <cell r="AA665">
            <v>1102.8</v>
          </cell>
          <cell r="AB665">
            <v>0</v>
          </cell>
          <cell r="AC665">
            <v>0</v>
          </cell>
          <cell r="AD665">
            <v>870.22</v>
          </cell>
          <cell r="AE665">
            <v>10.9</v>
          </cell>
          <cell r="AF665">
            <v>0</v>
          </cell>
          <cell r="AG665"/>
          <cell r="AH665"/>
          <cell r="AI665"/>
          <cell r="AJ665"/>
          <cell r="AK665"/>
          <cell r="AL665"/>
          <cell r="AM665"/>
          <cell r="AN665"/>
          <cell r="AO665"/>
          <cell r="AP665"/>
          <cell r="AQ665"/>
          <cell r="AR665"/>
          <cell r="AS665">
            <v>1152.5999999999999</v>
          </cell>
          <cell r="AT665"/>
          <cell r="AU665"/>
          <cell r="AV665"/>
          <cell r="AW665">
            <v>0</v>
          </cell>
          <cell r="AX665">
            <v>0</v>
          </cell>
          <cell r="AY665">
            <v>137</v>
          </cell>
          <cell r="AZ665">
            <v>0</v>
          </cell>
          <cell r="BA665">
            <v>0</v>
          </cell>
          <cell r="BB665">
            <v>0</v>
          </cell>
          <cell r="BC665">
            <v>0</v>
          </cell>
          <cell r="BD665">
            <v>0</v>
          </cell>
          <cell r="BE665">
            <v>70.5</v>
          </cell>
          <cell r="BF665">
            <v>0</v>
          </cell>
          <cell r="BG665">
            <v>0</v>
          </cell>
          <cell r="BH665">
            <v>140.4</v>
          </cell>
          <cell r="BI665">
            <v>0</v>
          </cell>
          <cell r="BJ665">
            <v>0</v>
          </cell>
          <cell r="BK665">
            <v>0</v>
          </cell>
          <cell r="BL665">
            <v>0</v>
          </cell>
          <cell r="BM665">
            <v>0</v>
          </cell>
          <cell r="BN665">
            <v>0</v>
          </cell>
          <cell r="BO665">
            <v>0</v>
          </cell>
          <cell r="BP665">
            <v>0</v>
          </cell>
          <cell r="BQ665">
            <v>0</v>
          </cell>
          <cell r="BR665">
            <v>0</v>
          </cell>
          <cell r="BS665">
            <v>0</v>
          </cell>
          <cell r="BT665">
            <v>3.3</v>
          </cell>
          <cell r="BU665">
            <v>0</v>
          </cell>
          <cell r="BV665">
            <v>0</v>
          </cell>
          <cell r="BW665">
            <v>0</v>
          </cell>
          <cell r="BX665">
            <v>6076.3</v>
          </cell>
          <cell r="BY665">
            <v>0</v>
          </cell>
          <cell r="BZ665">
            <v>0</v>
          </cell>
          <cell r="CA665">
            <v>0</v>
          </cell>
          <cell r="CB665">
            <v>0</v>
          </cell>
          <cell r="CC665">
            <v>0</v>
          </cell>
          <cell r="CD665">
            <v>0</v>
          </cell>
          <cell r="CE665">
            <v>0.5</v>
          </cell>
          <cell r="CF665">
            <v>0</v>
          </cell>
          <cell r="CG665">
            <v>0</v>
          </cell>
          <cell r="CH665">
            <v>0</v>
          </cell>
          <cell r="CI665">
            <v>0</v>
          </cell>
          <cell r="CJ665">
            <v>0</v>
          </cell>
          <cell r="CK665">
            <v>0</v>
          </cell>
          <cell r="CL665">
            <v>0</v>
          </cell>
          <cell r="CM665">
            <v>17.600000000000001</v>
          </cell>
          <cell r="CN665">
            <v>0</v>
          </cell>
          <cell r="CO665">
            <v>0</v>
          </cell>
          <cell r="CP665">
            <v>0</v>
          </cell>
          <cell r="CQ665">
            <v>0</v>
          </cell>
          <cell r="CR665">
            <v>0</v>
          </cell>
          <cell r="CS665">
            <v>0</v>
          </cell>
          <cell r="CT665">
            <v>0</v>
          </cell>
          <cell r="CU665">
            <v>0</v>
          </cell>
          <cell r="CV665">
            <v>0</v>
          </cell>
          <cell r="CW665">
            <v>0</v>
          </cell>
          <cell r="CX665">
            <v>0</v>
          </cell>
          <cell r="CY665">
            <v>0</v>
          </cell>
          <cell r="CZ665">
            <v>0</v>
          </cell>
          <cell r="DA665">
            <v>0</v>
          </cell>
          <cell r="DB665">
            <v>0</v>
          </cell>
          <cell r="DC665">
            <v>0</v>
          </cell>
          <cell r="DD665">
            <v>0</v>
          </cell>
          <cell r="DE665">
            <v>0</v>
          </cell>
          <cell r="DF665">
            <v>0</v>
          </cell>
          <cell r="DG665">
            <v>0</v>
          </cell>
          <cell r="DH665">
            <v>0</v>
          </cell>
          <cell r="DI665">
            <v>0</v>
          </cell>
          <cell r="DJ665">
            <v>0</v>
          </cell>
          <cell r="DK665">
            <v>0</v>
          </cell>
          <cell r="DL665">
            <v>0</v>
          </cell>
          <cell r="DM665">
            <v>0</v>
          </cell>
          <cell r="DN665">
            <v>0</v>
          </cell>
          <cell r="DO665">
            <v>0</v>
          </cell>
          <cell r="DP665">
            <v>0</v>
          </cell>
          <cell r="DQ665">
            <v>0</v>
          </cell>
          <cell r="DR665">
            <v>0</v>
          </cell>
          <cell r="DS665">
            <v>0</v>
          </cell>
          <cell r="DT665">
            <v>0</v>
          </cell>
          <cell r="DU665">
            <v>0</v>
          </cell>
          <cell r="DV665">
            <v>0</v>
          </cell>
          <cell r="DW665">
            <v>0</v>
          </cell>
          <cell r="DX665">
            <v>0</v>
          </cell>
          <cell r="DY665">
            <v>0</v>
          </cell>
          <cell r="DZ665">
            <v>0</v>
          </cell>
          <cell r="EA665">
            <v>0</v>
          </cell>
          <cell r="EB665">
            <v>0</v>
          </cell>
          <cell r="EC665">
            <v>0</v>
          </cell>
          <cell r="ED665">
            <v>0</v>
          </cell>
          <cell r="EE665">
            <v>0</v>
          </cell>
          <cell r="EF665">
            <v>0</v>
          </cell>
          <cell r="EG665">
            <v>0</v>
          </cell>
          <cell r="EH665">
            <v>0</v>
          </cell>
          <cell r="EI665">
            <v>0</v>
          </cell>
          <cell r="EJ665">
            <v>0</v>
          </cell>
        </row>
        <row r="666">
          <cell r="B666">
            <v>0</v>
          </cell>
          <cell r="C666">
            <v>0</v>
          </cell>
          <cell r="D666">
            <v>0</v>
          </cell>
          <cell r="E666">
            <v>0</v>
          </cell>
          <cell r="F666">
            <v>0</v>
          </cell>
          <cell r="G666">
            <v>0</v>
          </cell>
          <cell r="H666">
            <v>218.2</v>
          </cell>
          <cell r="I666">
            <v>0</v>
          </cell>
          <cell r="J666">
            <v>370</v>
          </cell>
          <cell r="K666">
            <v>16.78</v>
          </cell>
          <cell r="L666">
            <v>62.8</v>
          </cell>
          <cell r="M666">
            <v>0</v>
          </cell>
          <cell r="N666">
            <v>0</v>
          </cell>
          <cell r="O666">
            <v>0</v>
          </cell>
          <cell r="P666">
            <v>0</v>
          </cell>
          <cell r="Q666">
            <v>0</v>
          </cell>
          <cell r="R666">
            <v>0</v>
          </cell>
          <cell r="S666">
            <v>15.3</v>
          </cell>
          <cell r="T666">
            <v>0</v>
          </cell>
          <cell r="U666">
            <v>0</v>
          </cell>
          <cell r="V666">
            <v>0</v>
          </cell>
          <cell r="W666">
            <v>104</v>
          </cell>
          <cell r="X666">
            <v>0</v>
          </cell>
          <cell r="Y666">
            <v>13.641</v>
          </cell>
          <cell r="Z666">
            <v>34.1</v>
          </cell>
          <cell r="AA666">
            <v>1113.3499999999999</v>
          </cell>
          <cell r="AB666">
            <v>0</v>
          </cell>
          <cell r="AC666">
            <v>0</v>
          </cell>
          <cell r="AD666">
            <v>1175.92</v>
          </cell>
          <cell r="AE666">
            <v>41.9</v>
          </cell>
          <cell r="AF666">
            <v>8.3870000000000005</v>
          </cell>
          <cell r="AG666">
            <v>0</v>
          </cell>
          <cell r="AH666">
            <v>0</v>
          </cell>
          <cell r="AI666">
            <v>0</v>
          </cell>
          <cell r="AJ666">
            <v>0</v>
          </cell>
          <cell r="AK666">
            <v>0</v>
          </cell>
          <cell r="AL666">
            <v>0</v>
          </cell>
          <cell r="AM666"/>
          <cell r="AN666">
            <v>0</v>
          </cell>
          <cell r="AO666"/>
          <cell r="AP666">
            <v>0</v>
          </cell>
          <cell r="AQ666">
            <v>0</v>
          </cell>
          <cell r="AR666">
            <v>0</v>
          </cell>
          <cell r="AS666">
            <v>1232.2</v>
          </cell>
          <cell r="AT666">
            <v>0</v>
          </cell>
          <cell r="AU666">
            <v>0</v>
          </cell>
          <cell r="AV666">
            <v>0</v>
          </cell>
          <cell r="AW666">
            <v>0</v>
          </cell>
          <cell r="AX666">
            <v>0</v>
          </cell>
          <cell r="AY666">
            <v>2726</v>
          </cell>
          <cell r="AZ666">
            <v>493.32</v>
          </cell>
          <cell r="BA666">
            <v>0</v>
          </cell>
          <cell r="BB666">
            <v>0</v>
          </cell>
          <cell r="BC666">
            <v>0</v>
          </cell>
          <cell r="BD666">
            <v>0</v>
          </cell>
          <cell r="BE666">
            <v>98.3</v>
          </cell>
          <cell r="BF666">
            <v>0</v>
          </cell>
          <cell r="BG666">
            <v>0</v>
          </cell>
          <cell r="BH666">
            <v>140.4</v>
          </cell>
          <cell r="BI666">
            <v>292.2</v>
          </cell>
          <cell r="BJ666">
            <v>0</v>
          </cell>
          <cell r="BK666">
            <v>0</v>
          </cell>
          <cell r="BL666">
            <v>8.1999999999999993</v>
          </cell>
          <cell r="BM666">
            <v>0</v>
          </cell>
          <cell r="BN666">
            <v>0</v>
          </cell>
          <cell r="BO666">
            <v>569.71749752337701</v>
          </cell>
          <cell r="BP666">
            <v>118.618159993483</v>
          </cell>
          <cell r="BQ666">
            <v>0</v>
          </cell>
          <cell r="BR666">
            <v>212.61</v>
          </cell>
          <cell r="BS666">
            <v>711.37247344642401</v>
          </cell>
          <cell r="BT666">
            <v>298.60000000000002</v>
          </cell>
          <cell r="BU666">
            <v>164</v>
          </cell>
          <cell r="BV666">
            <v>1889.4929999999999</v>
          </cell>
          <cell r="BW666">
            <v>699.69</v>
          </cell>
          <cell r="BX666">
            <v>6389.67</v>
          </cell>
          <cell r="BY666">
            <v>0</v>
          </cell>
          <cell r="BZ666">
            <v>0</v>
          </cell>
          <cell r="CA666">
            <v>0</v>
          </cell>
          <cell r="CB666">
            <v>0</v>
          </cell>
          <cell r="CC666">
            <v>80</v>
          </cell>
          <cell r="CD666">
            <v>241</v>
          </cell>
          <cell r="CE666">
            <v>5.55</v>
          </cell>
          <cell r="CF666">
            <v>0</v>
          </cell>
          <cell r="CG666">
            <v>0</v>
          </cell>
          <cell r="CH666">
            <v>0</v>
          </cell>
          <cell r="CI666">
            <v>0</v>
          </cell>
          <cell r="CJ666">
            <v>43.2</v>
          </cell>
          <cell r="CK666">
            <v>0</v>
          </cell>
          <cell r="CL666">
            <v>288.2</v>
          </cell>
          <cell r="CM666">
            <v>31.6</v>
          </cell>
          <cell r="CN666">
            <v>44.8</v>
          </cell>
          <cell r="CO666">
            <v>0</v>
          </cell>
          <cell r="CP666">
            <v>53</v>
          </cell>
          <cell r="CQ666">
            <v>0</v>
          </cell>
          <cell r="CR666">
            <v>0</v>
          </cell>
          <cell r="CS666">
            <v>0</v>
          </cell>
          <cell r="CT666">
            <v>0</v>
          </cell>
          <cell r="CU666">
            <v>0</v>
          </cell>
          <cell r="CV666">
            <v>236</v>
          </cell>
          <cell r="CW666">
            <v>0</v>
          </cell>
          <cell r="CX666">
            <v>0</v>
          </cell>
          <cell r="CY666">
            <v>0</v>
          </cell>
          <cell r="CZ666">
            <v>0</v>
          </cell>
          <cell r="DA666">
            <v>120</v>
          </cell>
          <cell r="DB666">
            <v>0</v>
          </cell>
          <cell r="DC666">
            <v>0</v>
          </cell>
          <cell r="DD666">
            <v>0</v>
          </cell>
          <cell r="DE666">
            <v>0</v>
          </cell>
          <cell r="DF666">
            <v>0</v>
          </cell>
          <cell r="DG666">
            <v>0</v>
          </cell>
          <cell r="DH666">
            <v>89.427000000000007</v>
          </cell>
          <cell r="DI666">
            <v>0</v>
          </cell>
          <cell r="DJ666">
            <v>0</v>
          </cell>
          <cell r="DK666">
            <v>0</v>
          </cell>
          <cell r="DL666">
            <v>51.173000000000002</v>
          </cell>
          <cell r="DM666">
            <v>0</v>
          </cell>
          <cell r="DN666">
            <v>0</v>
          </cell>
          <cell r="DO666">
            <v>0</v>
          </cell>
          <cell r="DP666">
            <v>0</v>
          </cell>
          <cell r="DQ666">
            <v>0</v>
          </cell>
          <cell r="DR666">
            <v>0</v>
          </cell>
          <cell r="DS666">
            <v>85</v>
          </cell>
          <cell r="DT666">
            <v>0</v>
          </cell>
          <cell r="DU666">
            <v>0</v>
          </cell>
          <cell r="DV666">
            <v>0</v>
          </cell>
          <cell r="DW666">
            <v>14</v>
          </cell>
          <cell r="DX666">
            <v>1.19999999999999</v>
          </cell>
          <cell r="DY666">
            <v>0.3</v>
          </cell>
          <cell r="DZ666">
            <v>0</v>
          </cell>
          <cell r="EA666">
            <v>0</v>
          </cell>
          <cell r="EB666">
            <v>347.3</v>
          </cell>
          <cell r="EC666">
            <v>0</v>
          </cell>
          <cell r="ED666">
            <v>0</v>
          </cell>
          <cell r="EE666">
            <v>0</v>
          </cell>
          <cell r="EF666">
            <v>0</v>
          </cell>
          <cell r="EG666">
            <v>2.0299999999999998</v>
          </cell>
          <cell r="EH666">
            <v>0</v>
          </cell>
          <cell r="EI666">
            <v>37.299999999999997</v>
          </cell>
          <cell r="EJ666">
            <v>0</v>
          </cell>
        </row>
        <row r="667">
          <cell r="B667">
            <v>0</v>
          </cell>
          <cell r="C667">
            <v>0</v>
          </cell>
          <cell r="D667">
            <v>0</v>
          </cell>
          <cell r="E667">
            <v>0</v>
          </cell>
          <cell r="F667">
            <v>0</v>
          </cell>
          <cell r="G667">
            <v>0</v>
          </cell>
          <cell r="H667">
            <v>0</v>
          </cell>
          <cell r="I667">
            <v>0</v>
          </cell>
          <cell r="J667">
            <v>370</v>
          </cell>
          <cell r="K667">
            <v>0</v>
          </cell>
          <cell r="L667">
            <v>0</v>
          </cell>
          <cell r="M667">
            <v>0</v>
          </cell>
          <cell r="N667">
            <v>0</v>
          </cell>
          <cell r="O667">
            <v>0</v>
          </cell>
          <cell r="P667">
            <v>0</v>
          </cell>
          <cell r="Q667">
            <v>0</v>
          </cell>
          <cell r="R667">
            <v>0</v>
          </cell>
          <cell r="S667">
            <v>0</v>
          </cell>
          <cell r="T667">
            <v>0</v>
          </cell>
          <cell r="U667">
            <v>0</v>
          </cell>
          <cell r="V667">
            <v>0</v>
          </cell>
          <cell r="W667">
            <v>104</v>
          </cell>
          <cell r="X667">
            <v>0</v>
          </cell>
          <cell r="Y667">
            <v>13.641</v>
          </cell>
          <cell r="Z667">
            <v>34.1</v>
          </cell>
          <cell r="AA667">
            <v>0</v>
          </cell>
          <cell r="AB667">
            <v>0</v>
          </cell>
          <cell r="AC667">
            <v>0</v>
          </cell>
          <cell r="AD667">
            <v>0</v>
          </cell>
          <cell r="AE667">
            <v>31</v>
          </cell>
          <cell r="AF667">
            <v>0</v>
          </cell>
          <cell r="AG667"/>
          <cell r="AH667"/>
          <cell r="AI667"/>
          <cell r="AJ667"/>
          <cell r="AK667"/>
          <cell r="AL667"/>
          <cell r="AM667"/>
          <cell r="AN667"/>
          <cell r="AO667"/>
          <cell r="AP667"/>
          <cell r="AQ667"/>
          <cell r="AR667"/>
          <cell r="AS667">
            <v>82.7</v>
          </cell>
          <cell r="AT667"/>
          <cell r="AU667"/>
          <cell r="AV667"/>
          <cell r="AW667">
            <v>0</v>
          </cell>
          <cell r="AX667">
            <v>0</v>
          </cell>
          <cell r="AY667">
            <v>0</v>
          </cell>
          <cell r="AZ667">
            <v>0</v>
          </cell>
          <cell r="BA667">
            <v>0</v>
          </cell>
          <cell r="BB667">
            <v>0</v>
          </cell>
          <cell r="BC667">
            <v>0</v>
          </cell>
          <cell r="BD667">
            <v>0</v>
          </cell>
          <cell r="BE667">
            <v>0</v>
          </cell>
          <cell r="BF667">
            <v>0</v>
          </cell>
          <cell r="BG667">
            <v>0</v>
          </cell>
          <cell r="BH667">
            <v>0</v>
          </cell>
          <cell r="BI667">
            <v>107.68</v>
          </cell>
          <cell r="BJ667">
            <v>0</v>
          </cell>
          <cell r="BK667">
            <v>0</v>
          </cell>
          <cell r="BL667">
            <v>8.1999999999999993</v>
          </cell>
          <cell r="BM667">
            <v>0</v>
          </cell>
          <cell r="BN667">
            <v>0</v>
          </cell>
          <cell r="BO667">
            <v>569.71749752337701</v>
          </cell>
          <cell r="BP667">
            <v>118.618159993483</v>
          </cell>
          <cell r="BQ667">
            <v>0</v>
          </cell>
          <cell r="BR667">
            <v>212.61</v>
          </cell>
          <cell r="BS667">
            <v>711.37247344642401</v>
          </cell>
          <cell r="BT667">
            <v>296.5</v>
          </cell>
          <cell r="BU667">
            <v>158.53</v>
          </cell>
          <cell r="BV667">
            <v>1888.289</v>
          </cell>
          <cell r="BW667">
            <v>699.69</v>
          </cell>
          <cell r="BX667">
            <v>313.37</v>
          </cell>
          <cell r="BY667">
            <v>0</v>
          </cell>
          <cell r="BZ667">
            <v>0</v>
          </cell>
          <cell r="CA667">
            <v>0</v>
          </cell>
          <cell r="CB667">
            <v>0</v>
          </cell>
          <cell r="CC667">
            <v>80</v>
          </cell>
          <cell r="CD667">
            <v>241</v>
          </cell>
          <cell r="CE667">
            <v>5.0599999999999996</v>
          </cell>
          <cell r="CF667">
            <v>0</v>
          </cell>
          <cell r="CG667">
            <v>0</v>
          </cell>
          <cell r="CH667"/>
          <cell r="CI667">
            <v>0</v>
          </cell>
          <cell r="CJ667">
            <v>43.2</v>
          </cell>
          <cell r="CK667">
            <v>0</v>
          </cell>
          <cell r="CL667">
            <v>198.9</v>
          </cell>
          <cell r="CM667">
            <v>0</v>
          </cell>
          <cell r="CN667">
            <v>44.8</v>
          </cell>
          <cell r="CO667">
            <v>0</v>
          </cell>
          <cell r="CP667">
            <v>53.1</v>
          </cell>
          <cell r="CQ667">
            <v>0</v>
          </cell>
          <cell r="CR667">
            <v>0</v>
          </cell>
          <cell r="CS667">
            <v>0</v>
          </cell>
          <cell r="CT667">
            <v>0</v>
          </cell>
          <cell r="CU667">
            <v>0</v>
          </cell>
          <cell r="CV667">
            <v>436</v>
          </cell>
          <cell r="CW667">
            <v>0</v>
          </cell>
          <cell r="CX667">
            <v>0</v>
          </cell>
          <cell r="CY667">
            <v>0</v>
          </cell>
          <cell r="CZ667">
            <v>209.26400000000001</v>
          </cell>
          <cell r="DA667">
            <v>120</v>
          </cell>
          <cell r="DB667">
            <v>0</v>
          </cell>
          <cell r="DC667">
            <v>0</v>
          </cell>
          <cell r="DD667">
            <v>0</v>
          </cell>
          <cell r="DE667">
            <v>0</v>
          </cell>
          <cell r="DF667">
            <v>0</v>
          </cell>
          <cell r="DG667">
            <v>0</v>
          </cell>
          <cell r="DH667">
            <v>91.840999999999994</v>
          </cell>
          <cell r="DI667">
            <v>0</v>
          </cell>
          <cell r="DJ667">
            <v>0</v>
          </cell>
          <cell r="DK667">
            <v>27.2</v>
          </cell>
          <cell r="DL667">
            <v>51.173000000000002</v>
          </cell>
          <cell r="DM667">
            <v>0</v>
          </cell>
          <cell r="DN667">
            <v>0</v>
          </cell>
          <cell r="DO667">
            <v>0</v>
          </cell>
          <cell r="DP667">
            <v>0</v>
          </cell>
          <cell r="DQ667">
            <v>0</v>
          </cell>
          <cell r="DR667">
            <v>0</v>
          </cell>
          <cell r="DS667">
            <v>0</v>
          </cell>
          <cell r="DT667">
            <v>0</v>
          </cell>
          <cell r="DU667">
            <v>0</v>
          </cell>
          <cell r="DV667">
            <v>0</v>
          </cell>
          <cell r="DW667">
            <v>14</v>
          </cell>
          <cell r="DX667">
            <v>1.1671854200274301</v>
          </cell>
          <cell r="DY667">
            <v>0.35</v>
          </cell>
          <cell r="DZ667">
            <v>0</v>
          </cell>
          <cell r="EA667">
            <v>0</v>
          </cell>
          <cell r="EB667">
            <v>279.2</v>
          </cell>
          <cell r="EC667">
            <v>0</v>
          </cell>
          <cell r="ED667">
            <v>0</v>
          </cell>
          <cell r="EE667">
            <v>0</v>
          </cell>
          <cell r="EF667">
            <v>0</v>
          </cell>
          <cell r="EG667">
            <v>2.0299999999999998</v>
          </cell>
          <cell r="EH667">
            <v>32.607521827957001</v>
          </cell>
          <cell r="EI667">
            <v>37.299999999999997</v>
          </cell>
          <cell r="EJ667">
            <v>0</v>
          </cell>
        </row>
        <row r="668">
          <cell r="B668">
            <v>0</v>
          </cell>
          <cell r="C668">
            <v>0</v>
          </cell>
          <cell r="D668">
            <v>0</v>
          </cell>
          <cell r="E668">
            <v>0</v>
          </cell>
          <cell r="F668">
            <v>0</v>
          </cell>
          <cell r="G668">
            <v>0</v>
          </cell>
          <cell r="H668">
            <v>218.21</v>
          </cell>
          <cell r="I668">
            <v>0</v>
          </cell>
          <cell r="J668">
            <v>0</v>
          </cell>
          <cell r="K668">
            <v>19.059999999999999</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12.5</v>
          </cell>
          <cell r="AB668">
            <v>0</v>
          </cell>
          <cell r="AC668">
            <v>0</v>
          </cell>
          <cell r="AD668">
            <v>305.7</v>
          </cell>
          <cell r="AE668">
            <v>0</v>
          </cell>
          <cell r="AF668">
            <v>8.3870000000000005</v>
          </cell>
          <cell r="AG668"/>
          <cell r="AH668"/>
          <cell r="AI668"/>
          <cell r="AJ668"/>
          <cell r="AK668"/>
          <cell r="AL668"/>
          <cell r="AM668"/>
          <cell r="AN668"/>
          <cell r="AO668"/>
          <cell r="AP668"/>
          <cell r="AQ668"/>
          <cell r="AR668"/>
          <cell r="AS668">
            <v>0</v>
          </cell>
          <cell r="AT668"/>
          <cell r="AU668"/>
          <cell r="AV668"/>
          <cell r="AW668">
            <v>0</v>
          </cell>
          <cell r="AX668">
            <v>0</v>
          </cell>
          <cell r="AY668">
            <v>2589</v>
          </cell>
          <cell r="AZ668">
            <v>126.65</v>
          </cell>
          <cell r="BA668">
            <v>0</v>
          </cell>
          <cell r="BB668">
            <v>0</v>
          </cell>
          <cell r="BC668">
            <v>0</v>
          </cell>
          <cell r="BD668">
            <v>0</v>
          </cell>
          <cell r="BE668">
            <v>27.8</v>
          </cell>
          <cell r="BF668">
            <v>0</v>
          </cell>
          <cell r="BG668">
            <v>0</v>
          </cell>
          <cell r="BH668">
            <v>0</v>
          </cell>
          <cell r="BI668">
            <v>188.61</v>
          </cell>
          <cell r="BJ668">
            <v>0</v>
          </cell>
          <cell r="BK668">
            <v>0</v>
          </cell>
          <cell r="BL668">
            <v>0</v>
          </cell>
          <cell r="BM668">
            <v>0</v>
          </cell>
          <cell r="BN668">
            <v>0</v>
          </cell>
          <cell r="BO668">
            <v>0</v>
          </cell>
          <cell r="BP668">
            <v>0</v>
          </cell>
          <cell r="BQ668">
            <v>0</v>
          </cell>
          <cell r="BR668">
            <v>0</v>
          </cell>
          <cell r="BS668">
            <v>0</v>
          </cell>
          <cell r="BT668">
            <v>0</v>
          </cell>
          <cell r="BU668">
            <v>0</v>
          </cell>
          <cell r="BV668">
            <v>1.204</v>
          </cell>
          <cell r="BW668">
            <v>0</v>
          </cell>
          <cell r="BX668">
            <v>0</v>
          </cell>
          <cell r="BY668">
            <v>0</v>
          </cell>
          <cell r="BZ668">
            <v>0</v>
          </cell>
          <cell r="CA668">
            <v>0</v>
          </cell>
          <cell r="CB668">
            <v>0</v>
          </cell>
          <cell r="CC668">
            <v>0</v>
          </cell>
          <cell r="CD668">
            <v>0</v>
          </cell>
          <cell r="CE668">
            <v>0</v>
          </cell>
          <cell r="CF668">
            <v>0</v>
          </cell>
          <cell r="CG668">
            <v>0</v>
          </cell>
          <cell r="CH668"/>
          <cell r="CI668">
            <v>0</v>
          </cell>
          <cell r="CJ668">
            <v>0</v>
          </cell>
          <cell r="CK668">
            <v>0</v>
          </cell>
          <cell r="CL668">
            <v>89.3</v>
          </cell>
          <cell r="CM668">
            <v>0</v>
          </cell>
          <cell r="CN668">
            <v>0</v>
          </cell>
          <cell r="CO668">
            <v>0</v>
          </cell>
          <cell r="CP668">
            <v>0</v>
          </cell>
          <cell r="CQ668">
            <v>0</v>
          </cell>
          <cell r="CR668">
            <v>0</v>
          </cell>
          <cell r="CS668">
            <v>0</v>
          </cell>
          <cell r="CT668">
            <v>0</v>
          </cell>
          <cell r="CU668">
            <v>0</v>
          </cell>
          <cell r="CV668">
            <v>0</v>
          </cell>
          <cell r="CW668">
            <v>0</v>
          </cell>
          <cell r="CX668">
            <v>0</v>
          </cell>
          <cell r="CY668">
            <v>0</v>
          </cell>
          <cell r="CZ668">
            <v>0</v>
          </cell>
          <cell r="DA668">
            <v>0</v>
          </cell>
          <cell r="DB668">
            <v>0</v>
          </cell>
          <cell r="DC668">
            <v>0</v>
          </cell>
          <cell r="DD668">
            <v>0</v>
          </cell>
          <cell r="DE668">
            <v>0</v>
          </cell>
          <cell r="DF668">
            <v>0</v>
          </cell>
          <cell r="DG668">
            <v>0</v>
          </cell>
          <cell r="DH668">
            <v>0</v>
          </cell>
          <cell r="DI668">
            <v>0</v>
          </cell>
          <cell r="DJ668">
            <v>0</v>
          </cell>
          <cell r="DK668">
            <v>0</v>
          </cell>
          <cell r="DL668">
            <v>0</v>
          </cell>
          <cell r="DM668">
            <v>0</v>
          </cell>
          <cell r="DN668">
            <v>0</v>
          </cell>
          <cell r="DO668">
            <v>0</v>
          </cell>
          <cell r="DP668">
            <v>0</v>
          </cell>
          <cell r="DQ668">
            <v>0</v>
          </cell>
          <cell r="DR668">
            <v>0</v>
          </cell>
          <cell r="DS668">
            <v>85</v>
          </cell>
          <cell r="DT668">
            <v>0</v>
          </cell>
          <cell r="DU668">
            <v>0</v>
          </cell>
          <cell r="DV668">
            <v>0</v>
          </cell>
          <cell r="DW668">
            <v>0</v>
          </cell>
          <cell r="DX668">
            <v>0</v>
          </cell>
          <cell r="DY668">
            <v>0</v>
          </cell>
          <cell r="DZ668">
            <v>0</v>
          </cell>
          <cell r="EA668">
            <v>0</v>
          </cell>
          <cell r="EB668">
            <v>80.900000000000006</v>
          </cell>
          <cell r="EC668">
            <v>0</v>
          </cell>
          <cell r="ED668">
            <v>0</v>
          </cell>
          <cell r="EE668">
            <v>0</v>
          </cell>
          <cell r="EF668">
            <v>0</v>
          </cell>
          <cell r="EG668">
            <v>0</v>
          </cell>
          <cell r="EH668">
            <v>0</v>
          </cell>
          <cell r="EI668">
            <v>0</v>
          </cell>
          <cell r="EJ668">
            <v>0</v>
          </cell>
        </row>
        <row r="669">
          <cell r="B669">
            <v>0</v>
          </cell>
          <cell r="C669">
            <v>0</v>
          </cell>
          <cell r="D669">
            <v>0</v>
          </cell>
          <cell r="E669">
            <v>0</v>
          </cell>
          <cell r="F669">
            <v>0</v>
          </cell>
          <cell r="G669">
            <v>0</v>
          </cell>
          <cell r="H669">
            <v>0</v>
          </cell>
          <cell r="I669">
            <v>0</v>
          </cell>
          <cell r="J669">
            <v>0</v>
          </cell>
          <cell r="K669">
            <v>0</v>
          </cell>
          <cell r="L669">
            <v>0</v>
          </cell>
          <cell r="M669">
            <v>0</v>
          </cell>
          <cell r="N669">
            <v>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cell r="AF669">
            <v>0</v>
          </cell>
          <cell r="AG669"/>
          <cell r="AH669"/>
          <cell r="AI669"/>
          <cell r="AJ669"/>
          <cell r="AK669"/>
          <cell r="AL669"/>
          <cell r="AM669"/>
          <cell r="AN669"/>
          <cell r="AO669"/>
          <cell r="AP669"/>
          <cell r="AQ669"/>
          <cell r="AR669"/>
          <cell r="AS669"/>
          <cell r="AT669"/>
          <cell r="AU669"/>
          <cell r="AV669"/>
          <cell r="AW669">
            <v>0</v>
          </cell>
          <cell r="AX669">
            <v>0</v>
          </cell>
          <cell r="AY669">
            <v>0</v>
          </cell>
          <cell r="AZ669">
            <v>0</v>
          </cell>
          <cell r="BA669">
            <v>0</v>
          </cell>
          <cell r="BB669">
            <v>0</v>
          </cell>
          <cell r="BC669">
            <v>0</v>
          </cell>
          <cell r="BD669">
            <v>0</v>
          </cell>
          <cell r="BE669">
            <v>0</v>
          </cell>
          <cell r="BF669">
            <v>0</v>
          </cell>
          <cell r="BG669">
            <v>0</v>
          </cell>
          <cell r="BH669">
            <v>0</v>
          </cell>
          <cell r="BI669">
            <v>0</v>
          </cell>
          <cell r="BJ669">
            <v>0</v>
          </cell>
          <cell r="BK669">
            <v>0</v>
          </cell>
          <cell r="BL669">
            <v>0</v>
          </cell>
          <cell r="BM669">
            <v>0</v>
          </cell>
          <cell r="BN669">
            <v>0</v>
          </cell>
          <cell r="BO669">
            <v>0</v>
          </cell>
          <cell r="BP669">
            <v>0</v>
          </cell>
          <cell r="BQ669">
            <v>0</v>
          </cell>
          <cell r="BR669">
            <v>0</v>
          </cell>
          <cell r="BS669">
            <v>0</v>
          </cell>
          <cell r="BT669">
            <v>0</v>
          </cell>
          <cell r="BU669">
            <v>0</v>
          </cell>
          <cell r="BV669">
            <v>0</v>
          </cell>
          <cell r="BW669">
            <v>0</v>
          </cell>
          <cell r="BX669">
            <v>0</v>
          </cell>
          <cell r="BY669">
            <v>0</v>
          </cell>
          <cell r="BZ669">
            <v>0</v>
          </cell>
          <cell r="CA669">
            <v>0</v>
          </cell>
          <cell r="CB669">
            <v>0</v>
          </cell>
          <cell r="CC669">
            <v>0</v>
          </cell>
          <cell r="CD669">
            <v>0</v>
          </cell>
          <cell r="CE669">
            <v>0</v>
          </cell>
          <cell r="CF669">
            <v>0</v>
          </cell>
          <cell r="CG669">
            <v>0</v>
          </cell>
          <cell r="CH669">
            <v>0</v>
          </cell>
          <cell r="CI669">
            <v>0</v>
          </cell>
          <cell r="CJ669">
            <v>0</v>
          </cell>
          <cell r="CK669">
            <v>0</v>
          </cell>
          <cell r="CL669">
            <v>0</v>
          </cell>
          <cell r="CM669">
            <v>0</v>
          </cell>
          <cell r="CN669">
            <v>0</v>
          </cell>
          <cell r="CO669">
            <v>0</v>
          </cell>
          <cell r="CP669">
            <v>0</v>
          </cell>
          <cell r="CQ669">
            <v>0</v>
          </cell>
          <cell r="CR669">
            <v>0</v>
          </cell>
          <cell r="CS669">
            <v>0</v>
          </cell>
          <cell r="CT669">
            <v>0</v>
          </cell>
          <cell r="CU669">
            <v>0</v>
          </cell>
          <cell r="CV669">
            <v>0</v>
          </cell>
          <cell r="CW669">
            <v>0</v>
          </cell>
          <cell r="CX669">
            <v>0</v>
          </cell>
          <cell r="CY669">
            <v>0</v>
          </cell>
          <cell r="CZ669">
            <v>0</v>
          </cell>
          <cell r="DA669">
            <v>0</v>
          </cell>
          <cell r="DB669">
            <v>0</v>
          </cell>
          <cell r="DC669">
            <v>0</v>
          </cell>
          <cell r="DD669">
            <v>0</v>
          </cell>
          <cell r="DE669">
            <v>0</v>
          </cell>
          <cell r="DF669">
            <v>0</v>
          </cell>
          <cell r="DG669">
            <v>0</v>
          </cell>
          <cell r="DH669">
            <v>0</v>
          </cell>
          <cell r="DI669">
            <v>0</v>
          </cell>
          <cell r="DJ669">
            <v>0</v>
          </cell>
          <cell r="DK669">
            <v>0</v>
          </cell>
          <cell r="DL669">
            <v>0</v>
          </cell>
          <cell r="DM669">
            <v>0</v>
          </cell>
          <cell r="DN669">
            <v>0</v>
          </cell>
          <cell r="DO669">
            <v>0</v>
          </cell>
          <cell r="DP669">
            <v>0</v>
          </cell>
          <cell r="DQ669">
            <v>0</v>
          </cell>
          <cell r="DR669">
            <v>0</v>
          </cell>
          <cell r="DS669">
            <v>0</v>
          </cell>
          <cell r="DT669">
            <v>0</v>
          </cell>
          <cell r="DU669">
            <v>0</v>
          </cell>
          <cell r="DV669">
            <v>0</v>
          </cell>
          <cell r="DW669">
            <v>0</v>
          </cell>
          <cell r="DX669">
            <v>0</v>
          </cell>
          <cell r="DY669">
            <v>0</v>
          </cell>
          <cell r="DZ669">
            <v>0</v>
          </cell>
          <cell r="EA669">
            <v>0</v>
          </cell>
          <cell r="EB669">
            <v>0</v>
          </cell>
          <cell r="EC669">
            <v>0</v>
          </cell>
          <cell r="ED669">
            <v>0</v>
          </cell>
          <cell r="EE669">
            <v>0</v>
          </cell>
          <cell r="EF669">
            <v>0</v>
          </cell>
          <cell r="EG669">
            <v>0</v>
          </cell>
          <cell r="EH669">
            <v>0</v>
          </cell>
          <cell r="EI669">
            <v>0</v>
          </cell>
          <cell r="EJ669">
            <v>0</v>
          </cell>
        </row>
        <row r="670">
          <cell r="B670">
            <v>0</v>
          </cell>
          <cell r="C670">
            <v>0</v>
          </cell>
          <cell r="D670">
            <v>0</v>
          </cell>
          <cell r="E670">
            <v>0</v>
          </cell>
          <cell r="F670">
            <v>0</v>
          </cell>
          <cell r="G670">
            <v>0</v>
          </cell>
          <cell r="H670">
            <v>0</v>
          </cell>
          <cell r="I670">
            <v>0</v>
          </cell>
          <cell r="J670">
            <v>0</v>
          </cell>
          <cell r="K670">
            <v>0</v>
          </cell>
          <cell r="L670">
            <v>66.400000000000006</v>
          </cell>
          <cell r="M670">
            <v>0</v>
          </cell>
          <cell r="N670">
            <v>0</v>
          </cell>
          <cell r="O670">
            <v>0</v>
          </cell>
          <cell r="P670">
            <v>0</v>
          </cell>
          <cell r="Q670">
            <v>0</v>
          </cell>
          <cell r="R670">
            <v>0</v>
          </cell>
          <cell r="S670">
            <v>15.3</v>
          </cell>
          <cell r="T670">
            <v>0</v>
          </cell>
          <cell r="U670">
            <v>0</v>
          </cell>
          <cell r="V670">
            <v>0</v>
          </cell>
          <cell r="W670">
            <v>0</v>
          </cell>
          <cell r="X670"/>
          <cell r="Y670">
            <v>0</v>
          </cell>
          <cell r="Z670">
            <v>0</v>
          </cell>
          <cell r="AA670">
            <v>1788.6</v>
          </cell>
          <cell r="AB670">
            <v>0</v>
          </cell>
          <cell r="AC670">
            <v>0</v>
          </cell>
          <cell r="AD670">
            <v>870.2</v>
          </cell>
          <cell r="AE670">
            <v>10.9</v>
          </cell>
          <cell r="AF670">
            <v>0</v>
          </cell>
          <cell r="AG670"/>
          <cell r="AH670"/>
          <cell r="AI670"/>
          <cell r="AJ670"/>
          <cell r="AK670"/>
          <cell r="AL670"/>
          <cell r="AM670"/>
          <cell r="AN670"/>
          <cell r="AO670"/>
          <cell r="AP670"/>
          <cell r="AQ670"/>
          <cell r="AR670"/>
          <cell r="AS670">
            <v>1131</v>
          </cell>
          <cell r="AT670"/>
          <cell r="AU670"/>
          <cell r="AV670"/>
          <cell r="AW670">
            <v>0</v>
          </cell>
          <cell r="AX670">
            <v>0</v>
          </cell>
          <cell r="AY670">
            <v>137</v>
          </cell>
          <cell r="AZ670">
            <v>0</v>
          </cell>
          <cell r="BA670">
            <v>0</v>
          </cell>
          <cell r="BB670">
            <v>0</v>
          </cell>
          <cell r="BC670">
            <v>0</v>
          </cell>
          <cell r="BD670">
            <v>0</v>
          </cell>
          <cell r="BE670">
            <v>70.5</v>
          </cell>
          <cell r="BF670">
            <v>0</v>
          </cell>
          <cell r="BG670">
            <v>0</v>
          </cell>
          <cell r="BH670">
            <v>140.4</v>
          </cell>
          <cell r="BI670">
            <v>0</v>
          </cell>
          <cell r="BJ670">
            <v>0</v>
          </cell>
          <cell r="BK670">
            <v>0</v>
          </cell>
          <cell r="BL670">
            <v>0</v>
          </cell>
          <cell r="BM670">
            <v>0</v>
          </cell>
          <cell r="BN670">
            <v>0</v>
          </cell>
          <cell r="BO670">
            <v>0</v>
          </cell>
          <cell r="BP670">
            <v>0</v>
          </cell>
          <cell r="BQ670">
            <v>0</v>
          </cell>
          <cell r="BR670">
            <v>0</v>
          </cell>
          <cell r="BS670">
            <v>0</v>
          </cell>
          <cell r="BT670">
            <v>3.3</v>
          </cell>
          <cell r="BU670">
            <v>0</v>
          </cell>
          <cell r="BV670">
            <v>0</v>
          </cell>
          <cell r="BW670">
            <v>0</v>
          </cell>
          <cell r="BX670">
            <v>6076.3</v>
          </cell>
          <cell r="BY670">
            <v>0</v>
          </cell>
          <cell r="BZ670">
            <v>0</v>
          </cell>
          <cell r="CA670">
            <v>0</v>
          </cell>
          <cell r="CB670">
            <v>0</v>
          </cell>
          <cell r="CC670">
            <v>0</v>
          </cell>
          <cell r="CD670">
            <v>0</v>
          </cell>
          <cell r="CE670">
            <v>0.5</v>
          </cell>
          <cell r="CF670">
            <v>0</v>
          </cell>
          <cell r="CG670">
            <v>0</v>
          </cell>
          <cell r="CH670">
            <v>0</v>
          </cell>
          <cell r="CI670">
            <v>0</v>
          </cell>
          <cell r="CJ670">
            <v>0</v>
          </cell>
          <cell r="CK670">
            <v>0</v>
          </cell>
          <cell r="CL670">
            <v>0</v>
          </cell>
          <cell r="CM670">
            <v>0</v>
          </cell>
          <cell r="CN670">
            <v>0</v>
          </cell>
          <cell r="CO670">
            <v>0</v>
          </cell>
          <cell r="CP670">
            <v>0</v>
          </cell>
          <cell r="CQ670">
            <v>0</v>
          </cell>
          <cell r="CR670">
            <v>0</v>
          </cell>
          <cell r="CS670">
            <v>0</v>
          </cell>
          <cell r="CT670">
            <v>0</v>
          </cell>
          <cell r="CU670">
            <v>0</v>
          </cell>
          <cell r="CV670">
            <v>0</v>
          </cell>
          <cell r="CW670">
            <v>0</v>
          </cell>
          <cell r="CX670">
            <v>0</v>
          </cell>
          <cell r="CY670">
            <v>0</v>
          </cell>
          <cell r="CZ670">
            <v>0</v>
          </cell>
          <cell r="DA670">
            <v>0</v>
          </cell>
          <cell r="DB670">
            <v>0</v>
          </cell>
          <cell r="DC670">
            <v>0</v>
          </cell>
          <cell r="DD670">
            <v>0</v>
          </cell>
          <cell r="DE670">
            <v>0</v>
          </cell>
          <cell r="DF670">
            <v>0</v>
          </cell>
          <cell r="DG670">
            <v>0</v>
          </cell>
          <cell r="DH670">
            <v>0</v>
          </cell>
          <cell r="DI670">
            <v>0</v>
          </cell>
          <cell r="DJ670">
            <v>0</v>
          </cell>
          <cell r="DK670">
            <v>0</v>
          </cell>
          <cell r="DL670">
            <v>0</v>
          </cell>
          <cell r="DM670">
            <v>0</v>
          </cell>
          <cell r="DN670">
            <v>0</v>
          </cell>
          <cell r="DO670">
            <v>0</v>
          </cell>
          <cell r="DP670">
            <v>0</v>
          </cell>
          <cell r="DQ670">
            <v>0</v>
          </cell>
          <cell r="DR670">
            <v>0</v>
          </cell>
          <cell r="DS670">
            <v>0</v>
          </cell>
          <cell r="DT670">
            <v>0</v>
          </cell>
          <cell r="DU670">
            <v>0</v>
          </cell>
          <cell r="DV670">
            <v>0</v>
          </cell>
          <cell r="DW670">
            <v>0</v>
          </cell>
          <cell r="DX670">
            <v>0</v>
          </cell>
          <cell r="DY670">
            <v>0</v>
          </cell>
          <cell r="DZ670">
            <v>0</v>
          </cell>
          <cell r="EA670">
            <v>0</v>
          </cell>
          <cell r="EB670">
            <v>0</v>
          </cell>
          <cell r="EC670">
            <v>0</v>
          </cell>
          <cell r="ED670">
            <v>0</v>
          </cell>
          <cell r="EE670">
            <v>0</v>
          </cell>
          <cell r="EF670">
            <v>0</v>
          </cell>
          <cell r="EG670">
            <v>0</v>
          </cell>
          <cell r="EH670">
            <v>0</v>
          </cell>
          <cell r="EI670">
            <v>0</v>
          </cell>
          <cell r="EJ670">
            <v>0</v>
          </cell>
        </row>
        <row r="671">
          <cell r="B671">
            <v>0</v>
          </cell>
          <cell r="C671">
            <v>0</v>
          </cell>
          <cell r="D671">
            <v>0</v>
          </cell>
          <cell r="E671">
            <v>0</v>
          </cell>
          <cell r="F671">
            <v>0</v>
          </cell>
          <cell r="G671">
            <v>0</v>
          </cell>
          <cell r="H671">
            <v>218.21</v>
          </cell>
          <cell r="I671">
            <v>0</v>
          </cell>
          <cell r="J671">
            <v>370</v>
          </cell>
          <cell r="K671">
            <v>19.059999999999999</v>
          </cell>
          <cell r="L671">
            <v>66.400000000000006</v>
          </cell>
          <cell r="M671">
            <v>0</v>
          </cell>
          <cell r="N671">
            <v>0</v>
          </cell>
          <cell r="O671">
            <v>0</v>
          </cell>
          <cell r="P671">
            <v>0</v>
          </cell>
          <cell r="Q671">
            <v>0</v>
          </cell>
          <cell r="R671">
            <v>0</v>
          </cell>
          <cell r="S671">
            <v>15.3</v>
          </cell>
          <cell r="T671">
            <v>0</v>
          </cell>
          <cell r="U671">
            <v>0</v>
          </cell>
          <cell r="V671">
            <v>0</v>
          </cell>
          <cell r="W671">
            <v>104</v>
          </cell>
          <cell r="X671">
            <v>0</v>
          </cell>
          <cell r="Y671">
            <v>13.641</v>
          </cell>
          <cell r="Z671">
            <v>34.1</v>
          </cell>
          <cell r="AA671">
            <v>1801.1</v>
          </cell>
          <cell r="AB671">
            <v>0</v>
          </cell>
          <cell r="AC671">
            <v>0</v>
          </cell>
          <cell r="AD671">
            <v>1175.9000000000001</v>
          </cell>
          <cell r="AE671">
            <v>41.9</v>
          </cell>
          <cell r="AF671">
            <v>8.3870000000000005</v>
          </cell>
          <cell r="AG671">
            <v>0</v>
          </cell>
          <cell r="AH671">
            <v>0</v>
          </cell>
          <cell r="AI671">
            <v>0</v>
          </cell>
          <cell r="AJ671">
            <v>0</v>
          </cell>
          <cell r="AK671">
            <v>0</v>
          </cell>
          <cell r="AL671">
            <v>0</v>
          </cell>
          <cell r="AM671"/>
          <cell r="AN671">
            <v>0</v>
          </cell>
          <cell r="AO671"/>
          <cell r="AP671">
            <v>0</v>
          </cell>
          <cell r="AQ671">
            <v>0</v>
          </cell>
          <cell r="AR671">
            <v>0</v>
          </cell>
          <cell r="AS671">
            <v>1213.7</v>
          </cell>
          <cell r="AT671">
            <v>0</v>
          </cell>
          <cell r="AU671">
            <v>0</v>
          </cell>
          <cell r="AV671">
            <v>0</v>
          </cell>
          <cell r="AW671">
            <v>0</v>
          </cell>
          <cell r="AX671">
            <v>0</v>
          </cell>
          <cell r="AY671">
            <v>2726</v>
          </cell>
          <cell r="AZ671">
            <v>126.65</v>
          </cell>
          <cell r="BA671">
            <v>0</v>
          </cell>
          <cell r="BB671">
            <v>0</v>
          </cell>
          <cell r="BC671">
            <v>0</v>
          </cell>
          <cell r="BD671">
            <v>0</v>
          </cell>
          <cell r="BE671">
            <v>98.3</v>
          </cell>
          <cell r="BF671">
            <v>0</v>
          </cell>
          <cell r="BG671">
            <v>0</v>
          </cell>
          <cell r="BH671">
            <v>140.4</v>
          </cell>
          <cell r="BI671">
            <v>296.29000000000002</v>
          </cell>
          <cell r="BJ671">
            <v>0</v>
          </cell>
          <cell r="BK671">
            <v>0</v>
          </cell>
          <cell r="BL671">
            <v>8.1999999999999993</v>
          </cell>
          <cell r="BM671">
            <v>0</v>
          </cell>
          <cell r="BN671">
            <v>0</v>
          </cell>
          <cell r="BO671">
            <v>569.71749752337701</v>
          </cell>
          <cell r="BP671">
            <v>118.618159993483</v>
          </cell>
          <cell r="BQ671">
            <v>0</v>
          </cell>
          <cell r="BR671">
            <v>212.61</v>
          </cell>
          <cell r="BS671">
            <v>711.37247344642401</v>
          </cell>
          <cell r="BT671">
            <v>299.8</v>
          </cell>
          <cell r="BU671">
            <v>158.53</v>
          </cell>
          <cell r="BV671">
            <v>1889.4929999999999</v>
          </cell>
          <cell r="BW671">
            <v>699.69</v>
          </cell>
          <cell r="BX671">
            <v>6389.67</v>
          </cell>
          <cell r="BY671">
            <v>0</v>
          </cell>
          <cell r="BZ671">
            <v>0</v>
          </cell>
          <cell r="CA671">
            <v>0</v>
          </cell>
          <cell r="CB671">
            <v>0</v>
          </cell>
          <cell r="CC671">
            <v>80</v>
          </cell>
          <cell r="CD671">
            <v>241</v>
          </cell>
          <cell r="CE671">
            <v>5.56</v>
          </cell>
          <cell r="CF671">
            <v>0</v>
          </cell>
          <cell r="CG671">
            <v>0</v>
          </cell>
          <cell r="CH671">
            <v>0</v>
          </cell>
          <cell r="CI671">
            <v>0</v>
          </cell>
          <cell r="CJ671">
            <v>43.2</v>
          </cell>
          <cell r="CK671">
            <v>0</v>
          </cell>
          <cell r="CL671">
            <v>288.2</v>
          </cell>
          <cell r="CM671">
            <v>0</v>
          </cell>
          <cell r="CN671">
            <v>44.8</v>
          </cell>
          <cell r="CO671">
            <v>0</v>
          </cell>
          <cell r="CP671">
            <v>53.1</v>
          </cell>
          <cell r="CQ671">
            <v>0</v>
          </cell>
          <cell r="CR671">
            <v>0</v>
          </cell>
          <cell r="CS671">
            <v>0</v>
          </cell>
          <cell r="CT671">
            <v>0</v>
          </cell>
          <cell r="CU671">
            <v>0</v>
          </cell>
          <cell r="CV671">
            <v>436</v>
          </cell>
          <cell r="CW671">
            <v>0</v>
          </cell>
          <cell r="CX671">
            <v>0</v>
          </cell>
          <cell r="CY671">
            <v>0</v>
          </cell>
          <cell r="CZ671">
            <v>209.26400000000001</v>
          </cell>
          <cell r="DA671">
            <v>120</v>
          </cell>
          <cell r="DB671">
            <v>0</v>
          </cell>
          <cell r="DC671">
            <v>0</v>
          </cell>
          <cell r="DD671">
            <v>0</v>
          </cell>
          <cell r="DE671">
            <v>0</v>
          </cell>
          <cell r="DF671">
            <v>0</v>
          </cell>
          <cell r="DG671">
            <v>0</v>
          </cell>
          <cell r="DH671">
            <v>91.840999999999994</v>
          </cell>
          <cell r="DI671">
            <v>0</v>
          </cell>
          <cell r="DJ671">
            <v>0</v>
          </cell>
          <cell r="DK671">
            <v>27.2</v>
          </cell>
          <cell r="DL671">
            <v>51.173000000000002</v>
          </cell>
          <cell r="DM671">
            <v>0</v>
          </cell>
          <cell r="DN671">
            <v>0</v>
          </cell>
          <cell r="DO671">
            <v>0</v>
          </cell>
          <cell r="DP671">
            <v>0</v>
          </cell>
          <cell r="DQ671">
            <v>0</v>
          </cell>
          <cell r="DR671">
            <v>0</v>
          </cell>
          <cell r="DS671">
            <v>85</v>
          </cell>
          <cell r="DT671">
            <v>0</v>
          </cell>
          <cell r="DU671">
            <v>0</v>
          </cell>
          <cell r="DV671">
            <v>0</v>
          </cell>
          <cell r="DW671">
            <v>14</v>
          </cell>
          <cell r="DX671">
            <v>1.1671854200274301</v>
          </cell>
          <cell r="DY671">
            <v>0.35</v>
          </cell>
          <cell r="DZ671">
            <v>0</v>
          </cell>
          <cell r="EA671">
            <v>0</v>
          </cell>
          <cell r="EB671">
            <v>360.1</v>
          </cell>
          <cell r="EC671">
            <v>0</v>
          </cell>
          <cell r="ED671">
            <v>0</v>
          </cell>
          <cell r="EE671">
            <v>0</v>
          </cell>
          <cell r="EF671">
            <v>0</v>
          </cell>
          <cell r="EG671">
            <v>2.0299999999999998</v>
          </cell>
          <cell r="EH671">
            <v>32.607521827957001</v>
          </cell>
          <cell r="EI671">
            <v>37.299999999999997</v>
          </cell>
          <cell r="EJ671">
            <v>0</v>
          </cell>
        </row>
        <row r="672">
          <cell r="B672">
            <v>12000</v>
          </cell>
          <cell r="C672">
            <v>0</v>
          </cell>
          <cell r="D672">
            <v>0</v>
          </cell>
          <cell r="E672">
            <v>0</v>
          </cell>
          <cell r="F672">
            <v>0</v>
          </cell>
          <cell r="G672">
            <v>0</v>
          </cell>
          <cell r="H672">
            <v>0</v>
          </cell>
          <cell r="I672">
            <v>0</v>
          </cell>
          <cell r="J672">
            <v>1357</v>
          </cell>
          <cell r="K672">
            <v>0</v>
          </cell>
          <cell r="L672">
            <v>0</v>
          </cell>
          <cell r="M672">
            <v>642</v>
          </cell>
          <cell r="N672">
            <v>0</v>
          </cell>
          <cell r="O672">
            <v>0</v>
          </cell>
          <cell r="P672">
            <v>0</v>
          </cell>
          <cell r="Q672">
            <v>0</v>
          </cell>
          <cell r="R672">
            <v>0</v>
          </cell>
          <cell r="S672">
            <v>0</v>
          </cell>
          <cell r="T672">
            <v>0</v>
          </cell>
          <cell r="U672">
            <v>0</v>
          </cell>
          <cell r="V672">
            <v>1349</v>
          </cell>
          <cell r="W672">
            <v>567</v>
          </cell>
          <cell r="X672">
            <v>0</v>
          </cell>
          <cell r="Y672">
            <v>13.641</v>
          </cell>
          <cell r="Z672">
            <v>34.1</v>
          </cell>
          <cell r="AA672">
            <v>0</v>
          </cell>
          <cell r="AB672">
            <v>0</v>
          </cell>
          <cell r="AC672">
            <v>0</v>
          </cell>
          <cell r="AD672">
            <v>0</v>
          </cell>
          <cell r="AE672">
            <v>774.2</v>
          </cell>
          <cell r="AF672">
            <v>0</v>
          </cell>
          <cell r="AG672"/>
          <cell r="AH672"/>
          <cell r="AI672"/>
          <cell r="AJ672"/>
          <cell r="AK672"/>
          <cell r="AL672"/>
          <cell r="AM672">
            <v>33100</v>
          </cell>
          <cell r="AN672">
            <v>-425</v>
          </cell>
          <cell r="AO672">
            <v>0</v>
          </cell>
          <cell r="AP672"/>
          <cell r="AQ672"/>
          <cell r="AR672"/>
          <cell r="AS672">
            <v>201.9</v>
          </cell>
          <cell r="AT672">
            <v>63.8</v>
          </cell>
          <cell r="AU672"/>
          <cell r="AV672">
            <v>-68.87</v>
          </cell>
          <cell r="AW672">
            <v>0</v>
          </cell>
          <cell r="AX672">
            <v>0</v>
          </cell>
          <cell r="AY672">
            <v>0</v>
          </cell>
          <cell r="AZ672">
            <v>0</v>
          </cell>
          <cell r="BA672">
            <v>0</v>
          </cell>
          <cell r="BB672">
            <v>0</v>
          </cell>
          <cell r="BC672">
            <v>0</v>
          </cell>
          <cell r="BD672">
            <v>0</v>
          </cell>
          <cell r="BE672">
            <v>0</v>
          </cell>
          <cell r="BF672">
            <v>0</v>
          </cell>
          <cell r="BG672">
            <v>0</v>
          </cell>
          <cell r="BH672">
            <v>0</v>
          </cell>
          <cell r="BI672">
            <v>44.58</v>
          </cell>
          <cell r="BJ672">
            <v>0</v>
          </cell>
          <cell r="BK672">
            <v>0</v>
          </cell>
          <cell r="BL672">
            <v>24.1</v>
          </cell>
          <cell r="BM672">
            <v>0</v>
          </cell>
          <cell r="BN672">
            <v>0</v>
          </cell>
          <cell r="BO672">
            <v>1187.4209688481401</v>
          </cell>
          <cell r="BP672">
            <v>121.702232153314</v>
          </cell>
          <cell r="BQ672">
            <v>0</v>
          </cell>
          <cell r="BR672">
            <v>214.51</v>
          </cell>
          <cell r="BS672">
            <v>4726.6400000000003</v>
          </cell>
          <cell r="BT672">
            <v>0</v>
          </cell>
          <cell r="BU672">
            <v>167.2</v>
          </cell>
          <cell r="BV672">
            <v>1699.902</v>
          </cell>
          <cell r="BW672">
            <v>16.420000000000002</v>
          </cell>
          <cell r="BX672">
            <v>2576.7800000000002</v>
          </cell>
          <cell r="BY672">
            <v>0</v>
          </cell>
          <cell r="BZ672">
            <v>0</v>
          </cell>
          <cell r="CA672">
            <v>0</v>
          </cell>
          <cell r="CB672">
            <v>0</v>
          </cell>
          <cell r="CC672">
            <v>270</v>
          </cell>
          <cell r="CD672">
            <v>0</v>
          </cell>
          <cell r="CE672">
            <v>0</v>
          </cell>
          <cell r="CF672">
            <v>0</v>
          </cell>
          <cell r="CG672">
            <v>0</v>
          </cell>
          <cell r="CH672"/>
          <cell r="CI672">
            <v>0</v>
          </cell>
          <cell r="CJ672">
            <v>259.22000000000003</v>
          </cell>
          <cell r="CK672">
            <v>0</v>
          </cell>
          <cell r="CL672">
            <v>1836.3</v>
          </cell>
          <cell r="CM672">
            <v>119.7</v>
          </cell>
          <cell r="CN672">
            <v>44.8</v>
          </cell>
          <cell r="CO672">
            <v>0</v>
          </cell>
          <cell r="CP672">
            <v>0</v>
          </cell>
          <cell r="CQ672">
            <v>0</v>
          </cell>
          <cell r="CR672">
            <v>0</v>
          </cell>
          <cell r="CS672">
            <v>0</v>
          </cell>
          <cell r="CT672">
            <v>0</v>
          </cell>
          <cell r="CU672">
            <v>0</v>
          </cell>
          <cell r="CV672">
            <v>241</v>
          </cell>
          <cell r="CW672">
            <v>0</v>
          </cell>
          <cell r="CX672">
            <v>0</v>
          </cell>
          <cell r="CY672">
            <v>0</v>
          </cell>
          <cell r="CZ672">
            <v>0</v>
          </cell>
          <cell r="DA672">
            <v>360</v>
          </cell>
          <cell r="DB672">
            <v>0</v>
          </cell>
          <cell r="DC672">
            <v>0</v>
          </cell>
          <cell r="DD672">
            <v>0</v>
          </cell>
          <cell r="DE672">
            <v>0</v>
          </cell>
          <cell r="DF672">
            <v>0</v>
          </cell>
          <cell r="DG672">
            <v>0</v>
          </cell>
          <cell r="DH672">
            <v>626.072</v>
          </cell>
          <cell r="DI672">
            <v>0</v>
          </cell>
          <cell r="DJ672">
            <v>0</v>
          </cell>
          <cell r="DK672">
            <v>0</v>
          </cell>
          <cell r="DL672">
            <v>241.21899999999999</v>
          </cell>
          <cell r="DM672">
            <v>0</v>
          </cell>
          <cell r="DN672">
            <v>0</v>
          </cell>
          <cell r="DO672">
            <v>0</v>
          </cell>
          <cell r="DP672">
            <v>0</v>
          </cell>
          <cell r="DQ672">
            <v>0</v>
          </cell>
          <cell r="DR672">
            <v>0</v>
          </cell>
          <cell r="DS672">
            <v>0</v>
          </cell>
          <cell r="DT672">
            <v>0</v>
          </cell>
          <cell r="DU672">
            <v>0</v>
          </cell>
          <cell r="DV672">
            <v>0</v>
          </cell>
          <cell r="DW672">
            <v>706</v>
          </cell>
          <cell r="DX672">
            <v>2.6</v>
          </cell>
          <cell r="DY672">
            <v>0.35</v>
          </cell>
          <cell r="DZ672">
            <v>0</v>
          </cell>
          <cell r="EA672">
            <v>0</v>
          </cell>
          <cell r="EB672">
            <v>820.7</v>
          </cell>
          <cell r="EC672">
            <v>0</v>
          </cell>
          <cell r="ED672">
            <v>0</v>
          </cell>
          <cell r="EE672">
            <v>0</v>
          </cell>
          <cell r="EF672">
            <v>0</v>
          </cell>
          <cell r="EG672">
            <v>2.34</v>
          </cell>
          <cell r="EH672">
            <v>0</v>
          </cell>
          <cell r="EI672">
            <v>263.2</v>
          </cell>
          <cell r="EJ672">
            <v>0</v>
          </cell>
        </row>
        <row r="673">
          <cell r="B673">
            <v>0</v>
          </cell>
          <cell r="C673">
            <v>0</v>
          </cell>
          <cell r="D673">
            <v>1170</v>
          </cell>
          <cell r="E673">
            <v>0</v>
          </cell>
          <cell r="F673">
            <v>0</v>
          </cell>
          <cell r="G673">
            <v>0</v>
          </cell>
          <cell r="H673">
            <v>0</v>
          </cell>
          <cell r="I673">
            <v>0</v>
          </cell>
          <cell r="J673">
            <v>0</v>
          </cell>
          <cell r="K673">
            <v>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0</v>
          </cell>
          <cell r="AA673">
            <v>31.65</v>
          </cell>
          <cell r="AB673">
            <v>0</v>
          </cell>
          <cell r="AC673">
            <v>0</v>
          </cell>
          <cell r="AD673">
            <v>17238.2</v>
          </cell>
          <cell r="AE673">
            <v>0</v>
          </cell>
          <cell r="AF673">
            <v>671.98</v>
          </cell>
          <cell r="AG673"/>
          <cell r="AH673"/>
          <cell r="AI673"/>
          <cell r="AJ673"/>
          <cell r="AK673"/>
          <cell r="AL673"/>
          <cell r="AM673"/>
          <cell r="AN673">
            <v>0</v>
          </cell>
          <cell r="AO673">
            <v>0</v>
          </cell>
          <cell r="AP673"/>
          <cell r="AQ673"/>
          <cell r="AR673"/>
          <cell r="AS673">
            <v>0</v>
          </cell>
          <cell r="AT673"/>
          <cell r="AU673"/>
          <cell r="AV673">
            <v>0</v>
          </cell>
          <cell r="AW673">
            <v>0</v>
          </cell>
          <cell r="AX673">
            <v>0</v>
          </cell>
          <cell r="AY673">
            <v>5178</v>
          </cell>
          <cell r="AZ673">
            <v>0</v>
          </cell>
          <cell r="BA673">
            <v>0</v>
          </cell>
          <cell r="BB673">
            <v>0</v>
          </cell>
          <cell r="BC673">
            <v>0</v>
          </cell>
          <cell r="BD673">
            <v>0</v>
          </cell>
          <cell r="BE673">
            <v>139.9</v>
          </cell>
          <cell r="BF673">
            <v>0</v>
          </cell>
          <cell r="BG673">
            <v>0</v>
          </cell>
          <cell r="BH673">
            <v>0</v>
          </cell>
          <cell r="BI673">
            <v>77.17</v>
          </cell>
          <cell r="BJ673">
            <v>0</v>
          </cell>
          <cell r="BK673">
            <v>0</v>
          </cell>
          <cell r="BL673">
            <v>0</v>
          </cell>
          <cell r="BM673">
            <v>0</v>
          </cell>
          <cell r="BN673">
            <v>0</v>
          </cell>
          <cell r="BO673">
            <v>0</v>
          </cell>
          <cell r="BP673">
            <v>0</v>
          </cell>
          <cell r="BQ673">
            <v>0</v>
          </cell>
          <cell r="BR673">
            <v>0</v>
          </cell>
          <cell r="BS673">
            <v>0</v>
          </cell>
          <cell r="BT673">
            <v>0</v>
          </cell>
          <cell r="BU673">
            <v>0</v>
          </cell>
          <cell r="BV673">
            <v>1.8129999999999999</v>
          </cell>
          <cell r="BW673">
            <v>0</v>
          </cell>
          <cell r="BX673">
            <v>0</v>
          </cell>
          <cell r="BY673">
            <v>0</v>
          </cell>
          <cell r="BZ673">
            <v>0</v>
          </cell>
          <cell r="CA673">
            <v>0</v>
          </cell>
          <cell r="CB673">
            <v>0</v>
          </cell>
          <cell r="CC673">
            <v>0</v>
          </cell>
          <cell r="CD673">
            <v>0</v>
          </cell>
          <cell r="CE673">
            <v>0</v>
          </cell>
          <cell r="CF673">
            <v>0</v>
          </cell>
          <cell r="CG673">
            <v>0</v>
          </cell>
          <cell r="CH673"/>
          <cell r="CI673">
            <v>0</v>
          </cell>
          <cell r="CJ673">
            <v>0</v>
          </cell>
          <cell r="CK673">
            <v>0</v>
          </cell>
          <cell r="CL673">
            <v>744.3</v>
          </cell>
          <cell r="CM673">
            <v>0</v>
          </cell>
          <cell r="CN673">
            <v>0</v>
          </cell>
          <cell r="CO673">
            <v>0</v>
          </cell>
          <cell r="CP673">
            <v>0</v>
          </cell>
          <cell r="CQ673">
            <v>0</v>
          </cell>
          <cell r="CR673">
            <v>0</v>
          </cell>
          <cell r="CS673">
            <v>0</v>
          </cell>
          <cell r="CT673">
            <v>0</v>
          </cell>
          <cell r="CU673">
            <v>0</v>
          </cell>
          <cell r="CV673">
            <v>0</v>
          </cell>
          <cell r="CW673">
            <v>0</v>
          </cell>
          <cell r="CX673">
            <v>0</v>
          </cell>
          <cell r="CY673">
            <v>0</v>
          </cell>
          <cell r="CZ673">
            <v>0</v>
          </cell>
          <cell r="DA673">
            <v>0</v>
          </cell>
          <cell r="DB673">
            <v>0</v>
          </cell>
          <cell r="DC673">
            <v>0</v>
          </cell>
          <cell r="DD673">
            <v>0</v>
          </cell>
          <cell r="DE673">
            <v>0</v>
          </cell>
          <cell r="DF673">
            <v>0</v>
          </cell>
          <cell r="DG673">
            <v>0</v>
          </cell>
          <cell r="DH673">
            <v>0</v>
          </cell>
          <cell r="DI673">
            <v>0</v>
          </cell>
          <cell r="DJ673">
            <v>0</v>
          </cell>
          <cell r="DK673">
            <v>0</v>
          </cell>
          <cell r="DL673">
            <v>0</v>
          </cell>
          <cell r="DM673">
            <v>0</v>
          </cell>
          <cell r="DN673">
            <v>0</v>
          </cell>
          <cell r="DO673">
            <v>0</v>
          </cell>
          <cell r="DP673">
            <v>0</v>
          </cell>
          <cell r="DQ673">
            <v>0</v>
          </cell>
          <cell r="DR673">
            <v>0</v>
          </cell>
          <cell r="DS673">
            <v>172</v>
          </cell>
          <cell r="DT673">
            <v>0</v>
          </cell>
          <cell r="DU673">
            <v>0</v>
          </cell>
          <cell r="DV673">
            <v>0</v>
          </cell>
          <cell r="DW673">
            <v>0</v>
          </cell>
          <cell r="DX673">
            <v>0</v>
          </cell>
          <cell r="DY673">
            <v>0</v>
          </cell>
          <cell r="DZ673">
            <v>0</v>
          </cell>
          <cell r="EA673">
            <v>0</v>
          </cell>
          <cell r="EB673">
            <v>268</v>
          </cell>
          <cell r="EC673">
            <v>0</v>
          </cell>
          <cell r="ED673">
            <v>0</v>
          </cell>
          <cell r="EE673">
            <v>0</v>
          </cell>
          <cell r="EF673">
            <v>0</v>
          </cell>
          <cell r="EG673">
            <v>0</v>
          </cell>
          <cell r="EH673">
            <v>0</v>
          </cell>
          <cell r="EI673">
            <v>0</v>
          </cell>
          <cell r="EJ673">
            <v>1895</v>
          </cell>
        </row>
        <row r="674">
          <cell r="B674">
            <v>0</v>
          </cell>
          <cell r="C674">
            <v>0</v>
          </cell>
          <cell r="D674">
            <v>0</v>
          </cell>
          <cell r="E674">
            <v>0</v>
          </cell>
          <cell r="F674">
            <v>0</v>
          </cell>
          <cell r="G674">
            <v>0</v>
          </cell>
          <cell r="H674">
            <v>0</v>
          </cell>
          <cell r="I674">
            <v>0</v>
          </cell>
          <cell r="J674">
            <v>0</v>
          </cell>
          <cell r="K674">
            <v>0</v>
          </cell>
          <cell r="L674">
            <v>0</v>
          </cell>
          <cell r="M674">
            <v>0</v>
          </cell>
          <cell r="N674">
            <v>0</v>
          </cell>
          <cell r="O674">
            <v>0</v>
          </cell>
          <cell r="P674">
            <v>0</v>
          </cell>
          <cell r="Q674"/>
          <cell r="R674">
            <v>0</v>
          </cell>
          <cell r="S674">
            <v>0</v>
          </cell>
          <cell r="T674">
            <v>0</v>
          </cell>
          <cell r="U674">
            <v>0</v>
          </cell>
          <cell r="V674">
            <v>0</v>
          </cell>
          <cell r="W674">
            <v>0</v>
          </cell>
          <cell r="X674">
            <v>0</v>
          </cell>
          <cell r="Y674">
            <v>0</v>
          </cell>
          <cell r="Z674">
            <v>0</v>
          </cell>
          <cell r="AA674">
            <v>0</v>
          </cell>
          <cell r="AB674">
            <v>0</v>
          </cell>
          <cell r="AC674">
            <v>0</v>
          </cell>
          <cell r="AD674">
            <v>0</v>
          </cell>
          <cell r="AE674">
            <v>0</v>
          </cell>
          <cell r="AF674">
            <v>0</v>
          </cell>
          <cell r="AG674"/>
          <cell r="AH674"/>
          <cell r="AI674"/>
          <cell r="AJ674">
            <v>-1400</v>
          </cell>
          <cell r="AK674"/>
          <cell r="AL674"/>
          <cell r="AM674"/>
          <cell r="AN674"/>
          <cell r="AO674">
            <v>0</v>
          </cell>
          <cell r="AP674"/>
          <cell r="AQ674"/>
          <cell r="AR674"/>
          <cell r="AS674"/>
          <cell r="AT674"/>
          <cell r="AU674"/>
          <cell r="AV674">
            <v>0</v>
          </cell>
          <cell r="AW674">
            <v>0</v>
          </cell>
          <cell r="AX674">
            <v>0</v>
          </cell>
          <cell r="AY674">
            <v>0</v>
          </cell>
          <cell r="AZ674">
            <v>0</v>
          </cell>
          <cell r="BA674">
            <v>0</v>
          </cell>
          <cell r="BB674">
            <v>0</v>
          </cell>
          <cell r="BC674">
            <v>0</v>
          </cell>
          <cell r="BD674">
            <v>0</v>
          </cell>
          <cell r="BE674">
            <v>0</v>
          </cell>
          <cell r="BF674">
            <v>0</v>
          </cell>
          <cell r="BG674">
            <v>0</v>
          </cell>
          <cell r="BH674">
            <v>0</v>
          </cell>
          <cell r="BI674">
            <v>0</v>
          </cell>
          <cell r="BJ674">
            <v>0</v>
          </cell>
          <cell r="BK674">
            <v>0</v>
          </cell>
          <cell r="BL674">
            <v>0</v>
          </cell>
          <cell r="BM674">
            <v>0</v>
          </cell>
          <cell r="BN674">
            <v>0</v>
          </cell>
          <cell r="BO674">
            <v>0</v>
          </cell>
          <cell r="BP674">
            <v>0</v>
          </cell>
          <cell r="BQ674">
            <v>0</v>
          </cell>
          <cell r="BR674">
            <v>0</v>
          </cell>
          <cell r="BS674">
            <v>0</v>
          </cell>
          <cell r="BT674">
            <v>0</v>
          </cell>
          <cell r="BU674">
            <v>0</v>
          </cell>
          <cell r="BV674">
            <v>0</v>
          </cell>
          <cell r="BW674">
            <v>0</v>
          </cell>
          <cell r="BX674">
            <v>0</v>
          </cell>
          <cell r="BY674">
            <v>0</v>
          </cell>
          <cell r="BZ674">
            <v>0</v>
          </cell>
          <cell r="CA674">
            <v>0</v>
          </cell>
          <cell r="CB674">
            <v>0</v>
          </cell>
          <cell r="CC674">
            <v>0</v>
          </cell>
          <cell r="CD674">
            <v>0</v>
          </cell>
          <cell r="CE674">
            <v>0</v>
          </cell>
          <cell r="CF674">
            <v>0</v>
          </cell>
          <cell r="CG674">
            <v>0</v>
          </cell>
          <cell r="CH674">
            <v>0</v>
          </cell>
          <cell r="CI674">
            <v>0</v>
          </cell>
          <cell r="CJ674">
            <v>0</v>
          </cell>
          <cell r="CK674">
            <v>0</v>
          </cell>
          <cell r="CL674">
            <v>0</v>
          </cell>
          <cell r="CM674">
            <v>0</v>
          </cell>
          <cell r="CN674">
            <v>0</v>
          </cell>
          <cell r="CO674">
            <v>0</v>
          </cell>
          <cell r="CP674">
            <v>0</v>
          </cell>
          <cell r="CQ674">
            <v>0</v>
          </cell>
          <cell r="CR674">
            <v>0</v>
          </cell>
          <cell r="CS674">
            <v>0</v>
          </cell>
          <cell r="CT674">
            <v>0</v>
          </cell>
          <cell r="CU674">
            <v>0</v>
          </cell>
          <cell r="CV674">
            <v>0</v>
          </cell>
          <cell r="CW674">
            <v>0</v>
          </cell>
          <cell r="CX674">
            <v>0</v>
          </cell>
          <cell r="CY674">
            <v>0</v>
          </cell>
          <cell r="CZ674">
            <v>0</v>
          </cell>
          <cell r="DA674">
            <v>0</v>
          </cell>
          <cell r="DB674">
            <v>0</v>
          </cell>
          <cell r="DC674">
            <v>0</v>
          </cell>
          <cell r="DD674">
            <v>0</v>
          </cell>
          <cell r="DE674">
            <v>0</v>
          </cell>
          <cell r="DF674">
            <v>0</v>
          </cell>
          <cell r="DG674">
            <v>0</v>
          </cell>
          <cell r="DH674">
            <v>0</v>
          </cell>
          <cell r="DI674">
            <v>0</v>
          </cell>
          <cell r="DJ674">
            <v>0</v>
          </cell>
          <cell r="DK674">
            <v>0</v>
          </cell>
          <cell r="DL674">
            <v>0</v>
          </cell>
          <cell r="DM674">
            <v>0</v>
          </cell>
          <cell r="DN674">
            <v>0</v>
          </cell>
          <cell r="DO674">
            <v>0</v>
          </cell>
          <cell r="DP674">
            <v>0</v>
          </cell>
          <cell r="DQ674">
            <v>0</v>
          </cell>
          <cell r="DR674">
            <v>0</v>
          </cell>
          <cell r="DS674">
            <v>0</v>
          </cell>
          <cell r="DT674">
            <v>0</v>
          </cell>
          <cell r="DU674">
            <v>0</v>
          </cell>
          <cell r="DV674">
            <v>0</v>
          </cell>
          <cell r="DW674">
            <v>0</v>
          </cell>
          <cell r="DX674">
            <v>0</v>
          </cell>
          <cell r="DY674">
            <v>0</v>
          </cell>
          <cell r="DZ674">
            <v>0</v>
          </cell>
          <cell r="EA674">
            <v>0</v>
          </cell>
          <cell r="EB674">
            <v>0</v>
          </cell>
          <cell r="EC674">
            <v>0</v>
          </cell>
          <cell r="ED674">
            <v>0</v>
          </cell>
          <cell r="EE674">
            <v>0</v>
          </cell>
          <cell r="EF674">
            <v>0</v>
          </cell>
          <cell r="EG674">
            <v>0</v>
          </cell>
          <cell r="EH674">
            <v>0</v>
          </cell>
          <cell r="EI674">
            <v>0</v>
          </cell>
          <cell r="EJ674">
            <v>0</v>
          </cell>
        </row>
        <row r="675">
          <cell r="B675">
            <v>0</v>
          </cell>
          <cell r="C675">
            <v>104.4</v>
          </cell>
          <cell r="D675">
            <v>2000</v>
          </cell>
          <cell r="E675">
            <v>0</v>
          </cell>
          <cell r="F675">
            <v>0</v>
          </cell>
          <cell r="G675">
            <v>0</v>
          </cell>
          <cell r="H675">
            <v>0</v>
          </cell>
          <cell r="I675">
            <v>0</v>
          </cell>
          <cell r="J675">
            <v>0</v>
          </cell>
          <cell r="K675">
            <v>0</v>
          </cell>
          <cell r="L675">
            <v>126.6</v>
          </cell>
          <cell r="M675">
            <v>0</v>
          </cell>
          <cell r="N675">
            <v>0</v>
          </cell>
          <cell r="O675">
            <v>1000</v>
          </cell>
          <cell r="P675">
            <v>0</v>
          </cell>
          <cell r="Q675">
            <v>6300</v>
          </cell>
          <cell r="R675">
            <v>0</v>
          </cell>
          <cell r="S675">
            <v>153.19999999999999</v>
          </cell>
          <cell r="T675">
            <v>5700</v>
          </cell>
          <cell r="U675">
            <v>0</v>
          </cell>
          <cell r="V675">
            <v>0</v>
          </cell>
          <cell r="W675">
            <v>0</v>
          </cell>
          <cell r="X675">
            <v>32002.9</v>
          </cell>
          <cell r="Y675">
            <v>0</v>
          </cell>
          <cell r="Z675">
            <v>0</v>
          </cell>
          <cell r="AA675">
            <v>4959.8999999999996</v>
          </cell>
          <cell r="AB675">
            <v>0</v>
          </cell>
          <cell r="AC675">
            <v>0</v>
          </cell>
          <cell r="AD675">
            <v>54004.25</v>
          </cell>
          <cell r="AE675">
            <v>272.5</v>
          </cell>
          <cell r="AF675">
            <v>0</v>
          </cell>
          <cell r="AG675"/>
          <cell r="AH675">
            <v>395.9</v>
          </cell>
          <cell r="AI675"/>
          <cell r="AJ675">
            <v>21200</v>
          </cell>
          <cell r="AK675"/>
          <cell r="AL675"/>
          <cell r="AM675">
            <v>14200</v>
          </cell>
          <cell r="AN675">
            <v>3919</v>
          </cell>
          <cell r="AO675">
            <v>5550</v>
          </cell>
          <cell r="AP675"/>
          <cell r="AQ675"/>
          <cell r="AR675"/>
          <cell r="AS675">
            <v>2514.5</v>
          </cell>
          <cell r="AT675"/>
          <cell r="AU675"/>
          <cell r="AV675">
            <v>9790.8700000000008</v>
          </cell>
          <cell r="AW675">
            <v>0</v>
          </cell>
          <cell r="AX675">
            <v>0</v>
          </cell>
          <cell r="AY675">
            <v>274</v>
          </cell>
          <cell r="AZ675">
            <v>0</v>
          </cell>
          <cell r="BA675">
            <v>0</v>
          </cell>
          <cell r="BB675">
            <v>0</v>
          </cell>
          <cell r="BC675">
            <v>0</v>
          </cell>
          <cell r="BD675">
            <v>0</v>
          </cell>
          <cell r="BE675">
            <v>357.3</v>
          </cell>
          <cell r="BF675">
            <v>0</v>
          </cell>
          <cell r="BG675">
            <v>0</v>
          </cell>
          <cell r="BH675">
            <v>2340</v>
          </cell>
          <cell r="BI675">
            <v>0</v>
          </cell>
          <cell r="BJ675">
            <v>0</v>
          </cell>
          <cell r="BK675">
            <v>0</v>
          </cell>
          <cell r="BL675">
            <v>0</v>
          </cell>
          <cell r="BM675">
            <v>0</v>
          </cell>
          <cell r="BN675">
            <v>8250</v>
          </cell>
          <cell r="BO675">
            <v>0</v>
          </cell>
          <cell r="BP675">
            <v>0</v>
          </cell>
          <cell r="BQ675">
            <v>48000</v>
          </cell>
          <cell r="BR675">
            <v>0</v>
          </cell>
          <cell r="BS675">
            <v>0</v>
          </cell>
          <cell r="BT675">
            <v>0</v>
          </cell>
          <cell r="BU675">
            <v>0</v>
          </cell>
          <cell r="BV675">
            <v>0</v>
          </cell>
          <cell r="BW675">
            <v>0</v>
          </cell>
          <cell r="BX675">
            <v>21054.5</v>
          </cell>
          <cell r="BY675">
            <v>0</v>
          </cell>
          <cell r="BZ675">
            <v>0</v>
          </cell>
          <cell r="CA675">
            <v>0</v>
          </cell>
          <cell r="CB675">
            <v>0</v>
          </cell>
          <cell r="CC675">
            <v>0</v>
          </cell>
          <cell r="CD675">
            <v>0</v>
          </cell>
          <cell r="CE675">
            <v>0</v>
          </cell>
          <cell r="CF675">
            <v>0</v>
          </cell>
          <cell r="CG675">
            <v>0</v>
          </cell>
          <cell r="CH675">
            <v>0</v>
          </cell>
          <cell r="CI675">
            <v>0</v>
          </cell>
          <cell r="CJ675">
            <v>0</v>
          </cell>
          <cell r="CK675">
            <v>0</v>
          </cell>
          <cell r="CL675">
            <v>0</v>
          </cell>
          <cell r="CM675">
            <v>114.2</v>
          </cell>
          <cell r="CN675">
            <v>0</v>
          </cell>
          <cell r="CO675">
            <v>0</v>
          </cell>
          <cell r="CP675">
            <v>0</v>
          </cell>
          <cell r="CQ675">
            <v>0</v>
          </cell>
          <cell r="CR675">
            <v>0</v>
          </cell>
          <cell r="CS675">
            <v>0</v>
          </cell>
          <cell r="CT675">
            <v>0</v>
          </cell>
          <cell r="CU675">
            <v>0</v>
          </cell>
          <cell r="CV675">
            <v>0</v>
          </cell>
          <cell r="CW675">
            <v>0</v>
          </cell>
          <cell r="CX675">
            <v>0</v>
          </cell>
          <cell r="CY675">
            <v>0</v>
          </cell>
          <cell r="CZ675">
            <v>0</v>
          </cell>
          <cell r="DA675">
            <v>0</v>
          </cell>
          <cell r="DB675">
            <v>0</v>
          </cell>
          <cell r="DC675">
            <v>0</v>
          </cell>
          <cell r="DD675">
            <v>0</v>
          </cell>
          <cell r="DE675">
            <v>0</v>
          </cell>
          <cell r="DF675">
            <v>0</v>
          </cell>
          <cell r="DG675">
            <v>0</v>
          </cell>
          <cell r="DH675">
            <v>0</v>
          </cell>
          <cell r="DI675">
            <v>0</v>
          </cell>
          <cell r="DJ675">
            <v>0</v>
          </cell>
          <cell r="DK675">
            <v>0</v>
          </cell>
          <cell r="DL675">
            <v>0</v>
          </cell>
          <cell r="DM675">
            <v>0</v>
          </cell>
          <cell r="DN675">
            <v>0</v>
          </cell>
          <cell r="DO675">
            <v>0</v>
          </cell>
          <cell r="DP675">
            <v>0</v>
          </cell>
          <cell r="DQ675">
            <v>0</v>
          </cell>
          <cell r="DR675">
            <v>0</v>
          </cell>
          <cell r="DS675">
            <v>0</v>
          </cell>
          <cell r="DT675">
            <v>0</v>
          </cell>
          <cell r="DU675">
            <v>0</v>
          </cell>
          <cell r="DV675">
            <v>0</v>
          </cell>
          <cell r="DW675">
            <v>0</v>
          </cell>
          <cell r="DX675">
            <v>0</v>
          </cell>
          <cell r="DY675">
            <v>0</v>
          </cell>
          <cell r="DZ675">
            <v>0</v>
          </cell>
          <cell r="EA675">
            <v>0</v>
          </cell>
          <cell r="EB675">
            <v>0</v>
          </cell>
          <cell r="EC675">
            <v>0</v>
          </cell>
          <cell r="ED675">
            <v>0</v>
          </cell>
          <cell r="EE675">
            <v>0</v>
          </cell>
          <cell r="EF675">
            <v>0</v>
          </cell>
          <cell r="EG675">
            <v>0</v>
          </cell>
          <cell r="EH675">
            <v>0</v>
          </cell>
          <cell r="EI675">
            <v>0</v>
          </cell>
          <cell r="EJ675">
            <v>3055</v>
          </cell>
        </row>
        <row r="676">
          <cell r="B676">
            <v>12000</v>
          </cell>
          <cell r="C676">
            <v>104.4</v>
          </cell>
          <cell r="D676">
            <v>3170</v>
          </cell>
          <cell r="E676">
            <v>0</v>
          </cell>
          <cell r="F676">
            <v>0</v>
          </cell>
          <cell r="G676">
            <v>0</v>
          </cell>
          <cell r="H676">
            <v>0</v>
          </cell>
          <cell r="I676">
            <v>0</v>
          </cell>
          <cell r="J676">
            <v>1357</v>
          </cell>
          <cell r="K676">
            <v>0</v>
          </cell>
          <cell r="L676">
            <v>126.6</v>
          </cell>
          <cell r="M676">
            <v>642</v>
          </cell>
          <cell r="N676">
            <v>0</v>
          </cell>
          <cell r="O676">
            <v>1000</v>
          </cell>
          <cell r="P676">
            <v>0</v>
          </cell>
          <cell r="Q676">
            <v>6300</v>
          </cell>
          <cell r="R676">
            <v>0</v>
          </cell>
          <cell r="S676">
            <v>153.19999999999999</v>
          </cell>
          <cell r="T676">
            <v>5700</v>
          </cell>
          <cell r="U676">
            <v>0</v>
          </cell>
          <cell r="V676">
            <v>1349</v>
          </cell>
          <cell r="W676">
            <v>567</v>
          </cell>
          <cell r="X676">
            <v>32002.9</v>
          </cell>
          <cell r="Y676">
            <v>13.641</v>
          </cell>
          <cell r="Z676">
            <v>34.1</v>
          </cell>
          <cell r="AA676">
            <v>4991.55</v>
          </cell>
          <cell r="AB676">
            <v>0</v>
          </cell>
          <cell r="AC676">
            <v>0</v>
          </cell>
          <cell r="AD676">
            <v>71242.45</v>
          </cell>
          <cell r="AE676">
            <v>1046.7</v>
          </cell>
          <cell r="AF676">
            <v>671.98</v>
          </cell>
          <cell r="AG676">
            <v>0</v>
          </cell>
          <cell r="AH676">
            <v>395.9</v>
          </cell>
          <cell r="AI676">
            <v>0</v>
          </cell>
          <cell r="AJ676">
            <v>19800</v>
          </cell>
          <cell r="AK676">
            <v>0</v>
          </cell>
          <cell r="AL676"/>
          <cell r="AM676">
            <v>72800</v>
          </cell>
          <cell r="AN676">
            <v>3494</v>
          </cell>
          <cell r="AO676">
            <v>5550</v>
          </cell>
          <cell r="AP676">
            <v>0</v>
          </cell>
          <cell r="AQ676">
            <v>0</v>
          </cell>
          <cell r="AR676">
            <v>0</v>
          </cell>
          <cell r="AS676">
            <v>2716.4</v>
          </cell>
          <cell r="AT676">
            <v>63.8</v>
          </cell>
          <cell r="AU676">
            <v>0</v>
          </cell>
          <cell r="AV676">
            <v>9722</v>
          </cell>
          <cell r="AW676">
            <v>0</v>
          </cell>
          <cell r="AX676">
            <v>0</v>
          </cell>
          <cell r="AY676">
            <v>5452</v>
          </cell>
          <cell r="AZ676">
            <v>0</v>
          </cell>
          <cell r="BA676">
            <v>0</v>
          </cell>
          <cell r="BB676">
            <v>0</v>
          </cell>
          <cell r="BC676">
            <v>0</v>
          </cell>
          <cell r="BD676">
            <v>0</v>
          </cell>
          <cell r="BE676">
            <v>497.2</v>
          </cell>
          <cell r="BF676">
            <v>0</v>
          </cell>
          <cell r="BG676">
            <v>0</v>
          </cell>
          <cell r="BH676">
            <v>2340</v>
          </cell>
          <cell r="BI676">
            <v>121.75</v>
          </cell>
          <cell r="BJ676">
            <v>0</v>
          </cell>
          <cell r="BK676">
            <v>0</v>
          </cell>
          <cell r="BL676">
            <v>24.1</v>
          </cell>
          <cell r="BM676">
            <v>0</v>
          </cell>
          <cell r="BN676">
            <v>8250</v>
          </cell>
          <cell r="BO676">
            <v>1187.4209688481401</v>
          </cell>
          <cell r="BP676">
            <v>121.702232153314</v>
          </cell>
          <cell r="BQ676">
            <v>48000</v>
          </cell>
          <cell r="BR676">
            <v>214.51</v>
          </cell>
          <cell r="BS676">
            <v>4726.6400000000003</v>
          </cell>
          <cell r="BT676">
            <v>0</v>
          </cell>
          <cell r="BU676">
            <v>167.2</v>
          </cell>
          <cell r="BV676">
            <v>1701.7149999999999</v>
          </cell>
          <cell r="BW676">
            <v>16.420000000000002</v>
          </cell>
          <cell r="BX676">
            <v>23631.279999999999</v>
          </cell>
          <cell r="BY676">
            <v>0</v>
          </cell>
          <cell r="BZ676">
            <v>0</v>
          </cell>
          <cell r="CA676">
            <v>0</v>
          </cell>
          <cell r="CB676">
            <v>0</v>
          </cell>
          <cell r="CC676">
            <v>270</v>
          </cell>
          <cell r="CD676">
            <v>0</v>
          </cell>
          <cell r="CE676">
            <v>0</v>
          </cell>
          <cell r="CF676">
            <v>0</v>
          </cell>
          <cell r="CG676">
            <v>0</v>
          </cell>
          <cell r="CH676">
            <v>0</v>
          </cell>
          <cell r="CI676">
            <v>0</v>
          </cell>
          <cell r="CJ676">
            <v>259.22000000000003</v>
          </cell>
          <cell r="CK676">
            <v>0</v>
          </cell>
          <cell r="CL676">
            <v>2580.6</v>
          </cell>
          <cell r="CM676">
            <v>233.9</v>
          </cell>
          <cell r="CN676">
            <v>44.8</v>
          </cell>
          <cell r="CO676">
            <v>0</v>
          </cell>
          <cell r="CP676">
            <v>0</v>
          </cell>
          <cell r="CQ676">
            <v>0</v>
          </cell>
          <cell r="CR676">
            <v>0</v>
          </cell>
          <cell r="CS676">
            <v>0</v>
          </cell>
          <cell r="CT676">
            <v>0</v>
          </cell>
          <cell r="CU676">
            <v>0</v>
          </cell>
          <cell r="CV676">
            <v>241</v>
          </cell>
          <cell r="CW676">
            <v>0</v>
          </cell>
          <cell r="CX676">
            <v>0</v>
          </cell>
          <cell r="CY676">
            <v>0</v>
          </cell>
          <cell r="CZ676">
            <v>0</v>
          </cell>
          <cell r="DA676">
            <v>360</v>
          </cell>
          <cell r="DB676">
            <v>0</v>
          </cell>
          <cell r="DC676">
            <v>0</v>
          </cell>
          <cell r="DD676">
            <v>0</v>
          </cell>
          <cell r="DE676">
            <v>0</v>
          </cell>
          <cell r="DF676">
            <v>0</v>
          </cell>
          <cell r="DG676">
            <v>0</v>
          </cell>
          <cell r="DH676">
            <v>626.072</v>
          </cell>
          <cell r="DI676">
            <v>0</v>
          </cell>
          <cell r="DJ676">
            <v>0</v>
          </cell>
          <cell r="DK676">
            <v>0</v>
          </cell>
          <cell r="DL676">
            <v>241.21899999999999</v>
          </cell>
          <cell r="DM676">
            <v>0</v>
          </cell>
          <cell r="DN676">
            <v>0</v>
          </cell>
          <cell r="DO676">
            <v>0</v>
          </cell>
          <cell r="DP676">
            <v>0</v>
          </cell>
          <cell r="DQ676">
            <v>0</v>
          </cell>
          <cell r="DR676">
            <v>0</v>
          </cell>
          <cell r="DS676">
            <v>172</v>
          </cell>
          <cell r="DT676">
            <v>0</v>
          </cell>
          <cell r="DU676">
            <v>0</v>
          </cell>
          <cell r="DV676">
            <v>0</v>
          </cell>
          <cell r="DW676">
            <v>706</v>
          </cell>
          <cell r="DX676">
            <v>2.6</v>
          </cell>
          <cell r="DY676">
            <v>0.35</v>
          </cell>
          <cell r="DZ676">
            <v>0</v>
          </cell>
          <cell r="EA676">
            <v>0</v>
          </cell>
          <cell r="EB676">
            <v>1088.7</v>
          </cell>
          <cell r="EC676">
            <v>0</v>
          </cell>
          <cell r="ED676">
            <v>0</v>
          </cell>
          <cell r="EE676">
            <v>0</v>
          </cell>
          <cell r="EF676">
            <v>0</v>
          </cell>
          <cell r="EG676">
            <v>2.34</v>
          </cell>
          <cell r="EH676">
            <v>0</v>
          </cell>
          <cell r="EI676">
            <v>263.2</v>
          </cell>
          <cell r="EJ676">
            <v>4950</v>
          </cell>
        </row>
        <row r="677">
          <cell r="B677">
            <v>12000</v>
          </cell>
          <cell r="C677">
            <v>0</v>
          </cell>
          <cell r="D677">
            <v>0</v>
          </cell>
          <cell r="E677">
            <v>0</v>
          </cell>
          <cell r="F677">
            <v>0</v>
          </cell>
          <cell r="G677">
            <v>0</v>
          </cell>
          <cell r="H677">
            <v>0</v>
          </cell>
          <cell r="I677">
            <v>0</v>
          </cell>
          <cell r="J677">
            <v>1357</v>
          </cell>
          <cell r="K677">
            <v>0</v>
          </cell>
          <cell r="L677">
            <v>0</v>
          </cell>
          <cell r="M677">
            <v>0</v>
          </cell>
          <cell r="N677">
            <v>0</v>
          </cell>
          <cell r="O677">
            <v>0</v>
          </cell>
          <cell r="P677">
            <v>0</v>
          </cell>
          <cell r="Q677">
            <v>0</v>
          </cell>
          <cell r="R677">
            <v>0</v>
          </cell>
          <cell r="S677">
            <v>0</v>
          </cell>
          <cell r="T677">
            <v>0</v>
          </cell>
          <cell r="U677">
            <v>0</v>
          </cell>
          <cell r="V677">
            <v>1349</v>
          </cell>
          <cell r="W677">
            <v>567</v>
          </cell>
          <cell r="X677">
            <v>0</v>
          </cell>
          <cell r="Y677">
            <v>13.641</v>
          </cell>
          <cell r="Z677">
            <v>34.1</v>
          </cell>
          <cell r="AA677">
            <v>0</v>
          </cell>
          <cell r="AB677">
            <v>0</v>
          </cell>
          <cell r="AC677">
            <v>0</v>
          </cell>
          <cell r="AD677">
            <v>0</v>
          </cell>
          <cell r="AE677">
            <v>774.2</v>
          </cell>
          <cell r="AF677">
            <v>0</v>
          </cell>
          <cell r="AG677"/>
          <cell r="AH677"/>
          <cell r="AI677"/>
          <cell r="AJ677"/>
          <cell r="AK677"/>
          <cell r="AL677"/>
          <cell r="AM677">
            <v>33100</v>
          </cell>
          <cell r="AN677">
            <v>-425</v>
          </cell>
          <cell r="AO677">
            <v>0</v>
          </cell>
          <cell r="AP677"/>
          <cell r="AQ677"/>
          <cell r="AR677"/>
          <cell r="AS677">
            <v>208.9</v>
          </cell>
          <cell r="AT677">
            <v>37.200000000000003</v>
          </cell>
          <cell r="AU677"/>
          <cell r="AV677">
            <v>-68.87</v>
          </cell>
          <cell r="AW677">
            <v>0</v>
          </cell>
          <cell r="AX677">
            <v>0</v>
          </cell>
          <cell r="AY677">
            <v>0</v>
          </cell>
          <cell r="AZ677">
            <v>0</v>
          </cell>
          <cell r="BA677">
            <v>0</v>
          </cell>
          <cell r="BB677">
            <v>0</v>
          </cell>
          <cell r="BC677">
            <v>0</v>
          </cell>
          <cell r="BD677">
            <v>0</v>
          </cell>
          <cell r="BE677">
            <v>0</v>
          </cell>
          <cell r="BF677">
            <v>0</v>
          </cell>
          <cell r="BG677">
            <v>0</v>
          </cell>
          <cell r="BH677">
            <v>0</v>
          </cell>
          <cell r="BI677">
            <v>44.87</v>
          </cell>
          <cell r="BJ677">
            <v>0</v>
          </cell>
          <cell r="BK677">
            <v>0</v>
          </cell>
          <cell r="BL677">
            <v>24.1</v>
          </cell>
          <cell r="BM677">
            <v>0</v>
          </cell>
          <cell r="BN677">
            <v>0</v>
          </cell>
          <cell r="BO677">
            <v>1187.4209688481401</v>
          </cell>
          <cell r="BP677">
            <v>121.702232153314</v>
          </cell>
          <cell r="BQ677">
            <v>0</v>
          </cell>
          <cell r="BR677">
            <v>214.51</v>
          </cell>
          <cell r="BS677">
            <v>4726.6400000000003</v>
          </cell>
          <cell r="BT677">
            <v>0</v>
          </cell>
          <cell r="BU677">
            <v>161.69999999999999</v>
          </cell>
          <cell r="BV677">
            <v>1699.902</v>
          </cell>
          <cell r="BW677">
            <v>16.420000000000002</v>
          </cell>
          <cell r="BX677">
            <v>2576.7800000000002</v>
          </cell>
          <cell r="BY677">
            <v>0</v>
          </cell>
          <cell r="BZ677">
            <v>0</v>
          </cell>
          <cell r="CA677">
            <v>0</v>
          </cell>
          <cell r="CB677">
            <v>0</v>
          </cell>
          <cell r="CC677">
            <v>270</v>
          </cell>
          <cell r="CD677">
            <v>0</v>
          </cell>
          <cell r="CE677">
            <v>0</v>
          </cell>
          <cell r="CF677">
            <v>0</v>
          </cell>
          <cell r="CG677">
            <v>0</v>
          </cell>
          <cell r="CH677"/>
          <cell r="CI677">
            <v>0</v>
          </cell>
          <cell r="CJ677">
            <v>259.22000000000003</v>
          </cell>
          <cell r="CK677">
            <v>0</v>
          </cell>
          <cell r="CL677">
            <v>1836.3</v>
          </cell>
          <cell r="CM677">
            <v>0</v>
          </cell>
          <cell r="CN677">
            <v>44.8</v>
          </cell>
          <cell r="CO677">
            <v>0</v>
          </cell>
          <cell r="CP677">
            <v>0</v>
          </cell>
          <cell r="CQ677">
            <v>0</v>
          </cell>
          <cell r="CR677">
            <v>0</v>
          </cell>
          <cell r="CS677">
            <v>0</v>
          </cell>
          <cell r="CT677">
            <v>0</v>
          </cell>
          <cell r="CU677">
            <v>0</v>
          </cell>
          <cell r="CV677">
            <v>444</v>
          </cell>
          <cell r="CW677">
            <v>0</v>
          </cell>
          <cell r="CX677">
            <v>0</v>
          </cell>
          <cell r="CY677">
            <v>0</v>
          </cell>
          <cell r="CZ677">
            <v>479.43399999999997</v>
          </cell>
          <cell r="DA677">
            <v>360</v>
          </cell>
          <cell r="DB677">
            <v>0</v>
          </cell>
          <cell r="DC677">
            <v>0</v>
          </cell>
          <cell r="DD677">
            <v>0</v>
          </cell>
          <cell r="DE677">
            <v>0</v>
          </cell>
          <cell r="DF677">
            <v>0</v>
          </cell>
          <cell r="DG677">
            <v>0</v>
          </cell>
          <cell r="DH677">
            <v>686.52700000000004</v>
          </cell>
          <cell r="DI677">
            <v>0</v>
          </cell>
          <cell r="DJ677">
            <v>0</v>
          </cell>
          <cell r="DK677">
            <v>170</v>
          </cell>
          <cell r="DL677">
            <v>241.21899999999999</v>
          </cell>
          <cell r="DM677">
            <v>0</v>
          </cell>
          <cell r="DN677">
            <v>0</v>
          </cell>
          <cell r="DO677">
            <v>0</v>
          </cell>
          <cell r="DP677">
            <v>0</v>
          </cell>
          <cell r="DQ677">
            <v>0</v>
          </cell>
          <cell r="DR677">
            <v>0</v>
          </cell>
          <cell r="DS677">
            <v>0</v>
          </cell>
          <cell r="DT677">
            <v>0</v>
          </cell>
          <cell r="DU677">
            <v>0</v>
          </cell>
          <cell r="DV677">
            <v>0</v>
          </cell>
          <cell r="DW677">
            <v>706</v>
          </cell>
          <cell r="DX677">
            <v>2.4048688394245401</v>
          </cell>
          <cell r="DY677">
            <v>0.42</v>
          </cell>
          <cell r="DZ677">
            <v>0</v>
          </cell>
          <cell r="EA677">
            <v>0</v>
          </cell>
          <cell r="EB677">
            <v>820.3</v>
          </cell>
          <cell r="EC677">
            <v>0</v>
          </cell>
          <cell r="ED677">
            <v>0</v>
          </cell>
          <cell r="EE677">
            <v>0</v>
          </cell>
          <cell r="EF677">
            <v>0</v>
          </cell>
          <cell r="EG677">
            <v>2.34</v>
          </cell>
          <cell r="EH677">
            <v>0</v>
          </cell>
          <cell r="EI677">
            <v>263.2</v>
          </cell>
          <cell r="EJ677">
            <v>0</v>
          </cell>
        </row>
        <row r="678">
          <cell r="B678">
            <v>0</v>
          </cell>
          <cell r="C678">
            <v>0</v>
          </cell>
          <cell r="D678">
            <v>1170</v>
          </cell>
          <cell r="E678">
            <v>0</v>
          </cell>
          <cell r="F678">
            <v>0</v>
          </cell>
          <cell r="G678">
            <v>0</v>
          </cell>
          <cell r="H678">
            <v>0</v>
          </cell>
          <cell r="I678">
            <v>0</v>
          </cell>
          <cell r="J678">
            <v>0</v>
          </cell>
          <cell r="K678">
            <v>0</v>
          </cell>
          <cell r="L678">
            <v>0</v>
          </cell>
          <cell r="M678">
            <v>0</v>
          </cell>
          <cell r="N678">
            <v>0</v>
          </cell>
          <cell r="O678">
            <v>0</v>
          </cell>
          <cell r="P678">
            <v>0</v>
          </cell>
          <cell r="Q678">
            <v>0</v>
          </cell>
          <cell r="R678">
            <v>0</v>
          </cell>
          <cell r="S678">
            <v>0</v>
          </cell>
          <cell r="T678">
            <v>0</v>
          </cell>
          <cell r="U678">
            <v>0</v>
          </cell>
          <cell r="V678">
            <v>0</v>
          </cell>
          <cell r="W678">
            <v>0</v>
          </cell>
          <cell r="X678">
            <v>0</v>
          </cell>
          <cell r="Y678">
            <v>0</v>
          </cell>
          <cell r="Z678">
            <v>0</v>
          </cell>
          <cell r="AA678">
            <v>33.9</v>
          </cell>
          <cell r="AB678">
            <v>0</v>
          </cell>
          <cell r="AC678">
            <v>0</v>
          </cell>
          <cell r="AD678">
            <v>17238.2</v>
          </cell>
          <cell r="AE678">
            <v>0</v>
          </cell>
          <cell r="AF678">
            <v>671.98</v>
          </cell>
          <cell r="AG678"/>
          <cell r="AH678"/>
          <cell r="AI678"/>
          <cell r="AJ678"/>
          <cell r="AK678"/>
          <cell r="AL678"/>
          <cell r="AM678"/>
          <cell r="AN678">
            <v>0</v>
          </cell>
          <cell r="AO678">
            <v>0</v>
          </cell>
          <cell r="AP678"/>
          <cell r="AQ678"/>
          <cell r="AR678"/>
          <cell r="AS678">
            <v>0</v>
          </cell>
          <cell r="AT678"/>
          <cell r="AU678"/>
          <cell r="AV678">
            <v>0</v>
          </cell>
          <cell r="AW678">
            <v>0</v>
          </cell>
          <cell r="AX678">
            <v>0</v>
          </cell>
          <cell r="AY678">
            <v>5178</v>
          </cell>
          <cell r="AZ678">
            <v>126.61</v>
          </cell>
          <cell r="BA678">
            <v>0</v>
          </cell>
          <cell r="BB678">
            <v>0</v>
          </cell>
          <cell r="BC678">
            <v>0</v>
          </cell>
          <cell r="BD678">
            <v>0</v>
          </cell>
          <cell r="BE678">
            <v>139.9</v>
          </cell>
          <cell r="BF678">
            <v>0</v>
          </cell>
          <cell r="BG678">
            <v>0</v>
          </cell>
          <cell r="BH678">
            <v>0</v>
          </cell>
          <cell r="BI678">
            <v>78.61</v>
          </cell>
          <cell r="BJ678">
            <v>0</v>
          </cell>
          <cell r="BK678">
            <v>0</v>
          </cell>
          <cell r="BL678">
            <v>0</v>
          </cell>
          <cell r="BM678">
            <v>0</v>
          </cell>
          <cell r="BN678">
            <v>0</v>
          </cell>
          <cell r="BO678">
            <v>0</v>
          </cell>
          <cell r="BP678">
            <v>0</v>
          </cell>
          <cell r="BQ678">
            <v>0</v>
          </cell>
          <cell r="BR678">
            <v>0</v>
          </cell>
          <cell r="BS678">
            <v>0</v>
          </cell>
          <cell r="BT678">
            <v>0</v>
          </cell>
          <cell r="BU678">
            <v>0</v>
          </cell>
          <cell r="BV678">
            <v>1.8129999999999999</v>
          </cell>
          <cell r="BW678">
            <v>0</v>
          </cell>
          <cell r="BX678">
            <v>0</v>
          </cell>
          <cell r="BY678">
            <v>0</v>
          </cell>
          <cell r="BZ678">
            <v>0</v>
          </cell>
          <cell r="CA678">
            <v>0</v>
          </cell>
          <cell r="CB678">
            <v>0</v>
          </cell>
          <cell r="CC678">
            <v>0</v>
          </cell>
          <cell r="CD678">
            <v>0</v>
          </cell>
          <cell r="CE678">
            <v>0</v>
          </cell>
          <cell r="CF678">
            <v>0</v>
          </cell>
          <cell r="CG678">
            <v>0</v>
          </cell>
          <cell r="CH678"/>
          <cell r="CI678">
            <v>0</v>
          </cell>
          <cell r="CJ678">
            <v>0</v>
          </cell>
          <cell r="CK678">
            <v>0</v>
          </cell>
          <cell r="CL678">
            <v>744.3</v>
          </cell>
          <cell r="CM678">
            <v>0</v>
          </cell>
          <cell r="CN678">
            <v>0</v>
          </cell>
          <cell r="CO678">
            <v>0</v>
          </cell>
          <cell r="CP678">
            <v>0</v>
          </cell>
          <cell r="CQ678">
            <v>0</v>
          </cell>
          <cell r="CR678">
            <v>0</v>
          </cell>
          <cell r="CS678">
            <v>0</v>
          </cell>
          <cell r="CT678">
            <v>0</v>
          </cell>
          <cell r="CU678">
            <v>0</v>
          </cell>
          <cell r="CV678">
            <v>0</v>
          </cell>
          <cell r="CW678">
            <v>0</v>
          </cell>
          <cell r="CX678">
            <v>0</v>
          </cell>
          <cell r="CY678">
            <v>0</v>
          </cell>
          <cell r="CZ678">
            <v>0</v>
          </cell>
          <cell r="DA678">
            <v>0</v>
          </cell>
          <cell r="DB678">
            <v>0</v>
          </cell>
          <cell r="DC678">
            <v>0</v>
          </cell>
          <cell r="DD678">
            <v>0</v>
          </cell>
          <cell r="DE678">
            <v>0</v>
          </cell>
          <cell r="DF678">
            <v>0</v>
          </cell>
          <cell r="DG678">
            <v>0</v>
          </cell>
          <cell r="DH678">
            <v>0</v>
          </cell>
          <cell r="DI678">
            <v>0</v>
          </cell>
          <cell r="DJ678">
            <v>0</v>
          </cell>
          <cell r="DK678">
            <v>0</v>
          </cell>
          <cell r="DL678">
            <v>0</v>
          </cell>
          <cell r="DM678">
            <v>0</v>
          </cell>
          <cell r="DN678">
            <v>0</v>
          </cell>
          <cell r="DO678">
            <v>0</v>
          </cell>
          <cell r="DP678">
            <v>0</v>
          </cell>
          <cell r="DQ678">
            <v>0</v>
          </cell>
          <cell r="DR678">
            <v>0</v>
          </cell>
          <cell r="DS678">
            <v>172</v>
          </cell>
          <cell r="DT678">
            <v>0</v>
          </cell>
          <cell r="DU678">
            <v>0</v>
          </cell>
          <cell r="DV678">
            <v>0</v>
          </cell>
          <cell r="DW678">
            <v>0</v>
          </cell>
          <cell r="DX678">
            <v>0</v>
          </cell>
          <cell r="DY678">
            <v>0</v>
          </cell>
          <cell r="DZ678">
            <v>0</v>
          </cell>
          <cell r="EA678">
            <v>0</v>
          </cell>
          <cell r="EB678">
            <v>268</v>
          </cell>
          <cell r="EC678">
            <v>0</v>
          </cell>
          <cell r="ED678">
            <v>0</v>
          </cell>
          <cell r="EE678">
            <v>0</v>
          </cell>
          <cell r="EF678">
            <v>0</v>
          </cell>
          <cell r="EG678">
            <v>0</v>
          </cell>
          <cell r="EH678">
            <v>0</v>
          </cell>
          <cell r="EI678">
            <v>0</v>
          </cell>
          <cell r="EJ678">
            <v>1983</v>
          </cell>
        </row>
        <row r="679">
          <cell r="B679">
            <v>0</v>
          </cell>
          <cell r="C679">
            <v>0</v>
          </cell>
          <cell r="D679">
            <v>0</v>
          </cell>
          <cell r="E679">
            <v>0</v>
          </cell>
          <cell r="F679">
            <v>0</v>
          </cell>
          <cell r="G679">
            <v>0</v>
          </cell>
          <cell r="H679">
            <v>0</v>
          </cell>
          <cell r="I679">
            <v>0</v>
          </cell>
          <cell r="J679">
            <v>0</v>
          </cell>
          <cell r="K679">
            <v>0</v>
          </cell>
          <cell r="L679">
            <v>0</v>
          </cell>
          <cell r="M679">
            <v>0</v>
          </cell>
          <cell r="N679">
            <v>0</v>
          </cell>
          <cell r="O679">
            <v>0</v>
          </cell>
          <cell r="P679">
            <v>0</v>
          </cell>
          <cell r="Q679">
            <v>0</v>
          </cell>
          <cell r="R679">
            <v>0</v>
          </cell>
          <cell r="S679">
            <v>0</v>
          </cell>
          <cell r="T679">
            <v>0</v>
          </cell>
          <cell r="U679">
            <v>0</v>
          </cell>
          <cell r="V679">
            <v>0</v>
          </cell>
          <cell r="W679">
            <v>0</v>
          </cell>
          <cell r="X679">
            <v>0</v>
          </cell>
          <cell r="Y679">
            <v>0</v>
          </cell>
          <cell r="Z679">
            <v>0</v>
          </cell>
          <cell r="AA679">
            <v>0</v>
          </cell>
          <cell r="AB679">
            <v>0</v>
          </cell>
          <cell r="AC679">
            <v>0</v>
          </cell>
          <cell r="AD679">
            <v>0</v>
          </cell>
          <cell r="AE679">
            <v>0</v>
          </cell>
          <cell r="AF679">
            <v>0</v>
          </cell>
          <cell r="AG679"/>
          <cell r="AH679"/>
          <cell r="AI679"/>
          <cell r="AJ679">
            <v>-1400</v>
          </cell>
          <cell r="AK679"/>
          <cell r="AL679"/>
          <cell r="AM679"/>
          <cell r="AN679"/>
          <cell r="AO679">
            <v>0</v>
          </cell>
          <cell r="AP679"/>
          <cell r="AQ679"/>
          <cell r="AR679"/>
          <cell r="AS679"/>
          <cell r="AT679"/>
          <cell r="AU679"/>
          <cell r="AV679">
            <v>0</v>
          </cell>
          <cell r="AW679">
            <v>0</v>
          </cell>
          <cell r="AX679">
            <v>0</v>
          </cell>
          <cell r="AY679">
            <v>0</v>
          </cell>
          <cell r="AZ679">
            <v>0</v>
          </cell>
          <cell r="BA679">
            <v>0</v>
          </cell>
          <cell r="BB679">
            <v>0</v>
          </cell>
          <cell r="BC679">
            <v>0</v>
          </cell>
          <cell r="BD679">
            <v>0</v>
          </cell>
          <cell r="BE679">
            <v>0</v>
          </cell>
          <cell r="BF679">
            <v>0</v>
          </cell>
          <cell r="BG679">
            <v>0</v>
          </cell>
          <cell r="BH679">
            <v>0</v>
          </cell>
          <cell r="BI679">
            <v>0</v>
          </cell>
          <cell r="BJ679">
            <v>0</v>
          </cell>
          <cell r="BK679">
            <v>0</v>
          </cell>
          <cell r="BL679">
            <v>0</v>
          </cell>
          <cell r="BM679">
            <v>0</v>
          </cell>
          <cell r="BN679">
            <v>0</v>
          </cell>
          <cell r="BO679">
            <v>0</v>
          </cell>
          <cell r="BP679">
            <v>0</v>
          </cell>
          <cell r="BQ679">
            <v>0</v>
          </cell>
          <cell r="BR679">
            <v>0</v>
          </cell>
          <cell r="BS679">
            <v>0</v>
          </cell>
          <cell r="BT679">
            <v>0</v>
          </cell>
          <cell r="BU679">
            <v>0</v>
          </cell>
          <cell r="BV679">
            <v>0</v>
          </cell>
          <cell r="BW679">
            <v>0</v>
          </cell>
          <cell r="BX679">
            <v>0</v>
          </cell>
          <cell r="BY679">
            <v>0</v>
          </cell>
          <cell r="BZ679">
            <v>0</v>
          </cell>
          <cell r="CA679">
            <v>0</v>
          </cell>
          <cell r="CB679">
            <v>0</v>
          </cell>
          <cell r="CC679">
            <v>0</v>
          </cell>
          <cell r="CD679">
            <v>0</v>
          </cell>
          <cell r="CE679">
            <v>0</v>
          </cell>
          <cell r="CF679">
            <v>0</v>
          </cell>
          <cell r="CG679">
            <v>0</v>
          </cell>
          <cell r="CH679">
            <v>0</v>
          </cell>
          <cell r="CI679">
            <v>0</v>
          </cell>
          <cell r="CJ679">
            <v>0</v>
          </cell>
          <cell r="CK679">
            <v>0</v>
          </cell>
          <cell r="CL679">
            <v>0</v>
          </cell>
          <cell r="CM679">
            <v>0</v>
          </cell>
          <cell r="CN679">
            <v>0</v>
          </cell>
          <cell r="CO679">
            <v>0</v>
          </cell>
          <cell r="CP679">
            <v>0</v>
          </cell>
          <cell r="CQ679">
            <v>0</v>
          </cell>
          <cell r="CR679">
            <v>0</v>
          </cell>
          <cell r="CS679">
            <v>0</v>
          </cell>
          <cell r="CT679">
            <v>0</v>
          </cell>
          <cell r="CU679">
            <v>0</v>
          </cell>
          <cell r="CV679">
            <v>0</v>
          </cell>
          <cell r="CW679">
            <v>0</v>
          </cell>
          <cell r="CX679">
            <v>0</v>
          </cell>
          <cell r="CY679">
            <v>0</v>
          </cell>
          <cell r="CZ679">
            <v>0</v>
          </cell>
          <cell r="DA679">
            <v>0</v>
          </cell>
          <cell r="DB679">
            <v>0</v>
          </cell>
          <cell r="DC679">
            <v>0</v>
          </cell>
          <cell r="DD679">
            <v>0</v>
          </cell>
          <cell r="DE679">
            <v>0</v>
          </cell>
          <cell r="DF679">
            <v>0</v>
          </cell>
          <cell r="DG679">
            <v>0</v>
          </cell>
          <cell r="DH679">
            <v>0</v>
          </cell>
          <cell r="DI679">
            <v>0</v>
          </cell>
          <cell r="DJ679">
            <v>0</v>
          </cell>
          <cell r="DK679">
            <v>0</v>
          </cell>
          <cell r="DL679">
            <v>0</v>
          </cell>
          <cell r="DM679">
            <v>0</v>
          </cell>
          <cell r="DN679">
            <v>0</v>
          </cell>
          <cell r="DO679">
            <v>0</v>
          </cell>
          <cell r="DP679">
            <v>0</v>
          </cell>
          <cell r="DQ679">
            <v>0</v>
          </cell>
          <cell r="DR679">
            <v>0</v>
          </cell>
          <cell r="DS679">
            <v>0</v>
          </cell>
          <cell r="DT679">
            <v>0</v>
          </cell>
          <cell r="DU679">
            <v>0</v>
          </cell>
          <cell r="DV679">
            <v>0</v>
          </cell>
          <cell r="DW679">
            <v>0</v>
          </cell>
          <cell r="DX679">
            <v>0</v>
          </cell>
          <cell r="DY679">
            <v>0</v>
          </cell>
          <cell r="DZ679">
            <v>0</v>
          </cell>
          <cell r="EA679">
            <v>0</v>
          </cell>
          <cell r="EB679">
            <v>0</v>
          </cell>
          <cell r="EC679">
            <v>0</v>
          </cell>
          <cell r="ED679">
            <v>0</v>
          </cell>
          <cell r="EE679">
            <v>0</v>
          </cell>
          <cell r="EF679">
            <v>0</v>
          </cell>
          <cell r="EG679">
            <v>0</v>
          </cell>
          <cell r="EH679">
            <v>0</v>
          </cell>
          <cell r="EI679">
            <v>0</v>
          </cell>
          <cell r="EJ679">
            <v>0</v>
          </cell>
        </row>
        <row r="680">
          <cell r="B680">
            <v>0</v>
          </cell>
          <cell r="C680">
            <v>104.4</v>
          </cell>
          <cell r="D680">
            <v>2000</v>
          </cell>
          <cell r="E680">
            <v>0</v>
          </cell>
          <cell r="F680">
            <v>0</v>
          </cell>
          <cell r="G680">
            <v>0</v>
          </cell>
          <cell r="H680">
            <v>0</v>
          </cell>
          <cell r="I680">
            <v>0</v>
          </cell>
          <cell r="J680">
            <v>0</v>
          </cell>
          <cell r="K680">
            <v>0</v>
          </cell>
          <cell r="L680">
            <v>131.80000000000001</v>
          </cell>
          <cell r="M680">
            <v>0</v>
          </cell>
          <cell r="N680">
            <v>0</v>
          </cell>
          <cell r="O680">
            <v>1000</v>
          </cell>
          <cell r="P680">
            <v>0</v>
          </cell>
          <cell r="Q680">
            <v>6300</v>
          </cell>
          <cell r="R680">
            <v>0</v>
          </cell>
          <cell r="S680">
            <v>153.19999999999999</v>
          </cell>
          <cell r="T680">
            <v>5700</v>
          </cell>
          <cell r="U680">
            <v>0</v>
          </cell>
          <cell r="V680">
            <v>0</v>
          </cell>
          <cell r="W680">
            <v>0</v>
          </cell>
          <cell r="X680">
            <v>32002.9</v>
          </cell>
          <cell r="Y680">
            <v>0</v>
          </cell>
          <cell r="Z680">
            <v>0</v>
          </cell>
          <cell r="AA680">
            <v>5953.3</v>
          </cell>
          <cell r="AB680">
            <v>0</v>
          </cell>
          <cell r="AC680">
            <v>0</v>
          </cell>
          <cell r="AD680">
            <v>54004.3</v>
          </cell>
          <cell r="AE680">
            <v>272.5</v>
          </cell>
          <cell r="AF680">
            <v>0</v>
          </cell>
          <cell r="AG680">
            <v>2398</v>
          </cell>
          <cell r="AH680">
            <v>545</v>
          </cell>
          <cell r="AI680"/>
          <cell r="AJ680">
            <v>21200</v>
          </cell>
          <cell r="AK680"/>
          <cell r="AL680"/>
          <cell r="AM680">
            <v>14200</v>
          </cell>
          <cell r="AN680">
            <v>3919</v>
          </cell>
          <cell r="AO680">
            <v>5550</v>
          </cell>
          <cell r="AP680"/>
          <cell r="AQ680"/>
          <cell r="AR680"/>
          <cell r="AS680">
            <v>2984</v>
          </cell>
          <cell r="AT680"/>
          <cell r="AU680"/>
          <cell r="AV680">
            <v>9790.8700000000008</v>
          </cell>
          <cell r="AW680">
            <v>0</v>
          </cell>
          <cell r="AX680">
            <v>0</v>
          </cell>
          <cell r="AY680">
            <v>274</v>
          </cell>
          <cell r="AZ680">
            <v>0</v>
          </cell>
          <cell r="BA680">
            <v>0</v>
          </cell>
          <cell r="BB680">
            <v>0</v>
          </cell>
          <cell r="BC680">
            <v>0</v>
          </cell>
          <cell r="BD680">
            <v>0</v>
          </cell>
          <cell r="BE680">
            <v>357.3</v>
          </cell>
          <cell r="BF680">
            <v>0</v>
          </cell>
          <cell r="BG680">
            <v>0</v>
          </cell>
          <cell r="BH680">
            <v>2340</v>
          </cell>
          <cell r="BI680">
            <v>0</v>
          </cell>
          <cell r="BJ680">
            <v>0</v>
          </cell>
          <cell r="BK680">
            <v>0</v>
          </cell>
          <cell r="BL680">
            <v>0</v>
          </cell>
          <cell r="BM680">
            <v>0</v>
          </cell>
          <cell r="BN680">
            <v>8250</v>
          </cell>
          <cell r="BO680">
            <v>0</v>
          </cell>
          <cell r="BP680">
            <v>0</v>
          </cell>
          <cell r="BQ680">
            <v>48000</v>
          </cell>
          <cell r="BR680">
            <v>0</v>
          </cell>
          <cell r="BS680">
            <v>0</v>
          </cell>
          <cell r="BT680">
            <v>0</v>
          </cell>
          <cell r="BU680">
            <v>0</v>
          </cell>
          <cell r="BV680">
            <v>0</v>
          </cell>
          <cell r="BW680">
            <v>0</v>
          </cell>
          <cell r="BX680">
            <v>21054.49</v>
          </cell>
          <cell r="BY680">
            <v>0</v>
          </cell>
          <cell r="BZ680">
            <v>0</v>
          </cell>
          <cell r="CA680">
            <v>0</v>
          </cell>
          <cell r="CB680">
            <v>0</v>
          </cell>
          <cell r="CC680">
            <v>0</v>
          </cell>
          <cell r="CD680">
            <v>0</v>
          </cell>
          <cell r="CE680">
            <v>0</v>
          </cell>
          <cell r="CF680">
            <v>0</v>
          </cell>
          <cell r="CG680">
            <v>0</v>
          </cell>
          <cell r="CH680">
            <v>0</v>
          </cell>
          <cell r="CI680">
            <v>0</v>
          </cell>
          <cell r="CJ680">
            <v>0</v>
          </cell>
          <cell r="CK680">
            <v>0</v>
          </cell>
          <cell r="CL680">
            <v>0</v>
          </cell>
          <cell r="CM680">
            <v>0</v>
          </cell>
          <cell r="CN680">
            <v>0</v>
          </cell>
          <cell r="CO680">
            <v>0</v>
          </cell>
          <cell r="CP680">
            <v>0</v>
          </cell>
          <cell r="CQ680">
            <v>0</v>
          </cell>
          <cell r="CR680">
            <v>0</v>
          </cell>
          <cell r="CS680">
            <v>0</v>
          </cell>
          <cell r="CT680">
            <v>0</v>
          </cell>
          <cell r="CU680">
            <v>0</v>
          </cell>
          <cell r="CV680">
            <v>0</v>
          </cell>
          <cell r="CW680">
            <v>0</v>
          </cell>
          <cell r="CX680">
            <v>0</v>
          </cell>
          <cell r="CY680">
            <v>0</v>
          </cell>
          <cell r="CZ680">
            <v>0</v>
          </cell>
          <cell r="DA680">
            <v>0</v>
          </cell>
          <cell r="DB680">
            <v>0</v>
          </cell>
          <cell r="DC680">
            <v>0</v>
          </cell>
          <cell r="DD680">
            <v>0</v>
          </cell>
          <cell r="DE680">
            <v>0</v>
          </cell>
          <cell r="DF680">
            <v>0</v>
          </cell>
          <cell r="DG680">
            <v>0</v>
          </cell>
          <cell r="DH680">
            <v>0</v>
          </cell>
          <cell r="DI680">
            <v>0</v>
          </cell>
          <cell r="DJ680">
            <v>0</v>
          </cell>
          <cell r="DK680">
            <v>0</v>
          </cell>
          <cell r="DL680">
            <v>0</v>
          </cell>
          <cell r="DM680">
            <v>0</v>
          </cell>
          <cell r="DN680">
            <v>0</v>
          </cell>
          <cell r="DO680">
            <v>0</v>
          </cell>
          <cell r="DP680">
            <v>0</v>
          </cell>
          <cell r="DQ680">
            <v>0</v>
          </cell>
          <cell r="DR680">
            <v>0</v>
          </cell>
          <cell r="DS680">
            <v>0</v>
          </cell>
          <cell r="DT680">
            <v>0</v>
          </cell>
          <cell r="DU680">
            <v>0</v>
          </cell>
          <cell r="DV680">
            <v>0</v>
          </cell>
          <cell r="DW680">
            <v>0</v>
          </cell>
          <cell r="DX680">
            <v>0</v>
          </cell>
          <cell r="DY680">
            <v>0</v>
          </cell>
          <cell r="DZ680">
            <v>0</v>
          </cell>
          <cell r="EA680">
            <v>0</v>
          </cell>
          <cell r="EB680">
            <v>0</v>
          </cell>
          <cell r="EC680">
            <v>0</v>
          </cell>
          <cell r="ED680">
            <v>0</v>
          </cell>
          <cell r="EE680">
            <v>0</v>
          </cell>
          <cell r="EF680">
            <v>0</v>
          </cell>
          <cell r="EG680">
            <v>0</v>
          </cell>
          <cell r="EH680">
            <v>0</v>
          </cell>
          <cell r="EI680">
            <v>0</v>
          </cell>
          <cell r="EJ680">
            <v>2973</v>
          </cell>
        </row>
        <row r="681">
          <cell r="B681">
            <v>12000</v>
          </cell>
          <cell r="C681">
            <v>104.4</v>
          </cell>
          <cell r="D681">
            <v>3170</v>
          </cell>
          <cell r="E681">
            <v>0</v>
          </cell>
          <cell r="F681">
            <v>0</v>
          </cell>
          <cell r="G681">
            <v>0</v>
          </cell>
          <cell r="H681">
            <v>0</v>
          </cell>
          <cell r="I681">
            <v>0</v>
          </cell>
          <cell r="J681">
            <v>1357</v>
          </cell>
          <cell r="K681">
            <v>0</v>
          </cell>
          <cell r="L681">
            <v>131.80000000000001</v>
          </cell>
          <cell r="M681">
            <v>0</v>
          </cell>
          <cell r="N681">
            <v>0</v>
          </cell>
          <cell r="O681">
            <v>1000</v>
          </cell>
          <cell r="P681">
            <v>0</v>
          </cell>
          <cell r="Q681">
            <v>6300</v>
          </cell>
          <cell r="R681">
            <v>0</v>
          </cell>
          <cell r="S681">
            <v>153.19999999999999</v>
          </cell>
          <cell r="T681">
            <v>5700</v>
          </cell>
          <cell r="U681">
            <v>0</v>
          </cell>
          <cell r="V681">
            <v>1349</v>
          </cell>
          <cell r="W681">
            <v>567</v>
          </cell>
          <cell r="X681">
            <v>32002.9</v>
          </cell>
          <cell r="Y681">
            <v>13.641</v>
          </cell>
          <cell r="Z681">
            <v>34.1</v>
          </cell>
          <cell r="AA681">
            <v>5987.2</v>
          </cell>
          <cell r="AB681">
            <v>0</v>
          </cell>
          <cell r="AC681">
            <v>0</v>
          </cell>
          <cell r="AD681">
            <v>71242.5</v>
          </cell>
          <cell r="AE681">
            <v>1046.7</v>
          </cell>
          <cell r="AF681">
            <v>671.98</v>
          </cell>
          <cell r="AG681">
            <v>2398</v>
          </cell>
          <cell r="AH681">
            <v>545</v>
          </cell>
          <cell r="AI681">
            <v>0</v>
          </cell>
          <cell r="AJ681">
            <v>19800</v>
          </cell>
          <cell r="AK681">
            <v>0</v>
          </cell>
          <cell r="AL681"/>
          <cell r="AM681">
            <v>72800</v>
          </cell>
          <cell r="AN681">
            <v>3494</v>
          </cell>
          <cell r="AO681">
            <v>5550</v>
          </cell>
          <cell r="AP681">
            <v>0</v>
          </cell>
          <cell r="AQ681">
            <v>0</v>
          </cell>
          <cell r="AR681">
            <v>0</v>
          </cell>
          <cell r="AS681">
            <v>3192.9</v>
          </cell>
          <cell r="AT681">
            <v>37.200000000000003</v>
          </cell>
          <cell r="AU681">
            <v>0</v>
          </cell>
          <cell r="AV681">
            <v>9722</v>
          </cell>
          <cell r="AW681">
            <v>0</v>
          </cell>
          <cell r="AX681">
            <v>0</v>
          </cell>
          <cell r="AY681">
            <v>5452</v>
          </cell>
          <cell r="AZ681">
            <v>126.61</v>
          </cell>
          <cell r="BA681">
            <v>0</v>
          </cell>
          <cell r="BB681">
            <v>0</v>
          </cell>
          <cell r="BC681">
            <v>0</v>
          </cell>
          <cell r="BD681">
            <v>0</v>
          </cell>
          <cell r="BE681">
            <v>497.2</v>
          </cell>
          <cell r="BF681">
            <v>0</v>
          </cell>
          <cell r="BG681">
            <v>0</v>
          </cell>
          <cell r="BH681">
            <v>2340</v>
          </cell>
          <cell r="BI681">
            <v>123.48</v>
          </cell>
          <cell r="BJ681">
            <v>0</v>
          </cell>
          <cell r="BK681">
            <v>0</v>
          </cell>
          <cell r="BL681">
            <v>24.1</v>
          </cell>
          <cell r="BM681">
            <v>0</v>
          </cell>
          <cell r="BN681">
            <v>8250</v>
          </cell>
          <cell r="BO681">
            <v>1187.4209688481401</v>
          </cell>
          <cell r="BP681">
            <v>121.702232153314</v>
          </cell>
          <cell r="BQ681">
            <v>48000</v>
          </cell>
          <cell r="BR681">
            <v>214.51</v>
          </cell>
          <cell r="BS681">
            <v>4726.6400000000003</v>
          </cell>
          <cell r="BT681">
            <v>0</v>
          </cell>
          <cell r="BU681">
            <v>161.69999999999999</v>
          </cell>
          <cell r="BV681">
            <v>1701.7149999999999</v>
          </cell>
          <cell r="BW681">
            <v>16.420000000000002</v>
          </cell>
          <cell r="BX681">
            <v>23631.27</v>
          </cell>
          <cell r="BY681">
            <v>0</v>
          </cell>
          <cell r="BZ681">
            <v>0</v>
          </cell>
          <cell r="CA681">
            <v>0</v>
          </cell>
          <cell r="CB681">
            <v>0</v>
          </cell>
          <cell r="CC681">
            <v>270</v>
          </cell>
          <cell r="CD681">
            <v>0</v>
          </cell>
          <cell r="CE681">
            <v>0</v>
          </cell>
          <cell r="CF681">
            <v>0</v>
          </cell>
          <cell r="CG681">
            <v>0</v>
          </cell>
          <cell r="CH681">
            <v>0</v>
          </cell>
          <cell r="CI681">
            <v>0</v>
          </cell>
          <cell r="CJ681">
            <v>259.22000000000003</v>
          </cell>
          <cell r="CK681">
            <v>0</v>
          </cell>
          <cell r="CL681">
            <v>2580.6</v>
          </cell>
          <cell r="CM681">
            <v>0</v>
          </cell>
          <cell r="CN681">
            <v>44.8</v>
          </cell>
          <cell r="CO681">
            <v>0</v>
          </cell>
          <cell r="CP681">
            <v>0</v>
          </cell>
          <cell r="CQ681">
            <v>0</v>
          </cell>
          <cell r="CR681">
            <v>0</v>
          </cell>
          <cell r="CS681">
            <v>0</v>
          </cell>
          <cell r="CT681">
            <v>0</v>
          </cell>
          <cell r="CU681">
            <v>0</v>
          </cell>
          <cell r="CV681">
            <v>444</v>
          </cell>
          <cell r="CW681">
            <v>0</v>
          </cell>
          <cell r="CX681">
            <v>0</v>
          </cell>
          <cell r="CY681">
            <v>0</v>
          </cell>
          <cell r="CZ681">
            <v>479.43399999999997</v>
          </cell>
          <cell r="DA681">
            <v>360</v>
          </cell>
          <cell r="DB681">
            <v>0</v>
          </cell>
          <cell r="DC681">
            <v>0</v>
          </cell>
          <cell r="DD681">
            <v>0</v>
          </cell>
          <cell r="DE681">
            <v>0</v>
          </cell>
          <cell r="DF681">
            <v>0</v>
          </cell>
          <cell r="DG681">
            <v>0</v>
          </cell>
          <cell r="DH681">
            <v>686.52700000000004</v>
          </cell>
          <cell r="DI681">
            <v>0</v>
          </cell>
          <cell r="DJ681">
            <v>0</v>
          </cell>
          <cell r="DK681">
            <v>170</v>
          </cell>
          <cell r="DL681">
            <v>241.21899999999999</v>
          </cell>
          <cell r="DM681">
            <v>0</v>
          </cell>
          <cell r="DN681">
            <v>0</v>
          </cell>
          <cell r="DO681">
            <v>0</v>
          </cell>
          <cell r="DP681">
            <v>0</v>
          </cell>
          <cell r="DQ681">
            <v>0</v>
          </cell>
          <cell r="DR681">
            <v>0</v>
          </cell>
          <cell r="DS681">
            <v>172</v>
          </cell>
          <cell r="DT681">
            <v>0</v>
          </cell>
          <cell r="DU681">
            <v>0</v>
          </cell>
          <cell r="DV681">
            <v>0</v>
          </cell>
          <cell r="DW681">
            <v>706</v>
          </cell>
          <cell r="DX681">
            <v>2.4048688394245401</v>
          </cell>
          <cell r="DY681">
            <v>0.42</v>
          </cell>
          <cell r="DZ681">
            <v>0</v>
          </cell>
          <cell r="EA681">
            <v>0</v>
          </cell>
          <cell r="EB681">
            <v>1088.3</v>
          </cell>
          <cell r="EC681">
            <v>0</v>
          </cell>
          <cell r="ED681">
            <v>0</v>
          </cell>
          <cell r="EE681">
            <v>0</v>
          </cell>
          <cell r="EF681">
            <v>0</v>
          </cell>
          <cell r="EG681">
            <v>2.34</v>
          </cell>
          <cell r="EH681">
            <v>0</v>
          </cell>
          <cell r="EI681">
            <v>263.2</v>
          </cell>
          <cell r="EJ681">
            <v>4956</v>
          </cell>
        </row>
        <row r="682">
          <cell r="B682" t="str">
            <v>2020/2021</v>
          </cell>
          <cell r="C682" t="str">
            <v>2026/2027</v>
          </cell>
          <cell r="D682" t="str">
            <v>2043/2044</v>
          </cell>
          <cell r="E682" t="str">
            <v>2017/2018</v>
          </cell>
          <cell r="F682" t="str">
            <v>2015/2016</v>
          </cell>
          <cell r="G682"/>
          <cell r="H682" t="str">
            <v>2024/2025</v>
          </cell>
          <cell r="I682" t="str">
            <v>2019/2020</v>
          </cell>
          <cell r="J682" t="str">
            <v>2024/2025</v>
          </cell>
          <cell r="K682" t="str">
            <v>2022/2023</v>
          </cell>
          <cell r="L682" t="str">
            <v>2022/2023</v>
          </cell>
          <cell r="M682" t="str">
            <v>2024/2025</v>
          </cell>
          <cell r="N682" t="str">
            <v>2020/2021</v>
          </cell>
          <cell r="O682" t="str">
            <v>2021/2022</v>
          </cell>
          <cell r="P682" t="str">
            <v>2023/2024</v>
          </cell>
          <cell r="Q682" t="str">
            <v>2023/2024</v>
          </cell>
          <cell r="R682" t="str">
            <v>2023/2024</v>
          </cell>
          <cell r="S682" t="str">
            <v>2031/2032</v>
          </cell>
          <cell r="T682" t="str">
            <v>2050/2051</v>
          </cell>
          <cell r="U682"/>
          <cell r="V682" t="str">
            <v>2021/2022</v>
          </cell>
          <cell r="W682" t="str">
            <v>2028/2029</v>
          </cell>
          <cell r="X682" t="str">
            <v>2030/2031</v>
          </cell>
          <cell r="Y682" t="str">
            <v>2022/2023</v>
          </cell>
          <cell r="Z682" t="str">
            <v>2022/2023</v>
          </cell>
          <cell r="AA682" t="str">
            <v>2025/2026</v>
          </cell>
          <cell r="AB682"/>
          <cell r="AC682" t="str">
            <v>2019/2020</v>
          </cell>
          <cell r="AD682" t="str">
            <v>2075/2076</v>
          </cell>
          <cell r="AE682" t="str">
            <v>2020/2021</v>
          </cell>
          <cell r="AF682" t="str">
            <v>2056/2057</v>
          </cell>
          <cell r="AG682" t="str">
            <v>2080/2081</v>
          </cell>
          <cell r="AH682" t="str">
            <v>2083/84</v>
          </cell>
          <cell r="AI682"/>
          <cell r="AJ682" t="str">
            <v>2076/2077</v>
          </cell>
          <cell r="AK682"/>
          <cell r="AL682" t="str">
            <v>2078/2079</v>
          </cell>
          <cell r="AM682" t="str">
            <v>2093/2094</v>
          </cell>
          <cell r="AN682" t="str">
            <v>2045/2046</v>
          </cell>
          <cell r="AO682" t="str">
            <v>2084/2085</v>
          </cell>
          <cell r="AP682"/>
          <cell r="AQ682"/>
          <cell r="AR682"/>
          <cell r="AS682" t="str">
            <v>2026/2027</v>
          </cell>
          <cell r="AT682" t="str">
            <v>2025/2026</v>
          </cell>
          <cell r="AU682" t="str">
            <v>2023/2024</v>
          </cell>
          <cell r="AV682" t="str">
            <v>2073/2073</v>
          </cell>
          <cell r="AW682" t="str">
            <v>2020/2021</v>
          </cell>
          <cell r="AX682" t="str">
            <v>2020/2021</v>
          </cell>
          <cell r="AY682" t="str">
            <v>2024/2025</v>
          </cell>
          <cell r="AZ682" t="str">
            <v>2022/2023</v>
          </cell>
          <cell r="BA682" t="str">
            <v>2017/2018</v>
          </cell>
          <cell r="BB682" t="str">
            <v>2016/2017</v>
          </cell>
          <cell r="BC682" t="str">
            <v>2020/2021</v>
          </cell>
          <cell r="BD682"/>
          <cell r="BE682" t="str">
            <v>2025/2026</v>
          </cell>
          <cell r="BF682" t="str">
            <v>2020/2021</v>
          </cell>
          <cell r="BG682"/>
          <cell r="BH682" t="str">
            <v>2038/2039</v>
          </cell>
          <cell r="BI682" t="str">
            <v>2022/2023</v>
          </cell>
          <cell r="BJ682" t="str">
            <v>2017/2018</v>
          </cell>
          <cell r="BK682" t="str">
            <v>2019/2020</v>
          </cell>
          <cell r="BL682" t="str">
            <v>2024/2025</v>
          </cell>
          <cell r="BM682" t="str">
            <v>2016/2017</v>
          </cell>
          <cell r="BN682" t="str">
            <v>2083/2084</v>
          </cell>
          <cell r="BO682" t="str">
            <v>2023/2024</v>
          </cell>
          <cell r="BP682" t="str">
            <v>2022/2023</v>
          </cell>
          <cell r="BQ682" t="str">
            <v>2049/2050</v>
          </cell>
          <cell r="BR682" t="str">
            <v>2022/2023</v>
          </cell>
          <cell r="BS682" t="str">
            <v>2027/2028</v>
          </cell>
          <cell r="BT682" t="str">
            <v>2021/2022</v>
          </cell>
          <cell r="BU682" t="str">
            <v>2022/2023</v>
          </cell>
          <cell r="BV682" t="str">
            <v>2022/2023</v>
          </cell>
          <cell r="BW682" t="str">
            <v>2021/2022</v>
          </cell>
          <cell r="BX682" t="str">
            <v>2024/2025</v>
          </cell>
          <cell r="BY682" t="str">
            <v>2017/2018</v>
          </cell>
          <cell r="BZ682" t="str">
            <v>2020/2021</v>
          </cell>
          <cell r="CA682" t="str">
            <v>2020/2021</v>
          </cell>
          <cell r="CB682" t="str">
            <v>2020/2021</v>
          </cell>
          <cell r="CC682" t="str">
            <v>2024/2025</v>
          </cell>
          <cell r="CD682" t="str">
            <v>2021/2022</v>
          </cell>
          <cell r="CE682" t="str">
            <v>2021/2022</v>
          </cell>
          <cell r="CF682" t="str">
            <v>2020/2021</v>
          </cell>
          <cell r="CG682" t="str">
            <v>2020/2021</v>
          </cell>
          <cell r="CH682"/>
          <cell r="CI682" t="str">
            <v>2020/2021</v>
          </cell>
          <cell r="CJ682" t="str">
            <v>2027/2028</v>
          </cell>
          <cell r="CK682" t="str">
            <v>2018/2019</v>
          </cell>
          <cell r="CL682" t="str">
            <v>2031/2032</v>
          </cell>
          <cell r="CM682" t="str">
            <v>2027/2028</v>
          </cell>
          <cell r="CN682" t="str">
            <v>2022/2023</v>
          </cell>
          <cell r="CO682" t="str">
            <v>2020/2021</v>
          </cell>
          <cell r="CP682" t="str">
            <v>2021/2022</v>
          </cell>
          <cell r="CQ682"/>
          <cell r="CR682"/>
          <cell r="CS682"/>
          <cell r="CT682"/>
          <cell r="CU682"/>
          <cell r="CV682"/>
          <cell r="CW682"/>
          <cell r="CX682"/>
          <cell r="CY682"/>
          <cell r="CZ682"/>
          <cell r="DA682"/>
          <cell r="DB682"/>
          <cell r="DC682"/>
          <cell r="DD682"/>
          <cell r="DE682"/>
          <cell r="DF682"/>
          <cell r="DG682"/>
          <cell r="DH682"/>
          <cell r="DI682"/>
          <cell r="DJ682"/>
          <cell r="DK682"/>
          <cell r="DL682"/>
          <cell r="DM682"/>
          <cell r="DN682"/>
          <cell r="DO682"/>
          <cell r="DP682"/>
          <cell r="DQ682"/>
          <cell r="DR682"/>
          <cell r="DS682"/>
          <cell r="DT682"/>
          <cell r="DU682"/>
          <cell r="DV682"/>
          <cell r="DW682" t="str">
            <v>2076/2077</v>
          </cell>
          <cell r="DX682" t="str">
            <v>2019/2020</v>
          </cell>
          <cell r="DY682" t="str">
            <v>2022/2023</v>
          </cell>
          <cell r="DZ682" t="str">
            <v>2020/2021</v>
          </cell>
          <cell r="EA682" t="str">
            <v>2018/2019</v>
          </cell>
          <cell r="EB682" t="str">
            <v>2024/2025</v>
          </cell>
          <cell r="EC682" t="str">
            <v>2017/2018</v>
          </cell>
          <cell r="ED682" t="str">
            <v>2019/2020</v>
          </cell>
          <cell r="EE682" t="str">
            <v>2015/2016</v>
          </cell>
          <cell r="EF682" t="str">
            <v>2016/2017</v>
          </cell>
          <cell r="EG682" t="str">
            <v>2023/2024</v>
          </cell>
          <cell r="EH682" t="str">
            <v>2021/2022</v>
          </cell>
          <cell r="EI682" t="str">
            <v>2020/2021</v>
          </cell>
          <cell r="EJ682" t="str">
            <v>2031/2032</v>
          </cell>
        </row>
        <row r="683">
          <cell r="B683" t="str">
            <v>The purpose of the ICR Student Loan Sale is to generate income for HMT, reduce PSND and not significantly impact PSCB.  The loan book will be disposed of in a number of tranches over a five year period, and the sale is expected to generate between £10billion and £15billion in sale revenues, with a central estimate of £12billion. It is not possible to forecast sale proceeds per tranche or per year.</v>
          </cell>
          <cell r="C683" t="str">
            <v xml:space="preserve">The Benefits Realisation period is from 2017/18 to 2026/2027. The total benefit is a saving of £113.9m to customers arising from the application of a £25 search fee for migrated local authorities for years 1 - 7, which then steps down to £4.60 during year 8 and beyond. The Net Benefit (Net Present Value) is calculated by applying a discount factor of 3.5% and equates to £80.95m.Income relates to search fees per the OBC </v>
          </cell>
          <cell r="D683" t="str">
            <v>Benefits have been calculated and baseline to reflect the Full business case as approved by HMT on 22/10/2015. The new single ship option will save £102m over the next 30 yeats. The £2bn represents the wider economic benefit of the UK economy and is detailed in the full business case.</v>
          </cell>
          <cell r="E683" t="str">
            <v>Forecast benefits are the estimated proceeds should a sale proceed.  UKGI is currently in the process of finalising its updated valuation, based on the 2015 Urenco Business Plan (which was approved on 1 November 2015). Key drivers from the Business Plan that will impact valuation include:                   - latest market forecasts and trends for enriched uranium                    - capital investment profiles                   -operating risks                   - decomissioning liabilitiesSale proceeds of c£900m have been entered as a mid-point estimate. Our valuation model provides a broad estimted range of £750m-£1bn for the UK stake.</v>
          </cell>
          <cell r="F683" t="str">
            <v>Benefits not monetised.</v>
          </cell>
          <cell r="G683" t="str">
            <v xml:space="preserve">The key benefits of the programme set out at 1.11 of the return are non-monetised. This is an enabling programme which is putting in place the key enablers that will drive a high performing Commercial Profession and effective Commercial Function. </v>
          </cell>
          <cell r="H683" t="str">
            <v xml:space="preserve">The monetised benefits for 2016/17 were forecasted down due to the revised rollout profile. Wave 1 of transition has been re-phased to being in Q4 16/17 - partners receiving the service during this year will be charged pro-rata for services thereby limiting the amount of benefit that can be claimed. </v>
          </cell>
          <cell r="I683" t="str">
            <v>The pre 2016-17 benefits include the avoided costs from Cabinet Office novating the original citizen identity scheme for universal credit and approved by NAO (£111m). Gov cashable refers to estimated FTE time saved from offline identity verification processes and identity enabled fraud savings compared to current baselines. Gov non-cashable refers to avoid build costs if 6 departments each built and/or procured their own citizen identity solution. UK economic benefits are the calculated user time saving and innovation spillover benefits from the new digital service.Please note: we are currently in the process of updating our business case and these figures are subject to change.</v>
          </cell>
          <cell r="J683" t="str">
            <v>No actual benefits yet accrued - first hub not due to go live until 2016-2017 (E14)</v>
          </cell>
          <cell r="K683" t="str">
            <v>The financials are a key consideration of the on-going re-evaluation and re-planning exercise.  Due to the expected scope and delivery timeframe changes, the benefits are likely to change. Due to the on-going nature of the review prevents their inclusion in this report.</v>
          </cell>
          <cell r="L683" t="str">
            <v xml:space="preserve">Actual benefits (pre 15/16) are less than set out in the the business case due differences in the baseline comparator of £10m and the deferment of SSCL management fees to subsequent years of £8m. The baseline include UKSBS whcih has not exited the ISSC2 programme and are not included in the forecast benefits.Baseline benefits are as set out in the ISSC2 Full Business Case, Annex C, ERP upgrades and costed risks were removed and framework management payment included to ensure consistency with ISSC2 on-going benefits reporting. Growth as set out in the ISSC2 busines case has been removed from the GMPP report, these were over estimated in the business case and the savings reported here aligns with the ISSC2 core business. HO, MOJ &amp; MPS as new customers are also included in the baseline figures, adding their business case figures to the ISSC2 business case for founding orgs to calulate to total ISSC2 baseline.The forecast benefits reported are gross savings against a 12/13 baseline. Forecasts are based on NGSS ISSC2 benefits tracking model as at 01-04-16, calculated using dept supplied volumes and contracted price bands to forecast future service costs. Oracle licensing savings are included, using the latest figures provided by depts. Pre 15/16 figures are actual savings for 13/14 &amp; 14/15 financial year as reported by depts. Savings are reported until 22/23. All forecast figures have been updated and validated by depts. as part of the COF benefits tracking methodology.   </v>
          </cell>
          <cell r="M683" t="str">
            <v>Figures taken from NPM Programme Business Case v4.0 (dated March 2016)</v>
          </cell>
          <cell r="N683" t="str">
            <v>The benefits have been achieved as a result of the reduced contract costs.</v>
          </cell>
          <cell r="O683" t="str">
            <v xml:space="preserve">Benefits realisation analysis for the Programme will be included in the wider BDUK Benefits Realisation framework for evaluation going forward.  Benefits as per the business case for the clearance programme have been outlined in Section 1.11 with monetised values attributed where relevant.  As per the updated  economic case for TAP (v2.1) £1,000m-£1,600m have been estimated over the lifetime of the Infrastructure clearance project and are represented above but have not been profiled per year.Once the business cases for PMSE and Viewer Communications and Support are defined/approved, any benefits assessed will also be added in to GMPP.     </v>
          </cell>
          <cell r="P683" t="str">
            <v>The benefits case is being developed. The programme is in its very early stages and therefore benefits profiling is yet to be undertaken although the benefits have been quantified. Further work is being undertaken on a project by project basis as part of the Outline Business Case development process to define and profile benefits.</v>
          </cell>
          <cell r="Q683" t="str">
            <v>Non monetised benefits of the programme are highlighted at Section 1.11 where the Strategic Outcomes are outlined.According to the UK Broadband Impact Study published in Novmber 2013 by SQW, it is estimated that the availability and take-up of faster broadband speeds will add about £17 billion to the UK's annual Gross Value Added by 2024; however, this will be through a mixture of the commercial sector's rollout and the Government subsidisded rollout.  As Government cannot claim all of this £17 billion, it has been removed from the quantitative benefits and further work is being done to update the assessment of this figure.The GVA impacts attributable to the current set of publicly funded interventions rise to about £6.3 billion per annum by 2024 which is equivalent to an uplift of 0.03 percentage points on the UK's real annual GVA growth.Figures used here are based on the study published in 2013.  BDUK intends to review the inputs to the model supporting the study and update with new figures if appropriate.</v>
          </cell>
          <cell r="R683" t="str">
            <v>Non monetised benefits of the programme are highlighted at Section 1.11 where the Strategic Outcomes are highlighted.</v>
          </cell>
          <cell r="S683" t="str">
            <v>The approved business case estimated the benefit value as being between £212m and £353 million over a 25 year time period from 2006/7 to 2031/32 using a 3.5% discount rate and in 2006 prices. A revised Business Case presented to DCMS and HM Treasury in September 2014 shows NPV values of benefits are between £318.9m and £361.4m over the same time period, using a 3.5% discount rate and in 2014 prices.</v>
          </cell>
          <cell r="T683" t="str">
            <v>The award of a bespoke Hinkley CfD (alongside a Funded Decommissioning Plan [FDP] and UK Guarantee) is designed to trigger Financial close and a Final Investment Decision that will allow EdF to let its major contracts and begin building the 2 units at Hinkley Point C. The build time for these 2 units is approximately 9-10 years, with Unit 1 expected to begin commercial operations in May 2025, and Unit 2 following in November 2025:The main benefits will need to be measured when the reactors become operational, including “3.2 GW of low carbon base load electricity is added to the grid”.  However other project success criteria are expected to be measurable much sooner after the CfD is awarded.An evaluation of the project will look at its impact across a number of areas.Based on analysis done for the HPC FBC, the monetised cost benefit analysis suggests that enabling the investment at Hinkley Point C will deliver a net welfare benefit of £6bn (NPV 2010 - 2050). Enabling early investment in nuclear will deliver a more socially cost-effective generation mix over this period, both in terms of generation capacity and utilisation. This is lower than estimates made in previous years mostly because DECC has new, lower, projections of the future costs of offshore wind. This means generating the same electricity through additional offshore wind and carbon capture and storage plants is still expected to be more expensive than nuclear, but not by as much as it used to be.</v>
          </cell>
          <cell r="U683" t="str">
            <v xml:space="preserve">The programme has well defined qualitative benefits, however at this stage they are hard to quantify given the long term nature of the project – far beyond the timescales normally considered – and the fact that we are still at the early stages of the Programme. In the near term, it is likely that all we will be able to provide are the metrics used to measure the benefits. The Infrastructure and Projects Authority (IPA) support this approach and in due course we will pursue with BEIS economists and a benefits specialist from IPA.  </v>
          </cell>
          <cell r="V683" t="str">
            <v>The contract was awarded on a target cost basis.  The actual contract savings as measured by a lower cost compared to the extant plan at the time (MODP) can only be fully determined at the end of the contract period (2021 for Phase 1 and 2028 for phase 2).</v>
          </cell>
          <cell r="W683" t="str">
            <v>Benefits are based upon the OBC and our view on these is unchanged.  Benefits may be revised if it becomes apparent during ongoing development of the Programme that forecast benefits are either lower or greater than initially anticipated.  The ambition for change set out in the original business case is undiluted and is reflected in the wider SL transformation, driven by the SL CEO, Exec Team and incoming Chair.  Some of the early benefits of change are already being realised, others will be realised through the Sellafield Change Programme (SCP).  The approach to realising and tracking benefits is now mature and all parties are content, even impressed, by the pragmatic yet thorough approach.  The responsibility for delivering long term benefits is being passed to the Sellafield Change Programme and NDA Owners Rep Team as these mature.  This programme will not close until the programme board is content that accountability for long term benefits realisation is clear and that delivery of those benefits is secure.</v>
          </cell>
          <cell r="X683" t="str">
            <v>The monetised benefits figure in this return is presented in undiscounted nominal terms for comparability with other programmes. The figure differs to the total benefits figure in the January 2014 Smart Meter Programme Impact Assessment which is expressed in 2011 real prices and discounted to present values (in line with HM Treasury appraisal guidance); the total benefit figure in the 2014 IA is £17,141m , which alongside a total cost of £10,927m is expected to result in a net present value benefit of £6,214m. Benefits arise to a number of different groups - to energy consumers in the form of bill savings through reduced consumption, to energy suppliers in the form of operational efficiencies (e.g. no more site visits for meter reads, fewer calls to complain about inaccurate or estimated bills), to distribution network operators (e.g. in the form of more targeted investment decisions) and to society as a whole (e.g. in the form of reduced carbon emissions). Benefits break down into around 30% directly to consumers, around 60% to the energy industry (which we expect will be passed through to consumers in the form of lower energy prices) and around 10% in societal benefits to the UK.</v>
          </cell>
          <cell r="Y683" t="str">
            <v>The Benefits baseline is as per the FBC submitted to HMT in September 2015 and approved in April 2016.  These are made up of a reduction in FTE and in operating system costs compared to legacy systems.The forecast has been retained as the same as the baseline for this return. Work is underway to put a clear benefits realisation plan in place, which will meet one of the conditions of approval of the FBC.</v>
          </cell>
          <cell r="Z683" t="str">
            <v>Benefits shown are taken from the UnITy Programme Business Case approved by Treasury on 2nd August 2016.</v>
          </cell>
          <cell r="AA683" t="str">
            <v>"UK Economic" benefit figures quoted are estimated economic, environmental and social benefits associated with flood management, as apportioned to TEAM2100 from the wider, Government approved, Thames Estuary 2100 Strategy. We have recalculated the benefits in Q1 16/17 to reflect spend re-profiling in line with the TEAM2100 6 year plan. The total UK Economic Benefits remain the same.The TEAM2100 delivery approach is expected to gain projected efficiencies of at least 20% and optimisation benefit of 5% compared to the baseline costs. These benefits are shown in "Gov. Non Cashable" and represent efficiency savings that will be made through the TEAM2100 approach, in comparison with the previous approaches to flood risk management in the Thames estuary. These efficiency savings will be invested back into the FCRM capital programme in line with spending review assumptions, enabling the Environment Agency to deliver more, for less. Inclusion of these benefits within this GMPP report has lead to an increase in the baseline figures for benefits.In 15/16, the Cabinet Office approved £5.5m efficiency savings submitted by the TEAM2100 programme. This figure is reflected within the "pre 16/17" row, which also includes £1m efficiency savings accepted in 14/15.As a result of the re-profile of capital expenditure (described above in costs narrative section) we have revised the expected benefits for future years accordingly. This has resulted in a corresponding reduction to the benefits shown in "Gov. Non Cashable" and "UK Economic" benefit columns for years 17/18 to 21/22. We will review the forecast costs and benefits to the end of the project in 2025 over the next six months. Until this exercise has been completed, the figures in the remaining unprofiled benefits are a balancing figure with no change to business case totals.We do not have baseline figures for "Private Partner" benefits. Many riparian owners on the Thames within London have significant asset values (eg residential flats), the riparian owners make contributions to the replacement and major refurbishment of flood defences on their land without which their asset values would be significantly impaired over the long term. No economic analysis has been done to estimate these private partner benefits.</v>
          </cell>
          <cell r="AB683" t="str">
            <v>Using a Willingness-to-Pay Stated Preference Survey methodology, independent environmental economists Eftec have valued the environmental benefits of the Thames Tideway Tunnel in the range £7.4bn - £12.7bn over the 120-year design life of the Tunnel.  It is not possible to provide a annual profile of these benefits, and it should noted that they are for the private sector Tunnel project as a whole, and not directly accruing from the specific costs to Defra identified in section 8 above.</v>
          </cell>
          <cell r="AC683" t="str">
            <v>The expected benefits for the 30 Hrs Childcare project are yet to be quantified.  Work is underway to develop appropriate measures for each of the identified benefits, as well as a profile for benefit realisation.As nationwide roll-out of the extended 30 Hrs free childcare will not be delivered until September 2017, there are no benefits expected to be realised until 2017/18.The project expects to realise Government cashable benefits as a result of increase in parental employment, and therefore a reduction in the cost of delivering unemployment benefits.  The anticipated reduction in the cost of childcare to parents is an expected benefit that will be realised by the wider UK economy.  It should be noted however, that these benefits may not be directly attributable specifically to the 30 Hrs Childcare Project and that there are a number of other economic factors that will determine parental employment and cost of childcare.The remaining benefits associated with delivering 30 Hrs free childcare - increase in the availability and flexibility of childcare; improved life chances for children and parents - are all non-monetised benefits.To Note - the project does not have an approved business case, and HMT have confirmed that no additional business case approvals will be required.  Therefore for the purposes of this report, we are proposing to model the costs and benefits of the extended 30 Hrs free childcare entitlement over the current SR period and so benefits will be calculated out to 2019/20.</v>
          </cell>
          <cell r="AD683" t="str">
            <v>A revised NPV calculation has been made to consolidate the two phases of the PSBP resulting in a combined NPV £6.17 based on the SR15 review and settlement.</v>
          </cell>
          <cell r="AE683" t="str">
            <v>Due to the nature of the programme, monetized benefits do not trickle through until several years later - beyond what the scope of this form allows us to report hence why the initial report suggested a negative benefit. It may be more useful to sit down one to one in order for us to discuss the programme and to get a better understanding of how to benefits. Savings have been assumed for 30 years, though in practice they will continue for  longer - a school typically lasts for 60 years. These figures are based on the annual costs of maintaining a school that is in a dilapidated condition as set out in the original PSBP SOC minus the annual costs of each new school. We have also taken into account the starting backlog maintenance costs and the total life time discounted costs for the 46 PF schools, including environmental shadow costs.  The figures reflect the initial capital investment required to achieve lifetime savings.</v>
          </cell>
          <cell r="AF683" t="str">
            <v>The largest benefit in recent years came from avoiding the cost of replacing the Royal Mail Ship St Helena during 2015/16</v>
          </cell>
          <cell r="AG683" t="str">
            <v xml:space="preserve">A benefits plan and efficiency register are live documents to enable the capturing of efficiencies and benefits in accordance with ORR requirements. 
As part of the governance process, the A14 requested a new Value for Money Statement which was provided by DfT Roads Economics and Modelling in May 2016 and included in governance papers.
This gave a adjusted Present Value Benefits (PVB) of £2,398m (consisting of PVB of £1,266m, journey time reliabilty of £953m and wider economic benefits of £179m) against a Present Value Costs (PVC) of £928.5m; giving Medium - High value for money. </v>
          </cell>
          <cell r="AH683" t="str">
            <v>Notes: present value benefits (adjusted) for a 2.9km twin bored tunnel are £545m; traditional present value costs for a 2.9km twin bored tunnel  £1,031m. This scheme has significant non-cashable benefits relocated to the World Heritage Site that surrounds Stonehenge, recognised in the DfT Roads Economics' Value for Money Statement, 13 January 2016, that supported the Options Phase budget approval. The scheme is in options phase and a SOBC is being prepared for approval in July. This will consider traditional benefits using WebTAG methodology and, in addition, wider economic benefits to the South West region and heritage benefits to World Heritage Site.</v>
          </cell>
          <cell r="AI683" t="str">
            <v>The Airports Commission Final Report calculated benefits and disbenefits for the three schemes. Following Departmental review, the figures have been updated in line with further work undertaken, and the figures below are set out in the Programme's Further Review and Sensitivity Report:  
                                                                                                                      LGW2R                LHRENR                LHRNWR
Passenger Benefits / Government Revenue / Wider Economic Impacts       48.5 / 2.5 / 8.1     46.9 / 1.5 / 10.0    55.4 / 1.8 / 11.5
Total benefits                                                                                              59.1                     58.4                      68.7
Environmental Impacts / Producer Profit Loss (Net of reduced delays)        -1.5 / -40.8          -2.8 / -31.2            -2.7 / -38.0                                                                                                              Net total benefits before costs                                                               16.8                     24.4                      28.0
Net present value of Benefits, £billion, 2014 prices, carbon traded assessment of need scenario</v>
          </cell>
          <cell r="AJ683" t="str">
            <v xml:space="preserve">We have sought to profile the benefits by year as different stages ofthe project open but at this time that information is not available. We are working with TfL to identify this data and hope tohave it in place by the time of the Q2 return.                           This data is from July 2011 Crossrail business case. Single figure given to represent Net Present Benefits (including monetised non-cash benefits) over 60 year appraisal period, discounted to 2002 values. Operating revenues excluded - aligned to WebTAG these are treated as 'negative costs'. To note 'wider economic benefits' are included. 
The figure of £19.8bn has been taken from the latest business case (2011). The difference between £11bn and £19.8bn reflects wider economic benefits of £8.8bn (2002 prices). BICC/GMPP reporting guidance from the BICC team notes that ‘Indirect Tax Revenues’ should be categorised as Government-Cashable benefits.
There are limited negative benefits for Indirect Tax Revenues, now shown separately due to updated guidance. Indirect tax revenues will be foregone as a result of less fuel paid as passengers switch from road to rail and less VAT associated with expenditure foregone to pay rail fares. These impacts are treated as negative benefits to Government as set out in WebTAG. 
</v>
          </cell>
          <cell r="AK683" t="str">
            <v>The programme has benefits to DfT franchise values and wider economic benefits. New rail linkages, jobs and housing.             Enables the introduction of direct rail passenger services between Oxford and Milton Keynes/Bedford, and between London (Marylebone) and Milton Keynes (via Aylesbury).
Facilitates new passenger and freight rail markets by creating a direct link between the main radial routes from London to the west and north. A key part of this was the construction of infrastructure to enable new services between London, High Wycombe and Oxford Parkway, extending to Oxford in December 2016. This programme will create economically-vital new transport infrastructure to support Oxford to Cambridge Arc growth, delivering faster journey times and providing new rail-based transport capacity. Facilitates intercity journey time reductions SE to NW and strategic freight growth.
The National Infrastructure Commission was appointed in March 2016 to look at economic growth opportunities along the Oxford to Cambridge Arc. Part of this report (due Autumn Statement 2017) will investigate the transport infrastructure (including East West Rail).</v>
          </cell>
          <cell r="AL683" t="str">
            <v>The integrated business case  includes a sensitivity testing,highlighting that if total capital costs increased by 50%, the BCR would fall to 1.5. The BCR of 2.4 is currently estimated to be too high. Work is currently being undertaken to procure technical consultants to assist in re-freshing the GWRM business case. We anticipate the business case will be completed within the next 6 months.
The Great Western Second Direct Award is in effect the initial procurement strategy for delivery of most of the benefits of the GWRM programme itself, and represents an affordable, commercially sound and sustainable way of providing the Great Western franchised services from the target implementation date of 20 September 2015 until 31 March 2019
A cost benefit analysis was undertaken in the GW Integrated Full Business Case.  NPV of 3000 (2010 £m) has been quoted above in the Cost section and a PVB baseline of 5100 (2010 £M) has been quoted as the 'Remaining Unprofiled benefits to the project' as the Business case document does not detail the benefits by years, so we are unable to report this information here.  Please note that due to the Hendy replan, this analysis has since been superseded by ongoing discussions with NR/GWR and modifications to the DA terms. Therefore this data has been included for reference. The new analysis has not yet been approved, but there is the intention to update the business case when the Hendy baseline has been confirmed. 
The current intgrated business case also outlines the following NPV values, which can be linked back to some of the monetised stategic outcomes under the Summary tab:
Benefits - Journey time : 3400 (2010 £m)
Benefits - Crowding : 510 (2010 £m)
Benefits - Quality : 150 (2010 £m)
Benefits - Non -user: 2000 (2010 £m)
GWRM does not have resource spend but there is an interface with the IEP purchase of rolling stock</v>
          </cell>
          <cell r="AM683" t="str">
            <v xml:space="preserve">Benefits (and costs) are appraised over a 67-year period for the full network, from 2026 (the opening of Phase One) to 2093 (60 years after the opening of the full Y network in 2033). The HS2 benefits published are not profiled by year. Therefore, the totals over the whole appraisal period are listed under the "remaining profiled benefits to the project" line. Projected revenues are listed under the Gov.Cashable benefit. The revenue benefits are based on the assumption that all train operations on HS2 will return their operating surplus to the taxpayer via some mechanism, for instance franchise premiums. This is a modelling assumption; the specific approach taken on the train operator commercial model will be dependent on future policy decisions.  Benefits included as Wider Economic benefits are listed under Economic (Inc. private partner).      
Figures from 2015 Phase 2a Economic Case (all figures 2011 Present Value and Prices). Full Y Network: Business Transport User Benefits £43.2bn, Other Transport User Benefits £18.2n, Other Quantifiable Benefits £0.2bn, Loss of Indirect Taxes -£3bn, Wider Economic Impacts £14.2bn, Total monetised benefits £72.8bn. The reference case BCR is 2.2 including WEI’s and 1.8 without (this includes higher construction cost inflation to 2020).  </v>
          </cell>
          <cell r="AN683" t="str">
            <v xml:space="preserve">Business Case (2012/14) benefits include improved passenger quality, reduced travel times, more capacity and environmental benefits.  Total benefits are £3.494bn split East Coast (1.506bn) and Western (£1.988bn). Benefits are spread across 30 years. We are looking at a number of mitigation measures to ensure that the GW fleet can enter passenger service on time in the light of delays to GW electrification. The GW Integrated Business Case (2015) will be further updated to reflect any fleet changes and the impact of the CP5 enhancements review.
Business cases all 2009 prices.  There are limited negative benefits for Indirect Tax Revenues, now shown separately due to updated guidance. Indirect tax revenues will be foregone as a result of less fuel paid as passengers switch from road to rail and less VAT associated with expenditure foregone to pay rail fares. These impacts are treated as negative benefits to Government as set out in WebTAG. </v>
          </cell>
          <cell r="AO683" t="str">
            <v xml:space="preserve">The Project is currently in Options Phase, the principal purpose of which is to assess the benefits of the potential alternatives and to decide on a preferred solution.  In the SOBC submitted on 23/12/15 the VfM was assessed as High (refer to SOBC and the BICC consideration of 18 January 2016). 
The economic benefits of £5.55bn (in 2010 present value terms)  is equivalent to the quantified benefits in accordance with WebTAG, a combination of the direct and wider economic benefits (primarily agglomeration benefits). The BCR of 2.3 is equivalent to the Initial BCR, the Adjusted BCR is estimated to be 3.4. 
Benefits Map - No / Benefits Analysed - Yes / Benefits Realisation Plan - No  The Benefits Realisation Plan and Benefits Map will be prepared during the Development Phase in line with Highways England's best practice. Benefits have been quantified and presented in the Economic Case in the SOBC. </v>
          </cell>
          <cell r="AP683" t="str">
            <v>Monetised benefits were originally identified in the draft economic case (Nov 14) but since the pausing and unpausing of electrification and reset of the programme, the programme timescales and key assumptions have changed. Electric services on the MML were originally planned to be introduced from 2020 (assumed by Nov 14 economic case) but are now planned to be introduced partly in 2019 and fully by 2023.
A draft integrated business case for the programme is being developed that will align with the East Midlands franchise SOBC. The draft integrated business case is expected to be available by September 16 and will be submitted for approval by BICC in October 16. This will confirm the monetised benefits and BCR.</v>
          </cell>
          <cell r="AQ683" t="str">
            <v xml:space="preserve">Work is underway to finalise the Benefit  Cost Ratio estimate that combines the three programmes.  The appraisal is over 30-60 years.  A process is in place to develop the IAAP and determine how best to measure the expected benefits in a shorter time frame and in a way that avoids double counting with franchise benefits.  Work is underway to align the benefits measurement with the quantification of benefits as expressed in the economic case for the programme as a whole. The rolling programe of franchise service changes, which deliver the benefits have not yet been contracted and will need to be aligned to the NR programme.  Electrification Phase 1 (to Manchester Airport)  and Phase 2 , between Liverpool and Manchester/Wigan has already been delivered, and  passenger uplift/revenue uplift since delivery could be measured, although allocation of this specifically to electrification may be difficult to parse. 
</v>
          </cell>
          <cell r="AR683" t="str">
            <v>benefits are calcualated on an individual basis and not as a programme</v>
          </cell>
          <cell r="AS683" t="str">
            <v>* Calculation of Govt Cashable benefits is based on the difference between the financial cost of the DfT-procured UK SAR-H contract and the equivalent cost of the failed MoD-led SAR-H PFI contract that UK SAR-H superseded. Calculated in nominal terms.
* Economic benefits are based on the nominal value of prevented fatalities, on the asumption that 25% of all persons rescued or asisted by UK SAR H helicopters would have died - this is within the range of assumptions set out in the Economic Case of the FBC.
* Benefits Cost Ratio is calculated in NPV terms. This is not represented in the FBC but is calculated from UK SAR-H financial reporting.</v>
          </cell>
          <cell r="AT683" t="str">
            <v>Measurable monetarised benefits will result following the successful migration of the DfT family of business units, now scheduled for mid-late 2017. The financial benefits have been calculated by taking the costs of services if the Shared Services Centre remained in DfT ownership and cost of core service under the divestment case (F/C) and comparing the difference. There are a number of benefits which have not been monetised in the business case including avoided costs, for example MCA would need to spend c£6m to upgrade its IT system if it did not migrate to ISSC1. Soft benefits have not been monetised. The remainder is the aggregate costs over the remaining 5 years.
Framework Authority commercial discussion may impact overall benefits, but the detail remains sketchy ast this time. Consequently, the profile reflected above is subject to change.</v>
          </cell>
          <cell r="AU683" t="str">
            <v xml:space="preserve">Consultancy support is currently being procured to undertake an update to the business case following the Hendy review. The BCR reflects the 2014 business case for the rolling stock procurement, which although had a low BCR had a very strong strategic case.
</v>
          </cell>
          <cell r="AV683" t="str">
            <v xml:space="preserve">The team willl review the Disbenefits for UK Economic figures and provide an update  for the Q2 returns. The Thameslink Programme Business Case is being updated for approval in October 2016 and will take into account the latest economic forecast/cost changes etc. The number above represents the overall benefits of the programme. We do not have a year by year breakdown but this will be derived during the business case update that is underway. This is drawn from the Business Case Sensitivity Tests Version 1.0 15 March 2013. All figures are presented in 2010 prices/values. The benefits already delivered by the Thameslink Programme include, lengthening of platforms on the Midland Main Line to accommodate 12 car trains and improvements to Blackfriars and Farringdon stations. 
There are limited negative benefits for Indirect Tax Revenues, now shown separately due to updated guidance. Indirect tax revenues will be foregone as a result of less fuel paid as passengers switch from road to rail and less VAT associated with expenditure foregone to pay rail fares. These impacts are treated as negative benefits to Government as set out in WebTAG. </v>
          </cell>
          <cell r="AW683" t="str">
            <v>Growth of UK genomics market. Baseline is £0.8bn, £1.2bn by 2018, £1.5bn by 2020. Number of jobs – baseline and trajectory tbc so not included above. These figures come from a deep-dive into the UK genomics sector commissioned by Office For Life Sciences and undertaken by Deloitte. They provided three different scenarios for growth, this is the most conservative scenario. It is attributable to upon the 100,000 Genomes Project and other investments in genomics eg from the Wellcome Trust. This is part of the aim to kick-start the development of a UK genomic industry. Other benefits of the Project are not monetised.</v>
          </cell>
          <cell r="AX683" t="str">
            <v xml:space="preserve">The monetised benefit will be quantified in the the Business Cases for Phases 1-3. </v>
          </cell>
          <cell r="AY683" t="str">
            <v>Benefits for the programme have been calculated at different points as information on the roll-out profile has been known.  Early calculations were not broken down, hence the total pre 2016/17 figure is shown in column E.  Benefits are calculated over a 10 year period.</v>
          </cell>
          <cell r="AZ683" t="str">
            <v>The total Actual / Forecast benefit value has increased slightly from FY15/16 Q4 - up from £2,099.21m to £2.108.10m.This increase has arisen from some previously unreported emerging benefits being reported by Trusts in their latest returns.</v>
          </cell>
          <cell r="BA683" t="str">
            <v>This Q1 return presents updated figures compared to the Q4 2015/16 return. At the time of the Q4 return we were in the middle of calculating the benefits and were therefore not able to provide updated figures at that time. The figures here are therefore our latest projections.                     The achievement of income above the pre-2016/17 baseline was due to the introduction of the Immigration Health Surcharge (IHS) in April 2015, which added £164m to the total income recovered through the Programme.                                                                                                                                                                                         The projections for 2016/17 and 2017/18 incorporate an increasing trend (based on previous trend and the fact the Programme is continuing to embed across the NHS) and also incoporates income generated by additional policy changes known to take place during this period. For example, in April 2016 the IHS was extended to apply to those coming from Australia and New Zealand, who had previously been exempt, and later this year (assumed October 2016) the IHS is due to be extended to also include Intra-Company Transfers (employers who transfer staff into the UK will have to pay the surcharge for their employees). In addition, DH International Team are implementing an S1 project aiming to improve the identification of pensioner visitors and migrants, which is estimated to generate £26m each year from 2017 onwards.                               These projections are presented as the baseline. We are considering further policy measures that we anticipate will increase income beyond those figures provided here. These have not yet been incoporated into projections because of the uncertainty around them, especially following the EU referendum.                                                                                                                                                                                                                                                  The cashable/non-cashable split given here is based on the split presented in previous returns (23% of the total income is non-cashable). Further work will be done over the coming quarter to reassess this split, which will be updated in the Q2 return.                                                                      Projections are made up to 2017/18, when the Programme is due to be transferred out of DH and into NHS Improvement.</v>
          </cell>
          <cell r="BB683" t="str">
            <v>• A thorough series of activities have been undertaken to validate and update the Benefits Realisation Plan, including an independent audit, confirmation of the validity of all benefits (through an independent study of community pharmacies as well as a working group of subject matter experts), an update of all reference data, stakeholder engagement and thus addition of new validation data, identification of emergent benefits/dis-benefits; confirmation of the spreadsheet formulae and a Portfolio Benefits Assurance audit. These many activities have changed (improved) the overall benefits value (Act/F'cast) significantly compared to the last GMPP return, partly because newer data has been used, but largely because the original benefits were deliberately conservative until validated and evidenced data unavailable (which has now been remedied).• Incorporating the above extensive investigations, the Benefits Realisation Plan and Benefits Profiles have been updated to provide a fully valued and validated EPS Release 2 benefits output that will be used for reporting throughout the final nine months of the programme (from 1 April 2016 to 31 December 2016). The full findings and resultant final Benefits Realisation Plan were approved by Programme Board on 14 April 2016.• This revised and full benefits position and all validation was presented to the EPS Stakeholder Forum on 11 May 2016 with positive feedback received.• The benefits baseline, forecast and actuals have also (as previously reported) been updated to include the projects that are being delivered as part of a January 2016 Informatics Portfolio Management Board (IPMB) Change Request process (that replaced a previous CR). The IPMB CR specified a baseline of £52 million - this corrected the previous CR baseline of £116 million hence the £64 million reduction in total baseline. This report now shows full Release 2 programme scope.</v>
          </cell>
          <cell r="BC683" t="str">
            <v>Benefits monitoring continues on track and new benefits are being updated to reflect new products and services available from the contract.The forecast is dynamically adjusted every month on basis of actual uptake of services and variation in the number of GP practices benefitting from these services. The current figures show a reduction in forecast NCRBs due to adjustment of GPSoC Estate numbers based on figures from finance. These numbers make assumptions about mergers and practice closures which are currently being verified. It is likely that the actual outturn figures for 2014-15, and the forecast figures for 2015/16 and onwards, will change once the number of  historical and forecast functional 'units' in the GPSoC estate is finally established. The forecast figures now reflect a  significant reduction in planned uptake of subsidiary modules. This action has been taken because of affordability considerations, and is also reflected in reduced costs. The VFM ratio has improved from 3.7 to 4.0, as the relative ratios of the other benefits are more favourable. NOTE: Based ABC v2.4 (pre-extension business case - see finance section).  An Appointment Business Case (ABC) for GPSoC Replacement was approved in March 2014 with an end date of December 2019.The framework approved in the ABC comprised an initial 2 year 9 month call off period from April 2014 to end-December 2016 and an optional follow-on 3 year period from January 2017 to end-December 2019.Given the projected spend and case duration, Cabinet Office decided to approve funding for an initial 2 year 9month period (April 2014 to December 2016). This meant that no new contracts could be placed beyond March 2016, however call offs continue to be paid until December 2016.The addendum Business case was approved at the end of March 2016 which ensured  that the GPSoC framework could continue for a further two years with Business case funding from Jan 2017 to Dec 2018.</v>
          </cell>
          <cell r="BD683" t="str">
            <v>HSCN as an enabling programme will deliver cost savings from the current N3 solution. As such,  it does not directly deliver Government non-cash releasing, quality or societal benefits. HSCN will be an essential enabler for other programmes which will directly in themselves deliver benefits within health and social care from improved processes, applications, services, integration and ways of working. HSCN will also indirectly enable Governmental and private partner non-cash releasing and quality benefits throughout health and social care by providing network connectivity and the capacity necessary to support the future direction for health and social care, as set out in the National Informatics Board “Personalised Health and Care 2020” and NHS England’s “Five Year Forward View” reports . Previous reporting on the N3 service and benefits as part of the NPfIT  also used the enablement of benefits for other programmes as a basis for vfm calculations, and this will be further developed within HSCN to provide a regularised and methodologically sound process for benefits evaluation.</v>
          </cell>
          <cell r="BE683" t="str">
            <v>Benefits are projected to 2025/26 in line with those presented in the FBC.  These figures include benefits to the justice system in the form of savings from reduced use of remand but do not include benefits from reduced reoffending and efficiency savings in the justice system which have not been quantified.   DH are in the process of commissioning follow up research which will measure and quantify these benefits as required in the conditions attached to FBC approval.  As with the profiling of costs, the timing of benefits may be subject to change following discussions beween DH and HMT around timetable and format for meeting FBC conditions.</v>
          </cell>
          <cell r="BF683" t="str">
            <v>The figures in the table above are the current estimates in the Outline Business Case that is currently going through the approvals process.  These do not constitute a baseline until approved.Each benefit is different, and will have different ‘realisation’, depending on who the beneficiary is. Beneficiaries includes CCG, CSU, Providers, Citizens, HSCIC, NHS England, PHE and other HSCIC customers. In general, the benefits are realised through better quality data, more streamlined processing and use of data, and better data protection. Detail on how these will be measured is work in progress.</v>
          </cell>
          <cell r="BG683" t="str">
            <v>The PIPP Programme Business case established the case for the use of antivirals as part of the 'defence in depth' strategy (along with antibiotics and vaccines).   The NPFS antiviral distribution system is a critical enabler in deploying these stock and as such does not have readily identifiable standalone benefits.  As such it contributes to the deliverability of the strategy: within the NPFS programme there is no mechanism to distribute the stockpile, and similarly without the stockpile there is no benefit from the NPFS programme.   The benefits are not profilled on a per yearly basis as the timing and nature of any future pandemic is unknown.  The benefits and value for money of the overall strategy NPFS, stockpile and other defence in depth strategies is assessed on the probability and impact of an attack over the business case period.The benefits from the overall programme stem from an improvement in the health of the UK population in the event of a pandemic.  This includes reducing social unrest and a direct impact of the country to maintain operations with knock on economic impacts.</v>
          </cell>
          <cell r="BH683" t="str">
            <v>Monetised Benefit CommentaryFrom the SOC (p14): "In developing the Strategic Outline Case, DH analysts applied Monte Carlo simulation modelling comparing the Quality Adjusted Life Year (QALY) gains of conventional radiotherapy and PBT where PBT is the most clinically effective treatment. Using this approach, enabling highly indicated patients to access PBT will generate 48,000 additional QALYs, using the DH value of £60,000 per QALY, the benefit of PBT over conventional radiotherapy as measured by the QALY gain equates to £1bn." Specifically net benefits are calculated using:1. Costs for service based on SFBCs informed by modelling of running costs with service commencement in 2018/19. The SOC showed £39,500 per patient, 1350 patients. Service costs commencing 2016/17. Costs have reduced somewhat to around £38,300 per patient when full capacity is reached.2. Trust business cases show a 2 year ramp up to reach 650 patients per year per Trust. This reduced the monetised benefit relative to original reported assumptions by around £220m while not significantly reducing costs. Trusts have not shown an increase in capacity past the 650 patients per year per Trust but have noted DH assumptions that up to 750 could be treated. Given the 20 year life of service delivery and the additional 4th rooms it seems that an assumption of 650 patients per annum for 18 years after the ramp up could be conservative. 3. Based on SOC: Benefits in QALY: £60,000 per QALY, 1.8 QALY gain per patient over conventional advanced radiotherapy. Based on Trust business cases 1300 patients per year, over 18 years after a 2 year straight line ramp up, slightly lagging behind the cost ramp up. Benefits commencing 2018/19.The QALY gain relates to survivability. Additional benefits due to reduced side effects from conventional radio therapy (e.g. deafness, blindness, reduced intelligence) have not been brought into the calculation.Note that the equipment providers suggest that 750 patients per site with the current case-mix should be deliverable. The higher number of patients has little effect on costs as Trusts estimate that up to 96% of costs can be regarded as fixed (includes semi-fixed staff and other costs). The higher patient numbers would have significant effect (reduction) on the cost per patient.There is no change to Monetised Benefits from the previous report. Monetised benefits in the previous report had reduced to £2,683m by £24m due to a showing a full 20 years of service delivery from the commencement of service dates. That was due to prior reports using  a fixed window of time rather than a full 20 years. Given the slippage in service commencement dates it is appropriate to change the window.Net Present Value (NPV) CommentaryNPV is has reduced by £0.7m from the previous report to £758.48m due to a slight increase in estimated preservice costs. NPV has constantly been in the mid £700-£800m range. There is a significant change in NPV since the original report based on the SOC as Trust business cases refer to a 2 year ramp up to full service delivery levels. Total NPV is reduced from almost £1b based on the SOC but still high at approximately £758.5m.The net present value (net benefit) was determined by:1. Using 2013/14 as the first year of NPV calculation using 3.5% discount rate and assumptions inherent in Excel =NPV formula.2. CDEL figures above but excluding non-public funds now showing as £20.0m.3. Costs for service based on financial modelling. At full service delivery 1300 patients are treated at around £38,300 per patient. Service delivery costs commence 2018/19, with some interest and training during the development period.4. Benefits in QALY: £60,000 per QALY, 1.8 QALY gain per patient, 1300 patients per year, over 18 years after a 2 year straight line ramp up. Benefits commencing at the start of 2018/19. 5. Benefits beyond the assumed 20 years of major equipment life are not included in the NPV calculation.</v>
          </cell>
          <cell r="BI683" t="str">
            <v>The majority of benefits associated with the approved FBC relate to existing annual benefits released from the continuation of the ESR Service as ratified by by an OGC 5 review during 2008. The Benefits figures were validated by the 2008 Gateway 5 review as being recurrent. As such, this baseline benefit was enabled by the continuation of the ESR Programme. Additional Benefits associated with the FBC include operational efficiency benefits- planned to be introduced from 31 Aug 2015 (as included within the supplier cost model). Further benefits within the FBC are associated with the release of the enhancements to the solution, commencing March 2016 (as originally planned). Due to the delays introduced by the Supplier with the delivery of the first tranche of enhancements, adjustments will need to be made to the realisable benefits and profile. However, replanning activities have not yet completed so the benefit adjustments required remain unquantified. As a consequence, the forecast total benefits match those of the FBC but are reprofiled to take account of the Enhance delays.</v>
          </cell>
          <cell r="BJ683" t="str">
            <v>Benefits forecast recalculated 28/06/2016The benefits are calculated as savings realised due to the utilisation of NHS e-RS for secondary care outpatient referrals compared to manual methods. These have been baselined using the outputs from an NAO Waiting List Management audit.As the launch of NHS e-RS was delayed until June 2015, benefits to that point did not rise in line with achieving the September 2014 target of 60% but remained steady at around 50%.This is believed to be due to NHS organisations waiting for the new NHS e-RS rather than extending their use of Choose and Book. Initial performance issues with NHS e-RS following go live saw a slight drop in utilisation, which then recovered back to 53% in April 2016 (the latest available data).From that point, utilisation has been reprofiled to achieve 80% by September 2017 and 100% by September 2018. However, the actual number of GP to 1st outpatient referrals has increased by approximately 3.7% compared to baseline, thus increasing the benefits realised compared to the Q3 1516 GMPP return.The net effect is that the benefits (Non Cash Releasing and Societal) to be realised by March 2018 now have been reduced by 25% compared to Baseline.Benefits will continue to be realised beyond 2017/18 and have been profiled to 2023/24, but the forecast above has been ended in line with the project end date.</v>
          </cell>
          <cell r="BK683" t="str">
            <v xml:space="preserve">There remains significant demand and use of current NHSmail service. Forecasts are significantly ahead of those predicted within the full business case but we continue to report to business case values in lieu of full review and update planned for mid 2016 (see below). A full re-appraisal of current benefits/forecasts along with evidencing and proving of additional benefits profiles derived from new service (NHSmail 2) are scheduled to take place immediately after the new service goes live in late 2016. Contract dates reset agreed (to 2020/2021) resulting in additional benefits derived which will be reported in next return once full re-appraisal is completed. </v>
          </cell>
          <cell r="BL683" t="str">
            <v xml:space="preserve">The OBC has an assumed level of saving increasing to circa £8.1m P.A. by 2020/21, on a service cost of circa £27m PA,  with total anticipated savings of £68.2m by the end of the period covered by  the OBC. These savings are expected to be as a result of increased automation and fewer manual processes within the service. </v>
          </cell>
          <cell r="BM683" t="str">
            <v>High level benefit categories have been identified, and will be validated through the production of the business case. There are no anticipated benefits in 16/17 while the programme is in start-up mode and future benefit forecasts depend on the scope of the programme, which is still to be defined post 16/17.</v>
          </cell>
          <cell r="BN683" t="str">
            <v>This section includes HE benefits accruing from the collocation of the main microbiology sites. The HE benefits calcualted by external advisors indicate a benefit of approx. £150m p.a. doe to collocation and this has been included in full from 2031/32 onwards through to 2083/84</v>
          </cell>
          <cell r="BO683" t="str">
            <v>The benefits are driven by changes in price and volume of the overall Supply Chain service.  Active category management, coupled with increases in volumes and the ability to place larger, forward commitments / purchases of goods are expected to reduce unit costs. Higher quality service offering, couple with lower prices and a shift to 'buy price = sell price' reduction price perception are expected to increase the volume of business through the NHS Supply Chain service.A combination of these two factors, applied to a large current cost (£5.5b) drives the benefits calculations above.There are also some cost efficiencies assumed, however the scale of the overall cost base is small (£250m) compared to the scale of the products purchased.  The combined effect of a small efficiency on a small cost base is relatively insignificant when compared to the price and volume effects above.</v>
          </cell>
          <cell r="BP683" t="str">
            <v>Benefits have been re-baselined to the updated business case at June 2016. Benefits are avoidance of costs payable to current incumbent supplier.</v>
          </cell>
          <cell r="BQ683" t="str">
            <v xml:space="preserve">Social welfare benefit is based on the economic concept of consumption smoothing whereby consumption is transferred from a period in someone's life where they can afford to consume a lot to one where they could afford to consume only a little. In the context of pension saving, this means an individual forgoing a fraction of their income during their working life to have more income in retirement. The expectation is that society as a whole will feel better off. The methodology involves estimating the value of income smoothing for the individual, aggregating this up to the population for a given year, and then adding the results over time (between 2010 and 2050). We express this as a range of between £32-£65bn, the figure given being the mid-point. SWB has already been discounted which is why the benefit and NPV are the same. </v>
          </cell>
          <cell r="BR683" t="str">
            <v xml:space="preserve">The updated baselines and benefits reflect the higher number of clients who are making family based arrangements and paying maintenance directly between themselves, supporting the strategic case. Consequently, this leads to a reduction in both application fees and collection charges and reduces the level of overall income, which is one of the main areas of benefit.The forecasted benefits for 2016/17 have been slightly reduced since the last quarter to reflect current client behaviour in relation to income.In addition to the monetary benefits of the Child Maintenance reforms we are also expected to realise a number of non-cash benefits. These include: • an increase in family based arrangements arising from family support services, the Options gateway and charging – meaning greater collaboration between separated parents which is shown to have a positive impact on children • An increase in efficiency through greater automation and productivity improvements resulting in a more efficient service for our clients, this is reflected in the reducing numbers of people required to administer the 2012 scheme compared to the 1993 &amp; 2003 schemes • Improved business outcomes including the total number of children benefitting through both family based arrangements and the statutory scheme • An improved client service resulting in greater customer satisfaction with our services The benefits are monitored, and reported internally on a quarterly basis, in addition to reporting progress against monetary targets. </v>
          </cell>
          <cell r="BS683" t="str">
            <v>The benefits shown are based on the data in the People and Locations Programme Outline Business Case (OBC)  version 0.05 baseline in November 2015.They reflect the projected overall impact on property and service management costs as we move from the expiry of the PRIME contract into more granular contractual arrangements and optimise alignment with the cross Governent hub strategy.  The figures support alignment between our space requirements and projected strategic workforce needs utilising more modern working practices and environments where cost effective, but aim to ensure that customer service, performance and people engagement are are protected.Review of the underlying assumptions will be carried out in the lead up to the next version of the business case expected in October/November 2016.Note: The benefits have been calculated to the end of the business case period but would continue beyond this date, subject to any further business case for changes</v>
          </cell>
          <cell r="BT683" t="str">
            <v>Forecast savings are broadly in line with baselines.2015-16 figures remain provisional and contain some initial estimates.  Further work is in train to verify these and this may result in changes to prior year numbers and/or a minor re-profiling across financial years. AME forecasts are estimates and may change as the Programme develops.</v>
          </cell>
          <cell r="BU683" t="str">
            <v>As described above, the benefits associated with the rollout of the new operational services will be received slighltly later due to the updated migration plans.  This is offset by similar reductions in the ramp up of new operating services</v>
          </cell>
          <cell r="BV683" t="str">
            <v>The benefit baseline reflects the baselined Updated Full Business Case (June 2016).                                                                                                           The Government cashable forecast and baseline are aligned at £12,533m as follows:£506m AME benefits£391m AME costs£15.586m DEL benefits£51.055m HMRC DEL Benefits£12,351m Exchequer benefitsThe DEL benefits figure has increased from Q4 (15/16) to Q1 (16/17) and reflects the benefits figures agreed after further review with DWP Operational Finance Business Partner team and re-calibration of the underlying business model. These numbers now form the basis of the benefit realisation certificate agreed between the Programme and DWP Operations Finance (Pensions). Since Q4 (15/16) guidance dictates that OGD (HMRC )savings are included and AME costs are now excluded.</v>
          </cell>
          <cell r="BW683" t="str">
            <v>The benefits are based around the latest set of volume forecasts (Summer 2016), which reflect  the profile for Natural Reassessment and Full PIP Rollout. There is no significant difference between Q1 forecast and the baseline.</v>
          </cell>
          <cell r="BX683" t="str">
            <v>The economic case is over a 10 year period to 2024/25 - the NPV of £20.3bn equates to an undiscounted amount of £27.2bn. Forecast benefits are consistent with assumptions in the Outline Business Case approved by HMT on 4th December 2015.</v>
          </cell>
          <cell r="BY683" t="str">
            <v>This accords with the approved HMT FBC</v>
          </cell>
          <cell r="BZ683" t="str">
            <v>We are expecting savings to be made by reducing the management fee and redesigning the incentive structure. We expect a saving of £51,800 to be made on management fees and a saving of £70,000 on the incentive payment structure, giving a total of £121,800 per year, approx. £365,000 over three years and £609,000 if the project lasts for the full five years.</v>
          </cell>
          <cell r="CA683" t="str">
            <v>In order to fully understand the impact of the recent revisions to plans, including the deployment schedule, the Programme has undertaken a full rebaseline of the benefits profile.  The result is that the overall monetised amounts are in line with the original estimates, and this move from cashable to non-cashable benefits.  This switch was largely driven by commercial constraints meaning the cashable benefits for the Cloud element will now be realisable towards the end of the reporting period.  The figures above were reported to the Programme Board in June 2016.The “Do Nothing” option for Tech Overhaul is the option that maintains the current system whilst accepting increased failure rates and possibly degraded functionality for the next 2-3 years. This option is assessed as costing circa £14m. The Tech Overhaul benefits recorded here therefore include this £14m cost avoidance distributed between 2016/17 and 2018/19.</v>
          </cell>
          <cell r="CB683" t="str">
            <v>Key benefits are an annual saving of around £5 million on running costs following move out of OAB plus new ways of working and lower occupancy rates per FTE.</v>
          </cell>
          <cell r="CC683" t="str">
            <v>Benefits shown are the figures reflected in the Programme SOC approved by Investment Committee in Feb 2016. Figures shown above refer to Accomodation Savings and cashable benefits. The Remaining Unprofiled Benefits of £270m refers to benefits in 2022/23 to 2024/25.It is expected that further cashable benefits will arise, such as IT savings, &amp; that further environmental benefits will arise. Work is ongoing to identify &amp; quantify benefits in these areas.The programme delivers significant cashable savings, but key will also be delivering better working environments for staff, improved training facilities, etc. We expect this will improve staff engagement, another area where work is ongoing to explore benefits, which will be non cashable in nature.The plan is to revise the Programme SOC in late 2016 following a rebaselining exercise, at which stage the benefits will also be reviewed. The programme will be broken down into tranches for Regional Centres, Outline Business Cases will be produced at Regional Centre project level. To validate benefits the same approach will be applied as used with previous office closure programmes, which have been validated by IA &amp; NAO. The forecast shown is in line with the baseline, until revisions are made to the benefits model.           It is worth noting that the RDEL/CDEL split is based on the assumption that leases will be operating leases.The negative benefits shown for 2019/20 reflect costs being greater than savings in that year, potentially due to dual running costs in that year - not all savings from legacy sites commence immediately that a new centre opens, there are also costs for Transitional &amp; Stepping Stone sites.</v>
          </cell>
          <cell r="CD683" t="str">
            <v>The above benefits reflect OBC 4.1 cash releasing benefits incl. optimism bias for option 5a Max.This OBC v4.1 was formally submitted to HMT and Cabinet Office on 23 November. The PAR took place w/c 14 December and following MPRG on 18 January the OBC was submitted to Ministers for considerationWe then received formal approval to proceed to the next stage from the Chancellor in February 2016.</v>
          </cell>
          <cell r="CE683" t="str">
            <v xml:space="preserve">The primary objective of CDS is to replace CHIEF with a more flexible and strategically compliant service to customers to ensure that HMT revenues are maintained. It is not in itself aimed at generating benefits, although we are aiming to reduce the overall IT maintenance and live running costs, increase internal productivity, reduce customer cost and increase revenue. The benefits figures were re-baselined in October 2015 when the OBC was approved by Investment Committee (7th October 2015).  The notable change being in ATR whereby £15m p.a. has been removed, due in part to uncertainties around another Government Department redeploying staff onto this work, but also because this would be a secondary Benefit.  Baseline &amp; Forecast figures are now aligned.Work is on-going to establish whether there are opportunities for any further Benefits.Currently we expect the running costs for the new system to be the same as the current running costs, but will continue to monitor this.The Government cashable figures include Performance Improvements (ATR) and efficiency savings (2 FTE).Variance Total Baseline and Forecast Explanation:  The slight difference results from baseline figures being calculated using the Business case Financial Template, whereas the Forecast is cashed up by Change Assurance &amp; Investment and includes an element of annualisation arising from efficiencies.  </v>
          </cell>
          <cell r="CF683" t="str">
            <v xml:space="preserve"> Feasibility studies have been completed to ascertain whether UK Economic Benefits can be captured - further analysis of UK Economic benefits will not take place until 2019/20, when final data will be available. There are no Government benefits to the scheme.</v>
          </cell>
          <cell r="CG683" t="str">
            <v xml:space="preserve">These are new benefit figures that have been rebaselined in support of the Programme Business Case 2016-2020. This includes assessment of all current capabilities and projected uplifted capabilities as part of the Investigatory Powers Bill.These figures are derived from the  judgement of operational subject matter experts who have specialist knowledge about the use of CD and LI in investigations - the programme visited 28 stakeholders in July 2015 to elicit this information.  A paper describing the benefits methodology in full is available on request.  Other benefits, such as disrupting human trafficking, drug and firearm seizures have also been noted by our stakeholders, but are not monetised due to data availability and proportionality.  These benefit figures reflect the uplift in capability for operational stakeholders, leading to positive investigative outcomes.  Quantitative outcomes include safeguarding children from sexual abuse, preventing revenue loss, saving lives, disrupting paedophile rings, and reducing surveillance costs.  The difference in the estimated value from the previous quarter is due to an update in the economic position following a review with stakeholders.  The previous figure only related to the uplift from the Counter Terrorism Security Act assessed as at December 2015. </v>
          </cell>
          <cell r="CH683" t="str">
            <v xml:space="preserve">Due to reset work once revised benefits  are established, validated and submitted in a business case  they will need to be updated here to reflect changes in programme approach. </v>
          </cell>
          <cell r="CI683" t="str">
            <v xml:space="preserve">Benefits are targeted  at increasing the efficiency and effectiveness of the operation of the Cyclamen capability, reducing risk whilst making operational savings.Note that the majority of UK Economic benefits are around risk reduction and are non monetised. The realisation of benefits will start FY17/18 as opposed to FY16/17, this is a more realistic timescale and supports the regional roll out plan. There is little impact to the total benefit value. The programme is working through the Target Operating Model which will provide further clarity and a basis for the future rollout plan. </v>
          </cell>
          <cell r="CJ683" t="str">
            <v>(1) No differences between baselines and forecasts have been identified. Minor changes have been made to profiles due to a re-prioritisation of deliverables, and some delay sin the delivery schedule. Non-cashable benefits have also been re-catgorised as cashable, as it was realised that the benefits previously identified as non-cashable do in fact have an impact upon the exchequer. Other (small) operational benefits have also been identified and monetised.(2) All identified and monetised benefits are cashable, as they each have an impact on the exchequer(3) N/A(4) In addition to the cashable benefits identified, the programme is expected to save money by reducing the running costs of legacy IT systems. This saving has not been set out here, as it has been presented as a negative cost rather than cashable benefit in the Programme Business Case.</v>
          </cell>
          <cell r="CK683" t="str">
            <v>Benefits in future years are due to a ticket price reduction by Tata Consultancy Services - Paper to DBS Senior Management Team 20/6/16</v>
          </cell>
          <cell r="CL683" t="str">
            <v xml:space="preserve">All these benefits are discounted.The Gov. Cashable savings (column D) are the product of subtracting the cost of ESN from a notional "base case" which represents the assumed costs of staying on the current system. This means that they are negative in the early years during investment and transition due to running (and paying for) ESN and Airwave systems, but realise significant positive savings in future years.The main non-cashable benefits relate to police and ambulance productivity improvements from time saved through mobile working, savings for non-emergency services users, the release of the emergency spectrum and negating the need for the  Highways Agency to replace the roadside emergency phone network. The UK economic benefits covers benefits from: individual and commercial coverage in not-spots and preventing deaths in remote areas as a result of coverage to call mountain rescue services in current not-spots.  </v>
          </cell>
          <cell r="CM683" t="str">
            <v>HOB finance and benefit data was reviewed as part of the PBC submission in June 2016 and are is aligned to the approved PIC envelope. Legacy systems projects, BAU costs and Strategic projects are now included as part of the profiled figures.The "disbenefits" that occur can be considered future investment costs as it is simply the difference between how much the Programme spends on the preferred option compared to the baseline. This means that the Programme would spend more in the immediate years as this reflects the investment required to gain future savings.A breakdown of the benefits is as follows:Economic benefits (Non cashable, "monetised", discounted - FOG passports) = £178.9mFinancial benefits (Cashable savings, undiscounted - difference between preferred option and baseline) = £47.2m (including £12.3m sunk costs)None of the above figures include Optimism Bias.Other Benefits;Other benefits that are not included in the above figures include developments in technology that enhance the ability for Police to match, search and identify criminals at earlier stages of an investigation therefore preventing any future criminal activitiy. The HOB Programme is supporting this through projects such as the Strategic Matcher and Strategic Mobile.</v>
          </cell>
          <cell r="CN683" t="str">
            <v xml:space="preserve">In total, IPT is expected to deliver approximately £230m of benefits.  These have been recorded as cashable benefits but on a like for like basis.  As noted in the latest IPT business case (Feb 2016), whilst the IPT Programme is working with the operational business to deliver efficiency gains, these are not necessarily directly cashable savings.  Efficiency gains have been calculated on a like for like basis, and do not take into account increasing / decreasing volumes or redistribution of existing or new work.   Benefits are broken down as follows:            - Operational efficiencies for Immigration Enforcement (£50m up to 2022/23 )            - Cost savings compared to the do minimum option (£180m up to 2022/23).  This represents the cost savings from not carrying on with the exisiting systems, and a full breakdown of this is shown in the most recent IPT business case (29th February 2016).    In the breakdown above, there are negative benefits for years 2016/17 and 2017/18, as the costs of IPT (including ongoing service costs for IPT and existing IT systems prior to their decommissioning, both of which are covered by the Home Office Technology budget) are greater than the costs of the do minimum option for these years, and it is assumed that operational efficiencies to business areas (currently Immigration Enforcement) will only start to be realised in 2018/19.As recommended by the recent PAR, live monitoring of benefit will be captured as and when new capabilities are delivered to UKVI and Border Force. Once benefits from delivered capabilities have been robustly assured they will be included in subsequent benefits schedules. </v>
          </cell>
          <cell r="CO683" t="str">
            <v>The cashable benefits baselined cover estates costs reduction through identified planned exits of identied buildings and re balancing of UKVI overseas operations.The cashable benefits forecast totalling 0.53m for 16/17 results from the identified planned estates savings.  The Programme is engaging closely with the Estates Directorate to achieve the original baseline of £7.2m as planned for 16/17. Work is ongoing to identify estate plans for 17/18 onwards that would achieve required savings target.Productivity savings work is in progress and currently covers implementation of Smarter Working and mobile technology.</v>
          </cell>
          <cell r="CP683" t="str">
            <v>The benefits are based against the option of going for another large supplier which  results in higher transition costs for the first transition but large savings in the future as would not have to do another large transition in 5 years.  The other main benefits are reduction of ongoing BAU costs of approximately £5.5m per annum and also a reduction in cost of change of £8.5m per annum.  Also the transition costs have been broken down over three years to enable a managable transition rather than 1 year for a large supplier.</v>
          </cell>
          <cell r="CQ683" t="str">
            <v xml:space="preserve">The PGB issue has produced a negative impact on 'increased serviceability' benefit. The sustainment of C130J in SDSR 15 means that the AM fleet can now “Sustain provision of Tactical AT aircraft to fulfil DSD concurrency requirements” but it also sustains (increases on anticipated) DASS set requirements. A400M had hoped to be allocated more DASS sets coincident with the drawdown of C130J which has negatively impacted sub-measure 4-5. </v>
          </cell>
          <cell r="CR683"/>
          <cell r="CS683"/>
          <cell r="CT683"/>
          <cell r="CU683"/>
          <cell r="CV683" t="str">
            <v>Work has now completed on the combined Army and DIO cost and benefits model and therefore the Programme is now ready to start reporting against its benefit costs/savings. The ABP is underpinned by the requirement to deliver financial benefits building to circa £240M per annum by FY 22/23. The agreed value for money assessment for the programme represented a Net benefit derived from Gross savings that result from withdrawing the Army from Germany, off-set against the additional costs of relocating the Army to its new locations and handing back the German estate. The Gross savings from this value for money assessment has been extracted and used to form the Marginal Benefits Target for the first time in this return and the Marginal Benefits Forecast has accordingly been assessed taking account of gross savings generated by the ABP. Marginal Benefits Forecast up to the end of FY 2015/16 are based on actual benefits, whereas Marginal Benefits Forecast for FY 2016/17 onwards represent the Programme’s latest assessment of anticipated benefits. This assessment takes account of the position confirmed in late 2015 that the withdrawal of the final Army unit’s in Germany will now take place in 2019. Further refinement of forecast for future years will be undertaken this year to reflect trend analysis of actual savings achieved to date._x000D_
 _x000D_
In FY 15/16, the ABP achieved Marginal Benefits of £191M (£21M CDEL and £170M RDEL) against a target of £101M (£21M CDEL and £80M RDEL), resulting in a £90M positive variance is largely attributable to reduced LOA rates, civilian manning savings being realised earlier than anticipated, reduced utility costs and early hand-backs of Germany estates has reduced FM costs. At Quarter 1, the Programme is currently forecasting a whole life gross benefit total of £2903M, resulting in a favourable whole life variance of £1259M against the target. These numbers do not yet consider the Ashdown Estate.</v>
          </cell>
          <cell r="CW683"/>
          <cell r="CX683"/>
          <cell r="CY683"/>
          <cell r="CZ683" t="str">
            <v>Figures represent 'GROSS BENEFIT' (the delta between Team CW and stove-pipe contracts with UK suppliers). This is different to 'NET BENEFIT' (the delta between Team CW and the baseline of open international competition), i.e. the true benefit to Defence. Both Gross and Net Benefit were calculated by Deloitte Benefits Analysis which underpinned IMG1. These were calculated to be £2.1Bn and £1.2Bn respectively over the period 2010 to 2019. It should be noted that, whilst this appears to be roughly a ratio of 2:1, it cannot be inferred that a pro-rata relationship exists i.e realising 10% of Gross Benefit does not necessarily result in a realisation of 10% of the Net Benefit (there is no equation to support this). A refresh of the benefit analysis has been conducted as a CW Sector Level COEIA which has confirmed the Net Benefit figures at over £1Bn for the whole portfolio (not just the post MG figures), and this is anticpated to be conducted every five years, in advance of the SDSRs. It is not technically possible to dynamically track Net Benefit, which is why in the interim Gross Benefit data is provided, as this provides a measure of confidence that essential programmatic, technical and project interdependencies are being managed to ensure that Net Benefit will be realised. The benefit profile shown is a composite of multiple individual benefits. Each may be identified as 'Banked'; 'Banked At Risk of Forecast', depending on its maturity. Banked means that the benefit has been secured regardless of future activities. Banked At Risk is spend avoided by the project, but cannot be confirmed until that phase is completed. Thus whilst Banked At Risk is historic, its value may alter retrospectively when finally banked. Forecast benefits are those benefits identified, but not yet banked/banked at risk. To note: 1. benefit is tracked in terms of spent deltas and not split into RDEL/CDEL. Hence in agreement with DPAS, all benefit reported has been identified as CDEL, as the majority is realised during the D&amp;M phases. 2. In terms of the marginal benefits target, there are no future years, as the targets are based on those in IMG1 BC which identified 10 yrs of benefits: 2010/11-2019/20. 3. The benefits shown exclude the USE (Unified Support Environment), as DMPP only extends to the end of the Manufacture Phase.</v>
          </cell>
          <cell r="DA683" t="str">
            <v>Variance as Programme IOC has slipped from Feb 2016 to Aug 2016 and so the start of Benefits realisation has slipped accordingly. _x000D_
A deep dive of the CP&amp;amp;F benefits will took place on the 2 Feb 2016 and resulted in the decision to complete a further deep dive planned for the 19th April 2016</v>
          </cell>
          <cell r="DB683"/>
          <cell r="DC683"/>
          <cell r="DD683"/>
          <cell r="DE683" t="str">
            <v>Key elements of FBLOS - SK6A and SDW - only secured IAC Approval to enter Assessment Phase on 16 Jun 16, Outletter pending, so it is too early to determine what the marginal benefits might be. (The remaining element of FBLOS, SK6 EC, is still in Concept Phase).</v>
          </cell>
          <cell r="DF683" t="str">
            <v>Not identified.</v>
          </cell>
          <cell r="DG683"/>
          <cell r="DH683" t="str">
            <v>No changes since the last report._x000D_
As reported previously, the variance against target remains due to changes made to the Final Bid at Contract Award. This largely arose due to profile changes in the Global Removals Management Services, where benefits are lower in earlier years and greater in the later years._x000D_
Note: As per previous reports, included in the above figures is a £27m benefit in FY2017/18 relating to the Disposal of Land (Bicester D&amp;amp;E site). This was noted in the MGBC but was excluded from the core numbers presented to the IAC (these Benefits had already been assumed by DIO).</v>
          </cell>
          <cell r="DI683"/>
          <cell r="DJ683" t="str">
            <v>No Change from 1516 Q4</v>
          </cell>
          <cell r="DK683" t="str">
            <v>No variance since the Q4 15/16.  _x000D_
_x000D_
The Variance across years 2014/15 to 2019/20 is against the Reduced Mobility benefit. _x000D_
The Reduced Mobility benefits line which was scored to Service TLB CTs since the start of the programme assumed that  there would be the opportunity for an early change in approach by the personnel departments of the single Services to adopt the NEM Guiding Principle of (domestic) Stability by lengthening time in post wherever possible. Analysis by Dstl/CORDA on the effect of reduced mobility delivered to the NEM team in 2014 showed the significant effect in direct and indirect costs that an increase in mean length of time in a location would deliver. Further work on this was discussed with the NEXUS group on 24 Feb 15, including a deep dive investigation into posting lengths which has shown that the Services have achieved no meaningful increase in posting lengths since the baseline year 2010/11.</v>
          </cell>
          <cell r="DL683"/>
          <cell r="DM683" t="str">
            <v>The benefits of this programme are the delivery and sustainment of CASD. There are no cash benefits.</v>
          </cell>
          <cell r="DN683"/>
          <cell r="DO683"/>
          <cell r="DP683"/>
          <cell r="DQ683" t="str">
            <v>N/A</v>
          </cell>
          <cell r="DR683"/>
          <cell r="DS683" t="str">
            <v>Revised Benefit analysis has been produced as a result of MSP production of Milestone 10 for the Transformation Plan._x000D_
This includes Operating Cost benefits for PSS, Manpower subs, DE&amp;amp;S labour and Non Labour costs.</v>
          </cell>
          <cell r="DT683"/>
          <cell r="DU683"/>
          <cell r="DV683"/>
          <cell r="DW683" t="str">
            <v>Benefits start to flow in 18-19 when the prison reaches full capacity and older prison places are decommissioned elsewhere. Benefits are anticipate to be being realised in full from 19-20</v>
          </cell>
          <cell r="DX683" t="str">
            <v>Steady State Gross benefits are planned for 19/20 and are circa £57m ( all agencies).  The business case is currently being refreshed and is going through the approvals process where benefits will also be aligned with the release plans.  The forecast represents what is included in the refreshed business case except fot the 16/17 benefits which reflect the latest known position.  There is a reduction from the refreshed business case because DMU has been delayed due to the identification and rectification of defects - . There is also a delay associated with Single Justice Procedure (SJP).  A number of police forces and courts are still to adopt SJP, this currently equates to 13 sites remaining before National Rollout is completes. The current impact is approximately £0.3m reduction in benefits.                                                                                                                                                                                                                                                                                                                        Benefits are expected for both CPS and HMCTS and figures include benefits attributable to both agencies. Savings of £1m in 14/15 have been achieved through ICT budget reductions for legacy systems. The savings for 15/16 were for  magistrates' Rota and Plea on-line ( Summary Motoring cases).                                         One-off non-cashables in 16/17 and 17/18 are excluded.</v>
          </cell>
          <cell r="DY683" t="str">
            <v>The planned numbers reflect the latest approved business case. The forecast benefits have reduced partly because of a delay to the launch of the VEDs scheme but also due to the delay in the role out of HMCTS Store.  The steady state benefits are from 16/17 but are shown for the whole lifetime of the programme which includes the inflationarly impact from 2017/18 onwards.Return now includes non-cashable benefits, with a small variation.  The non-cashable benefits include a significant proportin for the defence community £17m, this mostly arises as due to wifi etc as the defence community are able to work more productively  in the court environment  , progressing cases, taking instructions, and receiving case paperwork as equired this also benefits CPS prosecutors (£9m)  , £1.5m HMCTS associated with legal advisor efficency ( bench solution).</v>
          </cell>
          <cell r="DZ683" t="str">
            <v xml:space="preserve">The programme has changed significantly since FBC a savings profile will be included following development of the FBC.                                                                                                                                                                                                                       </v>
          </cell>
          <cell r="EA683" t="str">
            <v xml:space="preserve">The benefits presented in this return are consistent with the Programme FBC currently undergoing keyholder review. </v>
          </cell>
          <cell r="EB683" t="str">
            <v xml:space="preserve">Benefits shown above are gross benefits and include one off processed from asset sales which will be used to fund the programme.Baseline benefits above reflect presentation of the recently presented business case.Forecast beenfits above reflect the latest planning based on the decompresion option put forward following the MPRG review feedback recommending including contingency within the programme to decrease risk. This has incrased Rdel and Cdel costs and the expected lenght of the programme.Investment will deliver gross savings of £206m in 2019/20 (end of the current SR period). Please note there are also judicial benefits of £485m2015/16 to 2024-25 which result from the programme but which are not reflected above as they are not reflected in the PBC for the Reform Programme.  *Costs and benefits have been show over a 10 year period. However the project moves into steady state in the 2020/21 year. </v>
          </cell>
          <cell r="EC683" t="str">
            <v>Programme benefits and associated profiles are currently being revalidated and the figures are therefore subject to change. Benefits under review resulting from the programme fall into the following main categories: - Headcount reductions within LAA processing teams due to system efficiencies; - Reduced document production costs resulting from increased digitisation; - Reduce write off of debt as a result of increased data quality and removal of the need for multiple system reconciliations for Civil debt; - Savings associated with assuring Fund spend as a result of the implementation of IDP/ CCMS.  This was estimated as a percentage of the extrapolated error rate within the Agency's accounts and the reduction seen during the period CCMS has been in use. Following the success of a Stewardship programme within the organsiation, the overall error rate has dropped and therefore it is likely that benefits attributable to CCMS will reduce.Benefits that legal aid providers will be experiencing will be removed from calculations as cannot be reliably estimated as a non-cashable benefit for IDP.  The benefit to providers results from increased digitisation.  The FBC also included estimates for cost avoidance associated with replacing the existing CIS IT system.  Following discussions with MOJ, these were excluded from the monetised benefits profile above as they are non-recurring.National rollout took place from 2014/15, with the system being mandated in early 2016, which was later than originally planned.  This pushed the proposed benefits profile back from original estiamtes.  The business case recorded benefits to 2017/18, as detailed above, although the system will reamin in use over a longer period.</v>
          </cell>
          <cell r="ED683" t="str">
            <v xml:space="preserve">The baseline reflects the amended FBC position. The amended FBC benefits reflect the forecast as at the time the FBC was prepared. The Fund forecast has taken account of the latest volume estimates and case mix.  Expected savings have increased since the original FBC due to an increase in volumes and  a lower than anticipated pull forward effect because the up take of interim billing has been low.  Savings have a direct correlation with volume, therefore when volume increase, savings also increase, so higher spend drives higher savings and vice versa.The pull forward effect of interim billing is a pressure on savings. A change in policy concerning the Crime Tender  and the decision to reverse the 2nd fee cut for 12 months from April 2016 has led to reduction in savings in 2016/17 and 2017/18, compared to the previous GMPP reports. </v>
          </cell>
          <cell r="EE683" t="str">
            <v>Benefts are calculated to the end of the NICTS Contract (Dec 15) and are calculated by comparing the cost of the Legacy Quantum Contract to the new NICTS Contract costs.There have been significant variances in planned v actual due to delays in implementing the NICTS Programme, which have moved costs into 15/16 (and thus increased the benefit in 14/15 and decreased it in 15/16).A new contract (with a new FBC) has now been in place since Jan 16. Any benefits relating to that contract are not included in this return</v>
          </cell>
          <cell r="EF683" t="str">
            <v>The programme began implementation into business as usual from 2013/14 savings are measured up to and including 2015/16.Overall the total savings are currently forecast at £271m against a business case target of £306m (89% vs planned savings).  The savings shortfall is due to resources added back into the benchmarks to ensure a safe, decent and secure environment and to maintain the sustainability of the benchmark.  Since Q4 there has been a reduction to the savings of £17m due to remodelling of benchmark savings and an evaluation of the Competing the Delivery of Services (CDS) contract costs (as mentioned in the cost narrative).The  business case was predicated on the cashable savings derived from Prison Closures, Benchmarking and Competing Delivery of Services.  Non-cashable benefits have not been quantified but would include improved service delivery through CDS, and supporting  new ways of working.</v>
          </cell>
          <cell r="EG683" t="str">
            <v>2015-16 onwards: competition savings taken from revised  version of Table 22 of the FBC which takes into account the 5 month extension at Rainsbrook and updated indexation rates. These are the savings compared to the baseline. The Medway STC savings have been excluded from the project benefits as that site is now out of scope from this Project.The Project has also put in place previous contract extensions to maintain services pending procurement of new contracts. The NPVs stated exclude any savings made from the contract extensions as these have already been taken.  The YJB estimates these will have delivered cumulative savings of over £11m since 2013, not including savings from the removal of PFI capital debt. In addition, Hassockfield STC (annual contract cost of £8m) was decommissioned and removed from the Project in January 2013 (not included above as savings already taken).The benefits above exclude the savings achieved at Medway STC for the first 3 months of 2016/17 (before the STC was taken over by NOMS). The 3 month savings for Medway STC total around £0.14m.</v>
          </cell>
          <cell r="EH683" t="str">
            <v xml:space="preserve">Benefits shown as incremental benefits. All benefits are recurring.Benefits figures include business case inflation assumptions. Benefits were achieved following the outsourcing of Shared Services in 2014 and the subsequent cancellation of associated budgets. </v>
          </cell>
          <cell r="EI683" t="str">
            <v xml:space="preserve">Anticipated Gov Cashable Benefits (in NCA spending only) to be enabled by the Transformation Programme over the business case period (in nominal and including VAT).                                                                            Not stated in the tables but noted are Wider Economic Benefits from potential reduction in cost of Serious and Organized Crime (SOC) impacted by the ‘effectiveness gain’ which NCA will achieve after the Transformation. For example, 0.5% reduction in £24 billion estimated cost of SOC towards the end of business case period, would accumulate c£345m savings to UK Economy.     </v>
          </cell>
          <cell r="EJ683" t="str">
            <v>ALL BENEFIT FIGURES QUOTED IN SECTION 9 ARE UNDISCOUNTED AND FOR 10 YEARS OF BENEFIT.   The benefits calculations have been updated since the interim OBC in autumn 2014  and now total £4,956bn compared to £4,950m previously. None of the underlying logic has changed but all the source numbers have been updated . Almost all the benefits of the Census occur after the release of the Outputs.  2031/32 is assumed to be last year of benefits from 2021 Census and it assumed that there will be a 2031 Census and outputs from that will be released in 2032/33. these haven't been included as, until their precise nature is known, they cannot be quantified. There will be other benefits earlier (from research statistics and re-use).  The Programme is progressing development of a technology road map, with an initial focus on the 2017 Test. There are internal ONS cost avoidance benefits which need to be quantified and documented within the Benefits Realisation Management Plan.</v>
          </cell>
        </row>
        <row r="684">
          <cell r="B684">
            <v>0.2</v>
          </cell>
          <cell r="C684">
            <v>0.15</v>
          </cell>
          <cell r="D684">
            <v>0.3</v>
          </cell>
          <cell r="E684">
            <v>0.3</v>
          </cell>
          <cell r="F684">
            <v>0.5</v>
          </cell>
          <cell r="G684">
            <v>0.25</v>
          </cell>
          <cell r="H684">
            <v>0.1</v>
          </cell>
          <cell r="I684">
            <v>0.3</v>
          </cell>
          <cell r="J684">
            <v>0.3</v>
          </cell>
          <cell r="K684">
            <v>0.05</v>
          </cell>
          <cell r="L684">
            <v>1</v>
          </cell>
          <cell r="M684">
            <v>0.5</v>
          </cell>
          <cell r="N684">
            <v>0.05</v>
          </cell>
          <cell r="O684">
            <v>0.25</v>
          </cell>
          <cell r="P684">
            <v>0.2</v>
          </cell>
          <cell r="Q684">
            <v>0.5</v>
          </cell>
          <cell r="R684">
            <v>0.3</v>
          </cell>
          <cell r="S684">
            <v>0.1</v>
          </cell>
          <cell r="T684">
            <v>0.8</v>
          </cell>
          <cell r="U684">
            <v>0.15</v>
          </cell>
          <cell r="V684">
            <v>0.05</v>
          </cell>
          <cell r="W684">
            <v>0.3</v>
          </cell>
          <cell r="X684">
            <v>0.5</v>
          </cell>
          <cell r="Y684">
            <v>0.5</v>
          </cell>
          <cell r="Z684">
            <v>0.6</v>
          </cell>
          <cell r="AA684">
            <v>0.1</v>
          </cell>
          <cell r="AB684">
            <v>0.1</v>
          </cell>
          <cell r="AC684">
            <v>0.5</v>
          </cell>
          <cell r="AD684">
            <v>0.1</v>
          </cell>
          <cell r="AE684">
            <v>0.15</v>
          </cell>
          <cell r="AF684">
            <v>0.3</v>
          </cell>
          <cell r="AG684">
            <v>0.3</v>
          </cell>
          <cell r="AH684">
            <v>0.2</v>
          </cell>
          <cell r="AI684">
            <v>1</v>
          </cell>
          <cell r="AJ684">
            <v>0.2</v>
          </cell>
          <cell r="AK684">
            <v>0.1</v>
          </cell>
          <cell r="AL684">
            <v>0.1</v>
          </cell>
          <cell r="AM684">
            <v>1</v>
          </cell>
          <cell r="AN684">
            <v>0.3</v>
          </cell>
          <cell r="AO684">
            <v>0.25</v>
          </cell>
          <cell r="AP684">
            <v>0.1</v>
          </cell>
          <cell r="AQ684">
            <v>0.1</v>
          </cell>
          <cell r="AR684">
            <v>1</v>
          </cell>
          <cell r="AS684">
            <v>0.4</v>
          </cell>
          <cell r="AT684">
            <v>0.15</v>
          </cell>
          <cell r="AU684">
            <v>0.1</v>
          </cell>
          <cell r="AV684">
            <v>0.3</v>
          </cell>
          <cell r="AW684"/>
          <cell r="AX684">
            <v>0.6</v>
          </cell>
          <cell r="AY684">
            <v>0.2</v>
          </cell>
          <cell r="AZ684">
            <v>0.1</v>
          </cell>
          <cell r="BA684">
            <v>0.1</v>
          </cell>
          <cell r="BB684">
            <v>0.4</v>
          </cell>
          <cell r="BC684">
            <v>0.8</v>
          </cell>
          <cell r="BD684">
            <v>0.2</v>
          </cell>
          <cell r="BE684">
            <v>0.05</v>
          </cell>
          <cell r="BF684">
            <v>0.15</v>
          </cell>
          <cell r="BG684">
            <v>0.2</v>
          </cell>
          <cell r="BH684">
            <v>0.05</v>
          </cell>
          <cell r="BI684">
            <v>0.1</v>
          </cell>
          <cell r="BJ684">
            <v>1</v>
          </cell>
          <cell r="BK684">
            <v>0.35</v>
          </cell>
          <cell r="BL684">
            <v>0.15</v>
          </cell>
          <cell r="BM684"/>
          <cell r="BN684">
            <v>0.2</v>
          </cell>
          <cell r="BO684">
            <v>0.6</v>
          </cell>
          <cell r="BP684">
            <v>0.2</v>
          </cell>
          <cell r="BQ684">
            <v>0.5</v>
          </cell>
          <cell r="BR684">
            <v>0.1</v>
          </cell>
          <cell r="BS684">
            <v>1</v>
          </cell>
          <cell r="BT684">
            <v>0.2</v>
          </cell>
          <cell r="BU684">
            <v>0.2</v>
          </cell>
          <cell r="BV684">
            <v>0.15</v>
          </cell>
          <cell r="BW684">
            <v>1</v>
          </cell>
          <cell r="BX684">
            <v>1</v>
          </cell>
          <cell r="BY684">
            <v>0.15</v>
          </cell>
          <cell r="BZ684">
            <v>0.1</v>
          </cell>
          <cell r="CA684">
            <v>0.5</v>
          </cell>
          <cell r="CB684">
            <v>0.2</v>
          </cell>
          <cell r="CC684">
            <v>0.1</v>
          </cell>
          <cell r="CD684">
            <v>0.4</v>
          </cell>
          <cell r="CE684">
            <v>0.1</v>
          </cell>
          <cell r="CF684">
            <v>0.1</v>
          </cell>
          <cell r="CG684">
            <v>1</v>
          </cell>
          <cell r="CH684">
            <v>0.1</v>
          </cell>
          <cell r="CI684">
            <v>0.05</v>
          </cell>
          <cell r="CJ684">
            <v>0.25</v>
          </cell>
          <cell r="CK684">
            <v>0.2</v>
          </cell>
          <cell r="CL684">
            <v>0.25</v>
          </cell>
          <cell r="CM684">
            <v>0.25</v>
          </cell>
          <cell r="CN684">
            <v>0.15</v>
          </cell>
          <cell r="CO684">
            <v>0.2</v>
          </cell>
          <cell r="CP684">
            <v>0.05</v>
          </cell>
          <cell r="CQ684">
            <v>0.25</v>
          </cell>
          <cell r="CR684">
            <v>0.1</v>
          </cell>
          <cell r="CS684">
            <v>0.1</v>
          </cell>
          <cell r="CT684">
            <v>0.1</v>
          </cell>
          <cell r="CU684">
            <v>0.1</v>
          </cell>
          <cell r="CV684">
            <v>0.35</v>
          </cell>
          <cell r="CW684">
            <v>0.05</v>
          </cell>
          <cell r="CX684">
            <v>0.2</v>
          </cell>
          <cell r="CY684">
            <v>0.15</v>
          </cell>
          <cell r="CZ684">
            <v>0.7</v>
          </cell>
          <cell r="DA684">
            <v>0.15</v>
          </cell>
          <cell r="DB684">
            <v>0.05</v>
          </cell>
          <cell r="DC684">
            <v>0.2</v>
          </cell>
          <cell r="DD684">
            <v>0.1</v>
          </cell>
          <cell r="DE684">
            <v>0.1</v>
          </cell>
          <cell r="DF684">
            <v>0.2</v>
          </cell>
          <cell r="DG684">
            <v>0.5</v>
          </cell>
          <cell r="DH684">
            <v>0.05</v>
          </cell>
          <cell r="DI684">
            <v>0.3</v>
          </cell>
          <cell r="DJ684">
            <v>0.25</v>
          </cell>
          <cell r="DK684">
            <v>0.1</v>
          </cell>
          <cell r="DL684">
            <v>0.15</v>
          </cell>
          <cell r="DM684">
            <v>1</v>
          </cell>
          <cell r="DN684">
            <v>0.2</v>
          </cell>
          <cell r="DO684">
            <v>0.15</v>
          </cell>
          <cell r="DP684">
            <v>0.25</v>
          </cell>
          <cell r="DQ684">
            <v>0.25</v>
          </cell>
          <cell r="DR684">
            <v>0.35</v>
          </cell>
          <cell r="DS684">
            <v>0.15</v>
          </cell>
          <cell r="DT684">
            <v>0.3</v>
          </cell>
          <cell r="DU684">
            <v>0.6</v>
          </cell>
          <cell r="DV684">
            <v>0.2</v>
          </cell>
          <cell r="DW684">
            <v>0.25</v>
          </cell>
          <cell r="DX684">
            <v>0.1</v>
          </cell>
          <cell r="DY684">
            <v>0.05</v>
          </cell>
          <cell r="DZ684">
            <v>1</v>
          </cell>
          <cell r="EA684">
            <v>1</v>
          </cell>
          <cell r="EB684">
            <v>0.2</v>
          </cell>
          <cell r="EC684">
            <v>0.05</v>
          </cell>
          <cell r="ED684">
            <v>0.25</v>
          </cell>
          <cell r="EE684">
            <v>0.1</v>
          </cell>
          <cell r="EF684">
            <v>0.05</v>
          </cell>
          <cell r="EG684">
            <v>0.05</v>
          </cell>
          <cell r="EH684">
            <v>0.5</v>
          </cell>
          <cell r="EI684">
            <v>0.5</v>
          </cell>
          <cell r="EJ684">
            <v>1</v>
          </cell>
        </row>
        <row r="685">
          <cell r="B685">
            <v>40452</v>
          </cell>
          <cell r="C685">
            <v>42088</v>
          </cell>
          <cell r="D685">
            <v>41640</v>
          </cell>
          <cell r="E685">
            <v>42177</v>
          </cell>
          <cell r="F685">
            <v>41609</v>
          </cell>
          <cell r="G685">
            <v>42440</v>
          </cell>
          <cell r="H685">
            <v>42191</v>
          </cell>
          <cell r="I685">
            <v>42170</v>
          </cell>
          <cell r="J685">
            <v>42125</v>
          </cell>
          <cell r="K685">
            <v>42095</v>
          </cell>
          <cell r="L685">
            <v>42464</v>
          </cell>
          <cell r="M685">
            <v>42095</v>
          </cell>
          <cell r="N685">
            <v>41640</v>
          </cell>
          <cell r="O685">
            <v>41731</v>
          </cell>
          <cell r="P685">
            <v>42472</v>
          </cell>
          <cell r="Q685">
            <v>41731</v>
          </cell>
          <cell r="R685">
            <v>41731</v>
          </cell>
          <cell r="S685">
            <v>41456</v>
          </cell>
          <cell r="T685">
            <v>40725</v>
          </cell>
          <cell r="U685">
            <v>42125</v>
          </cell>
          <cell r="V685">
            <v>41002</v>
          </cell>
          <cell r="W685">
            <v>42017</v>
          </cell>
          <cell r="X685">
            <v>40388</v>
          </cell>
          <cell r="Y685">
            <v>42139</v>
          </cell>
          <cell r="Z685">
            <v>42186</v>
          </cell>
          <cell r="AA685">
            <v>42461</v>
          </cell>
          <cell r="AB685">
            <v>42339</v>
          </cell>
          <cell r="AC685">
            <v>42135</v>
          </cell>
          <cell r="AD685">
            <v>41061</v>
          </cell>
          <cell r="AE685">
            <v>41061</v>
          </cell>
          <cell r="AF685">
            <v>42075</v>
          </cell>
          <cell r="AG685">
            <v>41870</v>
          </cell>
          <cell r="AH685">
            <v>42309</v>
          </cell>
          <cell r="AI685">
            <v>42170</v>
          </cell>
          <cell r="AJ685">
            <v>42345</v>
          </cell>
          <cell r="AK685">
            <v>42370</v>
          </cell>
          <cell r="AL685">
            <v>42370</v>
          </cell>
          <cell r="AM685">
            <v>41275</v>
          </cell>
          <cell r="AN685">
            <v>42345</v>
          </cell>
          <cell r="AO685">
            <v>41921</v>
          </cell>
          <cell r="AP685">
            <v>42370</v>
          </cell>
          <cell r="AQ685">
            <v>42370</v>
          </cell>
          <cell r="AR685">
            <v>41465</v>
          </cell>
          <cell r="AS685">
            <v>41465</v>
          </cell>
          <cell r="AT685">
            <v>42527</v>
          </cell>
          <cell r="AU685">
            <v>42370</v>
          </cell>
          <cell r="AV685">
            <v>42440</v>
          </cell>
          <cell r="AW685">
            <v>42450</v>
          </cell>
          <cell r="AX685">
            <v>42370</v>
          </cell>
          <cell r="AY685">
            <v>41990</v>
          </cell>
          <cell r="AZ685">
            <v>42036</v>
          </cell>
          <cell r="BA685">
            <v>41533</v>
          </cell>
          <cell r="BB685">
            <v>42552</v>
          </cell>
          <cell r="BC685">
            <v>42095</v>
          </cell>
          <cell r="BD685">
            <v>42522</v>
          </cell>
          <cell r="BE685">
            <v>41968</v>
          </cell>
          <cell r="BF685">
            <v>41974</v>
          </cell>
          <cell r="BG685">
            <v>42036</v>
          </cell>
          <cell r="BH685">
            <v>41548</v>
          </cell>
          <cell r="BI685">
            <v>42552</v>
          </cell>
          <cell r="BJ685">
            <v>42370</v>
          </cell>
          <cell r="BK685">
            <v>39448</v>
          </cell>
          <cell r="BL685">
            <v>42095</v>
          </cell>
          <cell r="BM685"/>
          <cell r="BN685">
            <v>41365</v>
          </cell>
          <cell r="BO685">
            <v>42461</v>
          </cell>
          <cell r="BP685">
            <v>42370</v>
          </cell>
          <cell r="BQ685">
            <v>41841</v>
          </cell>
          <cell r="BR685">
            <v>41913</v>
          </cell>
          <cell r="BS685">
            <v>42129</v>
          </cell>
          <cell r="BT685">
            <v>41848</v>
          </cell>
          <cell r="BU685">
            <v>42461</v>
          </cell>
          <cell r="BV685">
            <v>41883</v>
          </cell>
          <cell r="BW685">
            <v>41862</v>
          </cell>
          <cell r="BX685">
            <v>41913</v>
          </cell>
          <cell r="BY685">
            <v>42331</v>
          </cell>
          <cell r="BZ685">
            <v>42228</v>
          </cell>
          <cell r="CA685">
            <v>42064</v>
          </cell>
          <cell r="CB685">
            <v>42331</v>
          </cell>
          <cell r="CC685">
            <v>42551</v>
          </cell>
          <cell r="CD685">
            <v>41548</v>
          </cell>
          <cell r="CE685">
            <v>42551</v>
          </cell>
          <cell r="CF685">
            <v>41821</v>
          </cell>
          <cell r="CG685">
            <v>40848</v>
          </cell>
          <cell r="CH685">
            <v>42430</v>
          </cell>
          <cell r="CI685">
            <v>41820</v>
          </cell>
          <cell r="CJ685">
            <v>42133</v>
          </cell>
          <cell r="CK685">
            <v>42339</v>
          </cell>
          <cell r="CL685">
            <v>40545</v>
          </cell>
          <cell r="CM685">
            <v>42093</v>
          </cell>
          <cell r="CN685">
            <v>41365</v>
          </cell>
          <cell r="CO685">
            <v>42401</v>
          </cell>
          <cell r="CP685">
            <v>42156</v>
          </cell>
          <cell r="CQ685">
            <v>42214</v>
          </cell>
          <cell r="CR685">
            <v>42257</v>
          </cell>
          <cell r="CS685">
            <v>42334</v>
          </cell>
          <cell r="CT685">
            <v>42334</v>
          </cell>
          <cell r="CU685">
            <v>42501</v>
          </cell>
          <cell r="CV685">
            <v>42508</v>
          </cell>
          <cell r="CW685">
            <v>42068</v>
          </cell>
          <cell r="CX685">
            <v>42117</v>
          </cell>
          <cell r="CY685">
            <v>42381</v>
          </cell>
          <cell r="CZ685">
            <v>41548</v>
          </cell>
          <cell r="DA685">
            <v>42117</v>
          </cell>
          <cell r="DB685">
            <v>42429</v>
          </cell>
          <cell r="DC685">
            <v>41954</v>
          </cell>
          <cell r="DD685">
            <v>42117</v>
          </cell>
          <cell r="DE685">
            <v>42377</v>
          </cell>
          <cell r="DF685">
            <v>42310</v>
          </cell>
          <cell r="DG685">
            <v>42117</v>
          </cell>
          <cell r="DH685">
            <v>42437</v>
          </cell>
          <cell r="DI685">
            <v>42300</v>
          </cell>
          <cell r="DJ685">
            <v>42257</v>
          </cell>
          <cell r="DK685">
            <v>42490</v>
          </cell>
          <cell r="DL685">
            <v>42310</v>
          </cell>
          <cell r="DM685">
            <v>41822</v>
          </cell>
          <cell r="DN685">
            <v>42380</v>
          </cell>
          <cell r="DO685">
            <v>42537</v>
          </cell>
          <cell r="DP685">
            <v>42194</v>
          </cell>
          <cell r="DQ685">
            <v>42194</v>
          </cell>
          <cell r="DR685">
            <v>41652</v>
          </cell>
          <cell r="DS685">
            <v>42339</v>
          </cell>
          <cell r="DT685">
            <v>42400</v>
          </cell>
          <cell r="DU685">
            <v>42005</v>
          </cell>
          <cell r="DV685">
            <v>41954</v>
          </cell>
          <cell r="DW685">
            <v>41711</v>
          </cell>
          <cell r="DX685">
            <v>42522</v>
          </cell>
          <cell r="DY685">
            <v>42081</v>
          </cell>
          <cell r="DZ685">
            <v>42370</v>
          </cell>
          <cell r="EA685">
            <v>42226</v>
          </cell>
          <cell r="EB685">
            <v>42522</v>
          </cell>
          <cell r="EC685">
            <v>40966</v>
          </cell>
          <cell r="ED685">
            <v>41247</v>
          </cell>
          <cell r="EE685">
            <v>42065</v>
          </cell>
          <cell r="EF685">
            <v>41246</v>
          </cell>
          <cell r="EG685">
            <v>42130</v>
          </cell>
          <cell r="EH685">
            <v>42247</v>
          </cell>
          <cell r="EI685">
            <v>41813</v>
          </cell>
          <cell r="EJ685">
            <v>41640</v>
          </cell>
        </row>
        <row r="686">
          <cell r="B686">
            <v>44286</v>
          </cell>
          <cell r="C686">
            <v>45291</v>
          </cell>
          <cell r="D686">
            <v>44286</v>
          </cell>
          <cell r="E686">
            <v>43191</v>
          </cell>
          <cell r="F686">
            <v>43070</v>
          </cell>
          <cell r="G686">
            <v>43190</v>
          </cell>
          <cell r="H686">
            <v>43282</v>
          </cell>
          <cell r="I686">
            <v>43893</v>
          </cell>
          <cell r="J686">
            <v>44561</v>
          </cell>
          <cell r="K686">
            <v>42552</v>
          </cell>
          <cell r="L686">
            <v>43194</v>
          </cell>
          <cell r="M686">
            <v>44287</v>
          </cell>
          <cell r="N686">
            <v>42582</v>
          </cell>
          <cell r="O686">
            <v>43100</v>
          </cell>
          <cell r="P686">
            <v>45016</v>
          </cell>
          <cell r="Q686">
            <v>43100</v>
          </cell>
          <cell r="R686">
            <v>43100</v>
          </cell>
          <cell r="S686">
            <v>42825</v>
          </cell>
          <cell r="T686">
            <v>42460</v>
          </cell>
          <cell r="U686">
            <v>42947</v>
          </cell>
          <cell r="V686">
            <v>42644</v>
          </cell>
          <cell r="W686">
            <v>42879</v>
          </cell>
          <cell r="X686">
            <v>43100</v>
          </cell>
          <cell r="Y686">
            <v>42460</v>
          </cell>
          <cell r="Z686">
            <v>43252</v>
          </cell>
          <cell r="AA686">
            <v>43921</v>
          </cell>
          <cell r="AB686">
            <v>42705</v>
          </cell>
          <cell r="AC686">
            <v>43190</v>
          </cell>
          <cell r="AD686">
            <v>44500</v>
          </cell>
          <cell r="AE686">
            <v>43617</v>
          </cell>
          <cell r="AF686">
            <v>42674</v>
          </cell>
          <cell r="AG686" t="str">
            <v>TBC</v>
          </cell>
          <cell r="AH686">
            <v>45016</v>
          </cell>
          <cell r="AI686">
            <v>43008</v>
          </cell>
          <cell r="AJ686">
            <v>42886</v>
          </cell>
          <cell r="AK686"/>
          <cell r="AL686">
            <v>43465</v>
          </cell>
          <cell r="AM686">
            <v>42766</v>
          </cell>
          <cell r="AN686">
            <v>43830</v>
          </cell>
          <cell r="AO686">
            <v>46022</v>
          </cell>
          <cell r="AP686"/>
          <cell r="AQ686">
            <v>43465</v>
          </cell>
          <cell r="AR686">
            <v>42889</v>
          </cell>
          <cell r="AS686">
            <v>43008</v>
          </cell>
          <cell r="AT686" t="str">
            <v>31/04/2017</v>
          </cell>
          <cell r="AU686"/>
          <cell r="AV686">
            <v>43465</v>
          </cell>
          <cell r="AW686">
            <v>43100</v>
          </cell>
          <cell r="AX686">
            <v>43921</v>
          </cell>
          <cell r="AY686">
            <v>42551</v>
          </cell>
          <cell r="AZ686">
            <v>44651</v>
          </cell>
          <cell r="BA686">
            <v>42825</v>
          </cell>
          <cell r="BB686">
            <v>42552</v>
          </cell>
          <cell r="BC686">
            <v>43189</v>
          </cell>
          <cell r="BD686">
            <v>43922</v>
          </cell>
          <cell r="BE686">
            <v>42825</v>
          </cell>
          <cell r="BF686">
            <v>43190</v>
          </cell>
          <cell r="BG686">
            <v>42643</v>
          </cell>
          <cell r="BH686">
            <v>43830</v>
          </cell>
          <cell r="BI686"/>
          <cell r="BJ686">
            <v>43921</v>
          </cell>
          <cell r="BK686">
            <v>44229</v>
          </cell>
          <cell r="BL686">
            <v>42947</v>
          </cell>
          <cell r="BM686"/>
          <cell r="BN686">
            <v>45016</v>
          </cell>
          <cell r="BO686">
            <v>43555</v>
          </cell>
          <cell r="BP686">
            <v>42767</v>
          </cell>
          <cell r="BQ686">
            <v>43434</v>
          </cell>
          <cell r="BR686">
            <v>42735</v>
          </cell>
          <cell r="BS686">
            <v>43190</v>
          </cell>
          <cell r="BT686">
            <v>43465</v>
          </cell>
          <cell r="BU686">
            <v>43160</v>
          </cell>
          <cell r="BV686">
            <v>42644</v>
          </cell>
          <cell r="BW686">
            <v>43191</v>
          </cell>
          <cell r="BX686">
            <v>44408</v>
          </cell>
          <cell r="BY686">
            <v>43100</v>
          </cell>
          <cell r="BZ686">
            <v>42856</v>
          </cell>
          <cell r="CA686">
            <v>43160</v>
          </cell>
          <cell r="CB686">
            <v>43100</v>
          </cell>
          <cell r="CC686">
            <v>44291</v>
          </cell>
          <cell r="CD686">
            <v>42643</v>
          </cell>
          <cell r="CE686">
            <v>43465</v>
          </cell>
          <cell r="CF686">
            <v>43281</v>
          </cell>
          <cell r="CG686">
            <v>43190</v>
          </cell>
          <cell r="CH686">
            <v>42825</v>
          </cell>
          <cell r="CI686">
            <v>44287</v>
          </cell>
          <cell r="CJ686">
            <v>42825</v>
          </cell>
          <cell r="CK686">
            <v>42826</v>
          </cell>
          <cell r="CL686">
            <v>44196</v>
          </cell>
          <cell r="CM686">
            <v>43799</v>
          </cell>
          <cell r="CN686">
            <v>42825</v>
          </cell>
          <cell r="CO686">
            <v>43921</v>
          </cell>
          <cell r="CP686">
            <v>42825</v>
          </cell>
          <cell r="CQ686">
            <v>43675</v>
          </cell>
          <cell r="CR686">
            <v>42988</v>
          </cell>
          <cell r="CS686">
            <v>43191</v>
          </cell>
          <cell r="CT686">
            <v>43191</v>
          </cell>
          <cell r="CU686">
            <v>43373</v>
          </cell>
          <cell r="CV686">
            <v>42674</v>
          </cell>
          <cell r="CW686">
            <v>43038</v>
          </cell>
          <cell r="CX686">
            <v>43220</v>
          </cell>
          <cell r="CY686">
            <v>43495</v>
          </cell>
          <cell r="CZ686">
            <v>43038</v>
          </cell>
          <cell r="DA686">
            <v>42551</v>
          </cell>
          <cell r="DB686">
            <v>43161</v>
          </cell>
          <cell r="DC686">
            <v>42585</v>
          </cell>
          <cell r="DD686">
            <v>42767</v>
          </cell>
          <cell r="DE686">
            <v>43040</v>
          </cell>
          <cell r="DF686">
            <v>43220</v>
          </cell>
          <cell r="DG686">
            <v>43132</v>
          </cell>
          <cell r="DH686">
            <v>43532</v>
          </cell>
          <cell r="DI686">
            <v>43761</v>
          </cell>
          <cell r="DJ686">
            <v>43707</v>
          </cell>
          <cell r="DK686">
            <v>43585</v>
          </cell>
          <cell r="DL686">
            <v>42614</v>
          </cell>
          <cell r="DM686">
            <v>43939</v>
          </cell>
          <cell r="DN686">
            <v>43901</v>
          </cell>
          <cell r="DO686">
            <v>43768</v>
          </cell>
          <cell r="DP686">
            <v>43252</v>
          </cell>
          <cell r="DQ686">
            <v>43342</v>
          </cell>
          <cell r="DR686">
            <v>43403</v>
          </cell>
          <cell r="DS686">
            <v>44165</v>
          </cell>
          <cell r="DT686">
            <v>43131</v>
          </cell>
          <cell r="DU686">
            <v>42737</v>
          </cell>
          <cell r="DV686">
            <v>42585</v>
          </cell>
          <cell r="DW686">
            <v>43251</v>
          </cell>
          <cell r="DX686">
            <v>43553</v>
          </cell>
          <cell r="DY686">
            <v>42735</v>
          </cell>
          <cell r="DZ686">
            <v>42704</v>
          </cell>
          <cell r="EA686">
            <v>43061</v>
          </cell>
          <cell r="EB686">
            <v>42734</v>
          </cell>
          <cell r="EC686">
            <v>42490</v>
          </cell>
          <cell r="ED686">
            <v>42520</v>
          </cell>
          <cell r="EE686">
            <v>42490</v>
          </cell>
          <cell r="EF686">
            <v>42705</v>
          </cell>
          <cell r="EG686">
            <v>42560</v>
          </cell>
          <cell r="EH686">
            <v>42735</v>
          </cell>
          <cell r="EI686">
            <v>43555</v>
          </cell>
          <cell r="EJ686">
            <v>45747</v>
          </cell>
          <cell r="EN686"/>
          <cell r="EO686"/>
        </row>
        <row r="687">
          <cell r="B687">
            <v>0.9</v>
          </cell>
          <cell r="C687">
            <v>1</v>
          </cell>
          <cell r="D687">
            <v>0.6</v>
          </cell>
          <cell r="E687">
            <v>0.7</v>
          </cell>
          <cell r="F687">
            <v>0.8</v>
          </cell>
          <cell r="G687">
            <v>1</v>
          </cell>
          <cell r="H687">
            <v>1</v>
          </cell>
          <cell r="I687">
            <v>1</v>
          </cell>
          <cell r="J687">
            <v>0.6</v>
          </cell>
          <cell r="K687">
            <v>0.05</v>
          </cell>
          <cell r="L687">
            <v>1</v>
          </cell>
          <cell r="M687">
            <v>1</v>
          </cell>
          <cell r="N687">
            <v>1</v>
          </cell>
          <cell r="O687">
            <v>1</v>
          </cell>
          <cell r="P687">
            <v>1</v>
          </cell>
          <cell r="Q687">
            <v>1</v>
          </cell>
          <cell r="R687">
            <v>1</v>
          </cell>
          <cell r="S687">
            <v>1</v>
          </cell>
          <cell r="T687">
            <v>1</v>
          </cell>
          <cell r="U687">
            <v>0.25</v>
          </cell>
          <cell r="V687">
            <v>0.9</v>
          </cell>
          <cell r="W687">
            <v>0.7</v>
          </cell>
          <cell r="X687">
            <v>1</v>
          </cell>
          <cell r="Y687">
            <v>1</v>
          </cell>
          <cell r="Z687">
            <v>0.6</v>
          </cell>
          <cell r="AA687">
            <v>0.4</v>
          </cell>
          <cell r="AB687">
            <v>0.5</v>
          </cell>
          <cell r="AC687">
            <v>0.8</v>
          </cell>
          <cell r="AD687">
            <v>1</v>
          </cell>
          <cell r="AE687">
            <v>1</v>
          </cell>
          <cell r="AF687">
            <v>0.4</v>
          </cell>
          <cell r="AG687">
            <v>1</v>
          </cell>
          <cell r="AH687">
            <v>1</v>
          </cell>
          <cell r="AI687">
            <v>1</v>
          </cell>
          <cell r="AJ687">
            <v>1</v>
          </cell>
          <cell r="AK687">
            <v>0.15</v>
          </cell>
          <cell r="AL687">
            <v>0.4</v>
          </cell>
          <cell r="AM687">
            <v>1</v>
          </cell>
          <cell r="AN687">
            <v>1</v>
          </cell>
          <cell r="AO687">
            <v>1</v>
          </cell>
          <cell r="AP687">
            <v>0.4</v>
          </cell>
          <cell r="AQ687">
            <v>0.6</v>
          </cell>
          <cell r="AR687">
            <v>1</v>
          </cell>
          <cell r="AS687">
            <v>1</v>
          </cell>
          <cell r="AT687">
            <v>1</v>
          </cell>
          <cell r="AU687">
            <v>0.3</v>
          </cell>
          <cell r="AV687">
            <v>1</v>
          </cell>
          <cell r="AW687">
            <v>0.2</v>
          </cell>
          <cell r="AX687">
            <v>1</v>
          </cell>
          <cell r="AY687">
            <v>0.3</v>
          </cell>
          <cell r="AZ687">
            <v>0.7</v>
          </cell>
          <cell r="BA687">
            <v>1</v>
          </cell>
          <cell r="BB687">
            <v>1</v>
          </cell>
          <cell r="BC687">
            <v>0.5</v>
          </cell>
          <cell r="BD687">
            <v>1</v>
          </cell>
          <cell r="BE687">
            <v>1</v>
          </cell>
          <cell r="BF687">
            <v>1</v>
          </cell>
          <cell r="BG687">
            <v>0.3</v>
          </cell>
          <cell r="BH687">
            <v>1</v>
          </cell>
          <cell r="BI687">
            <v>1</v>
          </cell>
          <cell r="BJ687">
            <v>1</v>
          </cell>
          <cell r="BK687">
            <v>1</v>
          </cell>
          <cell r="BL687">
            <v>1</v>
          </cell>
          <cell r="BM687">
            <v>1</v>
          </cell>
          <cell r="BN687">
            <v>1</v>
          </cell>
          <cell r="BO687">
            <v>1</v>
          </cell>
          <cell r="BP687">
            <v>0.6</v>
          </cell>
          <cell r="BQ687">
            <v>0.8</v>
          </cell>
          <cell r="BR687">
            <v>0.4</v>
          </cell>
          <cell r="BS687">
            <v>1</v>
          </cell>
          <cell r="BT687">
            <v>0.8</v>
          </cell>
          <cell r="BU687">
            <v>0.7</v>
          </cell>
          <cell r="BV687">
            <v>0.5</v>
          </cell>
          <cell r="BW687">
            <v>1</v>
          </cell>
          <cell r="BX687">
            <v>1</v>
          </cell>
          <cell r="BY687">
            <v>0.15</v>
          </cell>
          <cell r="BZ687">
            <v>0.5</v>
          </cell>
          <cell r="CA687">
            <v>1</v>
          </cell>
          <cell r="CB687">
            <v>0.2</v>
          </cell>
          <cell r="CC687">
            <v>0.5</v>
          </cell>
          <cell r="CD687">
            <v>1</v>
          </cell>
          <cell r="CE687">
            <v>0.5</v>
          </cell>
          <cell r="CF687">
            <v>0.95</v>
          </cell>
          <cell r="CG687">
            <v>1</v>
          </cell>
          <cell r="CH687">
            <v>0.9</v>
          </cell>
          <cell r="CI687">
            <v>1</v>
          </cell>
          <cell r="CJ687">
            <v>0.95</v>
          </cell>
          <cell r="CK687">
            <v>0.9</v>
          </cell>
          <cell r="CL687">
            <v>1</v>
          </cell>
          <cell r="CM687">
            <v>1</v>
          </cell>
          <cell r="CN687">
            <v>0.8</v>
          </cell>
          <cell r="CO687">
            <v>1</v>
          </cell>
          <cell r="CP687">
            <v>1</v>
          </cell>
          <cell r="CQ687">
            <v>0.55000000000000004</v>
          </cell>
          <cell r="CR687">
            <v>0.1</v>
          </cell>
          <cell r="CS687">
            <v>0.8</v>
          </cell>
          <cell r="CT687">
            <v>0.5</v>
          </cell>
          <cell r="CU687">
            <v>0.1</v>
          </cell>
          <cell r="CV687">
            <v>1</v>
          </cell>
          <cell r="CW687">
            <v>0.2</v>
          </cell>
          <cell r="CX687">
            <v>0.9</v>
          </cell>
          <cell r="CY687">
            <v>1</v>
          </cell>
          <cell r="CZ687">
            <v>1</v>
          </cell>
          <cell r="DA687">
            <v>0.7</v>
          </cell>
          <cell r="DB687"/>
          <cell r="DC687">
            <v>0.2</v>
          </cell>
          <cell r="DD687">
            <v>0.3</v>
          </cell>
          <cell r="DE687">
            <v>0.1</v>
          </cell>
          <cell r="DF687">
            <v>0.5</v>
          </cell>
          <cell r="DG687">
            <v>0.8</v>
          </cell>
          <cell r="DH687">
            <v>0.2</v>
          </cell>
          <cell r="DI687">
            <v>0.5</v>
          </cell>
          <cell r="DJ687">
            <v>0.3</v>
          </cell>
          <cell r="DK687">
            <v>0.1</v>
          </cell>
          <cell r="DL687">
            <v>0.75</v>
          </cell>
          <cell r="DM687">
            <v>0.9</v>
          </cell>
          <cell r="DN687">
            <v>0.4</v>
          </cell>
          <cell r="DO687">
            <v>0.15</v>
          </cell>
          <cell r="DP687">
            <v>0.4</v>
          </cell>
          <cell r="DQ687">
            <v>0.1</v>
          </cell>
          <cell r="DR687">
            <v>0.5</v>
          </cell>
          <cell r="DS687">
            <v>1</v>
          </cell>
          <cell r="DT687">
            <v>1</v>
          </cell>
          <cell r="DU687">
            <v>0.6</v>
          </cell>
          <cell r="DV687">
            <v>0.2</v>
          </cell>
          <cell r="DW687">
            <v>1</v>
          </cell>
          <cell r="DX687">
            <v>1</v>
          </cell>
          <cell r="DY687">
            <v>1</v>
          </cell>
          <cell r="DZ687">
            <v>1</v>
          </cell>
          <cell r="EA687">
            <v>1</v>
          </cell>
          <cell r="EB687">
            <v>1</v>
          </cell>
          <cell r="EC687">
            <v>1</v>
          </cell>
          <cell r="ED687">
            <v>1</v>
          </cell>
          <cell r="EE687">
            <v>0.5</v>
          </cell>
          <cell r="EF687">
            <v>0.05</v>
          </cell>
          <cell r="EG687">
            <v>0.1</v>
          </cell>
          <cell r="EH687">
            <v>1</v>
          </cell>
          <cell r="EI687">
            <v>0.75</v>
          </cell>
          <cell r="EJ687">
            <v>1</v>
          </cell>
          <cell r="EN687"/>
          <cell r="EO687"/>
        </row>
        <row r="688">
          <cell r="B688">
            <v>41640</v>
          </cell>
          <cell r="C688">
            <v>42310</v>
          </cell>
          <cell r="D688">
            <v>42552</v>
          </cell>
          <cell r="E688">
            <v>42163</v>
          </cell>
          <cell r="F688">
            <v>41974</v>
          </cell>
          <cell r="G688">
            <v>42461</v>
          </cell>
          <cell r="H688">
            <v>42095</v>
          </cell>
          <cell r="I688">
            <v>42170</v>
          </cell>
          <cell r="J688">
            <v>42125</v>
          </cell>
          <cell r="K688">
            <v>42005</v>
          </cell>
          <cell r="L688">
            <v>41828</v>
          </cell>
          <cell r="M688">
            <v>42217</v>
          </cell>
          <cell r="N688">
            <v>41645</v>
          </cell>
          <cell r="O688">
            <v>41730</v>
          </cell>
          <cell r="P688">
            <v>42443</v>
          </cell>
          <cell r="Q688">
            <v>41365</v>
          </cell>
          <cell r="R688">
            <v>42009</v>
          </cell>
          <cell r="S688">
            <v>39630</v>
          </cell>
          <cell r="T688">
            <v>42385</v>
          </cell>
          <cell r="U688">
            <v>42009</v>
          </cell>
          <cell r="V688">
            <v>42401</v>
          </cell>
          <cell r="W688">
            <v>42017</v>
          </cell>
          <cell r="X688">
            <v>42309</v>
          </cell>
          <cell r="Y688">
            <v>40634</v>
          </cell>
          <cell r="Z688">
            <v>42570</v>
          </cell>
          <cell r="AA688">
            <v>42036</v>
          </cell>
          <cell r="AB688">
            <v>42369</v>
          </cell>
          <cell r="AC688">
            <v>42156</v>
          </cell>
          <cell r="AD688">
            <v>40634</v>
          </cell>
          <cell r="AE688">
            <v>41579</v>
          </cell>
          <cell r="AF688">
            <v>40360</v>
          </cell>
          <cell r="AG688">
            <v>42255</v>
          </cell>
          <cell r="AH688">
            <v>42548</v>
          </cell>
          <cell r="AI688"/>
          <cell r="AJ688">
            <v>42430</v>
          </cell>
          <cell r="AK688">
            <v>42430</v>
          </cell>
          <cell r="AL688">
            <v>42005</v>
          </cell>
          <cell r="AM688"/>
          <cell r="AN688">
            <v>41730</v>
          </cell>
          <cell r="AO688">
            <v>41699</v>
          </cell>
          <cell r="AP688">
            <v>42401</v>
          </cell>
          <cell r="AQ688">
            <v>38596</v>
          </cell>
          <cell r="AR688">
            <v>41465</v>
          </cell>
          <cell r="AS688">
            <v>42095</v>
          </cell>
          <cell r="AT688">
            <v>42278</v>
          </cell>
          <cell r="AU688">
            <v>42005</v>
          </cell>
          <cell r="AV688">
            <v>42375</v>
          </cell>
          <cell r="AW688">
            <v>42064</v>
          </cell>
          <cell r="AX688">
            <v>41548</v>
          </cell>
          <cell r="AY688">
            <v>42036</v>
          </cell>
          <cell r="AZ688">
            <v>42053</v>
          </cell>
          <cell r="BA688">
            <v>42310</v>
          </cell>
          <cell r="BB688">
            <v>42036</v>
          </cell>
          <cell r="BC688">
            <v>42095</v>
          </cell>
          <cell r="BD688">
            <v>42312</v>
          </cell>
          <cell r="BE688">
            <v>42461</v>
          </cell>
          <cell r="BF688">
            <v>42095</v>
          </cell>
          <cell r="BG688">
            <v>42217</v>
          </cell>
          <cell r="BH688">
            <v>42095</v>
          </cell>
          <cell r="BI688">
            <v>40422</v>
          </cell>
          <cell r="BJ688">
            <v>42309</v>
          </cell>
          <cell r="BK688">
            <v>42464</v>
          </cell>
          <cell r="BL688">
            <v>42506</v>
          </cell>
          <cell r="BM688">
            <v>42562</v>
          </cell>
          <cell r="BN688">
            <v>39448</v>
          </cell>
          <cell r="BO688">
            <v>42248</v>
          </cell>
          <cell r="BP688">
            <v>42370</v>
          </cell>
          <cell r="BQ688">
            <v>41944</v>
          </cell>
          <cell r="BR688">
            <v>41913</v>
          </cell>
          <cell r="BS688">
            <v>42534</v>
          </cell>
          <cell r="BT688">
            <v>41426</v>
          </cell>
          <cell r="BU688">
            <v>42217</v>
          </cell>
          <cell r="BV688">
            <v>40969</v>
          </cell>
          <cell r="BW688">
            <v>41791</v>
          </cell>
          <cell r="BX688">
            <v>41883</v>
          </cell>
          <cell r="BY688">
            <v>42156</v>
          </cell>
          <cell r="BZ688">
            <v>42262</v>
          </cell>
          <cell r="CA688">
            <v>42036</v>
          </cell>
          <cell r="CB688">
            <v>41306</v>
          </cell>
          <cell r="CC688">
            <v>42310</v>
          </cell>
          <cell r="CD688">
            <v>42227</v>
          </cell>
          <cell r="CE688">
            <v>42064</v>
          </cell>
          <cell r="CF688">
            <v>42401</v>
          </cell>
          <cell r="CG688">
            <v>42186</v>
          </cell>
          <cell r="CH688">
            <v>42139</v>
          </cell>
          <cell r="CI688">
            <v>41730</v>
          </cell>
          <cell r="CJ688">
            <v>41932</v>
          </cell>
          <cell r="CK688">
            <v>42186</v>
          </cell>
          <cell r="CL688">
            <v>41351</v>
          </cell>
          <cell r="CM688">
            <v>41730</v>
          </cell>
          <cell r="CN688">
            <v>41365</v>
          </cell>
          <cell r="CO688">
            <v>42278</v>
          </cell>
          <cell r="CP688">
            <v>42552</v>
          </cell>
          <cell r="CQ688">
            <v>41701</v>
          </cell>
          <cell r="CR688">
            <v>41547</v>
          </cell>
          <cell r="CS688">
            <v>42485</v>
          </cell>
          <cell r="CT688">
            <v>42478</v>
          </cell>
          <cell r="CU688">
            <v>42501</v>
          </cell>
          <cell r="CV688">
            <v>42401</v>
          </cell>
          <cell r="CW688">
            <v>42461</v>
          </cell>
          <cell r="CX688">
            <v>41518</v>
          </cell>
          <cell r="CY688">
            <v>41760</v>
          </cell>
          <cell r="CZ688">
            <v>42408</v>
          </cell>
          <cell r="DA688">
            <v>41426</v>
          </cell>
          <cell r="DB688"/>
          <cell r="DC688">
            <v>42217</v>
          </cell>
          <cell r="DD688">
            <v>42064</v>
          </cell>
          <cell r="DE688">
            <v>41855</v>
          </cell>
          <cell r="DF688">
            <v>42339</v>
          </cell>
          <cell r="DG688">
            <v>41344</v>
          </cell>
          <cell r="DH688">
            <v>41883</v>
          </cell>
          <cell r="DI688">
            <v>42248</v>
          </cell>
          <cell r="DJ688">
            <v>42252</v>
          </cell>
          <cell r="DK688">
            <v>42036</v>
          </cell>
          <cell r="DL688">
            <v>42310</v>
          </cell>
          <cell r="DM688">
            <v>42339</v>
          </cell>
          <cell r="DN688">
            <v>42380</v>
          </cell>
          <cell r="DO688">
            <v>42537</v>
          </cell>
          <cell r="DP688">
            <v>41751</v>
          </cell>
          <cell r="DQ688">
            <v>41426</v>
          </cell>
          <cell r="DR688">
            <v>42117</v>
          </cell>
          <cell r="DS688">
            <v>42177</v>
          </cell>
          <cell r="DT688">
            <v>41901</v>
          </cell>
          <cell r="DU688">
            <v>41913</v>
          </cell>
          <cell r="DV688">
            <v>42233</v>
          </cell>
          <cell r="DW688">
            <v>42186</v>
          </cell>
          <cell r="DX688">
            <v>41699</v>
          </cell>
          <cell r="DY688">
            <v>41730</v>
          </cell>
          <cell r="DZ688">
            <v>42548</v>
          </cell>
          <cell r="EA688">
            <v>42051</v>
          </cell>
          <cell r="EB688">
            <v>42458</v>
          </cell>
          <cell r="EC688">
            <v>41610</v>
          </cell>
          <cell r="ED688">
            <v>42095</v>
          </cell>
          <cell r="EE688">
            <v>42248</v>
          </cell>
          <cell r="EF688">
            <v>41255</v>
          </cell>
          <cell r="EG688">
            <v>41218</v>
          </cell>
          <cell r="EH688">
            <v>42522</v>
          </cell>
          <cell r="EI688">
            <v>41884</v>
          </cell>
          <cell r="EJ688">
            <v>42005</v>
          </cell>
          <cell r="EN688"/>
          <cell r="EO688"/>
        </row>
        <row r="689">
          <cell r="B689">
            <v>44286</v>
          </cell>
          <cell r="C689">
            <v>45291</v>
          </cell>
          <cell r="D689">
            <v>44286</v>
          </cell>
          <cell r="E689">
            <v>43258</v>
          </cell>
          <cell r="F689">
            <v>42608</v>
          </cell>
          <cell r="G689">
            <v>43190</v>
          </cell>
          <cell r="H689">
            <v>43282</v>
          </cell>
          <cell r="I689">
            <v>42643</v>
          </cell>
          <cell r="J689">
            <v>44561</v>
          </cell>
          <cell r="K689">
            <v>42369</v>
          </cell>
          <cell r="L689">
            <v>42560</v>
          </cell>
          <cell r="M689">
            <v>44409</v>
          </cell>
          <cell r="N689">
            <v>42551</v>
          </cell>
          <cell r="O689">
            <v>43100</v>
          </cell>
          <cell r="P689">
            <v>43172</v>
          </cell>
          <cell r="Q689">
            <v>43100</v>
          </cell>
          <cell r="R689">
            <v>42594</v>
          </cell>
          <cell r="S689">
            <v>43100</v>
          </cell>
          <cell r="T689">
            <v>42522</v>
          </cell>
          <cell r="U689">
            <v>42947</v>
          </cell>
          <cell r="V689">
            <v>46843</v>
          </cell>
          <cell r="W689">
            <v>42879</v>
          </cell>
          <cell r="X689">
            <v>43100</v>
          </cell>
          <cell r="Y689">
            <v>42643</v>
          </cell>
          <cell r="Z689">
            <v>43252</v>
          </cell>
          <cell r="AA689">
            <v>42735</v>
          </cell>
          <cell r="AB689">
            <v>42917</v>
          </cell>
          <cell r="AC689">
            <v>43190</v>
          </cell>
          <cell r="AD689">
            <v>44651</v>
          </cell>
          <cell r="AE689">
            <v>43617</v>
          </cell>
          <cell r="AF689">
            <v>42551</v>
          </cell>
          <cell r="AG689"/>
          <cell r="AH689" t="str">
            <v>TBC</v>
          </cell>
          <cell r="AI689"/>
          <cell r="AJ689"/>
          <cell r="AK689"/>
          <cell r="AL689"/>
          <cell r="AM689"/>
          <cell r="AN689"/>
          <cell r="AO689" t="str">
            <v>Ongoing</v>
          </cell>
          <cell r="AP689"/>
          <cell r="AQ689" t="str">
            <v>on going</v>
          </cell>
          <cell r="AR689">
            <v>42889</v>
          </cell>
          <cell r="AS689"/>
          <cell r="AT689">
            <v>42569</v>
          </cell>
          <cell r="AU689"/>
          <cell r="AV689" t="str">
            <v>n/a</v>
          </cell>
          <cell r="AW689">
            <v>43100</v>
          </cell>
          <cell r="AX689">
            <v>43921</v>
          </cell>
          <cell r="AY689">
            <v>43344</v>
          </cell>
          <cell r="AZ689">
            <v>44651</v>
          </cell>
          <cell r="BA689">
            <v>42825</v>
          </cell>
          <cell r="BB689">
            <v>42735</v>
          </cell>
          <cell r="BC689">
            <v>43465</v>
          </cell>
          <cell r="BD689">
            <v>43922</v>
          </cell>
          <cell r="BE689">
            <v>42825</v>
          </cell>
          <cell r="BF689">
            <v>43190</v>
          </cell>
          <cell r="BG689">
            <v>42643</v>
          </cell>
          <cell r="BH689">
            <v>43830</v>
          </cell>
          <cell r="BI689">
            <v>44804</v>
          </cell>
          <cell r="BJ689">
            <v>43069</v>
          </cell>
          <cell r="BK689">
            <v>44229</v>
          </cell>
          <cell r="BL689">
            <v>42939</v>
          </cell>
          <cell r="BM689">
            <v>42674</v>
          </cell>
          <cell r="BN689">
            <v>45016</v>
          </cell>
          <cell r="BO689">
            <v>43555</v>
          </cell>
          <cell r="BP689">
            <v>42767</v>
          </cell>
          <cell r="BQ689">
            <v>43405</v>
          </cell>
          <cell r="BR689">
            <v>42735</v>
          </cell>
          <cell r="BS689">
            <v>43190</v>
          </cell>
          <cell r="BT689">
            <v>42825</v>
          </cell>
          <cell r="BU689">
            <v>43191</v>
          </cell>
          <cell r="BV689">
            <v>42644</v>
          </cell>
          <cell r="BW689">
            <v>43191</v>
          </cell>
          <cell r="BX689">
            <v>44408</v>
          </cell>
          <cell r="BY689">
            <v>42979</v>
          </cell>
          <cell r="BZ689">
            <v>42573</v>
          </cell>
          <cell r="CA689">
            <v>43132</v>
          </cell>
          <cell r="CB689">
            <v>42614</v>
          </cell>
          <cell r="CC689">
            <v>44291</v>
          </cell>
          <cell r="CD689">
            <v>43313</v>
          </cell>
          <cell r="CE689">
            <v>43465</v>
          </cell>
          <cell r="CF689">
            <v>43281</v>
          </cell>
          <cell r="CG689">
            <v>43190</v>
          </cell>
          <cell r="CH689">
            <v>42824</v>
          </cell>
          <cell r="CI689">
            <v>44287</v>
          </cell>
          <cell r="CJ689">
            <v>43555</v>
          </cell>
          <cell r="CK689">
            <v>42736</v>
          </cell>
          <cell r="CL689">
            <v>44196</v>
          </cell>
          <cell r="CM689">
            <v>43799</v>
          </cell>
          <cell r="CN689">
            <v>42825</v>
          </cell>
          <cell r="CO689">
            <v>43921</v>
          </cell>
          <cell r="CP689">
            <v>42825</v>
          </cell>
          <cell r="CQ689">
            <v>42797</v>
          </cell>
          <cell r="CR689">
            <v>42979</v>
          </cell>
          <cell r="CS689">
            <v>43586</v>
          </cell>
          <cell r="CT689">
            <v>43208</v>
          </cell>
          <cell r="CU689">
            <v>43373</v>
          </cell>
          <cell r="CV689">
            <v>44286</v>
          </cell>
          <cell r="CW689">
            <v>43556</v>
          </cell>
          <cell r="CX689">
            <v>43130</v>
          </cell>
          <cell r="CY689">
            <v>42856</v>
          </cell>
          <cell r="CZ689">
            <v>43503</v>
          </cell>
          <cell r="DA689">
            <v>43374</v>
          </cell>
          <cell r="DB689"/>
          <cell r="DC689">
            <v>43313</v>
          </cell>
          <cell r="DD689">
            <v>43524</v>
          </cell>
          <cell r="DE689">
            <v>42981</v>
          </cell>
          <cell r="DF689">
            <v>42977</v>
          </cell>
          <cell r="DG689">
            <v>43131</v>
          </cell>
          <cell r="DH689">
            <v>43312</v>
          </cell>
          <cell r="DI689">
            <v>43344</v>
          </cell>
          <cell r="DJ689">
            <v>43713</v>
          </cell>
          <cell r="DK689">
            <v>43101</v>
          </cell>
          <cell r="DL689">
            <v>42614</v>
          </cell>
          <cell r="DM689">
            <v>43070</v>
          </cell>
          <cell r="DN689">
            <v>43111</v>
          </cell>
          <cell r="DO689"/>
          <cell r="DP689">
            <v>42856</v>
          </cell>
          <cell r="DQ689">
            <v>43009</v>
          </cell>
          <cell r="DR689">
            <v>43220</v>
          </cell>
          <cell r="DS689">
            <v>43281</v>
          </cell>
          <cell r="DT689">
            <v>42573</v>
          </cell>
          <cell r="DU689">
            <v>43009</v>
          </cell>
          <cell r="DV689">
            <v>43313</v>
          </cell>
          <cell r="DW689">
            <v>43646</v>
          </cell>
          <cell r="DX689">
            <v>43553</v>
          </cell>
          <cell r="DY689">
            <v>42460</v>
          </cell>
          <cell r="DZ689">
            <v>42704</v>
          </cell>
          <cell r="EA689">
            <v>43069</v>
          </cell>
          <cell r="EB689">
            <v>43921</v>
          </cell>
          <cell r="EC689">
            <v>42490</v>
          </cell>
          <cell r="ED689">
            <v>42520</v>
          </cell>
          <cell r="EE689">
            <v>42518</v>
          </cell>
          <cell r="EF689">
            <v>42705</v>
          </cell>
          <cell r="EG689">
            <v>42856</v>
          </cell>
          <cell r="EH689">
            <v>42735</v>
          </cell>
          <cell r="EI689">
            <v>43555</v>
          </cell>
          <cell r="EJ689">
            <v>45747</v>
          </cell>
          <cell r="EN689"/>
          <cell r="EO689"/>
        </row>
        <row r="690">
          <cell r="B690" t="str">
            <v>Government Transformation and Service Delivery</v>
          </cell>
          <cell r="C690" t="str">
            <v>ICT</v>
          </cell>
          <cell r="D690" t="str">
            <v>Infrastructure and Construction</v>
          </cell>
          <cell r="E690" t="str">
            <v>Government Transformation and Service Delivery</v>
          </cell>
          <cell r="F690" t="str">
            <v>Infrastructure and Construction</v>
          </cell>
          <cell r="G690" t="str">
            <v>Government Transformation and Service Delivery</v>
          </cell>
          <cell r="H690" t="str">
            <v>ICT</v>
          </cell>
          <cell r="I690" t="str">
            <v>ICT</v>
          </cell>
          <cell r="J690" t="str">
            <v>Government Transformation and Service Delivery</v>
          </cell>
          <cell r="K690" t="str">
            <v>Government Transformation and Service Delivery</v>
          </cell>
          <cell r="L690" t="str">
            <v>Government Transformation and Service Delivery</v>
          </cell>
          <cell r="M690" t="str">
            <v>Government Transformation and Service Delivery</v>
          </cell>
          <cell r="N690" t="str">
            <v>ICT</v>
          </cell>
          <cell r="O690" t="str">
            <v>Infrastructure and Construction</v>
          </cell>
          <cell r="P690" t="str">
            <v>Infrastructure and Construction</v>
          </cell>
          <cell r="Q690" t="str">
            <v>Infrastructure and Construction</v>
          </cell>
          <cell r="R690" t="str">
            <v>Infrastructure and Construction</v>
          </cell>
          <cell r="S690" t="str">
            <v>Infrastructure and Construction</v>
          </cell>
          <cell r="T690" t="str">
            <v>Infrastructure and Construction</v>
          </cell>
          <cell r="U690" t="str">
            <v>Infrastructure and Construction</v>
          </cell>
          <cell r="V690" t="str">
            <v>Infrastructure and Construction</v>
          </cell>
          <cell r="W690" t="str">
            <v>Government Transformation and Service Delivery</v>
          </cell>
          <cell r="X690" t="str">
            <v>Infrastructure and Construction</v>
          </cell>
          <cell r="Y690" t="str">
            <v>Government Transformation and Service Delivery</v>
          </cell>
          <cell r="Z690" t="str">
            <v>ICT</v>
          </cell>
          <cell r="AA690" t="str">
            <v>Infrastructure and Construction</v>
          </cell>
          <cell r="AB690" t="str">
            <v>Infrastructure and Construction</v>
          </cell>
          <cell r="AC690" t="str">
            <v>Government Transformation and Service Delivery</v>
          </cell>
          <cell r="AD690" t="str">
            <v>Infrastructure and Construction</v>
          </cell>
          <cell r="AE690" t="str">
            <v>Infrastructure and Construction</v>
          </cell>
          <cell r="AF690" t="str">
            <v>Infrastructure and Construction</v>
          </cell>
          <cell r="AG690" t="str">
            <v>Infrastructure and Construction</v>
          </cell>
          <cell r="AH690" t="str">
            <v>Infrastructure and Construction</v>
          </cell>
          <cell r="AI690" t="str">
            <v>Infrastructure and Construction</v>
          </cell>
          <cell r="AJ690" t="str">
            <v>Infrastructure and Construction</v>
          </cell>
          <cell r="AK690" t="str">
            <v>Infrastructure and Construction</v>
          </cell>
          <cell r="AL690" t="str">
            <v>Infrastructure and Construction</v>
          </cell>
          <cell r="AM690" t="str">
            <v>Infrastructure and Construction</v>
          </cell>
          <cell r="AN690" t="str">
            <v>Infrastructure and Construction</v>
          </cell>
          <cell r="AO690" t="str">
            <v>Infrastructure and Construction</v>
          </cell>
          <cell r="AP690" t="str">
            <v>Infrastructure and Construction</v>
          </cell>
          <cell r="AQ690" t="str">
            <v>Infrastructure and Construction</v>
          </cell>
          <cell r="AR690" t="str">
            <v>Government Transformation and Service Delivery</v>
          </cell>
          <cell r="AS690" t="str">
            <v>Government Transformation and Service Delivery</v>
          </cell>
          <cell r="AT690" t="str">
            <v>Government Transformation and Service Delivery</v>
          </cell>
          <cell r="AU690" t="str">
            <v>Infrastructure and Construction</v>
          </cell>
          <cell r="AV690" t="str">
            <v>Infrastructure and Construction</v>
          </cell>
          <cell r="AW690" t="str">
            <v>Government Transformation and Service Delivery</v>
          </cell>
          <cell r="AX690" t="str">
            <v>ICT</v>
          </cell>
          <cell r="AY690" t="str">
            <v>Government Transformation and Service Delivery</v>
          </cell>
          <cell r="AZ690" t="str">
            <v>Government Transformation and Service Delivery</v>
          </cell>
          <cell r="BA690" t="str">
            <v>Government Transformation and Service Delivery</v>
          </cell>
          <cell r="BB690" t="str">
            <v>ICT</v>
          </cell>
          <cell r="BC690" t="str">
            <v>ICT</v>
          </cell>
          <cell r="BD690" t="str">
            <v>ICT</v>
          </cell>
          <cell r="BE690" t="str">
            <v>Government Transformation and Service Delivery</v>
          </cell>
          <cell r="BF690" t="str">
            <v>ICT</v>
          </cell>
          <cell r="BG690" t="str">
            <v>ICT</v>
          </cell>
          <cell r="BH690" t="str">
            <v>Government Transformation and Service Delivery</v>
          </cell>
          <cell r="BI690" t="str">
            <v>ICT</v>
          </cell>
          <cell r="BJ690" t="str">
            <v>ICT</v>
          </cell>
          <cell r="BK690" t="str">
            <v>ICT</v>
          </cell>
          <cell r="BL690" t="str">
            <v>Government Transformation and Service Delivery</v>
          </cell>
          <cell r="BM690" t="str">
            <v>Government Transformation and Service Delivery</v>
          </cell>
          <cell r="BN690" t="str">
            <v>Infrastructure and Construction</v>
          </cell>
          <cell r="BO690" t="str">
            <v>Government Transformation and Service Delivery</v>
          </cell>
          <cell r="BP690" t="str">
            <v>ICT</v>
          </cell>
          <cell r="BQ690" t="str">
            <v>Government Transformation and Service Delivery</v>
          </cell>
          <cell r="BR690" t="str">
            <v>Government Transformation and Service Delivery</v>
          </cell>
          <cell r="BS690" t="str">
            <v>Government Transformation and Service Delivery</v>
          </cell>
          <cell r="BT690" t="str">
            <v>Government Transformation and Service Delivery</v>
          </cell>
          <cell r="BU690" t="str">
            <v>ICT</v>
          </cell>
          <cell r="BV690" t="str">
            <v>Government Transformation and Service Delivery</v>
          </cell>
          <cell r="BW690" t="str">
            <v>Government Transformation and Service Delivery</v>
          </cell>
          <cell r="BX690" t="str">
            <v>Government Transformation and Service Delivery</v>
          </cell>
          <cell r="BY690" t="str">
            <v>Infrastructure and Construction</v>
          </cell>
          <cell r="BZ690" t="str">
            <v>Government Transformation and Service Delivery</v>
          </cell>
          <cell r="CA690" t="str">
            <v>ICT</v>
          </cell>
          <cell r="CB690" t="str">
            <v>Infrastructure and Construction</v>
          </cell>
          <cell r="CC690" t="str">
            <v>Government Transformation and Service Delivery</v>
          </cell>
          <cell r="CD690" t="str">
            <v>ICT</v>
          </cell>
          <cell r="CE690" t="str">
            <v>ICT</v>
          </cell>
          <cell r="CF690" t="str">
            <v>Government Transformation and Service Delivery</v>
          </cell>
          <cell r="CG690" t="str">
            <v>ICT</v>
          </cell>
          <cell r="CH690" t="str">
            <v>ICT</v>
          </cell>
          <cell r="CI690" t="str">
            <v>ICT</v>
          </cell>
          <cell r="CJ690" t="str">
            <v>ICT</v>
          </cell>
          <cell r="CK690" t="str">
            <v>Government Transformation and Service Delivery</v>
          </cell>
          <cell r="CL690" t="str">
            <v>Infrastructure and Construction</v>
          </cell>
          <cell r="CM690" t="str">
            <v>ICT</v>
          </cell>
          <cell r="CN690" t="str">
            <v>ICT</v>
          </cell>
          <cell r="CO690" t="str">
            <v>ICT</v>
          </cell>
          <cell r="CP690" t="str">
            <v>ICT</v>
          </cell>
          <cell r="CQ690" t="str">
            <v>Military Capability</v>
          </cell>
          <cell r="CR690" t="str">
            <v>Military Capability</v>
          </cell>
          <cell r="CS690" t="str">
            <v>Military Capability</v>
          </cell>
          <cell r="CT690" t="str">
            <v>Military Capability</v>
          </cell>
          <cell r="CU690" t="str">
            <v>Military Capability</v>
          </cell>
          <cell r="CV690" t="str">
            <v>Government Transformation and Service Delivery</v>
          </cell>
          <cell r="CW690" t="str">
            <v>Military Capability</v>
          </cell>
          <cell r="CX690" t="str">
            <v>Military Capability</v>
          </cell>
          <cell r="CY690" t="str">
            <v>Government Transformation and Service Delivery</v>
          </cell>
          <cell r="CZ690" t="str">
            <v>Military Capability</v>
          </cell>
          <cell r="DA690" t="str">
            <v>Government Transformation and Service Delivery</v>
          </cell>
          <cell r="DB690" t="str">
            <v>Military Capability</v>
          </cell>
          <cell r="DC690" t="str">
            <v>Military Capability</v>
          </cell>
          <cell r="DD690" t="str">
            <v>Military Capability</v>
          </cell>
          <cell r="DE690" t="str">
            <v>Military Capability</v>
          </cell>
          <cell r="DF690" t="str">
            <v>Military Capability</v>
          </cell>
          <cell r="DG690" t="str">
            <v>Military Capability</v>
          </cell>
          <cell r="DH690" t="str">
            <v>Government Transformation and Service Delivery</v>
          </cell>
          <cell r="DI690" t="str">
            <v>Military Capability</v>
          </cell>
          <cell r="DJ690" t="str">
            <v>Military Capability</v>
          </cell>
          <cell r="DK690" t="str">
            <v>Government Transformation and Service Delivery</v>
          </cell>
          <cell r="DL690" t="str">
            <v>Government Transformation and Service Delivery</v>
          </cell>
          <cell r="DM690" t="str">
            <v>Military Capability</v>
          </cell>
          <cell r="DN690" t="str">
            <v>Military Capability</v>
          </cell>
          <cell r="DO690" t="str">
            <v>Military Capability</v>
          </cell>
          <cell r="DP690" t="str">
            <v>Military Capability</v>
          </cell>
          <cell r="DQ690" t="str">
            <v>Military Capability</v>
          </cell>
          <cell r="DR690" t="str">
            <v>Military Capability</v>
          </cell>
          <cell r="DS690" t="str">
            <v>Government Transformation and Service Delivery</v>
          </cell>
          <cell r="DT690" t="str">
            <v>Military Capability</v>
          </cell>
          <cell r="DU690" t="str">
            <v>Military Capability</v>
          </cell>
          <cell r="DV690" t="str">
            <v>Military Capability</v>
          </cell>
          <cell r="DW690" t="str">
            <v>Infrastructure and Construction</v>
          </cell>
          <cell r="DX690" t="str">
            <v>ICT</v>
          </cell>
          <cell r="DY690" t="str">
            <v>ICT</v>
          </cell>
          <cell r="DZ690" t="str">
            <v>Government Transformation and Service Delivery</v>
          </cell>
          <cell r="EA690" t="str">
            <v>ICT</v>
          </cell>
          <cell r="EB690" t="str">
            <v>Government Transformation and Service Delivery</v>
          </cell>
          <cell r="EC690" t="str">
            <v>ICT</v>
          </cell>
          <cell r="ED690" t="str">
            <v>Government Transformation and Service Delivery</v>
          </cell>
          <cell r="EE690" t="str">
            <v>ICT</v>
          </cell>
          <cell r="EF690" t="str">
            <v>Government Transformation and Service Delivery</v>
          </cell>
          <cell r="EG690" t="str">
            <v>Government Transformation and Service Delivery</v>
          </cell>
          <cell r="EH690" t="str">
            <v>ICT</v>
          </cell>
          <cell r="EI690" t="str">
            <v>Government Transformation and Service Delivery</v>
          </cell>
          <cell r="EJ690" t="str">
            <v>Government Transformation and Service Delivery</v>
          </cell>
          <cell r="EL690">
            <v>47</v>
          </cell>
          <cell r="EM690">
            <v>33</v>
          </cell>
          <cell r="EN690">
            <v>25</v>
          </cell>
          <cell r="EO690">
            <v>34</v>
          </cell>
          <cell r="EP690">
            <v>139</v>
          </cell>
        </row>
        <row r="691">
          <cell r="B691"/>
          <cell r="C691" t="str">
            <v>Version 66</v>
          </cell>
          <cell r="D691">
            <v>3</v>
          </cell>
          <cell r="E691">
            <v>41730</v>
          </cell>
          <cell r="F691" t="str">
            <v>V8</v>
          </cell>
          <cell r="G691"/>
          <cell r="H691">
            <v>1.2</v>
          </cell>
          <cell r="I691" t="str">
            <v>v7</v>
          </cell>
          <cell r="J691">
            <v>42437</v>
          </cell>
          <cell r="K691"/>
          <cell r="L691" t="str">
            <v>v0.2</v>
          </cell>
          <cell r="M691" t="str">
            <v>v4.0</v>
          </cell>
          <cell r="N691">
            <v>4.3</v>
          </cell>
          <cell r="O691"/>
          <cell r="P691"/>
          <cell r="Q691"/>
          <cell r="R691"/>
          <cell r="S691"/>
          <cell r="T691">
            <v>2</v>
          </cell>
          <cell r="U691"/>
          <cell r="V691">
            <v>5</v>
          </cell>
          <cell r="W691">
            <v>4</v>
          </cell>
          <cell r="X691"/>
          <cell r="Y691" t="str">
            <v>Version1. 1st September 2015</v>
          </cell>
          <cell r="Z691">
            <v>1</v>
          </cell>
          <cell r="AA691" t="str">
            <v>Version 1.4; 5 September 2014</v>
          </cell>
          <cell r="AB691" t="str">
            <v>Version 3.2; 4 June 2015</v>
          </cell>
          <cell r="AC691"/>
          <cell r="AD691"/>
          <cell r="AE691"/>
          <cell r="AF691"/>
          <cell r="AG691"/>
          <cell r="AH691">
            <v>1</v>
          </cell>
          <cell r="AI691">
            <v>1.9</v>
          </cell>
          <cell r="AJ691" t="str">
            <v>July 2011 Updated BCS</v>
          </cell>
          <cell r="AK691"/>
          <cell r="AL691">
            <v>5.3</v>
          </cell>
          <cell r="AM691" t="str">
            <v>published jan 2016</v>
          </cell>
          <cell r="AN691" t="str">
            <v>Final</v>
          </cell>
          <cell r="AO691">
            <v>5</v>
          </cell>
          <cell r="AP691">
            <v>16</v>
          </cell>
          <cell r="AQ691"/>
          <cell r="AR691" t="str">
            <v>LTF 15.51</v>
          </cell>
          <cell r="AS691" t="str">
            <v>N/A</v>
          </cell>
          <cell r="AT691" t="str">
            <v>130215 SSF FBC Full Approval</v>
          </cell>
          <cell r="AU691" t="str">
            <v>N/A</v>
          </cell>
          <cell r="AV691" t="str">
            <v>N/A</v>
          </cell>
          <cell r="AW691"/>
          <cell r="AX691"/>
          <cell r="AY691"/>
          <cell r="AZ691"/>
          <cell r="BA691"/>
          <cell r="BB691"/>
          <cell r="BC691"/>
          <cell r="BD691"/>
          <cell r="BE691"/>
          <cell r="BF691" t="str">
            <v>not approved</v>
          </cell>
          <cell r="BG691"/>
          <cell r="BH691"/>
          <cell r="BI691"/>
          <cell r="BJ691"/>
          <cell r="BK691"/>
          <cell r="BL691"/>
          <cell r="BM691"/>
          <cell r="BN691"/>
          <cell r="BO691"/>
          <cell r="BP691" t="str">
            <v>v8 SC</v>
          </cell>
          <cell r="BQ691"/>
          <cell r="BR691"/>
          <cell r="BS691">
            <v>1</v>
          </cell>
          <cell r="BT691"/>
          <cell r="BU691" t="str">
            <v>Issue 2</v>
          </cell>
          <cell r="BV691"/>
          <cell r="BW691"/>
          <cell r="BX691" t="str">
            <v>v1 -Dec 2015</v>
          </cell>
          <cell r="BY691"/>
          <cell r="BZ691"/>
          <cell r="CA691"/>
          <cell r="CB691"/>
          <cell r="CC691"/>
          <cell r="CD691" t="str">
            <v>v4.1</v>
          </cell>
          <cell r="CE691"/>
          <cell r="CF691" t="str">
            <v>v2</v>
          </cell>
          <cell r="CG691"/>
          <cell r="CH691" t="str">
            <v>v1</v>
          </cell>
          <cell r="CI691">
            <v>1.8</v>
          </cell>
          <cell r="CJ691">
            <v>4.2300000000000004</v>
          </cell>
          <cell r="CK691" t="str">
            <v>V0.8</v>
          </cell>
          <cell r="CL691" t="str">
            <v>v1.0/Model v7.0</v>
          </cell>
          <cell r="CM691"/>
          <cell r="CN691" t="str">
            <v>March 2016 PBC</v>
          </cell>
          <cell r="CO691" t="str">
            <v>1.2.1</v>
          </cell>
          <cell r="CP691">
            <v>5.3</v>
          </cell>
          <cell r="CQ691"/>
          <cell r="CR691"/>
          <cell r="CS691"/>
          <cell r="CT691"/>
          <cell r="CU691"/>
          <cell r="CV691"/>
          <cell r="CW691"/>
          <cell r="CX691"/>
          <cell r="CY691"/>
          <cell r="CZ691"/>
          <cell r="DA691"/>
          <cell r="DB691"/>
          <cell r="DC691"/>
          <cell r="DD691"/>
          <cell r="DE691"/>
          <cell r="DF691"/>
          <cell r="DG691"/>
          <cell r="DH691"/>
          <cell r="DI691"/>
          <cell r="DJ691"/>
          <cell r="DK691"/>
          <cell r="DL691"/>
          <cell r="DM691"/>
          <cell r="DN691"/>
          <cell r="DO691"/>
          <cell r="DP691"/>
          <cell r="DQ691"/>
          <cell r="DR691"/>
          <cell r="DS691"/>
          <cell r="DT691"/>
          <cell r="DU691"/>
          <cell r="DV691"/>
          <cell r="DW691">
            <v>1</v>
          </cell>
          <cell r="DX691">
            <v>1</v>
          </cell>
          <cell r="DY691" t="str">
            <v>V0.1</v>
          </cell>
          <cell r="DZ691">
            <v>41791</v>
          </cell>
          <cell r="EA691" t="str">
            <v>v1.0</v>
          </cell>
          <cell r="EB691" t="str">
            <v>v0.19</v>
          </cell>
          <cell r="EC691">
            <v>2</v>
          </cell>
          <cell r="ED691"/>
          <cell r="EE691"/>
          <cell r="EF691" t="str">
            <v>v2a</v>
          </cell>
          <cell r="EG691" t="str">
            <v>v2.1</v>
          </cell>
          <cell r="EH691" t="str">
            <v>v4</v>
          </cell>
          <cell r="EI691"/>
          <cell r="EJ691"/>
        </row>
        <row r="692">
          <cell r="B692">
            <v>15.29</v>
          </cell>
          <cell r="C692">
            <v>180.6</v>
          </cell>
          <cell r="D692">
            <v>225</v>
          </cell>
          <cell r="E692">
            <v>32.299999999999997</v>
          </cell>
          <cell r="F692">
            <v>752.7</v>
          </cell>
          <cell r="G692">
            <v>12.5</v>
          </cell>
          <cell r="H692">
            <v>178.7</v>
          </cell>
          <cell r="I692">
            <v>266.5</v>
          </cell>
          <cell r="J692">
            <v>42</v>
          </cell>
          <cell r="K692">
            <v>6.5</v>
          </cell>
          <cell r="L692">
            <v>26.1</v>
          </cell>
          <cell r="M692">
            <v>20172</v>
          </cell>
          <cell r="N692">
            <v>8.1</v>
          </cell>
          <cell r="O692">
            <v>594.9</v>
          </cell>
          <cell r="P692">
            <v>338.31275299999999</v>
          </cell>
          <cell r="Q692">
            <v>2223.9</v>
          </cell>
          <cell r="R692">
            <v>43</v>
          </cell>
          <cell r="S692">
            <v>269</v>
          </cell>
          <cell r="T692">
            <v>25.8</v>
          </cell>
          <cell r="U692">
            <v>3900</v>
          </cell>
          <cell r="V692">
            <v>3860</v>
          </cell>
          <cell r="W692">
            <v>6849.9</v>
          </cell>
          <cell r="X692"/>
          <cell r="Y692">
            <v>171.3</v>
          </cell>
          <cell r="Z692">
            <v>85.2</v>
          </cell>
          <cell r="AA692">
            <v>318.42</v>
          </cell>
          <cell r="AB692">
            <v>4159.8</v>
          </cell>
          <cell r="AC692">
            <v>540.09955600000001</v>
          </cell>
          <cell r="AD692">
            <v>4398.1099999999997</v>
          </cell>
          <cell r="AE692">
            <v>2497.3526603437799</v>
          </cell>
          <cell r="AF692">
            <v>46.63</v>
          </cell>
          <cell r="AG692">
            <v>1382.1</v>
          </cell>
          <cell r="AH692">
            <v>1275.7</v>
          </cell>
          <cell r="AI692"/>
          <cell r="AJ692">
            <v>4.3710000000000004</v>
          </cell>
          <cell r="AK692"/>
          <cell r="AL692"/>
          <cell r="AM692"/>
          <cell r="AN692"/>
          <cell r="AO692">
            <v>3953</v>
          </cell>
          <cell r="AP692"/>
          <cell r="AQ692"/>
          <cell r="AR692"/>
          <cell r="AS692" t="str">
            <v xml:space="preserve">318.9m </v>
          </cell>
          <cell r="AT692"/>
          <cell r="AU692"/>
          <cell r="AV692"/>
          <cell r="AW692">
            <v>250</v>
          </cell>
          <cell r="AX692">
            <v>11.93</v>
          </cell>
          <cell r="AY692">
            <v>164.21</v>
          </cell>
          <cell r="AZ692">
            <v>195.53</v>
          </cell>
          <cell r="BA692">
            <v>18.940000000000001</v>
          </cell>
          <cell r="BB692">
            <v>6.1829999999999998</v>
          </cell>
          <cell r="BC692">
            <v>326.36</v>
          </cell>
          <cell r="BD692">
            <v>478.72</v>
          </cell>
          <cell r="BE692">
            <v>266.2</v>
          </cell>
          <cell r="BF692">
            <v>165</v>
          </cell>
          <cell r="BG692">
            <v>17.899999999999999</v>
          </cell>
          <cell r="BH692">
            <v>2</v>
          </cell>
          <cell r="BI692">
            <v>17.399999999999999</v>
          </cell>
          <cell r="BJ692">
            <v>40.292677696627699</v>
          </cell>
          <cell r="BK692">
            <v>94.22</v>
          </cell>
          <cell r="BL692">
            <v>20.399999999999999</v>
          </cell>
          <cell r="BM692">
            <v>31</v>
          </cell>
          <cell r="BN692">
            <v>882.98</v>
          </cell>
          <cell r="BO692">
            <v>140.93165101247999</v>
          </cell>
          <cell r="BP692">
            <v>60</v>
          </cell>
          <cell r="BQ692">
            <v>995.4</v>
          </cell>
          <cell r="BR692">
            <v>607.06299999999999</v>
          </cell>
          <cell r="BS692">
            <v>520.86599999999999</v>
          </cell>
          <cell r="BT692">
            <v>533.5</v>
          </cell>
          <cell r="BU692">
            <v>373.5</v>
          </cell>
          <cell r="BV692">
            <v>64.69</v>
          </cell>
          <cell r="BW692">
            <v>1990.454</v>
          </cell>
          <cell r="BX692">
            <v>7108.3810000000003</v>
          </cell>
          <cell r="BY692">
            <v>46</v>
          </cell>
          <cell r="BZ692">
            <v>62.5</v>
          </cell>
          <cell r="CA692">
            <v>105.4</v>
          </cell>
          <cell r="CB692">
            <v>64.900000000000006</v>
          </cell>
          <cell r="CC692">
            <v>1922.9</v>
          </cell>
          <cell r="CD692">
            <v>6310</v>
          </cell>
          <cell r="CE692">
            <v>87.35</v>
          </cell>
          <cell r="CF692">
            <v>197.6</v>
          </cell>
          <cell r="CG692">
            <v>1522.4</v>
          </cell>
          <cell r="CH692"/>
          <cell r="CI692">
            <v>171.46</v>
          </cell>
          <cell r="CJ692">
            <v>112.1</v>
          </cell>
          <cell r="CK692">
            <v>561.79999999999995</v>
          </cell>
          <cell r="CL692">
            <v>2802.7</v>
          </cell>
          <cell r="CM692">
            <v>147</v>
          </cell>
          <cell r="CN692">
            <v>208.8</v>
          </cell>
          <cell r="CO692">
            <v>128.15</v>
          </cell>
          <cell r="CP692">
            <v>106</v>
          </cell>
          <cell r="CQ692">
            <v>3672.701</v>
          </cell>
          <cell r="CR692">
            <v>765.23900000000003</v>
          </cell>
          <cell r="CS692">
            <v>6379.4390000000003</v>
          </cell>
          <cell r="CT692">
            <v>1612.7090000000001</v>
          </cell>
          <cell r="CU692">
            <v>744.78300000000002</v>
          </cell>
          <cell r="CV692">
            <v>2008.5049999999999</v>
          </cell>
          <cell r="CW692">
            <v>1856.758</v>
          </cell>
          <cell r="CX692">
            <v>9869.6989999999987</v>
          </cell>
          <cell r="CY692">
            <v>21.800999999999998</v>
          </cell>
          <cell r="CZ692">
            <v>21355.093000000001</v>
          </cell>
          <cell r="DA692">
            <v>146.73400000000001</v>
          </cell>
          <cell r="DB692">
            <v>2203.3449999999998</v>
          </cell>
          <cell r="DC692">
            <v>393.37699999999995</v>
          </cell>
          <cell r="DD692">
            <v>531.96599999999989</v>
          </cell>
          <cell r="DE692">
            <v>6027.3539999999994</v>
          </cell>
          <cell r="DF692">
            <v>11163.531000000001</v>
          </cell>
          <cell r="DG692">
            <v>13393.26</v>
          </cell>
          <cell r="DH692">
            <v>652.41499999999996</v>
          </cell>
          <cell r="DI692">
            <v>596.49899999999991</v>
          </cell>
          <cell r="DJ692">
            <v>1783.163</v>
          </cell>
          <cell r="DK692">
            <v>211.07900000000001</v>
          </cell>
          <cell r="DL692">
            <v>1231.1480000000001</v>
          </cell>
          <cell r="DM692">
            <v>20301.41</v>
          </cell>
          <cell r="DN692">
            <v>4424.3779999999997</v>
          </cell>
          <cell r="DO692">
            <v>850.6579999999999</v>
          </cell>
          <cell r="DP692">
            <v>7355.7910000000002</v>
          </cell>
          <cell r="DQ692">
            <v>416.52500000000003</v>
          </cell>
          <cell r="DR692">
            <v>33437.728000000003</v>
          </cell>
          <cell r="DS692">
            <v>379.06599999999997</v>
          </cell>
          <cell r="DT692">
            <v>18251.600999999999</v>
          </cell>
          <cell r="DU692">
            <v>1116.75</v>
          </cell>
          <cell r="DV692">
            <v>1609.2449999999999</v>
          </cell>
          <cell r="DW692">
            <v>40</v>
          </cell>
          <cell r="DX692">
            <v>247.64</v>
          </cell>
          <cell r="DY692">
            <v>47.72</v>
          </cell>
          <cell r="DZ692">
            <v>83.6</v>
          </cell>
          <cell r="EA692">
            <v>382.87</v>
          </cell>
          <cell r="EB692">
            <v>1241</v>
          </cell>
          <cell r="EC692">
            <v>56.4</v>
          </cell>
          <cell r="ED692">
            <v>19.1856455825938</v>
          </cell>
          <cell r="EE692" t="str">
            <v>closed</v>
          </cell>
          <cell r="EF692">
            <v>135.5</v>
          </cell>
          <cell r="EG692">
            <v>84.58</v>
          </cell>
          <cell r="EH692">
            <v>25.734000000000002</v>
          </cell>
          <cell r="EI692">
            <v>283.02999999999997</v>
          </cell>
          <cell r="EJ692">
            <v>905</v>
          </cell>
        </row>
        <row r="693">
          <cell r="B693" t="str">
            <v>-</v>
          </cell>
          <cell r="C693" t="str">
            <v>-</v>
          </cell>
          <cell r="D693" t="str">
            <v>-</v>
          </cell>
          <cell r="E693" t="str">
            <v>-</v>
          </cell>
          <cell r="F693" t="str">
            <v>-</v>
          </cell>
          <cell r="G693" t="str">
            <v>-</v>
          </cell>
          <cell r="H693" t="str">
            <v>-</v>
          </cell>
          <cell r="I693" t="str">
            <v>-</v>
          </cell>
          <cell r="J693" t="str">
            <v>-</v>
          </cell>
          <cell r="K693" t="str">
            <v>-</v>
          </cell>
          <cell r="L693" t="str">
            <v>-</v>
          </cell>
          <cell r="M693" t="str">
            <v>-</v>
          </cell>
          <cell r="N693" t="str">
            <v>-</v>
          </cell>
          <cell r="O693" t="str">
            <v>-</v>
          </cell>
          <cell r="P693" t="str">
            <v>-</v>
          </cell>
          <cell r="Q693" t="str">
            <v>-</v>
          </cell>
          <cell r="R693" t="str">
            <v>-</v>
          </cell>
          <cell r="S693" t="str">
            <v>-</v>
          </cell>
          <cell r="T693" t="str">
            <v>-</v>
          </cell>
          <cell r="U693" t="str">
            <v>-</v>
          </cell>
          <cell r="V693" t="str">
            <v>-</v>
          </cell>
          <cell r="W693" t="str">
            <v>-</v>
          </cell>
          <cell r="X693" t="str">
            <v>-</v>
          </cell>
          <cell r="Y693" t="str">
            <v>-</v>
          </cell>
          <cell r="Z693" t="str">
            <v>-</v>
          </cell>
          <cell r="AA693" t="str">
            <v>-</v>
          </cell>
          <cell r="AB693" t="str">
            <v>-</v>
          </cell>
          <cell r="AC693" t="str">
            <v>-</v>
          </cell>
          <cell r="AD693" t="str">
            <v>-</v>
          </cell>
          <cell r="AE693" t="str">
            <v>Yes</v>
          </cell>
          <cell r="AF693" t="str">
            <v>-</v>
          </cell>
          <cell r="AG693"/>
          <cell r="AH693"/>
          <cell r="AI693"/>
          <cell r="AJ693"/>
          <cell r="AK693"/>
          <cell r="AL693"/>
          <cell r="AM693"/>
          <cell r="AN693"/>
          <cell r="AO693"/>
          <cell r="AP693"/>
          <cell r="AQ693"/>
          <cell r="AR693"/>
          <cell r="AS693"/>
          <cell r="AT693"/>
          <cell r="AU693"/>
          <cell r="AV693"/>
          <cell r="AW693" t="str">
            <v>-</v>
          </cell>
          <cell r="AX693" t="str">
            <v>-</v>
          </cell>
          <cell r="AY693" t="str">
            <v>-</v>
          </cell>
          <cell r="AZ693" t="str">
            <v>-</v>
          </cell>
          <cell r="BA693" t="str">
            <v>-</v>
          </cell>
          <cell r="BB693" t="str">
            <v>-</v>
          </cell>
          <cell r="BC693" t="str">
            <v>-</v>
          </cell>
          <cell r="BD693" t="str">
            <v>-</v>
          </cell>
          <cell r="BE693" t="str">
            <v>-</v>
          </cell>
          <cell r="BF693" t="str">
            <v>-</v>
          </cell>
          <cell r="BG693" t="str">
            <v>-</v>
          </cell>
          <cell r="BH693" t="str">
            <v>-</v>
          </cell>
          <cell r="BI693" t="str">
            <v>-</v>
          </cell>
          <cell r="BJ693" t="str">
            <v>Yes</v>
          </cell>
          <cell r="BK693" t="str">
            <v>-</v>
          </cell>
          <cell r="BL693" t="str">
            <v>-</v>
          </cell>
          <cell r="BM693" t="str">
            <v>-</v>
          </cell>
          <cell r="BN693" t="str">
            <v>-</v>
          </cell>
          <cell r="BO693" t="str">
            <v>-</v>
          </cell>
          <cell r="BP693" t="str">
            <v>-</v>
          </cell>
          <cell r="BQ693" t="str">
            <v>-</v>
          </cell>
          <cell r="BR693" t="str">
            <v>-</v>
          </cell>
          <cell r="BS693" t="str">
            <v>-</v>
          </cell>
          <cell r="BT693" t="str">
            <v>-</v>
          </cell>
          <cell r="BU693" t="str">
            <v>-</v>
          </cell>
          <cell r="BV693" t="str">
            <v>-</v>
          </cell>
          <cell r="BW693" t="str">
            <v>Yes</v>
          </cell>
          <cell r="BX693" t="str">
            <v>-</v>
          </cell>
          <cell r="BY693" t="str">
            <v>-</v>
          </cell>
          <cell r="BZ693" t="str">
            <v>-</v>
          </cell>
          <cell r="CA693" t="str">
            <v>-</v>
          </cell>
          <cell r="CB693" t="str">
            <v>-</v>
          </cell>
          <cell r="CC693" t="str">
            <v>-</v>
          </cell>
          <cell r="CD693" t="str">
            <v>-</v>
          </cell>
          <cell r="CE693" t="str">
            <v>-</v>
          </cell>
          <cell r="CF693" t="str">
            <v>-</v>
          </cell>
          <cell r="CG693" t="str">
            <v>-</v>
          </cell>
          <cell r="CH693" t="str">
            <v>-</v>
          </cell>
          <cell r="CI693" t="str">
            <v>-</v>
          </cell>
          <cell r="CJ693" t="str">
            <v>-</v>
          </cell>
          <cell r="CK693" t="str">
            <v>-</v>
          </cell>
          <cell r="CL693" t="str">
            <v>-</v>
          </cell>
          <cell r="CM693" t="str">
            <v>-</v>
          </cell>
          <cell r="CN693" t="str">
            <v>-</v>
          </cell>
          <cell r="CO693" t="str">
            <v>-</v>
          </cell>
          <cell r="CP693" t="str">
            <v>-</v>
          </cell>
          <cell r="CQ693"/>
          <cell r="CR693"/>
          <cell r="CS693"/>
          <cell r="CT693"/>
          <cell r="CU693"/>
          <cell r="CV693"/>
          <cell r="CW693"/>
          <cell r="CX693"/>
          <cell r="CY693"/>
          <cell r="CZ693"/>
          <cell r="DA693"/>
          <cell r="DB693"/>
          <cell r="DC693"/>
          <cell r="DD693"/>
          <cell r="DE693"/>
          <cell r="DF693"/>
          <cell r="DG693"/>
          <cell r="DH693"/>
          <cell r="DI693"/>
          <cell r="DJ693"/>
          <cell r="DK693"/>
          <cell r="DL693"/>
          <cell r="DM693"/>
          <cell r="DN693"/>
          <cell r="DO693"/>
          <cell r="DP693"/>
          <cell r="DQ693"/>
          <cell r="DR693"/>
          <cell r="DS693"/>
          <cell r="DT693"/>
          <cell r="DU693"/>
          <cell r="DV693"/>
          <cell r="DW693" t="str">
            <v>-</v>
          </cell>
          <cell r="DX693"/>
          <cell r="DY693" t="str">
            <v>-</v>
          </cell>
          <cell r="DZ693" t="str">
            <v>-</v>
          </cell>
          <cell r="EA693" t="str">
            <v>-</v>
          </cell>
          <cell r="EB693" t="str">
            <v>-</v>
          </cell>
          <cell r="EC693" t="str">
            <v>-</v>
          </cell>
          <cell r="ED693" t="str">
            <v>-</v>
          </cell>
          <cell r="EE693" t="str">
            <v>-</v>
          </cell>
          <cell r="EF693" t="str">
            <v>-</v>
          </cell>
          <cell r="EG693" t="str">
            <v>-</v>
          </cell>
          <cell r="EH693" t="str">
            <v>-</v>
          </cell>
          <cell r="EI693" t="str">
            <v>-</v>
          </cell>
          <cell r="EJ693" t="str">
            <v>-</v>
          </cell>
        </row>
        <row r="694">
          <cell r="B694">
            <v>0</v>
          </cell>
          <cell r="C694">
            <v>0</v>
          </cell>
          <cell r="D694">
            <v>0</v>
          </cell>
          <cell r="E694">
            <v>0</v>
          </cell>
          <cell r="F694">
            <v>0</v>
          </cell>
          <cell r="G694">
            <v>0</v>
          </cell>
          <cell r="H694">
            <v>0</v>
          </cell>
          <cell r="I694">
            <v>0</v>
          </cell>
          <cell r="J694">
            <v>0</v>
          </cell>
          <cell r="K694">
            <v>0</v>
          </cell>
          <cell r="L694">
            <v>0</v>
          </cell>
          <cell r="M694">
            <v>0</v>
          </cell>
          <cell r="N694">
            <v>0</v>
          </cell>
          <cell r="O694">
            <v>0</v>
          </cell>
          <cell r="P694">
            <v>0</v>
          </cell>
          <cell r="Q694">
            <v>0</v>
          </cell>
          <cell r="R694">
            <v>0</v>
          </cell>
          <cell r="S694">
            <v>0</v>
          </cell>
          <cell r="T694">
            <v>0</v>
          </cell>
          <cell r="U694">
            <v>0</v>
          </cell>
          <cell r="V694">
            <v>0</v>
          </cell>
          <cell r="W694">
            <v>0</v>
          </cell>
          <cell r="X694">
            <v>0</v>
          </cell>
          <cell r="Y694">
            <v>0</v>
          </cell>
          <cell r="Z694">
            <v>0</v>
          </cell>
          <cell r="AA694">
            <v>0</v>
          </cell>
          <cell r="AB694">
            <v>0</v>
          </cell>
          <cell r="AC694">
            <v>0</v>
          </cell>
          <cell r="AD694">
            <v>0</v>
          </cell>
          <cell r="AE694">
            <v>0</v>
          </cell>
          <cell r="AF694">
            <v>0</v>
          </cell>
          <cell r="AG694">
            <v>0</v>
          </cell>
          <cell r="AH694">
            <v>0</v>
          </cell>
          <cell r="AI694">
            <v>0</v>
          </cell>
          <cell r="AJ694">
            <v>0</v>
          </cell>
          <cell r="AK694">
            <v>0</v>
          </cell>
          <cell r="AL694">
            <v>0</v>
          </cell>
          <cell r="AM694">
            <v>0</v>
          </cell>
          <cell r="AN694">
            <v>0</v>
          </cell>
          <cell r="AO694">
            <v>0</v>
          </cell>
          <cell r="AP694">
            <v>0</v>
          </cell>
          <cell r="AQ694">
            <v>0</v>
          </cell>
          <cell r="AR694">
            <v>0</v>
          </cell>
          <cell r="AS694">
            <v>0</v>
          </cell>
          <cell r="AT694">
            <v>0</v>
          </cell>
          <cell r="AU694">
            <v>0</v>
          </cell>
          <cell r="AV694">
            <v>0</v>
          </cell>
          <cell r="AW694">
            <v>0</v>
          </cell>
          <cell r="AX694">
            <v>0</v>
          </cell>
          <cell r="AY694">
            <v>0</v>
          </cell>
          <cell r="AZ694">
            <v>0</v>
          </cell>
          <cell r="BA694">
            <v>0</v>
          </cell>
          <cell r="BB694">
            <v>0</v>
          </cell>
          <cell r="BC694">
            <v>0</v>
          </cell>
          <cell r="BD694">
            <v>0</v>
          </cell>
          <cell r="BE694">
            <v>0</v>
          </cell>
          <cell r="BF694">
            <v>0</v>
          </cell>
          <cell r="BG694">
            <v>0</v>
          </cell>
          <cell r="BH694">
            <v>0</v>
          </cell>
          <cell r="BI694">
            <v>0</v>
          </cell>
          <cell r="BJ694">
            <v>0</v>
          </cell>
          <cell r="BK694">
            <v>0</v>
          </cell>
          <cell r="BL694">
            <v>0</v>
          </cell>
          <cell r="BM694">
            <v>0</v>
          </cell>
          <cell r="BN694">
            <v>0</v>
          </cell>
          <cell r="BO694">
            <v>0</v>
          </cell>
          <cell r="BP694">
            <v>0</v>
          </cell>
          <cell r="BQ694">
            <v>0</v>
          </cell>
          <cell r="BR694">
            <v>0</v>
          </cell>
          <cell r="BS694">
            <v>0</v>
          </cell>
          <cell r="BT694">
            <v>0</v>
          </cell>
          <cell r="BU694">
            <v>0</v>
          </cell>
          <cell r="BV694">
            <v>0</v>
          </cell>
          <cell r="BW694">
            <v>0</v>
          </cell>
          <cell r="BX694">
            <v>0</v>
          </cell>
          <cell r="BY694">
            <v>0</v>
          </cell>
          <cell r="BZ694">
            <v>0</v>
          </cell>
          <cell r="CA694">
            <v>0</v>
          </cell>
          <cell r="CB694">
            <v>0</v>
          </cell>
          <cell r="CC694">
            <v>0</v>
          </cell>
          <cell r="CD694">
            <v>0</v>
          </cell>
          <cell r="CE694">
            <v>0</v>
          </cell>
          <cell r="CF694">
            <v>0</v>
          </cell>
          <cell r="CG694">
            <v>0</v>
          </cell>
          <cell r="CH694">
            <v>0</v>
          </cell>
          <cell r="CI694">
            <v>0</v>
          </cell>
          <cell r="CJ694">
            <v>0</v>
          </cell>
          <cell r="CK694">
            <v>0</v>
          </cell>
          <cell r="CL694">
            <v>0</v>
          </cell>
          <cell r="CM694">
            <v>0</v>
          </cell>
          <cell r="CN694">
            <v>0</v>
          </cell>
          <cell r="CO694">
            <v>0</v>
          </cell>
          <cell r="CP694">
            <v>0</v>
          </cell>
          <cell r="CQ694"/>
          <cell r="CR694"/>
          <cell r="CS694"/>
          <cell r="CT694"/>
          <cell r="CU694"/>
          <cell r="CV694"/>
          <cell r="CW694"/>
          <cell r="CX694"/>
          <cell r="CY694"/>
          <cell r="CZ694"/>
          <cell r="DA694"/>
          <cell r="DB694"/>
          <cell r="DC694"/>
          <cell r="DD694"/>
          <cell r="DE694"/>
          <cell r="DF694"/>
          <cell r="DG694"/>
          <cell r="DH694"/>
          <cell r="DI694"/>
          <cell r="DJ694"/>
          <cell r="DK694"/>
          <cell r="DL694"/>
          <cell r="DM694"/>
          <cell r="DN694"/>
          <cell r="DO694"/>
          <cell r="DP694"/>
          <cell r="DQ694"/>
          <cell r="DR694"/>
          <cell r="DS694"/>
          <cell r="DT694"/>
          <cell r="DU694"/>
          <cell r="DV694"/>
          <cell r="DW694">
            <v>0</v>
          </cell>
          <cell r="DX694">
            <v>0</v>
          </cell>
          <cell r="DY694">
            <v>0</v>
          </cell>
          <cell r="DZ694">
            <v>0</v>
          </cell>
          <cell r="EA694">
            <v>0</v>
          </cell>
          <cell r="EB694">
            <v>0</v>
          </cell>
          <cell r="EC694">
            <v>0</v>
          </cell>
          <cell r="ED694">
            <v>0</v>
          </cell>
          <cell r="EE694">
            <v>0</v>
          </cell>
          <cell r="EF694">
            <v>0</v>
          </cell>
          <cell r="EG694">
            <v>0</v>
          </cell>
          <cell r="EH694">
            <v>0</v>
          </cell>
          <cell r="EI694">
            <v>0</v>
          </cell>
          <cell r="EJ694">
            <v>0</v>
          </cell>
        </row>
        <row r="695">
          <cell r="B695">
            <v>0</v>
          </cell>
          <cell r="C695">
            <v>0</v>
          </cell>
          <cell r="D695">
            <v>0</v>
          </cell>
          <cell r="E695">
            <v>0</v>
          </cell>
          <cell r="F695">
            <v>0</v>
          </cell>
          <cell r="G695">
            <v>0</v>
          </cell>
          <cell r="H695">
            <v>0</v>
          </cell>
          <cell r="I695">
            <v>0</v>
          </cell>
          <cell r="J695">
            <v>0</v>
          </cell>
          <cell r="K695">
            <v>0</v>
          </cell>
          <cell r="L695">
            <v>0</v>
          </cell>
          <cell r="M695">
            <v>0</v>
          </cell>
          <cell r="N695">
            <v>0</v>
          </cell>
          <cell r="O695">
            <v>0</v>
          </cell>
          <cell r="P695">
            <v>0</v>
          </cell>
          <cell r="Q695">
            <v>0</v>
          </cell>
          <cell r="R695">
            <v>0</v>
          </cell>
          <cell r="S695">
            <v>0</v>
          </cell>
          <cell r="T695">
            <v>0</v>
          </cell>
          <cell r="U695">
            <v>0</v>
          </cell>
          <cell r="V695">
            <v>0</v>
          </cell>
          <cell r="W695">
            <v>0</v>
          </cell>
          <cell r="X695">
            <v>0</v>
          </cell>
          <cell r="Y695">
            <v>0</v>
          </cell>
          <cell r="Z695">
            <v>0</v>
          </cell>
          <cell r="AA695">
            <v>0</v>
          </cell>
          <cell r="AB695">
            <v>0</v>
          </cell>
          <cell r="AC695">
            <v>0</v>
          </cell>
          <cell r="AD695">
            <v>0</v>
          </cell>
          <cell r="AE695">
            <v>0</v>
          </cell>
          <cell r="AF695">
            <v>0</v>
          </cell>
          <cell r="AG695">
            <v>0</v>
          </cell>
          <cell r="AH695">
            <v>0</v>
          </cell>
          <cell r="AI695">
            <v>0</v>
          </cell>
          <cell r="AJ695">
            <v>0</v>
          </cell>
          <cell r="AK695">
            <v>0</v>
          </cell>
          <cell r="AL695">
            <v>0</v>
          </cell>
          <cell r="AM695">
            <v>0</v>
          </cell>
          <cell r="AN695">
            <v>0</v>
          </cell>
          <cell r="AO695">
            <v>0</v>
          </cell>
          <cell r="AP695">
            <v>0</v>
          </cell>
          <cell r="AQ695">
            <v>0</v>
          </cell>
          <cell r="AR695">
            <v>0</v>
          </cell>
          <cell r="AS695">
            <v>0</v>
          </cell>
          <cell r="AT695">
            <v>0</v>
          </cell>
          <cell r="AU695">
            <v>0</v>
          </cell>
          <cell r="AV695">
            <v>0</v>
          </cell>
          <cell r="AW695">
            <v>0</v>
          </cell>
          <cell r="AX695">
            <v>0</v>
          </cell>
          <cell r="AY695">
            <v>0</v>
          </cell>
          <cell r="AZ695">
            <v>0</v>
          </cell>
          <cell r="BA695">
            <v>0</v>
          </cell>
          <cell r="BB695">
            <v>0</v>
          </cell>
          <cell r="BC695">
            <v>0</v>
          </cell>
          <cell r="BD695">
            <v>0</v>
          </cell>
          <cell r="BE695">
            <v>0</v>
          </cell>
          <cell r="BF695">
            <v>0</v>
          </cell>
          <cell r="BG695">
            <v>0</v>
          </cell>
          <cell r="BH695">
            <v>0</v>
          </cell>
          <cell r="BI695">
            <v>0</v>
          </cell>
          <cell r="BJ695">
            <v>0</v>
          </cell>
          <cell r="BK695">
            <v>0</v>
          </cell>
          <cell r="BL695">
            <v>0</v>
          </cell>
          <cell r="BM695">
            <v>0</v>
          </cell>
          <cell r="BN695">
            <v>0</v>
          </cell>
          <cell r="BO695">
            <v>0</v>
          </cell>
          <cell r="BP695">
            <v>0</v>
          </cell>
          <cell r="BQ695">
            <v>0</v>
          </cell>
          <cell r="BR695">
            <v>0</v>
          </cell>
          <cell r="BS695">
            <v>0</v>
          </cell>
          <cell r="BT695">
            <v>0</v>
          </cell>
          <cell r="BU695">
            <v>0</v>
          </cell>
          <cell r="BV695">
            <v>0</v>
          </cell>
          <cell r="BW695">
            <v>0</v>
          </cell>
          <cell r="BX695">
            <v>0</v>
          </cell>
          <cell r="BY695">
            <v>0</v>
          </cell>
          <cell r="BZ695">
            <v>0</v>
          </cell>
          <cell r="CA695">
            <v>0</v>
          </cell>
          <cell r="CB695">
            <v>0</v>
          </cell>
          <cell r="CC695">
            <v>0</v>
          </cell>
          <cell r="CD695">
            <v>0</v>
          </cell>
          <cell r="CE695">
            <v>0</v>
          </cell>
          <cell r="CF695">
            <v>0</v>
          </cell>
          <cell r="CG695">
            <v>0</v>
          </cell>
          <cell r="CH695">
            <v>0</v>
          </cell>
          <cell r="CI695">
            <v>0</v>
          </cell>
          <cell r="CJ695">
            <v>0</v>
          </cell>
          <cell r="CK695">
            <v>0</v>
          </cell>
          <cell r="CL695">
            <v>0</v>
          </cell>
          <cell r="CM695">
            <v>0</v>
          </cell>
          <cell r="CN695">
            <v>0</v>
          </cell>
          <cell r="CO695">
            <v>0</v>
          </cell>
          <cell r="CP695">
            <v>0</v>
          </cell>
          <cell r="CQ695"/>
          <cell r="CR695"/>
          <cell r="CS695"/>
          <cell r="CT695"/>
          <cell r="CU695"/>
          <cell r="CV695"/>
          <cell r="CW695"/>
          <cell r="CX695"/>
          <cell r="CY695"/>
          <cell r="CZ695"/>
          <cell r="DA695"/>
          <cell r="DB695"/>
          <cell r="DC695"/>
          <cell r="DD695"/>
          <cell r="DE695"/>
          <cell r="DF695"/>
          <cell r="DG695"/>
          <cell r="DH695"/>
          <cell r="DI695"/>
          <cell r="DJ695"/>
          <cell r="DK695"/>
          <cell r="DL695"/>
          <cell r="DM695"/>
          <cell r="DN695"/>
          <cell r="DO695"/>
          <cell r="DP695"/>
          <cell r="DQ695"/>
          <cell r="DR695"/>
          <cell r="DS695"/>
          <cell r="DT695"/>
          <cell r="DU695"/>
          <cell r="DV695"/>
          <cell r="DW695">
            <v>0</v>
          </cell>
          <cell r="DX695">
            <v>0</v>
          </cell>
          <cell r="DY695">
            <v>0</v>
          </cell>
          <cell r="DZ695">
            <v>0</v>
          </cell>
          <cell r="EA695">
            <v>0</v>
          </cell>
          <cell r="EB695">
            <v>0</v>
          </cell>
          <cell r="EC695">
            <v>0</v>
          </cell>
          <cell r="ED695">
            <v>0</v>
          </cell>
          <cell r="EE695">
            <v>0</v>
          </cell>
          <cell r="EF695">
            <v>0</v>
          </cell>
          <cell r="EG695">
            <v>0</v>
          </cell>
          <cell r="EH695">
            <v>0</v>
          </cell>
          <cell r="EI695">
            <v>0</v>
          </cell>
          <cell r="EJ695">
            <v>0</v>
          </cell>
        </row>
        <row r="696">
          <cell r="B696">
            <v>0</v>
          </cell>
          <cell r="C696">
            <v>0</v>
          </cell>
          <cell r="D696">
            <v>0</v>
          </cell>
          <cell r="E696">
            <v>0</v>
          </cell>
          <cell r="F696">
            <v>0</v>
          </cell>
          <cell r="G696">
            <v>0</v>
          </cell>
          <cell r="H696">
            <v>0</v>
          </cell>
          <cell r="I696">
            <v>0</v>
          </cell>
          <cell r="J696">
            <v>0</v>
          </cell>
          <cell r="K696">
            <v>0</v>
          </cell>
          <cell r="L696">
            <v>0</v>
          </cell>
          <cell r="M696">
            <v>0</v>
          </cell>
          <cell r="N696">
            <v>0</v>
          </cell>
          <cell r="O696">
            <v>0</v>
          </cell>
          <cell r="P696">
            <v>0</v>
          </cell>
          <cell r="Q696">
            <v>0</v>
          </cell>
          <cell r="R696">
            <v>0</v>
          </cell>
          <cell r="S696">
            <v>0</v>
          </cell>
          <cell r="T696">
            <v>0</v>
          </cell>
          <cell r="U696">
            <v>0</v>
          </cell>
          <cell r="V696">
            <v>0</v>
          </cell>
          <cell r="W696">
            <v>0</v>
          </cell>
          <cell r="X696">
            <v>0</v>
          </cell>
          <cell r="Y696">
            <v>0</v>
          </cell>
          <cell r="Z696">
            <v>0</v>
          </cell>
          <cell r="AA696">
            <v>0</v>
          </cell>
          <cell r="AB696">
            <v>0</v>
          </cell>
          <cell r="AC696">
            <v>0</v>
          </cell>
          <cell r="AD696">
            <v>0</v>
          </cell>
          <cell r="AE696">
            <v>0</v>
          </cell>
          <cell r="AF696">
            <v>0</v>
          </cell>
          <cell r="AG696">
            <v>0</v>
          </cell>
          <cell r="AH696">
            <v>0</v>
          </cell>
          <cell r="AI696">
            <v>0</v>
          </cell>
          <cell r="AJ696">
            <v>0</v>
          </cell>
          <cell r="AK696">
            <v>0</v>
          </cell>
          <cell r="AL696">
            <v>0</v>
          </cell>
          <cell r="AM696">
            <v>0</v>
          </cell>
          <cell r="AN696">
            <v>0</v>
          </cell>
          <cell r="AO696">
            <v>0</v>
          </cell>
          <cell r="AP696">
            <v>0</v>
          </cell>
          <cell r="AQ696">
            <v>0</v>
          </cell>
          <cell r="AR696">
            <v>0</v>
          </cell>
          <cell r="AS696">
            <v>0</v>
          </cell>
          <cell r="AT696">
            <v>0</v>
          </cell>
          <cell r="AU696">
            <v>0</v>
          </cell>
          <cell r="AV696">
            <v>0</v>
          </cell>
          <cell r="AW696">
            <v>0</v>
          </cell>
          <cell r="AX696">
            <v>0</v>
          </cell>
          <cell r="AY696">
            <v>0</v>
          </cell>
          <cell r="AZ696">
            <v>0</v>
          </cell>
          <cell r="BA696">
            <v>0</v>
          </cell>
          <cell r="BB696">
            <v>0</v>
          </cell>
          <cell r="BC696">
            <v>0</v>
          </cell>
          <cell r="BD696">
            <v>0</v>
          </cell>
          <cell r="BE696">
            <v>0</v>
          </cell>
          <cell r="BF696">
            <v>0</v>
          </cell>
          <cell r="BG696">
            <v>0</v>
          </cell>
          <cell r="BH696">
            <v>0</v>
          </cell>
          <cell r="BI696">
            <v>0</v>
          </cell>
          <cell r="BJ696">
            <v>0</v>
          </cell>
          <cell r="BK696">
            <v>0</v>
          </cell>
          <cell r="BL696">
            <v>0</v>
          </cell>
          <cell r="BM696">
            <v>0</v>
          </cell>
          <cell r="BN696">
            <v>0</v>
          </cell>
          <cell r="BO696">
            <v>0</v>
          </cell>
          <cell r="BP696">
            <v>0</v>
          </cell>
          <cell r="BQ696">
            <v>0</v>
          </cell>
          <cell r="BR696">
            <v>0</v>
          </cell>
          <cell r="BS696">
            <v>0</v>
          </cell>
          <cell r="BT696">
            <v>0</v>
          </cell>
          <cell r="BU696">
            <v>0</v>
          </cell>
          <cell r="BV696">
            <v>0</v>
          </cell>
          <cell r="BW696">
            <v>0</v>
          </cell>
          <cell r="BX696">
            <v>0</v>
          </cell>
          <cell r="BY696">
            <v>0</v>
          </cell>
          <cell r="BZ696">
            <v>0</v>
          </cell>
          <cell r="CA696">
            <v>0</v>
          </cell>
          <cell r="CB696">
            <v>0</v>
          </cell>
          <cell r="CC696">
            <v>0</v>
          </cell>
          <cell r="CD696">
            <v>0</v>
          </cell>
          <cell r="CE696">
            <v>0</v>
          </cell>
          <cell r="CF696">
            <v>0</v>
          </cell>
          <cell r="CG696">
            <v>0</v>
          </cell>
          <cell r="CH696">
            <v>0</v>
          </cell>
          <cell r="CI696">
            <v>0</v>
          </cell>
          <cell r="CJ696">
            <v>0</v>
          </cell>
          <cell r="CK696">
            <v>0</v>
          </cell>
          <cell r="CL696">
            <v>0</v>
          </cell>
          <cell r="CM696">
            <v>0</v>
          </cell>
          <cell r="CN696">
            <v>0</v>
          </cell>
          <cell r="CO696">
            <v>0</v>
          </cell>
          <cell r="CP696">
            <v>0</v>
          </cell>
          <cell r="CQ696"/>
          <cell r="CR696"/>
          <cell r="CS696"/>
          <cell r="CT696"/>
          <cell r="CU696"/>
          <cell r="CV696"/>
          <cell r="CW696"/>
          <cell r="CX696"/>
          <cell r="CY696"/>
          <cell r="CZ696"/>
          <cell r="DA696"/>
          <cell r="DB696"/>
          <cell r="DC696"/>
          <cell r="DD696"/>
          <cell r="DE696"/>
          <cell r="DF696"/>
          <cell r="DG696"/>
          <cell r="DH696"/>
          <cell r="DI696"/>
          <cell r="DJ696"/>
          <cell r="DK696"/>
          <cell r="DL696"/>
          <cell r="DM696"/>
          <cell r="DN696"/>
          <cell r="DO696"/>
          <cell r="DP696"/>
          <cell r="DQ696"/>
          <cell r="DR696"/>
          <cell r="DS696"/>
          <cell r="DT696"/>
          <cell r="DU696"/>
          <cell r="DV696"/>
          <cell r="DW696">
            <v>0</v>
          </cell>
          <cell r="DX696">
            <v>0</v>
          </cell>
          <cell r="DY696">
            <v>0</v>
          </cell>
          <cell r="DZ696">
            <v>0</v>
          </cell>
          <cell r="EA696">
            <v>0</v>
          </cell>
          <cell r="EB696">
            <v>0</v>
          </cell>
          <cell r="EC696">
            <v>0</v>
          </cell>
          <cell r="ED696">
            <v>0</v>
          </cell>
          <cell r="EE696">
            <v>0</v>
          </cell>
          <cell r="EF696">
            <v>0</v>
          </cell>
          <cell r="EG696">
            <v>0</v>
          </cell>
          <cell r="EH696">
            <v>0</v>
          </cell>
          <cell r="EI696">
            <v>0</v>
          </cell>
          <cell r="EJ696">
            <v>0</v>
          </cell>
        </row>
        <row r="697">
          <cell r="B697">
            <v>0</v>
          </cell>
          <cell r="C697">
            <v>0</v>
          </cell>
          <cell r="D697">
            <v>0</v>
          </cell>
          <cell r="E697">
            <v>0</v>
          </cell>
          <cell r="F697">
            <v>0</v>
          </cell>
          <cell r="G697">
            <v>0</v>
          </cell>
          <cell r="H697">
            <v>0</v>
          </cell>
          <cell r="I697">
            <v>0</v>
          </cell>
          <cell r="J697">
            <v>0</v>
          </cell>
          <cell r="K697">
            <v>0</v>
          </cell>
          <cell r="L697">
            <v>0</v>
          </cell>
          <cell r="M697">
            <v>0</v>
          </cell>
          <cell r="N697">
            <v>0</v>
          </cell>
          <cell r="O697">
            <v>0</v>
          </cell>
          <cell r="P697">
            <v>0</v>
          </cell>
          <cell r="Q697">
            <v>0</v>
          </cell>
          <cell r="R697">
            <v>0</v>
          </cell>
          <cell r="S697">
            <v>0</v>
          </cell>
          <cell r="T697">
            <v>0</v>
          </cell>
          <cell r="U697">
            <v>0</v>
          </cell>
          <cell r="V697">
            <v>0</v>
          </cell>
          <cell r="W697">
            <v>0</v>
          </cell>
          <cell r="X697">
            <v>0</v>
          </cell>
          <cell r="Y697">
            <v>0</v>
          </cell>
          <cell r="Z697">
            <v>0</v>
          </cell>
          <cell r="AA697">
            <v>0</v>
          </cell>
          <cell r="AB697">
            <v>0</v>
          </cell>
          <cell r="AC697">
            <v>0</v>
          </cell>
          <cell r="AD697">
            <v>0</v>
          </cell>
          <cell r="AE697">
            <v>0</v>
          </cell>
          <cell r="AF697">
            <v>0</v>
          </cell>
          <cell r="AG697">
            <v>0</v>
          </cell>
          <cell r="AH697">
            <v>0</v>
          </cell>
          <cell r="AI697">
            <v>0</v>
          </cell>
          <cell r="AJ697">
            <v>0</v>
          </cell>
          <cell r="AK697">
            <v>0</v>
          </cell>
          <cell r="AL697">
            <v>0</v>
          </cell>
          <cell r="AM697">
            <v>0</v>
          </cell>
          <cell r="AN697">
            <v>0</v>
          </cell>
          <cell r="AO697">
            <v>0</v>
          </cell>
          <cell r="AP697">
            <v>0</v>
          </cell>
          <cell r="AQ697">
            <v>0</v>
          </cell>
          <cell r="AR697">
            <v>0</v>
          </cell>
          <cell r="AS697">
            <v>0</v>
          </cell>
          <cell r="AT697">
            <v>0</v>
          </cell>
          <cell r="AU697">
            <v>0</v>
          </cell>
          <cell r="AV697">
            <v>0</v>
          </cell>
          <cell r="AW697">
            <v>0</v>
          </cell>
          <cell r="AX697">
            <v>0</v>
          </cell>
          <cell r="AY697">
            <v>0</v>
          </cell>
          <cell r="AZ697">
            <v>0</v>
          </cell>
          <cell r="BA697">
            <v>0</v>
          </cell>
          <cell r="BB697">
            <v>0</v>
          </cell>
          <cell r="BC697">
            <v>0</v>
          </cell>
          <cell r="BD697">
            <v>0</v>
          </cell>
          <cell r="BE697">
            <v>0</v>
          </cell>
          <cell r="BF697">
            <v>0</v>
          </cell>
          <cell r="BG697">
            <v>0</v>
          </cell>
          <cell r="BH697">
            <v>0</v>
          </cell>
          <cell r="BI697">
            <v>0</v>
          </cell>
          <cell r="BJ697">
            <v>0</v>
          </cell>
          <cell r="BK697">
            <v>0</v>
          </cell>
          <cell r="BL697">
            <v>0</v>
          </cell>
          <cell r="BM697">
            <v>0</v>
          </cell>
          <cell r="BN697">
            <v>0</v>
          </cell>
          <cell r="BO697">
            <v>0</v>
          </cell>
          <cell r="BP697">
            <v>0</v>
          </cell>
          <cell r="BQ697">
            <v>0</v>
          </cell>
          <cell r="BR697">
            <v>0</v>
          </cell>
          <cell r="BS697">
            <v>0</v>
          </cell>
          <cell r="BT697">
            <v>0</v>
          </cell>
          <cell r="BU697">
            <v>0</v>
          </cell>
          <cell r="BV697">
            <v>0</v>
          </cell>
          <cell r="BW697">
            <v>0</v>
          </cell>
          <cell r="BX697">
            <v>0</v>
          </cell>
          <cell r="BY697">
            <v>0</v>
          </cell>
          <cell r="BZ697">
            <v>0</v>
          </cell>
          <cell r="CA697">
            <v>0</v>
          </cell>
          <cell r="CB697">
            <v>0</v>
          </cell>
          <cell r="CC697">
            <v>0</v>
          </cell>
          <cell r="CD697">
            <v>0</v>
          </cell>
          <cell r="CE697">
            <v>0</v>
          </cell>
          <cell r="CF697">
            <v>0</v>
          </cell>
          <cell r="CG697">
            <v>0</v>
          </cell>
          <cell r="CH697">
            <v>0</v>
          </cell>
          <cell r="CI697">
            <v>0</v>
          </cell>
          <cell r="CJ697">
            <v>0</v>
          </cell>
          <cell r="CK697">
            <v>0</v>
          </cell>
          <cell r="CL697">
            <v>0</v>
          </cell>
          <cell r="CM697">
            <v>0</v>
          </cell>
          <cell r="CN697">
            <v>0</v>
          </cell>
          <cell r="CO697">
            <v>0</v>
          </cell>
          <cell r="CP697">
            <v>0</v>
          </cell>
          <cell r="CQ697"/>
          <cell r="CR697"/>
          <cell r="CS697"/>
          <cell r="CT697"/>
          <cell r="CU697"/>
          <cell r="CV697"/>
          <cell r="CW697"/>
          <cell r="CX697"/>
          <cell r="CY697"/>
          <cell r="CZ697"/>
          <cell r="DA697"/>
          <cell r="DB697"/>
          <cell r="DC697"/>
          <cell r="DD697"/>
          <cell r="DE697"/>
          <cell r="DF697"/>
          <cell r="DG697"/>
          <cell r="DH697"/>
          <cell r="DI697"/>
          <cell r="DJ697"/>
          <cell r="DK697"/>
          <cell r="DL697"/>
          <cell r="DM697"/>
          <cell r="DN697"/>
          <cell r="DO697"/>
          <cell r="DP697"/>
          <cell r="DQ697"/>
          <cell r="DR697"/>
          <cell r="DS697"/>
          <cell r="DT697"/>
          <cell r="DU697"/>
          <cell r="DV697"/>
          <cell r="DW697">
            <v>0</v>
          </cell>
          <cell r="DX697">
            <v>0</v>
          </cell>
          <cell r="DY697">
            <v>0</v>
          </cell>
          <cell r="DZ697">
            <v>0</v>
          </cell>
          <cell r="EA697">
            <v>0</v>
          </cell>
          <cell r="EB697">
            <v>0</v>
          </cell>
          <cell r="EC697">
            <v>0</v>
          </cell>
          <cell r="ED697">
            <v>0</v>
          </cell>
          <cell r="EE697">
            <v>0</v>
          </cell>
          <cell r="EF697">
            <v>0</v>
          </cell>
          <cell r="EG697">
            <v>0</v>
          </cell>
          <cell r="EH697">
            <v>0</v>
          </cell>
          <cell r="EI697">
            <v>0</v>
          </cell>
          <cell r="EJ697">
            <v>0</v>
          </cell>
        </row>
        <row r="698">
          <cell r="B698">
            <v>0</v>
          </cell>
          <cell r="C698">
            <v>1.242</v>
          </cell>
          <cell r="D698">
            <v>0</v>
          </cell>
          <cell r="E698">
            <v>0</v>
          </cell>
          <cell r="F698">
            <v>0</v>
          </cell>
          <cell r="G698">
            <v>0</v>
          </cell>
          <cell r="H698">
            <v>0</v>
          </cell>
          <cell r="I698">
            <v>0</v>
          </cell>
          <cell r="J698">
            <v>0</v>
          </cell>
          <cell r="K698">
            <v>0</v>
          </cell>
          <cell r="L698">
            <v>0</v>
          </cell>
          <cell r="M698">
            <v>0</v>
          </cell>
          <cell r="N698">
            <v>0</v>
          </cell>
          <cell r="O698">
            <v>0</v>
          </cell>
          <cell r="P698">
            <v>0</v>
          </cell>
          <cell r="Q698">
            <v>0</v>
          </cell>
          <cell r="R698">
            <v>0</v>
          </cell>
          <cell r="S698">
            <v>0</v>
          </cell>
          <cell r="T698">
            <v>0</v>
          </cell>
          <cell r="U698">
            <v>0</v>
          </cell>
          <cell r="V698">
            <v>0</v>
          </cell>
          <cell r="W698">
            <v>0</v>
          </cell>
          <cell r="X698">
            <v>0</v>
          </cell>
          <cell r="Y698">
            <v>0</v>
          </cell>
          <cell r="Z698">
            <v>0</v>
          </cell>
          <cell r="AA698">
            <v>0</v>
          </cell>
          <cell r="AB698">
            <v>0</v>
          </cell>
          <cell r="AC698">
            <v>0</v>
          </cell>
          <cell r="AD698">
            <v>0</v>
          </cell>
          <cell r="AE698">
            <v>0</v>
          </cell>
          <cell r="AF698">
            <v>0</v>
          </cell>
          <cell r="AG698">
            <v>0</v>
          </cell>
          <cell r="AH698">
            <v>0</v>
          </cell>
          <cell r="AI698">
            <v>0</v>
          </cell>
          <cell r="AJ698">
            <v>0</v>
          </cell>
          <cell r="AK698">
            <v>0</v>
          </cell>
          <cell r="AL698">
            <v>0</v>
          </cell>
          <cell r="AM698">
            <v>0</v>
          </cell>
          <cell r="AN698">
            <v>0</v>
          </cell>
          <cell r="AO698">
            <v>0</v>
          </cell>
          <cell r="AP698">
            <v>0</v>
          </cell>
          <cell r="AQ698">
            <v>0</v>
          </cell>
          <cell r="AR698">
            <v>0</v>
          </cell>
          <cell r="AS698">
            <v>0</v>
          </cell>
          <cell r="AT698">
            <v>0</v>
          </cell>
          <cell r="AU698">
            <v>0</v>
          </cell>
          <cell r="AV698">
            <v>0</v>
          </cell>
          <cell r="AW698">
            <v>0</v>
          </cell>
          <cell r="AX698">
            <v>0</v>
          </cell>
          <cell r="AY698">
            <v>0</v>
          </cell>
          <cell r="AZ698">
            <v>0</v>
          </cell>
          <cell r="BA698">
            <v>0</v>
          </cell>
          <cell r="BB698">
            <v>0</v>
          </cell>
          <cell r="BC698">
            <v>0</v>
          </cell>
          <cell r="BD698">
            <v>0</v>
          </cell>
          <cell r="BE698">
            <v>0</v>
          </cell>
          <cell r="BF698">
            <v>0</v>
          </cell>
          <cell r="BG698">
            <v>0</v>
          </cell>
          <cell r="BH698">
            <v>0</v>
          </cell>
          <cell r="BI698">
            <v>0</v>
          </cell>
          <cell r="BJ698">
            <v>0</v>
          </cell>
          <cell r="BK698">
            <v>0</v>
          </cell>
          <cell r="BL698">
            <v>0</v>
          </cell>
          <cell r="BM698">
            <v>0</v>
          </cell>
          <cell r="BN698">
            <v>0</v>
          </cell>
          <cell r="BO698">
            <v>0</v>
          </cell>
          <cell r="BP698">
            <v>0</v>
          </cell>
          <cell r="BQ698">
            <v>0</v>
          </cell>
          <cell r="BR698">
            <v>0</v>
          </cell>
          <cell r="BS698">
            <v>0</v>
          </cell>
          <cell r="BT698">
            <v>0</v>
          </cell>
          <cell r="BU698">
            <v>0</v>
          </cell>
          <cell r="BV698">
            <v>0</v>
          </cell>
          <cell r="BW698">
            <v>0</v>
          </cell>
          <cell r="BX698">
            <v>0</v>
          </cell>
          <cell r="BY698">
            <v>0</v>
          </cell>
          <cell r="BZ698">
            <v>0</v>
          </cell>
          <cell r="CA698">
            <v>0</v>
          </cell>
          <cell r="CB698">
            <v>0</v>
          </cell>
          <cell r="CC698">
            <v>0</v>
          </cell>
          <cell r="CD698">
            <v>0</v>
          </cell>
          <cell r="CE698">
            <v>0</v>
          </cell>
          <cell r="CF698">
            <v>0</v>
          </cell>
          <cell r="CG698">
            <v>0</v>
          </cell>
          <cell r="CH698">
            <v>0</v>
          </cell>
          <cell r="CI698">
            <v>0</v>
          </cell>
          <cell r="CJ698">
            <v>0</v>
          </cell>
          <cell r="CK698">
            <v>0</v>
          </cell>
          <cell r="CL698">
            <v>0</v>
          </cell>
          <cell r="CM698">
            <v>0</v>
          </cell>
          <cell r="CN698">
            <v>0</v>
          </cell>
          <cell r="CO698">
            <v>0</v>
          </cell>
          <cell r="CP698">
            <v>0</v>
          </cell>
          <cell r="CQ698"/>
          <cell r="CR698"/>
          <cell r="CS698"/>
          <cell r="CT698"/>
          <cell r="CU698"/>
          <cell r="CV698"/>
          <cell r="CW698"/>
          <cell r="CX698"/>
          <cell r="CY698"/>
          <cell r="CZ698"/>
          <cell r="DA698"/>
          <cell r="DB698"/>
          <cell r="DC698"/>
          <cell r="DD698"/>
          <cell r="DE698"/>
          <cell r="DF698"/>
          <cell r="DG698"/>
          <cell r="DH698"/>
          <cell r="DI698"/>
          <cell r="DJ698"/>
          <cell r="DK698"/>
          <cell r="DL698"/>
          <cell r="DM698"/>
          <cell r="DN698"/>
          <cell r="DO698"/>
          <cell r="DP698"/>
          <cell r="DQ698"/>
          <cell r="DR698"/>
          <cell r="DS698"/>
          <cell r="DT698"/>
          <cell r="DU698"/>
          <cell r="DV698"/>
          <cell r="DW698">
            <v>0</v>
          </cell>
          <cell r="DX698">
            <v>0</v>
          </cell>
          <cell r="DY698">
            <v>0</v>
          </cell>
          <cell r="DZ698">
            <v>0</v>
          </cell>
          <cell r="EA698">
            <v>0</v>
          </cell>
          <cell r="EB698">
            <v>0</v>
          </cell>
          <cell r="EC698">
            <v>0</v>
          </cell>
          <cell r="ED698">
            <v>0</v>
          </cell>
          <cell r="EE698">
            <v>0</v>
          </cell>
          <cell r="EF698">
            <v>0</v>
          </cell>
          <cell r="EG698">
            <v>0</v>
          </cell>
          <cell r="EH698">
            <v>0</v>
          </cell>
          <cell r="EI698">
            <v>0</v>
          </cell>
          <cell r="EJ698">
            <v>0</v>
          </cell>
        </row>
        <row r="699">
          <cell r="B699">
            <v>0</v>
          </cell>
          <cell r="C699">
            <v>1.242</v>
          </cell>
          <cell r="D699">
            <v>0</v>
          </cell>
          <cell r="E699">
            <v>0</v>
          </cell>
          <cell r="F699">
            <v>0</v>
          </cell>
          <cell r="G699">
            <v>0</v>
          </cell>
          <cell r="H699">
            <v>0</v>
          </cell>
          <cell r="I699">
            <v>0</v>
          </cell>
          <cell r="J699">
            <v>0</v>
          </cell>
          <cell r="K699">
            <v>0</v>
          </cell>
          <cell r="L699">
            <v>0</v>
          </cell>
          <cell r="M699">
            <v>0</v>
          </cell>
          <cell r="N699">
            <v>0</v>
          </cell>
          <cell r="O699">
            <v>0</v>
          </cell>
          <cell r="P699">
            <v>0</v>
          </cell>
          <cell r="Q699">
            <v>0</v>
          </cell>
          <cell r="R699">
            <v>0</v>
          </cell>
          <cell r="S699">
            <v>0</v>
          </cell>
          <cell r="T699">
            <v>0</v>
          </cell>
          <cell r="U699">
            <v>0</v>
          </cell>
          <cell r="V699">
            <v>0</v>
          </cell>
          <cell r="W699">
            <v>0</v>
          </cell>
          <cell r="X699">
            <v>0</v>
          </cell>
          <cell r="Y699">
            <v>0</v>
          </cell>
          <cell r="Z699">
            <v>0</v>
          </cell>
          <cell r="AA699">
            <v>0</v>
          </cell>
          <cell r="AB699">
            <v>0</v>
          </cell>
          <cell r="AC699">
            <v>0</v>
          </cell>
          <cell r="AD699">
            <v>0</v>
          </cell>
          <cell r="AE699">
            <v>0</v>
          </cell>
          <cell r="AF699">
            <v>0</v>
          </cell>
          <cell r="AG699">
            <v>0</v>
          </cell>
          <cell r="AH699">
            <v>0</v>
          </cell>
          <cell r="AI699">
            <v>0</v>
          </cell>
          <cell r="AJ699">
            <v>0</v>
          </cell>
          <cell r="AK699">
            <v>0</v>
          </cell>
          <cell r="AL699">
            <v>0</v>
          </cell>
          <cell r="AM699">
            <v>0</v>
          </cell>
          <cell r="AN699">
            <v>0</v>
          </cell>
          <cell r="AO699">
            <v>0</v>
          </cell>
          <cell r="AP699">
            <v>0</v>
          </cell>
          <cell r="AQ699">
            <v>0</v>
          </cell>
          <cell r="AR699">
            <v>0</v>
          </cell>
          <cell r="AS699">
            <v>0</v>
          </cell>
          <cell r="AT699">
            <v>0</v>
          </cell>
          <cell r="AU699">
            <v>0</v>
          </cell>
          <cell r="AV699">
            <v>0</v>
          </cell>
          <cell r="AW699">
            <v>0</v>
          </cell>
          <cell r="AX699">
            <v>0</v>
          </cell>
          <cell r="AY699">
            <v>0</v>
          </cell>
          <cell r="AZ699">
            <v>0</v>
          </cell>
          <cell r="BA699">
            <v>0</v>
          </cell>
          <cell r="BB699">
            <v>0</v>
          </cell>
          <cell r="BC699">
            <v>0</v>
          </cell>
          <cell r="BD699">
            <v>0</v>
          </cell>
          <cell r="BE699">
            <v>0</v>
          </cell>
          <cell r="BF699">
            <v>0</v>
          </cell>
          <cell r="BG699">
            <v>0</v>
          </cell>
          <cell r="BH699">
            <v>0</v>
          </cell>
          <cell r="BI699">
            <v>0</v>
          </cell>
          <cell r="BJ699">
            <v>0</v>
          </cell>
          <cell r="BK699">
            <v>0</v>
          </cell>
          <cell r="BL699">
            <v>0</v>
          </cell>
          <cell r="BM699">
            <v>0</v>
          </cell>
          <cell r="BN699">
            <v>0</v>
          </cell>
          <cell r="BO699">
            <v>0</v>
          </cell>
          <cell r="BP699">
            <v>0</v>
          </cell>
          <cell r="BQ699">
            <v>0</v>
          </cell>
          <cell r="BR699">
            <v>0</v>
          </cell>
          <cell r="BS699">
            <v>0</v>
          </cell>
          <cell r="BT699">
            <v>0</v>
          </cell>
          <cell r="BU699">
            <v>0</v>
          </cell>
          <cell r="BV699">
            <v>0</v>
          </cell>
          <cell r="BW699">
            <v>0</v>
          </cell>
          <cell r="BX699">
            <v>0</v>
          </cell>
          <cell r="BY699">
            <v>0</v>
          </cell>
          <cell r="BZ699">
            <v>0</v>
          </cell>
          <cell r="CA699">
            <v>0</v>
          </cell>
          <cell r="CB699">
            <v>0</v>
          </cell>
          <cell r="CC699">
            <v>0</v>
          </cell>
          <cell r="CD699">
            <v>0</v>
          </cell>
          <cell r="CE699">
            <v>0</v>
          </cell>
          <cell r="CF699">
            <v>0</v>
          </cell>
          <cell r="CG699">
            <v>0</v>
          </cell>
          <cell r="CH699">
            <v>0</v>
          </cell>
          <cell r="CI699">
            <v>0</v>
          </cell>
          <cell r="CJ699">
            <v>0</v>
          </cell>
          <cell r="CK699">
            <v>0</v>
          </cell>
          <cell r="CL699">
            <v>0</v>
          </cell>
          <cell r="CM699">
            <v>0</v>
          </cell>
          <cell r="CN699">
            <v>0</v>
          </cell>
          <cell r="CO699">
            <v>0</v>
          </cell>
          <cell r="CP699">
            <v>0</v>
          </cell>
          <cell r="CQ699"/>
          <cell r="CR699"/>
          <cell r="CS699"/>
          <cell r="CT699"/>
          <cell r="CU699"/>
          <cell r="CV699"/>
          <cell r="CW699"/>
          <cell r="CX699"/>
          <cell r="CY699"/>
          <cell r="CZ699"/>
          <cell r="DA699"/>
          <cell r="DB699"/>
          <cell r="DC699"/>
          <cell r="DD699"/>
          <cell r="DE699"/>
          <cell r="DF699"/>
          <cell r="DG699"/>
          <cell r="DH699"/>
          <cell r="DI699"/>
          <cell r="DJ699"/>
          <cell r="DK699"/>
          <cell r="DL699"/>
          <cell r="DM699"/>
          <cell r="DN699"/>
          <cell r="DO699"/>
          <cell r="DP699"/>
          <cell r="DQ699"/>
          <cell r="DR699"/>
          <cell r="DS699"/>
          <cell r="DT699"/>
          <cell r="DU699"/>
          <cell r="DV699"/>
          <cell r="DW699">
            <v>0</v>
          </cell>
          <cell r="DX699">
            <v>0</v>
          </cell>
          <cell r="DY699">
            <v>0</v>
          </cell>
          <cell r="DZ699">
            <v>0</v>
          </cell>
          <cell r="EA699">
            <v>0</v>
          </cell>
          <cell r="EB699">
            <v>0</v>
          </cell>
          <cell r="EC699">
            <v>0</v>
          </cell>
          <cell r="ED699">
            <v>0</v>
          </cell>
          <cell r="EE699">
            <v>0</v>
          </cell>
          <cell r="EF699">
            <v>0</v>
          </cell>
          <cell r="EG699">
            <v>0</v>
          </cell>
          <cell r="EH699">
            <v>0</v>
          </cell>
          <cell r="EI699">
            <v>0</v>
          </cell>
          <cell r="EJ699">
            <v>0</v>
          </cell>
        </row>
        <row r="700">
          <cell r="B700">
            <v>0</v>
          </cell>
          <cell r="C700">
            <v>9.7710000000000008</v>
          </cell>
          <cell r="D700">
            <v>0</v>
          </cell>
          <cell r="E700">
            <v>0</v>
          </cell>
          <cell r="F700">
            <v>0</v>
          </cell>
          <cell r="G700">
            <v>0</v>
          </cell>
          <cell r="H700">
            <v>0</v>
          </cell>
          <cell r="I700">
            <v>0</v>
          </cell>
          <cell r="J700">
            <v>0</v>
          </cell>
          <cell r="K700">
            <v>0</v>
          </cell>
          <cell r="L700">
            <v>0</v>
          </cell>
          <cell r="M700">
            <v>0</v>
          </cell>
          <cell r="N700">
            <v>0</v>
          </cell>
          <cell r="O700">
            <v>0</v>
          </cell>
          <cell r="P700">
            <v>0</v>
          </cell>
          <cell r="Q700">
            <v>0</v>
          </cell>
          <cell r="R700">
            <v>0</v>
          </cell>
          <cell r="S700">
            <v>0</v>
          </cell>
          <cell r="T700">
            <v>0</v>
          </cell>
          <cell r="U700">
            <v>0</v>
          </cell>
          <cell r="V700">
            <v>0</v>
          </cell>
          <cell r="W700">
            <v>0</v>
          </cell>
          <cell r="X700">
            <v>0</v>
          </cell>
          <cell r="Y700">
            <v>0</v>
          </cell>
          <cell r="Z700">
            <v>0</v>
          </cell>
          <cell r="AA700">
            <v>0</v>
          </cell>
          <cell r="AB700">
            <v>0</v>
          </cell>
          <cell r="AC700">
            <v>0</v>
          </cell>
          <cell r="AD700">
            <v>0</v>
          </cell>
          <cell r="AE700">
            <v>0</v>
          </cell>
          <cell r="AF700">
            <v>0</v>
          </cell>
          <cell r="AG700">
            <v>0</v>
          </cell>
          <cell r="AH700">
            <v>0</v>
          </cell>
          <cell r="AI700">
            <v>0</v>
          </cell>
          <cell r="AJ700">
            <v>0</v>
          </cell>
          <cell r="AK700">
            <v>0</v>
          </cell>
          <cell r="AL700">
            <v>0</v>
          </cell>
          <cell r="AM700">
            <v>0</v>
          </cell>
          <cell r="AN700">
            <v>0</v>
          </cell>
          <cell r="AO700">
            <v>0</v>
          </cell>
          <cell r="AP700">
            <v>0</v>
          </cell>
          <cell r="AQ700">
            <v>0</v>
          </cell>
          <cell r="AR700">
            <v>0</v>
          </cell>
          <cell r="AS700">
            <v>0</v>
          </cell>
          <cell r="AT700">
            <v>0</v>
          </cell>
          <cell r="AU700">
            <v>0</v>
          </cell>
          <cell r="AV700">
            <v>0</v>
          </cell>
          <cell r="AW700">
            <v>0</v>
          </cell>
          <cell r="AX700">
            <v>0</v>
          </cell>
          <cell r="AY700">
            <v>0</v>
          </cell>
          <cell r="AZ700">
            <v>0</v>
          </cell>
          <cell r="BA700">
            <v>0</v>
          </cell>
          <cell r="BB700">
            <v>0</v>
          </cell>
          <cell r="BC700">
            <v>0</v>
          </cell>
          <cell r="BD700">
            <v>0</v>
          </cell>
          <cell r="BE700">
            <v>0</v>
          </cell>
          <cell r="BF700">
            <v>0</v>
          </cell>
          <cell r="BG700">
            <v>0</v>
          </cell>
          <cell r="BH700">
            <v>0</v>
          </cell>
          <cell r="BI700">
            <v>0</v>
          </cell>
          <cell r="BJ700">
            <v>0</v>
          </cell>
          <cell r="BK700">
            <v>0</v>
          </cell>
          <cell r="BL700">
            <v>0</v>
          </cell>
          <cell r="BM700">
            <v>0</v>
          </cell>
          <cell r="BN700">
            <v>0</v>
          </cell>
          <cell r="BO700">
            <v>0</v>
          </cell>
          <cell r="BP700">
            <v>0</v>
          </cell>
          <cell r="BQ700">
            <v>0</v>
          </cell>
          <cell r="BR700">
            <v>0</v>
          </cell>
          <cell r="BS700">
            <v>0</v>
          </cell>
          <cell r="BT700">
            <v>0</v>
          </cell>
          <cell r="BU700">
            <v>0</v>
          </cell>
          <cell r="BV700">
            <v>0</v>
          </cell>
          <cell r="BW700">
            <v>0</v>
          </cell>
          <cell r="BX700">
            <v>0</v>
          </cell>
          <cell r="BY700">
            <v>0</v>
          </cell>
          <cell r="BZ700">
            <v>0</v>
          </cell>
          <cell r="CA700">
            <v>0</v>
          </cell>
          <cell r="CB700">
            <v>0</v>
          </cell>
          <cell r="CC700">
            <v>0</v>
          </cell>
          <cell r="CD700">
            <v>0</v>
          </cell>
          <cell r="CE700">
            <v>0</v>
          </cell>
          <cell r="CF700">
            <v>0</v>
          </cell>
          <cell r="CG700">
            <v>0</v>
          </cell>
          <cell r="CH700">
            <v>0</v>
          </cell>
          <cell r="CI700">
            <v>0</v>
          </cell>
          <cell r="CJ700">
            <v>0</v>
          </cell>
          <cell r="CK700">
            <v>0</v>
          </cell>
          <cell r="CL700">
            <v>0</v>
          </cell>
          <cell r="CM700">
            <v>0</v>
          </cell>
          <cell r="CN700">
            <v>0</v>
          </cell>
          <cell r="CO700">
            <v>0</v>
          </cell>
          <cell r="CP700">
            <v>0</v>
          </cell>
          <cell r="CQ700"/>
          <cell r="CR700"/>
          <cell r="CS700"/>
          <cell r="CT700"/>
          <cell r="CU700"/>
          <cell r="CV700"/>
          <cell r="CW700"/>
          <cell r="CX700"/>
          <cell r="CY700"/>
          <cell r="CZ700"/>
          <cell r="DA700"/>
          <cell r="DB700"/>
          <cell r="DC700"/>
          <cell r="DD700"/>
          <cell r="DE700"/>
          <cell r="DF700"/>
          <cell r="DG700"/>
          <cell r="DH700"/>
          <cell r="DI700"/>
          <cell r="DJ700"/>
          <cell r="DK700"/>
          <cell r="DL700"/>
          <cell r="DM700"/>
          <cell r="DN700"/>
          <cell r="DO700"/>
          <cell r="DP700"/>
          <cell r="DQ700"/>
          <cell r="DR700"/>
          <cell r="DS700"/>
          <cell r="DT700"/>
          <cell r="DU700"/>
          <cell r="DV700"/>
          <cell r="DW700">
            <v>0</v>
          </cell>
          <cell r="DX700">
            <v>0</v>
          </cell>
          <cell r="DY700">
            <v>0</v>
          </cell>
          <cell r="DZ700">
            <v>0</v>
          </cell>
          <cell r="EA700">
            <v>0</v>
          </cell>
          <cell r="EB700">
            <v>0</v>
          </cell>
          <cell r="EC700">
            <v>0</v>
          </cell>
          <cell r="ED700">
            <v>0</v>
          </cell>
          <cell r="EE700">
            <v>0</v>
          </cell>
          <cell r="EF700">
            <v>0</v>
          </cell>
          <cell r="EG700">
            <v>0</v>
          </cell>
          <cell r="EH700">
            <v>0</v>
          </cell>
          <cell r="EI700">
            <v>0</v>
          </cell>
          <cell r="EJ700">
            <v>0</v>
          </cell>
        </row>
        <row r="701">
          <cell r="B701">
            <v>0</v>
          </cell>
          <cell r="C701">
            <v>9.7710000000000008</v>
          </cell>
          <cell r="D701">
            <v>0</v>
          </cell>
          <cell r="E701">
            <v>0</v>
          </cell>
          <cell r="F701">
            <v>0</v>
          </cell>
          <cell r="G701">
            <v>0</v>
          </cell>
          <cell r="H701">
            <v>0</v>
          </cell>
          <cell r="I701">
            <v>0</v>
          </cell>
          <cell r="J701">
            <v>0</v>
          </cell>
          <cell r="K701">
            <v>0</v>
          </cell>
          <cell r="L701">
            <v>0</v>
          </cell>
          <cell r="M701">
            <v>0</v>
          </cell>
          <cell r="N701">
            <v>0</v>
          </cell>
          <cell r="O701">
            <v>0</v>
          </cell>
          <cell r="P701">
            <v>0</v>
          </cell>
          <cell r="Q701">
            <v>0</v>
          </cell>
          <cell r="R701">
            <v>0</v>
          </cell>
          <cell r="S701">
            <v>0</v>
          </cell>
          <cell r="T701">
            <v>0</v>
          </cell>
          <cell r="U701">
            <v>0</v>
          </cell>
          <cell r="V701">
            <v>0</v>
          </cell>
          <cell r="W701">
            <v>0</v>
          </cell>
          <cell r="X701">
            <v>0</v>
          </cell>
          <cell r="Y701">
            <v>0</v>
          </cell>
          <cell r="Z701">
            <v>0</v>
          </cell>
          <cell r="AA701">
            <v>0</v>
          </cell>
          <cell r="AB701">
            <v>0</v>
          </cell>
          <cell r="AC701">
            <v>0</v>
          </cell>
          <cell r="AD701">
            <v>0</v>
          </cell>
          <cell r="AE701">
            <v>0</v>
          </cell>
          <cell r="AF701">
            <v>0</v>
          </cell>
          <cell r="AG701">
            <v>0</v>
          </cell>
          <cell r="AH701">
            <v>0</v>
          </cell>
          <cell r="AI701">
            <v>0</v>
          </cell>
          <cell r="AJ701">
            <v>0</v>
          </cell>
          <cell r="AK701">
            <v>0</v>
          </cell>
          <cell r="AL701">
            <v>0</v>
          </cell>
          <cell r="AM701">
            <v>0</v>
          </cell>
          <cell r="AN701">
            <v>0</v>
          </cell>
          <cell r="AO701">
            <v>0</v>
          </cell>
          <cell r="AP701">
            <v>0</v>
          </cell>
          <cell r="AQ701">
            <v>0</v>
          </cell>
          <cell r="AR701">
            <v>0</v>
          </cell>
          <cell r="AS701">
            <v>0</v>
          </cell>
          <cell r="AT701">
            <v>0</v>
          </cell>
          <cell r="AU701">
            <v>0</v>
          </cell>
          <cell r="AV701">
            <v>0</v>
          </cell>
          <cell r="AW701">
            <v>0</v>
          </cell>
          <cell r="AX701">
            <v>0</v>
          </cell>
          <cell r="AY701">
            <v>0</v>
          </cell>
          <cell r="AZ701">
            <v>0</v>
          </cell>
          <cell r="BA701">
            <v>0</v>
          </cell>
          <cell r="BB701">
            <v>0</v>
          </cell>
          <cell r="BC701">
            <v>0</v>
          </cell>
          <cell r="BD701">
            <v>0</v>
          </cell>
          <cell r="BE701">
            <v>0</v>
          </cell>
          <cell r="BF701">
            <v>0</v>
          </cell>
          <cell r="BG701">
            <v>0</v>
          </cell>
          <cell r="BH701">
            <v>0</v>
          </cell>
          <cell r="BI701">
            <v>0</v>
          </cell>
          <cell r="BJ701">
            <v>0</v>
          </cell>
          <cell r="BK701">
            <v>0</v>
          </cell>
          <cell r="BL701">
            <v>0</v>
          </cell>
          <cell r="BM701">
            <v>0</v>
          </cell>
          <cell r="BN701">
            <v>0</v>
          </cell>
          <cell r="BO701">
            <v>0</v>
          </cell>
          <cell r="BP701">
            <v>0</v>
          </cell>
          <cell r="BQ701">
            <v>0</v>
          </cell>
          <cell r="BR701">
            <v>0</v>
          </cell>
          <cell r="BS701">
            <v>0</v>
          </cell>
          <cell r="BT701">
            <v>0</v>
          </cell>
          <cell r="BU701">
            <v>0</v>
          </cell>
          <cell r="BV701">
            <v>0</v>
          </cell>
          <cell r="BW701">
            <v>0</v>
          </cell>
          <cell r="BX701">
            <v>0</v>
          </cell>
          <cell r="BY701">
            <v>0</v>
          </cell>
          <cell r="BZ701">
            <v>0</v>
          </cell>
          <cell r="CA701">
            <v>0</v>
          </cell>
          <cell r="CB701">
            <v>0</v>
          </cell>
          <cell r="CC701">
            <v>0</v>
          </cell>
          <cell r="CD701">
            <v>0</v>
          </cell>
          <cell r="CE701">
            <v>0</v>
          </cell>
          <cell r="CF701">
            <v>0</v>
          </cell>
          <cell r="CG701">
            <v>0</v>
          </cell>
          <cell r="CH701">
            <v>0</v>
          </cell>
          <cell r="CI701">
            <v>0</v>
          </cell>
          <cell r="CJ701">
            <v>0</v>
          </cell>
          <cell r="CK701">
            <v>0</v>
          </cell>
          <cell r="CL701">
            <v>0</v>
          </cell>
          <cell r="CM701">
            <v>0</v>
          </cell>
          <cell r="CN701">
            <v>0</v>
          </cell>
          <cell r="CO701">
            <v>0</v>
          </cell>
          <cell r="CP701">
            <v>0</v>
          </cell>
          <cell r="CQ701"/>
          <cell r="CR701"/>
          <cell r="CS701"/>
          <cell r="CT701"/>
          <cell r="CU701"/>
          <cell r="CV701"/>
          <cell r="CW701"/>
          <cell r="CX701"/>
          <cell r="CY701"/>
          <cell r="CZ701"/>
          <cell r="DA701"/>
          <cell r="DB701"/>
          <cell r="DC701"/>
          <cell r="DD701"/>
          <cell r="DE701"/>
          <cell r="DF701"/>
          <cell r="DG701"/>
          <cell r="DH701"/>
          <cell r="DI701"/>
          <cell r="DJ701"/>
          <cell r="DK701"/>
          <cell r="DL701"/>
          <cell r="DM701"/>
          <cell r="DN701"/>
          <cell r="DO701"/>
          <cell r="DP701"/>
          <cell r="DQ701"/>
          <cell r="DR701"/>
          <cell r="DS701"/>
          <cell r="DT701"/>
          <cell r="DU701"/>
          <cell r="DV701"/>
          <cell r="DW701">
            <v>0</v>
          </cell>
          <cell r="DX701">
            <v>0</v>
          </cell>
          <cell r="DY701">
            <v>0</v>
          </cell>
          <cell r="DZ701">
            <v>0</v>
          </cell>
          <cell r="EA701">
            <v>0</v>
          </cell>
          <cell r="EB701">
            <v>0</v>
          </cell>
          <cell r="EC701">
            <v>0</v>
          </cell>
          <cell r="ED701">
            <v>0</v>
          </cell>
          <cell r="EE701">
            <v>0</v>
          </cell>
          <cell r="EF701">
            <v>0</v>
          </cell>
          <cell r="EG701">
            <v>0</v>
          </cell>
          <cell r="EH701">
            <v>0</v>
          </cell>
          <cell r="EI701">
            <v>0</v>
          </cell>
          <cell r="EJ701">
            <v>0</v>
          </cell>
        </row>
        <row r="702">
          <cell r="B702">
            <v>0</v>
          </cell>
          <cell r="C702">
            <v>20.013000000000002</v>
          </cell>
          <cell r="D702">
            <v>0</v>
          </cell>
          <cell r="E702">
            <v>0</v>
          </cell>
          <cell r="F702">
            <v>0</v>
          </cell>
          <cell r="G702">
            <v>0</v>
          </cell>
          <cell r="H702">
            <v>0</v>
          </cell>
          <cell r="I702">
            <v>0</v>
          </cell>
          <cell r="J702">
            <v>0</v>
          </cell>
          <cell r="K702">
            <v>0</v>
          </cell>
          <cell r="L702">
            <v>0</v>
          </cell>
          <cell r="M702">
            <v>0</v>
          </cell>
          <cell r="N702">
            <v>0</v>
          </cell>
          <cell r="O702">
            <v>0</v>
          </cell>
          <cell r="P702">
            <v>0</v>
          </cell>
          <cell r="Q702">
            <v>0</v>
          </cell>
          <cell r="R702">
            <v>0</v>
          </cell>
          <cell r="S702">
            <v>0</v>
          </cell>
          <cell r="T702">
            <v>0</v>
          </cell>
          <cell r="U702">
            <v>0</v>
          </cell>
          <cell r="V702">
            <v>0</v>
          </cell>
          <cell r="W702">
            <v>0</v>
          </cell>
          <cell r="X702">
            <v>0</v>
          </cell>
          <cell r="Y702">
            <v>0</v>
          </cell>
          <cell r="Z702">
            <v>0</v>
          </cell>
          <cell r="AA702">
            <v>0</v>
          </cell>
          <cell r="AB702">
            <v>0</v>
          </cell>
          <cell r="AC702">
            <v>0</v>
          </cell>
          <cell r="AD702">
            <v>0</v>
          </cell>
          <cell r="AE702">
            <v>0</v>
          </cell>
          <cell r="AF702">
            <v>0</v>
          </cell>
          <cell r="AG702">
            <v>0</v>
          </cell>
          <cell r="AH702">
            <v>0</v>
          </cell>
          <cell r="AI702">
            <v>0</v>
          </cell>
          <cell r="AJ702">
            <v>0</v>
          </cell>
          <cell r="AK702">
            <v>0</v>
          </cell>
          <cell r="AL702">
            <v>0</v>
          </cell>
          <cell r="AM702">
            <v>0</v>
          </cell>
          <cell r="AN702">
            <v>0</v>
          </cell>
          <cell r="AO702">
            <v>0</v>
          </cell>
          <cell r="AP702">
            <v>0</v>
          </cell>
          <cell r="AQ702">
            <v>0</v>
          </cell>
          <cell r="AR702">
            <v>0</v>
          </cell>
          <cell r="AS702">
            <v>0</v>
          </cell>
          <cell r="AT702">
            <v>0</v>
          </cell>
          <cell r="AU702">
            <v>0</v>
          </cell>
          <cell r="AV702">
            <v>0</v>
          </cell>
          <cell r="AW702">
            <v>0</v>
          </cell>
          <cell r="AX702">
            <v>0</v>
          </cell>
          <cell r="AY702">
            <v>0</v>
          </cell>
          <cell r="AZ702">
            <v>0</v>
          </cell>
          <cell r="BA702">
            <v>0</v>
          </cell>
          <cell r="BB702">
            <v>0</v>
          </cell>
          <cell r="BC702">
            <v>0</v>
          </cell>
          <cell r="BD702">
            <v>0</v>
          </cell>
          <cell r="BE702">
            <v>0</v>
          </cell>
          <cell r="BF702">
            <v>0</v>
          </cell>
          <cell r="BG702">
            <v>0</v>
          </cell>
          <cell r="BH702">
            <v>0</v>
          </cell>
          <cell r="BI702">
            <v>0</v>
          </cell>
          <cell r="BJ702">
            <v>0</v>
          </cell>
          <cell r="BK702">
            <v>0</v>
          </cell>
          <cell r="BL702">
            <v>0</v>
          </cell>
          <cell r="BM702">
            <v>0</v>
          </cell>
          <cell r="BN702">
            <v>0</v>
          </cell>
          <cell r="BO702">
            <v>0</v>
          </cell>
          <cell r="BP702">
            <v>0</v>
          </cell>
          <cell r="BQ702">
            <v>0</v>
          </cell>
          <cell r="BR702">
            <v>0</v>
          </cell>
          <cell r="BS702">
            <v>0</v>
          </cell>
          <cell r="BT702">
            <v>0</v>
          </cell>
          <cell r="BU702">
            <v>0</v>
          </cell>
          <cell r="BV702">
            <v>0</v>
          </cell>
          <cell r="BW702">
            <v>0</v>
          </cell>
          <cell r="BX702">
            <v>0</v>
          </cell>
          <cell r="BY702">
            <v>0</v>
          </cell>
          <cell r="BZ702">
            <v>0</v>
          </cell>
          <cell r="CA702">
            <v>0</v>
          </cell>
          <cell r="CB702">
            <v>0</v>
          </cell>
          <cell r="CC702">
            <v>0</v>
          </cell>
          <cell r="CD702">
            <v>0</v>
          </cell>
          <cell r="CE702">
            <v>0</v>
          </cell>
          <cell r="CF702">
            <v>0</v>
          </cell>
          <cell r="CG702">
            <v>0</v>
          </cell>
          <cell r="CH702">
            <v>0</v>
          </cell>
          <cell r="CI702">
            <v>0</v>
          </cell>
          <cell r="CJ702">
            <v>0</v>
          </cell>
          <cell r="CK702">
            <v>0</v>
          </cell>
          <cell r="CL702">
            <v>0</v>
          </cell>
          <cell r="CM702">
            <v>0</v>
          </cell>
          <cell r="CN702">
            <v>0</v>
          </cell>
          <cell r="CO702">
            <v>0</v>
          </cell>
          <cell r="CP702">
            <v>0</v>
          </cell>
          <cell r="CQ702"/>
          <cell r="CR702"/>
          <cell r="CS702"/>
          <cell r="CT702"/>
          <cell r="CU702"/>
          <cell r="CV702"/>
          <cell r="CW702"/>
          <cell r="CX702"/>
          <cell r="CY702"/>
          <cell r="CZ702"/>
          <cell r="DA702"/>
          <cell r="DB702"/>
          <cell r="DC702"/>
          <cell r="DD702"/>
          <cell r="DE702"/>
          <cell r="DF702"/>
          <cell r="DG702"/>
          <cell r="DH702"/>
          <cell r="DI702"/>
          <cell r="DJ702"/>
          <cell r="DK702"/>
          <cell r="DL702"/>
          <cell r="DM702"/>
          <cell r="DN702"/>
          <cell r="DO702"/>
          <cell r="DP702"/>
          <cell r="DQ702"/>
          <cell r="DR702"/>
          <cell r="DS702"/>
          <cell r="DT702"/>
          <cell r="DU702"/>
          <cell r="DV702"/>
          <cell r="DW702">
            <v>0</v>
          </cell>
          <cell r="DX702">
            <v>0</v>
          </cell>
          <cell r="DY702">
            <v>0</v>
          </cell>
          <cell r="DZ702">
            <v>0</v>
          </cell>
          <cell r="EA702">
            <v>0</v>
          </cell>
          <cell r="EB702">
            <v>0</v>
          </cell>
          <cell r="EC702">
            <v>0</v>
          </cell>
          <cell r="ED702">
            <v>0</v>
          </cell>
          <cell r="EE702">
            <v>0</v>
          </cell>
          <cell r="EF702">
            <v>0</v>
          </cell>
          <cell r="EG702">
            <v>0</v>
          </cell>
          <cell r="EH702">
            <v>0</v>
          </cell>
          <cell r="EI702">
            <v>0</v>
          </cell>
          <cell r="EJ702">
            <v>0</v>
          </cell>
        </row>
        <row r="703">
          <cell r="B703">
            <v>0</v>
          </cell>
          <cell r="C703">
            <v>20.013000000000002</v>
          </cell>
          <cell r="D703">
            <v>0</v>
          </cell>
          <cell r="E703">
            <v>0</v>
          </cell>
          <cell r="F703">
            <v>0</v>
          </cell>
          <cell r="G703">
            <v>0</v>
          </cell>
          <cell r="H703">
            <v>0</v>
          </cell>
          <cell r="I703">
            <v>0</v>
          </cell>
          <cell r="J703">
            <v>0</v>
          </cell>
          <cell r="K703">
            <v>0</v>
          </cell>
          <cell r="L703">
            <v>0</v>
          </cell>
          <cell r="M703">
            <v>0</v>
          </cell>
          <cell r="N703">
            <v>0</v>
          </cell>
          <cell r="O703">
            <v>0</v>
          </cell>
          <cell r="P703">
            <v>0</v>
          </cell>
          <cell r="Q703">
            <v>0</v>
          </cell>
          <cell r="R703">
            <v>0</v>
          </cell>
          <cell r="S703">
            <v>0</v>
          </cell>
          <cell r="T703">
            <v>0</v>
          </cell>
          <cell r="U703">
            <v>0</v>
          </cell>
          <cell r="V703">
            <v>0</v>
          </cell>
          <cell r="W703">
            <v>0</v>
          </cell>
          <cell r="X703">
            <v>0</v>
          </cell>
          <cell r="Y703">
            <v>0</v>
          </cell>
          <cell r="Z703">
            <v>0</v>
          </cell>
          <cell r="AA703">
            <v>0</v>
          </cell>
          <cell r="AB703">
            <v>0</v>
          </cell>
          <cell r="AC703">
            <v>0</v>
          </cell>
          <cell r="AD703">
            <v>0</v>
          </cell>
          <cell r="AE703">
            <v>0</v>
          </cell>
          <cell r="AF703">
            <v>0</v>
          </cell>
          <cell r="AG703">
            <v>0</v>
          </cell>
          <cell r="AH703">
            <v>0</v>
          </cell>
          <cell r="AI703">
            <v>0</v>
          </cell>
          <cell r="AJ703">
            <v>0</v>
          </cell>
          <cell r="AK703">
            <v>0</v>
          </cell>
          <cell r="AL703">
            <v>0</v>
          </cell>
          <cell r="AM703">
            <v>0</v>
          </cell>
          <cell r="AN703">
            <v>0</v>
          </cell>
          <cell r="AO703">
            <v>0</v>
          </cell>
          <cell r="AP703">
            <v>0</v>
          </cell>
          <cell r="AQ703">
            <v>0</v>
          </cell>
          <cell r="AR703">
            <v>0</v>
          </cell>
          <cell r="AS703">
            <v>0</v>
          </cell>
          <cell r="AT703">
            <v>0</v>
          </cell>
          <cell r="AU703">
            <v>0</v>
          </cell>
          <cell r="AV703">
            <v>0</v>
          </cell>
          <cell r="AW703">
            <v>0</v>
          </cell>
          <cell r="AX703">
            <v>0</v>
          </cell>
          <cell r="AY703">
            <v>0</v>
          </cell>
          <cell r="AZ703">
            <v>0</v>
          </cell>
          <cell r="BA703">
            <v>0</v>
          </cell>
          <cell r="BB703">
            <v>0</v>
          </cell>
          <cell r="BC703">
            <v>0</v>
          </cell>
          <cell r="BD703">
            <v>0</v>
          </cell>
          <cell r="BE703">
            <v>0</v>
          </cell>
          <cell r="BF703">
            <v>0</v>
          </cell>
          <cell r="BG703">
            <v>0</v>
          </cell>
          <cell r="BH703">
            <v>0</v>
          </cell>
          <cell r="BI703">
            <v>0</v>
          </cell>
          <cell r="BJ703">
            <v>0</v>
          </cell>
          <cell r="BK703">
            <v>0</v>
          </cell>
          <cell r="BL703">
            <v>0</v>
          </cell>
          <cell r="BM703">
            <v>0</v>
          </cell>
          <cell r="BN703">
            <v>0</v>
          </cell>
          <cell r="BO703">
            <v>0</v>
          </cell>
          <cell r="BP703">
            <v>0</v>
          </cell>
          <cell r="BQ703">
            <v>0</v>
          </cell>
          <cell r="BR703">
            <v>0</v>
          </cell>
          <cell r="BS703">
            <v>0</v>
          </cell>
          <cell r="BT703">
            <v>0</v>
          </cell>
          <cell r="BU703">
            <v>0</v>
          </cell>
          <cell r="BV703">
            <v>0</v>
          </cell>
          <cell r="BW703">
            <v>0</v>
          </cell>
          <cell r="BX703">
            <v>0</v>
          </cell>
          <cell r="BY703">
            <v>0</v>
          </cell>
          <cell r="BZ703">
            <v>0</v>
          </cell>
          <cell r="CA703">
            <v>0</v>
          </cell>
          <cell r="CB703">
            <v>0</v>
          </cell>
          <cell r="CC703">
            <v>0</v>
          </cell>
          <cell r="CD703">
            <v>0</v>
          </cell>
          <cell r="CE703">
            <v>0</v>
          </cell>
          <cell r="CF703">
            <v>0</v>
          </cell>
          <cell r="CG703">
            <v>0</v>
          </cell>
          <cell r="CH703">
            <v>0</v>
          </cell>
          <cell r="CI703">
            <v>0</v>
          </cell>
          <cell r="CJ703">
            <v>0</v>
          </cell>
          <cell r="CK703">
            <v>0</v>
          </cell>
          <cell r="CL703">
            <v>0</v>
          </cell>
          <cell r="CM703">
            <v>0</v>
          </cell>
          <cell r="CN703">
            <v>0</v>
          </cell>
          <cell r="CO703">
            <v>0</v>
          </cell>
          <cell r="CP703">
            <v>0</v>
          </cell>
          <cell r="CQ703"/>
          <cell r="CR703"/>
          <cell r="CS703"/>
          <cell r="CT703"/>
          <cell r="CU703"/>
          <cell r="CV703"/>
          <cell r="CW703"/>
          <cell r="CX703"/>
          <cell r="CY703"/>
          <cell r="CZ703"/>
          <cell r="DA703"/>
          <cell r="DB703"/>
          <cell r="DC703"/>
          <cell r="DD703"/>
          <cell r="DE703"/>
          <cell r="DF703"/>
          <cell r="DG703"/>
          <cell r="DH703"/>
          <cell r="DI703"/>
          <cell r="DJ703"/>
          <cell r="DK703"/>
          <cell r="DL703"/>
          <cell r="DM703"/>
          <cell r="DN703"/>
          <cell r="DO703"/>
          <cell r="DP703"/>
          <cell r="DQ703"/>
          <cell r="DR703"/>
          <cell r="DS703"/>
          <cell r="DT703"/>
          <cell r="DU703"/>
          <cell r="DV703"/>
          <cell r="DW703">
            <v>0</v>
          </cell>
          <cell r="DX703">
            <v>0</v>
          </cell>
          <cell r="DY703">
            <v>0</v>
          </cell>
          <cell r="DZ703">
            <v>0</v>
          </cell>
          <cell r="EA703">
            <v>0</v>
          </cell>
          <cell r="EB703">
            <v>0</v>
          </cell>
          <cell r="EC703">
            <v>0</v>
          </cell>
          <cell r="ED703">
            <v>0</v>
          </cell>
          <cell r="EE703">
            <v>0</v>
          </cell>
          <cell r="EF703">
            <v>0</v>
          </cell>
          <cell r="EG703">
            <v>0</v>
          </cell>
          <cell r="EH703">
            <v>0</v>
          </cell>
          <cell r="EI703">
            <v>0</v>
          </cell>
          <cell r="EJ703">
            <v>0</v>
          </cell>
        </row>
        <row r="704">
          <cell r="B704">
            <v>0</v>
          </cell>
          <cell r="C704">
            <v>28.33</v>
          </cell>
          <cell r="D704">
            <v>0</v>
          </cell>
          <cell r="E704">
            <v>0</v>
          </cell>
          <cell r="F704">
            <v>0</v>
          </cell>
          <cell r="G704">
            <v>0</v>
          </cell>
          <cell r="H704">
            <v>0</v>
          </cell>
          <cell r="I704">
            <v>0</v>
          </cell>
          <cell r="J704">
            <v>0</v>
          </cell>
          <cell r="K704">
            <v>0</v>
          </cell>
          <cell r="L704">
            <v>0</v>
          </cell>
          <cell r="M704">
            <v>0</v>
          </cell>
          <cell r="N704">
            <v>0</v>
          </cell>
          <cell r="O704">
            <v>0</v>
          </cell>
          <cell r="P704">
            <v>0</v>
          </cell>
          <cell r="Q704">
            <v>0</v>
          </cell>
          <cell r="R704">
            <v>0</v>
          </cell>
          <cell r="S704">
            <v>0</v>
          </cell>
          <cell r="T704">
            <v>0</v>
          </cell>
          <cell r="U704">
            <v>0</v>
          </cell>
          <cell r="V704">
            <v>0</v>
          </cell>
          <cell r="W704">
            <v>0</v>
          </cell>
          <cell r="X704">
            <v>0</v>
          </cell>
          <cell r="Y704">
            <v>0</v>
          </cell>
          <cell r="Z704">
            <v>0</v>
          </cell>
          <cell r="AA704">
            <v>0</v>
          </cell>
          <cell r="AB704">
            <v>0</v>
          </cell>
          <cell r="AC704">
            <v>0</v>
          </cell>
          <cell r="AD704">
            <v>0</v>
          </cell>
          <cell r="AE704">
            <v>0</v>
          </cell>
          <cell r="AF704">
            <v>0</v>
          </cell>
          <cell r="AG704">
            <v>0</v>
          </cell>
          <cell r="AH704">
            <v>0</v>
          </cell>
          <cell r="AI704">
            <v>0</v>
          </cell>
          <cell r="AJ704">
            <v>0</v>
          </cell>
          <cell r="AK704">
            <v>0</v>
          </cell>
          <cell r="AL704">
            <v>0</v>
          </cell>
          <cell r="AM704">
            <v>0</v>
          </cell>
          <cell r="AN704">
            <v>0</v>
          </cell>
          <cell r="AO704">
            <v>0</v>
          </cell>
          <cell r="AP704">
            <v>0</v>
          </cell>
          <cell r="AQ704">
            <v>0</v>
          </cell>
          <cell r="AR704">
            <v>0</v>
          </cell>
          <cell r="AS704">
            <v>0</v>
          </cell>
          <cell r="AT704">
            <v>0</v>
          </cell>
          <cell r="AU704">
            <v>0</v>
          </cell>
          <cell r="AV704">
            <v>0</v>
          </cell>
          <cell r="AW704">
            <v>0</v>
          </cell>
          <cell r="AX704">
            <v>0</v>
          </cell>
          <cell r="AY704">
            <v>0</v>
          </cell>
          <cell r="AZ704">
            <v>0</v>
          </cell>
          <cell r="BA704">
            <v>0</v>
          </cell>
          <cell r="BB704">
            <v>0</v>
          </cell>
          <cell r="BC704">
            <v>0</v>
          </cell>
          <cell r="BD704">
            <v>0</v>
          </cell>
          <cell r="BE704">
            <v>0</v>
          </cell>
          <cell r="BF704">
            <v>0</v>
          </cell>
          <cell r="BG704">
            <v>0</v>
          </cell>
          <cell r="BH704">
            <v>0</v>
          </cell>
          <cell r="BI704">
            <v>0</v>
          </cell>
          <cell r="BJ704">
            <v>0</v>
          </cell>
          <cell r="BK704">
            <v>0</v>
          </cell>
          <cell r="BL704">
            <v>0</v>
          </cell>
          <cell r="BM704">
            <v>0</v>
          </cell>
          <cell r="BN704">
            <v>0</v>
          </cell>
          <cell r="BO704">
            <v>0</v>
          </cell>
          <cell r="BP704">
            <v>0</v>
          </cell>
          <cell r="BQ704">
            <v>0</v>
          </cell>
          <cell r="BR704">
            <v>0</v>
          </cell>
          <cell r="BS704">
            <v>0</v>
          </cell>
          <cell r="BT704">
            <v>0</v>
          </cell>
          <cell r="BU704">
            <v>0</v>
          </cell>
          <cell r="BV704">
            <v>0</v>
          </cell>
          <cell r="BW704">
            <v>0</v>
          </cell>
          <cell r="BX704">
            <v>0</v>
          </cell>
          <cell r="BY704">
            <v>0</v>
          </cell>
          <cell r="BZ704">
            <v>0</v>
          </cell>
          <cell r="CA704">
            <v>0</v>
          </cell>
          <cell r="CB704">
            <v>0</v>
          </cell>
          <cell r="CC704">
            <v>0</v>
          </cell>
          <cell r="CD704">
            <v>0</v>
          </cell>
          <cell r="CE704">
            <v>0</v>
          </cell>
          <cell r="CF704">
            <v>0</v>
          </cell>
          <cell r="CG704">
            <v>0</v>
          </cell>
          <cell r="CH704">
            <v>0</v>
          </cell>
          <cell r="CI704">
            <v>0</v>
          </cell>
          <cell r="CJ704">
            <v>0</v>
          </cell>
          <cell r="CK704">
            <v>0</v>
          </cell>
          <cell r="CL704">
            <v>0</v>
          </cell>
          <cell r="CM704">
            <v>0</v>
          </cell>
          <cell r="CN704">
            <v>0</v>
          </cell>
          <cell r="CO704">
            <v>0</v>
          </cell>
          <cell r="CP704">
            <v>0</v>
          </cell>
          <cell r="CQ704"/>
          <cell r="CR704"/>
          <cell r="CS704"/>
          <cell r="CT704"/>
          <cell r="CU704"/>
          <cell r="CV704"/>
          <cell r="CW704"/>
          <cell r="CX704"/>
          <cell r="CY704"/>
          <cell r="CZ704"/>
          <cell r="DA704"/>
          <cell r="DB704"/>
          <cell r="DC704"/>
          <cell r="DD704"/>
          <cell r="DE704"/>
          <cell r="DF704"/>
          <cell r="DG704"/>
          <cell r="DH704"/>
          <cell r="DI704"/>
          <cell r="DJ704"/>
          <cell r="DK704"/>
          <cell r="DL704"/>
          <cell r="DM704"/>
          <cell r="DN704"/>
          <cell r="DO704"/>
          <cell r="DP704"/>
          <cell r="DQ704"/>
          <cell r="DR704"/>
          <cell r="DS704"/>
          <cell r="DT704"/>
          <cell r="DU704"/>
          <cell r="DV704"/>
          <cell r="DW704">
            <v>0</v>
          </cell>
          <cell r="DX704">
            <v>0</v>
          </cell>
          <cell r="DY704">
            <v>0</v>
          </cell>
          <cell r="DZ704">
            <v>0</v>
          </cell>
          <cell r="EA704">
            <v>0</v>
          </cell>
          <cell r="EB704">
            <v>0</v>
          </cell>
          <cell r="EC704">
            <v>0</v>
          </cell>
          <cell r="ED704">
            <v>0</v>
          </cell>
          <cell r="EE704">
            <v>0</v>
          </cell>
          <cell r="EF704">
            <v>0</v>
          </cell>
          <cell r="EG704">
            <v>0</v>
          </cell>
          <cell r="EH704">
            <v>0</v>
          </cell>
          <cell r="EI704">
            <v>0</v>
          </cell>
          <cell r="EJ704">
            <v>0</v>
          </cell>
        </row>
        <row r="705">
          <cell r="B705">
            <v>0</v>
          </cell>
          <cell r="C705">
            <v>28.33</v>
          </cell>
          <cell r="D705">
            <v>0</v>
          </cell>
          <cell r="E705">
            <v>0</v>
          </cell>
          <cell r="F705">
            <v>0</v>
          </cell>
          <cell r="G705">
            <v>0</v>
          </cell>
          <cell r="H705">
            <v>0</v>
          </cell>
          <cell r="I705">
            <v>0</v>
          </cell>
          <cell r="J705">
            <v>0</v>
          </cell>
          <cell r="K705">
            <v>0</v>
          </cell>
          <cell r="L705">
            <v>0</v>
          </cell>
          <cell r="M705">
            <v>0</v>
          </cell>
          <cell r="N705">
            <v>0</v>
          </cell>
          <cell r="O705">
            <v>0</v>
          </cell>
          <cell r="P705">
            <v>0</v>
          </cell>
          <cell r="Q705">
            <v>0</v>
          </cell>
          <cell r="R705">
            <v>0</v>
          </cell>
          <cell r="S705">
            <v>0</v>
          </cell>
          <cell r="T705">
            <v>0</v>
          </cell>
          <cell r="U705">
            <v>0</v>
          </cell>
          <cell r="V705">
            <v>0</v>
          </cell>
          <cell r="W705">
            <v>0</v>
          </cell>
          <cell r="X705">
            <v>0</v>
          </cell>
          <cell r="Y705">
            <v>0</v>
          </cell>
          <cell r="Z705">
            <v>0</v>
          </cell>
          <cell r="AA705">
            <v>0</v>
          </cell>
          <cell r="AB705">
            <v>0</v>
          </cell>
          <cell r="AC705">
            <v>0</v>
          </cell>
          <cell r="AD705">
            <v>0</v>
          </cell>
          <cell r="AE705">
            <v>0</v>
          </cell>
          <cell r="AF705">
            <v>0</v>
          </cell>
          <cell r="AG705">
            <v>0</v>
          </cell>
          <cell r="AH705">
            <v>0</v>
          </cell>
          <cell r="AI705">
            <v>0</v>
          </cell>
          <cell r="AJ705">
            <v>0</v>
          </cell>
          <cell r="AK705">
            <v>0</v>
          </cell>
          <cell r="AL705">
            <v>0</v>
          </cell>
          <cell r="AM705">
            <v>0</v>
          </cell>
          <cell r="AN705">
            <v>0</v>
          </cell>
          <cell r="AO705">
            <v>0</v>
          </cell>
          <cell r="AP705">
            <v>0</v>
          </cell>
          <cell r="AQ705">
            <v>0</v>
          </cell>
          <cell r="AR705">
            <v>0</v>
          </cell>
          <cell r="AS705">
            <v>0</v>
          </cell>
          <cell r="AT705">
            <v>0</v>
          </cell>
          <cell r="AU705">
            <v>0</v>
          </cell>
          <cell r="AV705">
            <v>0</v>
          </cell>
          <cell r="AW705">
            <v>0</v>
          </cell>
          <cell r="AX705">
            <v>0</v>
          </cell>
          <cell r="AY705">
            <v>0</v>
          </cell>
          <cell r="AZ705">
            <v>0</v>
          </cell>
          <cell r="BA705">
            <v>0</v>
          </cell>
          <cell r="BB705">
            <v>0</v>
          </cell>
          <cell r="BC705">
            <v>0</v>
          </cell>
          <cell r="BD705">
            <v>0</v>
          </cell>
          <cell r="BE705">
            <v>0</v>
          </cell>
          <cell r="BF705">
            <v>0</v>
          </cell>
          <cell r="BG705">
            <v>0</v>
          </cell>
          <cell r="BH705">
            <v>0</v>
          </cell>
          <cell r="BI705">
            <v>0</v>
          </cell>
          <cell r="BJ705">
            <v>0</v>
          </cell>
          <cell r="BK705">
            <v>0</v>
          </cell>
          <cell r="BL705">
            <v>0</v>
          </cell>
          <cell r="BM705">
            <v>0</v>
          </cell>
          <cell r="BN705">
            <v>0</v>
          </cell>
          <cell r="BO705">
            <v>0</v>
          </cell>
          <cell r="BP705">
            <v>0</v>
          </cell>
          <cell r="BQ705">
            <v>0</v>
          </cell>
          <cell r="BR705">
            <v>0</v>
          </cell>
          <cell r="BS705">
            <v>0</v>
          </cell>
          <cell r="BT705">
            <v>0</v>
          </cell>
          <cell r="BU705">
            <v>0</v>
          </cell>
          <cell r="BV705">
            <v>0</v>
          </cell>
          <cell r="BW705">
            <v>0</v>
          </cell>
          <cell r="BX705">
            <v>0</v>
          </cell>
          <cell r="BY705">
            <v>0</v>
          </cell>
          <cell r="BZ705">
            <v>0</v>
          </cell>
          <cell r="CA705">
            <v>0</v>
          </cell>
          <cell r="CB705">
            <v>0</v>
          </cell>
          <cell r="CC705">
            <v>0</v>
          </cell>
          <cell r="CD705">
            <v>0</v>
          </cell>
          <cell r="CE705">
            <v>0</v>
          </cell>
          <cell r="CF705">
            <v>0</v>
          </cell>
          <cell r="CG705">
            <v>0</v>
          </cell>
          <cell r="CH705">
            <v>0</v>
          </cell>
          <cell r="CI705">
            <v>0</v>
          </cell>
          <cell r="CJ705">
            <v>0</v>
          </cell>
          <cell r="CK705">
            <v>0</v>
          </cell>
          <cell r="CL705">
            <v>0</v>
          </cell>
          <cell r="CM705">
            <v>0</v>
          </cell>
          <cell r="CN705">
            <v>0</v>
          </cell>
          <cell r="CO705">
            <v>0</v>
          </cell>
          <cell r="CP705">
            <v>0</v>
          </cell>
          <cell r="CQ705"/>
          <cell r="CR705"/>
          <cell r="CS705"/>
          <cell r="CT705"/>
          <cell r="CU705"/>
          <cell r="CV705"/>
          <cell r="CW705"/>
          <cell r="CX705"/>
          <cell r="CY705"/>
          <cell r="CZ705"/>
          <cell r="DA705"/>
          <cell r="DB705"/>
          <cell r="DC705"/>
          <cell r="DD705"/>
          <cell r="DE705"/>
          <cell r="DF705"/>
          <cell r="DG705"/>
          <cell r="DH705"/>
          <cell r="DI705"/>
          <cell r="DJ705"/>
          <cell r="DK705"/>
          <cell r="DL705"/>
          <cell r="DM705"/>
          <cell r="DN705"/>
          <cell r="DO705"/>
          <cell r="DP705"/>
          <cell r="DQ705"/>
          <cell r="DR705"/>
          <cell r="DS705"/>
          <cell r="DT705"/>
          <cell r="DU705"/>
          <cell r="DV705"/>
          <cell r="DW705">
            <v>0</v>
          </cell>
          <cell r="DX705">
            <v>0</v>
          </cell>
          <cell r="DY705">
            <v>0</v>
          </cell>
          <cell r="DZ705">
            <v>0</v>
          </cell>
          <cell r="EA705">
            <v>0</v>
          </cell>
          <cell r="EB705">
            <v>0</v>
          </cell>
          <cell r="EC705">
            <v>0</v>
          </cell>
          <cell r="ED705">
            <v>0</v>
          </cell>
          <cell r="EE705">
            <v>0</v>
          </cell>
          <cell r="EF705">
            <v>0</v>
          </cell>
          <cell r="EG705">
            <v>0</v>
          </cell>
          <cell r="EH705">
            <v>0</v>
          </cell>
          <cell r="EI705">
            <v>0</v>
          </cell>
          <cell r="EJ705">
            <v>0</v>
          </cell>
        </row>
        <row r="706">
          <cell r="B706">
            <v>0</v>
          </cell>
          <cell r="C706">
            <v>34.192999999999998</v>
          </cell>
          <cell r="D706">
            <v>0</v>
          </cell>
          <cell r="E706">
            <v>0</v>
          </cell>
          <cell r="F706">
            <v>0</v>
          </cell>
          <cell r="G706">
            <v>0</v>
          </cell>
          <cell r="H706">
            <v>0</v>
          </cell>
          <cell r="I706">
            <v>0</v>
          </cell>
          <cell r="J706">
            <v>0</v>
          </cell>
          <cell r="K706">
            <v>0</v>
          </cell>
          <cell r="L706">
            <v>0</v>
          </cell>
          <cell r="M706">
            <v>0</v>
          </cell>
          <cell r="N706">
            <v>0</v>
          </cell>
          <cell r="O706">
            <v>0</v>
          </cell>
          <cell r="P706">
            <v>0</v>
          </cell>
          <cell r="Q706">
            <v>0</v>
          </cell>
          <cell r="R706">
            <v>0</v>
          </cell>
          <cell r="S706">
            <v>0</v>
          </cell>
          <cell r="T706">
            <v>0</v>
          </cell>
          <cell r="U706">
            <v>0</v>
          </cell>
          <cell r="V706">
            <v>0</v>
          </cell>
          <cell r="W706">
            <v>0</v>
          </cell>
          <cell r="X706">
            <v>0</v>
          </cell>
          <cell r="Y706">
            <v>0</v>
          </cell>
          <cell r="Z706">
            <v>0</v>
          </cell>
          <cell r="AA706">
            <v>0</v>
          </cell>
          <cell r="AB706">
            <v>0</v>
          </cell>
          <cell r="AC706">
            <v>0</v>
          </cell>
          <cell r="AD706">
            <v>0</v>
          </cell>
          <cell r="AE706">
            <v>0</v>
          </cell>
          <cell r="AF706">
            <v>0</v>
          </cell>
          <cell r="AG706">
            <v>0</v>
          </cell>
          <cell r="AH706">
            <v>0</v>
          </cell>
          <cell r="AI706">
            <v>0</v>
          </cell>
          <cell r="AJ706">
            <v>0</v>
          </cell>
          <cell r="AK706">
            <v>0</v>
          </cell>
          <cell r="AL706">
            <v>0</v>
          </cell>
          <cell r="AM706">
            <v>0</v>
          </cell>
          <cell r="AN706">
            <v>0</v>
          </cell>
          <cell r="AO706">
            <v>0</v>
          </cell>
          <cell r="AP706">
            <v>0</v>
          </cell>
          <cell r="AQ706">
            <v>0</v>
          </cell>
          <cell r="AR706">
            <v>0</v>
          </cell>
          <cell r="AS706">
            <v>0</v>
          </cell>
          <cell r="AT706">
            <v>0</v>
          </cell>
          <cell r="AU706">
            <v>0</v>
          </cell>
          <cell r="AV706">
            <v>0</v>
          </cell>
          <cell r="AW706">
            <v>0</v>
          </cell>
          <cell r="AX706">
            <v>0</v>
          </cell>
          <cell r="AY706">
            <v>0</v>
          </cell>
          <cell r="AZ706">
            <v>0</v>
          </cell>
          <cell r="BA706">
            <v>0</v>
          </cell>
          <cell r="BB706">
            <v>0</v>
          </cell>
          <cell r="BC706">
            <v>0</v>
          </cell>
          <cell r="BD706">
            <v>0</v>
          </cell>
          <cell r="BE706">
            <v>0</v>
          </cell>
          <cell r="BF706">
            <v>0</v>
          </cell>
          <cell r="BG706">
            <v>0</v>
          </cell>
          <cell r="BH706">
            <v>0</v>
          </cell>
          <cell r="BI706">
            <v>0</v>
          </cell>
          <cell r="BJ706">
            <v>0</v>
          </cell>
          <cell r="BK706">
            <v>0</v>
          </cell>
          <cell r="BL706">
            <v>0</v>
          </cell>
          <cell r="BM706">
            <v>0</v>
          </cell>
          <cell r="BN706">
            <v>0</v>
          </cell>
          <cell r="BO706">
            <v>0</v>
          </cell>
          <cell r="BP706">
            <v>0</v>
          </cell>
          <cell r="BQ706">
            <v>0</v>
          </cell>
          <cell r="BR706">
            <v>0</v>
          </cell>
          <cell r="BS706">
            <v>0</v>
          </cell>
          <cell r="BT706">
            <v>0</v>
          </cell>
          <cell r="BU706">
            <v>0</v>
          </cell>
          <cell r="BV706">
            <v>0</v>
          </cell>
          <cell r="BW706">
            <v>0</v>
          </cell>
          <cell r="BX706">
            <v>0</v>
          </cell>
          <cell r="BY706">
            <v>0</v>
          </cell>
          <cell r="BZ706">
            <v>0</v>
          </cell>
          <cell r="CA706">
            <v>0</v>
          </cell>
          <cell r="CB706">
            <v>0</v>
          </cell>
          <cell r="CC706">
            <v>0</v>
          </cell>
          <cell r="CD706">
            <v>0</v>
          </cell>
          <cell r="CE706">
            <v>0</v>
          </cell>
          <cell r="CF706">
            <v>0</v>
          </cell>
          <cell r="CG706">
            <v>0</v>
          </cell>
          <cell r="CH706">
            <v>0</v>
          </cell>
          <cell r="CI706">
            <v>0</v>
          </cell>
          <cell r="CJ706">
            <v>0</v>
          </cell>
          <cell r="CK706">
            <v>0</v>
          </cell>
          <cell r="CL706">
            <v>0</v>
          </cell>
          <cell r="CM706">
            <v>0</v>
          </cell>
          <cell r="CN706">
            <v>0</v>
          </cell>
          <cell r="CO706">
            <v>0</v>
          </cell>
          <cell r="CP706">
            <v>0</v>
          </cell>
          <cell r="CQ706"/>
          <cell r="CR706"/>
          <cell r="CS706"/>
          <cell r="CT706"/>
          <cell r="CU706"/>
          <cell r="CV706"/>
          <cell r="CW706"/>
          <cell r="CX706"/>
          <cell r="CY706"/>
          <cell r="CZ706"/>
          <cell r="DA706"/>
          <cell r="DB706"/>
          <cell r="DC706"/>
          <cell r="DD706"/>
          <cell r="DE706"/>
          <cell r="DF706"/>
          <cell r="DG706"/>
          <cell r="DH706"/>
          <cell r="DI706"/>
          <cell r="DJ706"/>
          <cell r="DK706"/>
          <cell r="DL706"/>
          <cell r="DM706"/>
          <cell r="DN706"/>
          <cell r="DO706"/>
          <cell r="DP706"/>
          <cell r="DQ706"/>
          <cell r="DR706"/>
          <cell r="DS706"/>
          <cell r="DT706"/>
          <cell r="DU706"/>
          <cell r="DV706"/>
          <cell r="DW706">
            <v>0</v>
          </cell>
          <cell r="DX706">
            <v>0</v>
          </cell>
          <cell r="DY706">
            <v>0</v>
          </cell>
          <cell r="DZ706">
            <v>0</v>
          </cell>
          <cell r="EA706">
            <v>0</v>
          </cell>
          <cell r="EB706">
            <v>0</v>
          </cell>
          <cell r="EC706">
            <v>0</v>
          </cell>
          <cell r="ED706">
            <v>0</v>
          </cell>
          <cell r="EE706">
            <v>0</v>
          </cell>
          <cell r="EF706">
            <v>0</v>
          </cell>
          <cell r="EG706">
            <v>0</v>
          </cell>
          <cell r="EH706">
            <v>0</v>
          </cell>
          <cell r="EI706">
            <v>0</v>
          </cell>
          <cell r="EJ706">
            <v>0</v>
          </cell>
        </row>
        <row r="707">
          <cell r="B707">
            <v>0</v>
          </cell>
          <cell r="C707">
            <v>34.192999999999998</v>
          </cell>
          <cell r="D707">
            <v>0</v>
          </cell>
          <cell r="E707">
            <v>0</v>
          </cell>
          <cell r="F707">
            <v>0</v>
          </cell>
          <cell r="G707">
            <v>0</v>
          </cell>
          <cell r="H707">
            <v>0</v>
          </cell>
          <cell r="I707">
            <v>0</v>
          </cell>
          <cell r="J707">
            <v>0</v>
          </cell>
          <cell r="K707">
            <v>0</v>
          </cell>
          <cell r="L707">
            <v>0</v>
          </cell>
          <cell r="M707">
            <v>0</v>
          </cell>
          <cell r="N707">
            <v>0</v>
          </cell>
          <cell r="O707">
            <v>0</v>
          </cell>
          <cell r="P707">
            <v>0</v>
          </cell>
          <cell r="Q707">
            <v>0</v>
          </cell>
          <cell r="R707">
            <v>0</v>
          </cell>
          <cell r="S707">
            <v>0</v>
          </cell>
          <cell r="T707">
            <v>0</v>
          </cell>
          <cell r="U707">
            <v>0</v>
          </cell>
          <cell r="V707">
            <v>0</v>
          </cell>
          <cell r="W707">
            <v>0</v>
          </cell>
          <cell r="X707">
            <v>0</v>
          </cell>
          <cell r="Y707">
            <v>0</v>
          </cell>
          <cell r="Z707">
            <v>0</v>
          </cell>
          <cell r="AA707">
            <v>0</v>
          </cell>
          <cell r="AB707">
            <v>0</v>
          </cell>
          <cell r="AC707">
            <v>0</v>
          </cell>
          <cell r="AD707">
            <v>0</v>
          </cell>
          <cell r="AE707">
            <v>0</v>
          </cell>
          <cell r="AF707">
            <v>0</v>
          </cell>
          <cell r="AG707">
            <v>0</v>
          </cell>
          <cell r="AH707">
            <v>0</v>
          </cell>
          <cell r="AI707">
            <v>0</v>
          </cell>
          <cell r="AJ707">
            <v>0</v>
          </cell>
          <cell r="AK707">
            <v>0</v>
          </cell>
          <cell r="AL707">
            <v>0</v>
          </cell>
          <cell r="AM707">
            <v>0</v>
          </cell>
          <cell r="AN707">
            <v>0</v>
          </cell>
          <cell r="AO707">
            <v>0</v>
          </cell>
          <cell r="AP707">
            <v>0</v>
          </cell>
          <cell r="AQ707">
            <v>0</v>
          </cell>
          <cell r="AR707">
            <v>0</v>
          </cell>
          <cell r="AS707">
            <v>0</v>
          </cell>
          <cell r="AT707">
            <v>0</v>
          </cell>
          <cell r="AU707">
            <v>0</v>
          </cell>
          <cell r="AV707">
            <v>0</v>
          </cell>
          <cell r="AW707">
            <v>0</v>
          </cell>
          <cell r="AX707">
            <v>0</v>
          </cell>
          <cell r="AY707">
            <v>0</v>
          </cell>
          <cell r="AZ707">
            <v>0</v>
          </cell>
          <cell r="BA707">
            <v>0</v>
          </cell>
          <cell r="BB707">
            <v>0</v>
          </cell>
          <cell r="BC707">
            <v>0</v>
          </cell>
          <cell r="BD707">
            <v>0</v>
          </cell>
          <cell r="BE707">
            <v>0</v>
          </cell>
          <cell r="BF707">
            <v>0</v>
          </cell>
          <cell r="BG707">
            <v>0</v>
          </cell>
          <cell r="BH707">
            <v>0</v>
          </cell>
          <cell r="BI707">
            <v>0</v>
          </cell>
          <cell r="BJ707">
            <v>0</v>
          </cell>
          <cell r="BK707">
            <v>0</v>
          </cell>
          <cell r="BL707">
            <v>0</v>
          </cell>
          <cell r="BM707">
            <v>0</v>
          </cell>
          <cell r="BN707">
            <v>0</v>
          </cell>
          <cell r="BO707">
            <v>0</v>
          </cell>
          <cell r="BP707">
            <v>0</v>
          </cell>
          <cell r="BQ707">
            <v>0</v>
          </cell>
          <cell r="BR707">
            <v>0</v>
          </cell>
          <cell r="BS707">
            <v>0</v>
          </cell>
          <cell r="BT707">
            <v>0</v>
          </cell>
          <cell r="BU707">
            <v>0</v>
          </cell>
          <cell r="BV707">
            <v>0</v>
          </cell>
          <cell r="BW707">
            <v>0</v>
          </cell>
          <cell r="BX707">
            <v>0</v>
          </cell>
          <cell r="BY707">
            <v>0</v>
          </cell>
          <cell r="BZ707">
            <v>0</v>
          </cell>
          <cell r="CA707">
            <v>0</v>
          </cell>
          <cell r="CB707">
            <v>0</v>
          </cell>
          <cell r="CC707">
            <v>0</v>
          </cell>
          <cell r="CD707">
            <v>0</v>
          </cell>
          <cell r="CE707">
            <v>0</v>
          </cell>
          <cell r="CF707">
            <v>0</v>
          </cell>
          <cell r="CG707">
            <v>0</v>
          </cell>
          <cell r="CH707">
            <v>0</v>
          </cell>
          <cell r="CI707">
            <v>0</v>
          </cell>
          <cell r="CJ707">
            <v>0</v>
          </cell>
          <cell r="CK707">
            <v>0</v>
          </cell>
          <cell r="CL707">
            <v>0</v>
          </cell>
          <cell r="CM707">
            <v>0</v>
          </cell>
          <cell r="CN707">
            <v>0</v>
          </cell>
          <cell r="CO707">
            <v>0</v>
          </cell>
          <cell r="CP707">
            <v>0</v>
          </cell>
          <cell r="CQ707"/>
          <cell r="CR707"/>
          <cell r="CS707"/>
          <cell r="CT707"/>
          <cell r="CU707"/>
          <cell r="CV707"/>
          <cell r="CW707"/>
          <cell r="CX707"/>
          <cell r="CY707"/>
          <cell r="CZ707"/>
          <cell r="DA707"/>
          <cell r="DB707"/>
          <cell r="DC707"/>
          <cell r="DD707"/>
          <cell r="DE707"/>
          <cell r="DF707"/>
          <cell r="DG707"/>
          <cell r="DH707"/>
          <cell r="DI707"/>
          <cell r="DJ707"/>
          <cell r="DK707"/>
          <cell r="DL707"/>
          <cell r="DM707"/>
          <cell r="DN707"/>
          <cell r="DO707"/>
          <cell r="DP707"/>
          <cell r="DQ707"/>
          <cell r="DR707"/>
          <cell r="DS707"/>
          <cell r="DT707"/>
          <cell r="DU707"/>
          <cell r="DV707"/>
          <cell r="DW707">
            <v>0</v>
          </cell>
          <cell r="DX707">
            <v>0</v>
          </cell>
          <cell r="DY707">
            <v>0</v>
          </cell>
          <cell r="DZ707">
            <v>0</v>
          </cell>
          <cell r="EA707">
            <v>0</v>
          </cell>
          <cell r="EB707">
            <v>0</v>
          </cell>
          <cell r="EC707">
            <v>0</v>
          </cell>
          <cell r="ED707">
            <v>0</v>
          </cell>
          <cell r="EE707">
            <v>0</v>
          </cell>
          <cell r="EF707">
            <v>0</v>
          </cell>
          <cell r="EG707">
            <v>0</v>
          </cell>
          <cell r="EH707">
            <v>0</v>
          </cell>
          <cell r="EI707">
            <v>0</v>
          </cell>
          <cell r="EJ707">
            <v>0</v>
          </cell>
        </row>
        <row r="708">
          <cell r="B708">
            <v>0</v>
          </cell>
          <cell r="C708">
            <v>105.583</v>
          </cell>
          <cell r="D708">
            <v>0</v>
          </cell>
          <cell r="E708">
            <v>0</v>
          </cell>
          <cell r="F708">
            <v>0</v>
          </cell>
          <cell r="G708">
            <v>0</v>
          </cell>
          <cell r="H708">
            <v>0</v>
          </cell>
          <cell r="I708">
            <v>0</v>
          </cell>
          <cell r="J708">
            <v>0</v>
          </cell>
          <cell r="K708">
            <v>0</v>
          </cell>
          <cell r="L708">
            <v>0</v>
          </cell>
          <cell r="M708">
            <v>0</v>
          </cell>
          <cell r="N708">
            <v>0</v>
          </cell>
          <cell r="O708">
            <v>0</v>
          </cell>
          <cell r="P708">
            <v>0</v>
          </cell>
          <cell r="Q708">
            <v>0</v>
          </cell>
          <cell r="R708">
            <v>0</v>
          </cell>
          <cell r="S708">
            <v>0</v>
          </cell>
          <cell r="T708">
            <v>0</v>
          </cell>
          <cell r="U708">
            <v>0</v>
          </cell>
          <cell r="V708">
            <v>0</v>
          </cell>
          <cell r="W708">
            <v>0</v>
          </cell>
          <cell r="X708">
            <v>0</v>
          </cell>
          <cell r="Y708">
            <v>0</v>
          </cell>
          <cell r="Z708">
            <v>0</v>
          </cell>
          <cell r="AA708">
            <v>0</v>
          </cell>
          <cell r="AB708">
            <v>0</v>
          </cell>
          <cell r="AC708">
            <v>0</v>
          </cell>
          <cell r="AD708">
            <v>0</v>
          </cell>
          <cell r="AE708">
            <v>0</v>
          </cell>
          <cell r="AF708">
            <v>0</v>
          </cell>
          <cell r="AG708">
            <v>0</v>
          </cell>
          <cell r="AH708">
            <v>0</v>
          </cell>
          <cell r="AI708">
            <v>0</v>
          </cell>
          <cell r="AJ708">
            <v>0</v>
          </cell>
          <cell r="AK708">
            <v>0</v>
          </cell>
          <cell r="AL708">
            <v>0</v>
          </cell>
          <cell r="AM708">
            <v>0</v>
          </cell>
          <cell r="AN708">
            <v>0</v>
          </cell>
          <cell r="AO708">
            <v>0</v>
          </cell>
          <cell r="AP708">
            <v>0</v>
          </cell>
          <cell r="AQ708">
            <v>0</v>
          </cell>
          <cell r="AR708">
            <v>0</v>
          </cell>
          <cell r="AS708">
            <v>0</v>
          </cell>
          <cell r="AT708">
            <v>0</v>
          </cell>
          <cell r="AU708">
            <v>0</v>
          </cell>
          <cell r="AV708">
            <v>0</v>
          </cell>
          <cell r="AW708">
            <v>0</v>
          </cell>
          <cell r="AX708">
            <v>0</v>
          </cell>
          <cell r="AY708">
            <v>0</v>
          </cell>
          <cell r="AZ708">
            <v>0</v>
          </cell>
          <cell r="BA708">
            <v>0</v>
          </cell>
          <cell r="BB708">
            <v>0</v>
          </cell>
          <cell r="BC708">
            <v>0</v>
          </cell>
          <cell r="BD708">
            <v>0</v>
          </cell>
          <cell r="BE708">
            <v>0</v>
          </cell>
          <cell r="BF708">
            <v>0</v>
          </cell>
          <cell r="BG708">
            <v>0</v>
          </cell>
          <cell r="BH708">
            <v>0</v>
          </cell>
          <cell r="BI708">
            <v>0</v>
          </cell>
          <cell r="BJ708">
            <v>0</v>
          </cell>
          <cell r="BK708">
            <v>0</v>
          </cell>
          <cell r="BL708">
            <v>0</v>
          </cell>
          <cell r="BM708">
            <v>0</v>
          </cell>
          <cell r="BN708">
            <v>0</v>
          </cell>
          <cell r="BO708">
            <v>0</v>
          </cell>
          <cell r="BP708">
            <v>0</v>
          </cell>
          <cell r="BQ708">
            <v>0</v>
          </cell>
          <cell r="BR708">
            <v>0</v>
          </cell>
          <cell r="BS708">
            <v>0</v>
          </cell>
          <cell r="BT708">
            <v>0</v>
          </cell>
          <cell r="BU708">
            <v>0</v>
          </cell>
          <cell r="BV708">
            <v>0</v>
          </cell>
          <cell r="BW708">
            <v>0</v>
          </cell>
          <cell r="BX708">
            <v>0</v>
          </cell>
          <cell r="BY708">
            <v>0</v>
          </cell>
          <cell r="BZ708">
            <v>0</v>
          </cell>
          <cell r="CA708">
            <v>0</v>
          </cell>
          <cell r="CB708">
            <v>0</v>
          </cell>
          <cell r="CC708">
            <v>0</v>
          </cell>
          <cell r="CD708">
            <v>0</v>
          </cell>
          <cell r="CE708">
            <v>0</v>
          </cell>
          <cell r="CF708">
            <v>0</v>
          </cell>
          <cell r="CG708">
            <v>0</v>
          </cell>
          <cell r="CH708">
            <v>0</v>
          </cell>
          <cell r="CI708">
            <v>0</v>
          </cell>
          <cell r="CJ708">
            <v>0</v>
          </cell>
          <cell r="CK708">
            <v>0</v>
          </cell>
          <cell r="CL708">
            <v>0</v>
          </cell>
          <cell r="CM708">
            <v>0</v>
          </cell>
          <cell r="CN708">
            <v>0</v>
          </cell>
          <cell r="CO708">
            <v>0</v>
          </cell>
          <cell r="CP708">
            <v>0</v>
          </cell>
          <cell r="CQ708"/>
          <cell r="CR708"/>
          <cell r="CS708"/>
          <cell r="CT708"/>
          <cell r="CU708"/>
          <cell r="CV708"/>
          <cell r="CW708"/>
          <cell r="CX708"/>
          <cell r="CY708"/>
          <cell r="CZ708"/>
          <cell r="DA708"/>
          <cell r="DB708"/>
          <cell r="DC708"/>
          <cell r="DD708"/>
          <cell r="DE708"/>
          <cell r="DF708"/>
          <cell r="DG708"/>
          <cell r="DH708"/>
          <cell r="DI708"/>
          <cell r="DJ708"/>
          <cell r="DK708"/>
          <cell r="DL708"/>
          <cell r="DM708"/>
          <cell r="DN708"/>
          <cell r="DO708"/>
          <cell r="DP708"/>
          <cell r="DQ708"/>
          <cell r="DR708"/>
          <cell r="DS708"/>
          <cell r="DT708"/>
          <cell r="DU708"/>
          <cell r="DV708"/>
          <cell r="DW708">
            <v>0</v>
          </cell>
          <cell r="DX708">
            <v>0</v>
          </cell>
          <cell r="DY708">
            <v>0</v>
          </cell>
          <cell r="DZ708">
            <v>0</v>
          </cell>
          <cell r="EA708">
            <v>0</v>
          </cell>
          <cell r="EB708">
            <v>0</v>
          </cell>
          <cell r="EC708">
            <v>0</v>
          </cell>
          <cell r="ED708">
            <v>0</v>
          </cell>
          <cell r="EE708">
            <v>0</v>
          </cell>
          <cell r="EF708">
            <v>0</v>
          </cell>
          <cell r="EG708">
            <v>0</v>
          </cell>
          <cell r="EH708">
            <v>0</v>
          </cell>
          <cell r="EI708">
            <v>0</v>
          </cell>
          <cell r="EJ708">
            <v>0</v>
          </cell>
        </row>
        <row r="709">
          <cell r="B709">
            <v>0</v>
          </cell>
          <cell r="C709">
            <v>105.583</v>
          </cell>
          <cell r="D709">
            <v>0</v>
          </cell>
          <cell r="E709">
            <v>0</v>
          </cell>
          <cell r="F709">
            <v>0</v>
          </cell>
          <cell r="G709">
            <v>0</v>
          </cell>
          <cell r="H709">
            <v>0</v>
          </cell>
          <cell r="I709">
            <v>0</v>
          </cell>
          <cell r="J709">
            <v>0</v>
          </cell>
          <cell r="K709">
            <v>0</v>
          </cell>
          <cell r="L709">
            <v>0</v>
          </cell>
          <cell r="M709">
            <v>0</v>
          </cell>
          <cell r="N709">
            <v>0</v>
          </cell>
          <cell r="O709">
            <v>0</v>
          </cell>
          <cell r="P709">
            <v>0</v>
          </cell>
          <cell r="Q709">
            <v>0</v>
          </cell>
          <cell r="R709">
            <v>0</v>
          </cell>
          <cell r="S709">
            <v>0</v>
          </cell>
          <cell r="T709">
            <v>0</v>
          </cell>
          <cell r="U709">
            <v>0</v>
          </cell>
          <cell r="V709">
            <v>0</v>
          </cell>
          <cell r="W709">
            <v>0</v>
          </cell>
          <cell r="X709">
            <v>0</v>
          </cell>
          <cell r="Y709">
            <v>0</v>
          </cell>
          <cell r="Z709">
            <v>0</v>
          </cell>
          <cell r="AA709">
            <v>0</v>
          </cell>
          <cell r="AB709">
            <v>0</v>
          </cell>
          <cell r="AC709">
            <v>0</v>
          </cell>
          <cell r="AD709">
            <v>0</v>
          </cell>
          <cell r="AE709">
            <v>0</v>
          </cell>
          <cell r="AF709">
            <v>0</v>
          </cell>
          <cell r="AG709">
            <v>0</v>
          </cell>
          <cell r="AH709">
            <v>0</v>
          </cell>
          <cell r="AI709">
            <v>0</v>
          </cell>
          <cell r="AJ709">
            <v>0</v>
          </cell>
          <cell r="AK709">
            <v>0</v>
          </cell>
          <cell r="AL709">
            <v>0</v>
          </cell>
          <cell r="AM709">
            <v>0</v>
          </cell>
          <cell r="AN709">
            <v>0</v>
          </cell>
          <cell r="AO709">
            <v>0</v>
          </cell>
          <cell r="AP709">
            <v>0</v>
          </cell>
          <cell r="AQ709">
            <v>0</v>
          </cell>
          <cell r="AR709">
            <v>0</v>
          </cell>
          <cell r="AS709">
            <v>0</v>
          </cell>
          <cell r="AT709">
            <v>0</v>
          </cell>
          <cell r="AU709">
            <v>0</v>
          </cell>
          <cell r="AV709">
            <v>0</v>
          </cell>
          <cell r="AW709">
            <v>0</v>
          </cell>
          <cell r="AX709">
            <v>0</v>
          </cell>
          <cell r="AY709">
            <v>0</v>
          </cell>
          <cell r="AZ709">
            <v>0</v>
          </cell>
          <cell r="BA709">
            <v>0</v>
          </cell>
          <cell r="BB709">
            <v>0</v>
          </cell>
          <cell r="BC709">
            <v>0</v>
          </cell>
          <cell r="BD709">
            <v>0</v>
          </cell>
          <cell r="BE709">
            <v>0</v>
          </cell>
          <cell r="BF709">
            <v>0</v>
          </cell>
          <cell r="BG709">
            <v>0</v>
          </cell>
          <cell r="BH709">
            <v>0</v>
          </cell>
          <cell r="BI709">
            <v>0</v>
          </cell>
          <cell r="BJ709">
            <v>0</v>
          </cell>
          <cell r="BK709">
            <v>0</v>
          </cell>
          <cell r="BL709">
            <v>0</v>
          </cell>
          <cell r="BM709">
            <v>0</v>
          </cell>
          <cell r="BN709">
            <v>0</v>
          </cell>
          <cell r="BO709">
            <v>0</v>
          </cell>
          <cell r="BP709">
            <v>0</v>
          </cell>
          <cell r="BQ709">
            <v>0</v>
          </cell>
          <cell r="BR709">
            <v>0</v>
          </cell>
          <cell r="BS709">
            <v>0</v>
          </cell>
          <cell r="BT709">
            <v>0</v>
          </cell>
          <cell r="BU709">
            <v>0</v>
          </cell>
          <cell r="BV709">
            <v>0</v>
          </cell>
          <cell r="BW709">
            <v>0</v>
          </cell>
          <cell r="BX709">
            <v>0</v>
          </cell>
          <cell r="BY709">
            <v>0</v>
          </cell>
          <cell r="BZ709">
            <v>0</v>
          </cell>
          <cell r="CA709">
            <v>0</v>
          </cell>
          <cell r="CB709">
            <v>0</v>
          </cell>
          <cell r="CC709">
            <v>0</v>
          </cell>
          <cell r="CD709">
            <v>0</v>
          </cell>
          <cell r="CE709">
            <v>0</v>
          </cell>
          <cell r="CF709">
            <v>0</v>
          </cell>
          <cell r="CG709">
            <v>0</v>
          </cell>
          <cell r="CH709">
            <v>0</v>
          </cell>
          <cell r="CI709">
            <v>0</v>
          </cell>
          <cell r="CJ709">
            <v>0</v>
          </cell>
          <cell r="CK709">
            <v>0</v>
          </cell>
          <cell r="CL709">
            <v>0</v>
          </cell>
          <cell r="CM709">
            <v>0</v>
          </cell>
          <cell r="CN709">
            <v>0</v>
          </cell>
          <cell r="CO709">
            <v>0</v>
          </cell>
          <cell r="CP709">
            <v>0</v>
          </cell>
          <cell r="CQ709"/>
          <cell r="CR709"/>
          <cell r="CS709"/>
          <cell r="CT709"/>
          <cell r="CU709"/>
          <cell r="CV709"/>
          <cell r="CW709"/>
          <cell r="CX709"/>
          <cell r="CY709"/>
          <cell r="CZ709"/>
          <cell r="DA709"/>
          <cell r="DB709"/>
          <cell r="DC709"/>
          <cell r="DD709"/>
          <cell r="DE709"/>
          <cell r="DF709"/>
          <cell r="DG709"/>
          <cell r="DH709"/>
          <cell r="DI709"/>
          <cell r="DJ709"/>
          <cell r="DK709"/>
          <cell r="DL709"/>
          <cell r="DM709"/>
          <cell r="DN709"/>
          <cell r="DO709"/>
          <cell r="DP709"/>
          <cell r="DQ709"/>
          <cell r="DR709"/>
          <cell r="DS709"/>
          <cell r="DT709"/>
          <cell r="DU709"/>
          <cell r="DV709"/>
          <cell r="DW709">
            <v>0</v>
          </cell>
          <cell r="DX709">
            <v>0</v>
          </cell>
          <cell r="DY709">
            <v>0</v>
          </cell>
          <cell r="DZ709">
            <v>0</v>
          </cell>
          <cell r="EA709">
            <v>0</v>
          </cell>
          <cell r="EB709">
            <v>0</v>
          </cell>
          <cell r="EC709">
            <v>0</v>
          </cell>
          <cell r="ED709">
            <v>0</v>
          </cell>
          <cell r="EE709">
            <v>0</v>
          </cell>
          <cell r="EF709">
            <v>0</v>
          </cell>
          <cell r="EG709">
            <v>0</v>
          </cell>
          <cell r="EH709">
            <v>0</v>
          </cell>
          <cell r="EI709">
            <v>0</v>
          </cell>
          <cell r="EJ709">
            <v>0</v>
          </cell>
        </row>
        <row r="710">
          <cell r="B710">
            <v>15.29</v>
          </cell>
          <cell r="C710">
            <v>159.00000000000003</v>
          </cell>
          <cell r="D710">
            <v>0</v>
          </cell>
          <cell r="E710">
            <v>32.6</v>
          </cell>
          <cell r="F710">
            <v>0</v>
          </cell>
          <cell r="G710">
            <v>17.5</v>
          </cell>
          <cell r="H710">
            <v>68.900000000000006</v>
          </cell>
          <cell r="I710">
            <v>152.5</v>
          </cell>
          <cell r="J710">
            <v>42</v>
          </cell>
          <cell r="K710">
            <v>6.5</v>
          </cell>
          <cell r="L710">
            <v>26.099999999999998</v>
          </cell>
          <cell r="M710">
            <v>22.5</v>
          </cell>
          <cell r="N710">
            <v>8.1</v>
          </cell>
          <cell r="O710">
            <v>16.3</v>
          </cell>
          <cell r="P710">
            <v>4.6107529999999999</v>
          </cell>
          <cell r="Q710">
            <v>71.300000000000011</v>
          </cell>
          <cell r="R710">
            <v>8</v>
          </cell>
          <cell r="S710">
            <v>0</v>
          </cell>
          <cell r="T710">
            <v>25.8</v>
          </cell>
          <cell r="U710">
            <v>6781.8879999999999</v>
          </cell>
          <cell r="V710">
            <v>0</v>
          </cell>
          <cell r="W710">
            <v>9.92</v>
          </cell>
          <cell r="X710">
            <v>148.19</v>
          </cell>
          <cell r="Y710">
            <v>34.374000000000002</v>
          </cell>
          <cell r="Z710">
            <v>27.7</v>
          </cell>
          <cell r="AA710">
            <v>0</v>
          </cell>
          <cell r="AB710">
            <v>22.8</v>
          </cell>
          <cell r="AC710">
            <v>112.09955600000001</v>
          </cell>
          <cell r="AD710">
            <v>23.3</v>
          </cell>
          <cell r="AE710">
            <v>0</v>
          </cell>
          <cell r="AF710">
            <v>46.629999999999995</v>
          </cell>
          <cell r="AG710">
            <v>0</v>
          </cell>
          <cell r="AH710">
            <v>0</v>
          </cell>
          <cell r="AI710">
            <v>78.900000000000006</v>
          </cell>
          <cell r="AJ710">
            <v>37.800000000000004</v>
          </cell>
          <cell r="AK710">
            <v>0</v>
          </cell>
          <cell r="AL710">
            <v>0</v>
          </cell>
          <cell r="AM710">
            <v>1093.7</v>
          </cell>
          <cell r="AN710">
            <v>66.849999999999994</v>
          </cell>
          <cell r="AO710">
            <v>0</v>
          </cell>
          <cell r="AP710">
            <v>0</v>
          </cell>
          <cell r="AQ710">
            <v>0</v>
          </cell>
          <cell r="AR710">
            <v>0</v>
          </cell>
          <cell r="AS710">
            <v>6.3999999999999995</v>
          </cell>
          <cell r="AT710">
            <v>0</v>
          </cell>
          <cell r="AU710">
            <v>132.69999999999999</v>
          </cell>
          <cell r="AV710">
            <v>294.47799999999995</v>
          </cell>
          <cell r="AW710">
            <v>250</v>
          </cell>
          <cell r="AX710">
            <v>11.84</v>
          </cell>
          <cell r="AY710">
            <v>0</v>
          </cell>
          <cell r="AZ710">
            <v>0</v>
          </cell>
          <cell r="BA710">
            <v>17.77</v>
          </cell>
          <cell r="BB710">
            <v>0</v>
          </cell>
          <cell r="BC710">
            <v>2.3501796874999998</v>
          </cell>
          <cell r="BD710">
            <v>56.773999999999994</v>
          </cell>
          <cell r="BE710">
            <v>11.399999999999999</v>
          </cell>
          <cell r="BF710">
            <v>17.053000000000001</v>
          </cell>
          <cell r="BG710">
            <v>0</v>
          </cell>
          <cell r="BH710">
            <v>36.556106804447438</v>
          </cell>
          <cell r="BI710">
            <v>1.06</v>
          </cell>
          <cell r="BJ710">
            <v>90.372551437799601</v>
          </cell>
          <cell r="BK710">
            <v>4.62</v>
          </cell>
          <cell r="BL710">
            <v>10</v>
          </cell>
          <cell r="BM710">
            <v>31.051000000000002</v>
          </cell>
          <cell r="BN710">
            <v>264.315</v>
          </cell>
          <cell r="BO710">
            <v>48.967259999999996</v>
          </cell>
          <cell r="BP710">
            <v>51.307004562951796</v>
          </cell>
          <cell r="BQ710">
            <v>410.6</v>
          </cell>
          <cell r="BR710">
            <v>641.58000000000004</v>
          </cell>
          <cell r="BS710">
            <v>385.59999999999997</v>
          </cell>
          <cell r="BT710">
            <v>446.6</v>
          </cell>
          <cell r="BU710">
            <v>73.7</v>
          </cell>
          <cell r="BV710">
            <v>74.692000000000007</v>
          </cell>
          <cell r="BW710">
            <v>437.79699999999997</v>
          </cell>
          <cell r="BX710">
            <v>1397.75</v>
          </cell>
          <cell r="BY710">
            <v>1</v>
          </cell>
          <cell r="BZ710">
            <v>0</v>
          </cell>
          <cell r="CA710">
            <v>39.400000000000006</v>
          </cell>
          <cell r="CB710">
            <v>10.6</v>
          </cell>
          <cell r="CC710">
            <v>325.10000000000002</v>
          </cell>
          <cell r="CD710">
            <v>628</v>
          </cell>
          <cell r="CE710">
            <v>30.36</v>
          </cell>
          <cell r="CF710">
            <v>96.89200000000001</v>
          </cell>
          <cell r="CG710">
            <v>625.09999999999991</v>
          </cell>
          <cell r="CH710">
            <v>0</v>
          </cell>
          <cell r="CI710">
            <v>32.380000000000003</v>
          </cell>
          <cell r="CJ710">
            <v>65.100000000000009</v>
          </cell>
          <cell r="CK710">
            <v>60</v>
          </cell>
          <cell r="CL710">
            <v>1009.5</v>
          </cell>
          <cell r="CM710">
            <v>83</v>
          </cell>
          <cell r="CN710">
            <v>64</v>
          </cell>
          <cell r="CO710">
            <v>57.7</v>
          </cell>
          <cell r="CP710">
            <v>64.3</v>
          </cell>
          <cell r="CQ710">
            <v>1030.105</v>
          </cell>
          <cell r="CR710">
            <v>173.298</v>
          </cell>
          <cell r="CS710">
            <v>651.33999999999992</v>
          </cell>
          <cell r="CT710">
            <v>126.42500000000001</v>
          </cell>
          <cell r="CU710">
            <v>59.551999999999992</v>
          </cell>
          <cell r="CV710">
            <v>189.00399999999999</v>
          </cell>
          <cell r="CW710">
            <v>1686.3040000000001</v>
          </cell>
          <cell r="CX710">
            <v>29.81</v>
          </cell>
          <cell r="CY710">
            <v>21.801000000000002</v>
          </cell>
          <cell r="CZ710">
            <v>6246.9189999999999</v>
          </cell>
          <cell r="DA710">
            <v>129.23499999999999</v>
          </cell>
          <cell r="DB710">
            <v>41.144999999999996</v>
          </cell>
          <cell r="DC710">
            <v>52.911999999999992</v>
          </cell>
          <cell r="DD710">
            <v>258.36399999999998</v>
          </cell>
          <cell r="DE710">
            <v>3116.2400000000002</v>
          </cell>
          <cell r="DF710">
            <v>3707.5649999999996</v>
          </cell>
          <cell r="DG710">
            <v>4667.6149999999998</v>
          </cell>
          <cell r="DH710">
            <v>525.00099999999998</v>
          </cell>
          <cell r="DI710">
            <v>16.199000000000002</v>
          </cell>
          <cell r="DJ710">
            <v>1335.778</v>
          </cell>
          <cell r="DK710">
            <v>211.07900000000001</v>
          </cell>
          <cell r="DL710">
            <v>1087.412</v>
          </cell>
          <cell r="DM710">
            <v>11308.587999999998</v>
          </cell>
          <cell r="DN710">
            <v>1545.4840000000002</v>
          </cell>
          <cell r="DO710">
            <v>32.165999999999997</v>
          </cell>
          <cell r="DP710">
            <v>690.62199999999996</v>
          </cell>
          <cell r="DQ710">
            <v>36.206000000000003</v>
          </cell>
          <cell r="DR710">
            <v>1690.4760000000001</v>
          </cell>
          <cell r="DS710">
            <v>379.06600000000003</v>
          </cell>
          <cell r="DT710">
            <v>6456.549</v>
          </cell>
          <cell r="DU710">
            <v>187.14999999999998</v>
          </cell>
          <cell r="DV710">
            <v>58</v>
          </cell>
          <cell r="DW710">
            <v>42.5</v>
          </cell>
          <cell r="DX710">
            <v>144.94000000000003</v>
          </cell>
          <cell r="DY710">
            <v>14.799999999999999</v>
          </cell>
          <cell r="DZ710">
            <v>23.9</v>
          </cell>
          <cell r="EA710">
            <v>371.83099999999996</v>
          </cell>
          <cell r="EB710">
            <v>342.66518790563765</v>
          </cell>
          <cell r="EC710">
            <v>0</v>
          </cell>
          <cell r="ED710">
            <v>4.2381252462933103</v>
          </cell>
          <cell r="EE710">
            <v>40.799999999999997</v>
          </cell>
          <cell r="EF710">
            <v>135.5</v>
          </cell>
          <cell r="EG710">
            <v>2.37</v>
          </cell>
          <cell r="EH710">
            <v>35.64</v>
          </cell>
          <cell r="EI710">
            <v>82.4</v>
          </cell>
          <cell r="EJ710">
            <v>904.95</v>
          </cell>
        </row>
        <row r="711">
          <cell r="B711">
            <v>17.3</v>
          </cell>
          <cell r="C711">
            <v>158.19999999999999</v>
          </cell>
          <cell r="D711">
            <v>0</v>
          </cell>
          <cell r="E711">
            <v>32.6</v>
          </cell>
          <cell r="F711">
            <v>0</v>
          </cell>
          <cell r="G711">
            <v>16.299999999999997</v>
          </cell>
          <cell r="H711">
            <v>68.41</v>
          </cell>
          <cell r="I711">
            <v>147.15</v>
          </cell>
          <cell r="J711">
            <v>42</v>
          </cell>
          <cell r="K711">
            <v>6.5</v>
          </cell>
          <cell r="L711">
            <v>26.099999999999998</v>
          </cell>
          <cell r="M711">
            <v>22.5</v>
          </cell>
          <cell r="N711">
            <v>8.9</v>
          </cell>
          <cell r="O711">
            <v>14.774705320000001</v>
          </cell>
          <cell r="P711">
            <v>4.6107529999999999</v>
          </cell>
          <cell r="Q711">
            <v>68.599999999999994</v>
          </cell>
          <cell r="R711">
            <v>6.8</v>
          </cell>
          <cell r="S711">
            <v>0</v>
          </cell>
          <cell r="T711">
            <v>25.2</v>
          </cell>
          <cell r="U711">
            <v>6781.9470000000001</v>
          </cell>
          <cell r="V711">
            <v>0</v>
          </cell>
          <cell r="W711">
            <v>9.92</v>
          </cell>
          <cell r="X711">
            <v>124.09530197440002</v>
          </cell>
          <cell r="Y711">
            <v>31.227</v>
          </cell>
          <cell r="Z711">
            <v>27.7</v>
          </cell>
          <cell r="AA711">
            <v>0</v>
          </cell>
          <cell r="AB711">
            <v>23.7</v>
          </cell>
          <cell r="AC711">
            <v>112.799556</v>
          </cell>
          <cell r="AD711">
            <v>24.599999999999998</v>
          </cell>
          <cell r="AE711">
            <v>0</v>
          </cell>
          <cell r="AF711">
            <v>46.629999999999995</v>
          </cell>
          <cell r="AG711">
            <v>0</v>
          </cell>
          <cell r="AH711">
            <v>0</v>
          </cell>
          <cell r="AI711">
            <v>70.400000000000006</v>
          </cell>
          <cell r="AJ711">
            <v>37.800000000000004</v>
          </cell>
          <cell r="AK711">
            <v>0</v>
          </cell>
          <cell r="AL711">
            <v>0</v>
          </cell>
          <cell r="AM711">
            <v>1032</v>
          </cell>
          <cell r="AN711">
            <v>49.98</v>
          </cell>
          <cell r="AO711">
            <v>0</v>
          </cell>
          <cell r="AP711">
            <v>0</v>
          </cell>
          <cell r="AQ711">
            <v>0</v>
          </cell>
          <cell r="AR711">
            <v>0</v>
          </cell>
          <cell r="AS711">
            <v>6.1</v>
          </cell>
          <cell r="AT711">
            <v>0</v>
          </cell>
          <cell r="AU711">
            <v>132.66</v>
          </cell>
          <cell r="AV711">
            <v>239.196</v>
          </cell>
          <cell r="AW711">
            <v>164.4</v>
          </cell>
          <cell r="AX711">
            <v>11.84</v>
          </cell>
          <cell r="AY711">
            <v>0</v>
          </cell>
          <cell r="AZ711">
            <v>33.679000000000002</v>
          </cell>
          <cell r="BA711">
            <v>17.428999999999998</v>
          </cell>
          <cell r="BB711">
            <v>0</v>
          </cell>
          <cell r="BC711">
            <v>2.5262500000000001</v>
          </cell>
          <cell r="BD711">
            <v>33.032000000000004</v>
          </cell>
          <cell r="BE711">
            <v>11.399999999999999</v>
          </cell>
          <cell r="BF711">
            <v>17.102999999999998</v>
          </cell>
          <cell r="BG711">
            <v>0</v>
          </cell>
          <cell r="BH711">
            <v>38.387313341219325</v>
          </cell>
          <cell r="BI711">
            <v>11.48</v>
          </cell>
          <cell r="BJ711">
            <v>74.166442277535296</v>
          </cell>
          <cell r="BK711">
            <v>7.66</v>
          </cell>
          <cell r="BL711">
            <v>10</v>
          </cell>
          <cell r="BM711">
            <v>31.051000000000002</v>
          </cell>
          <cell r="BN711">
            <v>190.571</v>
          </cell>
          <cell r="BO711">
            <v>48.967259999999996</v>
          </cell>
          <cell r="BP711">
            <v>51.307004562951796</v>
          </cell>
          <cell r="BQ711">
            <v>323.06</v>
          </cell>
          <cell r="BR711">
            <v>550.45000000000005</v>
          </cell>
          <cell r="BS711">
            <v>370.95495959319931</v>
          </cell>
          <cell r="BT711">
            <v>454.59999999999997</v>
          </cell>
          <cell r="BU711">
            <v>89.53</v>
          </cell>
          <cell r="BV711">
            <v>72.169000000000011</v>
          </cell>
          <cell r="BW711">
            <v>415.24</v>
          </cell>
          <cell r="BX711">
            <v>1412.5299999999997</v>
          </cell>
          <cell r="BY711">
            <v>0.9</v>
          </cell>
          <cell r="BZ711">
            <v>0</v>
          </cell>
          <cell r="CA711">
            <v>39.400000000000006</v>
          </cell>
          <cell r="CB711">
            <v>10.6</v>
          </cell>
          <cell r="CC711">
            <v>219.8</v>
          </cell>
          <cell r="CD711">
            <v>596</v>
          </cell>
          <cell r="CE711">
            <v>42.75</v>
          </cell>
          <cell r="CF711">
            <v>96.25200000000001</v>
          </cell>
          <cell r="CG711">
            <v>621.89999999999986</v>
          </cell>
          <cell r="CH711">
            <v>0</v>
          </cell>
          <cell r="CI711">
            <v>31.720000000000006</v>
          </cell>
          <cell r="CJ711">
            <v>64.2</v>
          </cell>
          <cell r="CK711">
            <v>71.899999999999991</v>
          </cell>
          <cell r="CL711">
            <v>1009.4000000000001</v>
          </cell>
          <cell r="CM711">
            <v>83</v>
          </cell>
          <cell r="CN711">
            <v>47.5</v>
          </cell>
          <cell r="CO711">
            <v>55.7</v>
          </cell>
          <cell r="CP711">
            <v>61.599999999999994</v>
          </cell>
          <cell r="CQ711">
            <v>977.90100000000007</v>
          </cell>
          <cell r="CR711">
            <v>176.08100000000002</v>
          </cell>
          <cell r="CS711">
            <v>624.97</v>
          </cell>
          <cell r="CT711">
            <v>121.70500000000001</v>
          </cell>
          <cell r="CU711">
            <v>54.769999999999996</v>
          </cell>
          <cell r="CV711">
            <v>130.56399999999999</v>
          </cell>
          <cell r="CW711">
            <v>1646.587</v>
          </cell>
          <cell r="CX711">
            <v>7.8339999999999996</v>
          </cell>
          <cell r="CY711">
            <v>21.541000000000004</v>
          </cell>
          <cell r="CZ711">
            <v>5466.009</v>
          </cell>
          <cell r="DA711">
            <v>121.43600000000001</v>
          </cell>
          <cell r="DB711">
            <v>17.664999999999999</v>
          </cell>
          <cell r="DC711">
            <v>45.225999999999999</v>
          </cell>
          <cell r="DD711">
            <v>241.786</v>
          </cell>
          <cell r="DE711">
            <v>2856.163</v>
          </cell>
          <cell r="DF711">
            <v>3687.8249999999998</v>
          </cell>
          <cell r="DG711">
            <v>4652.6489999999994</v>
          </cell>
          <cell r="DH711">
            <v>521.46199999999999</v>
          </cell>
          <cell r="DI711">
            <v>16.041</v>
          </cell>
          <cell r="DJ711">
            <v>1328.0360000000001</v>
          </cell>
          <cell r="DK711">
            <v>179.13</v>
          </cell>
          <cell r="DL711">
            <v>978.49399999999991</v>
          </cell>
          <cell r="DM711">
            <v>11097.637999999999</v>
          </cell>
          <cell r="DN711">
            <v>1545.3700000000001</v>
          </cell>
          <cell r="DO711">
            <v>32.061</v>
          </cell>
          <cell r="DP711">
            <v>666.56</v>
          </cell>
          <cell r="DQ711">
            <v>33.896000000000001</v>
          </cell>
          <cell r="DR711">
            <v>1510.2600000000002</v>
          </cell>
          <cell r="DS711">
            <v>367.20799999999997</v>
          </cell>
          <cell r="DT711">
            <v>6507.049</v>
          </cell>
          <cell r="DU711">
            <v>187.14999999999998</v>
          </cell>
          <cell r="DV711">
            <v>56.350999999999999</v>
          </cell>
          <cell r="DW711">
            <v>42.5</v>
          </cell>
          <cell r="DX711">
            <v>94.420498255865695</v>
          </cell>
          <cell r="DY711">
            <v>14.780000000000001</v>
          </cell>
          <cell r="DZ711">
            <v>82.792871280000014</v>
          </cell>
          <cell r="EA711">
            <v>382.87045098739299</v>
          </cell>
          <cell r="EB711">
            <v>399.22960206803953</v>
          </cell>
          <cell r="EC711">
            <v>20.9</v>
          </cell>
          <cell r="ED711">
            <v>4.1134365316907502</v>
          </cell>
          <cell r="EE711">
            <v>33.099999999999994</v>
          </cell>
          <cell r="EF711">
            <v>115</v>
          </cell>
          <cell r="EG711">
            <v>2.37</v>
          </cell>
          <cell r="EH711">
            <v>47.966684055000002</v>
          </cell>
          <cell r="EI711">
            <v>82.4</v>
          </cell>
          <cell r="EJ711">
            <v>901.90374321000002</v>
          </cell>
        </row>
        <row r="712">
          <cell r="B712">
            <v>0</v>
          </cell>
          <cell r="C712">
            <v>31.9</v>
          </cell>
          <cell r="D712">
            <v>775</v>
          </cell>
          <cell r="E712">
            <v>0</v>
          </cell>
          <cell r="F712">
            <v>0</v>
          </cell>
          <cell r="G712">
            <v>0</v>
          </cell>
          <cell r="H712">
            <v>44.3</v>
          </cell>
          <cell r="I712">
            <v>89.6</v>
          </cell>
          <cell r="J712">
            <v>0</v>
          </cell>
          <cell r="K712">
            <v>0</v>
          </cell>
          <cell r="L712">
            <v>0</v>
          </cell>
          <cell r="M712">
            <v>72</v>
          </cell>
          <cell r="N712">
            <v>94.199999999999989</v>
          </cell>
          <cell r="O712">
            <v>0</v>
          </cell>
          <cell r="P712">
            <v>0</v>
          </cell>
          <cell r="Q712">
            <v>0</v>
          </cell>
          <cell r="R712">
            <v>0</v>
          </cell>
          <cell r="S712">
            <v>0</v>
          </cell>
          <cell r="T712">
            <v>0</v>
          </cell>
          <cell r="U712">
            <v>0</v>
          </cell>
          <cell r="V712">
            <v>0</v>
          </cell>
          <cell r="W712">
            <v>9786</v>
          </cell>
          <cell r="X712">
            <v>0</v>
          </cell>
          <cell r="Y712">
            <v>71.882999999999996</v>
          </cell>
          <cell r="Z712">
            <v>579.79999999999995</v>
          </cell>
          <cell r="AA712">
            <v>0</v>
          </cell>
          <cell r="AB712">
            <v>0</v>
          </cell>
          <cell r="AC712">
            <v>1825.4700000000003</v>
          </cell>
          <cell r="AD712">
            <v>0</v>
          </cell>
          <cell r="AE712">
            <v>1409.4383109999999</v>
          </cell>
          <cell r="AF712">
            <v>0</v>
          </cell>
          <cell r="AG712">
            <v>0</v>
          </cell>
          <cell r="AH712">
            <v>345.51</v>
          </cell>
          <cell r="AI712">
            <v>0</v>
          </cell>
          <cell r="AJ712">
            <v>0</v>
          </cell>
          <cell r="AK712">
            <v>0</v>
          </cell>
          <cell r="AL712">
            <v>0</v>
          </cell>
          <cell r="AM712">
            <v>50.1</v>
          </cell>
          <cell r="AN712">
            <v>0</v>
          </cell>
          <cell r="AO712">
            <v>0</v>
          </cell>
          <cell r="AP712">
            <v>0</v>
          </cell>
          <cell r="AQ712">
            <v>0</v>
          </cell>
          <cell r="AR712">
            <v>-7169.2000000000007</v>
          </cell>
          <cell r="AS712">
            <v>1923</v>
          </cell>
          <cell r="AT712">
            <v>222.3</v>
          </cell>
          <cell r="AU712">
            <v>0</v>
          </cell>
          <cell r="AV712">
            <v>0</v>
          </cell>
          <cell r="AW712">
            <v>0</v>
          </cell>
          <cell r="AX712">
            <v>0</v>
          </cell>
          <cell r="AY712">
            <v>0</v>
          </cell>
          <cell r="AZ712">
            <v>1210.8600000000001</v>
          </cell>
          <cell r="BA712">
            <v>0</v>
          </cell>
          <cell r="BB712">
            <v>66.214409357030519</v>
          </cell>
          <cell r="BC712">
            <v>305.9670052983854</v>
          </cell>
          <cell r="BD712">
            <v>335.86600000000004</v>
          </cell>
          <cell r="BE712">
            <v>377.9</v>
          </cell>
          <cell r="BF712">
            <v>40.307000000000002</v>
          </cell>
          <cell r="BG712">
            <v>16.3</v>
          </cell>
          <cell r="BH712">
            <v>976.02704661690223</v>
          </cell>
          <cell r="BI712">
            <v>61.999999999999993</v>
          </cell>
          <cell r="BJ712">
            <v>0</v>
          </cell>
          <cell r="BK712">
            <v>94.88</v>
          </cell>
          <cell r="BL712">
            <v>0</v>
          </cell>
          <cell r="BM712">
            <v>0</v>
          </cell>
          <cell r="BN712">
            <v>0</v>
          </cell>
          <cell r="BO712">
            <v>0</v>
          </cell>
          <cell r="BP712">
            <v>706.46588781256901</v>
          </cell>
          <cell r="BQ712">
            <v>0</v>
          </cell>
          <cell r="BR712">
            <v>212.29999999999995</v>
          </cell>
          <cell r="BS712">
            <v>5036.7762771743437</v>
          </cell>
          <cell r="BT712">
            <v>363.90000000000003</v>
          </cell>
          <cell r="BU712">
            <v>606.79999999999995</v>
          </cell>
          <cell r="BV712">
            <v>25.634</v>
          </cell>
          <cell r="BW712">
            <v>2782.2799999999997</v>
          </cell>
          <cell r="BX712">
            <v>11861.810000000001</v>
          </cell>
          <cell r="BY712">
            <v>0</v>
          </cell>
          <cell r="BZ712">
            <v>62.5</v>
          </cell>
          <cell r="CA712">
            <v>0</v>
          </cell>
          <cell r="CB712">
            <v>0</v>
          </cell>
          <cell r="CC712">
            <v>559</v>
          </cell>
          <cell r="CD712">
            <v>3632</v>
          </cell>
          <cell r="CE712">
            <v>0</v>
          </cell>
          <cell r="CF712">
            <v>229.453</v>
          </cell>
          <cell r="CG712">
            <v>239.89999999999998</v>
          </cell>
          <cell r="CH712">
            <v>0</v>
          </cell>
          <cell r="CI712">
            <v>62.379999999999995</v>
          </cell>
          <cell r="CJ712">
            <v>213</v>
          </cell>
          <cell r="CK712">
            <v>0</v>
          </cell>
          <cell r="CL712">
            <v>1838.5</v>
          </cell>
          <cell r="CM712">
            <v>362.1</v>
          </cell>
          <cell r="CN712">
            <v>0</v>
          </cell>
          <cell r="CO712">
            <v>0</v>
          </cell>
          <cell r="CP712">
            <v>266.7</v>
          </cell>
          <cell r="CQ712">
            <v>0</v>
          </cell>
          <cell r="CR712">
            <v>0</v>
          </cell>
          <cell r="CS712">
            <v>0</v>
          </cell>
          <cell r="CT712">
            <v>0</v>
          </cell>
          <cell r="CU712">
            <v>0</v>
          </cell>
          <cell r="CV712">
            <v>0</v>
          </cell>
          <cell r="CW712">
            <v>0</v>
          </cell>
          <cell r="CX712">
            <v>0</v>
          </cell>
          <cell r="CY712">
            <v>0</v>
          </cell>
          <cell r="CZ712">
            <v>0</v>
          </cell>
          <cell r="DA712">
            <v>0</v>
          </cell>
          <cell r="DB712">
            <v>0</v>
          </cell>
          <cell r="DC712">
            <v>0</v>
          </cell>
          <cell r="DD712">
            <v>0</v>
          </cell>
          <cell r="DE712">
            <v>0</v>
          </cell>
          <cell r="DF712">
            <v>0</v>
          </cell>
          <cell r="DG712">
            <v>0</v>
          </cell>
          <cell r="DH712">
            <v>0</v>
          </cell>
          <cell r="DI712">
            <v>0</v>
          </cell>
          <cell r="DJ712">
            <v>0</v>
          </cell>
          <cell r="DK712">
            <v>0</v>
          </cell>
          <cell r="DL712">
            <v>0</v>
          </cell>
          <cell r="DM712">
            <v>0</v>
          </cell>
          <cell r="DN712">
            <v>0</v>
          </cell>
          <cell r="DO712">
            <v>0</v>
          </cell>
          <cell r="DP712">
            <v>0</v>
          </cell>
          <cell r="DQ712">
            <v>0</v>
          </cell>
          <cell r="DR712">
            <v>0</v>
          </cell>
          <cell r="DS712">
            <v>0</v>
          </cell>
          <cell r="DT712">
            <v>0</v>
          </cell>
          <cell r="DU712">
            <v>0</v>
          </cell>
          <cell r="DV712">
            <v>0</v>
          </cell>
          <cell r="DW712">
            <v>1998</v>
          </cell>
          <cell r="DX712">
            <v>108.31</v>
          </cell>
          <cell r="DY712">
            <v>24.599999999999998</v>
          </cell>
          <cell r="DZ712">
            <v>352.2</v>
          </cell>
          <cell r="EA712">
            <v>949.654037296262</v>
          </cell>
          <cell r="EB712">
            <v>901.45275437047417</v>
          </cell>
          <cell r="EC712">
            <v>36.17</v>
          </cell>
          <cell r="ED712">
            <v>22.027390363686393</v>
          </cell>
          <cell r="EE712">
            <v>0</v>
          </cell>
          <cell r="EF712">
            <v>0</v>
          </cell>
          <cell r="EG712">
            <v>84.61</v>
          </cell>
          <cell r="EH712">
            <v>325.07</v>
          </cell>
          <cell r="EI712">
            <v>0</v>
          </cell>
          <cell r="EJ712">
            <v>0</v>
          </cell>
        </row>
        <row r="713">
          <cell r="B713">
            <v>0</v>
          </cell>
          <cell r="C713">
            <v>31</v>
          </cell>
          <cell r="D713">
            <v>775</v>
          </cell>
          <cell r="E713">
            <v>0</v>
          </cell>
          <cell r="F713">
            <v>0</v>
          </cell>
          <cell r="G713">
            <v>0</v>
          </cell>
          <cell r="H713">
            <v>44.3</v>
          </cell>
          <cell r="I713">
            <v>81.5</v>
          </cell>
          <cell r="J713">
            <v>0</v>
          </cell>
          <cell r="K713">
            <v>0</v>
          </cell>
          <cell r="L713">
            <v>0</v>
          </cell>
          <cell r="M713">
            <v>72</v>
          </cell>
          <cell r="N713">
            <v>84.6</v>
          </cell>
          <cell r="O713">
            <v>0</v>
          </cell>
          <cell r="P713">
            <v>0</v>
          </cell>
          <cell r="Q713">
            <v>0</v>
          </cell>
          <cell r="R713">
            <v>0</v>
          </cell>
          <cell r="S713">
            <v>0</v>
          </cell>
          <cell r="T713">
            <v>0</v>
          </cell>
          <cell r="U713">
            <v>0</v>
          </cell>
          <cell r="V713">
            <v>0</v>
          </cell>
          <cell r="W713">
            <v>9786</v>
          </cell>
          <cell r="X713">
            <v>0</v>
          </cell>
          <cell r="Y713">
            <v>77.758999999999986</v>
          </cell>
          <cell r="Z713">
            <v>579.79999999999995</v>
          </cell>
          <cell r="AA713">
            <v>0</v>
          </cell>
          <cell r="AB713">
            <v>0</v>
          </cell>
          <cell r="AC713">
            <v>1828.27</v>
          </cell>
          <cell r="AD713">
            <v>0</v>
          </cell>
          <cell r="AE713">
            <v>1379.3787980658592</v>
          </cell>
          <cell r="AF713">
            <v>0</v>
          </cell>
          <cell r="AG713">
            <v>0</v>
          </cell>
          <cell r="AH713">
            <v>345.51</v>
          </cell>
          <cell r="AI713">
            <v>0</v>
          </cell>
          <cell r="AJ713">
            <v>0</v>
          </cell>
          <cell r="AK713">
            <v>0</v>
          </cell>
          <cell r="AL713">
            <v>0</v>
          </cell>
          <cell r="AM713">
            <v>47.9</v>
          </cell>
          <cell r="AN713">
            <v>0</v>
          </cell>
          <cell r="AO713">
            <v>0</v>
          </cell>
          <cell r="AP713">
            <v>0</v>
          </cell>
          <cell r="AQ713">
            <v>0</v>
          </cell>
          <cell r="AR713">
            <v>-9105</v>
          </cell>
          <cell r="AS713">
            <v>1871.9</v>
          </cell>
          <cell r="AT713">
            <v>130.98000000000002</v>
          </cell>
          <cell r="AU713">
            <v>0</v>
          </cell>
          <cell r="AV713">
            <v>0</v>
          </cell>
          <cell r="AW713">
            <v>0</v>
          </cell>
          <cell r="AX713">
            <v>0</v>
          </cell>
          <cell r="AY713">
            <v>0</v>
          </cell>
          <cell r="AZ713">
            <v>987.41099999999994</v>
          </cell>
          <cell r="BA713">
            <v>0</v>
          </cell>
          <cell r="BB713">
            <v>36.839114827336097</v>
          </cell>
          <cell r="BC713">
            <v>296.56355782267161</v>
          </cell>
          <cell r="BD713">
            <v>335.87</v>
          </cell>
          <cell r="BE713">
            <v>360</v>
          </cell>
          <cell r="BF713">
            <v>40.307000000000002</v>
          </cell>
          <cell r="BG713">
            <v>16.3</v>
          </cell>
          <cell r="BH713">
            <v>976.02704661690223</v>
          </cell>
          <cell r="BI713">
            <v>38.869999999999997</v>
          </cell>
          <cell r="BJ713">
            <v>0</v>
          </cell>
          <cell r="BK713">
            <v>89.66</v>
          </cell>
          <cell r="BL713">
            <v>0</v>
          </cell>
          <cell r="BM713">
            <v>0</v>
          </cell>
          <cell r="BN713">
            <v>0</v>
          </cell>
          <cell r="BO713">
            <v>0</v>
          </cell>
          <cell r="BP713">
            <v>706.46588781256901</v>
          </cell>
          <cell r="BQ713">
            <v>-59.56</v>
          </cell>
          <cell r="BR713">
            <v>214.37</v>
          </cell>
          <cell r="BS713">
            <v>5027.1965829800165</v>
          </cell>
          <cell r="BT713">
            <v>347.9</v>
          </cell>
          <cell r="BU713">
            <v>535.65</v>
          </cell>
          <cell r="BV713">
            <v>22.378</v>
          </cell>
          <cell r="BW713">
            <v>2792.75</v>
          </cell>
          <cell r="BX713">
            <v>11679.810000000001</v>
          </cell>
          <cell r="BY713">
            <v>0</v>
          </cell>
          <cell r="BZ713">
            <v>62.5</v>
          </cell>
          <cell r="CA713">
            <v>0</v>
          </cell>
          <cell r="CB713">
            <v>0</v>
          </cell>
          <cell r="CC713">
            <v>559</v>
          </cell>
          <cell r="CD713">
            <v>3632</v>
          </cell>
          <cell r="CE713">
            <v>0</v>
          </cell>
          <cell r="CF713">
            <v>229.453</v>
          </cell>
          <cell r="CG713">
            <v>238.39999999999998</v>
          </cell>
          <cell r="CH713">
            <v>0</v>
          </cell>
          <cell r="CI713">
            <v>62.379999999999995</v>
          </cell>
          <cell r="CJ713">
            <v>213</v>
          </cell>
          <cell r="CK713">
            <v>0</v>
          </cell>
          <cell r="CL713">
            <v>1838.5</v>
          </cell>
          <cell r="CM713">
            <v>362.1</v>
          </cell>
          <cell r="CN713">
            <v>4.96</v>
          </cell>
          <cell r="CO713">
            <v>0</v>
          </cell>
          <cell r="CP713">
            <v>266.7</v>
          </cell>
          <cell r="CQ713">
            <v>0</v>
          </cell>
          <cell r="CR713">
            <v>0</v>
          </cell>
          <cell r="CS713">
            <v>0</v>
          </cell>
          <cell r="CT713">
            <v>0</v>
          </cell>
          <cell r="CU713">
            <v>0</v>
          </cell>
          <cell r="CV713">
            <v>0</v>
          </cell>
          <cell r="CW713">
            <v>0</v>
          </cell>
          <cell r="CX713">
            <v>0</v>
          </cell>
          <cell r="CY713">
            <v>0</v>
          </cell>
          <cell r="CZ713">
            <v>0</v>
          </cell>
          <cell r="DA713">
            <v>0</v>
          </cell>
          <cell r="DB713">
            <v>0</v>
          </cell>
          <cell r="DC713">
            <v>0</v>
          </cell>
          <cell r="DD713">
            <v>0</v>
          </cell>
          <cell r="DE713">
            <v>0</v>
          </cell>
          <cell r="DF713">
            <v>0</v>
          </cell>
          <cell r="DG713">
            <v>0</v>
          </cell>
          <cell r="DH713">
            <v>0</v>
          </cell>
          <cell r="DI713">
            <v>0</v>
          </cell>
          <cell r="DJ713">
            <v>0</v>
          </cell>
          <cell r="DK713">
            <v>0</v>
          </cell>
          <cell r="DL713">
            <v>0</v>
          </cell>
          <cell r="DM713">
            <v>0</v>
          </cell>
          <cell r="DN713">
            <v>0</v>
          </cell>
          <cell r="DO713">
            <v>0</v>
          </cell>
          <cell r="DP713">
            <v>0</v>
          </cell>
          <cell r="DQ713">
            <v>0</v>
          </cell>
          <cell r="DR713">
            <v>0</v>
          </cell>
          <cell r="DS713">
            <v>0</v>
          </cell>
          <cell r="DT713">
            <v>0</v>
          </cell>
          <cell r="DU713">
            <v>0</v>
          </cell>
          <cell r="DV713">
            <v>0</v>
          </cell>
          <cell r="DW713">
            <v>1998</v>
          </cell>
          <cell r="DX713">
            <v>132.81223987640598</v>
          </cell>
          <cell r="DY713">
            <v>27.349999999999994</v>
          </cell>
          <cell r="DZ713">
            <v>309.74013500000007</v>
          </cell>
          <cell r="EA713">
            <v>949.654037296262</v>
          </cell>
          <cell r="EB713">
            <v>880.32701671252062</v>
          </cell>
          <cell r="EC713">
            <v>12.850000000000001</v>
          </cell>
          <cell r="ED713">
            <v>22.027390363686393</v>
          </cell>
          <cell r="EE713">
            <v>0</v>
          </cell>
          <cell r="EF713">
            <v>0</v>
          </cell>
          <cell r="EG713">
            <v>84.61</v>
          </cell>
          <cell r="EH713">
            <v>324.76909783604151</v>
          </cell>
          <cell r="EI713">
            <v>0</v>
          </cell>
          <cell r="EJ713">
            <v>0</v>
          </cell>
        </row>
        <row r="714">
          <cell r="B714">
            <v>0</v>
          </cell>
          <cell r="C714">
            <v>0</v>
          </cell>
          <cell r="D714">
            <v>186</v>
          </cell>
          <cell r="E714">
            <v>0</v>
          </cell>
          <cell r="F714">
            <v>0</v>
          </cell>
          <cell r="G714">
            <v>0</v>
          </cell>
          <cell r="H714">
            <v>0</v>
          </cell>
          <cell r="I714">
            <v>0</v>
          </cell>
          <cell r="J714">
            <v>0</v>
          </cell>
          <cell r="K714">
            <v>0</v>
          </cell>
          <cell r="L714">
            <v>0</v>
          </cell>
          <cell r="M714">
            <v>17010.009999999998</v>
          </cell>
          <cell r="N714">
            <v>43.7</v>
          </cell>
          <cell r="O714">
            <v>0</v>
          </cell>
          <cell r="P714">
            <v>0</v>
          </cell>
          <cell r="Q714">
            <v>0</v>
          </cell>
          <cell r="R714">
            <v>0</v>
          </cell>
          <cell r="S714">
            <v>0</v>
          </cell>
          <cell r="T714">
            <v>0</v>
          </cell>
          <cell r="U714">
            <v>0</v>
          </cell>
          <cell r="V714">
            <v>0</v>
          </cell>
          <cell r="W714">
            <v>1124</v>
          </cell>
          <cell r="X714">
            <v>0</v>
          </cell>
          <cell r="Y714">
            <v>0</v>
          </cell>
          <cell r="Z714">
            <v>379.70000000000005</v>
          </cell>
          <cell r="AA714">
            <v>0</v>
          </cell>
          <cell r="AB714">
            <v>0</v>
          </cell>
          <cell r="AC714">
            <v>0</v>
          </cell>
          <cell r="AD714">
            <v>0</v>
          </cell>
          <cell r="AE714">
            <v>137.80515600000001</v>
          </cell>
          <cell r="AF714">
            <v>0</v>
          </cell>
          <cell r="AG714">
            <v>0</v>
          </cell>
          <cell r="AH714">
            <v>0</v>
          </cell>
          <cell r="AI714">
            <v>0</v>
          </cell>
          <cell r="AJ714">
            <v>0</v>
          </cell>
          <cell r="AK714">
            <v>0</v>
          </cell>
          <cell r="AL714">
            <v>0</v>
          </cell>
          <cell r="AM714">
            <v>0</v>
          </cell>
          <cell r="AN714">
            <v>0</v>
          </cell>
          <cell r="AO714">
            <v>0</v>
          </cell>
          <cell r="AP714">
            <v>0</v>
          </cell>
          <cell r="AQ714">
            <v>0</v>
          </cell>
          <cell r="AR714">
            <v>0</v>
          </cell>
          <cell r="AS714">
            <v>228</v>
          </cell>
          <cell r="AT714">
            <v>0</v>
          </cell>
          <cell r="AU714">
            <v>0</v>
          </cell>
          <cell r="AV714">
            <v>0</v>
          </cell>
          <cell r="AW714">
            <v>0</v>
          </cell>
          <cell r="AX714">
            <v>0</v>
          </cell>
          <cell r="AY714">
            <v>318.81</v>
          </cell>
          <cell r="AZ714">
            <v>0</v>
          </cell>
          <cell r="BA714">
            <v>0</v>
          </cell>
          <cell r="BB714">
            <v>0</v>
          </cell>
          <cell r="BC714">
            <v>0</v>
          </cell>
          <cell r="BD714">
            <v>86.078999999999994</v>
          </cell>
          <cell r="BE714">
            <v>0</v>
          </cell>
          <cell r="BF714">
            <v>32.023000000000003</v>
          </cell>
          <cell r="BG714">
            <v>0</v>
          </cell>
          <cell r="BH714">
            <v>0</v>
          </cell>
          <cell r="BI714">
            <v>152.81</v>
          </cell>
          <cell r="BJ714">
            <v>0</v>
          </cell>
          <cell r="BK714">
            <v>32.340000000000003</v>
          </cell>
          <cell r="BL714">
            <v>0</v>
          </cell>
          <cell r="BM714">
            <v>0</v>
          </cell>
          <cell r="BN714">
            <v>9216.5499999999993</v>
          </cell>
          <cell r="BO714">
            <v>0</v>
          </cell>
          <cell r="BP714">
            <v>0</v>
          </cell>
          <cell r="BQ714">
            <v>0</v>
          </cell>
          <cell r="BR714">
            <v>98.3</v>
          </cell>
          <cell r="BS714">
            <v>0</v>
          </cell>
          <cell r="BT714">
            <v>0</v>
          </cell>
          <cell r="BU714">
            <v>0</v>
          </cell>
          <cell r="BV714">
            <v>0</v>
          </cell>
          <cell r="BW714">
            <v>0</v>
          </cell>
          <cell r="BX714">
            <v>0</v>
          </cell>
          <cell r="BY714">
            <v>0</v>
          </cell>
          <cell r="BZ714">
            <v>0</v>
          </cell>
          <cell r="CA714">
            <v>0</v>
          </cell>
          <cell r="CB714">
            <v>0</v>
          </cell>
          <cell r="CC714">
            <v>1128</v>
          </cell>
          <cell r="CD714">
            <v>630</v>
          </cell>
          <cell r="CE714">
            <v>0</v>
          </cell>
          <cell r="CF714">
            <v>0</v>
          </cell>
          <cell r="CG714">
            <v>0</v>
          </cell>
          <cell r="CH714">
            <v>0</v>
          </cell>
          <cell r="CI714">
            <v>35.6</v>
          </cell>
          <cell r="CJ714">
            <v>3</v>
          </cell>
          <cell r="CK714">
            <v>680.9</v>
          </cell>
          <cell r="CL714">
            <v>1387.5000000000002</v>
          </cell>
          <cell r="CM714">
            <v>0</v>
          </cell>
          <cell r="CN714">
            <v>0</v>
          </cell>
          <cell r="CO714">
            <v>0</v>
          </cell>
          <cell r="CP714">
            <v>0</v>
          </cell>
          <cell r="CQ714">
            <v>0</v>
          </cell>
          <cell r="CR714">
            <v>0</v>
          </cell>
          <cell r="CS714">
            <v>0</v>
          </cell>
          <cell r="CT714">
            <v>0</v>
          </cell>
          <cell r="CU714">
            <v>0</v>
          </cell>
          <cell r="CV714">
            <v>0</v>
          </cell>
          <cell r="CW714">
            <v>0</v>
          </cell>
          <cell r="CX714">
            <v>0</v>
          </cell>
          <cell r="CY714">
            <v>0</v>
          </cell>
          <cell r="CZ714">
            <v>0</v>
          </cell>
          <cell r="DA714">
            <v>0</v>
          </cell>
          <cell r="DB714">
            <v>0</v>
          </cell>
          <cell r="DC714">
            <v>0</v>
          </cell>
          <cell r="DD714">
            <v>0</v>
          </cell>
          <cell r="DE714">
            <v>0</v>
          </cell>
          <cell r="DF714">
            <v>0</v>
          </cell>
          <cell r="DG714">
            <v>0</v>
          </cell>
          <cell r="DH714">
            <v>0</v>
          </cell>
          <cell r="DI714">
            <v>0</v>
          </cell>
          <cell r="DJ714">
            <v>0</v>
          </cell>
          <cell r="DK714">
            <v>0</v>
          </cell>
          <cell r="DL714">
            <v>0</v>
          </cell>
          <cell r="DM714">
            <v>0</v>
          </cell>
          <cell r="DN714">
            <v>0</v>
          </cell>
          <cell r="DO714">
            <v>0</v>
          </cell>
          <cell r="DP714">
            <v>0</v>
          </cell>
          <cell r="DQ714">
            <v>0</v>
          </cell>
          <cell r="DR714">
            <v>0</v>
          </cell>
          <cell r="DS714">
            <v>0</v>
          </cell>
          <cell r="DT714">
            <v>0</v>
          </cell>
          <cell r="DU714">
            <v>0</v>
          </cell>
          <cell r="DV714">
            <v>0</v>
          </cell>
          <cell r="DW714">
            <v>0</v>
          </cell>
          <cell r="DX714">
            <v>0</v>
          </cell>
          <cell r="DY714">
            <v>0</v>
          </cell>
          <cell r="DZ714">
            <v>0</v>
          </cell>
          <cell r="EA714">
            <v>1662.4590270846902</v>
          </cell>
          <cell r="EB714">
            <v>0</v>
          </cell>
          <cell r="EC714">
            <v>0</v>
          </cell>
          <cell r="ED714">
            <v>0</v>
          </cell>
          <cell r="EE714">
            <v>0</v>
          </cell>
          <cell r="EF714">
            <v>0</v>
          </cell>
          <cell r="EG714">
            <v>0</v>
          </cell>
          <cell r="EH714">
            <v>0</v>
          </cell>
          <cell r="EI714">
            <v>0</v>
          </cell>
          <cell r="EJ714">
            <v>0</v>
          </cell>
        </row>
        <row r="715">
          <cell r="B715">
            <v>0</v>
          </cell>
          <cell r="C715">
            <v>0</v>
          </cell>
          <cell r="D715">
            <v>186</v>
          </cell>
          <cell r="E715">
            <v>0</v>
          </cell>
          <cell r="F715">
            <v>0</v>
          </cell>
          <cell r="G715">
            <v>0</v>
          </cell>
          <cell r="H715">
            <v>0</v>
          </cell>
          <cell r="I715">
            <v>0</v>
          </cell>
          <cell r="J715">
            <v>0</v>
          </cell>
          <cell r="K715">
            <v>0</v>
          </cell>
          <cell r="L715">
            <v>0</v>
          </cell>
          <cell r="M715">
            <v>17010.009999999998</v>
          </cell>
          <cell r="N715">
            <v>43.7</v>
          </cell>
          <cell r="O715">
            <v>0</v>
          </cell>
          <cell r="P715">
            <v>0</v>
          </cell>
          <cell r="Q715">
            <v>0</v>
          </cell>
          <cell r="R715">
            <v>0</v>
          </cell>
          <cell r="S715">
            <v>0</v>
          </cell>
          <cell r="T715">
            <v>0</v>
          </cell>
          <cell r="U715">
            <v>0</v>
          </cell>
          <cell r="V715">
            <v>0</v>
          </cell>
          <cell r="W715">
            <v>1124</v>
          </cell>
          <cell r="X715">
            <v>0</v>
          </cell>
          <cell r="Y715">
            <v>0</v>
          </cell>
          <cell r="Z715">
            <v>379.70000000000005</v>
          </cell>
          <cell r="AA715">
            <v>0</v>
          </cell>
          <cell r="AB715">
            <v>0</v>
          </cell>
          <cell r="AC715">
            <v>0</v>
          </cell>
          <cell r="AD715">
            <v>0</v>
          </cell>
          <cell r="AE715">
            <v>137.86986399253868</v>
          </cell>
          <cell r="AF715">
            <v>0</v>
          </cell>
          <cell r="AG715">
            <v>0</v>
          </cell>
          <cell r="AH715">
            <v>0</v>
          </cell>
          <cell r="AI715">
            <v>0</v>
          </cell>
          <cell r="AJ715">
            <v>0</v>
          </cell>
          <cell r="AK715">
            <v>0</v>
          </cell>
          <cell r="AL715">
            <v>0</v>
          </cell>
          <cell r="AM715">
            <v>0</v>
          </cell>
          <cell r="AN715">
            <v>0</v>
          </cell>
          <cell r="AO715">
            <v>0</v>
          </cell>
          <cell r="AP715">
            <v>0</v>
          </cell>
          <cell r="AQ715">
            <v>0</v>
          </cell>
          <cell r="AR715">
            <v>0</v>
          </cell>
          <cell r="AS715">
            <v>210.2</v>
          </cell>
          <cell r="AT715">
            <v>0</v>
          </cell>
          <cell r="AU715">
            <v>0</v>
          </cell>
          <cell r="AV715">
            <v>0</v>
          </cell>
          <cell r="AW715">
            <v>0</v>
          </cell>
          <cell r="AX715">
            <v>0</v>
          </cell>
          <cell r="AY715">
            <v>297.45000000000005</v>
          </cell>
          <cell r="AZ715">
            <v>0</v>
          </cell>
          <cell r="BA715">
            <v>0</v>
          </cell>
          <cell r="BB715">
            <v>0</v>
          </cell>
          <cell r="BC715">
            <v>0</v>
          </cell>
          <cell r="BD715">
            <v>83.1</v>
          </cell>
          <cell r="BE715">
            <v>0</v>
          </cell>
          <cell r="BF715">
            <v>39.132999999999996</v>
          </cell>
          <cell r="BG715">
            <v>0</v>
          </cell>
          <cell r="BH715">
            <v>0</v>
          </cell>
          <cell r="BI715">
            <v>153.95999999999998</v>
          </cell>
          <cell r="BJ715">
            <v>0</v>
          </cell>
          <cell r="BK715">
            <v>37.31</v>
          </cell>
          <cell r="BL715">
            <v>0</v>
          </cell>
          <cell r="BM715">
            <v>0</v>
          </cell>
          <cell r="BN715">
            <v>9583.65</v>
          </cell>
          <cell r="BO715">
            <v>0</v>
          </cell>
          <cell r="BP715">
            <v>0</v>
          </cell>
          <cell r="BQ715">
            <v>0</v>
          </cell>
          <cell r="BR715">
            <v>99.7</v>
          </cell>
          <cell r="BS715">
            <v>0</v>
          </cell>
          <cell r="BT715">
            <v>0</v>
          </cell>
          <cell r="BU715">
            <v>0</v>
          </cell>
          <cell r="BV715">
            <v>0</v>
          </cell>
          <cell r="BW715">
            <v>0</v>
          </cell>
          <cell r="BX715">
            <v>0</v>
          </cell>
          <cell r="BY715">
            <v>0</v>
          </cell>
          <cell r="BZ715">
            <v>0</v>
          </cell>
          <cell r="CA715">
            <v>0</v>
          </cell>
          <cell r="CB715">
            <v>0</v>
          </cell>
          <cell r="CC715">
            <v>1128</v>
          </cell>
          <cell r="CD715">
            <v>630</v>
          </cell>
          <cell r="CE715">
            <v>0</v>
          </cell>
          <cell r="CF715">
            <v>0</v>
          </cell>
          <cell r="CG715">
            <v>0</v>
          </cell>
          <cell r="CH715">
            <v>0</v>
          </cell>
          <cell r="CI715">
            <v>34.900000000000006</v>
          </cell>
          <cell r="CJ715">
            <v>3</v>
          </cell>
          <cell r="CK715">
            <v>716.69999999999993</v>
          </cell>
          <cell r="CL715">
            <v>1387.5000000000002</v>
          </cell>
          <cell r="CM715">
            <v>0</v>
          </cell>
          <cell r="CN715">
            <v>0</v>
          </cell>
          <cell r="CO715">
            <v>0</v>
          </cell>
          <cell r="CP715">
            <v>0</v>
          </cell>
          <cell r="CQ715">
            <v>0</v>
          </cell>
          <cell r="CR715">
            <v>0</v>
          </cell>
          <cell r="CS715">
            <v>0</v>
          </cell>
          <cell r="CT715">
            <v>0</v>
          </cell>
          <cell r="CU715">
            <v>0</v>
          </cell>
          <cell r="CV715">
            <v>0</v>
          </cell>
          <cell r="CW715">
            <v>0</v>
          </cell>
          <cell r="CX715">
            <v>0</v>
          </cell>
          <cell r="CY715">
            <v>0</v>
          </cell>
          <cell r="CZ715">
            <v>0</v>
          </cell>
          <cell r="DA715">
            <v>0</v>
          </cell>
          <cell r="DB715">
            <v>0</v>
          </cell>
          <cell r="DC715">
            <v>0</v>
          </cell>
          <cell r="DD715">
            <v>0</v>
          </cell>
          <cell r="DE715">
            <v>0</v>
          </cell>
          <cell r="DF715">
            <v>0</v>
          </cell>
          <cell r="DG715">
            <v>0</v>
          </cell>
          <cell r="DH715">
            <v>0</v>
          </cell>
          <cell r="DI715">
            <v>0</v>
          </cell>
          <cell r="DJ715">
            <v>0</v>
          </cell>
          <cell r="DK715">
            <v>0</v>
          </cell>
          <cell r="DL715">
            <v>0</v>
          </cell>
          <cell r="DM715">
            <v>0</v>
          </cell>
          <cell r="DN715">
            <v>0</v>
          </cell>
          <cell r="DO715">
            <v>0</v>
          </cell>
          <cell r="DP715">
            <v>0</v>
          </cell>
          <cell r="DQ715">
            <v>0</v>
          </cell>
          <cell r="DR715">
            <v>0</v>
          </cell>
          <cell r="DS715">
            <v>0</v>
          </cell>
          <cell r="DT715">
            <v>0</v>
          </cell>
          <cell r="DU715">
            <v>0</v>
          </cell>
          <cell r="DV715">
            <v>0</v>
          </cell>
          <cell r="DW715">
            <v>0</v>
          </cell>
          <cell r="DX715">
            <v>0</v>
          </cell>
          <cell r="DY715">
            <v>0</v>
          </cell>
          <cell r="DZ715">
            <v>0</v>
          </cell>
          <cell r="EA715">
            <v>1662.4590270846902</v>
          </cell>
          <cell r="EB715">
            <v>0</v>
          </cell>
          <cell r="EC715">
            <v>0</v>
          </cell>
          <cell r="ED715">
            <v>0</v>
          </cell>
          <cell r="EE715">
            <v>0</v>
          </cell>
          <cell r="EF715">
            <v>0</v>
          </cell>
          <cell r="EG715">
            <v>0</v>
          </cell>
          <cell r="EH715">
            <v>0</v>
          </cell>
          <cell r="EI715">
            <v>0</v>
          </cell>
          <cell r="EJ715">
            <v>0</v>
          </cell>
        </row>
        <row r="716">
          <cell r="B716">
            <v>15.29</v>
          </cell>
          <cell r="C716">
            <v>190.90000000000003</v>
          </cell>
          <cell r="D716">
            <v>961</v>
          </cell>
          <cell r="E716">
            <v>32.6</v>
          </cell>
          <cell r="F716">
            <v>0</v>
          </cell>
          <cell r="G716">
            <v>17.5</v>
          </cell>
          <cell r="H716">
            <v>113.2</v>
          </cell>
          <cell r="I716">
            <v>242.1</v>
          </cell>
          <cell r="J716">
            <v>42</v>
          </cell>
          <cell r="K716">
            <v>6.5</v>
          </cell>
          <cell r="L716">
            <v>26.099999999999998</v>
          </cell>
          <cell r="M716">
            <v>17104.509999999998</v>
          </cell>
          <cell r="N716">
            <v>146</v>
          </cell>
          <cell r="O716">
            <v>16.3</v>
          </cell>
          <cell r="P716">
            <v>4.6107529999999999</v>
          </cell>
          <cell r="Q716">
            <v>71.300000000000011</v>
          </cell>
          <cell r="R716">
            <v>8</v>
          </cell>
          <cell r="S716">
            <v>0</v>
          </cell>
          <cell r="T716">
            <v>25.8</v>
          </cell>
          <cell r="U716">
            <v>6781.8879999999999</v>
          </cell>
          <cell r="V716">
            <v>0</v>
          </cell>
          <cell r="W716">
            <v>10919.92</v>
          </cell>
          <cell r="X716">
            <v>148.19</v>
          </cell>
          <cell r="Y716">
            <v>106.25700000000001</v>
          </cell>
          <cell r="Z716">
            <v>987.2</v>
          </cell>
          <cell r="AA716">
            <v>0</v>
          </cell>
          <cell r="AB716">
            <v>22.8</v>
          </cell>
          <cell r="AC716">
            <v>1937.5695560000004</v>
          </cell>
          <cell r="AD716">
            <v>23.3</v>
          </cell>
          <cell r="AE716">
            <v>1547.2434669999998</v>
          </cell>
          <cell r="AF716">
            <v>46.629999999999995</v>
          </cell>
          <cell r="AG716">
            <v>0</v>
          </cell>
          <cell r="AH716">
            <v>345.51</v>
          </cell>
          <cell r="AI716">
            <v>78.900000000000006</v>
          </cell>
          <cell r="AJ716">
            <v>37.800000000000004</v>
          </cell>
          <cell r="AK716">
            <v>0</v>
          </cell>
          <cell r="AL716">
            <v>0</v>
          </cell>
          <cell r="AM716">
            <v>1143.8</v>
          </cell>
          <cell r="AN716">
            <v>66.849999999999994</v>
          </cell>
          <cell r="AO716">
            <v>0</v>
          </cell>
          <cell r="AP716">
            <v>0</v>
          </cell>
          <cell r="AQ716">
            <v>0</v>
          </cell>
          <cell r="AR716">
            <v>-7169.2000000000007</v>
          </cell>
          <cell r="AS716">
            <v>2157.4</v>
          </cell>
          <cell r="AT716">
            <v>222.3</v>
          </cell>
          <cell r="AU716">
            <v>132.69999999999999</v>
          </cell>
          <cell r="AV716">
            <v>294.47799999999995</v>
          </cell>
          <cell r="AW716">
            <v>250</v>
          </cell>
          <cell r="AX716">
            <v>11.84</v>
          </cell>
          <cell r="AY716">
            <v>318.81</v>
          </cell>
          <cell r="AZ716">
            <v>1210.8600000000001</v>
          </cell>
          <cell r="BA716">
            <v>17.77</v>
          </cell>
          <cell r="BB716">
            <v>66.214409357030519</v>
          </cell>
          <cell r="BC716">
            <v>308.31718498588538</v>
          </cell>
          <cell r="BD716">
            <v>478.71900000000005</v>
          </cell>
          <cell r="BE716">
            <v>389.29999999999995</v>
          </cell>
          <cell r="BF716">
            <v>89.38300000000001</v>
          </cell>
          <cell r="BG716">
            <v>16.3</v>
          </cell>
          <cell r="BH716">
            <v>1012.5831534213496</v>
          </cell>
          <cell r="BI716">
            <v>215.87</v>
          </cell>
          <cell r="BJ716">
            <v>90.372551437799601</v>
          </cell>
          <cell r="BK716">
            <v>131.84</v>
          </cell>
          <cell r="BL716">
            <v>10</v>
          </cell>
          <cell r="BM716">
            <v>31.051000000000002</v>
          </cell>
          <cell r="BN716">
            <v>9480.8649999999998</v>
          </cell>
          <cell r="BO716">
            <v>48.967259999999996</v>
          </cell>
          <cell r="BP716">
            <v>757.77289237552077</v>
          </cell>
          <cell r="BQ716">
            <v>410.6</v>
          </cell>
          <cell r="BR716">
            <v>952.18</v>
          </cell>
          <cell r="BS716">
            <v>5422.3762771743441</v>
          </cell>
          <cell r="BT716">
            <v>810.5</v>
          </cell>
          <cell r="BU716">
            <v>680.5</v>
          </cell>
          <cell r="BV716">
            <v>100.32600000000001</v>
          </cell>
          <cell r="BW716">
            <v>3220.0769999999998</v>
          </cell>
          <cell r="BX716">
            <v>13259.560000000001</v>
          </cell>
          <cell r="BY716">
            <v>1</v>
          </cell>
          <cell r="BZ716">
            <v>62.5</v>
          </cell>
          <cell r="CA716">
            <v>39.400000000000006</v>
          </cell>
          <cell r="CB716">
            <v>10.6</v>
          </cell>
          <cell r="CC716">
            <v>2012.1</v>
          </cell>
          <cell r="CD716">
            <v>4890</v>
          </cell>
          <cell r="CE716">
            <v>30.36</v>
          </cell>
          <cell r="CF716">
            <v>326.34500000000003</v>
          </cell>
          <cell r="CG716">
            <v>864.99999999999989</v>
          </cell>
          <cell r="CH716">
            <v>0</v>
          </cell>
          <cell r="CI716">
            <v>130.35999999999999</v>
          </cell>
          <cell r="CJ716">
            <v>281.10000000000002</v>
          </cell>
          <cell r="CK716">
            <v>740.9</v>
          </cell>
          <cell r="CL716">
            <v>4235.5</v>
          </cell>
          <cell r="CM716">
            <v>445.1</v>
          </cell>
          <cell r="CN716">
            <v>64</v>
          </cell>
          <cell r="CO716">
            <v>57.7</v>
          </cell>
          <cell r="CP716">
            <v>331</v>
          </cell>
          <cell r="CQ716">
            <v>1030.105</v>
          </cell>
          <cell r="CR716">
            <v>173.298</v>
          </cell>
          <cell r="CS716">
            <v>651.33999999999992</v>
          </cell>
          <cell r="CT716">
            <v>126.42500000000001</v>
          </cell>
          <cell r="CU716">
            <v>59.551999999999992</v>
          </cell>
          <cell r="CV716">
            <v>189.00399999999999</v>
          </cell>
          <cell r="CW716">
            <v>1686.3040000000001</v>
          </cell>
          <cell r="CX716">
            <v>29.81</v>
          </cell>
          <cell r="CY716">
            <v>21.801000000000002</v>
          </cell>
          <cell r="CZ716">
            <v>6246.9189999999999</v>
          </cell>
          <cell r="DA716">
            <v>129.23499999999999</v>
          </cell>
          <cell r="DB716">
            <v>41.144999999999996</v>
          </cell>
          <cell r="DC716">
            <v>52.911999999999992</v>
          </cell>
          <cell r="DD716">
            <v>258.36399999999998</v>
          </cell>
          <cell r="DE716">
            <v>3116.2400000000002</v>
          </cell>
          <cell r="DF716">
            <v>3707.5649999999996</v>
          </cell>
          <cell r="DG716">
            <v>4667.6149999999998</v>
          </cell>
          <cell r="DH716">
            <v>525.00099999999998</v>
          </cell>
          <cell r="DI716">
            <v>16.199000000000002</v>
          </cell>
          <cell r="DJ716">
            <v>1335.778</v>
          </cell>
          <cell r="DK716">
            <v>211.07900000000001</v>
          </cell>
          <cell r="DL716">
            <v>1087.412</v>
          </cell>
          <cell r="DM716">
            <v>11308.587999999998</v>
          </cell>
          <cell r="DN716">
            <v>1545.4840000000002</v>
          </cell>
          <cell r="DO716">
            <v>32.165999999999997</v>
          </cell>
          <cell r="DP716">
            <v>690.62199999999996</v>
          </cell>
          <cell r="DQ716">
            <v>36.206000000000003</v>
          </cell>
          <cell r="DR716">
            <v>1690.4760000000001</v>
          </cell>
          <cell r="DS716">
            <v>379.06600000000003</v>
          </cell>
          <cell r="DT716">
            <v>6456.549</v>
          </cell>
          <cell r="DU716">
            <v>187.14999999999998</v>
          </cell>
          <cell r="DV716">
            <v>58</v>
          </cell>
          <cell r="DW716">
            <v>2040.5</v>
          </cell>
          <cell r="DX716">
            <v>253.25000000000003</v>
          </cell>
          <cell r="DY716">
            <v>39.4</v>
          </cell>
          <cell r="DZ716">
            <v>376.09999999999997</v>
          </cell>
          <cell r="EA716">
            <v>2983.9440643809521</v>
          </cell>
          <cell r="EB716">
            <v>1244.1179422761118</v>
          </cell>
          <cell r="EC716">
            <v>36.17</v>
          </cell>
          <cell r="ED716">
            <v>26.265515609979705</v>
          </cell>
          <cell r="EE716">
            <v>40.799999999999997</v>
          </cell>
          <cell r="EF716">
            <v>135.5</v>
          </cell>
          <cell r="EG716">
            <v>86.98</v>
          </cell>
          <cell r="EH716">
            <v>360.71</v>
          </cell>
          <cell r="EI716">
            <v>82.4</v>
          </cell>
          <cell r="EJ716">
            <v>904.95</v>
          </cell>
        </row>
        <row r="717">
          <cell r="B717">
            <v>17.3</v>
          </cell>
          <cell r="C717">
            <v>189.2</v>
          </cell>
          <cell r="D717">
            <v>961</v>
          </cell>
          <cell r="E717">
            <v>32.6</v>
          </cell>
          <cell r="F717">
            <v>0</v>
          </cell>
          <cell r="G717">
            <v>16.299999999999997</v>
          </cell>
          <cell r="H717">
            <v>112.71</v>
          </cell>
          <cell r="I717">
            <v>228.65</v>
          </cell>
          <cell r="J717">
            <v>42</v>
          </cell>
          <cell r="K717">
            <v>6.5</v>
          </cell>
          <cell r="L717">
            <v>26.099999999999998</v>
          </cell>
          <cell r="M717">
            <v>17104.509999999998</v>
          </cell>
          <cell r="N717">
            <v>137.19999999999999</v>
          </cell>
          <cell r="O717">
            <v>14.774705320000001</v>
          </cell>
          <cell r="P717">
            <v>4.6107529999999999</v>
          </cell>
          <cell r="Q717">
            <v>68.599999999999994</v>
          </cell>
          <cell r="R717">
            <v>6.8</v>
          </cell>
          <cell r="S717">
            <v>0</v>
          </cell>
          <cell r="T717">
            <v>25.2</v>
          </cell>
          <cell r="U717">
            <v>6781.9470000000001</v>
          </cell>
          <cell r="V717">
            <v>0</v>
          </cell>
          <cell r="W717">
            <v>10919.92</v>
          </cell>
          <cell r="X717">
            <v>124.09530197440002</v>
          </cell>
          <cell r="Y717">
            <v>108.98599999999999</v>
          </cell>
          <cell r="Z717">
            <v>987.2</v>
          </cell>
          <cell r="AA717">
            <v>0</v>
          </cell>
          <cell r="AB717">
            <v>23.7</v>
          </cell>
          <cell r="AC717">
            <v>1941.0695559999999</v>
          </cell>
          <cell r="AD717">
            <v>24.599999999999998</v>
          </cell>
          <cell r="AE717">
            <v>1517.2486620583979</v>
          </cell>
          <cell r="AF717">
            <v>46.629999999999995</v>
          </cell>
          <cell r="AG717">
            <v>0</v>
          </cell>
          <cell r="AH717">
            <v>345.51</v>
          </cell>
          <cell r="AI717">
            <v>70.400000000000006</v>
          </cell>
          <cell r="AJ717">
            <v>37.800000000000004</v>
          </cell>
          <cell r="AK717">
            <v>0</v>
          </cell>
          <cell r="AL717">
            <v>0</v>
          </cell>
          <cell r="AM717">
            <v>1079.9000000000001</v>
          </cell>
          <cell r="AN717">
            <v>49.98</v>
          </cell>
          <cell r="AO717">
            <v>0</v>
          </cell>
          <cell r="AP717">
            <v>0</v>
          </cell>
          <cell r="AQ717">
            <v>0</v>
          </cell>
          <cell r="AR717">
            <v>-9105</v>
          </cell>
          <cell r="AS717">
            <v>2088.1999999999998</v>
          </cell>
          <cell r="AT717">
            <v>130.98000000000002</v>
          </cell>
          <cell r="AU717">
            <v>132.66</v>
          </cell>
          <cell r="AV717">
            <v>239.196</v>
          </cell>
          <cell r="AW717">
            <v>164.4</v>
          </cell>
          <cell r="AX717">
            <v>11.84</v>
          </cell>
          <cell r="AY717">
            <v>297.45000000000005</v>
          </cell>
          <cell r="AZ717">
            <v>1021.0899999999999</v>
          </cell>
          <cell r="BA717">
            <v>17.428999999999998</v>
          </cell>
          <cell r="BB717">
            <v>36.839114827336097</v>
          </cell>
          <cell r="BC717">
            <v>299.08980782267162</v>
          </cell>
          <cell r="BD717">
            <v>452.00199999999995</v>
          </cell>
          <cell r="BE717">
            <v>371.4</v>
          </cell>
          <cell r="BF717">
            <v>96.542999999999992</v>
          </cell>
          <cell r="BG717">
            <v>16.3</v>
          </cell>
          <cell r="BH717">
            <v>1014.4143599581215</v>
          </cell>
          <cell r="BI717">
            <v>204.30999999999997</v>
          </cell>
          <cell r="BJ717">
            <v>74.166442277535296</v>
          </cell>
          <cell r="BK717">
            <v>134.63</v>
          </cell>
          <cell r="BL717">
            <v>10</v>
          </cell>
          <cell r="BM717">
            <v>31.051000000000002</v>
          </cell>
          <cell r="BN717">
            <v>9774.2209999999995</v>
          </cell>
          <cell r="BO717">
            <v>48.967259999999996</v>
          </cell>
          <cell r="BP717">
            <v>757.77289237552077</v>
          </cell>
          <cell r="BQ717">
            <v>263.5</v>
          </cell>
          <cell r="BR717">
            <v>864.5200000000001</v>
          </cell>
          <cell r="BS717">
            <v>5398.1515425732159</v>
          </cell>
          <cell r="BT717">
            <v>802.5</v>
          </cell>
          <cell r="BU717">
            <v>625.17999999999995</v>
          </cell>
          <cell r="BV717">
            <v>94.547000000000011</v>
          </cell>
          <cell r="BW717">
            <v>3207.99</v>
          </cell>
          <cell r="BX717">
            <v>13092.34</v>
          </cell>
          <cell r="BY717">
            <v>0.9</v>
          </cell>
          <cell r="BZ717">
            <v>62.5</v>
          </cell>
          <cell r="CA717">
            <v>39.400000000000006</v>
          </cell>
          <cell r="CB717">
            <v>10.6</v>
          </cell>
          <cell r="CC717">
            <v>1906.8</v>
          </cell>
          <cell r="CD717">
            <v>4858</v>
          </cell>
          <cell r="CE717">
            <v>42.75</v>
          </cell>
          <cell r="CF717">
            <v>325.70500000000004</v>
          </cell>
          <cell r="CG717">
            <v>860.29999999999984</v>
          </cell>
          <cell r="CH717">
            <v>0</v>
          </cell>
          <cell r="CI717">
            <v>129</v>
          </cell>
          <cell r="CJ717">
            <v>280.2</v>
          </cell>
          <cell r="CK717">
            <v>788.59999999999991</v>
          </cell>
          <cell r="CL717">
            <v>4235.4000000000005</v>
          </cell>
          <cell r="CM717">
            <v>445.1</v>
          </cell>
          <cell r="CN717">
            <v>52.46</v>
          </cell>
          <cell r="CO717">
            <v>55.7</v>
          </cell>
          <cell r="CP717">
            <v>328.29999999999995</v>
          </cell>
          <cell r="CQ717">
            <v>977.90100000000007</v>
          </cell>
          <cell r="CR717">
            <v>176.08100000000002</v>
          </cell>
          <cell r="CS717">
            <v>624.97</v>
          </cell>
          <cell r="CT717">
            <v>121.70500000000001</v>
          </cell>
          <cell r="CU717">
            <v>54.769999999999996</v>
          </cell>
          <cell r="CV717">
            <v>130.56399999999999</v>
          </cell>
          <cell r="CW717">
            <v>1646.587</v>
          </cell>
          <cell r="CX717">
            <v>7.8339999999999996</v>
          </cell>
          <cell r="CY717">
            <v>21.541000000000004</v>
          </cell>
          <cell r="CZ717">
            <v>5466.009</v>
          </cell>
          <cell r="DA717">
            <v>121.43600000000001</v>
          </cell>
          <cell r="DB717">
            <v>17.664999999999999</v>
          </cell>
          <cell r="DC717">
            <v>45.225999999999999</v>
          </cell>
          <cell r="DD717">
            <v>241.786</v>
          </cell>
          <cell r="DE717">
            <v>2856.163</v>
          </cell>
          <cell r="DF717">
            <v>3687.8249999999998</v>
          </cell>
          <cell r="DG717">
            <v>4652.6489999999994</v>
          </cell>
          <cell r="DH717">
            <v>521.46199999999999</v>
          </cell>
          <cell r="DI717">
            <v>16.041</v>
          </cell>
          <cell r="DJ717">
            <v>1328.0360000000001</v>
          </cell>
          <cell r="DK717">
            <v>179.13</v>
          </cell>
          <cell r="DL717">
            <v>978.49399999999991</v>
          </cell>
          <cell r="DM717">
            <v>11097.637999999999</v>
          </cell>
          <cell r="DN717">
            <v>1545.3700000000001</v>
          </cell>
          <cell r="DO717">
            <v>32.061</v>
          </cell>
          <cell r="DP717">
            <v>666.56</v>
          </cell>
          <cell r="DQ717">
            <v>33.896000000000001</v>
          </cell>
          <cell r="DR717">
            <v>1510.2600000000002</v>
          </cell>
          <cell r="DS717">
            <v>367.20799999999997</v>
          </cell>
          <cell r="DT717">
            <v>6507.049</v>
          </cell>
          <cell r="DU717">
            <v>187.14999999999998</v>
          </cell>
          <cell r="DV717">
            <v>56.350999999999999</v>
          </cell>
          <cell r="DW717">
            <v>2040.5</v>
          </cell>
          <cell r="DX717">
            <v>227.23273813227166</v>
          </cell>
          <cell r="DY717">
            <v>42.129999999999995</v>
          </cell>
          <cell r="DZ717">
            <v>392.53300628000011</v>
          </cell>
          <cell r="EA717">
            <v>2994.9835153683453</v>
          </cell>
          <cell r="EB717">
            <v>1279.5566187805603</v>
          </cell>
          <cell r="EC717">
            <v>33.75</v>
          </cell>
          <cell r="ED717">
            <v>26.140826895377145</v>
          </cell>
          <cell r="EE717">
            <v>33.099999999999994</v>
          </cell>
          <cell r="EF717">
            <v>115</v>
          </cell>
          <cell r="EG717">
            <v>86.98</v>
          </cell>
          <cell r="EH717">
            <v>372.73578189104148</v>
          </cell>
          <cell r="EI717">
            <v>82.4</v>
          </cell>
          <cell r="EJ717">
            <v>901.90374321000002</v>
          </cell>
        </row>
        <row r="718">
          <cell r="B718">
            <v>0</v>
          </cell>
          <cell r="C718">
            <v>2.4000000000000004</v>
          </cell>
          <cell r="D718">
            <v>225</v>
          </cell>
          <cell r="E718">
            <v>0</v>
          </cell>
          <cell r="F718">
            <v>283.7</v>
          </cell>
          <cell r="G718">
            <v>0</v>
          </cell>
          <cell r="H718">
            <v>75.960000000000008</v>
          </cell>
          <cell r="I718">
            <v>24.400000000000002</v>
          </cell>
          <cell r="J718">
            <v>1000.4</v>
          </cell>
          <cell r="K718">
            <v>0</v>
          </cell>
          <cell r="L718">
            <v>0</v>
          </cell>
          <cell r="M718">
            <v>0</v>
          </cell>
          <cell r="N718">
            <v>0</v>
          </cell>
          <cell r="O718">
            <v>578.6</v>
          </cell>
          <cell r="P718">
            <v>346.96700000000004</v>
          </cell>
          <cell r="Q718">
            <v>767.59999999999991</v>
          </cell>
          <cell r="R718">
            <v>35</v>
          </cell>
          <cell r="S718">
            <v>73.099999999999994</v>
          </cell>
          <cell r="T718">
            <v>0</v>
          </cell>
          <cell r="U718">
            <v>4970</v>
          </cell>
          <cell r="V718">
            <v>0</v>
          </cell>
          <cell r="W718">
            <v>0</v>
          </cell>
          <cell r="X718">
            <v>0</v>
          </cell>
          <cell r="Y718">
            <v>109.622</v>
          </cell>
          <cell r="Z718">
            <v>61.199999999999996</v>
          </cell>
          <cell r="AA718">
            <v>318.42000000000007</v>
          </cell>
          <cell r="AB718">
            <v>0</v>
          </cell>
          <cell r="AC718">
            <v>50</v>
          </cell>
          <cell r="AD718">
            <v>4374.8113854964176</v>
          </cell>
          <cell r="AE718">
            <v>0</v>
          </cell>
          <cell r="AF718">
            <v>238.82</v>
          </cell>
          <cell r="AG718">
            <v>1492.3</v>
          </cell>
          <cell r="AH718">
            <v>1380.8</v>
          </cell>
          <cell r="AI718">
            <v>0</v>
          </cell>
          <cell r="AJ718">
            <v>7538.9699999999993</v>
          </cell>
          <cell r="AK718">
            <v>0</v>
          </cell>
          <cell r="AL718">
            <v>0</v>
          </cell>
          <cell r="AM718">
            <v>0</v>
          </cell>
          <cell r="AN718">
            <v>0</v>
          </cell>
          <cell r="AO718">
            <v>199.1</v>
          </cell>
          <cell r="AP718">
            <v>0</v>
          </cell>
          <cell r="AQ718">
            <v>0</v>
          </cell>
          <cell r="AR718">
            <v>0</v>
          </cell>
          <cell r="AS718">
            <v>0</v>
          </cell>
          <cell r="AT718">
            <v>0</v>
          </cell>
          <cell r="AU718">
            <v>0</v>
          </cell>
          <cell r="AV718">
            <v>47.23</v>
          </cell>
          <cell r="AW718">
            <v>0</v>
          </cell>
          <cell r="AX718">
            <v>0.09</v>
          </cell>
          <cell r="AY718">
            <v>0</v>
          </cell>
          <cell r="AZ718">
            <v>1083.21</v>
          </cell>
          <cell r="BA718">
            <v>1.512</v>
          </cell>
          <cell r="BB718">
            <v>11.522960179314042</v>
          </cell>
          <cell r="BC718">
            <v>34.9767488712587</v>
          </cell>
          <cell r="BD718">
            <v>0</v>
          </cell>
          <cell r="BE718">
            <v>0</v>
          </cell>
          <cell r="BF718">
            <v>73.545000000000002</v>
          </cell>
          <cell r="BG718">
            <v>10.199999999999999</v>
          </cell>
          <cell r="BH718">
            <v>214.66660592395624</v>
          </cell>
          <cell r="BI718">
            <v>51.146312139285342</v>
          </cell>
          <cell r="BJ718">
            <v>40.791174967651806</v>
          </cell>
          <cell r="BK718">
            <v>1.19</v>
          </cell>
          <cell r="BL718">
            <v>3.7</v>
          </cell>
          <cell r="BM718">
            <v>12.07</v>
          </cell>
          <cell r="BN718">
            <v>693.40000000000009</v>
          </cell>
          <cell r="BO718">
            <v>91.964391012480007</v>
          </cell>
          <cell r="BP718">
            <v>9.0029292638562808</v>
          </cell>
          <cell r="BQ718">
            <v>584.79999999999995</v>
          </cell>
          <cell r="BR718">
            <v>101.96000000000001</v>
          </cell>
          <cell r="BS718">
            <v>138.29999999999998</v>
          </cell>
          <cell r="BT718">
            <v>11.4</v>
          </cell>
          <cell r="BU718">
            <v>239.9</v>
          </cell>
          <cell r="BV718">
            <v>0</v>
          </cell>
          <cell r="BW718">
            <v>147.9</v>
          </cell>
          <cell r="BX718">
            <v>314.13</v>
          </cell>
          <cell r="BY718">
            <v>45</v>
          </cell>
          <cell r="BZ718">
            <v>0</v>
          </cell>
          <cell r="CA718">
            <v>66</v>
          </cell>
          <cell r="CB718">
            <v>54.4</v>
          </cell>
          <cell r="CC718">
            <v>86.8</v>
          </cell>
          <cell r="CD718">
            <v>67</v>
          </cell>
          <cell r="CE718">
            <v>56.989999999999995</v>
          </cell>
          <cell r="CF718">
            <v>30.515999999999998</v>
          </cell>
          <cell r="CG718">
            <v>657.4</v>
          </cell>
          <cell r="CH718">
            <v>0</v>
          </cell>
          <cell r="CI718">
            <v>41.099999999999994</v>
          </cell>
          <cell r="CJ718">
            <v>47.3</v>
          </cell>
          <cell r="CK718">
            <v>44.8</v>
          </cell>
          <cell r="CL718">
            <v>251.79999999999998</v>
          </cell>
          <cell r="CM718">
            <v>139.30000000000001</v>
          </cell>
          <cell r="CN718">
            <v>144.80000000000001</v>
          </cell>
          <cell r="CO718">
            <v>70.45</v>
          </cell>
          <cell r="CP718">
            <v>43.6</v>
          </cell>
          <cell r="CQ718">
            <v>2642.5960000000009</v>
          </cell>
          <cell r="CR718">
            <v>591.94100000000003</v>
          </cell>
          <cell r="CS718">
            <v>5728.0990000000002</v>
          </cell>
          <cell r="CT718">
            <v>1486.2839999999999</v>
          </cell>
          <cell r="CU718">
            <v>685.23099999999999</v>
          </cell>
          <cell r="CV718">
            <v>1819.501</v>
          </cell>
          <cell r="CW718">
            <v>170.45400000000001</v>
          </cell>
          <cell r="CX718">
            <v>9839.889000000001</v>
          </cell>
          <cell r="CY718">
            <v>0</v>
          </cell>
          <cell r="CZ718">
            <v>15108.174000000001</v>
          </cell>
          <cell r="DA718">
            <v>17.498999999999999</v>
          </cell>
          <cell r="DB718">
            <v>2162.1999999999998</v>
          </cell>
          <cell r="DC718">
            <v>340.46499999999997</v>
          </cell>
          <cell r="DD718">
            <v>273.60199999999998</v>
          </cell>
          <cell r="DE718">
            <v>2911.114</v>
          </cell>
          <cell r="DF718">
            <v>7455.9659999999994</v>
          </cell>
          <cell r="DG718">
            <v>8725.6450000000004</v>
          </cell>
          <cell r="DH718">
            <v>127.414</v>
          </cell>
          <cell r="DI718">
            <v>580.29999999999995</v>
          </cell>
          <cell r="DJ718">
            <v>447.38500000000005</v>
          </cell>
          <cell r="DK718">
            <v>0</v>
          </cell>
          <cell r="DL718">
            <v>143.73599999999999</v>
          </cell>
          <cell r="DM718">
            <v>8992.8219999999983</v>
          </cell>
          <cell r="DN718">
            <v>2878.8939999999998</v>
          </cell>
          <cell r="DO718">
            <v>818.49199999999996</v>
          </cell>
          <cell r="DP718">
            <v>6665.168999999999</v>
          </cell>
          <cell r="DQ718">
            <v>380.31899999999996</v>
          </cell>
          <cell r="DR718">
            <v>31747.251999999997</v>
          </cell>
          <cell r="DS718">
            <v>0</v>
          </cell>
          <cell r="DT718">
            <v>11795.052</v>
          </cell>
          <cell r="DU718">
            <v>929.59999999999991</v>
          </cell>
          <cell r="DV718">
            <v>1551.2449999999999</v>
          </cell>
          <cell r="DW718">
            <v>212.20000000000002</v>
          </cell>
          <cell r="DX718">
            <v>127.64100000000002</v>
          </cell>
          <cell r="DY718">
            <v>45.45</v>
          </cell>
          <cell r="DZ718">
            <v>0</v>
          </cell>
          <cell r="EA718">
            <v>0</v>
          </cell>
          <cell r="EB718">
            <v>394.33622849900229</v>
          </cell>
          <cell r="EC718">
            <v>35.31</v>
          </cell>
          <cell r="ED718">
            <v>2.4942030736758101</v>
          </cell>
          <cell r="EE718">
            <v>0</v>
          </cell>
          <cell r="EF718">
            <v>0</v>
          </cell>
          <cell r="EG718">
            <v>0</v>
          </cell>
          <cell r="EH718">
            <v>30.06</v>
          </cell>
          <cell r="EI718">
            <v>224.40000000000003</v>
          </cell>
          <cell r="EJ718">
            <v>0.81</v>
          </cell>
        </row>
        <row r="719">
          <cell r="B719">
            <v>0</v>
          </cell>
          <cell r="C719">
            <v>6.7</v>
          </cell>
          <cell r="D719">
            <v>225</v>
          </cell>
          <cell r="E719">
            <v>0</v>
          </cell>
          <cell r="F719">
            <v>283.7</v>
          </cell>
          <cell r="G719">
            <v>0</v>
          </cell>
          <cell r="H719">
            <v>69.33</v>
          </cell>
          <cell r="I719">
            <v>22.900000000000002</v>
          </cell>
          <cell r="J719">
            <v>1000.292</v>
          </cell>
          <cell r="K719">
            <v>0</v>
          </cell>
          <cell r="L719">
            <v>0</v>
          </cell>
          <cell r="M719">
            <v>0</v>
          </cell>
          <cell r="N719">
            <v>0</v>
          </cell>
          <cell r="O719">
            <v>575.67200000000003</v>
          </cell>
          <cell r="P719">
            <v>333.70199000000002</v>
          </cell>
          <cell r="Q719">
            <v>758.9</v>
          </cell>
          <cell r="R719">
            <v>30.599999999999998</v>
          </cell>
          <cell r="S719">
            <v>73.099999999999994</v>
          </cell>
          <cell r="T719">
            <v>0</v>
          </cell>
          <cell r="U719">
            <v>4970</v>
          </cell>
          <cell r="V719">
            <v>0</v>
          </cell>
          <cell r="W719">
            <v>0</v>
          </cell>
          <cell r="X719">
            <v>0</v>
          </cell>
          <cell r="Y719">
            <v>106.904</v>
          </cell>
          <cell r="Z719">
            <v>61.199999999999996</v>
          </cell>
          <cell r="AA719">
            <v>313</v>
          </cell>
          <cell r="AB719">
            <v>0</v>
          </cell>
          <cell r="AC719">
            <v>50</v>
          </cell>
          <cell r="AD719">
            <v>4374.8113854964176</v>
          </cell>
          <cell r="AE719">
            <v>0</v>
          </cell>
          <cell r="AF719">
            <v>241.57500000000002</v>
          </cell>
          <cell r="AG719">
            <v>1401.6999999999998</v>
          </cell>
          <cell r="AH719">
            <v>1275.6600000000001</v>
          </cell>
          <cell r="AI719">
            <v>0</v>
          </cell>
          <cell r="AJ719">
            <v>7459.88</v>
          </cell>
          <cell r="AK719">
            <v>0</v>
          </cell>
          <cell r="AL719">
            <v>0</v>
          </cell>
          <cell r="AM719">
            <v>0</v>
          </cell>
          <cell r="AN719">
            <v>0</v>
          </cell>
          <cell r="AO719">
            <v>4030.3</v>
          </cell>
          <cell r="AP719">
            <v>0</v>
          </cell>
          <cell r="AQ719">
            <v>0</v>
          </cell>
          <cell r="AR719">
            <v>0</v>
          </cell>
          <cell r="AS719">
            <v>0</v>
          </cell>
          <cell r="AT719">
            <v>0</v>
          </cell>
          <cell r="AU719">
            <v>0</v>
          </cell>
          <cell r="AV719">
            <v>47.23</v>
          </cell>
          <cell r="AW719">
            <v>0</v>
          </cell>
          <cell r="AX719">
            <v>0</v>
          </cell>
          <cell r="AY719">
            <v>0</v>
          </cell>
          <cell r="AZ719">
            <v>986.55000000000007</v>
          </cell>
          <cell r="BA719">
            <v>1.512</v>
          </cell>
          <cell r="BB719">
            <v>3.9670321564754101</v>
          </cell>
          <cell r="BC719">
            <v>34.467636765048752</v>
          </cell>
          <cell r="BD719">
            <v>0.5</v>
          </cell>
          <cell r="BE719">
            <v>0</v>
          </cell>
          <cell r="BF719">
            <v>73.545000000000002</v>
          </cell>
          <cell r="BG719">
            <v>10.199999999999999</v>
          </cell>
          <cell r="BH719">
            <v>214.66876744510631</v>
          </cell>
          <cell r="BI719">
            <v>56.257583951112373</v>
          </cell>
          <cell r="BJ719">
            <v>31.707375656356938</v>
          </cell>
          <cell r="BK719">
            <v>1.21</v>
          </cell>
          <cell r="BL719">
            <v>3.7</v>
          </cell>
          <cell r="BM719">
            <v>12.07</v>
          </cell>
          <cell r="BN719">
            <v>730.46499999999992</v>
          </cell>
          <cell r="BO719">
            <v>91.964391012480007</v>
          </cell>
          <cell r="BP719">
            <v>9.0029292638562808</v>
          </cell>
          <cell r="BQ719">
            <v>607.59</v>
          </cell>
          <cell r="BR719">
            <v>96.79</v>
          </cell>
          <cell r="BS719">
            <v>122.76377517192867</v>
          </cell>
          <cell r="BT719">
            <v>14</v>
          </cell>
          <cell r="BU719">
            <v>208.88</v>
          </cell>
          <cell r="BV719">
            <v>0.02</v>
          </cell>
          <cell r="BW719">
            <v>147.65</v>
          </cell>
          <cell r="BX719">
            <v>342.27</v>
          </cell>
          <cell r="BY719">
            <v>45</v>
          </cell>
          <cell r="BZ719">
            <v>0</v>
          </cell>
          <cell r="CA719">
            <v>66</v>
          </cell>
          <cell r="CB719">
            <v>54.4</v>
          </cell>
          <cell r="CC719">
            <v>245.10000000000002</v>
          </cell>
          <cell r="CD719">
            <v>41.5</v>
          </cell>
          <cell r="CE719">
            <v>41.120000000000005</v>
          </cell>
          <cell r="CF719">
            <v>30.094999999999999</v>
          </cell>
          <cell r="CG719">
            <v>631.70000000000005</v>
          </cell>
          <cell r="CH719">
            <v>0</v>
          </cell>
          <cell r="CI719">
            <v>39.199999999999996</v>
          </cell>
          <cell r="CJ719">
            <v>47.9</v>
          </cell>
          <cell r="CK719">
            <v>59.6</v>
          </cell>
          <cell r="CL719">
            <v>251.79999999999998</v>
          </cell>
          <cell r="CM719">
            <v>139.30000000000001</v>
          </cell>
          <cell r="CN719">
            <v>161.80000000000001</v>
          </cell>
          <cell r="CO719">
            <v>69.45</v>
          </cell>
          <cell r="CP719">
            <v>49.2</v>
          </cell>
          <cell r="CQ719">
            <v>2471.2260000000001</v>
          </cell>
          <cell r="CR719">
            <v>662.34500000000003</v>
          </cell>
          <cell r="CS719">
            <v>5700.11</v>
          </cell>
          <cell r="CT719">
            <v>1464.181</v>
          </cell>
          <cell r="CU719">
            <v>760.53700000000003</v>
          </cell>
          <cell r="CV719">
            <v>1813.021</v>
          </cell>
          <cell r="CW719">
            <v>170.45400000000001</v>
          </cell>
          <cell r="CX719">
            <v>10114.628000000001</v>
          </cell>
          <cell r="CY719">
            <v>0</v>
          </cell>
          <cell r="CZ719">
            <v>15905.146999999999</v>
          </cell>
          <cell r="DA719">
            <v>11.748999999999999</v>
          </cell>
          <cell r="DB719">
            <v>1731.2810000000002</v>
          </cell>
          <cell r="DC719">
            <v>358.44900000000001</v>
          </cell>
          <cell r="DD719">
            <v>276.61900000000003</v>
          </cell>
          <cell r="DE719">
            <v>3155.7820000000002</v>
          </cell>
          <cell r="DF719">
            <v>7584.5869999999995</v>
          </cell>
          <cell r="DG719">
            <v>8823.2309999999998</v>
          </cell>
          <cell r="DH719">
            <v>125.494</v>
          </cell>
          <cell r="DI719">
            <v>560.77</v>
          </cell>
          <cell r="DJ719">
            <v>437.6</v>
          </cell>
          <cell r="DK719">
            <v>0</v>
          </cell>
          <cell r="DL719">
            <v>242.4</v>
          </cell>
          <cell r="DM719">
            <v>8199.652</v>
          </cell>
          <cell r="DN719">
            <v>2878.8939999999998</v>
          </cell>
          <cell r="DO719">
            <v>816.61299999999994</v>
          </cell>
          <cell r="DP719">
            <v>6735.2849999999999</v>
          </cell>
          <cell r="DQ719">
            <v>378.66499999999996</v>
          </cell>
          <cell r="DR719">
            <v>33948.169000000002</v>
          </cell>
          <cell r="DS719">
            <v>0</v>
          </cell>
          <cell r="DT719">
            <v>15385.851000000001</v>
          </cell>
          <cell r="DU719">
            <v>927.50499999999988</v>
          </cell>
          <cell r="DV719">
            <v>1558.595</v>
          </cell>
          <cell r="DW719">
            <v>225.5</v>
          </cell>
          <cell r="DX719">
            <v>144.08030956812021</v>
          </cell>
          <cell r="DY719">
            <v>38.680000000000007</v>
          </cell>
          <cell r="DZ719">
            <v>30.341626999999999</v>
          </cell>
          <cell r="EA719">
            <v>0</v>
          </cell>
          <cell r="EB719">
            <v>416.64157308530451</v>
          </cell>
          <cell r="EC719">
            <v>35.51</v>
          </cell>
          <cell r="ED719">
            <v>2.4866512206715004</v>
          </cell>
          <cell r="EE719">
            <v>0</v>
          </cell>
          <cell r="EF719">
            <v>0</v>
          </cell>
          <cell r="EG719">
            <v>0</v>
          </cell>
          <cell r="EH719">
            <v>35.008000000000003</v>
          </cell>
          <cell r="EI719">
            <v>224.40000000000003</v>
          </cell>
          <cell r="EJ719">
            <v>3.2439484499999995</v>
          </cell>
        </row>
        <row r="720">
          <cell r="B720">
            <v>0</v>
          </cell>
          <cell r="C720">
            <v>0</v>
          </cell>
          <cell r="D720">
            <v>0</v>
          </cell>
          <cell r="E720">
            <v>0</v>
          </cell>
          <cell r="F720">
            <v>0</v>
          </cell>
          <cell r="G720">
            <v>0</v>
          </cell>
          <cell r="H720">
            <v>0</v>
          </cell>
          <cell r="I720">
            <v>0</v>
          </cell>
          <cell r="J720">
            <v>0</v>
          </cell>
          <cell r="K720">
            <v>0</v>
          </cell>
          <cell r="L720">
            <v>0</v>
          </cell>
          <cell r="M720">
            <v>0</v>
          </cell>
          <cell r="N720">
            <v>0</v>
          </cell>
          <cell r="O720">
            <v>0</v>
          </cell>
          <cell r="P720">
            <v>0</v>
          </cell>
          <cell r="Q720">
            <v>0</v>
          </cell>
          <cell r="R720">
            <v>0</v>
          </cell>
          <cell r="S720">
            <v>0</v>
          </cell>
          <cell r="T720">
            <v>0</v>
          </cell>
          <cell r="U720">
            <v>0</v>
          </cell>
          <cell r="V720">
            <v>3860</v>
          </cell>
          <cell r="W720">
            <v>17978</v>
          </cell>
          <cell r="X720">
            <v>0</v>
          </cell>
          <cell r="Y720">
            <v>0</v>
          </cell>
          <cell r="Z720">
            <v>0</v>
          </cell>
          <cell r="AA720">
            <v>0</v>
          </cell>
          <cell r="AB720">
            <v>0</v>
          </cell>
          <cell r="AC720">
            <v>0</v>
          </cell>
          <cell r="AD720">
            <v>0</v>
          </cell>
          <cell r="AE720">
            <v>366.99472200000002</v>
          </cell>
          <cell r="AF720">
            <v>0</v>
          </cell>
          <cell r="AG720">
            <v>0</v>
          </cell>
          <cell r="AH720">
            <v>0</v>
          </cell>
          <cell r="AI720">
            <v>0</v>
          </cell>
          <cell r="AJ720">
            <v>0</v>
          </cell>
          <cell r="AK720">
            <v>0</v>
          </cell>
          <cell r="AL720">
            <v>0</v>
          </cell>
          <cell r="AM720">
            <v>16137</v>
          </cell>
          <cell r="AN720">
            <v>0</v>
          </cell>
          <cell r="AO720">
            <v>0</v>
          </cell>
          <cell r="AP720">
            <v>0</v>
          </cell>
          <cell r="AQ720">
            <v>0</v>
          </cell>
          <cell r="AR720">
            <v>0</v>
          </cell>
          <cell r="AS720">
            <v>0</v>
          </cell>
          <cell r="AT720">
            <v>0</v>
          </cell>
          <cell r="AU720">
            <v>0</v>
          </cell>
          <cell r="AV720">
            <v>0</v>
          </cell>
          <cell r="AW720">
            <v>0</v>
          </cell>
          <cell r="AX720">
            <v>0</v>
          </cell>
          <cell r="AY720">
            <v>0</v>
          </cell>
          <cell r="AZ720">
            <v>0</v>
          </cell>
          <cell r="BA720">
            <v>0</v>
          </cell>
          <cell r="BB720">
            <v>0</v>
          </cell>
          <cell r="BC720">
            <v>184.2511363566864</v>
          </cell>
          <cell r="BD720">
            <v>0</v>
          </cell>
          <cell r="BE720">
            <v>0</v>
          </cell>
          <cell r="BF720">
            <v>0</v>
          </cell>
          <cell r="BG720">
            <v>0</v>
          </cell>
          <cell r="BH720">
            <v>0</v>
          </cell>
          <cell r="BI720">
            <v>0</v>
          </cell>
          <cell r="BJ720">
            <v>0</v>
          </cell>
          <cell r="BK720">
            <v>0</v>
          </cell>
          <cell r="BL720">
            <v>0</v>
          </cell>
          <cell r="BM720">
            <v>0</v>
          </cell>
          <cell r="BN720">
            <v>0</v>
          </cell>
          <cell r="BO720">
            <v>0</v>
          </cell>
          <cell r="BP720">
            <v>0</v>
          </cell>
          <cell r="BQ720">
            <v>0</v>
          </cell>
          <cell r="BR720">
            <v>0</v>
          </cell>
          <cell r="BS720">
            <v>0</v>
          </cell>
          <cell r="BT720">
            <v>0</v>
          </cell>
          <cell r="BU720">
            <v>0</v>
          </cell>
          <cell r="BV720">
            <v>0</v>
          </cell>
          <cell r="BW720">
            <v>0</v>
          </cell>
          <cell r="BX720">
            <v>0</v>
          </cell>
          <cell r="BY720">
            <v>0</v>
          </cell>
          <cell r="BZ720">
            <v>0</v>
          </cell>
          <cell r="CA720">
            <v>0</v>
          </cell>
          <cell r="CB720">
            <v>0</v>
          </cell>
          <cell r="CC720">
            <v>0</v>
          </cell>
          <cell r="CD720">
            <v>1134</v>
          </cell>
          <cell r="CE720">
            <v>0</v>
          </cell>
          <cell r="CF720">
            <v>0</v>
          </cell>
          <cell r="CG720">
            <v>0</v>
          </cell>
          <cell r="CH720">
            <v>0</v>
          </cell>
          <cell r="CI720">
            <v>0</v>
          </cell>
          <cell r="CJ720">
            <v>0</v>
          </cell>
          <cell r="CK720">
            <v>0</v>
          </cell>
          <cell r="CL720">
            <v>374.4</v>
          </cell>
          <cell r="CM720">
            <v>0</v>
          </cell>
          <cell r="CN720">
            <v>0</v>
          </cell>
          <cell r="CO720">
            <v>0</v>
          </cell>
          <cell r="CP720">
            <v>0</v>
          </cell>
          <cell r="CQ720">
            <v>0</v>
          </cell>
          <cell r="CR720">
            <v>0</v>
          </cell>
          <cell r="CS720">
            <v>0</v>
          </cell>
          <cell r="CT720">
            <v>0</v>
          </cell>
          <cell r="CU720">
            <v>0</v>
          </cell>
          <cell r="CV720">
            <v>0</v>
          </cell>
          <cell r="CW720">
            <v>0</v>
          </cell>
          <cell r="CX720">
            <v>0</v>
          </cell>
          <cell r="CY720">
            <v>0</v>
          </cell>
          <cell r="CZ720">
            <v>0</v>
          </cell>
          <cell r="DA720">
            <v>0</v>
          </cell>
          <cell r="DB720">
            <v>0</v>
          </cell>
          <cell r="DC720">
            <v>0</v>
          </cell>
          <cell r="DD720">
            <v>0</v>
          </cell>
          <cell r="DE720">
            <v>0</v>
          </cell>
          <cell r="DF720">
            <v>0</v>
          </cell>
          <cell r="DG720">
            <v>0</v>
          </cell>
          <cell r="DH720">
            <v>0</v>
          </cell>
          <cell r="DI720">
            <v>0</v>
          </cell>
          <cell r="DJ720">
            <v>0</v>
          </cell>
          <cell r="DK720">
            <v>0</v>
          </cell>
          <cell r="DL720">
            <v>0</v>
          </cell>
          <cell r="DM720">
            <v>0</v>
          </cell>
          <cell r="DN720">
            <v>0</v>
          </cell>
          <cell r="DO720">
            <v>0</v>
          </cell>
          <cell r="DP720">
            <v>0</v>
          </cell>
          <cell r="DQ720">
            <v>0</v>
          </cell>
          <cell r="DR720">
            <v>0</v>
          </cell>
          <cell r="DS720">
            <v>0</v>
          </cell>
          <cell r="DT720">
            <v>0</v>
          </cell>
          <cell r="DU720">
            <v>0</v>
          </cell>
          <cell r="DV720">
            <v>0</v>
          </cell>
          <cell r="DW720">
            <v>0</v>
          </cell>
          <cell r="DX720">
            <v>0</v>
          </cell>
          <cell r="DY720">
            <v>0</v>
          </cell>
          <cell r="DZ720">
            <v>0</v>
          </cell>
          <cell r="EA720">
            <v>0</v>
          </cell>
          <cell r="EB720">
            <v>0</v>
          </cell>
          <cell r="EC720">
            <v>0</v>
          </cell>
          <cell r="ED720">
            <v>0</v>
          </cell>
          <cell r="EE720">
            <v>0</v>
          </cell>
          <cell r="EF720">
            <v>0</v>
          </cell>
          <cell r="EG720">
            <v>0</v>
          </cell>
          <cell r="EH720">
            <v>0</v>
          </cell>
          <cell r="EI720">
            <v>0</v>
          </cell>
          <cell r="EJ720">
            <v>0</v>
          </cell>
        </row>
        <row r="721">
          <cell r="B721">
            <v>0</v>
          </cell>
          <cell r="C721">
            <v>0</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2511</v>
          </cell>
          <cell r="W721">
            <v>17978</v>
          </cell>
          <cell r="X721">
            <v>0</v>
          </cell>
          <cell r="Y721">
            <v>0</v>
          </cell>
          <cell r="Z721">
            <v>0</v>
          </cell>
          <cell r="AA721">
            <v>0</v>
          </cell>
          <cell r="AB721">
            <v>0</v>
          </cell>
          <cell r="AC721">
            <v>0</v>
          </cell>
          <cell r="AD721">
            <v>0</v>
          </cell>
          <cell r="AE721">
            <v>0</v>
          </cell>
          <cell r="AF721">
            <v>0</v>
          </cell>
          <cell r="AG721">
            <v>0</v>
          </cell>
          <cell r="AH721">
            <v>0</v>
          </cell>
          <cell r="AI721">
            <v>0</v>
          </cell>
          <cell r="AJ721">
            <v>0</v>
          </cell>
          <cell r="AK721">
            <v>0</v>
          </cell>
          <cell r="AL721">
            <v>0</v>
          </cell>
          <cell r="AM721">
            <v>15764.1</v>
          </cell>
          <cell r="AN721">
            <v>0</v>
          </cell>
          <cell r="AO721">
            <v>0</v>
          </cell>
          <cell r="AP721">
            <v>0</v>
          </cell>
          <cell r="AQ721">
            <v>0</v>
          </cell>
          <cell r="AR721">
            <v>0</v>
          </cell>
          <cell r="AS721">
            <v>0</v>
          </cell>
          <cell r="AT721">
            <v>0</v>
          </cell>
          <cell r="AU721">
            <v>0</v>
          </cell>
          <cell r="AV721">
            <v>0</v>
          </cell>
          <cell r="AW721">
            <v>0</v>
          </cell>
          <cell r="AX721">
            <v>0</v>
          </cell>
          <cell r="AY721">
            <v>0</v>
          </cell>
          <cell r="AZ721">
            <v>0</v>
          </cell>
          <cell r="BA721">
            <v>0</v>
          </cell>
          <cell r="BB721">
            <v>0</v>
          </cell>
          <cell r="BC721">
            <v>182.23860638840208</v>
          </cell>
          <cell r="BD721">
            <v>0</v>
          </cell>
          <cell r="BE721">
            <v>0</v>
          </cell>
          <cell r="BF721">
            <v>0</v>
          </cell>
          <cell r="BG721">
            <v>0</v>
          </cell>
          <cell r="BH721">
            <v>0</v>
          </cell>
          <cell r="BI721">
            <v>0</v>
          </cell>
          <cell r="BJ721">
            <v>0</v>
          </cell>
          <cell r="BK721">
            <v>0</v>
          </cell>
          <cell r="BL721">
            <v>0</v>
          </cell>
          <cell r="BM721">
            <v>0</v>
          </cell>
          <cell r="BN721">
            <v>0</v>
          </cell>
          <cell r="BO721">
            <v>0</v>
          </cell>
          <cell r="BP721">
            <v>0</v>
          </cell>
          <cell r="BQ721">
            <v>-607.58699999999999</v>
          </cell>
          <cell r="BR721">
            <v>0</v>
          </cell>
          <cell r="BS721">
            <v>0</v>
          </cell>
          <cell r="BT721">
            <v>0</v>
          </cell>
          <cell r="BU721">
            <v>0</v>
          </cell>
          <cell r="BV721">
            <v>0</v>
          </cell>
          <cell r="BW721">
            <v>0</v>
          </cell>
          <cell r="BX721">
            <v>0</v>
          </cell>
          <cell r="BY721">
            <v>0</v>
          </cell>
          <cell r="BZ721">
            <v>0</v>
          </cell>
          <cell r="CA721">
            <v>0</v>
          </cell>
          <cell r="CB721">
            <v>0</v>
          </cell>
          <cell r="CC721">
            <v>0</v>
          </cell>
          <cell r="CD721">
            <v>1134</v>
          </cell>
          <cell r="CE721">
            <v>0</v>
          </cell>
          <cell r="CF721">
            <v>0</v>
          </cell>
          <cell r="CG721">
            <v>0</v>
          </cell>
          <cell r="CH721">
            <v>0</v>
          </cell>
          <cell r="CI721">
            <v>0</v>
          </cell>
          <cell r="CJ721">
            <v>0</v>
          </cell>
          <cell r="CK721">
            <v>0</v>
          </cell>
          <cell r="CL721">
            <v>374.4</v>
          </cell>
          <cell r="CM721">
            <v>0</v>
          </cell>
          <cell r="CN721">
            <v>0</v>
          </cell>
          <cell r="CO721">
            <v>0</v>
          </cell>
          <cell r="CP721">
            <v>0</v>
          </cell>
          <cell r="CQ721">
            <v>0</v>
          </cell>
          <cell r="CR721">
            <v>0</v>
          </cell>
          <cell r="CS721">
            <v>0</v>
          </cell>
          <cell r="CT721">
            <v>0</v>
          </cell>
          <cell r="CU721">
            <v>0</v>
          </cell>
          <cell r="CV721">
            <v>0</v>
          </cell>
          <cell r="CW721">
            <v>0</v>
          </cell>
          <cell r="CX721">
            <v>0</v>
          </cell>
          <cell r="CY721">
            <v>0</v>
          </cell>
          <cell r="CZ721">
            <v>0</v>
          </cell>
          <cell r="DA721">
            <v>0</v>
          </cell>
          <cell r="DB721">
            <v>0</v>
          </cell>
          <cell r="DC721">
            <v>0</v>
          </cell>
          <cell r="DD721">
            <v>0</v>
          </cell>
          <cell r="DE721">
            <v>0</v>
          </cell>
          <cell r="DF721">
            <v>0</v>
          </cell>
          <cell r="DG721">
            <v>0</v>
          </cell>
          <cell r="DH721">
            <v>0</v>
          </cell>
          <cell r="DI721">
            <v>0</v>
          </cell>
          <cell r="DJ721">
            <v>0</v>
          </cell>
          <cell r="DK721">
            <v>0</v>
          </cell>
          <cell r="DL721">
            <v>0</v>
          </cell>
          <cell r="DM721">
            <v>0</v>
          </cell>
          <cell r="DN721">
            <v>0</v>
          </cell>
          <cell r="DO721">
            <v>0</v>
          </cell>
          <cell r="DP721">
            <v>0</v>
          </cell>
          <cell r="DQ721">
            <v>0</v>
          </cell>
          <cell r="DR721">
            <v>0</v>
          </cell>
          <cell r="DS721">
            <v>0</v>
          </cell>
          <cell r="DT721">
            <v>0</v>
          </cell>
          <cell r="DU721">
            <v>0</v>
          </cell>
          <cell r="DV721">
            <v>0</v>
          </cell>
          <cell r="DW721">
            <v>0</v>
          </cell>
          <cell r="DX721">
            <v>0</v>
          </cell>
          <cell r="DY721">
            <v>0</v>
          </cell>
          <cell r="DZ721">
            <v>25.299999999999997</v>
          </cell>
          <cell r="EA721">
            <v>0</v>
          </cell>
          <cell r="EB721">
            <v>0</v>
          </cell>
          <cell r="EC721">
            <v>0</v>
          </cell>
          <cell r="ED721">
            <v>0</v>
          </cell>
          <cell r="EE721">
            <v>0</v>
          </cell>
          <cell r="EF721">
            <v>0</v>
          </cell>
          <cell r="EG721">
            <v>0</v>
          </cell>
          <cell r="EH721">
            <v>0</v>
          </cell>
          <cell r="EI721">
            <v>0</v>
          </cell>
          <cell r="EJ721">
            <v>0</v>
          </cell>
        </row>
        <row r="722">
          <cell r="B722">
            <v>0</v>
          </cell>
          <cell r="C722">
            <v>0</v>
          </cell>
          <cell r="D722">
            <v>217</v>
          </cell>
          <cell r="E722">
            <v>0</v>
          </cell>
          <cell r="F722">
            <v>0</v>
          </cell>
          <cell r="G722">
            <v>0</v>
          </cell>
          <cell r="H722">
            <v>0</v>
          </cell>
          <cell r="I722">
            <v>0</v>
          </cell>
          <cell r="J722">
            <v>0</v>
          </cell>
          <cell r="K722">
            <v>0</v>
          </cell>
          <cell r="L722">
            <v>0</v>
          </cell>
          <cell r="M722">
            <v>0</v>
          </cell>
          <cell r="N722">
            <v>0</v>
          </cell>
          <cell r="O722">
            <v>0</v>
          </cell>
          <cell r="P722">
            <v>0</v>
          </cell>
          <cell r="Q722">
            <v>0</v>
          </cell>
          <cell r="R722">
            <v>0</v>
          </cell>
          <cell r="S722">
            <v>0</v>
          </cell>
          <cell r="T722">
            <v>0</v>
          </cell>
          <cell r="U722">
            <v>0</v>
          </cell>
          <cell r="V722">
            <v>0</v>
          </cell>
          <cell r="W722">
            <v>1087</v>
          </cell>
          <cell r="X722">
            <v>0</v>
          </cell>
          <cell r="Y722">
            <v>0</v>
          </cell>
          <cell r="Z722">
            <v>0</v>
          </cell>
          <cell r="AA722">
            <v>0</v>
          </cell>
          <cell r="AB722">
            <v>0</v>
          </cell>
          <cell r="AC722">
            <v>0</v>
          </cell>
          <cell r="AD722">
            <v>0</v>
          </cell>
          <cell r="AE722">
            <v>0</v>
          </cell>
          <cell r="AF722">
            <v>0</v>
          </cell>
          <cell r="AG722">
            <v>0</v>
          </cell>
          <cell r="AH722">
            <v>0</v>
          </cell>
          <cell r="AI722">
            <v>0</v>
          </cell>
          <cell r="AJ722">
            <v>0</v>
          </cell>
          <cell r="AK722">
            <v>0</v>
          </cell>
          <cell r="AL722">
            <v>0</v>
          </cell>
          <cell r="AM722">
            <v>0</v>
          </cell>
          <cell r="AN722">
            <v>0</v>
          </cell>
          <cell r="AO722">
            <v>0</v>
          </cell>
          <cell r="AP722">
            <v>0</v>
          </cell>
          <cell r="AQ722">
            <v>0</v>
          </cell>
          <cell r="AR722">
            <v>0</v>
          </cell>
          <cell r="AS722">
            <v>0</v>
          </cell>
          <cell r="AT722">
            <v>0</v>
          </cell>
          <cell r="AU722">
            <v>0</v>
          </cell>
          <cell r="AV722">
            <v>0</v>
          </cell>
          <cell r="AW722">
            <v>0</v>
          </cell>
          <cell r="AX722">
            <v>0</v>
          </cell>
          <cell r="AY722">
            <v>0</v>
          </cell>
          <cell r="AZ722">
            <v>0</v>
          </cell>
          <cell r="BA722">
            <v>0</v>
          </cell>
          <cell r="BB722">
            <v>0</v>
          </cell>
          <cell r="BC722">
            <v>0</v>
          </cell>
          <cell r="BD722">
            <v>0</v>
          </cell>
          <cell r="BE722">
            <v>0</v>
          </cell>
          <cell r="BF722">
            <v>5.024</v>
          </cell>
          <cell r="BG722">
            <v>0</v>
          </cell>
          <cell r="BH722">
            <v>0</v>
          </cell>
          <cell r="BI722">
            <v>0</v>
          </cell>
          <cell r="BJ722">
            <v>0</v>
          </cell>
          <cell r="BK722">
            <v>0</v>
          </cell>
          <cell r="BL722">
            <v>0</v>
          </cell>
          <cell r="BM722">
            <v>0</v>
          </cell>
          <cell r="BN722">
            <v>823.5</v>
          </cell>
          <cell r="BO722">
            <v>0</v>
          </cell>
          <cell r="BP722">
            <v>0</v>
          </cell>
          <cell r="BQ722">
            <v>0</v>
          </cell>
          <cell r="BR722">
            <v>0</v>
          </cell>
          <cell r="BS722">
            <v>0</v>
          </cell>
          <cell r="BT722">
            <v>0</v>
          </cell>
          <cell r="BU722">
            <v>0</v>
          </cell>
          <cell r="BV722">
            <v>0</v>
          </cell>
          <cell r="BW722">
            <v>0</v>
          </cell>
          <cell r="BX722">
            <v>0</v>
          </cell>
          <cell r="BY722">
            <v>0</v>
          </cell>
          <cell r="BZ722">
            <v>0</v>
          </cell>
          <cell r="CA722">
            <v>0</v>
          </cell>
          <cell r="CB722">
            <v>0</v>
          </cell>
          <cell r="CC722">
            <v>0</v>
          </cell>
          <cell r="CD722">
            <v>219</v>
          </cell>
          <cell r="CE722">
            <v>0</v>
          </cell>
          <cell r="CF722">
            <v>0</v>
          </cell>
          <cell r="CG722">
            <v>0</v>
          </cell>
          <cell r="CH722">
            <v>0</v>
          </cell>
          <cell r="CI722">
            <v>0</v>
          </cell>
          <cell r="CJ722">
            <v>13</v>
          </cell>
          <cell r="CK722">
            <v>0</v>
          </cell>
          <cell r="CL722">
            <v>0</v>
          </cell>
          <cell r="CM722">
            <v>0</v>
          </cell>
          <cell r="CN722">
            <v>0</v>
          </cell>
          <cell r="CO722">
            <v>0</v>
          </cell>
          <cell r="CP722">
            <v>0</v>
          </cell>
          <cell r="CQ722">
            <v>0</v>
          </cell>
          <cell r="CR722">
            <v>0</v>
          </cell>
          <cell r="CS722">
            <v>0</v>
          </cell>
          <cell r="CT722">
            <v>0</v>
          </cell>
          <cell r="CU722">
            <v>0</v>
          </cell>
          <cell r="CV722">
            <v>0</v>
          </cell>
          <cell r="CW722">
            <v>0</v>
          </cell>
          <cell r="CX722">
            <v>0</v>
          </cell>
          <cell r="CY722">
            <v>0</v>
          </cell>
          <cell r="CZ722">
            <v>0</v>
          </cell>
          <cell r="DA722">
            <v>0</v>
          </cell>
          <cell r="DB722">
            <v>0</v>
          </cell>
          <cell r="DC722">
            <v>0</v>
          </cell>
          <cell r="DD722">
            <v>0</v>
          </cell>
          <cell r="DE722">
            <v>0</v>
          </cell>
          <cell r="DF722">
            <v>0</v>
          </cell>
          <cell r="DG722">
            <v>0</v>
          </cell>
          <cell r="DH722">
            <v>0</v>
          </cell>
          <cell r="DI722">
            <v>0</v>
          </cell>
          <cell r="DJ722">
            <v>0</v>
          </cell>
          <cell r="DK722">
            <v>0</v>
          </cell>
          <cell r="DL722">
            <v>0</v>
          </cell>
          <cell r="DM722">
            <v>0</v>
          </cell>
          <cell r="DN722">
            <v>0</v>
          </cell>
          <cell r="DO722">
            <v>0</v>
          </cell>
          <cell r="DP722">
            <v>0</v>
          </cell>
          <cell r="DQ722">
            <v>0</v>
          </cell>
          <cell r="DR722">
            <v>0</v>
          </cell>
          <cell r="DS722">
            <v>0</v>
          </cell>
          <cell r="DT722">
            <v>0</v>
          </cell>
          <cell r="DU722">
            <v>0</v>
          </cell>
          <cell r="DV722">
            <v>0</v>
          </cell>
          <cell r="DW722">
            <v>0</v>
          </cell>
          <cell r="DX722">
            <v>0</v>
          </cell>
          <cell r="DY722">
            <v>0</v>
          </cell>
          <cell r="DZ722">
            <v>0</v>
          </cell>
          <cell r="EA722">
            <v>0</v>
          </cell>
          <cell r="EB722">
            <v>0</v>
          </cell>
          <cell r="EC722">
            <v>0</v>
          </cell>
          <cell r="ED722">
            <v>0</v>
          </cell>
          <cell r="EE722">
            <v>0</v>
          </cell>
          <cell r="EF722">
            <v>0</v>
          </cell>
          <cell r="EG722">
            <v>0</v>
          </cell>
          <cell r="EH722">
            <v>0</v>
          </cell>
          <cell r="EI722">
            <v>0</v>
          </cell>
          <cell r="EJ722">
            <v>0</v>
          </cell>
        </row>
        <row r="723">
          <cell r="B723">
            <v>0</v>
          </cell>
          <cell r="C723">
            <v>0</v>
          </cell>
          <cell r="D723">
            <v>217</v>
          </cell>
          <cell r="E723">
            <v>0</v>
          </cell>
          <cell r="F723">
            <v>0</v>
          </cell>
          <cell r="G723">
            <v>0</v>
          </cell>
          <cell r="H723">
            <v>0</v>
          </cell>
          <cell r="I723">
            <v>0</v>
          </cell>
          <cell r="J723">
            <v>0</v>
          </cell>
          <cell r="K723">
            <v>0</v>
          </cell>
          <cell r="L723">
            <v>0</v>
          </cell>
          <cell r="M723">
            <v>0</v>
          </cell>
          <cell r="N723">
            <v>0</v>
          </cell>
          <cell r="O723">
            <v>0</v>
          </cell>
          <cell r="P723">
            <v>0</v>
          </cell>
          <cell r="Q723">
            <v>0</v>
          </cell>
          <cell r="R723">
            <v>0</v>
          </cell>
          <cell r="S723">
            <v>0</v>
          </cell>
          <cell r="T723">
            <v>0</v>
          </cell>
          <cell r="U723">
            <v>0</v>
          </cell>
          <cell r="V723">
            <v>0</v>
          </cell>
          <cell r="W723">
            <v>1087</v>
          </cell>
          <cell r="X723">
            <v>0</v>
          </cell>
          <cell r="Y723">
            <v>0</v>
          </cell>
          <cell r="Z723">
            <v>0</v>
          </cell>
          <cell r="AA723">
            <v>0</v>
          </cell>
          <cell r="AB723">
            <v>0</v>
          </cell>
          <cell r="AC723">
            <v>0</v>
          </cell>
          <cell r="AD723">
            <v>0</v>
          </cell>
          <cell r="AE723">
            <v>0</v>
          </cell>
          <cell r="AF723">
            <v>0</v>
          </cell>
          <cell r="AG723">
            <v>0</v>
          </cell>
          <cell r="AH723">
            <v>0</v>
          </cell>
          <cell r="AI723">
            <v>0</v>
          </cell>
          <cell r="AJ723">
            <v>0</v>
          </cell>
          <cell r="AK723">
            <v>0</v>
          </cell>
          <cell r="AL723">
            <v>0</v>
          </cell>
          <cell r="AM723">
            <v>0</v>
          </cell>
          <cell r="AN723">
            <v>0</v>
          </cell>
          <cell r="AO723">
            <v>0</v>
          </cell>
          <cell r="AP723">
            <v>0</v>
          </cell>
          <cell r="AQ723">
            <v>0</v>
          </cell>
          <cell r="AR723">
            <v>0</v>
          </cell>
          <cell r="AS723">
            <v>0</v>
          </cell>
          <cell r="AT723">
            <v>0</v>
          </cell>
          <cell r="AU723">
            <v>0</v>
          </cell>
          <cell r="AV723">
            <v>0</v>
          </cell>
          <cell r="AW723">
            <v>0</v>
          </cell>
          <cell r="AX723">
            <v>0</v>
          </cell>
          <cell r="AY723">
            <v>0</v>
          </cell>
          <cell r="AZ723">
            <v>0</v>
          </cell>
          <cell r="BA723">
            <v>0</v>
          </cell>
          <cell r="BB723">
            <v>0</v>
          </cell>
          <cell r="BC723">
            <v>0</v>
          </cell>
          <cell r="BD723">
            <v>0</v>
          </cell>
          <cell r="BE723">
            <v>0</v>
          </cell>
          <cell r="BF723">
            <v>5.024</v>
          </cell>
          <cell r="BG723">
            <v>0</v>
          </cell>
          <cell r="BH723">
            <v>0</v>
          </cell>
          <cell r="BI723">
            <v>0</v>
          </cell>
          <cell r="BJ723">
            <v>0</v>
          </cell>
          <cell r="BK723">
            <v>0</v>
          </cell>
          <cell r="BL723">
            <v>0</v>
          </cell>
          <cell r="BM723">
            <v>0</v>
          </cell>
          <cell r="BN723">
            <v>832.6</v>
          </cell>
          <cell r="BO723">
            <v>0</v>
          </cell>
          <cell r="BP723">
            <v>0</v>
          </cell>
          <cell r="BQ723">
            <v>0</v>
          </cell>
          <cell r="BR723">
            <v>0</v>
          </cell>
          <cell r="BS723">
            <v>0</v>
          </cell>
          <cell r="BT723">
            <v>0</v>
          </cell>
          <cell r="BU723">
            <v>0</v>
          </cell>
          <cell r="BV723">
            <v>0</v>
          </cell>
          <cell r="BW723">
            <v>0</v>
          </cell>
          <cell r="BX723">
            <v>0</v>
          </cell>
          <cell r="BY723">
            <v>0</v>
          </cell>
          <cell r="BZ723">
            <v>0</v>
          </cell>
          <cell r="CA723">
            <v>0</v>
          </cell>
          <cell r="CB723">
            <v>0</v>
          </cell>
          <cell r="CC723">
            <v>0</v>
          </cell>
          <cell r="CD723">
            <v>219</v>
          </cell>
          <cell r="CE723">
            <v>0</v>
          </cell>
          <cell r="CF723">
            <v>0</v>
          </cell>
          <cell r="CG723">
            <v>0</v>
          </cell>
          <cell r="CH723">
            <v>0</v>
          </cell>
          <cell r="CI723">
            <v>0</v>
          </cell>
          <cell r="CJ723">
            <v>13</v>
          </cell>
          <cell r="CK723">
            <v>0</v>
          </cell>
          <cell r="CL723">
            <v>0</v>
          </cell>
          <cell r="CM723">
            <v>0</v>
          </cell>
          <cell r="CN723">
            <v>0</v>
          </cell>
          <cell r="CO723">
            <v>0</v>
          </cell>
          <cell r="CP723">
            <v>0</v>
          </cell>
          <cell r="CQ723">
            <v>0</v>
          </cell>
          <cell r="CR723">
            <v>0</v>
          </cell>
          <cell r="CS723">
            <v>0</v>
          </cell>
          <cell r="CT723">
            <v>0</v>
          </cell>
          <cell r="CU723">
            <v>0</v>
          </cell>
          <cell r="CV723">
            <v>0</v>
          </cell>
          <cell r="CW723">
            <v>0</v>
          </cell>
          <cell r="CX723">
            <v>0</v>
          </cell>
          <cell r="CY723">
            <v>0</v>
          </cell>
          <cell r="CZ723">
            <v>0</v>
          </cell>
          <cell r="DA723">
            <v>0</v>
          </cell>
          <cell r="DB723">
            <v>0</v>
          </cell>
          <cell r="DC723">
            <v>0</v>
          </cell>
          <cell r="DD723">
            <v>0</v>
          </cell>
          <cell r="DE723">
            <v>0</v>
          </cell>
          <cell r="DF723">
            <v>0</v>
          </cell>
          <cell r="DG723">
            <v>0</v>
          </cell>
          <cell r="DH723">
            <v>0</v>
          </cell>
          <cell r="DI723">
            <v>0</v>
          </cell>
          <cell r="DJ723">
            <v>0</v>
          </cell>
          <cell r="DK723">
            <v>0</v>
          </cell>
          <cell r="DL723">
            <v>0</v>
          </cell>
          <cell r="DM723">
            <v>0</v>
          </cell>
          <cell r="DN723">
            <v>0</v>
          </cell>
          <cell r="DO723">
            <v>0</v>
          </cell>
          <cell r="DP723">
            <v>0</v>
          </cell>
          <cell r="DQ723">
            <v>0</v>
          </cell>
          <cell r="DR723">
            <v>0</v>
          </cell>
          <cell r="DS723">
            <v>0</v>
          </cell>
          <cell r="DT723">
            <v>0</v>
          </cell>
          <cell r="DU723">
            <v>0</v>
          </cell>
          <cell r="DV723">
            <v>0</v>
          </cell>
          <cell r="DW723">
            <v>0</v>
          </cell>
          <cell r="DX723">
            <v>0</v>
          </cell>
          <cell r="DY723">
            <v>0</v>
          </cell>
          <cell r="DZ723">
            <v>0</v>
          </cell>
          <cell r="EA723">
            <v>0</v>
          </cell>
          <cell r="EB723">
            <v>0</v>
          </cell>
          <cell r="EC723">
            <v>0</v>
          </cell>
          <cell r="ED723">
            <v>0</v>
          </cell>
          <cell r="EE723">
            <v>0</v>
          </cell>
          <cell r="EF723">
            <v>0</v>
          </cell>
          <cell r="EG723">
            <v>0</v>
          </cell>
          <cell r="EH723">
            <v>0</v>
          </cell>
          <cell r="EI723">
            <v>0</v>
          </cell>
          <cell r="EJ723">
            <v>0</v>
          </cell>
        </row>
        <row r="724">
          <cell r="B724">
            <v>0</v>
          </cell>
          <cell r="C724">
            <v>2.4000000000000004</v>
          </cell>
          <cell r="D724">
            <v>442</v>
          </cell>
          <cell r="E724">
            <v>0</v>
          </cell>
          <cell r="F724">
            <v>283.7</v>
          </cell>
          <cell r="G724">
            <v>0</v>
          </cell>
          <cell r="H724">
            <v>75.960000000000008</v>
          </cell>
          <cell r="I724">
            <v>24.400000000000002</v>
          </cell>
          <cell r="J724">
            <v>1000.4</v>
          </cell>
          <cell r="K724">
            <v>0</v>
          </cell>
          <cell r="L724">
            <v>0</v>
          </cell>
          <cell r="M724">
            <v>0</v>
          </cell>
          <cell r="N724">
            <v>0</v>
          </cell>
          <cell r="O724">
            <v>578.6</v>
          </cell>
          <cell r="P724">
            <v>346.96700000000004</v>
          </cell>
          <cell r="Q724">
            <v>767.59999999999991</v>
          </cell>
          <cell r="R724">
            <v>35</v>
          </cell>
          <cell r="S724">
            <v>73.099999999999994</v>
          </cell>
          <cell r="T724">
            <v>0</v>
          </cell>
          <cell r="U724">
            <v>4970</v>
          </cell>
          <cell r="V724">
            <v>3860</v>
          </cell>
          <cell r="W724">
            <v>19065</v>
          </cell>
          <cell r="X724">
            <v>0</v>
          </cell>
          <cell r="Y724">
            <v>109.622</v>
          </cell>
          <cell r="Z724">
            <v>61.199999999999996</v>
          </cell>
          <cell r="AA724">
            <v>318.42000000000007</v>
          </cell>
          <cell r="AB724">
            <v>0</v>
          </cell>
          <cell r="AC724">
            <v>50</v>
          </cell>
          <cell r="AD724">
            <v>4374.8113854964176</v>
          </cell>
          <cell r="AE724">
            <v>366.99472200000002</v>
          </cell>
          <cell r="AF724">
            <v>238.82</v>
          </cell>
          <cell r="AG724">
            <v>1492.3</v>
          </cell>
          <cell r="AH724">
            <v>1380.8</v>
          </cell>
          <cell r="AI724">
            <v>0</v>
          </cell>
          <cell r="AJ724">
            <v>7538.9699999999993</v>
          </cell>
          <cell r="AK724">
            <v>0</v>
          </cell>
          <cell r="AL724">
            <v>0</v>
          </cell>
          <cell r="AM724">
            <v>16137</v>
          </cell>
          <cell r="AN724">
            <v>0</v>
          </cell>
          <cell r="AO724">
            <v>199.1</v>
          </cell>
          <cell r="AP724">
            <v>0</v>
          </cell>
          <cell r="AQ724">
            <v>0</v>
          </cell>
          <cell r="AR724">
            <v>0</v>
          </cell>
          <cell r="AS724">
            <v>0</v>
          </cell>
          <cell r="AT724">
            <v>0</v>
          </cell>
          <cell r="AU724">
            <v>0</v>
          </cell>
          <cell r="AV724">
            <v>47.23</v>
          </cell>
          <cell r="AW724">
            <v>0</v>
          </cell>
          <cell r="AX724">
            <v>0.09</v>
          </cell>
          <cell r="AY724">
            <v>0</v>
          </cell>
          <cell r="AZ724">
            <v>1083.21</v>
          </cell>
          <cell r="BA724">
            <v>1.512</v>
          </cell>
          <cell r="BB724">
            <v>11.522960179314042</v>
          </cell>
          <cell r="BC724">
            <v>219.22788522794511</v>
          </cell>
          <cell r="BD724">
            <v>0</v>
          </cell>
          <cell r="BE724">
            <v>0</v>
          </cell>
          <cell r="BF724">
            <v>78.569000000000003</v>
          </cell>
          <cell r="BG724">
            <v>10.199999999999999</v>
          </cell>
          <cell r="BH724">
            <v>214.66660592395624</v>
          </cell>
          <cell r="BI724">
            <v>51.146312139285342</v>
          </cell>
          <cell r="BJ724">
            <v>40.791174967651806</v>
          </cell>
          <cell r="BK724">
            <v>1.19</v>
          </cell>
          <cell r="BL724">
            <v>3.7</v>
          </cell>
          <cell r="BM724">
            <v>12.07</v>
          </cell>
          <cell r="BN724">
            <v>1516.9</v>
          </cell>
          <cell r="BO724">
            <v>91.964391012480007</v>
          </cell>
          <cell r="BP724">
            <v>9.0029292638562808</v>
          </cell>
          <cell r="BQ724">
            <v>584.79999999999995</v>
          </cell>
          <cell r="BR724">
            <v>101.96000000000001</v>
          </cell>
          <cell r="BS724">
            <v>138.29999999999998</v>
          </cell>
          <cell r="BT724">
            <v>11.4</v>
          </cell>
          <cell r="BU724">
            <v>239.9</v>
          </cell>
          <cell r="BV724">
            <v>0</v>
          </cell>
          <cell r="BW724">
            <v>147.9</v>
          </cell>
          <cell r="BX724">
            <v>314.13</v>
          </cell>
          <cell r="BY724">
            <v>45</v>
          </cell>
          <cell r="BZ724">
            <v>0</v>
          </cell>
          <cell r="CA724">
            <v>66</v>
          </cell>
          <cell r="CB724">
            <v>54.4</v>
          </cell>
          <cell r="CC724">
            <v>86.8</v>
          </cell>
          <cell r="CD724">
            <v>1420</v>
          </cell>
          <cell r="CE724">
            <v>56.989999999999995</v>
          </cell>
          <cell r="CF724">
            <v>30.515999999999998</v>
          </cell>
          <cell r="CG724">
            <v>657.4</v>
          </cell>
          <cell r="CH724">
            <v>0</v>
          </cell>
          <cell r="CI724">
            <v>41.099999999999994</v>
          </cell>
          <cell r="CJ724">
            <v>60.3</v>
          </cell>
          <cell r="CK724">
            <v>44.8</v>
          </cell>
          <cell r="CL724">
            <v>626.19999999999993</v>
          </cell>
          <cell r="CM724">
            <v>139.30000000000001</v>
          </cell>
          <cell r="CN724">
            <v>144.80000000000001</v>
          </cell>
          <cell r="CO724">
            <v>70.45</v>
          </cell>
          <cell r="CP724">
            <v>43.6</v>
          </cell>
          <cell r="CQ724">
            <v>2642.5960000000009</v>
          </cell>
          <cell r="CR724">
            <v>591.94100000000003</v>
          </cell>
          <cell r="CS724">
            <v>5728.0990000000002</v>
          </cell>
          <cell r="CT724">
            <v>1486.2839999999999</v>
          </cell>
          <cell r="CU724">
            <v>685.23099999999999</v>
          </cell>
          <cell r="CV724">
            <v>1819.501</v>
          </cell>
          <cell r="CW724">
            <v>170.45400000000001</v>
          </cell>
          <cell r="CX724">
            <v>9839.889000000001</v>
          </cell>
          <cell r="CY724">
            <v>0</v>
          </cell>
          <cell r="CZ724">
            <v>15108.174000000001</v>
          </cell>
          <cell r="DA724">
            <v>17.498999999999999</v>
          </cell>
          <cell r="DB724">
            <v>2162.1999999999998</v>
          </cell>
          <cell r="DC724">
            <v>340.46499999999997</v>
          </cell>
          <cell r="DD724">
            <v>273.60199999999998</v>
          </cell>
          <cell r="DE724">
            <v>2911.114</v>
          </cell>
          <cell r="DF724">
            <v>7455.9659999999994</v>
          </cell>
          <cell r="DG724">
            <v>8725.6450000000004</v>
          </cell>
          <cell r="DH724">
            <v>127.414</v>
          </cell>
          <cell r="DI724">
            <v>580.29999999999995</v>
          </cell>
          <cell r="DJ724">
            <v>447.38500000000005</v>
          </cell>
          <cell r="DK724">
            <v>0</v>
          </cell>
          <cell r="DL724">
            <v>143.73599999999999</v>
          </cell>
          <cell r="DM724">
            <v>8992.8219999999983</v>
          </cell>
          <cell r="DN724">
            <v>2878.8939999999998</v>
          </cell>
          <cell r="DO724">
            <v>818.49199999999996</v>
          </cell>
          <cell r="DP724">
            <v>6665.168999999999</v>
          </cell>
          <cell r="DQ724">
            <v>380.31899999999996</v>
          </cell>
          <cell r="DR724">
            <v>31747.251999999997</v>
          </cell>
          <cell r="DS724">
            <v>0</v>
          </cell>
          <cell r="DT724">
            <v>11795.052</v>
          </cell>
          <cell r="DU724">
            <v>929.59999999999991</v>
          </cell>
          <cell r="DV724">
            <v>1551.2449999999999</v>
          </cell>
          <cell r="DW724">
            <v>212.20000000000002</v>
          </cell>
          <cell r="DX724">
            <v>127.64100000000002</v>
          </cell>
          <cell r="DY724">
            <v>45.45</v>
          </cell>
          <cell r="DZ724">
            <v>0</v>
          </cell>
          <cell r="EA724">
            <v>0</v>
          </cell>
          <cell r="EB724">
            <v>394.33622849900229</v>
          </cell>
          <cell r="EC724">
            <v>35.31</v>
          </cell>
          <cell r="ED724">
            <v>2.4942030736758101</v>
          </cell>
          <cell r="EE724">
            <v>0</v>
          </cell>
          <cell r="EF724">
            <v>0</v>
          </cell>
          <cell r="EG724">
            <v>0</v>
          </cell>
          <cell r="EH724">
            <v>30.06</v>
          </cell>
          <cell r="EI724">
            <v>224.40000000000003</v>
          </cell>
          <cell r="EJ724">
            <v>0.81</v>
          </cell>
          <cell r="EM724"/>
        </row>
        <row r="725">
          <cell r="B725">
            <v>0</v>
          </cell>
          <cell r="C725">
            <v>6.7</v>
          </cell>
          <cell r="D725">
            <v>442</v>
          </cell>
          <cell r="E725">
            <v>0</v>
          </cell>
          <cell r="F725">
            <v>283.7</v>
          </cell>
          <cell r="G725">
            <v>0</v>
          </cell>
          <cell r="H725">
            <v>69.33</v>
          </cell>
          <cell r="I725">
            <v>22.900000000000002</v>
          </cell>
          <cell r="J725">
            <v>1000.292</v>
          </cell>
          <cell r="K725">
            <v>0</v>
          </cell>
          <cell r="L725">
            <v>0</v>
          </cell>
          <cell r="M725">
            <v>0</v>
          </cell>
          <cell r="N725">
            <v>0</v>
          </cell>
          <cell r="O725">
            <v>575.67200000000003</v>
          </cell>
          <cell r="P725">
            <v>333.70199000000002</v>
          </cell>
          <cell r="Q725">
            <v>758.9</v>
          </cell>
          <cell r="R725">
            <v>30.599999999999998</v>
          </cell>
          <cell r="S725">
            <v>73.099999999999994</v>
          </cell>
          <cell r="T725">
            <v>0</v>
          </cell>
          <cell r="U725">
            <v>4970</v>
          </cell>
          <cell r="V725">
            <v>2511</v>
          </cell>
          <cell r="W725">
            <v>19065</v>
          </cell>
          <cell r="X725">
            <v>0</v>
          </cell>
          <cell r="Y725">
            <v>106.904</v>
          </cell>
          <cell r="Z725">
            <v>61.199999999999996</v>
          </cell>
          <cell r="AA725">
            <v>313</v>
          </cell>
          <cell r="AB725">
            <v>0</v>
          </cell>
          <cell r="AC725">
            <v>50</v>
          </cell>
          <cell r="AD725">
            <v>4374.8113854964176</v>
          </cell>
          <cell r="AE725">
            <v>0</v>
          </cell>
          <cell r="AF725">
            <v>241.57500000000002</v>
          </cell>
          <cell r="AG725">
            <v>1401.6999999999998</v>
          </cell>
          <cell r="AH725">
            <v>1275.6600000000001</v>
          </cell>
          <cell r="AI725">
            <v>0</v>
          </cell>
          <cell r="AJ725">
            <v>7459.88</v>
          </cell>
          <cell r="AK725">
            <v>0</v>
          </cell>
          <cell r="AL725">
            <v>0</v>
          </cell>
          <cell r="AM725">
            <v>15764.1</v>
          </cell>
          <cell r="AN725">
            <v>0</v>
          </cell>
          <cell r="AO725">
            <v>4030.3</v>
          </cell>
          <cell r="AP725">
            <v>0</v>
          </cell>
          <cell r="AQ725">
            <v>0</v>
          </cell>
          <cell r="AR725">
            <v>0</v>
          </cell>
          <cell r="AS725">
            <v>0</v>
          </cell>
          <cell r="AT725">
            <v>0</v>
          </cell>
          <cell r="AU725">
            <v>0</v>
          </cell>
          <cell r="AV725">
            <v>47.23</v>
          </cell>
          <cell r="AW725">
            <v>0</v>
          </cell>
          <cell r="AX725">
            <v>0</v>
          </cell>
          <cell r="AY725">
            <v>0</v>
          </cell>
          <cell r="AZ725">
            <v>986.55000000000007</v>
          </cell>
          <cell r="BA725">
            <v>1.512</v>
          </cell>
          <cell r="BB725">
            <v>3.9670321564754101</v>
          </cell>
          <cell r="BC725">
            <v>216.70624315345083</v>
          </cell>
          <cell r="BD725">
            <v>0.5</v>
          </cell>
          <cell r="BE725">
            <v>0</v>
          </cell>
          <cell r="BF725">
            <v>78.569000000000003</v>
          </cell>
          <cell r="BG725">
            <v>10.199999999999999</v>
          </cell>
          <cell r="BH725">
            <v>214.66876744510631</v>
          </cell>
          <cell r="BI725">
            <v>56.257583951112373</v>
          </cell>
          <cell r="BJ725">
            <v>31.707375656356938</v>
          </cell>
          <cell r="BK725">
            <v>1.21</v>
          </cell>
          <cell r="BL725">
            <v>3.7</v>
          </cell>
          <cell r="BM725">
            <v>12.07</v>
          </cell>
          <cell r="BN725">
            <v>1563.0650000000001</v>
          </cell>
          <cell r="BO725">
            <v>91.964391012480007</v>
          </cell>
          <cell r="BP725">
            <v>9.0029292638562808</v>
          </cell>
          <cell r="BQ725">
            <v>3.0000000000427463E-3</v>
          </cell>
          <cell r="BR725">
            <v>96.79</v>
          </cell>
          <cell r="BS725">
            <v>122.76377517192867</v>
          </cell>
          <cell r="BT725">
            <v>14</v>
          </cell>
          <cell r="BU725">
            <v>208.88</v>
          </cell>
          <cell r="BV725">
            <v>0.02</v>
          </cell>
          <cell r="BW725">
            <v>147.65</v>
          </cell>
          <cell r="BX725">
            <v>342.27</v>
          </cell>
          <cell r="BY725">
            <v>45</v>
          </cell>
          <cell r="BZ725">
            <v>0</v>
          </cell>
          <cell r="CA725">
            <v>66</v>
          </cell>
          <cell r="CB725">
            <v>54.4</v>
          </cell>
          <cell r="CC725">
            <v>245.10000000000002</v>
          </cell>
          <cell r="CD725">
            <v>1394.5</v>
          </cell>
          <cell r="CE725">
            <v>41.120000000000005</v>
          </cell>
          <cell r="CF725">
            <v>30.094999999999999</v>
          </cell>
          <cell r="CG725">
            <v>631.70000000000005</v>
          </cell>
          <cell r="CH725">
            <v>0</v>
          </cell>
          <cell r="CI725">
            <v>39.199999999999996</v>
          </cell>
          <cell r="CJ725">
            <v>60.9</v>
          </cell>
          <cell r="CK725">
            <v>59.6</v>
          </cell>
          <cell r="CL725">
            <v>626.19999999999993</v>
          </cell>
          <cell r="CM725">
            <v>139.30000000000001</v>
          </cell>
          <cell r="CN725">
            <v>161.80000000000001</v>
          </cell>
          <cell r="CO725">
            <v>69.45</v>
          </cell>
          <cell r="CP725">
            <v>49.2</v>
          </cell>
          <cell r="CQ725">
            <v>2471.2260000000001</v>
          </cell>
          <cell r="CR725">
            <v>662.34500000000003</v>
          </cell>
          <cell r="CS725">
            <v>5700.11</v>
          </cell>
          <cell r="CT725">
            <v>1464.181</v>
          </cell>
          <cell r="CU725">
            <v>760.53700000000003</v>
          </cell>
          <cell r="CV725">
            <v>1813.021</v>
          </cell>
          <cell r="CW725">
            <v>170.45400000000001</v>
          </cell>
          <cell r="CX725">
            <v>10114.628000000001</v>
          </cell>
          <cell r="CY725">
            <v>0</v>
          </cell>
          <cell r="CZ725">
            <v>15905.146999999999</v>
          </cell>
          <cell r="DA725">
            <v>11.748999999999999</v>
          </cell>
          <cell r="DB725">
            <v>1731.2810000000002</v>
          </cell>
          <cell r="DC725">
            <v>358.44900000000001</v>
          </cell>
          <cell r="DD725">
            <v>276.61900000000003</v>
          </cell>
          <cell r="DE725">
            <v>3155.7820000000002</v>
          </cell>
          <cell r="DF725">
            <v>7584.5869999999995</v>
          </cell>
          <cell r="DG725">
            <v>8823.2309999999998</v>
          </cell>
          <cell r="DH725">
            <v>125.494</v>
          </cell>
          <cell r="DI725">
            <v>560.77</v>
          </cell>
          <cell r="DJ725">
            <v>437.6</v>
          </cell>
          <cell r="DK725">
            <v>0</v>
          </cell>
          <cell r="DL725">
            <v>242.4</v>
          </cell>
          <cell r="DM725">
            <v>8199.652</v>
          </cell>
          <cell r="DN725">
            <v>2878.8939999999998</v>
          </cell>
          <cell r="DO725">
            <v>816.61299999999994</v>
          </cell>
          <cell r="DP725">
            <v>6735.2849999999999</v>
          </cell>
          <cell r="DQ725">
            <v>378.66499999999996</v>
          </cell>
          <cell r="DR725">
            <v>33948.169000000002</v>
          </cell>
          <cell r="DS725">
            <v>0</v>
          </cell>
          <cell r="DT725">
            <v>15385.851000000001</v>
          </cell>
          <cell r="DU725">
            <v>927.50499999999988</v>
          </cell>
          <cell r="DV725">
            <v>1558.595</v>
          </cell>
          <cell r="DW725">
            <v>225.5</v>
          </cell>
          <cell r="DX725">
            <v>144.08030956812021</v>
          </cell>
          <cell r="DY725">
            <v>38.680000000000007</v>
          </cell>
          <cell r="DZ725">
            <v>55.641627</v>
          </cell>
          <cell r="EA725">
            <v>0</v>
          </cell>
          <cell r="EB725">
            <v>416.64157308530451</v>
          </cell>
          <cell r="EC725">
            <v>35.51</v>
          </cell>
          <cell r="ED725">
            <v>2.4866512206715004</v>
          </cell>
          <cell r="EE725">
            <v>0</v>
          </cell>
          <cell r="EF725">
            <v>0</v>
          </cell>
          <cell r="EG725">
            <v>0</v>
          </cell>
          <cell r="EH725">
            <v>35.008000000000003</v>
          </cell>
          <cell r="EI725">
            <v>224.40000000000003</v>
          </cell>
          <cell r="EJ725">
            <v>3.2439484499999995</v>
          </cell>
          <cell r="EK725"/>
          <cell r="EL725"/>
          <cell r="EM725"/>
          <cell r="EN725"/>
          <cell r="EO725"/>
          <cell r="EP725"/>
          <cell r="EQ725"/>
          <cell r="ER725"/>
          <cell r="ES725"/>
          <cell r="ET725"/>
          <cell r="EU725"/>
          <cell r="EV725"/>
          <cell r="EW725"/>
          <cell r="EX725"/>
          <cell r="EY725"/>
          <cell r="EZ725"/>
          <cell r="FA725"/>
          <cell r="FC725"/>
        </row>
        <row r="726">
          <cell r="B726">
            <v>0</v>
          </cell>
          <cell r="C726">
            <v>0</v>
          </cell>
          <cell r="D726">
            <v>0</v>
          </cell>
          <cell r="E726">
            <v>0</v>
          </cell>
          <cell r="F726">
            <v>469</v>
          </cell>
          <cell r="G726">
            <v>0</v>
          </cell>
          <cell r="H726">
            <v>0</v>
          </cell>
          <cell r="I726">
            <v>0</v>
          </cell>
          <cell r="J726">
            <v>0</v>
          </cell>
          <cell r="K726">
            <v>0</v>
          </cell>
          <cell r="L726">
            <v>0</v>
          </cell>
          <cell r="M726">
            <v>0</v>
          </cell>
          <cell r="N726">
            <v>0</v>
          </cell>
          <cell r="O726">
            <v>0</v>
          </cell>
          <cell r="P726">
            <v>0</v>
          </cell>
          <cell r="Q726">
            <v>1385</v>
          </cell>
          <cell r="R726">
            <v>0</v>
          </cell>
          <cell r="S726">
            <v>220.7</v>
          </cell>
          <cell r="T726">
            <v>55921.5241697807</v>
          </cell>
          <cell r="U726">
            <v>0</v>
          </cell>
          <cell r="V726">
            <v>0</v>
          </cell>
          <cell r="W726">
            <v>0</v>
          </cell>
          <cell r="X726">
            <v>19112.900000000001</v>
          </cell>
          <cell r="Y726">
            <v>0</v>
          </cell>
          <cell r="Z726">
            <v>0</v>
          </cell>
          <cell r="AA726">
            <v>0</v>
          </cell>
          <cell r="AB726">
            <v>4137</v>
          </cell>
          <cell r="AC726">
            <v>0</v>
          </cell>
          <cell r="AD726">
            <v>0</v>
          </cell>
          <cell r="AE726">
            <v>583.11447134378091</v>
          </cell>
          <cell r="AF726">
            <v>0</v>
          </cell>
          <cell r="AG726">
            <v>0</v>
          </cell>
          <cell r="AH726">
            <v>0</v>
          </cell>
          <cell r="AI726">
            <v>0</v>
          </cell>
          <cell r="AJ726">
            <v>7512.0999999999995</v>
          </cell>
          <cell r="AK726">
            <v>449.6</v>
          </cell>
          <cell r="AL726">
            <v>5507</v>
          </cell>
          <cell r="AM726">
            <v>0</v>
          </cell>
          <cell r="AN726">
            <v>6276</v>
          </cell>
          <cell r="AO726">
            <v>0</v>
          </cell>
          <cell r="AP726">
            <v>2620</v>
          </cell>
          <cell r="AQ726">
            <v>0</v>
          </cell>
          <cell r="AR726">
            <v>0</v>
          </cell>
          <cell r="AS726">
            <v>0</v>
          </cell>
          <cell r="AT726">
            <v>0</v>
          </cell>
          <cell r="AU726">
            <v>700.4</v>
          </cell>
          <cell r="AV726">
            <v>450</v>
          </cell>
          <cell r="AW726">
            <v>0</v>
          </cell>
          <cell r="AX726">
            <v>0</v>
          </cell>
          <cell r="AY726">
            <v>0</v>
          </cell>
          <cell r="AZ726">
            <v>0</v>
          </cell>
          <cell r="BA726">
            <v>0</v>
          </cell>
          <cell r="BB726">
            <v>0</v>
          </cell>
          <cell r="BC726">
            <v>0</v>
          </cell>
          <cell r="BD726">
            <v>0</v>
          </cell>
          <cell r="BE726">
            <v>0</v>
          </cell>
          <cell r="BF726">
            <v>0</v>
          </cell>
          <cell r="BG726">
            <v>0</v>
          </cell>
          <cell r="BH726">
            <v>20</v>
          </cell>
          <cell r="BI726">
            <v>0</v>
          </cell>
          <cell r="BJ726">
            <v>0</v>
          </cell>
          <cell r="BK726">
            <v>0</v>
          </cell>
          <cell r="BL726">
            <v>0</v>
          </cell>
          <cell r="BM726">
            <v>0</v>
          </cell>
          <cell r="BN726">
            <v>0</v>
          </cell>
          <cell r="BO726">
            <v>0</v>
          </cell>
          <cell r="BP726">
            <v>0</v>
          </cell>
          <cell r="BQ726">
            <v>0</v>
          </cell>
          <cell r="BR726">
            <v>0</v>
          </cell>
          <cell r="BS726">
            <v>0</v>
          </cell>
          <cell r="BT726">
            <v>0</v>
          </cell>
          <cell r="BU726">
            <v>0</v>
          </cell>
          <cell r="BV726">
            <v>0</v>
          </cell>
          <cell r="BW726">
            <v>0</v>
          </cell>
          <cell r="BX726">
            <v>0</v>
          </cell>
          <cell r="BY726">
            <v>0</v>
          </cell>
          <cell r="BZ726">
            <v>0</v>
          </cell>
          <cell r="CA726">
            <v>0</v>
          </cell>
          <cell r="CB726">
            <v>0</v>
          </cell>
          <cell r="CC726">
            <v>0</v>
          </cell>
          <cell r="CD726">
            <v>0</v>
          </cell>
          <cell r="CE726">
            <v>0</v>
          </cell>
          <cell r="CF726">
            <v>0</v>
          </cell>
          <cell r="CG726">
            <v>0</v>
          </cell>
          <cell r="CH726">
            <v>0</v>
          </cell>
          <cell r="CI726">
            <v>0</v>
          </cell>
          <cell r="CJ726">
            <v>0</v>
          </cell>
          <cell r="CK726">
            <v>0</v>
          </cell>
          <cell r="CL726">
            <v>0</v>
          </cell>
          <cell r="CM726">
            <v>0</v>
          </cell>
          <cell r="CN726">
            <v>0</v>
          </cell>
          <cell r="CO726">
            <v>0</v>
          </cell>
          <cell r="CP726">
            <v>0</v>
          </cell>
          <cell r="CQ726">
            <v>0</v>
          </cell>
          <cell r="CR726">
            <v>0</v>
          </cell>
          <cell r="CS726">
            <v>0</v>
          </cell>
          <cell r="CT726">
            <v>0</v>
          </cell>
          <cell r="CU726">
            <v>0</v>
          </cell>
          <cell r="CV726">
            <v>0</v>
          </cell>
          <cell r="CW726">
            <v>0</v>
          </cell>
          <cell r="CX726">
            <v>0</v>
          </cell>
          <cell r="CY726">
            <v>0</v>
          </cell>
          <cell r="CZ726">
            <v>0</v>
          </cell>
          <cell r="DA726">
            <v>0</v>
          </cell>
          <cell r="DB726">
            <v>0</v>
          </cell>
          <cell r="DC726">
            <v>0</v>
          </cell>
          <cell r="DD726">
            <v>0</v>
          </cell>
          <cell r="DE726">
            <v>0</v>
          </cell>
          <cell r="DF726">
            <v>0</v>
          </cell>
          <cell r="DG726">
            <v>0</v>
          </cell>
          <cell r="DH726">
            <v>0</v>
          </cell>
          <cell r="DI726">
            <v>0</v>
          </cell>
          <cell r="DJ726">
            <v>0</v>
          </cell>
          <cell r="DK726">
            <v>0</v>
          </cell>
          <cell r="DL726">
            <v>0</v>
          </cell>
          <cell r="DM726">
            <v>0</v>
          </cell>
          <cell r="DN726">
            <v>0</v>
          </cell>
          <cell r="DO726">
            <v>0</v>
          </cell>
          <cell r="DP726">
            <v>0</v>
          </cell>
          <cell r="DQ726">
            <v>0</v>
          </cell>
          <cell r="DR726">
            <v>0</v>
          </cell>
          <cell r="DS726">
            <v>0</v>
          </cell>
          <cell r="DT726">
            <v>0</v>
          </cell>
          <cell r="DU726">
            <v>0</v>
          </cell>
          <cell r="DV726">
            <v>0</v>
          </cell>
          <cell r="DW726">
            <v>0</v>
          </cell>
          <cell r="DX726">
            <v>0</v>
          </cell>
          <cell r="DY726">
            <v>0</v>
          </cell>
          <cell r="DZ726">
            <v>0</v>
          </cell>
          <cell r="EA726">
            <v>0</v>
          </cell>
          <cell r="EB726">
            <v>0</v>
          </cell>
          <cell r="EC726">
            <v>0</v>
          </cell>
          <cell r="ED726">
            <v>0</v>
          </cell>
          <cell r="EE726">
            <v>0</v>
          </cell>
          <cell r="EF726">
            <v>0</v>
          </cell>
          <cell r="EG726">
            <v>0</v>
          </cell>
          <cell r="EH726">
            <v>0</v>
          </cell>
          <cell r="EI726">
            <v>0</v>
          </cell>
          <cell r="EJ726">
            <v>0</v>
          </cell>
          <cell r="EK726"/>
          <cell r="EL726"/>
          <cell r="EM726"/>
          <cell r="EN726"/>
          <cell r="EO726"/>
          <cell r="EP726"/>
          <cell r="EQ726"/>
          <cell r="ER726"/>
          <cell r="ES726"/>
          <cell r="ET726"/>
          <cell r="EU726"/>
          <cell r="EV726"/>
          <cell r="EW726"/>
          <cell r="EX726"/>
          <cell r="EY726"/>
          <cell r="EZ726"/>
          <cell r="FA726"/>
          <cell r="FC726"/>
        </row>
        <row r="727">
          <cell r="B727">
            <v>0</v>
          </cell>
          <cell r="C727">
            <v>0</v>
          </cell>
          <cell r="D727">
            <v>0</v>
          </cell>
          <cell r="E727">
            <v>0</v>
          </cell>
          <cell r="F727">
            <v>469</v>
          </cell>
          <cell r="G727">
            <v>0</v>
          </cell>
          <cell r="H727">
            <v>0</v>
          </cell>
          <cell r="I727">
            <v>10.1</v>
          </cell>
          <cell r="J727">
            <v>0</v>
          </cell>
          <cell r="K727">
            <v>0</v>
          </cell>
          <cell r="L727">
            <v>0</v>
          </cell>
          <cell r="M727">
            <v>0</v>
          </cell>
          <cell r="N727">
            <v>0</v>
          </cell>
          <cell r="O727">
            <v>0</v>
          </cell>
          <cell r="P727">
            <v>0</v>
          </cell>
          <cell r="Q727">
            <v>1385</v>
          </cell>
          <cell r="R727">
            <v>0</v>
          </cell>
          <cell r="S727">
            <v>218.7</v>
          </cell>
          <cell r="T727">
            <v>55921.5241697807</v>
          </cell>
          <cell r="U727">
            <v>0</v>
          </cell>
          <cell r="V727">
            <v>0</v>
          </cell>
          <cell r="W727">
            <v>0</v>
          </cell>
          <cell r="X727">
            <v>19112.900000000001</v>
          </cell>
          <cell r="Y727">
            <v>0</v>
          </cell>
          <cell r="Z727">
            <v>0</v>
          </cell>
          <cell r="AA727">
            <v>0</v>
          </cell>
          <cell r="AB727">
            <v>4137</v>
          </cell>
          <cell r="AC727">
            <v>0</v>
          </cell>
          <cell r="AD727">
            <v>0</v>
          </cell>
          <cell r="AE727">
            <v>575.41153743784128</v>
          </cell>
          <cell r="AF727">
            <v>159.72</v>
          </cell>
          <cell r="AG727" t="e">
            <v>#REF!</v>
          </cell>
          <cell r="AH727">
            <v>0</v>
          </cell>
          <cell r="AI727">
            <v>0</v>
          </cell>
          <cell r="AJ727">
            <v>9742.9999999999982</v>
          </cell>
          <cell r="AK727">
            <v>1927.6</v>
          </cell>
          <cell r="AL727">
            <v>5646.1999999999989</v>
          </cell>
          <cell r="AM727">
            <v>0</v>
          </cell>
          <cell r="AN727">
            <v>6276</v>
          </cell>
          <cell r="AO727">
            <v>0</v>
          </cell>
          <cell r="AP727">
            <v>2690.7</v>
          </cell>
          <cell r="AQ727">
            <v>3982.3</v>
          </cell>
          <cell r="AR727">
            <v>0</v>
          </cell>
          <cell r="AS727">
            <v>0</v>
          </cell>
          <cell r="AT727">
            <v>0</v>
          </cell>
          <cell r="AU727">
            <v>753.31999999999994</v>
          </cell>
          <cell r="AV727">
            <v>450</v>
          </cell>
          <cell r="AW727">
            <v>0</v>
          </cell>
          <cell r="AX727">
            <v>0</v>
          </cell>
          <cell r="AY727">
            <v>0</v>
          </cell>
          <cell r="AZ727">
            <v>0</v>
          </cell>
          <cell r="BA727">
            <v>0</v>
          </cell>
          <cell r="BB727">
            <v>0</v>
          </cell>
          <cell r="BC727">
            <v>0</v>
          </cell>
          <cell r="BD727">
            <v>0</v>
          </cell>
          <cell r="BE727">
            <v>0</v>
          </cell>
          <cell r="BF727">
            <v>0</v>
          </cell>
          <cell r="BG727">
            <v>0</v>
          </cell>
          <cell r="BH727">
            <v>20</v>
          </cell>
          <cell r="BI727">
            <v>0</v>
          </cell>
          <cell r="BJ727">
            <v>0</v>
          </cell>
          <cell r="BK727">
            <v>0</v>
          </cell>
          <cell r="BL727">
            <v>0</v>
          </cell>
          <cell r="BM727">
            <v>0</v>
          </cell>
          <cell r="BN727">
            <v>0</v>
          </cell>
          <cell r="BO727">
            <v>0</v>
          </cell>
          <cell r="BP727">
            <v>0</v>
          </cell>
          <cell r="BQ727">
            <v>0</v>
          </cell>
          <cell r="BR727">
            <v>0</v>
          </cell>
          <cell r="BS727">
            <v>0</v>
          </cell>
          <cell r="BT727">
            <v>0</v>
          </cell>
          <cell r="BU727">
            <v>0</v>
          </cell>
          <cell r="BV727">
            <v>0</v>
          </cell>
          <cell r="BW727">
            <v>0</v>
          </cell>
          <cell r="BX727">
            <v>0</v>
          </cell>
          <cell r="BY727">
            <v>0</v>
          </cell>
          <cell r="BZ727">
            <v>0</v>
          </cell>
          <cell r="CA727">
            <v>0</v>
          </cell>
          <cell r="CB727">
            <v>0</v>
          </cell>
          <cell r="CC727">
            <v>0</v>
          </cell>
          <cell r="CD727">
            <v>0</v>
          </cell>
          <cell r="CE727">
            <v>0</v>
          </cell>
          <cell r="CF727">
            <v>0</v>
          </cell>
          <cell r="CG727">
            <v>0</v>
          </cell>
          <cell r="CH727">
            <v>0</v>
          </cell>
          <cell r="CI727">
            <v>0</v>
          </cell>
          <cell r="CJ727">
            <v>0</v>
          </cell>
          <cell r="CK727">
            <v>0</v>
          </cell>
          <cell r="CL727">
            <v>0</v>
          </cell>
          <cell r="CM727">
            <v>0</v>
          </cell>
          <cell r="CN727">
            <v>0</v>
          </cell>
          <cell r="CO727">
            <v>0</v>
          </cell>
          <cell r="CP727">
            <v>0</v>
          </cell>
          <cell r="CQ727">
            <v>0</v>
          </cell>
          <cell r="CR727">
            <v>0</v>
          </cell>
          <cell r="CS727">
            <v>0</v>
          </cell>
          <cell r="CT727">
            <v>0</v>
          </cell>
          <cell r="CU727">
            <v>0</v>
          </cell>
          <cell r="CV727">
            <v>0</v>
          </cell>
          <cell r="CW727">
            <v>0</v>
          </cell>
          <cell r="CX727">
            <v>0</v>
          </cell>
          <cell r="CY727">
            <v>0</v>
          </cell>
          <cell r="CZ727">
            <v>0</v>
          </cell>
          <cell r="DA727">
            <v>0</v>
          </cell>
          <cell r="DB727">
            <v>0</v>
          </cell>
          <cell r="DC727">
            <v>0</v>
          </cell>
          <cell r="DD727">
            <v>0</v>
          </cell>
          <cell r="DE727">
            <v>0</v>
          </cell>
          <cell r="DF727">
            <v>0</v>
          </cell>
          <cell r="DG727">
            <v>0</v>
          </cell>
          <cell r="DH727">
            <v>0</v>
          </cell>
          <cell r="DI727">
            <v>0</v>
          </cell>
          <cell r="DJ727">
            <v>0</v>
          </cell>
          <cell r="DK727">
            <v>0</v>
          </cell>
          <cell r="DL727">
            <v>0</v>
          </cell>
          <cell r="DM727">
            <v>0</v>
          </cell>
          <cell r="DN727">
            <v>0</v>
          </cell>
          <cell r="DO727">
            <v>0</v>
          </cell>
          <cell r="DP727">
            <v>0</v>
          </cell>
          <cell r="DQ727">
            <v>0</v>
          </cell>
          <cell r="DR727">
            <v>0</v>
          </cell>
          <cell r="DS727">
            <v>0</v>
          </cell>
          <cell r="DT727">
            <v>0</v>
          </cell>
          <cell r="DU727">
            <v>0</v>
          </cell>
          <cell r="DV727">
            <v>0</v>
          </cell>
          <cell r="DW727">
            <v>0</v>
          </cell>
          <cell r="DX727">
            <v>0</v>
          </cell>
          <cell r="DY727">
            <v>0</v>
          </cell>
          <cell r="DZ727">
            <v>0</v>
          </cell>
          <cell r="EA727">
            <v>0</v>
          </cell>
          <cell r="EB727">
            <v>0</v>
          </cell>
          <cell r="EC727">
            <v>0</v>
          </cell>
          <cell r="ED727">
            <v>0</v>
          </cell>
          <cell r="EE727">
            <v>0</v>
          </cell>
          <cell r="EF727">
            <v>0</v>
          </cell>
          <cell r="EG727">
            <v>0</v>
          </cell>
          <cell r="EH727">
            <v>0</v>
          </cell>
          <cell r="EI727">
            <v>0</v>
          </cell>
          <cell r="EJ727">
            <v>0</v>
          </cell>
          <cell r="EK727"/>
          <cell r="EL727"/>
          <cell r="EM727"/>
          <cell r="EN727"/>
          <cell r="EO727"/>
          <cell r="EP727"/>
          <cell r="EQ727"/>
          <cell r="ER727"/>
          <cell r="ES727"/>
          <cell r="ET727"/>
          <cell r="EU727"/>
          <cell r="EV727"/>
          <cell r="EW727"/>
          <cell r="EX727"/>
          <cell r="EY727"/>
          <cell r="EZ727"/>
          <cell r="FA727"/>
          <cell r="FB727"/>
          <cell r="FC727"/>
          <cell r="FD727"/>
          <cell r="FE727"/>
          <cell r="FF727"/>
          <cell r="FG727"/>
        </row>
        <row r="728">
          <cell r="B728">
            <v>0</v>
          </cell>
          <cell r="C728">
            <v>199.13200000000001</v>
          </cell>
          <cell r="D728">
            <v>0</v>
          </cell>
          <cell r="E728">
            <v>0</v>
          </cell>
          <cell r="F728">
            <v>0</v>
          </cell>
          <cell r="G728">
            <v>0</v>
          </cell>
          <cell r="H728">
            <v>0</v>
          </cell>
          <cell r="I728">
            <v>0</v>
          </cell>
          <cell r="J728">
            <v>0</v>
          </cell>
          <cell r="K728">
            <v>0</v>
          </cell>
          <cell r="L728">
            <v>0</v>
          </cell>
          <cell r="M728">
            <v>0</v>
          </cell>
          <cell r="N728">
            <v>0</v>
          </cell>
          <cell r="O728">
            <v>0</v>
          </cell>
          <cell r="P728">
            <v>0</v>
          </cell>
          <cell r="Q728">
            <v>0</v>
          </cell>
          <cell r="R728">
            <v>0</v>
          </cell>
          <cell r="S728">
            <v>0</v>
          </cell>
          <cell r="T728">
            <v>0</v>
          </cell>
          <cell r="U728">
            <v>0</v>
          </cell>
          <cell r="V728">
            <v>0</v>
          </cell>
          <cell r="W728">
            <v>0</v>
          </cell>
          <cell r="X728">
            <v>0</v>
          </cell>
          <cell r="Y728">
            <v>0</v>
          </cell>
          <cell r="Z728">
            <v>0</v>
          </cell>
          <cell r="AA728">
            <v>0</v>
          </cell>
          <cell r="AB728">
            <v>0</v>
          </cell>
          <cell r="AC728">
            <v>0</v>
          </cell>
          <cell r="AD728">
            <v>0</v>
          </cell>
          <cell r="AE728">
            <v>0</v>
          </cell>
          <cell r="AF728">
            <v>0</v>
          </cell>
          <cell r="AG728">
            <v>0</v>
          </cell>
          <cell r="AH728">
            <v>0</v>
          </cell>
          <cell r="AI728">
            <v>0</v>
          </cell>
          <cell r="AJ728">
            <v>0</v>
          </cell>
          <cell r="AK728">
            <v>0</v>
          </cell>
          <cell r="AL728">
            <v>0</v>
          </cell>
          <cell r="AM728">
            <v>0</v>
          </cell>
          <cell r="AN728">
            <v>0</v>
          </cell>
          <cell r="AO728">
            <v>0</v>
          </cell>
          <cell r="AP728">
            <v>0</v>
          </cell>
          <cell r="AQ728">
            <v>0</v>
          </cell>
          <cell r="AR728">
            <v>0</v>
          </cell>
          <cell r="AS728">
            <v>0</v>
          </cell>
          <cell r="AT728">
            <v>0</v>
          </cell>
          <cell r="AU728">
            <v>0</v>
          </cell>
          <cell r="AV728">
            <v>0</v>
          </cell>
          <cell r="AW728">
            <v>0</v>
          </cell>
          <cell r="AX728">
            <v>0</v>
          </cell>
          <cell r="AY728">
            <v>0</v>
          </cell>
          <cell r="AZ728">
            <v>0</v>
          </cell>
          <cell r="BA728">
            <v>0</v>
          </cell>
          <cell r="BB728">
            <v>0</v>
          </cell>
          <cell r="BC728">
            <v>0</v>
          </cell>
          <cell r="BD728">
            <v>0</v>
          </cell>
          <cell r="BE728">
            <v>0</v>
          </cell>
          <cell r="BF728">
            <v>0</v>
          </cell>
          <cell r="BG728">
            <v>0</v>
          </cell>
          <cell r="BH728">
            <v>0</v>
          </cell>
          <cell r="BI728">
            <v>0</v>
          </cell>
          <cell r="BJ728">
            <v>0</v>
          </cell>
          <cell r="BK728">
            <v>0</v>
          </cell>
          <cell r="BL728">
            <v>0</v>
          </cell>
          <cell r="BM728">
            <v>0</v>
          </cell>
          <cell r="BN728">
            <v>0</v>
          </cell>
          <cell r="BO728">
            <v>0</v>
          </cell>
          <cell r="BP728">
            <v>0</v>
          </cell>
          <cell r="BQ728">
            <v>0</v>
          </cell>
          <cell r="BR728">
            <v>0</v>
          </cell>
          <cell r="BS728">
            <v>0</v>
          </cell>
          <cell r="BT728">
            <v>0</v>
          </cell>
          <cell r="BU728">
            <v>0</v>
          </cell>
          <cell r="BV728">
            <v>0</v>
          </cell>
          <cell r="BW728">
            <v>0</v>
          </cell>
          <cell r="BX728">
            <v>0</v>
          </cell>
          <cell r="BY728">
            <v>0</v>
          </cell>
          <cell r="BZ728">
            <v>0</v>
          </cell>
          <cell r="CA728">
            <v>0</v>
          </cell>
          <cell r="CB728">
            <v>0</v>
          </cell>
          <cell r="CC728">
            <v>0</v>
          </cell>
          <cell r="CD728">
            <v>0</v>
          </cell>
          <cell r="CE728">
            <v>0</v>
          </cell>
          <cell r="CF728">
            <v>0</v>
          </cell>
          <cell r="CG728">
            <v>0</v>
          </cell>
          <cell r="CH728">
            <v>0</v>
          </cell>
          <cell r="CI728">
            <v>0</v>
          </cell>
          <cell r="CJ728">
            <v>0</v>
          </cell>
          <cell r="CK728">
            <v>0</v>
          </cell>
          <cell r="CL728">
            <v>0</v>
          </cell>
          <cell r="CM728">
            <v>0</v>
          </cell>
          <cell r="CN728">
            <v>0</v>
          </cell>
          <cell r="CO728">
            <v>0</v>
          </cell>
          <cell r="CP728">
            <v>0</v>
          </cell>
          <cell r="CQ728">
            <v>0</v>
          </cell>
          <cell r="CR728">
            <v>0</v>
          </cell>
          <cell r="CS728">
            <v>0</v>
          </cell>
          <cell r="CT728">
            <v>0</v>
          </cell>
          <cell r="CU728">
            <v>0</v>
          </cell>
          <cell r="CV728">
            <v>0</v>
          </cell>
          <cell r="CW728">
            <v>0</v>
          </cell>
          <cell r="CX728">
            <v>0</v>
          </cell>
          <cell r="CY728">
            <v>0</v>
          </cell>
          <cell r="CZ728">
            <v>0</v>
          </cell>
          <cell r="DA728">
            <v>0</v>
          </cell>
          <cell r="DB728">
            <v>0</v>
          </cell>
          <cell r="DC728">
            <v>0</v>
          </cell>
          <cell r="DD728">
            <v>0</v>
          </cell>
          <cell r="DE728">
            <v>0</v>
          </cell>
          <cell r="DF728">
            <v>0</v>
          </cell>
          <cell r="DG728">
            <v>0</v>
          </cell>
          <cell r="DH728">
            <v>0</v>
          </cell>
          <cell r="DI728">
            <v>0</v>
          </cell>
          <cell r="DJ728">
            <v>0</v>
          </cell>
          <cell r="DK728">
            <v>0</v>
          </cell>
          <cell r="DL728">
            <v>0</v>
          </cell>
          <cell r="DM728">
            <v>0</v>
          </cell>
          <cell r="DN728">
            <v>0</v>
          </cell>
          <cell r="DO728">
            <v>0</v>
          </cell>
          <cell r="DP728">
            <v>0</v>
          </cell>
          <cell r="DQ728">
            <v>0</v>
          </cell>
          <cell r="DR728">
            <v>0</v>
          </cell>
          <cell r="DS728">
            <v>0</v>
          </cell>
          <cell r="DT728">
            <v>0</v>
          </cell>
          <cell r="DU728">
            <v>0</v>
          </cell>
          <cell r="DV728">
            <v>0</v>
          </cell>
          <cell r="DW728">
            <v>0</v>
          </cell>
          <cell r="DX728">
            <v>0</v>
          </cell>
          <cell r="DY728">
            <v>0</v>
          </cell>
          <cell r="DZ728">
            <v>0</v>
          </cell>
          <cell r="EA728">
            <v>0</v>
          </cell>
          <cell r="EB728">
            <v>0</v>
          </cell>
          <cell r="EC728">
            <v>0</v>
          </cell>
          <cell r="ED728">
            <v>0</v>
          </cell>
          <cell r="EE728">
            <v>0</v>
          </cell>
          <cell r="EF728">
            <v>0</v>
          </cell>
          <cell r="EG728">
            <v>0</v>
          </cell>
          <cell r="EH728">
            <v>0</v>
          </cell>
          <cell r="EI728">
            <v>0</v>
          </cell>
          <cell r="EJ728">
            <v>0</v>
          </cell>
          <cell r="EK728"/>
          <cell r="EL728"/>
          <cell r="EM728"/>
          <cell r="EN728"/>
          <cell r="EO728"/>
          <cell r="EP728"/>
          <cell r="EQ728"/>
          <cell r="ER728"/>
          <cell r="ES728"/>
          <cell r="ET728"/>
          <cell r="EU728"/>
          <cell r="EV728"/>
          <cell r="EW728"/>
          <cell r="EX728"/>
          <cell r="EY728"/>
          <cell r="EZ728"/>
          <cell r="FA728"/>
          <cell r="FB728"/>
          <cell r="FC728"/>
          <cell r="FD728"/>
          <cell r="FE728"/>
          <cell r="FF728"/>
          <cell r="FG728"/>
        </row>
        <row r="729">
          <cell r="B729">
            <v>0</v>
          </cell>
          <cell r="C729">
            <v>199.13200000000001</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0</v>
          </cell>
          <cell r="AF729">
            <v>0</v>
          </cell>
          <cell r="AG729">
            <v>0</v>
          </cell>
          <cell r="AH729">
            <v>0</v>
          </cell>
          <cell r="AI729">
            <v>0</v>
          </cell>
          <cell r="AJ729">
            <v>0</v>
          </cell>
          <cell r="AK729">
            <v>0</v>
          </cell>
          <cell r="AL729">
            <v>0</v>
          </cell>
          <cell r="AM729">
            <v>0</v>
          </cell>
          <cell r="AN729">
            <v>0</v>
          </cell>
          <cell r="AO729">
            <v>0</v>
          </cell>
          <cell r="AP729">
            <v>0</v>
          </cell>
          <cell r="AQ729">
            <v>0</v>
          </cell>
          <cell r="AR729">
            <v>0</v>
          </cell>
          <cell r="AS729">
            <v>0</v>
          </cell>
          <cell r="AT729">
            <v>0</v>
          </cell>
          <cell r="AU729">
            <v>0</v>
          </cell>
          <cell r="AV729">
            <v>0</v>
          </cell>
          <cell r="AW729">
            <v>0</v>
          </cell>
          <cell r="AX729">
            <v>0</v>
          </cell>
          <cell r="AY729">
            <v>0</v>
          </cell>
          <cell r="AZ729">
            <v>0</v>
          </cell>
          <cell r="BA729">
            <v>0</v>
          </cell>
          <cell r="BB729">
            <v>0</v>
          </cell>
          <cell r="BC729">
            <v>0</v>
          </cell>
          <cell r="BD729">
            <v>0</v>
          </cell>
          <cell r="BE729">
            <v>0</v>
          </cell>
          <cell r="BF729">
            <v>0</v>
          </cell>
          <cell r="BG729">
            <v>0</v>
          </cell>
          <cell r="BH729">
            <v>0</v>
          </cell>
          <cell r="BI729">
            <v>0</v>
          </cell>
          <cell r="BJ729">
            <v>0</v>
          </cell>
          <cell r="BK729">
            <v>0</v>
          </cell>
          <cell r="BL729">
            <v>0</v>
          </cell>
          <cell r="BM729">
            <v>0</v>
          </cell>
          <cell r="BN729">
            <v>0</v>
          </cell>
          <cell r="BO729">
            <v>0</v>
          </cell>
          <cell r="BP729">
            <v>0</v>
          </cell>
          <cell r="BQ729">
            <v>0</v>
          </cell>
          <cell r="BR729">
            <v>0</v>
          </cell>
          <cell r="BS729">
            <v>0</v>
          </cell>
          <cell r="BT729">
            <v>0</v>
          </cell>
          <cell r="BU729">
            <v>0</v>
          </cell>
          <cell r="BV729">
            <v>0</v>
          </cell>
          <cell r="BW729">
            <v>0</v>
          </cell>
          <cell r="BX729">
            <v>0</v>
          </cell>
          <cell r="BY729">
            <v>0</v>
          </cell>
          <cell r="BZ729">
            <v>0</v>
          </cell>
          <cell r="CA729">
            <v>0</v>
          </cell>
          <cell r="CB729">
            <v>0</v>
          </cell>
          <cell r="CC729">
            <v>0</v>
          </cell>
          <cell r="CD729">
            <v>0</v>
          </cell>
          <cell r="CE729">
            <v>0</v>
          </cell>
          <cell r="CF729">
            <v>0</v>
          </cell>
          <cell r="CG729">
            <v>0</v>
          </cell>
          <cell r="CH729">
            <v>0</v>
          </cell>
          <cell r="CI729">
            <v>0</v>
          </cell>
          <cell r="CJ729">
            <v>0</v>
          </cell>
          <cell r="CK729">
            <v>0</v>
          </cell>
          <cell r="CL729">
            <v>0</v>
          </cell>
          <cell r="CM729">
            <v>0</v>
          </cell>
          <cell r="CN729">
            <v>0</v>
          </cell>
          <cell r="CO729">
            <v>0</v>
          </cell>
          <cell r="CP729">
            <v>0</v>
          </cell>
          <cell r="CQ729">
            <v>0</v>
          </cell>
          <cell r="CR729">
            <v>0</v>
          </cell>
          <cell r="CS729">
            <v>0</v>
          </cell>
          <cell r="CT729">
            <v>0</v>
          </cell>
          <cell r="CU729">
            <v>0</v>
          </cell>
          <cell r="CV729">
            <v>0</v>
          </cell>
          <cell r="CW729">
            <v>0</v>
          </cell>
          <cell r="CX729">
            <v>0</v>
          </cell>
          <cell r="CY729">
            <v>0</v>
          </cell>
          <cell r="CZ729">
            <v>0</v>
          </cell>
          <cell r="DA729">
            <v>0</v>
          </cell>
          <cell r="DB729">
            <v>0</v>
          </cell>
          <cell r="DC729">
            <v>0</v>
          </cell>
          <cell r="DD729">
            <v>0</v>
          </cell>
          <cell r="DE729">
            <v>0</v>
          </cell>
          <cell r="DF729">
            <v>0</v>
          </cell>
          <cell r="DG729">
            <v>0</v>
          </cell>
          <cell r="DH729">
            <v>0</v>
          </cell>
          <cell r="DI729">
            <v>0</v>
          </cell>
          <cell r="DJ729">
            <v>0</v>
          </cell>
          <cell r="DK729">
            <v>0</v>
          </cell>
          <cell r="DL729">
            <v>0</v>
          </cell>
          <cell r="DM729">
            <v>0</v>
          </cell>
          <cell r="DN729">
            <v>0</v>
          </cell>
          <cell r="DO729">
            <v>0</v>
          </cell>
          <cell r="DP729">
            <v>0</v>
          </cell>
          <cell r="DQ729">
            <v>0</v>
          </cell>
          <cell r="DR729">
            <v>0</v>
          </cell>
          <cell r="DS729">
            <v>0</v>
          </cell>
          <cell r="DT729">
            <v>0</v>
          </cell>
          <cell r="DU729">
            <v>0</v>
          </cell>
          <cell r="DV729">
            <v>0</v>
          </cell>
          <cell r="DW729">
            <v>0</v>
          </cell>
          <cell r="DX729">
            <v>0</v>
          </cell>
          <cell r="DY729">
            <v>0</v>
          </cell>
          <cell r="DZ729">
            <v>0</v>
          </cell>
          <cell r="EA729">
            <v>0</v>
          </cell>
          <cell r="EB729">
            <v>0</v>
          </cell>
          <cell r="EC729">
            <v>0</v>
          </cell>
          <cell r="ED729">
            <v>0</v>
          </cell>
          <cell r="EE729">
            <v>0</v>
          </cell>
          <cell r="EF729">
            <v>0</v>
          </cell>
          <cell r="EG729">
            <v>0</v>
          </cell>
          <cell r="EH729">
            <v>0</v>
          </cell>
          <cell r="EI729">
            <v>0</v>
          </cell>
          <cell r="EJ729">
            <v>0</v>
          </cell>
          <cell r="EK729"/>
          <cell r="EL729"/>
          <cell r="EM729"/>
          <cell r="EN729"/>
          <cell r="EO729"/>
          <cell r="EP729"/>
          <cell r="EQ729"/>
          <cell r="ER729"/>
          <cell r="ES729"/>
          <cell r="ET729"/>
          <cell r="EU729"/>
          <cell r="EV729"/>
          <cell r="EW729"/>
          <cell r="EX729"/>
          <cell r="EY729"/>
          <cell r="EZ729"/>
          <cell r="FA729"/>
          <cell r="FB729"/>
          <cell r="FC729"/>
          <cell r="FD729"/>
          <cell r="FE729"/>
          <cell r="FF729"/>
          <cell r="FG729"/>
        </row>
        <row r="730">
          <cell r="B730">
            <v>12000</v>
          </cell>
          <cell r="C730">
            <v>0</v>
          </cell>
          <cell r="D730">
            <v>0</v>
          </cell>
          <cell r="E730">
            <v>900</v>
          </cell>
          <cell r="F730">
            <v>0</v>
          </cell>
          <cell r="G730">
            <v>0</v>
          </cell>
          <cell r="H730">
            <v>0</v>
          </cell>
          <cell r="I730">
            <v>388</v>
          </cell>
          <cell r="J730">
            <v>2785</v>
          </cell>
          <cell r="K730">
            <v>0</v>
          </cell>
          <cell r="L730">
            <v>0</v>
          </cell>
          <cell r="M730">
            <v>1346</v>
          </cell>
          <cell r="N730">
            <v>38.299999999999997</v>
          </cell>
          <cell r="O730">
            <v>0</v>
          </cell>
          <cell r="P730">
            <v>0</v>
          </cell>
          <cell r="Q730">
            <v>0</v>
          </cell>
          <cell r="R730">
            <v>0</v>
          </cell>
          <cell r="S730">
            <v>0</v>
          </cell>
          <cell r="T730">
            <v>0</v>
          </cell>
          <cell r="U730">
            <v>0</v>
          </cell>
          <cell r="V730">
            <v>1349</v>
          </cell>
          <cell r="W730">
            <v>1073</v>
          </cell>
          <cell r="X730">
            <v>0</v>
          </cell>
          <cell r="Y730">
            <v>88.826999999999998</v>
          </cell>
          <cell r="Z730">
            <v>163.5</v>
          </cell>
          <cell r="AA730">
            <v>0</v>
          </cell>
          <cell r="AB730">
            <v>0</v>
          </cell>
          <cell r="AC730">
            <v>0</v>
          </cell>
          <cell r="AD730">
            <v>0</v>
          </cell>
          <cell r="AE730">
            <v>1531.8700000000001</v>
          </cell>
          <cell r="AF730">
            <v>0</v>
          </cell>
          <cell r="AG730">
            <v>0</v>
          </cell>
          <cell r="AH730">
            <v>0</v>
          </cell>
          <cell r="AI730">
            <v>0</v>
          </cell>
          <cell r="AJ730">
            <v>0</v>
          </cell>
          <cell r="AK730">
            <v>0</v>
          </cell>
          <cell r="AL730">
            <v>0</v>
          </cell>
          <cell r="AM730">
            <v>33100</v>
          </cell>
          <cell r="AN730">
            <v>-425</v>
          </cell>
          <cell r="AO730">
            <v>0</v>
          </cell>
          <cell r="AP730">
            <v>0</v>
          </cell>
          <cell r="AQ730">
            <v>0</v>
          </cell>
          <cell r="AR730">
            <v>0</v>
          </cell>
          <cell r="AS730">
            <v>605.9</v>
          </cell>
          <cell r="AT730">
            <v>193.92000000000002</v>
          </cell>
          <cell r="AU730">
            <v>0</v>
          </cell>
          <cell r="AV730">
            <v>-68.87</v>
          </cell>
          <cell r="AW730">
            <v>0</v>
          </cell>
          <cell r="AX730">
            <v>0</v>
          </cell>
          <cell r="AY730">
            <v>0</v>
          </cell>
          <cell r="AZ730">
            <v>0</v>
          </cell>
          <cell r="BA730">
            <v>153</v>
          </cell>
          <cell r="BB730">
            <v>0</v>
          </cell>
          <cell r="BC730">
            <v>0</v>
          </cell>
          <cell r="BD730">
            <v>0</v>
          </cell>
          <cell r="BE730">
            <v>0</v>
          </cell>
          <cell r="BF730">
            <v>4.6399999999999997</v>
          </cell>
          <cell r="BG730">
            <v>0</v>
          </cell>
          <cell r="BH730">
            <v>0</v>
          </cell>
          <cell r="BI730">
            <v>749.24000000000012</v>
          </cell>
          <cell r="BJ730">
            <v>0</v>
          </cell>
          <cell r="BK730">
            <v>0</v>
          </cell>
          <cell r="BL730">
            <v>68.199999999999989</v>
          </cell>
          <cell r="BM730">
            <v>0</v>
          </cell>
          <cell r="BN730">
            <v>0</v>
          </cell>
          <cell r="BO730">
            <v>2572.0518440975939</v>
          </cell>
          <cell r="BP730">
            <v>789.81722267461294</v>
          </cell>
          <cell r="BQ730">
            <v>0</v>
          </cell>
          <cell r="BR730">
            <v>1779.39</v>
          </cell>
          <cell r="BS730">
            <v>7467.2364667936563</v>
          </cell>
          <cell r="BT730">
            <v>5148.3</v>
          </cell>
          <cell r="BU730">
            <v>946.7</v>
          </cell>
          <cell r="BV730">
            <v>12532.641</v>
          </cell>
          <cell r="BW730">
            <v>-1088.6399999999999</v>
          </cell>
          <cell r="BX730">
            <v>5716.15</v>
          </cell>
          <cell r="BY730">
            <v>0</v>
          </cell>
          <cell r="BZ730">
            <v>0</v>
          </cell>
          <cell r="CA730">
            <v>58.7</v>
          </cell>
          <cell r="CB730">
            <v>26.5</v>
          </cell>
          <cell r="CC730">
            <v>405</v>
          </cell>
          <cell r="CD730">
            <v>1170</v>
          </cell>
          <cell r="CE730">
            <v>22.68</v>
          </cell>
          <cell r="CF730">
            <v>0</v>
          </cell>
          <cell r="CG730">
            <v>0</v>
          </cell>
          <cell r="CH730">
            <v>0</v>
          </cell>
          <cell r="CI730">
            <v>0</v>
          </cell>
          <cell r="CJ730">
            <v>404.64000000000004</v>
          </cell>
          <cell r="CK730">
            <v>27.299999999999997</v>
          </cell>
          <cell r="CL730">
            <v>1412.5</v>
          </cell>
          <cell r="CM730">
            <v>160.4</v>
          </cell>
          <cell r="CN730">
            <v>230</v>
          </cell>
          <cell r="CO730">
            <v>291.10000000000002</v>
          </cell>
          <cell r="CP730">
            <v>71.400000000000006</v>
          </cell>
          <cell r="CQ730">
            <v>0</v>
          </cell>
          <cell r="CR730">
            <v>0</v>
          </cell>
          <cell r="CS730">
            <v>0</v>
          </cell>
          <cell r="CT730">
            <v>0</v>
          </cell>
          <cell r="CU730">
            <v>0</v>
          </cell>
          <cell r="CV730">
            <v>1644</v>
          </cell>
          <cell r="CW730">
            <v>0</v>
          </cell>
          <cell r="CX730">
            <v>0</v>
          </cell>
          <cell r="CY730">
            <v>0</v>
          </cell>
          <cell r="CZ730">
            <v>2025.104</v>
          </cell>
          <cell r="DA730">
            <v>969.6</v>
          </cell>
          <cell r="DB730">
            <v>0</v>
          </cell>
          <cell r="DC730">
            <v>0</v>
          </cell>
          <cell r="DD730">
            <v>0</v>
          </cell>
          <cell r="DE730">
            <v>0</v>
          </cell>
          <cell r="DF730">
            <v>0</v>
          </cell>
          <cell r="DG730">
            <v>0</v>
          </cell>
          <cell r="DH730">
            <v>988.05100000000004</v>
          </cell>
          <cell r="DI730">
            <v>0</v>
          </cell>
          <cell r="DJ730">
            <v>0</v>
          </cell>
          <cell r="DK730">
            <v>94.317999999999998</v>
          </cell>
          <cell r="DL730">
            <v>281.55</v>
          </cell>
          <cell r="DM730">
            <v>0</v>
          </cell>
          <cell r="DN730">
            <v>0</v>
          </cell>
          <cell r="DO730">
            <v>0</v>
          </cell>
          <cell r="DP730">
            <v>0</v>
          </cell>
          <cell r="DQ730">
            <v>0</v>
          </cell>
          <cell r="DR730">
            <v>0</v>
          </cell>
          <cell r="DS730">
            <v>0</v>
          </cell>
          <cell r="DT730">
            <v>0</v>
          </cell>
          <cell r="DU730">
            <v>0</v>
          </cell>
          <cell r="DV730">
            <v>0</v>
          </cell>
          <cell r="DW730">
            <v>752</v>
          </cell>
          <cell r="DX730">
            <v>64.999999999999986</v>
          </cell>
          <cell r="DY730">
            <v>17.550000000000004</v>
          </cell>
          <cell r="DZ730">
            <v>0</v>
          </cell>
          <cell r="EA730">
            <v>555</v>
          </cell>
          <cell r="EB730">
            <v>2093.4</v>
          </cell>
          <cell r="EC730">
            <v>10.18</v>
          </cell>
          <cell r="ED730">
            <v>197.40332270477381</v>
          </cell>
          <cell r="EE730">
            <v>28.5</v>
          </cell>
          <cell r="EF730">
            <v>306</v>
          </cell>
          <cell r="EG730">
            <v>7.879999999999999</v>
          </cell>
          <cell r="EH730">
            <v>53.2</v>
          </cell>
          <cell r="EI730">
            <v>414</v>
          </cell>
          <cell r="EJ730">
            <v>0</v>
          </cell>
          <cell r="EK730"/>
          <cell r="EL730"/>
          <cell r="EM730"/>
          <cell r="EN730"/>
          <cell r="EO730"/>
          <cell r="EP730"/>
          <cell r="EQ730"/>
          <cell r="ER730"/>
          <cell r="ES730"/>
          <cell r="ET730"/>
          <cell r="EU730"/>
          <cell r="EV730"/>
          <cell r="EW730"/>
          <cell r="EX730"/>
          <cell r="EY730"/>
          <cell r="EZ730"/>
          <cell r="FA730"/>
          <cell r="FB730"/>
          <cell r="FC730"/>
          <cell r="FD730"/>
          <cell r="FE730"/>
          <cell r="FF730"/>
          <cell r="FG730"/>
        </row>
        <row r="731">
          <cell r="B731">
            <v>12000</v>
          </cell>
          <cell r="C731">
            <v>0</v>
          </cell>
          <cell r="D731">
            <v>0</v>
          </cell>
          <cell r="E731">
            <v>900</v>
          </cell>
          <cell r="F731">
            <v>0</v>
          </cell>
          <cell r="G731">
            <v>0</v>
          </cell>
          <cell r="H731">
            <v>0</v>
          </cell>
          <cell r="I731">
            <v>312</v>
          </cell>
          <cell r="J731">
            <v>2785</v>
          </cell>
          <cell r="K731">
            <v>0</v>
          </cell>
          <cell r="L731">
            <v>0</v>
          </cell>
          <cell r="M731">
            <v>0</v>
          </cell>
          <cell r="N731">
            <v>42.099999999999994</v>
          </cell>
          <cell r="O731">
            <v>0</v>
          </cell>
          <cell r="P731">
            <v>0</v>
          </cell>
          <cell r="Q731">
            <v>0</v>
          </cell>
          <cell r="R731">
            <v>0</v>
          </cell>
          <cell r="S731">
            <v>0</v>
          </cell>
          <cell r="T731">
            <v>0</v>
          </cell>
          <cell r="U731">
            <v>0</v>
          </cell>
          <cell r="V731">
            <v>1349</v>
          </cell>
          <cell r="W731">
            <v>1073</v>
          </cell>
          <cell r="X731">
            <v>0</v>
          </cell>
          <cell r="Y731">
            <v>88.826999999999998</v>
          </cell>
          <cell r="Z731">
            <v>163.5</v>
          </cell>
          <cell r="AA731">
            <v>0</v>
          </cell>
          <cell r="AB731">
            <v>0</v>
          </cell>
          <cell r="AC731">
            <v>0</v>
          </cell>
          <cell r="AD731">
            <v>0</v>
          </cell>
          <cell r="AE731">
            <v>1531.8700000000001</v>
          </cell>
          <cell r="AF731">
            <v>0</v>
          </cell>
          <cell r="AG731">
            <v>0</v>
          </cell>
          <cell r="AH731">
            <v>0</v>
          </cell>
          <cell r="AI731">
            <v>0</v>
          </cell>
          <cell r="AJ731">
            <v>0</v>
          </cell>
          <cell r="AK731">
            <v>0</v>
          </cell>
          <cell r="AL731">
            <v>0</v>
          </cell>
          <cell r="AM731">
            <v>33100</v>
          </cell>
          <cell r="AN731">
            <v>-425</v>
          </cell>
          <cell r="AO731">
            <v>0</v>
          </cell>
          <cell r="AP731">
            <v>0</v>
          </cell>
          <cell r="AQ731">
            <v>0</v>
          </cell>
          <cell r="AR731">
            <v>0</v>
          </cell>
          <cell r="AS731">
            <v>657</v>
          </cell>
          <cell r="AT731">
            <v>119.24</v>
          </cell>
          <cell r="AU731">
            <v>0</v>
          </cell>
          <cell r="AV731">
            <v>-68.87</v>
          </cell>
          <cell r="AW731">
            <v>0</v>
          </cell>
          <cell r="AX731">
            <v>0</v>
          </cell>
          <cell r="AY731">
            <v>0</v>
          </cell>
          <cell r="AZ731">
            <v>0</v>
          </cell>
          <cell r="BA731">
            <v>766</v>
          </cell>
          <cell r="BB731">
            <v>0</v>
          </cell>
          <cell r="BC731">
            <v>0</v>
          </cell>
          <cell r="BD731">
            <v>0</v>
          </cell>
          <cell r="BE731">
            <v>0</v>
          </cell>
          <cell r="BF731">
            <v>4.6399999999999997</v>
          </cell>
          <cell r="BG731">
            <v>0</v>
          </cell>
          <cell r="BH731">
            <v>0</v>
          </cell>
          <cell r="BI731">
            <v>749.24000000000012</v>
          </cell>
          <cell r="BJ731">
            <v>0</v>
          </cell>
          <cell r="BK731">
            <v>0</v>
          </cell>
          <cell r="BL731">
            <v>68.199999999999989</v>
          </cell>
          <cell r="BM731">
            <v>0</v>
          </cell>
          <cell r="BN731">
            <v>0</v>
          </cell>
          <cell r="BO731">
            <v>2572.0518440975939</v>
          </cell>
          <cell r="BP731">
            <v>789.81722267461294</v>
          </cell>
          <cell r="BQ731">
            <v>0</v>
          </cell>
          <cell r="BR731">
            <v>1699.5400000000002</v>
          </cell>
          <cell r="BS731">
            <v>7465.4773723017697</v>
          </cell>
          <cell r="BT731">
            <v>5181.7</v>
          </cell>
          <cell r="BU731">
            <v>856.31999999999994</v>
          </cell>
          <cell r="BV731">
            <v>12532.641</v>
          </cell>
          <cell r="BW731">
            <v>-1104.1599999999999</v>
          </cell>
          <cell r="BX731">
            <v>5968.7300000000005</v>
          </cell>
          <cell r="BY731">
            <v>0</v>
          </cell>
          <cell r="BZ731">
            <v>0</v>
          </cell>
          <cell r="CA731">
            <v>24.799999999999997</v>
          </cell>
          <cell r="CB731">
            <v>26.5</v>
          </cell>
          <cell r="CC731">
            <v>405</v>
          </cell>
          <cell r="CD731">
            <v>1170</v>
          </cell>
          <cell r="CE731">
            <v>22.699999999999996</v>
          </cell>
          <cell r="CF731">
            <v>0</v>
          </cell>
          <cell r="CG731">
            <v>1762</v>
          </cell>
          <cell r="CH731">
            <v>0</v>
          </cell>
          <cell r="CI731">
            <v>0</v>
          </cell>
          <cell r="CJ731">
            <v>404.64000000000004</v>
          </cell>
          <cell r="CK731">
            <v>84.4</v>
          </cell>
          <cell r="CL731">
            <v>1412.5</v>
          </cell>
          <cell r="CM731">
            <v>0</v>
          </cell>
          <cell r="CN731">
            <v>230</v>
          </cell>
          <cell r="CO731">
            <v>291.10000000000002</v>
          </cell>
          <cell r="CP731">
            <v>67</v>
          </cell>
          <cell r="CQ731">
            <v>0</v>
          </cell>
          <cell r="CR731">
            <v>0</v>
          </cell>
          <cell r="CS731">
            <v>0</v>
          </cell>
          <cell r="CT731">
            <v>0</v>
          </cell>
          <cell r="CU731">
            <v>0</v>
          </cell>
          <cell r="CV731">
            <v>2903</v>
          </cell>
          <cell r="CW731">
            <v>0</v>
          </cell>
          <cell r="CX731">
            <v>0</v>
          </cell>
          <cell r="CY731">
            <v>0</v>
          </cell>
          <cell r="CZ731">
            <v>3496.8440000000001</v>
          </cell>
          <cell r="DA731">
            <v>922</v>
          </cell>
          <cell r="DB731">
            <v>0</v>
          </cell>
          <cell r="DC731">
            <v>0</v>
          </cell>
          <cell r="DD731">
            <v>0</v>
          </cell>
          <cell r="DE731">
            <v>0</v>
          </cell>
          <cell r="DF731">
            <v>0</v>
          </cell>
          <cell r="DG731">
            <v>0</v>
          </cell>
          <cell r="DH731">
            <v>1048.807</v>
          </cell>
          <cell r="DI731">
            <v>0</v>
          </cell>
          <cell r="DJ731">
            <v>0</v>
          </cell>
          <cell r="DK731">
            <v>279.51600000000002</v>
          </cell>
          <cell r="DL731">
            <v>294.11700000000002</v>
          </cell>
          <cell r="DM731">
            <v>0</v>
          </cell>
          <cell r="DN731">
            <v>0</v>
          </cell>
          <cell r="DO731">
            <v>0</v>
          </cell>
          <cell r="DP731">
            <v>0</v>
          </cell>
          <cell r="DQ731">
            <v>0</v>
          </cell>
          <cell r="DR731">
            <v>0</v>
          </cell>
          <cell r="DS731">
            <v>0</v>
          </cell>
          <cell r="DT731">
            <v>0</v>
          </cell>
          <cell r="DU731">
            <v>0</v>
          </cell>
          <cell r="DV731">
            <v>0</v>
          </cell>
          <cell r="DW731">
            <v>752</v>
          </cell>
          <cell r="DX731">
            <v>61.93132526082406</v>
          </cell>
          <cell r="DY731">
            <v>18.180000000000003</v>
          </cell>
          <cell r="DZ731">
            <v>0</v>
          </cell>
          <cell r="EA731">
            <v>555</v>
          </cell>
          <cell r="EB731">
            <v>1946.4</v>
          </cell>
          <cell r="EC731">
            <v>10.18</v>
          </cell>
          <cell r="ED731">
            <v>197.40332270477381</v>
          </cell>
          <cell r="EE731">
            <v>20.8</v>
          </cell>
          <cell r="EF731">
            <v>271</v>
          </cell>
          <cell r="EG731">
            <v>7.879999999999999</v>
          </cell>
          <cell r="EH731">
            <v>388.86838548387118</v>
          </cell>
          <cell r="EI731">
            <v>414</v>
          </cell>
          <cell r="EJ731">
            <v>0</v>
          </cell>
          <cell r="EK731"/>
          <cell r="EL731"/>
          <cell r="EM731"/>
          <cell r="EN731"/>
          <cell r="EO731"/>
          <cell r="EP731"/>
          <cell r="EQ731"/>
          <cell r="ER731"/>
          <cell r="ES731"/>
          <cell r="ET731"/>
          <cell r="EU731"/>
          <cell r="EV731"/>
          <cell r="EW731"/>
          <cell r="EX731"/>
          <cell r="EY731"/>
          <cell r="EZ731"/>
          <cell r="FA731"/>
          <cell r="FB731"/>
          <cell r="FC731"/>
          <cell r="FD731"/>
          <cell r="FE731"/>
          <cell r="FF731"/>
          <cell r="FG731"/>
        </row>
        <row r="732">
          <cell r="B732">
            <v>0</v>
          </cell>
          <cell r="C732">
            <v>0</v>
          </cell>
          <cell r="D732">
            <v>1170</v>
          </cell>
          <cell r="E732">
            <v>0</v>
          </cell>
          <cell r="F732">
            <v>0</v>
          </cell>
          <cell r="G732">
            <v>0</v>
          </cell>
          <cell r="H732">
            <v>394.25</v>
          </cell>
          <cell r="I732">
            <v>811.4</v>
          </cell>
          <cell r="J732">
            <v>0</v>
          </cell>
          <cell r="K732">
            <v>68.45</v>
          </cell>
          <cell r="L732">
            <v>0</v>
          </cell>
          <cell r="M732">
            <v>0</v>
          </cell>
          <cell r="N732">
            <v>0</v>
          </cell>
          <cell r="O732">
            <v>0</v>
          </cell>
          <cell r="P732">
            <v>0</v>
          </cell>
          <cell r="Q732">
            <v>0</v>
          </cell>
          <cell r="R732">
            <v>0</v>
          </cell>
          <cell r="S732">
            <v>0</v>
          </cell>
          <cell r="T732">
            <v>0</v>
          </cell>
          <cell r="U732">
            <v>0</v>
          </cell>
          <cell r="V732">
            <v>0</v>
          </cell>
          <cell r="W732">
            <v>0</v>
          </cell>
          <cell r="X732">
            <v>0</v>
          </cell>
          <cell r="Y732">
            <v>0</v>
          </cell>
          <cell r="Z732">
            <v>0</v>
          </cell>
          <cell r="AA732">
            <v>102.5</v>
          </cell>
          <cell r="AB732">
            <v>0</v>
          </cell>
          <cell r="AC732">
            <v>0</v>
          </cell>
          <cell r="AD732">
            <v>18757.2</v>
          </cell>
          <cell r="AE732">
            <v>0</v>
          </cell>
          <cell r="AF732">
            <v>829.36700000000008</v>
          </cell>
          <cell r="AG732">
            <v>0</v>
          </cell>
          <cell r="AH732">
            <v>0</v>
          </cell>
          <cell r="AI732">
            <v>0</v>
          </cell>
          <cell r="AJ732">
            <v>0</v>
          </cell>
          <cell r="AK732">
            <v>0</v>
          </cell>
          <cell r="AL732">
            <v>0</v>
          </cell>
          <cell r="AM732">
            <v>0</v>
          </cell>
          <cell r="AN732">
            <v>0</v>
          </cell>
          <cell r="AO732">
            <v>0</v>
          </cell>
          <cell r="AP732">
            <v>0</v>
          </cell>
          <cell r="AQ732">
            <v>0</v>
          </cell>
          <cell r="AR732">
            <v>0</v>
          </cell>
          <cell r="AS732">
            <v>0</v>
          </cell>
          <cell r="AT732">
            <v>0</v>
          </cell>
          <cell r="AU732">
            <v>0</v>
          </cell>
          <cell r="AV732">
            <v>0</v>
          </cell>
          <cell r="AW732">
            <v>0</v>
          </cell>
          <cell r="AX732">
            <v>0</v>
          </cell>
          <cell r="AY732">
            <v>19111</v>
          </cell>
          <cell r="AZ732">
            <v>3202.9100000000003</v>
          </cell>
          <cell r="BA732">
            <v>135</v>
          </cell>
          <cell r="BB732">
            <v>379.59399079584301</v>
          </cell>
          <cell r="BC732">
            <v>780.5</v>
          </cell>
          <cell r="BD732">
            <v>0</v>
          </cell>
          <cell r="BE732">
            <v>249.39999999999998</v>
          </cell>
          <cell r="BF732">
            <v>156.35000000000002</v>
          </cell>
          <cell r="BG732">
            <v>0</v>
          </cell>
          <cell r="BH732">
            <v>0</v>
          </cell>
          <cell r="BI732">
            <v>1271.0200000000002</v>
          </cell>
          <cell r="BJ732">
            <v>1014.04145133784</v>
          </cell>
          <cell r="BK732">
            <v>249.8</v>
          </cell>
          <cell r="BL732">
            <v>0</v>
          </cell>
          <cell r="BM732">
            <v>0</v>
          </cell>
          <cell r="BN732">
            <v>0</v>
          </cell>
          <cell r="BO732">
            <v>0</v>
          </cell>
          <cell r="BP732">
            <v>0</v>
          </cell>
          <cell r="BQ732">
            <v>0</v>
          </cell>
          <cell r="BR732">
            <v>0</v>
          </cell>
          <cell r="BS732">
            <v>0</v>
          </cell>
          <cell r="BT732">
            <v>0</v>
          </cell>
          <cell r="BU732">
            <v>0</v>
          </cell>
          <cell r="BV732">
            <v>5.8759999999999994</v>
          </cell>
          <cell r="BW732">
            <v>0</v>
          </cell>
          <cell r="BX732">
            <v>0</v>
          </cell>
          <cell r="BY732">
            <v>0</v>
          </cell>
          <cell r="BZ732">
            <v>0.60899999999999999</v>
          </cell>
          <cell r="CA732">
            <v>12.8</v>
          </cell>
          <cell r="CB732">
            <v>0</v>
          </cell>
          <cell r="CC732">
            <v>0</v>
          </cell>
          <cell r="CD732">
            <v>0</v>
          </cell>
          <cell r="CE732">
            <v>0</v>
          </cell>
          <cell r="CF732">
            <v>0</v>
          </cell>
          <cell r="CG732">
            <v>0</v>
          </cell>
          <cell r="CH732">
            <v>0</v>
          </cell>
          <cell r="CI732">
            <v>23.909999999999997</v>
          </cell>
          <cell r="CJ732">
            <v>0</v>
          </cell>
          <cell r="CK732">
            <v>0</v>
          </cell>
          <cell r="CL732">
            <v>1021.5</v>
          </cell>
          <cell r="CM732">
            <v>0</v>
          </cell>
          <cell r="CN732">
            <v>0</v>
          </cell>
          <cell r="CO732">
            <v>149.80000000000001</v>
          </cell>
          <cell r="CP732">
            <v>0</v>
          </cell>
          <cell r="CQ732">
            <v>0</v>
          </cell>
          <cell r="CR732">
            <v>0</v>
          </cell>
          <cell r="CS732">
            <v>0</v>
          </cell>
          <cell r="CT732">
            <v>0</v>
          </cell>
          <cell r="CU732">
            <v>0</v>
          </cell>
          <cell r="CV732">
            <v>0</v>
          </cell>
          <cell r="CW732">
            <v>0</v>
          </cell>
          <cell r="CX732">
            <v>0</v>
          </cell>
          <cell r="CY732">
            <v>0</v>
          </cell>
          <cell r="CZ732">
            <v>0</v>
          </cell>
          <cell r="DA732">
            <v>0</v>
          </cell>
          <cell r="DB732">
            <v>0</v>
          </cell>
          <cell r="DC732">
            <v>0</v>
          </cell>
          <cell r="DD732">
            <v>0</v>
          </cell>
          <cell r="DE732">
            <v>0</v>
          </cell>
          <cell r="DF732">
            <v>0</v>
          </cell>
          <cell r="DG732">
            <v>0</v>
          </cell>
          <cell r="DH732">
            <v>0</v>
          </cell>
          <cell r="DI732">
            <v>0</v>
          </cell>
          <cell r="DJ732">
            <v>0</v>
          </cell>
          <cell r="DK732">
            <v>0</v>
          </cell>
          <cell r="DL732">
            <v>0</v>
          </cell>
          <cell r="DM732">
            <v>0</v>
          </cell>
          <cell r="DN732">
            <v>0</v>
          </cell>
          <cell r="DO732">
            <v>0</v>
          </cell>
          <cell r="DP732">
            <v>0</v>
          </cell>
          <cell r="DQ732">
            <v>0</v>
          </cell>
          <cell r="DR732">
            <v>0</v>
          </cell>
          <cell r="DS732">
            <v>596</v>
          </cell>
          <cell r="DT732">
            <v>0</v>
          </cell>
          <cell r="DU732">
            <v>0</v>
          </cell>
          <cell r="DV732">
            <v>0</v>
          </cell>
          <cell r="DW732">
            <v>0</v>
          </cell>
          <cell r="DX732">
            <v>0.91278899999999996</v>
          </cell>
          <cell r="DY732">
            <v>26.83</v>
          </cell>
          <cell r="DZ732">
            <v>0</v>
          </cell>
          <cell r="EA732">
            <v>0</v>
          </cell>
          <cell r="EB732">
            <v>549.29999999999995</v>
          </cell>
          <cell r="EC732">
            <v>17.270000000000003</v>
          </cell>
          <cell r="ED732">
            <v>0</v>
          </cell>
          <cell r="EE732">
            <v>0</v>
          </cell>
          <cell r="EF732">
            <v>0</v>
          </cell>
          <cell r="EG732">
            <v>0</v>
          </cell>
          <cell r="EH732">
            <v>0</v>
          </cell>
          <cell r="EI732">
            <v>0</v>
          </cell>
          <cell r="EJ732">
            <v>1895</v>
          </cell>
          <cell r="EK732"/>
          <cell r="EL732"/>
          <cell r="EM732"/>
          <cell r="EN732"/>
          <cell r="EO732"/>
          <cell r="EP732"/>
          <cell r="EQ732"/>
          <cell r="ER732"/>
          <cell r="ES732"/>
          <cell r="ET732"/>
          <cell r="EU732"/>
          <cell r="EV732"/>
          <cell r="EW732"/>
          <cell r="EX732"/>
          <cell r="EY732"/>
          <cell r="EZ732"/>
          <cell r="FA732"/>
          <cell r="FB732"/>
          <cell r="FC732"/>
          <cell r="FD732"/>
          <cell r="FE732"/>
          <cell r="FF732"/>
          <cell r="FG732"/>
        </row>
        <row r="733">
          <cell r="B733">
            <v>0</v>
          </cell>
          <cell r="C733">
            <v>0</v>
          </cell>
          <cell r="D733">
            <v>1170</v>
          </cell>
          <cell r="E733">
            <v>0</v>
          </cell>
          <cell r="F733">
            <v>0</v>
          </cell>
          <cell r="G733">
            <v>0</v>
          </cell>
          <cell r="H733">
            <v>392.77</v>
          </cell>
          <cell r="I733">
            <v>766.4</v>
          </cell>
          <cell r="J733">
            <v>0</v>
          </cell>
          <cell r="K733">
            <v>72.569999999999993</v>
          </cell>
          <cell r="L733">
            <v>0</v>
          </cell>
          <cell r="M733">
            <v>0</v>
          </cell>
          <cell r="N733">
            <v>0</v>
          </cell>
          <cell r="O733">
            <v>0</v>
          </cell>
          <cell r="P733">
            <v>0</v>
          </cell>
          <cell r="Q733">
            <v>0</v>
          </cell>
          <cell r="R733">
            <v>0</v>
          </cell>
          <cell r="S733">
            <v>0</v>
          </cell>
          <cell r="T733">
            <v>0</v>
          </cell>
          <cell r="U733">
            <v>0</v>
          </cell>
          <cell r="V733">
            <v>0</v>
          </cell>
          <cell r="W733">
            <v>0</v>
          </cell>
          <cell r="X733">
            <v>0</v>
          </cell>
          <cell r="Y733">
            <v>0</v>
          </cell>
          <cell r="Z733">
            <v>0</v>
          </cell>
          <cell r="AA733">
            <v>102.5</v>
          </cell>
          <cell r="AB733">
            <v>0</v>
          </cell>
          <cell r="AC733">
            <v>0</v>
          </cell>
          <cell r="AD733">
            <v>18757.2</v>
          </cell>
          <cell r="AE733">
            <v>0</v>
          </cell>
          <cell r="AF733">
            <v>829.36700000000008</v>
          </cell>
          <cell r="AG733">
            <v>0</v>
          </cell>
          <cell r="AH733">
            <v>0</v>
          </cell>
          <cell r="AI733">
            <v>0</v>
          </cell>
          <cell r="AJ733">
            <v>0</v>
          </cell>
          <cell r="AK733">
            <v>0</v>
          </cell>
          <cell r="AL733">
            <v>0</v>
          </cell>
          <cell r="AM733">
            <v>0</v>
          </cell>
          <cell r="AN733">
            <v>0</v>
          </cell>
          <cell r="AO733">
            <v>0</v>
          </cell>
          <cell r="AP733">
            <v>0</v>
          </cell>
          <cell r="AQ733">
            <v>0</v>
          </cell>
          <cell r="AR733">
            <v>0</v>
          </cell>
          <cell r="AS733">
            <v>0</v>
          </cell>
          <cell r="AT733">
            <v>0</v>
          </cell>
          <cell r="AU733">
            <v>0</v>
          </cell>
          <cell r="AV733">
            <v>0</v>
          </cell>
          <cell r="AW733">
            <v>0</v>
          </cell>
          <cell r="AX733">
            <v>0</v>
          </cell>
          <cell r="AY733">
            <v>19111</v>
          </cell>
          <cell r="AZ733">
            <v>2108.1</v>
          </cell>
          <cell r="BA733">
            <v>229</v>
          </cell>
          <cell r="BB733">
            <v>535.29567321830302</v>
          </cell>
          <cell r="BC733">
            <v>715.40000000000009</v>
          </cell>
          <cell r="BD733">
            <v>0</v>
          </cell>
          <cell r="BE733">
            <v>249.39999999999998</v>
          </cell>
          <cell r="BF733">
            <v>156.35000000000002</v>
          </cell>
          <cell r="BG733">
            <v>0</v>
          </cell>
          <cell r="BH733">
            <v>0</v>
          </cell>
          <cell r="BI733">
            <v>1271.02</v>
          </cell>
          <cell r="BJ733">
            <v>755.93787175547004</v>
          </cell>
          <cell r="BK733">
            <v>249.75</v>
          </cell>
          <cell r="BL733">
            <v>0</v>
          </cell>
          <cell r="BM733">
            <v>0</v>
          </cell>
          <cell r="BN733">
            <v>0</v>
          </cell>
          <cell r="BO733">
            <v>0</v>
          </cell>
          <cell r="BP733">
            <v>0</v>
          </cell>
          <cell r="BQ733">
            <v>0</v>
          </cell>
          <cell r="BR733">
            <v>0</v>
          </cell>
          <cell r="BS733">
            <v>0.25</v>
          </cell>
          <cell r="BT733">
            <v>0</v>
          </cell>
          <cell r="BU733">
            <v>0</v>
          </cell>
          <cell r="BV733">
            <v>5.8759999999999994</v>
          </cell>
          <cell r="BW733">
            <v>0</v>
          </cell>
          <cell r="BX733">
            <v>0</v>
          </cell>
          <cell r="BY733">
            <v>0</v>
          </cell>
          <cell r="BZ733">
            <v>0.60899999999999999</v>
          </cell>
          <cell r="CA733">
            <v>44.7</v>
          </cell>
          <cell r="CB733">
            <v>0</v>
          </cell>
          <cell r="CC733">
            <v>0</v>
          </cell>
          <cell r="CD733">
            <v>0</v>
          </cell>
          <cell r="CE733">
            <v>0</v>
          </cell>
          <cell r="CF733">
            <v>0</v>
          </cell>
          <cell r="CG733">
            <v>20</v>
          </cell>
          <cell r="CH733">
            <v>0</v>
          </cell>
          <cell r="CI733">
            <v>23.909999999999997</v>
          </cell>
          <cell r="CJ733">
            <v>0</v>
          </cell>
          <cell r="CK733">
            <v>0</v>
          </cell>
          <cell r="CL733">
            <v>1021.5</v>
          </cell>
          <cell r="CM733">
            <v>0</v>
          </cell>
          <cell r="CN733">
            <v>0</v>
          </cell>
          <cell r="CO733">
            <v>149.80000000000001</v>
          </cell>
          <cell r="CP733">
            <v>0</v>
          </cell>
          <cell r="CQ733">
            <v>0</v>
          </cell>
          <cell r="CR733">
            <v>0</v>
          </cell>
          <cell r="CS733">
            <v>0</v>
          </cell>
          <cell r="CT733">
            <v>0</v>
          </cell>
          <cell r="CU733">
            <v>0</v>
          </cell>
          <cell r="CV733">
            <v>0</v>
          </cell>
          <cell r="CW733">
            <v>0</v>
          </cell>
          <cell r="CX733">
            <v>0</v>
          </cell>
          <cell r="CY733">
            <v>0</v>
          </cell>
          <cell r="CZ733">
            <v>0</v>
          </cell>
          <cell r="DA733">
            <v>0</v>
          </cell>
          <cell r="DB733">
            <v>0</v>
          </cell>
          <cell r="DC733">
            <v>0</v>
          </cell>
          <cell r="DD733">
            <v>0</v>
          </cell>
          <cell r="DE733">
            <v>0</v>
          </cell>
          <cell r="DF733">
            <v>0</v>
          </cell>
          <cell r="DG733">
            <v>0</v>
          </cell>
          <cell r="DH733">
            <v>0</v>
          </cell>
          <cell r="DI733">
            <v>0</v>
          </cell>
          <cell r="DJ733">
            <v>0</v>
          </cell>
          <cell r="DK733">
            <v>0</v>
          </cell>
          <cell r="DL733">
            <v>0</v>
          </cell>
          <cell r="DM733">
            <v>0</v>
          </cell>
          <cell r="DN733">
            <v>0</v>
          </cell>
          <cell r="DO733">
            <v>0</v>
          </cell>
          <cell r="DP733">
            <v>0</v>
          </cell>
          <cell r="DQ733">
            <v>0</v>
          </cell>
          <cell r="DR733">
            <v>0</v>
          </cell>
          <cell r="DS733">
            <v>596</v>
          </cell>
          <cell r="DT733">
            <v>0</v>
          </cell>
          <cell r="DU733">
            <v>0</v>
          </cell>
          <cell r="DV733">
            <v>0</v>
          </cell>
          <cell r="DW733">
            <v>0</v>
          </cell>
          <cell r="DX733">
            <v>1.6765139596898526</v>
          </cell>
          <cell r="DY733">
            <v>28</v>
          </cell>
          <cell r="DZ733">
            <v>0</v>
          </cell>
          <cell r="EA733">
            <v>0</v>
          </cell>
          <cell r="EB733">
            <v>429.20000000000005</v>
          </cell>
          <cell r="EC733">
            <v>17.270000000000003</v>
          </cell>
          <cell r="ED733">
            <v>0</v>
          </cell>
          <cell r="EE733">
            <v>0</v>
          </cell>
          <cell r="EF733">
            <v>0</v>
          </cell>
          <cell r="EG733">
            <v>0</v>
          </cell>
          <cell r="EH733">
            <v>0</v>
          </cell>
          <cell r="EI733">
            <v>0</v>
          </cell>
          <cell r="EJ733">
            <v>1983</v>
          </cell>
          <cell r="EK733"/>
          <cell r="EL733"/>
          <cell r="EM733"/>
          <cell r="EN733"/>
          <cell r="EO733"/>
          <cell r="EP733"/>
          <cell r="EQ733"/>
          <cell r="ER733"/>
          <cell r="ES733"/>
          <cell r="ET733"/>
          <cell r="EU733"/>
          <cell r="EV733"/>
          <cell r="EW733"/>
          <cell r="EX733"/>
          <cell r="EY733"/>
          <cell r="EZ733"/>
          <cell r="FA733"/>
          <cell r="FB733"/>
          <cell r="FC733"/>
          <cell r="FD733"/>
          <cell r="FE733"/>
          <cell r="FF733"/>
          <cell r="FG733"/>
        </row>
        <row r="734">
          <cell r="B734">
            <v>0</v>
          </cell>
          <cell r="C734">
            <v>113.9</v>
          </cell>
          <cell r="D734">
            <v>2000</v>
          </cell>
          <cell r="E734">
            <v>0</v>
          </cell>
          <cell r="F734">
            <v>0</v>
          </cell>
          <cell r="G734">
            <v>0</v>
          </cell>
          <cell r="H734">
            <v>0</v>
          </cell>
          <cell r="I734">
            <v>183</v>
          </cell>
          <cell r="J734">
            <v>0</v>
          </cell>
          <cell r="K734">
            <v>0</v>
          </cell>
          <cell r="L734">
            <v>483.1</v>
          </cell>
          <cell r="M734">
            <v>0</v>
          </cell>
          <cell r="N734">
            <v>0</v>
          </cell>
          <cell r="O734">
            <v>1000</v>
          </cell>
          <cell r="P734">
            <v>0</v>
          </cell>
          <cell r="Q734">
            <v>6300</v>
          </cell>
          <cell r="R734">
            <v>0</v>
          </cell>
          <cell r="S734">
            <v>340.20000000000005</v>
          </cell>
          <cell r="T734">
            <v>5700</v>
          </cell>
          <cell r="U734">
            <v>0</v>
          </cell>
          <cell r="V734">
            <v>0</v>
          </cell>
          <cell r="W734">
            <v>0</v>
          </cell>
          <cell r="X734">
            <v>32002.9</v>
          </cell>
          <cell r="Y734">
            <v>0</v>
          </cell>
          <cell r="Z734">
            <v>0</v>
          </cell>
          <cell r="AA734">
            <v>15931.999999999998</v>
          </cell>
          <cell r="AB734">
            <v>0</v>
          </cell>
          <cell r="AC734">
            <v>0</v>
          </cell>
          <cell r="AD734">
            <v>55938.49</v>
          </cell>
          <cell r="AE734">
            <v>337.9</v>
          </cell>
          <cell r="AF734">
            <v>0</v>
          </cell>
          <cell r="AG734">
            <v>0</v>
          </cell>
          <cell r="AH734">
            <v>395.9</v>
          </cell>
          <cell r="AI734">
            <v>0</v>
          </cell>
          <cell r="AJ734">
            <v>21200</v>
          </cell>
          <cell r="AK734">
            <v>0</v>
          </cell>
          <cell r="AL734">
            <v>0</v>
          </cell>
          <cell r="AM734">
            <v>14200</v>
          </cell>
          <cell r="AN734">
            <v>3919</v>
          </cell>
          <cell r="AO734">
            <v>5550</v>
          </cell>
          <cell r="AP734">
            <v>0</v>
          </cell>
          <cell r="AQ734">
            <v>0</v>
          </cell>
          <cell r="AR734">
            <v>0</v>
          </cell>
          <cell r="AS734">
            <v>8662.7000000000007</v>
          </cell>
          <cell r="AT734">
            <v>0</v>
          </cell>
          <cell r="AU734">
            <v>0</v>
          </cell>
          <cell r="AV734">
            <v>9790.8700000000008</v>
          </cell>
          <cell r="AW734">
            <v>700</v>
          </cell>
          <cell r="AX734">
            <v>0</v>
          </cell>
          <cell r="AY734">
            <v>931</v>
          </cell>
          <cell r="AZ734">
            <v>0</v>
          </cell>
          <cell r="BA734">
            <v>0</v>
          </cell>
          <cell r="BB734">
            <v>335.24382907082497</v>
          </cell>
          <cell r="BC734">
            <v>173.8</v>
          </cell>
          <cell r="BD734">
            <v>0</v>
          </cell>
          <cell r="BE734">
            <v>625.90000000000009</v>
          </cell>
          <cell r="BF734">
            <v>21.89</v>
          </cell>
          <cell r="BG734">
            <v>0</v>
          </cell>
          <cell r="BH734">
            <v>2683.2</v>
          </cell>
          <cell r="BI734">
            <v>0</v>
          </cell>
          <cell r="BJ734">
            <v>673.37854866216003</v>
          </cell>
          <cell r="BK734">
            <v>0</v>
          </cell>
          <cell r="BL734">
            <v>0</v>
          </cell>
          <cell r="BM734">
            <v>0</v>
          </cell>
          <cell r="BN734">
            <v>8250</v>
          </cell>
          <cell r="BO734">
            <v>0</v>
          </cell>
          <cell r="BP734">
            <v>0</v>
          </cell>
          <cell r="BQ734">
            <v>48000</v>
          </cell>
          <cell r="BR734">
            <v>0</v>
          </cell>
          <cell r="BS734">
            <v>0</v>
          </cell>
          <cell r="BT734">
            <v>166.70000000000002</v>
          </cell>
          <cell r="BU734">
            <v>0</v>
          </cell>
          <cell r="BV734">
            <v>0</v>
          </cell>
          <cell r="BW734">
            <v>0</v>
          </cell>
          <cell r="BX734">
            <v>34570.300000000003</v>
          </cell>
          <cell r="BY734">
            <v>0</v>
          </cell>
          <cell r="BZ734">
            <v>0</v>
          </cell>
          <cell r="CA734">
            <v>0</v>
          </cell>
          <cell r="CB734">
            <v>0</v>
          </cell>
          <cell r="CC734">
            <v>0</v>
          </cell>
          <cell r="CD734">
            <v>0</v>
          </cell>
          <cell r="CE734">
            <v>2.25</v>
          </cell>
          <cell r="CF734">
            <v>0</v>
          </cell>
          <cell r="CG734">
            <v>529.29999999999995</v>
          </cell>
          <cell r="CH734">
            <v>0</v>
          </cell>
          <cell r="CI734">
            <v>0.33999999999999997</v>
          </cell>
          <cell r="CJ734">
            <v>0</v>
          </cell>
          <cell r="CK734">
            <v>0</v>
          </cell>
          <cell r="CL734">
            <v>0</v>
          </cell>
          <cell r="CM734">
            <v>178.9</v>
          </cell>
          <cell r="CN734">
            <v>0</v>
          </cell>
          <cell r="CO734">
            <v>0</v>
          </cell>
          <cell r="CP734">
            <v>0</v>
          </cell>
          <cell r="CQ734">
            <v>0</v>
          </cell>
          <cell r="CR734">
            <v>0</v>
          </cell>
          <cell r="CS734">
            <v>0</v>
          </cell>
          <cell r="CT734">
            <v>0</v>
          </cell>
          <cell r="CU734">
            <v>0</v>
          </cell>
          <cell r="CV734">
            <v>0</v>
          </cell>
          <cell r="CW734">
            <v>0</v>
          </cell>
          <cell r="CX734">
            <v>0</v>
          </cell>
          <cell r="CY734">
            <v>0</v>
          </cell>
          <cell r="CZ734">
            <v>0</v>
          </cell>
          <cell r="DA734">
            <v>0</v>
          </cell>
          <cell r="DB734">
            <v>0</v>
          </cell>
          <cell r="DC734">
            <v>0</v>
          </cell>
          <cell r="DD734">
            <v>0</v>
          </cell>
          <cell r="DE734">
            <v>0</v>
          </cell>
          <cell r="DF734">
            <v>0</v>
          </cell>
          <cell r="DG734">
            <v>0</v>
          </cell>
          <cell r="DH734">
            <v>0</v>
          </cell>
          <cell r="DI734">
            <v>0</v>
          </cell>
          <cell r="DJ734">
            <v>0</v>
          </cell>
          <cell r="DK734">
            <v>0</v>
          </cell>
          <cell r="DL734">
            <v>0</v>
          </cell>
          <cell r="DM734">
            <v>0</v>
          </cell>
          <cell r="DN734">
            <v>0</v>
          </cell>
          <cell r="DO734">
            <v>0</v>
          </cell>
          <cell r="DP734">
            <v>0</v>
          </cell>
          <cell r="DQ734">
            <v>0</v>
          </cell>
          <cell r="DR734">
            <v>0</v>
          </cell>
          <cell r="DS734">
            <v>0</v>
          </cell>
          <cell r="DT734">
            <v>0</v>
          </cell>
          <cell r="DU734">
            <v>0</v>
          </cell>
          <cell r="DV734">
            <v>0</v>
          </cell>
          <cell r="DW734">
            <v>0</v>
          </cell>
          <cell r="DX734">
            <v>0</v>
          </cell>
          <cell r="DY734">
            <v>0</v>
          </cell>
          <cell r="DZ734">
            <v>0</v>
          </cell>
          <cell r="EA734">
            <v>0</v>
          </cell>
          <cell r="EB734">
            <v>0</v>
          </cell>
          <cell r="EC734">
            <v>0</v>
          </cell>
          <cell r="ED734">
            <v>0</v>
          </cell>
          <cell r="EE734">
            <v>0</v>
          </cell>
          <cell r="EF734">
            <v>0</v>
          </cell>
          <cell r="EG734">
            <v>0</v>
          </cell>
          <cell r="EH734">
            <v>0</v>
          </cell>
          <cell r="EI734">
            <v>0</v>
          </cell>
          <cell r="EJ734">
            <v>3055</v>
          </cell>
          <cell r="EK734"/>
          <cell r="EL734"/>
          <cell r="EM734"/>
          <cell r="EN734"/>
          <cell r="EO734"/>
          <cell r="EP734"/>
          <cell r="EQ734"/>
          <cell r="ER734"/>
          <cell r="ES734"/>
          <cell r="ET734"/>
          <cell r="EU734"/>
          <cell r="EV734"/>
          <cell r="EW734"/>
          <cell r="EX734"/>
          <cell r="EY734"/>
          <cell r="EZ734"/>
          <cell r="FA734"/>
          <cell r="FB734"/>
          <cell r="FC734"/>
          <cell r="FD734"/>
          <cell r="FE734"/>
          <cell r="FF734"/>
          <cell r="FG734"/>
        </row>
        <row r="735">
          <cell r="B735">
            <v>0</v>
          </cell>
          <cell r="C735">
            <v>113.9</v>
          </cell>
          <cell r="D735">
            <v>2000</v>
          </cell>
          <cell r="E735">
            <v>0</v>
          </cell>
          <cell r="F735">
            <v>0</v>
          </cell>
          <cell r="G735">
            <v>0</v>
          </cell>
          <cell r="H735">
            <v>0</v>
          </cell>
          <cell r="I735">
            <v>147</v>
          </cell>
          <cell r="J735">
            <v>0</v>
          </cell>
          <cell r="K735">
            <v>0</v>
          </cell>
          <cell r="L735">
            <v>502.2</v>
          </cell>
          <cell r="M735">
            <v>0</v>
          </cell>
          <cell r="N735">
            <v>0</v>
          </cell>
          <cell r="O735">
            <v>1000</v>
          </cell>
          <cell r="P735">
            <v>0</v>
          </cell>
          <cell r="Q735">
            <v>6300</v>
          </cell>
          <cell r="R735">
            <v>0</v>
          </cell>
          <cell r="S735">
            <v>340.20000000000005</v>
          </cell>
          <cell r="T735">
            <v>5700</v>
          </cell>
          <cell r="U735">
            <v>0</v>
          </cell>
          <cell r="V735">
            <v>0</v>
          </cell>
          <cell r="W735">
            <v>0</v>
          </cell>
          <cell r="X735">
            <v>32002.9</v>
          </cell>
          <cell r="Y735">
            <v>0</v>
          </cell>
          <cell r="Z735">
            <v>0</v>
          </cell>
          <cell r="AA735">
            <v>15932</v>
          </cell>
          <cell r="AB735">
            <v>0</v>
          </cell>
          <cell r="AC735">
            <v>0</v>
          </cell>
          <cell r="AD735">
            <v>55938.47</v>
          </cell>
          <cell r="AE735">
            <v>337.9</v>
          </cell>
          <cell r="AF735">
            <v>0</v>
          </cell>
          <cell r="AG735">
            <v>2398</v>
          </cell>
          <cell r="AH735">
            <v>545</v>
          </cell>
          <cell r="AI735">
            <v>0</v>
          </cell>
          <cell r="AJ735">
            <v>21200</v>
          </cell>
          <cell r="AK735">
            <v>0</v>
          </cell>
          <cell r="AL735">
            <v>0</v>
          </cell>
          <cell r="AM735">
            <v>14200</v>
          </cell>
          <cell r="AN735">
            <v>3919</v>
          </cell>
          <cell r="AO735">
            <v>5550</v>
          </cell>
          <cell r="AP735">
            <v>0</v>
          </cell>
          <cell r="AQ735">
            <v>0</v>
          </cell>
          <cell r="AR735">
            <v>0</v>
          </cell>
          <cell r="AS735">
            <v>9381.7999999999993</v>
          </cell>
          <cell r="AT735">
            <v>0</v>
          </cell>
          <cell r="AU735">
            <v>0</v>
          </cell>
          <cell r="AV735">
            <v>9790.8700000000008</v>
          </cell>
          <cell r="AW735">
            <v>700</v>
          </cell>
          <cell r="AX735">
            <v>0</v>
          </cell>
          <cell r="AY735">
            <v>931</v>
          </cell>
          <cell r="AZ735">
            <v>0</v>
          </cell>
          <cell r="BA735">
            <v>0</v>
          </cell>
          <cell r="BB735">
            <v>176.6720826707668</v>
          </cell>
          <cell r="BC735">
            <v>193.3</v>
          </cell>
          <cell r="BD735">
            <v>0</v>
          </cell>
          <cell r="BE735">
            <v>625.90000000000009</v>
          </cell>
          <cell r="BF735">
            <v>21.89</v>
          </cell>
          <cell r="BG735">
            <v>0</v>
          </cell>
          <cell r="BH735">
            <v>2683.2</v>
          </cell>
          <cell r="BI735">
            <v>0</v>
          </cell>
          <cell r="BJ735">
            <v>507.12769576164459</v>
          </cell>
          <cell r="BK735">
            <v>0</v>
          </cell>
          <cell r="BL735">
            <v>0</v>
          </cell>
          <cell r="BM735">
            <v>0</v>
          </cell>
          <cell r="BN735">
            <v>8250</v>
          </cell>
          <cell r="BO735">
            <v>0</v>
          </cell>
          <cell r="BP735">
            <v>0</v>
          </cell>
          <cell r="BQ735">
            <v>48000</v>
          </cell>
          <cell r="BR735">
            <v>0</v>
          </cell>
          <cell r="BS735">
            <v>0</v>
          </cell>
          <cell r="BT735">
            <v>167.3</v>
          </cell>
          <cell r="BU735">
            <v>0</v>
          </cell>
          <cell r="BV735">
            <v>0</v>
          </cell>
          <cell r="BW735">
            <v>0</v>
          </cell>
          <cell r="BX735">
            <v>34570.29</v>
          </cell>
          <cell r="BY735">
            <v>0</v>
          </cell>
          <cell r="BZ735">
            <v>0</v>
          </cell>
          <cell r="CA735">
            <v>0</v>
          </cell>
          <cell r="CB735">
            <v>0</v>
          </cell>
          <cell r="CC735">
            <v>0</v>
          </cell>
          <cell r="CD735">
            <v>0</v>
          </cell>
          <cell r="CE735">
            <v>2.25</v>
          </cell>
          <cell r="CF735">
            <v>0</v>
          </cell>
          <cell r="CG735">
            <v>11452</v>
          </cell>
          <cell r="CH735">
            <v>0</v>
          </cell>
          <cell r="CI735">
            <v>0.33999999999999997</v>
          </cell>
          <cell r="CJ735">
            <v>0</v>
          </cell>
          <cell r="CK735">
            <v>0</v>
          </cell>
          <cell r="CL735">
            <v>0</v>
          </cell>
          <cell r="CM735">
            <v>0</v>
          </cell>
          <cell r="CN735">
            <v>0</v>
          </cell>
          <cell r="CO735">
            <v>0</v>
          </cell>
          <cell r="CP735">
            <v>0</v>
          </cell>
          <cell r="CQ735">
            <v>0</v>
          </cell>
          <cell r="CR735">
            <v>0</v>
          </cell>
          <cell r="CS735">
            <v>0</v>
          </cell>
          <cell r="CT735">
            <v>0</v>
          </cell>
          <cell r="CU735">
            <v>0</v>
          </cell>
          <cell r="CV735">
            <v>0</v>
          </cell>
          <cell r="CW735">
            <v>0</v>
          </cell>
          <cell r="CX735">
            <v>0</v>
          </cell>
          <cell r="CY735">
            <v>0</v>
          </cell>
          <cell r="CZ735">
            <v>0</v>
          </cell>
          <cell r="DA735">
            <v>0</v>
          </cell>
          <cell r="DB735">
            <v>0</v>
          </cell>
          <cell r="DC735">
            <v>0</v>
          </cell>
          <cell r="DD735">
            <v>0</v>
          </cell>
          <cell r="DE735">
            <v>0</v>
          </cell>
          <cell r="DF735">
            <v>0</v>
          </cell>
          <cell r="DG735">
            <v>0</v>
          </cell>
          <cell r="DH735">
            <v>0</v>
          </cell>
          <cell r="DI735">
            <v>0</v>
          </cell>
          <cell r="DJ735">
            <v>0</v>
          </cell>
          <cell r="DK735">
            <v>0</v>
          </cell>
          <cell r="DL735">
            <v>0</v>
          </cell>
          <cell r="DM735">
            <v>0</v>
          </cell>
          <cell r="DN735">
            <v>0</v>
          </cell>
          <cell r="DO735">
            <v>0</v>
          </cell>
          <cell r="DP735">
            <v>0</v>
          </cell>
          <cell r="DQ735">
            <v>0</v>
          </cell>
          <cell r="DR735">
            <v>0</v>
          </cell>
          <cell r="DS735">
            <v>0</v>
          </cell>
          <cell r="DT735">
            <v>0</v>
          </cell>
          <cell r="DU735">
            <v>0</v>
          </cell>
          <cell r="DV735">
            <v>0</v>
          </cell>
          <cell r="DW735">
            <v>0</v>
          </cell>
          <cell r="DX735">
            <v>0</v>
          </cell>
          <cell r="DY735">
            <v>0</v>
          </cell>
          <cell r="DZ735">
            <v>0</v>
          </cell>
          <cell r="EA735">
            <v>0</v>
          </cell>
          <cell r="EB735">
            <v>0</v>
          </cell>
          <cell r="EC735">
            <v>0</v>
          </cell>
          <cell r="ED735">
            <v>0</v>
          </cell>
          <cell r="EE735">
            <v>0</v>
          </cell>
          <cell r="EF735">
            <v>0</v>
          </cell>
          <cell r="EG735">
            <v>0</v>
          </cell>
          <cell r="EH735">
            <v>0</v>
          </cell>
          <cell r="EI735">
            <v>0</v>
          </cell>
          <cell r="EJ735">
            <v>2973</v>
          </cell>
          <cell r="EK735"/>
          <cell r="EL735"/>
          <cell r="EM735"/>
          <cell r="EN735"/>
          <cell r="EO735"/>
          <cell r="EP735"/>
          <cell r="EQ735"/>
          <cell r="ER735"/>
          <cell r="ES735"/>
          <cell r="ET735"/>
          <cell r="EU735"/>
          <cell r="EV735"/>
          <cell r="EW735"/>
          <cell r="EX735"/>
          <cell r="EY735"/>
          <cell r="EZ735"/>
          <cell r="FA735"/>
          <cell r="FB735"/>
          <cell r="FC735"/>
          <cell r="FD735"/>
          <cell r="FE735"/>
          <cell r="FF735"/>
          <cell r="FG735"/>
        </row>
        <row r="736">
          <cell r="B736">
            <v>0</v>
          </cell>
          <cell r="C736">
            <v>0</v>
          </cell>
          <cell r="D736">
            <v>0</v>
          </cell>
          <cell r="E736">
            <v>0</v>
          </cell>
          <cell r="F736">
            <v>0</v>
          </cell>
          <cell r="G736">
            <v>0</v>
          </cell>
          <cell r="H736">
            <v>0</v>
          </cell>
          <cell r="I736">
            <v>0</v>
          </cell>
          <cell r="J736">
            <v>0</v>
          </cell>
          <cell r="K736">
            <v>0</v>
          </cell>
          <cell r="L736">
            <v>0</v>
          </cell>
          <cell r="M736">
            <v>0</v>
          </cell>
          <cell r="N736">
            <v>0</v>
          </cell>
          <cell r="O736">
            <v>0</v>
          </cell>
          <cell r="P736">
            <v>0</v>
          </cell>
          <cell r="Q736">
            <v>0</v>
          </cell>
          <cell r="R736">
            <v>0</v>
          </cell>
          <cell r="S736">
            <v>0</v>
          </cell>
          <cell r="T736">
            <v>0</v>
          </cell>
          <cell r="U736">
            <v>0</v>
          </cell>
          <cell r="V736">
            <v>0</v>
          </cell>
          <cell r="W736">
            <v>0</v>
          </cell>
          <cell r="X736">
            <v>0</v>
          </cell>
          <cell r="Y736">
            <v>0</v>
          </cell>
          <cell r="Z736">
            <v>0</v>
          </cell>
          <cell r="AA736">
            <v>0</v>
          </cell>
          <cell r="AB736">
            <v>0</v>
          </cell>
          <cell r="AC736">
            <v>0</v>
          </cell>
          <cell r="AD736">
            <v>0</v>
          </cell>
          <cell r="AE736">
            <v>0</v>
          </cell>
          <cell r="AF736">
            <v>0</v>
          </cell>
          <cell r="AG736">
            <v>0</v>
          </cell>
          <cell r="AH736">
            <v>0</v>
          </cell>
          <cell r="AI736">
            <v>0</v>
          </cell>
          <cell r="AJ736">
            <v>-1400</v>
          </cell>
          <cell r="AK736">
            <v>0</v>
          </cell>
          <cell r="AL736">
            <v>0</v>
          </cell>
          <cell r="AM736">
            <v>0</v>
          </cell>
          <cell r="AN736">
            <v>0</v>
          </cell>
          <cell r="AO736">
            <v>0</v>
          </cell>
          <cell r="AP736">
            <v>0</v>
          </cell>
          <cell r="AQ736">
            <v>0</v>
          </cell>
          <cell r="AR736">
            <v>0</v>
          </cell>
          <cell r="AS736">
            <v>0</v>
          </cell>
          <cell r="AT736">
            <v>0</v>
          </cell>
          <cell r="AU736">
            <v>0</v>
          </cell>
          <cell r="AV736">
            <v>0</v>
          </cell>
          <cell r="AW736">
            <v>0</v>
          </cell>
          <cell r="AX736">
            <v>0</v>
          </cell>
          <cell r="AY736">
            <v>0</v>
          </cell>
          <cell r="AZ736">
            <v>0</v>
          </cell>
          <cell r="BA736">
            <v>0</v>
          </cell>
          <cell r="BB736">
            <v>0</v>
          </cell>
          <cell r="BC736">
            <v>0</v>
          </cell>
          <cell r="BD736">
            <v>0</v>
          </cell>
          <cell r="BE736">
            <v>0</v>
          </cell>
          <cell r="BF736">
            <v>0</v>
          </cell>
          <cell r="BG736">
            <v>0</v>
          </cell>
          <cell r="BH736">
            <v>0</v>
          </cell>
          <cell r="BI736">
            <v>0</v>
          </cell>
          <cell r="BJ736">
            <v>0</v>
          </cell>
          <cell r="BK736">
            <v>0</v>
          </cell>
          <cell r="BL736">
            <v>0</v>
          </cell>
          <cell r="BM736">
            <v>0</v>
          </cell>
          <cell r="BN736">
            <v>0</v>
          </cell>
          <cell r="BO736">
            <v>0</v>
          </cell>
          <cell r="BP736">
            <v>0</v>
          </cell>
          <cell r="BQ736">
            <v>0</v>
          </cell>
          <cell r="BR736">
            <v>0</v>
          </cell>
          <cell r="BS736">
            <v>0</v>
          </cell>
          <cell r="BT736">
            <v>0</v>
          </cell>
          <cell r="BU736">
            <v>0</v>
          </cell>
          <cell r="BV736">
            <v>0</v>
          </cell>
          <cell r="BW736">
            <v>0</v>
          </cell>
          <cell r="BX736">
            <v>-1214</v>
          </cell>
          <cell r="BY736">
            <v>0</v>
          </cell>
          <cell r="BZ736">
            <v>0</v>
          </cell>
          <cell r="CA736">
            <v>0</v>
          </cell>
          <cell r="CB736">
            <v>0</v>
          </cell>
          <cell r="CC736">
            <v>0</v>
          </cell>
          <cell r="CD736">
            <v>0</v>
          </cell>
          <cell r="CE736">
            <v>0</v>
          </cell>
          <cell r="CF736">
            <v>0</v>
          </cell>
          <cell r="CG736">
            <v>0</v>
          </cell>
          <cell r="CH736">
            <v>0</v>
          </cell>
          <cell r="CI736">
            <v>0</v>
          </cell>
          <cell r="CJ736">
            <v>0</v>
          </cell>
          <cell r="CK736">
            <v>0</v>
          </cell>
          <cell r="CL736">
            <v>0</v>
          </cell>
          <cell r="CM736">
            <v>-113.2</v>
          </cell>
          <cell r="CN736">
            <v>0</v>
          </cell>
          <cell r="CO736">
            <v>0</v>
          </cell>
          <cell r="CP736">
            <v>0</v>
          </cell>
          <cell r="CQ736">
            <v>0</v>
          </cell>
          <cell r="CR736">
            <v>0</v>
          </cell>
          <cell r="CS736">
            <v>0</v>
          </cell>
          <cell r="CT736">
            <v>0</v>
          </cell>
          <cell r="CU736">
            <v>0</v>
          </cell>
          <cell r="CV736">
            <v>0</v>
          </cell>
          <cell r="CW736">
            <v>0</v>
          </cell>
          <cell r="CX736">
            <v>0</v>
          </cell>
          <cell r="CY736">
            <v>0</v>
          </cell>
          <cell r="CZ736">
            <v>0</v>
          </cell>
          <cell r="DA736">
            <v>0</v>
          </cell>
          <cell r="DB736">
            <v>0</v>
          </cell>
          <cell r="DC736">
            <v>0</v>
          </cell>
          <cell r="DD736">
            <v>0</v>
          </cell>
          <cell r="DE736">
            <v>0</v>
          </cell>
          <cell r="DF736">
            <v>0</v>
          </cell>
          <cell r="DG736">
            <v>0</v>
          </cell>
          <cell r="DH736">
            <v>0</v>
          </cell>
          <cell r="DI736">
            <v>0</v>
          </cell>
          <cell r="DJ736">
            <v>0</v>
          </cell>
          <cell r="DK736">
            <v>0</v>
          </cell>
          <cell r="DL736">
            <v>0</v>
          </cell>
          <cell r="DM736">
            <v>0</v>
          </cell>
          <cell r="DN736">
            <v>0</v>
          </cell>
          <cell r="DO736">
            <v>0</v>
          </cell>
          <cell r="DP736">
            <v>0</v>
          </cell>
          <cell r="DQ736">
            <v>0</v>
          </cell>
          <cell r="DR736">
            <v>0</v>
          </cell>
          <cell r="DS736">
            <v>0</v>
          </cell>
          <cell r="DT736">
            <v>0</v>
          </cell>
          <cell r="DU736">
            <v>0</v>
          </cell>
          <cell r="DV736">
            <v>0</v>
          </cell>
          <cell r="DW736">
            <v>0</v>
          </cell>
          <cell r="DX736">
            <v>0</v>
          </cell>
          <cell r="DY736">
            <v>0</v>
          </cell>
          <cell r="DZ736">
            <v>0</v>
          </cell>
          <cell r="EA736">
            <v>0</v>
          </cell>
          <cell r="EB736">
            <v>0</v>
          </cell>
          <cell r="EC736">
            <v>0</v>
          </cell>
          <cell r="ED736">
            <v>0</v>
          </cell>
          <cell r="EE736">
            <v>0</v>
          </cell>
          <cell r="EF736">
            <v>0</v>
          </cell>
          <cell r="EG736">
            <v>0</v>
          </cell>
          <cell r="EH736">
            <v>0</v>
          </cell>
          <cell r="EI736">
            <v>0</v>
          </cell>
          <cell r="EJ736">
            <v>0</v>
          </cell>
          <cell r="EK736"/>
          <cell r="EL736"/>
          <cell r="EM736"/>
          <cell r="EN736"/>
          <cell r="EO736"/>
          <cell r="EP736"/>
          <cell r="EQ736"/>
          <cell r="ER736"/>
          <cell r="ES736"/>
          <cell r="ET736"/>
          <cell r="EU736"/>
          <cell r="EV736"/>
          <cell r="EW736"/>
          <cell r="EX736"/>
          <cell r="EY736"/>
          <cell r="EZ736"/>
          <cell r="FA736"/>
          <cell r="FB736"/>
          <cell r="FC736"/>
          <cell r="FD736"/>
          <cell r="FE736"/>
          <cell r="FF736"/>
          <cell r="FG736"/>
        </row>
        <row r="737">
          <cell r="B737">
            <v>0</v>
          </cell>
          <cell r="C737">
            <v>0</v>
          </cell>
          <cell r="D737">
            <v>0</v>
          </cell>
          <cell r="E737">
            <v>0</v>
          </cell>
          <cell r="F737">
            <v>0</v>
          </cell>
          <cell r="G737">
            <v>0</v>
          </cell>
          <cell r="H737">
            <v>0</v>
          </cell>
          <cell r="I737">
            <v>0</v>
          </cell>
          <cell r="J737">
            <v>0</v>
          </cell>
          <cell r="K737">
            <v>0</v>
          </cell>
          <cell r="L737">
            <v>0</v>
          </cell>
          <cell r="M737">
            <v>0</v>
          </cell>
          <cell r="N737">
            <v>0</v>
          </cell>
          <cell r="O737">
            <v>0</v>
          </cell>
          <cell r="P737">
            <v>0</v>
          </cell>
          <cell r="Q737">
            <v>0</v>
          </cell>
          <cell r="R737">
            <v>0</v>
          </cell>
          <cell r="S737">
            <v>0</v>
          </cell>
          <cell r="T737">
            <v>0</v>
          </cell>
          <cell r="U737">
            <v>0</v>
          </cell>
          <cell r="V737">
            <v>0</v>
          </cell>
          <cell r="W737">
            <v>0</v>
          </cell>
          <cell r="X737">
            <v>0</v>
          </cell>
          <cell r="Y737">
            <v>0</v>
          </cell>
          <cell r="Z737">
            <v>0</v>
          </cell>
          <cell r="AA737">
            <v>0</v>
          </cell>
          <cell r="AB737">
            <v>0</v>
          </cell>
          <cell r="AC737">
            <v>0</v>
          </cell>
          <cell r="AD737">
            <v>0</v>
          </cell>
          <cell r="AE737">
            <v>0</v>
          </cell>
          <cell r="AF737">
            <v>0</v>
          </cell>
          <cell r="AG737">
            <v>0</v>
          </cell>
          <cell r="AH737">
            <v>0</v>
          </cell>
          <cell r="AI737">
            <v>0</v>
          </cell>
          <cell r="AJ737">
            <v>-1400</v>
          </cell>
          <cell r="AK737">
            <v>0</v>
          </cell>
          <cell r="AL737">
            <v>0</v>
          </cell>
          <cell r="AM737">
            <v>0</v>
          </cell>
          <cell r="AN737">
            <v>0</v>
          </cell>
          <cell r="AO737">
            <v>0</v>
          </cell>
          <cell r="AP737">
            <v>0</v>
          </cell>
          <cell r="AQ737">
            <v>0</v>
          </cell>
          <cell r="AR737">
            <v>0</v>
          </cell>
          <cell r="AS737">
            <v>0</v>
          </cell>
          <cell r="AT737">
            <v>0</v>
          </cell>
          <cell r="AU737">
            <v>0</v>
          </cell>
          <cell r="AV737">
            <v>0</v>
          </cell>
          <cell r="AW737">
            <v>0</v>
          </cell>
          <cell r="AX737">
            <v>0</v>
          </cell>
          <cell r="AY737">
            <v>0</v>
          </cell>
          <cell r="AZ737">
            <v>0</v>
          </cell>
          <cell r="BA737">
            <v>0</v>
          </cell>
          <cell r="BB737">
            <v>0</v>
          </cell>
          <cell r="BC737">
            <v>0</v>
          </cell>
          <cell r="BD737">
            <v>0</v>
          </cell>
          <cell r="BE737">
            <v>0</v>
          </cell>
          <cell r="BF737">
            <v>0</v>
          </cell>
          <cell r="BG737">
            <v>0</v>
          </cell>
          <cell r="BH737">
            <v>0</v>
          </cell>
          <cell r="BI737">
            <v>0</v>
          </cell>
          <cell r="BJ737">
            <v>0</v>
          </cell>
          <cell r="BK737">
            <v>0</v>
          </cell>
          <cell r="BL737">
            <v>0</v>
          </cell>
          <cell r="BM737">
            <v>0</v>
          </cell>
          <cell r="BN737">
            <v>0</v>
          </cell>
          <cell r="BO737">
            <v>0</v>
          </cell>
          <cell r="BP737">
            <v>0</v>
          </cell>
          <cell r="BQ737">
            <v>0</v>
          </cell>
          <cell r="BR737">
            <v>0</v>
          </cell>
          <cell r="BS737">
            <v>0</v>
          </cell>
          <cell r="BT737">
            <v>0</v>
          </cell>
          <cell r="BU737">
            <v>0</v>
          </cell>
          <cell r="BV737">
            <v>0</v>
          </cell>
          <cell r="BW737">
            <v>0</v>
          </cell>
          <cell r="BX737">
            <v>-1214</v>
          </cell>
          <cell r="BY737">
            <v>0</v>
          </cell>
          <cell r="BZ737">
            <v>0</v>
          </cell>
          <cell r="CA737">
            <v>0</v>
          </cell>
          <cell r="CB737">
            <v>0</v>
          </cell>
          <cell r="CC737">
            <v>0</v>
          </cell>
          <cell r="CD737">
            <v>0</v>
          </cell>
          <cell r="CE737">
            <v>0</v>
          </cell>
          <cell r="CF737">
            <v>0</v>
          </cell>
          <cell r="CG737">
            <v>0</v>
          </cell>
          <cell r="CH737">
            <v>0</v>
          </cell>
          <cell r="CI737">
            <v>0</v>
          </cell>
          <cell r="CJ737">
            <v>0</v>
          </cell>
          <cell r="CK737">
            <v>0</v>
          </cell>
          <cell r="CL737">
            <v>0</v>
          </cell>
          <cell r="CM737">
            <v>0</v>
          </cell>
          <cell r="CN737">
            <v>0</v>
          </cell>
          <cell r="CO737">
            <v>0</v>
          </cell>
          <cell r="CP737">
            <v>0</v>
          </cell>
          <cell r="CQ737">
            <v>0</v>
          </cell>
          <cell r="CR737">
            <v>0</v>
          </cell>
          <cell r="CS737">
            <v>0</v>
          </cell>
          <cell r="CT737">
            <v>0</v>
          </cell>
          <cell r="CU737">
            <v>0</v>
          </cell>
          <cell r="CV737">
            <v>0</v>
          </cell>
          <cell r="CW737">
            <v>0</v>
          </cell>
          <cell r="CX737">
            <v>0</v>
          </cell>
          <cell r="CY737">
            <v>0</v>
          </cell>
          <cell r="CZ737">
            <v>0</v>
          </cell>
          <cell r="DA737">
            <v>0</v>
          </cell>
          <cell r="DB737">
            <v>0</v>
          </cell>
          <cell r="DC737">
            <v>0</v>
          </cell>
          <cell r="DD737">
            <v>0</v>
          </cell>
          <cell r="DE737">
            <v>0</v>
          </cell>
          <cell r="DF737">
            <v>0</v>
          </cell>
          <cell r="DG737">
            <v>0</v>
          </cell>
          <cell r="DH737">
            <v>0</v>
          </cell>
          <cell r="DI737">
            <v>0</v>
          </cell>
          <cell r="DJ737">
            <v>0</v>
          </cell>
          <cell r="DK737">
            <v>0</v>
          </cell>
          <cell r="DL737">
            <v>0</v>
          </cell>
          <cell r="DM737">
            <v>0</v>
          </cell>
          <cell r="DN737">
            <v>0</v>
          </cell>
          <cell r="DO737">
            <v>0</v>
          </cell>
          <cell r="DP737">
            <v>0</v>
          </cell>
          <cell r="DQ737">
            <v>0</v>
          </cell>
          <cell r="DR737">
            <v>0</v>
          </cell>
          <cell r="DS737">
            <v>0</v>
          </cell>
          <cell r="DT737">
            <v>0</v>
          </cell>
          <cell r="DU737">
            <v>0</v>
          </cell>
          <cell r="DV737">
            <v>0</v>
          </cell>
          <cell r="DW737">
            <v>0</v>
          </cell>
          <cell r="DX737">
            <v>0</v>
          </cell>
          <cell r="DY737">
            <v>0</v>
          </cell>
          <cell r="DZ737">
            <v>0</v>
          </cell>
          <cell r="EA737">
            <v>0</v>
          </cell>
          <cell r="EB737">
            <v>0</v>
          </cell>
          <cell r="EC737">
            <v>0</v>
          </cell>
          <cell r="ED737">
            <v>0</v>
          </cell>
          <cell r="EE737">
            <v>0</v>
          </cell>
          <cell r="EF737">
            <v>0</v>
          </cell>
          <cell r="EG737">
            <v>0</v>
          </cell>
          <cell r="EH737">
            <v>0</v>
          </cell>
          <cell r="EI737">
            <v>0</v>
          </cell>
          <cell r="EJ737">
            <v>0</v>
          </cell>
          <cell r="EK737"/>
          <cell r="EL737"/>
          <cell r="EM737"/>
          <cell r="EN737"/>
          <cell r="EO737"/>
          <cell r="EP737"/>
          <cell r="EQ737"/>
          <cell r="ER737"/>
          <cell r="ES737"/>
          <cell r="ET737"/>
          <cell r="EU737"/>
          <cell r="EV737"/>
          <cell r="EW737"/>
          <cell r="EX737"/>
          <cell r="EY737"/>
          <cell r="EZ737"/>
          <cell r="FA737"/>
          <cell r="FB737"/>
          <cell r="FC737"/>
          <cell r="FD737"/>
          <cell r="FE737"/>
          <cell r="FF737"/>
          <cell r="FG737"/>
        </row>
        <row r="738">
          <cell r="B738">
            <v>12000</v>
          </cell>
          <cell r="C738">
            <v>113.9</v>
          </cell>
          <cell r="D738">
            <v>3170</v>
          </cell>
          <cell r="E738">
            <v>900</v>
          </cell>
          <cell r="F738">
            <v>0</v>
          </cell>
          <cell r="G738">
            <v>0</v>
          </cell>
          <cell r="H738">
            <v>394.25</v>
          </cell>
          <cell r="I738">
            <v>1382.4</v>
          </cell>
          <cell r="J738">
            <v>2785</v>
          </cell>
          <cell r="K738">
            <v>68.45</v>
          </cell>
          <cell r="L738">
            <v>483.1</v>
          </cell>
          <cell r="M738">
            <v>1346</v>
          </cell>
          <cell r="N738">
            <v>38.299999999999997</v>
          </cell>
          <cell r="O738">
            <v>1000</v>
          </cell>
          <cell r="P738">
            <v>0</v>
          </cell>
          <cell r="Q738">
            <v>6300</v>
          </cell>
          <cell r="R738">
            <v>0</v>
          </cell>
          <cell r="S738">
            <v>340.20000000000005</v>
          </cell>
          <cell r="T738">
            <v>5700</v>
          </cell>
          <cell r="U738">
            <v>0</v>
          </cell>
          <cell r="V738">
            <v>1349</v>
          </cell>
          <cell r="W738">
            <v>1073</v>
          </cell>
          <cell r="X738">
            <v>32002.9</v>
          </cell>
          <cell r="Y738">
            <v>88.826999999999998</v>
          </cell>
          <cell r="Z738">
            <v>163.5</v>
          </cell>
          <cell r="AA738">
            <v>16034.499999999998</v>
          </cell>
          <cell r="AB738">
            <v>0</v>
          </cell>
          <cell r="AC738">
            <v>0</v>
          </cell>
          <cell r="AD738">
            <v>74695.69</v>
          </cell>
          <cell r="AE738">
            <v>1869.77</v>
          </cell>
          <cell r="AF738">
            <v>829.36700000000008</v>
          </cell>
          <cell r="AG738">
            <v>0</v>
          </cell>
          <cell r="AH738">
            <v>395.9</v>
          </cell>
          <cell r="AI738">
            <v>0</v>
          </cell>
          <cell r="AJ738">
            <v>19800</v>
          </cell>
          <cell r="AK738">
            <v>0</v>
          </cell>
          <cell r="AL738">
            <v>0</v>
          </cell>
          <cell r="AM738">
            <v>47300</v>
          </cell>
          <cell r="AN738">
            <v>3494</v>
          </cell>
          <cell r="AO738">
            <v>5550</v>
          </cell>
          <cell r="AP738">
            <v>0</v>
          </cell>
          <cell r="AQ738">
            <v>0</v>
          </cell>
          <cell r="AR738">
            <v>0</v>
          </cell>
          <cell r="AS738">
            <v>9268.6</v>
          </cell>
          <cell r="AT738">
            <v>193.92000000000002</v>
          </cell>
          <cell r="AU738">
            <v>0</v>
          </cell>
          <cell r="AV738">
            <v>9722</v>
          </cell>
          <cell r="AW738">
            <v>700</v>
          </cell>
          <cell r="AX738">
            <v>0</v>
          </cell>
          <cell r="AY738">
            <v>20042</v>
          </cell>
          <cell r="AZ738">
            <v>3202.9100000000003</v>
          </cell>
          <cell r="BA738">
            <v>288</v>
          </cell>
          <cell r="BB738">
            <v>714.83781986666804</v>
          </cell>
          <cell r="BC738">
            <v>954.3</v>
          </cell>
          <cell r="BD738">
            <v>0</v>
          </cell>
          <cell r="BE738">
            <v>875.30000000000007</v>
          </cell>
          <cell r="BF738">
            <v>182.88</v>
          </cell>
          <cell r="BG738">
            <v>0</v>
          </cell>
          <cell r="BH738">
            <v>2683.2</v>
          </cell>
          <cell r="BI738">
            <v>2020.2600000000002</v>
          </cell>
          <cell r="BJ738">
            <v>1687.42</v>
          </cell>
          <cell r="BK738">
            <v>249.8</v>
          </cell>
          <cell r="BL738">
            <v>68.199999999999989</v>
          </cell>
          <cell r="BM738">
            <v>0</v>
          </cell>
          <cell r="BN738">
            <v>8250</v>
          </cell>
          <cell r="BO738">
            <v>2572.0518440975939</v>
          </cell>
          <cell r="BP738">
            <v>789.81722267461294</v>
          </cell>
          <cell r="BQ738">
            <v>48000</v>
          </cell>
          <cell r="BR738">
            <v>1779.39</v>
          </cell>
          <cell r="BS738">
            <v>7467.2364667936563</v>
          </cell>
          <cell r="BT738">
            <v>5315</v>
          </cell>
          <cell r="BU738">
            <v>946.7</v>
          </cell>
          <cell r="BV738">
            <v>12538.517</v>
          </cell>
          <cell r="BW738">
            <v>-1088.6399999999999</v>
          </cell>
          <cell r="BX738">
            <v>39072.450000000004</v>
          </cell>
          <cell r="BY738">
            <v>0</v>
          </cell>
          <cell r="BZ738">
            <v>0.60899999999999999</v>
          </cell>
          <cell r="CA738">
            <v>71.5</v>
          </cell>
          <cell r="CB738">
            <v>26.5</v>
          </cell>
          <cell r="CC738">
            <v>405</v>
          </cell>
          <cell r="CD738">
            <v>1170</v>
          </cell>
          <cell r="CE738">
            <v>24.93</v>
          </cell>
          <cell r="CF738">
            <v>0</v>
          </cell>
          <cell r="CG738">
            <v>529.29999999999995</v>
          </cell>
          <cell r="CH738">
            <v>0</v>
          </cell>
          <cell r="CI738">
            <v>24.249999999999996</v>
          </cell>
          <cell r="CJ738">
            <v>404.64000000000004</v>
          </cell>
          <cell r="CK738">
            <v>27.299999999999997</v>
          </cell>
          <cell r="CL738">
            <v>2434</v>
          </cell>
          <cell r="CM738">
            <v>226.10000000000002</v>
          </cell>
          <cell r="CN738">
            <v>230</v>
          </cell>
          <cell r="CO738">
            <v>440.90000000000003</v>
          </cell>
          <cell r="CP738">
            <v>71.400000000000006</v>
          </cell>
          <cell r="CQ738">
            <v>0</v>
          </cell>
          <cell r="CR738">
            <v>0</v>
          </cell>
          <cell r="CS738">
            <v>0</v>
          </cell>
          <cell r="CT738">
            <v>0</v>
          </cell>
          <cell r="CU738">
            <v>0</v>
          </cell>
          <cell r="CV738">
            <v>1644</v>
          </cell>
          <cell r="CW738">
            <v>0</v>
          </cell>
          <cell r="CX738">
            <v>0</v>
          </cell>
          <cell r="CY738">
            <v>0</v>
          </cell>
          <cell r="CZ738">
            <v>2025.104</v>
          </cell>
          <cell r="DA738">
            <v>969.6</v>
          </cell>
          <cell r="DB738">
            <v>0</v>
          </cell>
          <cell r="DC738">
            <v>0</v>
          </cell>
          <cell r="DD738">
            <v>0</v>
          </cell>
          <cell r="DE738">
            <v>0</v>
          </cell>
          <cell r="DF738">
            <v>0</v>
          </cell>
          <cell r="DG738">
            <v>0</v>
          </cell>
          <cell r="DH738">
            <v>988.05100000000004</v>
          </cell>
          <cell r="DI738">
            <v>0</v>
          </cell>
          <cell r="DJ738">
            <v>0</v>
          </cell>
          <cell r="DK738">
            <v>94.317999999999998</v>
          </cell>
          <cell r="DL738">
            <v>281.55</v>
          </cell>
          <cell r="DM738">
            <v>0</v>
          </cell>
          <cell r="DN738">
            <v>0</v>
          </cell>
          <cell r="DO738">
            <v>0</v>
          </cell>
          <cell r="DP738">
            <v>0</v>
          </cell>
          <cell r="DQ738">
            <v>0</v>
          </cell>
          <cell r="DR738">
            <v>0</v>
          </cell>
          <cell r="DS738">
            <v>596</v>
          </cell>
          <cell r="DT738">
            <v>0</v>
          </cell>
          <cell r="DU738">
            <v>0</v>
          </cell>
          <cell r="DV738">
            <v>0</v>
          </cell>
          <cell r="DW738">
            <v>752</v>
          </cell>
          <cell r="DX738">
            <v>65.912788999999989</v>
          </cell>
          <cell r="DY738">
            <v>44.38</v>
          </cell>
          <cell r="DZ738">
            <v>0</v>
          </cell>
          <cell r="EA738">
            <v>555</v>
          </cell>
          <cell r="EB738">
            <v>2642.7</v>
          </cell>
          <cell r="EC738">
            <v>27.450000000000003</v>
          </cell>
          <cell r="ED738">
            <v>197.40332270477381</v>
          </cell>
          <cell r="EE738">
            <v>28.5</v>
          </cell>
          <cell r="EF738">
            <v>306</v>
          </cell>
          <cell r="EG738">
            <v>7.879999999999999</v>
          </cell>
          <cell r="EH738">
            <v>53.2</v>
          </cell>
          <cell r="EI738">
            <v>414</v>
          </cell>
          <cell r="EJ738">
            <v>4950</v>
          </cell>
          <cell r="EK738"/>
          <cell r="EL738"/>
          <cell r="EM738"/>
          <cell r="EN738"/>
          <cell r="EO738"/>
          <cell r="EP738"/>
          <cell r="EQ738"/>
          <cell r="ER738"/>
          <cell r="ES738"/>
          <cell r="ET738"/>
          <cell r="EU738"/>
          <cell r="EV738"/>
          <cell r="EW738"/>
          <cell r="EX738"/>
          <cell r="EY738"/>
          <cell r="EZ738"/>
          <cell r="FA738"/>
          <cell r="FB738"/>
          <cell r="FC738"/>
          <cell r="FD738"/>
          <cell r="FE738"/>
          <cell r="FF738"/>
          <cell r="FG738"/>
        </row>
        <row r="739">
          <cell r="B739">
            <v>12000</v>
          </cell>
          <cell r="C739">
            <v>113.9</v>
          </cell>
          <cell r="D739">
            <v>3170</v>
          </cell>
          <cell r="E739">
            <v>900</v>
          </cell>
          <cell r="F739">
            <v>0</v>
          </cell>
          <cell r="G739">
            <v>0</v>
          </cell>
          <cell r="H739">
            <v>392.77</v>
          </cell>
          <cell r="I739">
            <v>1225.4000000000001</v>
          </cell>
          <cell r="J739">
            <v>2785</v>
          </cell>
          <cell r="K739">
            <v>72.569999999999993</v>
          </cell>
          <cell r="L739">
            <v>502.2</v>
          </cell>
          <cell r="M739">
            <v>0</v>
          </cell>
          <cell r="N739">
            <v>42.099999999999994</v>
          </cell>
          <cell r="O739">
            <v>1000</v>
          </cell>
          <cell r="P739">
            <v>0</v>
          </cell>
          <cell r="Q739">
            <v>6300</v>
          </cell>
          <cell r="R739">
            <v>0</v>
          </cell>
          <cell r="S739">
            <v>340.20000000000005</v>
          </cell>
          <cell r="T739">
            <v>5700</v>
          </cell>
          <cell r="U739">
            <v>0</v>
          </cell>
          <cell r="V739">
            <v>1349</v>
          </cell>
          <cell r="W739">
            <v>1073</v>
          </cell>
          <cell r="X739">
            <v>32002.9</v>
          </cell>
          <cell r="Y739">
            <v>88.826999999999998</v>
          </cell>
          <cell r="Z739">
            <v>163.5</v>
          </cell>
          <cell r="AA739">
            <v>16034.5</v>
          </cell>
          <cell r="AB739">
            <v>0</v>
          </cell>
          <cell r="AC739">
            <v>0</v>
          </cell>
          <cell r="AD739">
            <v>74695.67</v>
          </cell>
          <cell r="AE739">
            <v>1869.77</v>
          </cell>
          <cell r="AF739">
            <v>829.36700000000008</v>
          </cell>
          <cell r="AG739">
            <v>2398</v>
          </cell>
          <cell r="AH739">
            <v>545</v>
          </cell>
          <cell r="AI739">
            <v>0</v>
          </cell>
          <cell r="AJ739">
            <v>19800</v>
          </cell>
          <cell r="AK739">
            <v>0</v>
          </cell>
          <cell r="AL739">
            <v>0</v>
          </cell>
          <cell r="AM739">
            <v>47300</v>
          </cell>
          <cell r="AN739">
            <v>3494</v>
          </cell>
          <cell r="AO739">
            <v>5550</v>
          </cell>
          <cell r="AP739">
            <v>0</v>
          </cell>
          <cell r="AQ739">
            <v>0</v>
          </cell>
          <cell r="AR739">
            <v>0</v>
          </cell>
          <cell r="AS739">
            <v>10038.799999999999</v>
          </cell>
          <cell r="AT739">
            <v>119.24</v>
          </cell>
          <cell r="AU739">
            <v>0</v>
          </cell>
          <cell r="AV739">
            <v>9722</v>
          </cell>
          <cell r="AW739">
            <v>700</v>
          </cell>
          <cell r="AX739">
            <v>0</v>
          </cell>
          <cell r="AY739">
            <v>20042</v>
          </cell>
          <cell r="AZ739">
            <v>2108.1</v>
          </cell>
          <cell r="BA739">
            <v>995</v>
          </cell>
          <cell r="BB739">
            <v>711.96775588906985</v>
          </cell>
          <cell r="BC739">
            <v>908.7</v>
          </cell>
          <cell r="BD739">
            <v>0</v>
          </cell>
          <cell r="BE739">
            <v>875.30000000000007</v>
          </cell>
          <cell r="BF739">
            <v>182.88</v>
          </cell>
          <cell r="BG739">
            <v>0</v>
          </cell>
          <cell r="BH739">
            <v>2683.2</v>
          </cell>
          <cell r="BI739">
            <v>2020.2600000000002</v>
          </cell>
          <cell r="BJ739">
            <v>1263.0655675171147</v>
          </cell>
          <cell r="BK739">
            <v>249.75</v>
          </cell>
          <cell r="BL739">
            <v>68.199999999999989</v>
          </cell>
          <cell r="BM739">
            <v>0</v>
          </cell>
          <cell r="BN739">
            <v>8250</v>
          </cell>
          <cell r="BO739">
            <v>2572.0518440975939</v>
          </cell>
          <cell r="BP739">
            <v>789.81722267461294</v>
          </cell>
          <cell r="BQ739">
            <v>48000</v>
          </cell>
          <cell r="BR739">
            <v>1699.5400000000002</v>
          </cell>
          <cell r="BS739">
            <v>7465.7273723017697</v>
          </cell>
          <cell r="BT739">
            <v>5349</v>
          </cell>
          <cell r="BU739">
            <v>856.31999999999994</v>
          </cell>
          <cell r="BV739">
            <v>12538.517</v>
          </cell>
          <cell r="BW739">
            <v>-1104.1599999999999</v>
          </cell>
          <cell r="BX739">
            <v>39325.020000000004</v>
          </cell>
          <cell r="BY739">
            <v>0</v>
          </cell>
          <cell r="BZ739">
            <v>0.60899999999999999</v>
          </cell>
          <cell r="CA739">
            <v>69.5</v>
          </cell>
          <cell r="CB739">
            <v>26.5</v>
          </cell>
          <cell r="CC739">
            <v>405</v>
          </cell>
          <cell r="CD739">
            <v>1170</v>
          </cell>
          <cell r="CE739">
            <v>24.949999999999996</v>
          </cell>
          <cell r="CF739">
            <v>0</v>
          </cell>
          <cell r="CG739">
            <v>13234</v>
          </cell>
          <cell r="CH739">
            <v>0</v>
          </cell>
          <cell r="CI739">
            <v>24.249999999999996</v>
          </cell>
          <cell r="CJ739">
            <v>404.64000000000004</v>
          </cell>
          <cell r="CK739">
            <v>84.4</v>
          </cell>
          <cell r="CL739">
            <v>2434</v>
          </cell>
          <cell r="CM739">
            <v>0</v>
          </cell>
          <cell r="CN739">
            <v>230</v>
          </cell>
          <cell r="CO739">
            <v>440.90000000000003</v>
          </cell>
          <cell r="CP739">
            <v>67</v>
          </cell>
          <cell r="CQ739">
            <v>0</v>
          </cell>
          <cell r="CR739">
            <v>0</v>
          </cell>
          <cell r="CS739">
            <v>0</v>
          </cell>
          <cell r="CT739">
            <v>0</v>
          </cell>
          <cell r="CU739">
            <v>0</v>
          </cell>
          <cell r="CV739">
            <v>2903</v>
          </cell>
          <cell r="CW739">
            <v>0</v>
          </cell>
          <cell r="CX739">
            <v>0</v>
          </cell>
          <cell r="CY739">
            <v>0</v>
          </cell>
          <cell r="CZ739">
            <v>3496.8440000000001</v>
          </cell>
          <cell r="DA739">
            <v>922</v>
          </cell>
          <cell r="DB739">
            <v>0</v>
          </cell>
          <cell r="DC739">
            <v>0</v>
          </cell>
          <cell r="DD739">
            <v>0</v>
          </cell>
          <cell r="DE739">
            <v>0</v>
          </cell>
          <cell r="DF739">
            <v>0</v>
          </cell>
          <cell r="DG739">
            <v>0</v>
          </cell>
          <cell r="DH739">
            <v>1048.807</v>
          </cell>
          <cell r="DI739">
            <v>0</v>
          </cell>
          <cell r="DJ739">
            <v>0</v>
          </cell>
          <cell r="DK739">
            <v>279.51600000000002</v>
          </cell>
          <cell r="DL739">
            <v>294.11700000000002</v>
          </cell>
          <cell r="DM739">
            <v>0</v>
          </cell>
          <cell r="DN739">
            <v>0</v>
          </cell>
          <cell r="DO739">
            <v>0</v>
          </cell>
          <cell r="DP739">
            <v>0</v>
          </cell>
          <cell r="DQ739">
            <v>0</v>
          </cell>
          <cell r="DR739">
            <v>0</v>
          </cell>
          <cell r="DS739">
            <v>596</v>
          </cell>
          <cell r="DT739">
            <v>0</v>
          </cell>
          <cell r="DU739">
            <v>0</v>
          </cell>
          <cell r="DV739">
            <v>0</v>
          </cell>
          <cell r="DW739">
            <v>752</v>
          </cell>
          <cell r="DX739">
            <v>63.60783922051391</v>
          </cell>
          <cell r="DY739">
            <v>46.180000000000007</v>
          </cell>
          <cell r="DZ739">
            <v>0</v>
          </cell>
          <cell r="EA739">
            <v>555</v>
          </cell>
          <cell r="EB739">
            <v>2375.6000000000004</v>
          </cell>
          <cell r="EC739">
            <v>27.450000000000003</v>
          </cell>
          <cell r="ED739">
            <v>197.40332270477381</v>
          </cell>
          <cell r="EE739">
            <v>20.8</v>
          </cell>
          <cell r="EF739">
            <v>271</v>
          </cell>
          <cell r="EG739">
            <v>7.879999999999999</v>
          </cell>
          <cell r="EH739">
            <v>388.86838548387118</v>
          </cell>
          <cell r="EI739">
            <v>414</v>
          </cell>
          <cell r="EJ739">
            <v>4956</v>
          </cell>
          <cell r="EK739"/>
          <cell r="EL739"/>
          <cell r="EM739"/>
          <cell r="EN739"/>
          <cell r="EO739"/>
          <cell r="EP739"/>
          <cell r="EQ739"/>
          <cell r="ER739"/>
          <cell r="ES739"/>
          <cell r="ET739"/>
          <cell r="EU739"/>
          <cell r="EV739"/>
          <cell r="EW739"/>
          <cell r="EX739"/>
          <cell r="EY739"/>
          <cell r="EZ739"/>
          <cell r="FA739"/>
          <cell r="FB739"/>
          <cell r="FC739"/>
          <cell r="FD739"/>
          <cell r="FE739"/>
          <cell r="FF739"/>
          <cell r="FG739"/>
        </row>
        <row r="740">
          <cell r="B740"/>
          <cell r="C740"/>
          <cell r="D740"/>
          <cell r="E740"/>
          <cell r="F740"/>
          <cell r="G740"/>
          <cell r="H740"/>
          <cell r="I740"/>
          <cell r="K740"/>
          <cell r="L740"/>
          <cell r="M740"/>
          <cell r="N740"/>
          <cell r="O740"/>
          <cell r="P740"/>
          <cell r="Q740"/>
          <cell r="R740"/>
          <cell r="S740"/>
          <cell r="T740"/>
          <cell r="U740"/>
          <cell r="W740"/>
          <cell r="X740"/>
          <cell r="Y740"/>
          <cell r="Z740"/>
          <cell r="AA740"/>
          <cell r="AB740"/>
          <cell r="AC740"/>
          <cell r="AD740"/>
          <cell r="AE740"/>
          <cell r="AF740"/>
          <cell r="AG740"/>
          <cell r="AH740"/>
          <cell r="AI740"/>
          <cell r="AJ740"/>
          <cell r="AK740"/>
          <cell r="AL740"/>
          <cell r="AM740"/>
          <cell r="AN740"/>
          <cell r="AO740"/>
          <cell r="AP740"/>
          <cell r="AQ740"/>
          <cell r="AR740"/>
          <cell r="AS740"/>
          <cell r="AT740"/>
          <cell r="AU740"/>
          <cell r="AV740"/>
          <cell r="AW740"/>
          <cell r="AX740"/>
          <cell r="AY740"/>
          <cell r="AZ740"/>
          <cell r="BA740"/>
          <cell r="BB740"/>
          <cell r="BC740"/>
          <cell r="BD740"/>
          <cell r="BE740"/>
          <cell r="BF740"/>
          <cell r="BG740"/>
          <cell r="BH740"/>
          <cell r="BI740"/>
          <cell r="BJ740"/>
          <cell r="BK740"/>
          <cell r="BL740"/>
          <cell r="BM740"/>
          <cell r="BN740"/>
          <cell r="BO740"/>
          <cell r="BP740"/>
          <cell r="BQ740"/>
          <cell r="BR740"/>
          <cell r="BS740"/>
          <cell r="BT740"/>
          <cell r="BU740"/>
          <cell r="BV740"/>
          <cell r="BW740"/>
          <cell r="BX740"/>
          <cell r="BY740"/>
          <cell r="BZ740"/>
          <cell r="CA740"/>
          <cell r="CB740"/>
          <cell r="CC740"/>
          <cell r="CD740"/>
          <cell r="CE740"/>
          <cell r="CF740"/>
          <cell r="CG740"/>
          <cell r="CH740"/>
          <cell r="CI740"/>
          <cell r="CJ740"/>
          <cell r="CK740"/>
          <cell r="CL740"/>
          <cell r="CM740"/>
          <cell r="CN740"/>
          <cell r="CO740"/>
          <cell r="CP740"/>
          <cell r="CQ740"/>
          <cell r="CR740"/>
          <cell r="CS740"/>
          <cell r="CT740"/>
          <cell r="CU740"/>
          <cell r="CV740"/>
          <cell r="CW740"/>
          <cell r="CX740"/>
          <cell r="CY740"/>
          <cell r="CZ740"/>
          <cell r="DA740"/>
          <cell r="DB740"/>
          <cell r="DC740"/>
          <cell r="DD740"/>
          <cell r="DE740"/>
          <cell r="DF740"/>
          <cell r="DG740"/>
          <cell r="DH740"/>
          <cell r="DI740"/>
          <cell r="DJ740"/>
          <cell r="DK740"/>
          <cell r="DL740"/>
          <cell r="DM740"/>
          <cell r="DN740"/>
          <cell r="DO740"/>
          <cell r="DP740"/>
          <cell r="DQ740"/>
          <cell r="DR740"/>
          <cell r="DS740"/>
          <cell r="DT740"/>
          <cell r="DU740"/>
          <cell r="DV740"/>
          <cell r="DW740"/>
          <cell r="DX740"/>
          <cell r="DY740"/>
          <cell r="DZ740"/>
          <cell r="EA740"/>
          <cell r="EB740"/>
          <cell r="EC740"/>
          <cell r="ED740"/>
          <cell r="EE740"/>
          <cell r="EF740"/>
          <cell r="EH740"/>
          <cell r="EI740"/>
          <cell r="EJ740"/>
          <cell r="EK740"/>
          <cell r="EL740"/>
          <cell r="EM740"/>
          <cell r="EN740"/>
          <cell r="EO740"/>
          <cell r="EP740"/>
          <cell r="EQ740"/>
          <cell r="ER740"/>
          <cell r="ES740"/>
          <cell r="ET740"/>
          <cell r="EU740"/>
          <cell r="EV740"/>
          <cell r="EW740"/>
          <cell r="EX740"/>
          <cell r="EY740"/>
          <cell r="EZ740"/>
          <cell r="FA740"/>
          <cell r="FB740"/>
          <cell r="FC740"/>
          <cell r="FD740"/>
          <cell r="FE740"/>
          <cell r="FF740"/>
          <cell r="FG740"/>
        </row>
        <row r="741">
          <cell r="B741"/>
          <cell r="C741"/>
          <cell r="D741"/>
          <cell r="E741"/>
          <cell r="F741"/>
          <cell r="G741"/>
          <cell r="H741"/>
          <cell r="I741"/>
          <cell r="K741"/>
          <cell r="L741"/>
          <cell r="M741"/>
          <cell r="N741"/>
          <cell r="O741"/>
          <cell r="P741"/>
          <cell r="Q741"/>
          <cell r="R741"/>
          <cell r="S741"/>
          <cell r="T741"/>
          <cell r="U741"/>
          <cell r="W741"/>
          <cell r="X741"/>
          <cell r="Y741"/>
          <cell r="Z741"/>
          <cell r="AA741"/>
          <cell r="AB741"/>
          <cell r="AC741"/>
          <cell r="AD741"/>
          <cell r="AE741"/>
          <cell r="AF741"/>
          <cell r="AG741"/>
          <cell r="AH741"/>
          <cell r="AI741"/>
          <cell r="AJ741"/>
          <cell r="AK741"/>
          <cell r="AL741"/>
          <cell r="AM741"/>
          <cell r="AN741"/>
          <cell r="AO741"/>
          <cell r="AP741"/>
          <cell r="AQ741"/>
          <cell r="AR741"/>
          <cell r="AS741"/>
          <cell r="AT741"/>
          <cell r="AU741"/>
          <cell r="AV741"/>
          <cell r="AW741"/>
          <cell r="AX741"/>
          <cell r="AY741"/>
          <cell r="AZ741"/>
          <cell r="BA741"/>
          <cell r="BB741"/>
          <cell r="BC741"/>
          <cell r="BD741"/>
          <cell r="BE741"/>
          <cell r="BF741"/>
          <cell r="BG741"/>
          <cell r="BH741"/>
          <cell r="BI741"/>
          <cell r="BJ741"/>
          <cell r="BK741"/>
          <cell r="BL741"/>
          <cell r="BM741"/>
          <cell r="BN741"/>
          <cell r="BO741"/>
          <cell r="BP741"/>
          <cell r="BQ741"/>
          <cell r="BR741"/>
          <cell r="BS741"/>
          <cell r="BT741"/>
          <cell r="BU741"/>
          <cell r="BV741"/>
          <cell r="BW741"/>
          <cell r="BX741"/>
          <cell r="BY741"/>
          <cell r="BZ741"/>
          <cell r="CA741"/>
          <cell r="CB741"/>
          <cell r="CC741"/>
          <cell r="CD741"/>
          <cell r="CE741"/>
          <cell r="CF741"/>
          <cell r="CG741"/>
          <cell r="CH741"/>
          <cell r="CI741"/>
          <cell r="CJ741"/>
          <cell r="CK741"/>
          <cell r="CL741"/>
          <cell r="CM741"/>
          <cell r="CN741"/>
          <cell r="CO741"/>
          <cell r="CP741"/>
          <cell r="CQ741"/>
          <cell r="CR741"/>
          <cell r="CS741"/>
          <cell r="CT741"/>
          <cell r="CU741"/>
          <cell r="CV741"/>
          <cell r="CW741"/>
          <cell r="CX741"/>
          <cell r="CY741"/>
          <cell r="CZ741"/>
          <cell r="DA741"/>
          <cell r="DB741"/>
          <cell r="DC741"/>
          <cell r="DD741"/>
          <cell r="DE741"/>
          <cell r="DF741"/>
          <cell r="DG741"/>
          <cell r="DH741"/>
          <cell r="DI741"/>
          <cell r="DJ741"/>
          <cell r="DK741"/>
          <cell r="DL741"/>
          <cell r="DM741"/>
          <cell r="DN741"/>
          <cell r="DO741"/>
          <cell r="DP741"/>
          <cell r="DQ741"/>
          <cell r="DR741"/>
          <cell r="DS741"/>
          <cell r="DT741"/>
          <cell r="DU741"/>
          <cell r="DV741"/>
          <cell r="DW741"/>
          <cell r="DX741"/>
          <cell r="DY741"/>
          <cell r="DZ741"/>
          <cell r="EA741"/>
          <cell r="EB741"/>
          <cell r="EC741"/>
          <cell r="ED741"/>
          <cell r="EE741"/>
          <cell r="EF741"/>
          <cell r="EH741"/>
          <cell r="EI741"/>
          <cell r="EJ741"/>
          <cell r="EK741"/>
          <cell r="EL741"/>
          <cell r="EM741"/>
          <cell r="EN741"/>
          <cell r="EO741"/>
          <cell r="EP741"/>
          <cell r="EQ741"/>
          <cell r="ER741"/>
          <cell r="ES741"/>
          <cell r="ET741"/>
          <cell r="EU741"/>
          <cell r="EV741"/>
          <cell r="EW741"/>
          <cell r="EX741"/>
          <cell r="EY741"/>
          <cell r="EZ741"/>
          <cell r="FA741"/>
          <cell r="FB741"/>
          <cell r="FC741"/>
          <cell r="FD741"/>
          <cell r="FE741"/>
          <cell r="FF741"/>
          <cell r="FG741"/>
        </row>
        <row r="742">
          <cell r="B742"/>
          <cell r="C742"/>
          <cell r="D742"/>
          <cell r="E742"/>
          <cell r="F742"/>
          <cell r="G742"/>
          <cell r="H742"/>
          <cell r="I742"/>
          <cell r="K742"/>
          <cell r="L742"/>
          <cell r="M742"/>
          <cell r="N742"/>
          <cell r="O742"/>
          <cell r="P742"/>
          <cell r="Q742"/>
          <cell r="R742"/>
          <cell r="S742"/>
          <cell r="T742"/>
          <cell r="U742"/>
          <cell r="W742"/>
          <cell r="X742"/>
          <cell r="Y742"/>
          <cell r="Z742"/>
          <cell r="AA742"/>
          <cell r="AB742"/>
          <cell r="AC742"/>
          <cell r="AD742"/>
          <cell r="AE742"/>
          <cell r="AF742"/>
          <cell r="AG742"/>
          <cell r="AH742"/>
          <cell r="AI742"/>
          <cell r="AJ742"/>
          <cell r="AK742"/>
          <cell r="AL742"/>
          <cell r="AM742"/>
          <cell r="AN742"/>
          <cell r="AO742"/>
          <cell r="AP742"/>
          <cell r="AQ742"/>
          <cell r="AR742"/>
          <cell r="AS742"/>
          <cell r="AT742"/>
          <cell r="AU742"/>
          <cell r="AV742"/>
          <cell r="AW742"/>
          <cell r="AX742"/>
          <cell r="AY742"/>
          <cell r="AZ742"/>
          <cell r="BA742"/>
          <cell r="BB742"/>
          <cell r="BC742"/>
          <cell r="BD742"/>
          <cell r="BE742"/>
          <cell r="BF742"/>
          <cell r="BG742"/>
          <cell r="BH742"/>
          <cell r="BI742"/>
          <cell r="BJ742"/>
          <cell r="BK742"/>
          <cell r="BL742"/>
          <cell r="BM742"/>
          <cell r="BN742"/>
          <cell r="BO742"/>
          <cell r="BP742"/>
          <cell r="BQ742"/>
          <cell r="BR742"/>
          <cell r="BS742"/>
          <cell r="BT742"/>
          <cell r="BU742"/>
          <cell r="BV742"/>
          <cell r="BW742"/>
          <cell r="BX742"/>
          <cell r="BY742"/>
          <cell r="BZ742"/>
          <cell r="CA742"/>
          <cell r="CB742"/>
          <cell r="CC742"/>
          <cell r="CD742"/>
          <cell r="CE742"/>
          <cell r="CF742"/>
          <cell r="CG742"/>
          <cell r="CH742"/>
          <cell r="CI742"/>
          <cell r="CJ742"/>
          <cell r="CK742"/>
          <cell r="CL742"/>
          <cell r="CM742"/>
          <cell r="CN742"/>
          <cell r="CO742"/>
          <cell r="CP742"/>
          <cell r="CQ742"/>
          <cell r="CR742"/>
          <cell r="CS742"/>
          <cell r="CT742"/>
          <cell r="CU742"/>
          <cell r="CV742"/>
          <cell r="CW742"/>
          <cell r="CX742"/>
          <cell r="CY742"/>
          <cell r="CZ742"/>
          <cell r="DA742"/>
          <cell r="DB742"/>
          <cell r="DC742"/>
          <cell r="DD742"/>
          <cell r="DE742"/>
          <cell r="DF742"/>
          <cell r="DG742"/>
          <cell r="DH742"/>
          <cell r="DI742"/>
          <cell r="DJ742"/>
          <cell r="DK742"/>
          <cell r="DL742"/>
          <cell r="DM742"/>
          <cell r="DN742"/>
          <cell r="DO742"/>
          <cell r="DP742"/>
          <cell r="DQ742"/>
          <cell r="DR742"/>
          <cell r="DS742"/>
          <cell r="DT742"/>
          <cell r="DU742"/>
          <cell r="DV742"/>
          <cell r="DW742"/>
          <cell r="DX742"/>
          <cell r="DY742"/>
          <cell r="DZ742"/>
          <cell r="EA742"/>
          <cell r="EB742"/>
          <cell r="EC742"/>
          <cell r="ED742"/>
          <cell r="EE742"/>
          <cell r="EF742"/>
          <cell r="EH742"/>
          <cell r="EI742"/>
          <cell r="EJ742"/>
          <cell r="EK742"/>
          <cell r="EL742"/>
          <cell r="EM742"/>
          <cell r="EN742"/>
          <cell r="EO742"/>
          <cell r="EP742"/>
          <cell r="EQ742"/>
          <cell r="ER742"/>
          <cell r="ES742"/>
          <cell r="ET742"/>
          <cell r="EU742"/>
          <cell r="EV742"/>
          <cell r="EW742"/>
          <cell r="EX742"/>
          <cell r="EY742"/>
          <cell r="EZ742"/>
          <cell r="FA742"/>
          <cell r="FB742"/>
          <cell r="FC742"/>
          <cell r="FD742"/>
          <cell r="FE742"/>
          <cell r="FF742"/>
          <cell r="FG742"/>
        </row>
        <row r="743">
          <cell r="B743">
            <v>15.29</v>
          </cell>
          <cell r="C743">
            <v>193.30000000000004</v>
          </cell>
          <cell r="D743">
            <v>1403</v>
          </cell>
          <cell r="E743">
            <v>32.6</v>
          </cell>
          <cell r="F743">
            <v>283.7</v>
          </cell>
          <cell r="G743">
            <v>17.5</v>
          </cell>
          <cell r="H743">
            <v>189.16000000000003</v>
          </cell>
          <cell r="I743">
            <v>266.5</v>
          </cell>
          <cell r="J743">
            <v>1042.4000000000001</v>
          </cell>
          <cell r="K743">
            <v>6.5</v>
          </cell>
          <cell r="L743">
            <v>26.099999999999998</v>
          </cell>
          <cell r="M743">
            <v>17104.509999999998</v>
          </cell>
          <cell r="N743">
            <v>146</v>
          </cell>
          <cell r="O743">
            <v>594.9</v>
          </cell>
          <cell r="P743">
            <v>351.57775300000003</v>
          </cell>
          <cell r="Q743">
            <v>838.89999999999986</v>
          </cell>
          <cell r="R743">
            <v>43</v>
          </cell>
          <cell r="S743">
            <v>73.099999999999994</v>
          </cell>
          <cell r="T743">
            <v>25.8</v>
          </cell>
          <cell r="U743">
            <v>11751.887999999999</v>
          </cell>
          <cell r="V743">
            <v>3860</v>
          </cell>
          <cell r="W743">
            <v>29984.92</v>
          </cell>
          <cell r="X743">
            <v>148.19</v>
          </cell>
          <cell r="Y743">
            <v>215.87900000000002</v>
          </cell>
          <cell r="Z743">
            <v>1048.4000000000001</v>
          </cell>
          <cell r="AA743">
            <v>318.42000000000007</v>
          </cell>
          <cell r="AB743">
            <v>22.8</v>
          </cell>
          <cell r="AC743">
            <v>1987.5695560000004</v>
          </cell>
          <cell r="AD743">
            <v>4398.1113854964178</v>
          </cell>
          <cell r="AE743">
            <v>1914.2381889999997</v>
          </cell>
          <cell r="AF743">
            <v>285.45</v>
          </cell>
          <cell r="AG743">
            <v>1492.3</v>
          </cell>
          <cell r="AH743">
            <v>1726.31</v>
          </cell>
          <cell r="AI743">
            <v>78.900000000000006</v>
          </cell>
          <cell r="AJ743">
            <v>7576.7699999999995</v>
          </cell>
          <cell r="AK743">
            <v>0</v>
          </cell>
          <cell r="AL743">
            <v>0</v>
          </cell>
          <cell r="AM743">
            <v>17280.8</v>
          </cell>
          <cell r="AN743">
            <v>66.849999999999994</v>
          </cell>
          <cell r="AO743">
            <v>199.1</v>
          </cell>
          <cell r="AP743">
            <v>0</v>
          </cell>
          <cell r="AQ743">
            <v>0</v>
          </cell>
          <cell r="AR743">
            <v>-7169.2000000000007</v>
          </cell>
          <cell r="AS743">
            <v>2157.4</v>
          </cell>
          <cell r="AT743">
            <v>222.3</v>
          </cell>
          <cell r="AU743">
            <v>132.69999999999999</v>
          </cell>
          <cell r="AV743">
            <v>341.70799999999997</v>
          </cell>
          <cell r="AW743">
            <v>250</v>
          </cell>
          <cell r="AX743">
            <v>11.93</v>
          </cell>
          <cell r="AY743">
            <v>318.81</v>
          </cell>
          <cell r="AZ743">
            <v>2294.0700000000002</v>
          </cell>
          <cell r="BA743">
            <v>19.282</v>
          </cell>
          <cell r="BB743">
            <v>77.737369536344559</v>
          </cell>
          <cell r="BC743">
            <v>527.54507021383051</v>
          </cell>
          <cell r="BD743">
            <v>478.71900000000005</v>
          </cell>
          <cell r="BE743">
            <v>389.29999999999995</v>
          </cell>
          <cell r="BF743">
            <v>167.952</v>
          </cell>
          <cell r="BG743">
            <v>26.5</v>
          </cell>
          <cell r="BH743">
            <v>1227.2497593453058</v>
          </cell>
          <cell r="BI743">
            <v>267.01631213928533</v>
          </cell>
          <cell r="BJ743">
            <v>131.1637264054514</v>
          </cell>
          <cell r="BK743">
            <v>133.03</v>
          </cell>
          <cell r="BL743">
            <v>13.7</v>
          </cell>
          <cell r="BM743">
            <v>43.121000000000002</v>
          </cell>
          <cell r="BN743">
            <v>10997.764999999999</v>
          </cell>
          <cell r="BO743">
            <v>140.93165101248002</v>
          </cell>
          <cell r="BP743">
            <v>766.775821639377</v>
          </cell>
          <cell r="BQ743">
            <v>995.4</v>
          </cell>
          <cell r="BR743">
            <v>1054.1399999999999</v>
          </cell>
          <cell r="BS743">
            <v>5560.6762771743442</v>
          </cell>
          <cell r="BT743">
            <v>821.9</v>
          </cell>
          <cell r="BU743">
            <v>920.4</v>
          </cell>
          <cell r="BV743">
            <v>100.32600000000001</v>
          </cell>
          <cell r="BW743">
            <v>3367.9769999999999</v>
          </cell>
          <cell r="BX743">
            <v>13573.69</v>
          </cell>
          <cell r="BY743">
            <v>46</v>
          </cell>
          <cell r="BZ743">
            <v>62.5</v>
          </cell>
          <cell r="CA743">
            <v>105.4</v>
          </cell>
          <cell r="CB743">
            <v>65</v>
          </cell>
          <cell r="CC743">
            <v>2098.9</v>
          </cell>
          <cell r="CD743">
            <v>6310</v>
          </cell>
          <cell r="CE743">
            <v>87.35</v>
          </cell>
          <cell r="CF743">
            <v>356.86100000000005</v>
          </cell>
          <cell r="CG743">
            <v>1522.3999999999999</v>
          </cell>
          <cell r="CH743">
            <v>0</v>
          </cell>
          <cell r="CI743">
            <v>171.45999999999998</v>
          </cell>
          <cell r="CJ743">
            <v>341.40000000000003</v>
          </cell>
          <cell r="CK743">
            <v>785.69999999999993</v>
          </cell>
          <cell r="CL743">
            <v>4861.7</v>
          </cell>
          <cell r="CM743">
            <v>584.40000000000009</v>
          </cell>
          <cell r="CN743">
            <v>208.8</v>
          </cell>
          <cell r="CO743">
            <v>128.15</v>
          </cell>
          <cell r="CP743">
            <v>374.6</v>
          </cell>
          <cell r="CQ743">
            <v>3672.7010000000009</v>
          </cell>
          <cell r="CR743">
            <v>765.23900000000003</v>
          </cell>
          <cell r="CS743">
            <v>6379.4390000000003</v>
          </cell>
          <cell r="CT743">
            <v>1612.7089999999998</v>
          </cell>
          <cell r="CU743">
            <v>744.78300000000002</v>
          </cell>
          <cell r="CV743">
            <v>2008.5049999999999</v>
          </cell>
          <cell r="CW743">
            <v>1856.758</v>
          </cell>
          <cell r="CX743">
            <v>9869.6990000000005</v>
          </cell>
          <cell r="CY743">
            <v>21.801000000000002</v>
          </cell>
          <cell r="CZ743">
            <v>21355.093000000001</v>
          </cell>
          <cell r="DA743">
            <v>146.73399999999998</v>
          </cell>
          <cell r="DB743">
            <v>2203.3449999999998</v>
          </cell>
          <cell r="DC743">
            <v>393.37699999999995</v>
          </cell>
          <cell r="DD743">
            <v>531.96599999999989</v>
          </cell>
          <cell r="DE743">
            <v>6027.3540000000003</v>
          </cell>
          <cell r="DF743">
            <v>11163.530999999999</v>
          </cell>
          <cell r="DG743">
            <v>13393.26</v>
          </cell>
          <cell r="DH743">
            <v>652.41499999999996</v>
          </cell>
          <cell r="DI743">
            <v>596.49899999999991</v>
          </cell>
          <cell r="DJ743">
            <v>1783.163</v>
          </cell>
          <cell r="DK743">
            <v>211.07900000000001</v>
          </cell>
          <cell r="DL743">
            <v>1231.1480000000001</v>
          </cell>
          <cell r="DM743">
            <v>20301.409999999996</v>
          </cell>
          <cell r="DN743">
            <v>4424.3779999999997</v>
          </cell>
          <cell r="DO743">
            <v>850.6579999999999</v>
          </cell>
          <cell r="DP743">
            <v>7355.7909999999993</v>
          </cell>
          <cell r="DQ743">
            <v>416.52499999999998</v>
          </cell>
          <cell r="DR743">
            <v>33437.727999999996</v>
          </cell>
          <cell r="DS743">
            <v>379.06600000000003</v>
          </cell>
          <cell r="DT743">
            <v>18251.600999999999</v>
          </cell>
          <cell r="DU743">
            <v>1116.75</v>
          </cell>
          <cell r="DV743">
            <v>1609.2449999999999</v>
          </cell>
          <cell r="DW743">
            <v>2252.6999999999998</v>
          </cell>
          <cell r="DX743">
            <v>380.89100000000008</v>
          </cell>
          <cell r="DY743">
            <v>84.85</v>
          </cell>
          <cell r="DZ743">
            <v>376.09999999999997</v>
          </cell>
          <cell r="EA743">
            <v>2983.9440643809521</v>
          </cell>
          <cell r="EB743">
            <v>1638.4541707751141</v>
          </cell>
          <cell r="EC743">
            <v>71.48</v>
          </cell>
          <cell r="ED743">
            <v>28.759718683655514</v>
          </cell>
          <cell r="EE743">
            <v>40.799999999999997</v>
          </cell>
          <cell r="EF743">
            <v>135.5</v>
          </cell>
          <cell r="EG743">
            <v>86.98</v>
          </cell>
          <cell r="EH743">
            <v>390.77</v>
          </cell>
          <cell r="EI743">
            <v>306.80000000000007</v>
          </cell>
          <cell r="EJ743">
            <v>905.76</v>
          </cell>
          <cell r="EK743"/>
          <cell r="EL743"/>
          <cell r="EM743"/>
          <cell r="EN743"/>
          <cell r="EO743"/>
          <cell r="EP743"/>
          <cell r="EQ743"/>
          <cell r="ER743"/>
          <cell r="ES743"/>
          <cell r="ET743"/>
          <cell r="EU743"/>
          <cell r="EV743"/>
          <cell r="EW743"/>
          <cell r="EX743"/>
          <cell r="EY743"/>
          <cell r="EZ743"/>
          <cell r="FA743"/>
          <cell r="FB743"/>
          <cell r="FC743"/>
          <cell r="FD743"/>
          <cell r="FE743"/>
          <cell r="FF743"/>
          <cell r="FG743"/>
        </row>
        <row r="744">
          <cell r="B744">
            <v>17.3</v>
          </cell>
          <cell r="C744">
            <v>195.89999999999998</v>
          </cell>
          <cell r="D744">
            <v>1403</v>
          </cell>
          <cell r="E744">
            <v>32.6</v>
          </cell>
          <cell r="F744">
            <v>283.7</v>
          </cell>
          <cell r="G744">
            <v>16.299999999999997</v>
          </cell>
          <cell r="H744">
            <v>182.04</v>
          </cell>
          <cell r="I744">
            <v>251.55</v>
          </cell>
          <cell r="J744">
            <v>1042.2919999999999</v>
          </cell>
          <cell r="K744">
            <v>6.5</v>
          </cell>
          <cell r="L744">
            <v>26.099999999999998</v>
          </cell>
          <cell r="M744">
            <v>17104.509999999998</v>
          </cell>
          <cell r="N744">
            <v>137.19999999999999</v>
          </cell>
          <cell r="O744">
            <v>590.44670531999998</v>
          </cell>
          <cell r="P744">
            <v>338.31274300000001</v>
          </cell>
          <cell r="Q744">
            <v>827.5</v>
          </cell>
          <cell r="R744">
            <v>37.4</v>
          </cell>
          <cell r="S744">
            <v>73.099999999999994</v>
          </cell>
          <cell r="T744">
            <v>25.2</v>
          </cell>
          <cell r="U744">
            <v>11751.947</v>
          </cell>
          <cell r="V744">
            <v>2511</v>
          </cell>
          <cell r="W744">
            <v>29984.92</v>
          </cell>
          <cell r="X744">
            <v>124.09530197440002</v>
          </cell>
          <cell r="Y744">
            <v>215.89</v>
          </cell>
          <cell r="Z744">
            <v>1048.4000000000001</v>
          </cell>
          <cell r="AA744">
            <v>313</v>
          </cell>
          <cell r="AB744">
            <v>23.7</v>
          </cell>
          <cell r="AC744">
            <v>1991.0695559999999</v>
          </cell>
          <cell r="AD744">
            <v>4399.411385496418</v>
          </cell>
          <cell r="AE744">
            <v>1517.2486620583979</v>
          </cell>
          <cell r="AF744">
            <v>288.20500000000004</v>
          </cell>
          <cell r="AG744">
            <v>1401.6999999999998</v>
          </cell>
          <cell r="AH744">
            <v>1621.17</v>
          </cell>
          <cell r="AI744">
            <v>70.400000000000006</v>
          </cell>
          <cell r="AJ744">
            <v>7497.68</v>
          </cell>
          <cell r="AK744">
            <v>0</v>
          </cell>
          <cell r="AL744">
            <v>0</v>
          </cell>
          <cell r="AM744">
            <v>16844</v>
          </cell>
          <cell r="AN744">
            <v>49.98</v>
          </cell>
          <cell r="AO744">
            <v>4030.3</v>
          </cell>
          <cell r="AP744">
            <v>0</v>
          </cell>
          <cell r="AQ744">
            <v>0</v>
          </cell>
          <cell r="AR744">
            <v>-9105</v>
          </cell>
          <cell r="AS744">
            <v>2088.1999999999998</v>
          </cell>
          <cell r="AT744">
            <v>130.98000000000002</v>
          </cell>
          <cell r="AU744">
            <v>132.66</v>
          </cell>
          <cell r="AV744">
            <v>286.42599999999999</v>
          </cell>
          <cell r="AW744">
            <v>164.4</v>
          </cell>
          <cell r="AX744">
            <v>11.84</v>
          </cell>
          <cell r="AY744">
            <v>297.45000000000005</v>
          </cell>
          <cell r="AZ744">
            <v>2007.6399999999999</v>
          </cell>
          <cell r="BA744">
            <v>18.940999999999999</v>
          </cell>
          <cell r="BB744">
            <v>40.806146983811509</v>
          </cell>
          <cell r="BC744">
            <v>515.79605097612239</v>
          </cell>
          <cell r="BD744">
            <v>452.50199999999995</v>
          </cell>
          <cell r="BE744">
            <v>371.4</v>
          </cell>
          <cell r="BF744">
            <v>175.11199999999999</v>
          </cell>
          <cell r="BG744">
            <v>26.5</v>
          </cell>
          <cell r="BH744">
            <v>1229.0831274032278</v>
          </cell>
          <cell r="BI744">
            <v>260.56758395111234</v>
          </cell>
          <cell r="BJ744">
            <v>105.87381793389224</v>
          </cell>
          <cell r="BK744">
            <v>135.84</v>
          </cell>
          <cell r="BL744">
            <v>13.7</v>
          </cell>
          <cell r="BM744">
            <v>43.121000000000002</v>
          </cell>
          <cell r="BN744">
            <v>11337.286</v>
          </cell>
          <cell r="BO744">
            <v>140.93165101248002</v>
          </cell>
          <cell r="BP744">
            <v>766.775821639377</v>
          </cell>
          <cell r="BQ744">
            <v>263.50300000000004</v>
          </cell>
          <cell r="BR744">
            <v>961.31000000000006</v>
          </cell>
          <cell r="BS744">
            <v>5520.9153177451444</v>
          </cell>
          <cell r="BT744">
            <v>816.5</v>
          </cell>
          <cell r="BU744">
            <v>834.06</v>
          </cell>
          <cell r="BV744">
            <v>94.567000000000007</v>
          </cell>
          <cell r="BW744">
            <v>3355.64</v>
          </cell>
          <cell r="BX744">
            <v>13434.61</v>
          </cell>
          <cell r="BY744">
            <v>45.9</v>
          </cell>
          <cell r="BZ744">
            <v>62.5</v>
          </cell>
          <cell r="CA744">
            <v>105.4</v>
          </cell>
          <cell r="CB744">
            <v>65</v>
          </cell>
          <cell r="CC744">
            <v>2151.9</v>
          </cell>
          <cell r="CD744">
            <v>6252.5</v>
          </cell>
          <cell r="CE744">
            <v>83.87</v>
          </cell>
          <cell r="CF744">
            <v>355.80000000000007</v>
          </cell>
          <cell r="CG744">
            <v>1492</v>
          </cell>
          <cell r="CH744">
            <v>0</v>
          </cell>
          <cell r="CI744">
            <v>168.2</v>
          </cell>
          <cell r="CJ744">
            <v>341.09999999999997</v>
          </cell>
          <cell r="CK744">
            <v>848.19999999999993</v>
          </cell>
          <cell r="CL744">
            <v>4861.6000000000004</v>
          </cell>
          <cell r="CM744">
            <v>584.40000000000009</v>
          </cell>
          <cell r="CN744">
            <v>214.26000000000002</v>
          </cell>
          <cell r="CO744">
            <v>125.15</v>
          </cell>
          <cell r="CP744">
            <v>377.49999999999994</v>
          </cell>
          <cell r="CQ744">
            <v>3449.1270000000004</v>
          </cell>
          <cell r="CR744">
            <v>838.42600000000004</v>
          </cell>
          <cell r="CS744">
            <v>6325.08</v>
          </cell>
          <cell r="CT744">
            <v>1585.886</v>
          </cell>
          <cell r="CU744">
            <v>815.30700000000002</v>
          </cell>
          <cell r="CV744">
            <v>1943.585</v>
          </cell>
          <cell r="CW744">
            <v>1817.0409999999999</v>
          </cell>
          <cell r="CX744">
            <v>10122.462000000001</v>
          </cell>
          <cell r="CY744">
            <v>21.541000000000004</v>
          </cell>
          <cell r="CZ744">
            <v>21371.155999999999</v>
          </cell>
          <cell r="DA744">
            <v>133.185</v>
          </cell>
          <cell r="DB744">
            <v>1748.9460000000001</v>
          </cell>
          <cell r="DC744">
            <v>403.67500000000001</v>
          </cell>
          <cell r="DD744">
            <v>518.40499999999997</v>
          </cell>
          <cell r="DE744">
            <v>6011.9449999999997</v>
          </cell>
          <cell r="DF744">
            <v>11272.412</v>
          </cell>
          <cell r="DG744">
            <v>13475.88</v>
          </cell>
          <cell r="DH744">
            <v>646.95600000000002</v>
          </cell>
          <cell r="DI744">
            <v>576.81100000000004</v>
          </cell>
          <cell r="DJ744">
            <v>1765.636</v>
          </cell>
          <cell r="DK744">
            <v>179.13</v>
          </cell>
          <cell r="DL744">
            <v>1220.894</v>
          </cell>
          <cell r="DM744">
            <v>19297.29</v>
          </cell>
          <cell r="DN744">
            <v>4424.2640000000001</v>
          </cell>
          <cell r="DO744">
            <v>848.67399999999998</v>
          </cell>
          <cell r="DP744">
            <v>7401.8449999999993</v>
          </cell>
          <cell r="DQ744">
            <v>412.56099999999998</v>
          </cell>
          <cell r="DR744">
            <v>35458.429000000004</v>
          </cell>
          <cell r="DS744">
            <v>367.20799999999997</v>
          </cell>
          <cell r="DT744">
            <v>21892.9</v>
          </cell>
          <cell r="DU744">
            <v>1114.6549999999997</v>
          </cell>
          <cell r="DV744">
            <v>1614.9459999999999</v>
          </cell>
          <cell r="DW744">
            <v>2266</v>
          </cell>
          <cell r="DX744">
            <v>371.31304770039185</v>
          </cell>
          <cell r="DY744">
            <v>80.81</v>
          </cell>
          <cell r="DZ744">
            <v>448.17463328000008</v>
          </cell>
          <cell r="EA744">
            <v>2994.9835153683453</v>
          </cell>
          <cell r="EB744">
            <v>1696.1981918658648</v>
          </cell>
          <cell r="EC744">
            <v>69.259999999999991</v>
          </cell>
          <cell r="ED744">
            <v>28.627478116048646</v>
          </cell>
          <cell r="EE744">
            <v>33.099999999999994</v>
          </cell>
          <cell r="EF744">
            <v>115</v>
          </cell>
          <cell r="EG744">
            <v>86.98</v>
          </cell>
          <cell r="EH744">
            <v>407.74378189104146</v>
          </cell>
          <cell r="EI744">
            <v>306.80000000000007</v>
          </cell>
          <cell r="EJ744">
            <v>905.14769165999996</v>
          </cell>
          <cell r="EM744"/>
          <cell r="FB744"/>
          <cell r="FC744"/>
          <cell r="FD744"/>
          <cell r="FE744"/>
          <cell r="FF744"/>
          <cell r="FG744"/>
        </row>
        <row r="745">
          <cell r="B745">
            <v>15.29</v>
          </cell>
          <cell r="C745">
            <v>193.30000000000004</v>
          </cell>
          <cell r="D745">
            <v>1403</v>
          </cell>
          <cell r="E745">
            <v>32.6</v>
          </cell>
          <cell r="F745">
            <v>752.7</v>
          </cell>
          <cell r="G745">
            <v>17.5</v>
          </cell>
          <cell r="H745">
            <v>189.16000000000003</v>
          </cell>
          <cell r="I745">
            <v>266.5</v>
          </cell>
          <cell r="J745">
            <v>1042.4000000000001</v>
          </cell>
          <cell r="K745">
            <v>6.5</v>
          </cell>
          <cell r="L745">
            <v>26.099999999999998</v>
          </cell>
          <cell r="M745">
            <v>17104.509999999998</v>
          </cell>
          <cell r="N745">
            <v>146</v>
          </cell>
          <cell r="O745">
            <v>594.9</v>
          </cell>
          <cell r="P745">
            <v>351.57775300000003</v>
          </cell>
          <cell r="Q745">
            <v>2223.8999999999996</v>
          </cell>
          <cell r="R745">
            <v>43</v>
          </cell>
          <cell r="S745">
            <v>293.79999999999995</v>
          </cell>
          <cell r="T745">
            <v>55947.324169780703</v>
          </cell>
          <cell r="U745">
            <v>11751.887999999999</v>
          </cell>
          <cell r="V745">
            <v>3860</v>
          </cell>
          <cell r="W745">
            <v>29984.92</v>
          </cell>
          <cell r="X745">
            <v>19261.09</v>
          </cell>
          <cell r="Y745">
            <v>215.87900000000002</v>
          </cell>
          <cell r="Z745">
            <v>1048.4000000000001</v>
          </cell>
          <cell r="AA745">
            <v>318.42000000000007</v>
          </cell>
          <cell r="AB745">
            <v>4159.8</v>
          </cell>
          <cell r="AC745">
            <v>1987.5695560000004</v>
          </cell>
          <cell r="AD745">
            <v>4398.1113854964178</v>
          </cell>
          <cell r="AE745">
            <v>2497.3526603437804</v>
          </cell>
          <cell r="AF745">
            <v>285.45</v>
          </cell>
          <cell r="AG745">
            <v>1492.3</v>
          </cell>
          <cell r="AH745">
            <v>1726.31</v>
          </cell>
          <cell r="AI745">
            <v>78.900000000000006</v>
          </cell>
          <cell r="AJ745">
            <v>15088.869999999999</v>
          </cell>
          <cell r="AK745">
            <v>449.6</v>
          </cell>
          <cell r="AL745">
            <v>5507</v>
          </cell>
          <cell r="AM745">
            <v>17280.8</v>
          </cell>
          <cell r="AN745">
            <v>6342.85</v>
          </cell>
          <cell r="AO745">
            <v>199.1</v>
          </cell>
          <cell r="AP745">
            <v>2620</v>
          </cell>
          <cell r="AQ745">
            <v>0</v>
          </cell>
          <cell r="AR745">
            <v>-7169.2000000000007</v>
          </cell>
          <cell r="AS745">
            <v>2157.4</v>
          </cell>
          <cell r="AT745">
            <v>222.3</v>
          </cell>
          <cell r="AU745">
            <v>833.09999999999991</v>
          </cell>
          <cell r="AV745">
            <v>791.70799999999997</v>
          </cell>
          <cell r="AW745">
            <v>250</v>
          </cell>
          <cell r="AX745">
            <v>11.93</v>
          </cell>
          <cell r="AY745">
            <v>318.81</v>
          </cell>
          <cell r="AZ745">
            <v>2294.0700000000002</v>
          </cell>
          <cell r="BA745">
            <v>19.282</v>
          </cell>
          <cell r="BB745">
            <v>77.737369536344559</v>
          </cell>
          <cell r="BC745">
            <v>527.54507021383051</v>
          </cell>
          <cell r="BD745">
            <v>478.71900000000005</v>
          </cell>
          <cell r="BE745">
            <v>389.29999999999995</v>
          </cell>
          <cell r="BF745">
            <v>167.952</v>
          </cell>
          <cell r="BG745">
            <v>26.5</v>
          </cell>
          <cell r="BH745">
            <v>1247.2497593453058</v>
          </cell>
          <cell r="BI745">
            <v>267.01631213928533</v>
          </cell>
          <cell r="BJ745">
            <v>131.1637264054514</v>
          </cell>
          <cell r="BK745">
            <v>133.03</v>
          </cell>
          <cell r="BL745">
            <v>13.7</v>
          </cell>
          <cell r="BM745">
            <v>43.121000000000002</v>
          </cell>
          <cell r="BN745">
            <v>10997.764999999999</v>
          </cell>
          <cell r="BO745">
            <v>140.93165101248002</v>
          </cell>
          <cell r="BP745">
            <v>766.775821639377</v>
          </cell>
          <cell r="BQ745">
            <v>995.4</v>
          </cell>
          <cell r="BR745">
            <v>1054.1399999999999</v>
          </cell>
          <cell r="BS745">
            <v>5560.6762771743442</v>
          </cell>
          <cell r="BT745">
            <v>821.9</v>
          </cell>
          <cell r="BU745">
            <v>920.4</v>
          </cell>
          <cell r="BV745">
            <v>100.32600000000001</v>
          </cell>
          <cell r="BW745">
            <v>3367.9769999999999</v>
          </cell>
          <cell r="BX745">
            <v>13573.69</v>
          </cell>
          <cell r="BY745">
            <v>46</v>
          </cell>
          <cell r="BZ745">
            <v>62.5</v>
          </cell>
          <cell r="CA745">
            <v>105.4</v>
          </cell>
          <cell r="CB745">
            <v>65</v>
          </cell>
          <cell r="CC745">
            <v>2098.9</v>
          </cell>
          <cell r="CD745">
            <v>6310</v>
          </cell>
          <cell r="CE745">
            <v>87.35</v>
          </cell>
          <cell r="CF745">
            <v>356.86100000000005</v>
          </cell>
          <cell r="CG745">
            <v>1522.3999999999999</v>
          </cell>
          <cell r="CH745">
            <v>0</v>
          </cell>
          <cell r="CI745">
            <v>171.45999999999998</v>
          </cell>
          <cell r="CJ745">
            <v>341.40000000000003</v>
          </cell>
          <cell r="CK745">
            <v>785.69999999999993</v>
          </cell>
          <cell r="CL745">
            <v>4861.7</v>
          </cell>
          <cell r="CM745">
            <v>584.40000000000009</v>
          </cell>
          <cell r="CN745">
            <v>208.8</v>
          </cell>
          <cell r="CO745">
            <v>128.15</v>
          </cell>
          <cell r="CP745">
            <v>374.6</v>
          </cell>
          <cell r="CQ745">
            <v>3672.7010000000009</v>
          </cell>
          <cell r="CR745">
            <v>765.23900000000003</v>
          </cell>
          <cell r="CS745">
            <v>6379.4390000000003</v>
          </cell>
          <cell r="CT745">
            <v>1612.7089999999998</v>
          </cell>
          <cell r="CU745">
            <v>744.78300000000002</v>
          </cell>
          <cell r="CV745">
            <v>2008.5049999999999</v>
          </cell>
          <cell r="CW745">
            <v>1856.758</v>
          </cell>
          <cell r="CX745">
            <v>9869.6990000000005</v>
          </cell>
          <cell r="CY745">
            <v>21.801000000000002</v>
          </cell>
          <cell r="CZ745">
            <v>21355.093000000001</v>
          </cell>
          <cell r="DA745">
            <v>146.73399999999998</v>
          </cell>
          <cell r="DB745">
            <v>2203.3449999999998</v>
          </cell>
          <cell r="DC745">
            <v>393.37699999999995</v>
          </cell>
          <cell r="DD745">
            <v>531.96599999999989</v>
          </cell>
          <cell r="DE745">
            <v>6027.3540000000003</v>
          </cell>
          <cell r="DF745">
            <v>11163.530999999999</v>
          </cell>
          <cell r="DG745">
            <v>13393.26</v>
          </cell>
          <cell r="DH745">
            <v>652.41499999999996</v>
          </cell>
          <cell r="DI745">
            <v>596.49899999999991</v>
          </cell>
          <cell r="DJ745">
            <v>1783.163</v>
          </cell>
          <cell r="DK745">
            <v>211.07900000000001</v>
          </cell>
          <cell r="DL745">
            <v>1231.1480000000001</v>
          </cell>
          <cell r="DM745">
            <v>20301.409999999996</v>
          </cell>
          <cell r="DN745">
            <v>4424.3779999999997</v>
          </cell>
          <cell r="DO745">
            <v>850.6579999999999</v>
          </cell>
          <cell r="DP745">
            <v>7355.7909999999993</v>
          </cell>
          <cell r="DQ745">
            <v>416.52499999999998</v>
          </cell>
          <cell r="DR745">
            <v>33437.727999999996</v>
          </cell>
          <cell r="DS745">
            <v>379.06600000000003</v>
          </cell>
          <cell r="DT745">
            <v>18251.600999999999</v>
          </cell>
          <cell r="DU745">
            <v>1116.75</v>
          </cell>
          <cell r="DV745">
            <v>1609.2449999999999</v>
          </cell>
          <cell r="DW745">
            <v>2252.6999999999998</v>
          </cell>
          <cell r="DX745">
            <v>380.89100000000008</v>
          </cell>
          <cell r="DY745">
            <v>84.85</v>
          </cell>
          <cell r="DZ745">
            <v>376.09999999999997</v>
          </cell>
          <cell r="EA745">
            <v>2983.9440643809521</v>
          </cell>
          <cell r="EB745">
            <v>1638.4541707751141</v>
          </cell>
          <cell r="EC745">
            <v>71.48</v>
          </cell>
          <cell r="ED745">
            <v>28.759718683655514</v>
          </cell>
          <cell r="EE745">
            <v>40.799999999999997</v>
          </cell>
          <cell r="EF745">
            <v>135.5</v>
          </cell>
          <cell r="EG745">
            <v>86.98</v>
          </cell>
          <cell r="EH745">
            <v>390.77</v>
          </cell>
          <cell r="EI745">
            <v>306.80000000000007</v>
          </cell>
          <cell r="EJ745">
            <v>905.76</v>
          </cell>
          <cell r="EM745"/>
          <cell r="FB745"/>
          <cell r="FC745"/>
          <cell r="FD745"/>
          <cell r="FE745"/>
          <cell r="FF745"/>
          <cell r="FG745"/>
        </row>
        <row r="746">
          <cell r="B746">
            <v>17.3</v>
          </cell>
          <cell r="C746">
            <v>195.89999999999998</v>
          </cell>
          <cell r="D746">
            <v>1403</v>
          </cell>
          <cell r="E746">
            <v>32.6</v>
          </cell>
          <cell r="F746">
            <v>752.7</v>
          </cell>
          <cell r="G746">
            <v>16.299999999999997</v>
          </cell>
          <cell r="H746">
            <v>182.04</v>
          </cell>
          <cell r="I746">
            <v>261.65000000000003</v>
          </cell>
          <cell r="J746">
            <v>1042.2919999999999</v>
          </cell>
          <cell r="K746">
            <v>6.5</v>
          </cell>
          <cell r="L746">
            <v>26.099999999999998</v>
          </cell>
          <cell r="M746">
            <v>17104.509999999998</v>
          </cell>
          <cell r="N746">
            <v>137.19999999999999</v>
          </cell>
          <cell r="O746">
            <v>590.44670531999998</v>
          </cell>
          <cell r="P746">
            <v>338.31274300000001</v>
          </cell>
          <cell r="Q746">
            <v>2212.5</v>
          </cell>
          <cell r="R746">
            <v>37.4</v>
          </cell>
          <cell r="S746">
            <v>291.79999999999995</v>
          </cell>
          <cell r="T746">
            <v>55946.724169780697</v>
          </cell>
          <cell r="U746">
            <v>11751.947</v>
          </cell>
          <cell r="V746">
            <v>2511</v>
          </cell>
          <cell r="W746">
            <v>29984.92</v>
          </cell>
          <cell r="X746">
            <v>19236.995301974403</v>
          </cell>
          <cell r="Y746">
            <v>215.89</v>
          </cell>
          <cell r="Z746">
            <v>1048.4000000000001</v>
          </cell>
          <cell r="AA746">
            <v>313</v>
          </cell>
          <cell r="AB746">
            <v>4160.7</v>
          </cell>
          <cell r="AC746">
            <v>1991.0695559999999</v>
          </cell>
          <cell r="AD746">
            <v>4399.411385496418</v>
          </cell>
          <cell r="AE746">
            <v>2092.6601994962393</v>
          </cell>
          <cell r="AF746">
            <v>447.92500000000007</v>
          </cell>
          <cell r="AG746" t="e">
            <v>#REF!</v>
          </cell>
          <cell r="AH746">
            <v>1621.17</v>
          </cell>
          <cell r="AI746">
            <v>70.400000000000006</v>
          </cell>
          <cell r="AJ746">
            <v>17240.68</v>
          </cell>
          <cell r="AK746">
            <v>1927.6</v>
          </cell>
          <cell r="AL746">
            <v>5646.1999999999989</v>
          </cell>
          <cell r="AM746">
            <v>16844</v>
          </cell>
          <cell r="AN746">
            <v>6325.98</v>
          </cell>
          <cell r="AO746">
            <v>4030.3</v>
          </cell>
          <cell r="AP746">
            <v>2690.7</v>
          </cell>
          <cell r="AQ746">
            <v>3982.3</v>
          </cell>
          <cell r="AR746">
            <v>-9105</v>
          </cell>
          <cell r="AS746">
            <v>2088.1999999999998</v>
          </cell>
          <cell r="AT746">
            <v>130.98000000000002</v>
          </cell>
          <cell r="AU746">
            <v>885.9799999999999</v>
          </cell>
          <cell r="AV746">
            <v>736.42599999999993</v>
          </cell>
          <cell r="AW746">
            <v>164.4</v>
          </cell>
          <cell r="AX746">
            <v>11.84</v>
          </cell>
          <cell r="AY746">
            <v>297.45000000000005</v>
          </cell>
          <cell r="AZ746">
            <v>2007.6399999999999</v>
          </cell>
          <cell r="BA746">
            <v>18.940999999999999</v>
          </cell>
          <cell r="BB746">
            <v>40.806146983811509</v>
          </cell>
          <cell r="BC746">
            <v>515.79605097612239</v>
          </cell>
          <cell r="BD746">
            <v>452.50199999999995</v>
          </cell>
          <cell r="BE746">
            <v>371.4</v>
          </cell>
          <cell r="BF746">
            <v>175.11199999999999</v>
          </cell>
          <cell r="BG746">
            <v>26.5</v>
          </cell>
          <cell r="BH746">
            <v>1249.0831274032278</v>
          </cell>
          <cell r="BI746">
            <v>260.56758395111234</v>
          </cell>
          <cell r="BJ746">
            <v>105.87381793389224</v>
          </cell>
          <cell r="BK746">
            <v>135.84</v>
          </cell>
          <cell r="BL746">
            <v>13.7</v>
          </cell>
          <cell r="BM746">
            <v>43.121000000000002</v>
          </cell>
          <cell r="BN746">
            <v>11337.286</v>
          </cell>
          <cell r="BO746">
            <v>140.93165101248002</v>
          </cell>
          <cell r="BP746">
            <v>766.775821639377</v>
          </cell>
          <cell r="BQ746">
            <v>263.50300000000004</v>
          </cell>
          <cell r="BR746">
            <v>961.31000000000006</v>
          </cell>
          <cell r="BS746">
            <v>5520.9153177451444</v>
          </cell>
          <cell r="BT746">
            <v>816.5</v>
          </cell>
          <cell r="BU746">
            <v>834.06</v>
          </cell>
          <cell r="BV746">
            <v>94.567000000000007</v>
          </cell>
          <cell r="BW746">
            <v>3355.64</v>
          </cell>
          <cell r="BX746">
            <v>13434.61</v>
          </cell>
          <cell r="BY746">
            <v>45.9</v>
          </cell>
          <cell r="BZ746">
            <v>62.5</v>
          </cell>
          <cell r="CA746">
            <v>105.4</v>
          </cell>
          <cell r="CB746">
            <v>65</v>
          </cell>
          <cell r="CC746">
            <v>2151.9</v>
          </cell>
          <cell r="CD746">
            <v>6252.5</v>
          </cell>
          <cell r="CE746">
            <v>83.87</v>
          </cell>
          <cell r="CF746">
            <v>355.80000000000007</v>
          </cell>
          <cell r="CG746">
            <v>1492</v>
          </cell>
          <cell r="CH746">
            <v>0</v>
          </cell>
          <cell r="CI746">
            <v>168.2</v>
          </cell>
          <cell r="CJ746">
            <v>341.09999999999997</v>
          </cell>
          <cell r="CK746">
            <v>848.19999999999993</v>
          </cell>
          <cell r="CL746">
            <v>4861.6000000000004</v>
          </cell>
          <cell r="CM746">
            <v>584.40000000000009</v>
          </cell>
          <cell r="CN746">
            <v>214.26000000000002</v>
          </cell>
          <cell r="CO746">
            <v>125.15</v>
          </cell>
          <cell r="CP746">
            <v>377.49999999999994</v>
          </cell>
          <cell r="CQ746">
            <v>3449.1270000000004</v>
          </cell>
          <cell r="CR746">
            <v>838.42600000000004</v>
          </cell>
          <cell r="CS746">
            <v>6325.08</v>
          </cell>
          <cell r="CT746">
            <v>1585.886</v>
          </cell>
          <cell r="CU746">
            <v>815.30700000000002</v>
          </cell>
          <cell r="CV746">
            <v>1943.585</v>
          </cell>
          <cell r="CW746">
            <v>1817.0409999999999</v>
          </cell>
          <cell r="CX746">
            <v>10122.462000000001</v>
          </cell>
          <cell r="CY746">
            <v>21.541000000000004</v>
          </cell>
          <cell r="CZ746">
            <v>21371.155999999999</v>
          </cell>
          <cell r="DA746">
            <v>133.185</v>
          </cell>
          <cell r="DB746">
            <v>1748.9460000000001</v>
          </cell>
          <cell r="DC746">
            <v>403.67500000000001</v>
          </cell>
          <cell r="DD746">
            <v>518.40499999999997</v>
          </cell>
          <cell r="DE746">
            <v>6011.9449999999997</v>
          </cell>
          <cell r="DF746">
            <v>11272.412</v>
          </cell>
          <cell r="DG746">
            <v>13475.88</v>
          </cell>
          <cell r="DH746">
            <v>646.95600000000002</v>
          </cell>
          <cell r="DI746">
            <v>576.81100000000004</v>
          </cell>
          <cell r="DJ746">
            <v>1765.636</v>
          </cell>
          <cell r="DK746">
            <v>179.13</v>
          </cell>
          <cell r="DL746">
            <v>1220.894</v>
          </cell>
          <cell r="DM746">
            <v>19297.29</v>
          </cell>
          <cell r="DN746">
            <v>4424.2640000000001</v>
          </cell>
          <cell r="DO746">
            <v>848.67399999999998</v>
          </cell>
          <cell r="DP746">
            <v>7401.8449999999993</v>
          </cell>
          <cell r="DQ746">
            <v>412.56099999999998</v>
          </cell>
          <cell r="DR746">
            <v>35458.429000000004</v>
          </cell>
          <cell r="DS746">
            <v>367.20799999999997</v>
          </cell>
          <cell r="DT746">
            <v>21892.9</v>
          </cell>
          <cell r="DU746">
            <v>1114.6549999999997</v>
          </cell>
          <cell r="DV746">
            <v>1614.9459999999999</v>
          </cell>
          <cell r="DW746">
            <v>2266</v>
          </cell>
          <cell r="DX746">
            <v>371.31304770039185</v>
          </cell>
          <cell r="DY746">
            <v>80.81</v>
          </cell>
          <cell r="DZ746">
            <v>448.17463328000008</v>
          </cell>
          <cell r="EA746">
            <v>2994.9835153683453</v>
          </cell>
          <cell r="EB746">
            <v>1696.1981918658648</v>
          </cell>
          <cell r="EC746">
            <v>69.259999999999991</v>
          </cell>
          <cell r="ED746">
            <v>28.627478116048646</v>
          </cell>
          <cell r="EE746">
            <v>33.099999999999994</v>
          </cell>
          <cell r="EF746">
            <v>115</v>
          </cell>
          <cell r="EG746">
            <v>86.98</v>
          </cell>
          <cell r="EH746">
            <v>407.74378189104146</v>
          </cell>
          <cell r="EI746">
            <v>306.80000000000007</v>
          </cell>
          <cell r="EJ746">
            <v>905.14769165999996</v>
          </cell>
          <cell r="EK746"/>
          <cell r="EL746"/>
          <cell r="EM746"/>
          <cell r="EN746"/>
          <cell r="EO746"/>
          <cell r="EP746"/>
          <cell r="EQ746"/>
          <cell r="ER746"/>
          <cell r="ES746"/>
          <cell r="ET746"/>
          <cell r="EU746"/>
          <cell r="EV746"/>
          <cell r="EW746"/>
          <cell r="EX746"/>
          <cell r="EY746"/>
          <cell r="EZ746"/>
          <cell r="FA746"/>
          <cell r="FB746"/>
          <cell r="FC746"/>
          <cell r="FD746"/>
          <cell r="FE746"/>
          <cell r="FF746"/>
          <cell r="FG746"/>
        </row>
        <row r="747">
          <cell r="D747"/>
          <cell r="F747"/>
          <cell r="EH747"/>
        </row>
        <row r="748">
          <cell r="B748">
            <v>0</v>
          </cell>
          <cell r="C748">
            <v>12.200000000000001</v>
          </cell>
          <cell r="D748">
            <v>63</v>
          </cell>
          <cell r="E748">
            <v>1.7</v>
          </cell>
          <cell r="F748">
            <v>8.6999999999999993</v>
          </cell>
          <cell r="G748">
            <v>6.2</v>
          </cell>
          <cell r="H748">
            <v>22.759999999999998</v>
          </cell>
          <cell r="I748">
            <v>51.699999999999996</v>
          </cell>
          <cell r="J748">
            <v>51.9</v>
          </cell>
          <cell r="K748">
            <v>0</v>
          </cell>
          <cell r="L748">
            <v>5.7</v>
          </cell>
          <cell r="M748">
            <v>2086.6</v>
          </cell>
          <cell r="N748">
            <v>21.7</v>
          </cell>
          <cell r="O748">
            <v>71.78</v>
          </cell>
          <cell r="P748">
            <v>25.085561999999999</v>
          </cell>
          <cell r="Q748">
            <v>128.1</v>
          </cell>
          <cell r="R748">
            <v>2.1</v>
          </cell>
          <cell r="S748">
            <v>0</v>
          </cell>
          <cell r="T748">
            <v>1.8</v>
          </cell>
          <cell r="U748">
            <v>28.468</v>
          </cell>
          <cell r="V748">
            <v>692</v>
          </cell>
          <cell r="W748">
            <v>2299.5</v>
          </cell>
          <cell r="X748">
            <v>10.220000000000001</v>
          </cell>
          <cell r="Y748">
            <v>13.138</v>
          </cell>
          <cell r="Z748">
            <v>160.80000000000001</v>
          </cell>
          <cell r="AA748">
            <v>23.4</v>
          </cell>
          <cell r="AB748">
            <v>1.5</v>
          </cell>
          <cell r="AC748">
            <v>90.2</v>
          </cell>
          <cell r="AD748">
            <v>744.46791625100695</v>
          </cell>
          <cell r="AE748">
            <v>330.05749600000001</v>
          </cell>
          <cell r="AF748">
            <v>7.1999999999999993</v>
          </cell>
          <cell r="AG748">
            <v>0</v>
          </cell>
          <cell r="AH748">
            <v>8.6</v>
          </cell>
          <cell r="AI748">
            <v>14</v>
          </cell>
          <cell r="AJ748">
            <v>221.84</v>
          </cell>
          <cell r="AK748">
            <v>0</v>
          </cell>
          <cell r="AL748">
            <v>0</v>
          </cell>
          <cell r="AM748">
            <v>928.2</v>
          </cell>
          <cell r="AN748">
            <v>2</v>
          </cell>
          <cell r="AO748">
            <v>35.6</v>
          </cell>
          <cell r="AP748">
            <v>0</v>
          </cell>
          <cell r="AQ748">
            <v>0</v>
          </cell>
          <cell r="AR748">
            <v>-74.900000000000006</v>
          </cell>
          <cell r="AS748">
            <v>207.6</v>
          </cell>
          <cell r="AT748">
            <v>20.2</v>
          </cell>
          <cell r="AU748">
            <v>11.36</v>
          </cell>
          <cell r="AV748">
            <v>10.76</v>
          </cell>
          <cell r="AW748">
            <v>50</v>
          </cell>
          <cell r="AX748">
            <v>4</v>
          </cell>
          <cell r="AY748">
            <v>78.900000000000006</v>
          </cell>
          <cell r="AZ748">
            <v>116.96000000000001</v>
          </cell>
          <cell r="BA748">
            <v>8.782</v>
          </cell>
          <cell r="BB748">
            <v>3.4634426321940617</v>
          </cell>
          <cell r="BC748">
            <v>179.4684730631696</v>
          </cell>
          <cell r="BD748">
            <v>97.438000000000002</v>
          </cell>
          <cell r="BE748">
            <v>39.799999999999997</v>
          </cell>
          <cell r="BF748">
            <v>30.179000000000002</v>
          </cell>
          <cell r="BG748">
            <v>8.3000000000000007</v>
          </cell>
          <cell r="BH748">
            <v>87.366282027095849</v>
          </cell>
          <cell r="BI748">
            <v>44.872238091000604</v>
          </cell>
          <cell r="BJ748">
            <v>27.858834880292498</v>
          </cell>
          <cell r="BK748">
            <v>17.190000000000001</v>
          </cell>
          <cell r="BL748">
            <v>6.4</v>
          </cell>
          <cell r="BM748">
            <v>10</v>
          </cell>
          <cell r="BN748">
            <v>276.60000000000002</v>
          </cell>
          <cell r="BO748">
            <v>22.2</v>
          </cell>
          <cell r="BP748">
            <v>164.08899697709327</v>
          </cell>
          <cell r="BQ748">
            <v>150.5</v>
          </cell>
          <cell r="BR748">
            <v>117.78999999999999</v>
          </cell>
          <cell r="BS748">
            <v>91.2904685143275</v>
          </cell>
          <cell r="BT748">
            <v>110.8</v>
          </cell>
          <cell r="BU748">
            <v>195.3</v>
          </cell>
          <cell r="BV748">
            <v>15.193</v>
          </cell>
          <cell r="BW748">
            <v>465.42700000000002</v>
          </cell>
          <cell r="BX748">
            <v>534.88</v>
          </cell>
          <cell r="BY748">
            <v>13.4</v>
          </cell>
          <cell r="BZ748">
            <v>12.5</v>
          </cell>
          <cell r="CA748">
            <v>38</v>
          </cell>
          <cell r="CB748">
            <v>0</v>
          </cell>
          <cell r="CC748">
            <v>310.20000000000005</v>
          </cell>
          <cell r="CD748">
            <v>894</v>
          </cell>
          <cell r="CE748">
            <v>36.510000000000005</v>
          </cell>
          <cell r="CF748">
            <v>65.641999999999996</v>
          </cell>
          <cell r="CG748">
            <v>114.5</v>
          </cell>
          <cell r="CH748">
            <v>0</v>
          </cell>
          <cell r="CI748">
            <v>26.64</v>
          </cell>
          <cell r="CJ748">
            <v>27</v>
          </cell>
          <cell r="CK748">
            <v>113.5</v>
          </cell>
          <cell r="CL748">
            <v>513</v>
          </cell>
          <cell r="CM748">
            <v>76.400000000000006</v>
          </cell>
          <cell r="CN748">
            <v>41.1</v>
          </cell>
          <cell r="CO748">
            <v>41.4</v>
          </cell>
          <cell r="CP748">
            <v>47.4</v>
          </cell>
          <cell r="CQ748">
            <v>328.39300000000003</v>
          </cell>
          <cell r="CR748">
            <v>95.006</v>
          </cell>
          <cell r="CS748">
            <v>352.16700000000003</v>
          </cell>
          <cell r="CT748">
            <v>87.84</v>
          </cell>
          <cell r="CU748">
            <v>6.3730000000000002</v>
          </cell>
          <cell r="CV748">
            <v>305.88200000000001</v>
          </cell>
          <cell r="CW748">
            <v>197.571</v>
          </cell>
          <cell r="CX748">
            <v>574.91</v>
          </cell>
          <cell r="CY748">
            <v>1.581</v>
          </cell>
          <cell r="CZ748">
            <v>729.35299999999995</v>
          </cell>
          <cell r="DA748">
            <v>35.881</v>
          </cell>
          <cell r="DB748">
            <v>171.61199999999999</v>
          </cell>
          <cell r="DC748">
            <v>53.353000000000002</v>
          </cell>
          <cell r="DD748">
            <v>10.696</v>
          </cell>
          <cell r="DE748">
            <v>30.483000000000001</v>
          </cell>
          <cell r="DF748">
            <v>175.62200000000001</v>
          </cell>
          <cell r="DG748">
            <v>857.18100000000004</v>
          </cell>
          <cell r="DH748">
            <v>92.614000000000004</v>
          </cell>
          <cell r="DI748">
            <v>139.28400000000002</v>
          </cell>
          <cell r="DJ748">
            <v>138.46300000000002</v>
          </cell>
          <cell r="DK748">
            <v>95.152000000000001</v>
          </cell>
          <cell r="DL748">
            <v>364.75</v>
          </cell>
          <cell r="DM748">
            <v>993.19100000000003</v>
          </cell>
          <cell r="DN748">
            <v>3.7730000000000001</v>
          </cell>
          <cell r="DO748">
            <v>58.125</v>
          </cell>
          <cell r="DP748">
            <v>583.47299999999996</v>
          </cell>
          <cell r="DQ748">
            <v>41.194000000000003</v>
          </cell>
          <cell r="DR748">
            <v>953.024</v>
          </cell>
          <cell r="DS748">
            <v>91.206000000000003</v>
          </cell>
          <cell r="DT748">
            <v>293.23</v>
          </cell>
          <cell r="DU748">
            <v>43.158999999999999</v>
          </cell>
          <cell r="DV748">
            <v>14.204000000000001</v>
          </cell>
          <cell r="DW748">
            <v>104.4</v>
          </cell>
          <cell r="DX748">
            <v>92.740000000000009</v>
          </cell>
          <cell r="DY748">
            <v>7.33</v>
          </cell>
          <cell r="DZ748">
            <v>58</v>
          </cell>
          <cell r="EA748">
            <v>380.04239676928597</v>
          </cell>
          <cell r="EB748">
            <v>147.19319523716339</v>
          </cell>
          <cell r="EC748">
            <v>2.69</v>
          </cell>
          <cell r="ED748">
            <v>5.2263263858056499</v>
          </cell>
          <cell r="EE748">
            <v>13.4</v>
          </cell>
          <cell r="EF748">
            <v>0</v>
          </cell>
          <cell r="EG748">
            <v>10.83</v>
          </cell>
          <cell r="EH748">
            <v>50.35</v>
          </cell>
          <cell r="EI748">
            <v>25.5</v>
          </cell>
          <cell r="EJ748">
            <v>36.03</v>
          </cell>
        </row>
        <row r="749">
          <cell r="B749">
            <v>5.5</v>
          </cell>
          <cell r="C749">
            <v>16.5</v>
          </cell>
          <cell r="D749">
            <v>71.5</v>
          </cell>
          <cell r="E749">
            <v>1.7</v>
          </cell>
          <cell r="F749">
            <v>8.6999999999999993</v>
          </cell>
          <cell r="G749">
            <v>6.2</v>
          </cell>
          <cell r="H749">
            <v>22.759999999999998</v>
          </cell>
          <cell r="I749">
            <v>46.199999999999996</v>
          </cell>
          <cell r="J749">
            <v>51.88</v>
          </cell>
          <cell r="K749">
            <v>0</v>
          </cell>
          <cell r="L749">
            <v>5.7</v>
          </cell>
          <cell r="M749">
            <v>2086.6</v>
          </cell>
          <cell r="N749">
            <v>22</v>
          </cell>
          <cell r="O749">
            <v>71.78</v>
          </cell>
          <cell r="P749">
            <v>16.455552000000001</v>
          </cell>
          <cell r="Q749">
            <v>121.8</v>
          </cell>
          <cell r="R749">
            <v>1.4</v>
          </cell>
          <cell r="S749">
            <v>0</v>
          </cell>
          <cell r="T749">
            <v>1.9</v>
          </cell>
          <cell r="U749">
            <v>28.527000000000001</v>
          </cell>
          <cell r="V749">
            <v>434</v>
          </cell>
          <cell r="W749">
            <v>2299.5</v>
          </cell>
          <cell r="X749">
            <v>11.677392724400001</v>
          </cell>
          <cell r="Y749">
            <v>24.719000000000001</v>
          </cell>
          <cell r="Z749">
            <v>160.80000000000001</v>
          </cell>
          <cell r="AA749">
            <v>22.1</v>
          </cell>
          <cell r="AB749">
            <v>1.5</v>
          </cell>
          <cell r="AC749">
            <v>89.5</v>
          </cell>
          <cell r="AD749">
            <v>724.06791625100698</v>
          </cell>
          <cell r="AE749">
            <v>16.1556254370802</v>
          </cell>
          <cell r="AF749">
            <v>11.5</v>
          </cell>
          <cell r="AG749">
            <v>0</v>
          </cell>
          <cell r="AH749">
            <v>11.3</v>
          </cell>
          <cell r="AI749">
            <v>10.7</v>
          </cell>
          <cell r="AJ749">
            <v>516.80000000000007</v>
          </cell>
          <cell r="AK749">
            <v>0</v>
          </cell>
          <cell r="AL749">
            <v>0</v>
          </cell>
          <cell r="AM749">
            <v>928.2</v>
          </cell>
          <cell r="AN749">
            <v>4</v>
          </cell>
          <cell r="AO749">
            <v>35.6</v>
          </cell>
          <cell r="AP749">
            <v>0</v>
          </cell>
          <cell r="AQ749">
            <v>0</v>
          </cell>
          <cell r="AR749">
            <v>-53.2</v>
          </cell>
          <cell r="AS749">
            <v>194.1</v>
          </cell>
          <cell r="AT749">
            <v>9.8699999999999992</v>
          </cell>
          <cell r="AU749">
            <v>11.36</v>
          </cell>
          <cell r="AV749">
            <v>21.58</v>
          </cell>
          <cell r="AW749">
            <v>44</v>
          </cell>
          <cell r="AX749">
            <v>4</v>
          </cell>
          <cell r="AY749">
            <v>78.900000000000006</v>
          </cell>
          <cell r="AZ749">
            <v>88.449999999999989</v>
          </cell>
          <cell r="BA749">
            <v>8.782</v>
          </cell>
          <cell r="BB749">
            <v>6.1829999999999998</v>
          </cell>
          <cell r="BC749">
            <v>180.91360331081921</v>
          </cell>
          <cell r="BD749">
            <v>89.27</v>
          </cell>
          <cell r="BE749">
            <v>39.799999999999997</v>
          </cell>
          <cell r="BF749">
            <v>30.179000000000002</v>
          </cell>
          <cell r="BG749">
            <v>8.3000000000000007</v>
          </cell>
          <cell r="BH749">
            <v>79.45740844240774</v>
          </cell>
          <cell r="BI749">
            <v>51.989999999999995</v>
          </cell>
          <cell r="BJ749">
            <v>20.396338848313871</v>
          </cell>
          <cell r="BK749">
            <v>24.98</v>
          </cell>
          <cell r="BL749">
            <v>6.4</v>
          </cell>
          <cell r="BM749">
            <v>10</v>
          </cell>
          <cell r="BN749">
            <v>152.69999999999999</v>
          </cell>
          <cell r="BO749">
            <v>22.2</v>
          </cell>
          <cell r="BP749">
            <v>164.08899697709327</v>
          </cell>
          <cell r="BQ749">
            <v>127.89</v>
          </cell>
          <cell r="BR749">
            <v>78.81</v>
          </cell>
          <cell r="BS749">
            <v>55.818088915403003</v>
          </cell>
          <cell r="BT749">
            <v>91.5</v>
          </cell>
          <cell r="BU749">
            <v>145.23000000000002</v>
          </cell>
          <cell r="BV749">
            <v>14.183</v>
          </cell>
          <cell r="BW749">
            <v>477.14</v>
          </cell>
          <cell r="BX749">
            <v>528.49</v>
          </cell>
          <cell r="BY749">
            <v>13.700000000000001</v>
          </cell>
          <cell r="BZ749">
            <v>12.5</v>
          </cell>
          <cell r="CA749">
            <v>38</v>
          </cell>
          <cell r="CB749">
            <v>0.5</v>
          </cell>
          <cell r="CC749">
            <v>310.2</v>
          </cell>
          <cell r="CD749">
            <v>894</v>
          </cell>
          <cell r="CE749">
            <v>30.200000000000003</v>
          </cell>
          <cell r="CF749">
            <v>65.641999999999996</v>
          </cell>
          <cell r="CG749">
            <v>100</v>
          </cell>
          <cell r="CH749">
            <v>0</v>
          </cell>
          <cell r="CI749">
            <v>26.68</v>
          </cell>
          <cell r="CJ749">
            <v>32.4</v>
          </cell>
          <cell r="CK749">
            <v>161.19999999999999</v>
          </cell>
          <cell r="CL749">
            <v>513</v>
          </cell>
          <cell r="CM749">
            <v>76.400000000000006</v>
          </cell>
          <cell r="CN749">
            <v>54.9</v>
          </cell>
          <cell r="CO749">
            <v>38.4</v>
          </cell>
          <cell r="CP749">
            <v>47.4</v>
          </cell>
          <cell r="CQ749">
            <v>329.44499999999999</v>
          </cell>
          <cell r="CR749">
            <v>95.155000000000001</v>
          </cell>
          <cell r="CS749">
            <v>314.33300000000003</v>
          </cell>
          <cell r="CT749">
            <v>81.284000000000006</v>
          </cell>
          <cell r="CU749">
            <v>6.66</v>
          </cell>
          <cell r="CV749">
            <v>294.50399999999996</v>
          </cell>
          <cell r="CW749">
            <v>203.48000000000002</v>
          </cell>
          <cell r="CX749">
            <v>571.97900000000004</v>
          </cell>
          <cell r="CY749">
            <v>1.329</v>
          </cell>
          <cell r="CZ749">
            <v>757.99800000000005</v>
          </cell>
          <cell r="DA749">
            <v>31.560000000000002</v>
          </cell>
          <cell r="DB749">
            <v>197.203</v>
          </cell>
          <cell r="DC749">
            <v>53.379999999999995</v>
          </cell>
          <cell r="DD749">
            <v>9.99</v>
          </cell>
          <cell r="DE749">
            <v>12.369</v>
          </cell>
          <cell r="DF749">
            <v>169.744</v>
          </cell>
          <cell r="DG749">
            <v>825.55700000000002</v>
          </cell>
          <cell r="DH749">
            <v>116.97799999999999</v>
          </cell>
          <cell r="DI749">
            <v>126.837</v>
          </cell>
          <cell r="DJ749">
            <v>125.26300000000001</v>
          </cell>
          <cell r="DK749">
            <v>88.524000000000001</v>
          </cell>
          <cell r="DL749">
            <v>385.9</v>
          </cell>
          <cell r="DM749">
            <v>1062.242</v>
          </cell>
          <cell r="DN749">
            <v>7.3730000000000002</v>
          </cell>
          <cell r="DO749">
            <v>58.125</v>
          </cell>
          <cell r="DP749">
            <v>594.96900000000005</v>
          </cell>
          <cell r="DQ749">
            <v>41.015999999999998</v>
          </cell>
          <cell r="DR749">
            <v>952.77800000000002</v>
          </cell>
          <cell r="DS749">
            <v>91.206000000000003</v>
          </cell>
          <cell r="DT749">
            <v>292.99</v>
          </cell>
          <cell r="DU749">
            <v>41.064</v>
          </cell>
          <cell r="DV749">
            <v>13.878</v>
          </cell>
          <cell r="DW749">
            <v>122</v>
          </cell>
          <cell r="DX749">
            <v>80.109025299033306</v>
          </cell>
          <cell r="DY749">
            <v>14.870000000000001</v>
          </cell>
          <cell r="DZ749">
            <v>86.5</v>
          </cell>
          <cell r="EA749">
            <v>391.04239676928597</v>
          </cell>
          <cell r="EB749">
            <v>161.08008638052007</v>
          </cell>
          <cell r="EC749">
            <v>2.5499999999999998</v>
          </cell>
          <cell r="ED749">
            <v>5.0910865881987801</v>
          </cell>
          <cell r="EE749">
            <v>12.08</v>
          </cell>
          <cell r="EF749">
            <v>0</v>
          </cell>
          <cell r="EG749">
            <v>10.83</v>
          </cell>
          <cell r="EH749">
            <v>73.400958704000004</v>
          </cell>
          <cell r="EI749">
            <v>25.5</v>
          </cell>
          <cell r="EJ749">
            <v>36.03</v>
          </cell>
        </row>
        <row r="750">
          <cell r="B750">
            <v>0</v>
          </cell>
          <cell r="C750">
            <v>12.200000000000001</v>
          </cell>
          <cell r="D750">
            <v>63</v>
          </cell>
          <cell r="E750">
            <v>1.7</v>
          </cell>
          <cell r="F750">
            <v>27.7</v>
          </cell>
          <cell r="G750">
            <v>6.2</v>
          </cell>
          <cell r="H750">
            <v>22.759999999999998</v>
          </cell>
          <cell r="I750">
            <v>51.699999999999996</v>
          </cell>
          <cell r="J750">
            <v>51.9</v>
          </cell>
          <cell r="K750">
            <v>0</v>
          </cell>
          <cell r="L750">
            <v>5.7</v>
          </cell>
          <cell r="M750">
            <v>2086.6</v>
          </cell>
          <cell r="N750">
            <v>21.7</v>
          </cell>
          <cell r="O750">
            <v>71.78</v>
          </cell>
          <cell r="P750">
            <v>25.085561999999999</v>
          </cell>
          <cell r="Q750">
            <v>456.1</v>
          </cell>
          <cell r="R750">
            <v>2.1</v>
          </cell>
          <cell r="S750">
            <v>12.9</v>
          </cell>
          <cell r="T750">
            <v>1.8</v>
          </cell>
          <cell r="U750">
            <v>28.468</v>
          </cell>
          <cell r="V750">
            <v>692</v>
          </cell>
          <cell r="W750">
            <v>2299.5</v>
          </cell>
          <cell r="X750">
            <v>10.220000000000001</v>
          </cell>
          <cell r="Y750">
            <v>13.138</v>
          </cell>
          <cell r="Z750">
            <v>160.80000000000001</v>
          </cell>
          <cell r="AA750">
            <v>23.4</v>
          </cell>
          <cell r="AB750">
            <v>1.5</v>
          </cell>
          <cell r="AC750">
            <v>90.2</v>
          </cell>
          <cell r="AD750">
            <v>744.46791625100695</v>
          </cell>
          <cell r="AE750">
            <v>612.88765023275005</v>
          </cell>
          <cell r="AF750">
            <v>7.1999999999999993</v>
          </cell>
          <cell r="AG750">
            <v>0</v>
          </cell>
          <cell r="AH750">
            <v>8.6</v>
          </cell>
          <cell r="AI750">
            <v>14</v>
          </cell>
          <cell r="AJ750">
            <v>970.49</v>
          </cell>
          <cell r="AK750">
            <v>40.4</v>
          </cell>
          <cell r="AL750">
            <v>772.4</v>
          </cell>
          <cell r="AM750">
            <v>928.2</v>
          </cell>
          <cell r="AN750">
            <v>98</v>
          </cell>
          <cell r="AO750">
            <v>35.6</v>
          </cell>
          <cell r="AP750">
            <v>263.2</v>
          </cell>
          <cell r="AQ750">
            <v>0</v>
          </cell>
          <cell r="AR750">
            <v>-74.900000000000006</v>
          </cell>
          <cell r="AS750">
            <v>207.6</v>
          </cell>
          <cell r="AT750">
            <v>20.2</v>
          </cell>
          <cell r="AU750">
            <v>171.12</v>
          </cell>
          <cell r="AV750">
            <v>10.76</v>
          </cell>
          <cell r="AW750">
            <v>50</v>
          </cell>
          <cell r="AX750">
            <v>4</v>
          </cell>
          <cell r="AY750">
            <v>78.900000000000006</v>
          </cell>
          <cell r="AZ750">
            <v>116.96000000000001</v>
          </cell>
          <cell r="BA750">
            <v>8.782</v>
          </cell>
          <cell r="BB750">
            <v>3.4634426321940617</v>
          </cell>
          <cell r="BC750">
            <v>179.4684730631696</v>
          </cell>
          <cell r="BD750">
            <v>97.438000000000002</v>
          </cell>
          <cell r="BE750">
            <v>39.799999999999997</v>
          </cell>
          <cell r="BF750">
            <v>30.179000000000002</v>
          </cell>
          <cell r="BG750">
            <v>8.3000000000000007</v>
          </cell>
          <cell r="BH750">
            <v>87.366282027095849</v>
          </cell>
          <cell r="BI750">
            <v>44.872238091000604</v>
          </cell>
          <cell r="BJ750">
            <v>27.858834880292498</v>
          </cell>
          <cell r="BK750">
            <v>17.190000000000001</v>
          </cell>
          <cell r="BL750">
            <v>6.4</v>
          </cell>
          <cell r="BM750">
            <v>10</v>
          </cell>
          <cell r="BN750">
            <v>276.60000000000002</v>
          </cell>
          <cell r="BO750">
            <v>22.2</v>
          </cell>
          <cell r="BP750">
            <v>164.08899697709327</v>
          </cell>
          <cell r="BQ750">
            <v>150.5</v>
          </cell>
          <cell r="BR750">
            <v>117.78999999999999</v>
          </cell>
          <cell r="BS750">
            <v>91.2904685143275</v>
          </cell>
          <cell r="BT750">
            <v>110.8</v>
          </cell>
          <cell r="BU750">
            <v>195.3</v>
          </cell>
          <cell r="BV750">
            <v>15.193</v>
          </cell>
          <cell r="BW750">
            <v>465.42700000000002</v>
          </cell>
          <cell r="BX750">
            <v>534.88</v>
          </cell>
          <cell r="BY750">
            <v>13.4</v>
          </cell>
          <cell r="BZ750">
            <v>12.5</v>
          </cell>
          <cell r="CA750">
            <v>38</v>
          </cell>
          <cell r="CB750">
            <v>0</v>
          </cell>
          <cell r="CC750">
            <v>310.20000000000005</v>
          </cell>
          <cell r="CD750">
            <v>894</v>
          </cell>
          <cell r="CE750">
            <v>36.510000000000005</v>
          </cell>
          <cell r="CF750">
            <v>65.641999999999996</v>
          </cell>
          <cell r="CG750">
            <v>114.5</v>
          </cell>
          <cell r="CH750">
            <v>0</v>
          </cell>
          <cell r="CI750">
            <v>26.64</v>
          </cell>
          <cell r="CJ750">
            <v>27</v>
          </cell>
          <cell r="CK750">
            <v>113.5</v>
          </cell>
          <cell r="CL750">
            <v>513</v>
          </cell>
          <cell r="CM750">
            <v>76.400000000000006</v>
          </cell>
          <cell r="CN750">
            <v>41.1</v>
          </cell>
          <cell r="CO750">
            <v>41.4</v>
          </cell>
          <cell r="CP750">
            <v>47.4</v>
          </cell>
          <cell r="CQ750">
            <v>328.39300000000003</v>
          </cell>
          <cell r="CR750">
            <v>95.006</v>
          </cell>
          <cell r="CS750">
            <v>352.16700000000003</v>
          </cell>
          <cell r="CT750">
            <v>87.84</v>
          </cell>
          <cell r="CU750">
            <v>6.3730000000000002</v>
          </cell>
          <cell r="CV750">
            <v>305.88200000000001</v>
          </cell>
          <cell r="CW750">
            <v>197.571</v>
          </cell>
          <cell r="CX750">
            <v>574.91</v>
          </cell>
          <cell r="CY750">
            <v>1.581</v>
          </cell>
          <cell r="CZ750">
            <v>729.35299999999995</v>
          </cell>
          <cell r="DA750">
            <v>35.881</v>
          </cell>
          <cell r="DB750">
            <v>171.61199999999999</v>
          </cell>
          <cell r="DC750">
            <v>53.353000000000002</v>
          </cell>
          <cell r="DD750">
            <v>10.696</v>
          </cell>
          <cell r="DE750">
            <v>30.483000000000001</v>
          </cell>
          <cell r="DF750">
            <v>175.62200000000001</v>
          </cell>
          <cell r="DG750">
            <v>857.18100000000004</v>
          </cell>
          <cell r="DH750">
            <v>92.614000000000004</v>
          </cell>
          <cell r="DI750">
            <v>139.28400000000002</v>
          </cell>
          <cell r="DJ750">
            <v>138.46300000000002</v>
          </cell>
          <cell r="DK750">
            <v>95.152000000000001</v>
          </cell>
          <cell r="DL750">
            <v>364.75</v>
          </cell>
          <cell r="DM750">
            <v>993.19100000000003</v>
          </cell>
          <cell r="DN750">
            <v>3.7730000000000001</v>
          </cell>
          <cell r="DO750">
            <v>58.125</v>
          </cell>
          <cell r="DP750">
            <v>583.47299999999996</v>
          </cell>
          <cell r="DQ750">
            <v>41.194000000000003</v>
          </cell>
          <cell r="DR750">
            <v>953.024</v>
          </cell>
          <cell r="DS750">
            <v>91.206000000000003</v>
          </cell>
          <cell r="DT750">
            <v>293.23</v>
          </cell>
          <cell r="DU750">
            <v>43.158999999999999</v>
          </cell>
          <cell r="DV750">
            <v>14.204000000000001</v>
          </cell>
          <cell r="DW750">
            <v>104.4</v>
          </cell>
          <cell r="DX750">
            <v>92.740000000000009</v>
          </cell>
          <cell r="DY750">
            <v>7.33</v>
          </cell>
          <cell r="DZ750">
            <v>58</v>
          </cell>
          <cell r="EA750">
            <v>380.04239676928597</v>
          </cell>
          <cell r="EB750">
            <v>147.19319523716339</v>
          </cell>
          <cell r="EC750">
            <v>2.69</v>
          </cell>
          <cell r="ED750">
            <v>5.2263263858056499</v>
          </cell>
          <cell r="EE750">
            <v>13.4</v>
          </cell>
          <cell r="EF750">
            <v>0</v>
          </cell>
          <cell r="EG750">
            <v>10.83</v>
          </cell>
          <cell r="EH750">
            <v>50.35</v>
          </cell>
          <cell r="EI750">
            <v>25.5</v>
          </cell>
          <cell r="EJ750">
            <v>36.03</v>
          </cell>
        </row>
        <row r="751">
          <cell r="B751">
            <v>5.5</v>
          </cell>
          <cell r="C751">
            <v>16.5</v>
          </cell>
          <cell r="D751">
            <v>71.5</v>
          </cell>
          <cell r="E751">
            <v>1.7</v>
          </cell>
          <cell r="F751">
            <v>27.7</v>
          </cell>
          <cell r="G751">
            <v>6.2</v>
          </cell>
          <cell r="H751">
            <v>22.759999999999998</v>
          </cell>
          <cell r="I751">
            <v>46.199999999999996</v>
          </cell>
          <cell r="J751">
            <v>51.88</v>
          </cell>
          <cell r="K751">
            <v>0</v>
          </cell>
          <cell r="L751">
            <v>5.7</v>
          </cell>
          <cell r="M751">
            <v>2086.6</v>
          </cell>
          <cell r="N751">
            <v>22</v>
          </cell>
          <cell r="O751">
            <v>71.78</v>
          </cell>
          <cell r="P751">
            <v>16.455552000000001</v>
          </cell>
          <cell r="Q751">
            <v>449.8</v>
          </cell>
          <cell r="R751">
            <v>1.4</v>
          </cell>
          <cell r="S751">
            <v>10.9</v>
          </cell>
          <cell r="T751">
            <v>1.9</v>
          </cell>
          <cell r="U751">
            <v>28.527000000000001</v>
          </cell>
          <cell r="V751">
            <v>434</v>
          </cell>
          <cell r="W751">
            <v>2299.5</v>
          </cell>
          <cell r="X751">
            <v>11.677392724400001</v>
          </cell>
          <cell r="Y751">
            <v>24.719000000000001</v>
          </cell>
          <cell r="Z751">
            <v>160.80000000000001</v>
          </cell>
          <cell r="AA751">
            <v>22.1</v>
          </cell>
          <cell r="AB751">
            <v>1.5</v>
          </cell>
          <cell r="AC751">
            <v>89.5</v>
          </cell>
          <cell r="AD751">
            <v>724.06791625100698</v>
          </cell>
          <cell r="AE751">
            <v>334.30911290096719</v>
          </cell>
          <cell r="AF751">
            <v>11.5</v>
          </cell>
          <cell r="AG751">
            <v>0</v>
          </cell>
          <cell r="AH751">
            <v>11.3</v>
          </cell>
          <cell r="AI751">
            <v>10.7</v>
          </cell>
          <cell r="AJ751">
            <v>2367.2000000000003</v>
          </cell>
          <cell r="AK751">
            <v>40.4</v>
          </cell>
          <cell r="AL751">
            <v>766.7</v>
          </cell>
          <cell r="AM751">
            <v>928.2</v>
          </cell>
          <cell r="AN751">
            <v>100</v>
          </cell>
          <cell r="AO751">
            <v>35.6</v>
          </cell>
          <cell r="AP751">
            <v>127.8</v>
          </cell>
          <cell r="AQ751">
            <v>424.2</v>
          </cell>
          <cell r="AR751">
            <v>-53.2</v>
          </cell>
          <cell r="AS751">
            <v>194.1</v>
          </cell>
          <cell r="AT751">
            <v>9.8699999999999992</v>
          </cell>
          <cell r="AU751">
            <v>193.01999999999998</v>
          </cell>
          <cell r="AV751">
            <v>21.58</v>
          </cell>
          <cell r="AW751">
            <v>44</v>
          </cell>
          <cell r="AX751">
            <v>4</v>
          </cell>
          <cell r="AY751">
            <v>78.900000000000006</v>
          </cell>
          <cell r="AZ751">
            <v>88.449999999999989</v>
          </cell>
          <cell r="BA751">
            <v>8.782</v>
          </cell>
          <cell r="BB751">
            <v>6.1829999999999998</v>
          </cell>
          <cell r="BC751">
            <v>180.91360331081921</v>
          </cell>
          <cell r="BD751">
            <v>89.27</v>
          </cell>
          <cell r="BE751">
            <v>39.799999999999997</v>
          </cell>
          <cell r="BF751">
            <v>30.179000000000002</v>
          </cell>
          <cell r="BG751">
            <v>8.3000000000000007</v>
          </cell>
          <cell r="BH751">
            <v>79.45740844240774</v>
          </cell>
          <cell r="BI751">
            <v>51.989999999999995</v>
          </cell>
          <cell r="BJ751">
            <v>20.396338848313871</v>
          </cell>
          <cell r="BK751">
            <v>24.98</v>
          </cell>
          <cell r="BL751">
            <v>6.4</v>
          </cell>
          <cell r="BM751">
            <v>10</v>
          </cell>
          <cell r="BN751">
            <v>152.69999999999999</v>
          </cell>
          <cell r="BO751">
            <v>22.2</v>
          </cell>
          <cell r="BP751">
            <v>164.08899697709327</v>
          </cell>
          <cell r="BQ751">
            <v>127.89</v>
          </cell>
          <cell r="BR751">
            <v>78.81</v>
          </cell>
          <cell r="BS751">
            <v>55.818088915403003</v>
          </cell>
          <cell r="BT751">
            <v>91.5</v>
          </cell>
          <cell r="BU751">
            <v>145.23000000000002</v>
          </cell>
          <cell r="BV751">
            <v>14.183</v>
          </cell>
          <cell r="BW751">
            <v>477.14</v>
          </cell>
          <cell r="BX751">
            <v>528.49</v>
          </cell>
          <cell r="BY751">
            <v>13.700000000000001</v>
          </cell>
          <cell r="BZ751">
            <v>12.5</v>
          </cell>
          <cell r="CA751">
            <v>38</v>
          </cell>
          <cell r="CB751">
            <v>0.5</v>
          </cell>
          <cell r="CC751">
            <v>310.2</v>
          </cell>
          <cell r="CD751">
            <v>894</v>
          </cell>
          <cell r="CE751">
            <v>30.200000000000003</v>
          </cell>
          <cell r="CF751">
            <v>65.641999999999996</v>
          </cell>
          <cell r="CG751">
            <v>100</v>
          </cell>
          <cell r="CH751">
            <v>0</v>
          </cell>
          <cell r="CI751">
            <v>26.68</v>
          </cell>
          <cell r="CJ751">
            <v>32.4</v>
          </cell>
          <cell r="CK751">
            <v>161.19999999999999</v>
          </cell>
          <cell r="CL751">
            <v>513</v>
          </cell>
          <cell r="CM751">
            <v>76.400000000000006</v>
          </cell>
          <cell r="CN751">
            <v>54.9</v>
          </cell>
          <cell r="CO751">
            <v>38.4</v>
          </cell>
          <cell r="CP751">
            <v>47.4</v>
          </cell>
          <cell r="CQ751">
            <v>329.44499999999999</v>
          </cell>
          <cell r="CR751">
            <v>95.155000000000001</v>
          </cell>
          <cell r="CS751">
            <v>314.33300000000003</v>
          </cell>
          <cell r="CT751">
            <v>81.284000000000006</v>
          </cell>
          <cell r="CU751">
            <v>6.66</v>
          </cell>
          <cell r="CV751">
            <v>294.50399999999996</v>
          </cell>
          <cell r="CW751">
            <v>203.48000000000002</v>
          </cell>
          <cell r="CX751">
            <v>571.97900000000004</v>
          </cell>
          <cell r="CY751">
            <v>1.329</v>
          </cell>
          <cell r="CZ751">
            <v>757.99800000000005</v>
          </cell>
          <cell r="DA751">
            <v>31.560000000000002</v>
          </cell>
          <cell r="DB751">
            <v>197.203</v>
          </cell>
          <cell r="DC751">
            <v>53.379999999999995</v>
          </cell>
          <cell r="DD751">
            <v>9.99</v>
          </cell>
          <cell r="DE751">
            <v>12.369</v>
          </cell>
          <cell r="DF751">
            <v>169.744</v>
          </cell>
          <cell r="DG751">
            <v>825.55700000000002</v>
          </cell>
          <cell r="DH751">
            <v>116.97799999999999</v>
          </cell>
          <cell r="DI751">
            <v>126.837</v>
          </cell>
          <cell r="DJ751">
            <v>125.26300000000001</v>
          </cell>
          <cell r="DK751">
            <v>88.524000000000001</v>
          </cell>
          <cell r="DL751">
            <v>385.9</v>
          </cell>
          <cell r="DM751">
            <v>1062.242</v>
          </cell>
          <cell r="DN751">
            <v>7.3730000000000002</v>
          </cell>
          <cell r="DO751">
            <v>58.125</v>
          </cell>
          <cell r="DP751">
            <v>594.96900000000005</v>
          </cell>
          <cell r="DQ751">
            <v>41.015999999999998</v>
          </cell>
          <cell r="DR751">
            <v>952.77800000000002</v>
          </cell>
          <cell r="DS751">
            <v>91.206000000000003</v>
          </cell>
          <cell r="DT751">
            <v>292.99</v>
          </cell>
          <cell r="DU751">
            <v>41.064</v>
          </cell>
          <cell r="DV751">
            <v>13.878</v>
          </cell>
          <cell r="DW751">
            <v>122</v>
          </cell>
          <cell r="DX751">
            <v>80.109025299033306</v>
          </cell>
          <cell r="DY751">
            <v>14.870000000000001</v>
          </cell>
          <cell r="DZ751">
            <v>86.5</v>
          </cell>
          <cell r="EA751">
            <v>391.04239676928597</v>
          </cell>
          <cell r="EB751">
            <v>161.08008638052007</v>
          </cell>
          <cell r="EC751">
            <v>2.5499999999999998</v>
          </cell>
          <cell r="ED751">
            <v>5.0910865881987801</v>
          </cell>
          <cell r="EE751">
            <v>12.08</v>
          </cell>
          <cell r="EF751">
            <v>0</v>
          </cell>
          <cell r="EG751">
            <v>10.83</v>
          </cell>
          <cell r="EH751">
            <v>73.400958704000004</v>
          </cell>
          <cell r="EI751">
            <v>25.5</v>
          </cell>
          <cell r="EJ751">
            <v>36.03</v>
          </cell>
        </row>
        <row r="752">
          <cell r="B752"/>
          <cell r="C752"/>
          <cell r="D752"/>
          <cell r="EH752"/>
        </row>
        <row r="753">
          <cell r="B753"/>
          <cell r="C753"/>
          <cell r="D753"/>
          <cell r="EH753"/>
        </row>
        <row r="754">
          <cell r="B754">
            <v>0</v>
          </cell>
          <cell r="C754">
            <v>110.69999999999999</v>
          </cell>
          <cell r="D754">
            <v>410</v>
          </cell>
          <cell r="E754">
            <v>32.6</v>
          </cell>
          <cell r="F754">
            <v>283.7</v>
          </cell>
          <cell r="G754">
            <v>17.5</v>
          </cell>
          <cell r="H754">
            <v>113.06</v>
          </cell>
          <cell r="I754">
            <v>266.50000000000006</v>
          </cell>
          <cell r="J754">
            <v>569.4</v>
          </cell>
          <cell r="K754">
            <v>6.5</v>
          </cell>
          <cell r="L754">
            <v>26.099999999999998</v>
          </cell>
          <cell r="M754">
            <v>9387.0299999999988</v>
          </cell>
          <cell r="N754">
            <v>127.6</v>
          </cell>
          <cell r="O754">
            <v>505.28</v>
          </cell>
          <cell r="P754">
            <v>274.09393599999999</v>
          </cell>
          <cell r="Q754">
            <v>835.4</v>
          </cell>
          <cell r="R754">
            <v>43</v>
          </cell>
          <cell r="S754">
            <v>73.099999999999994</v>
          </cell>
          <cell r="T754">
            <v>25.8</v>
          </cell>
          <cell r="U754">
            <v>304.83699999999999</v>
          </cell>
          <cell r="V754">
            <v>3372</v>
          </cell>
          <cell r="W754">
            <v>11493.92</v>
          </cell>
          <cell r="X754">
            <v>140.52000000000001</v>
          </cell>
          <cell r="Y754">
            <v>193.49900000000002</v>
          </cell>
          <cell r="Z754">
            <v>729.8</v>
          </cell>
          <cell r="AA754">
            <v>176.95000000000002</v>
          </cell>
          <cell r="AB754">
            <v>16.8</v>
          </cell>
          <cell r="AC754">
            <v>1987.5695559999999</v>
          </cell>
          <cell r="AD754">
            <v>3925.2113854964173</v>
          </cell>
          <cell r="AE754">
            <v>549.1158089999999</v>
          </cell>
          <cell r="AF754">
            <v>247.6</v>
          </cell>
          <cell r="AG754">
            <v>0</v>
          </cell>
          <cell r="AH754">
            <v>39.599999999999994</v>
          </cell>
          <cell r="AI754">
            <v>67.5</v>
          </cell>
          <cell r="AJ754">
            <v>7576.7699999999995</v>
          </cell>
          <cell r="AK754">
            <v>0</v>
          </cell>
          <cell r="AL754">
            <v>0</v>
          </cell>
          <cell r="AM754">
            <v>12523.8</v>
          </cell>
          <cell r="AN754">
            <v>66.849999999999994</v>
          </cell>
          <cell r="AO754">
            <v>199.1</v>
          </cell>
          <cell r="AP754">
            <v>0</v>
          </cell>
          <cell r="AQ754">
            <v>0</v>
          </cell>
          <cell r="AR754">
            <v>-1401.2</v>
          </cell>
          <cell r="AS754">
            <v>1142.4000000000001</v>
          </cell>
          <cell r="AT754">
            <v>160.21</v>
          </cell>
          <cell r="AU754">
            <v>132.69999999999999</v>
          </cell>
          <cell r="AV754">
            <v>333.63</v>
          </cell>
          <cell r="AW754">
            <v>250</v>
          </cell>
          <cell r="AX754">
            <v>11.93</v>
          </cell>
          <cell r="AY754">
            <v>318.81</v>
          </cell>
          <cell r="AZ754">
            <v>2274.48</v>
          </cell>
          <cell r="BA754">
            <v>19.282</v>
          </cell>
          <cell r="BB754">
            <v>77.737369536344559</v>
          </cell>
          <cell r="BC754">
            <v>527.54507021383063</v>
          </cell>
          <cell r="BD754">
            <v>345.56899999999996</v>
          </cell>
          <cell r="BE754">
            <v>323.3</v>
          </cell>
          <cell r="BF754">
            <v>167.952</v>
          </cell>
          <cell r="BG754">
            <v>26.5</v>
          </cell>
          <cell r="BH754">
            <v>305.26466024714659</v>
          </cell>
          <cell r="BI754">
            <v>195.86571367007724</v>
          </cell>
          <cell r="BJ754">
            <v>131.1637264054514</v>
          </cell>
          <cell r="BK754">
            <v>127.65</v>
          </cell>
          <cell r="BL754">
            <v>13.700000000000001</v>
          </cell>
          <cell r="BM754">
            <v>39.121000000000002</v>
          </cell>
          <cell r="BN754">
            <v>1218.874</v>
          </cell>
          <cell r="BO754">
            <v>113.08283639999999</v>
          </cell>
          <cell r="BP754">
            <v>465.18159976295573</v>
          </cell>
          <cell r="BQ754">
            <v>995.40000000000009</v>
          </cell>
          <cell r="BR754">
            <v>978.71000000000026</v>
          </cell>
          <cell r="BS754">
            <v>1453.2487237627315</v>
          </cell>
          <cell r="BT754">
            <v>719.1</v>
          </cell>
          <cell r="BU754">
            <v>583.1</v>
          </cell>
          <cell r="BV754">
            <v>96.905000000000001</v>
          </cell>
          <cell r="BW754">
            <v>2732.4470000000001</v>
          </cell>
          <cell r="BX754">
            <v>5431.119999999999</v>
          </cell>
          <cell r="BY754">
            <v>46</v>
          </cell>
          <cell r="BZ754">
            <v>50</v>
          </cell>
          <cell r="CA754">
            <v>105.4</v>
          </cell>
          <cell r="CB754">
            <v>65</v>
          </cell>
          <cell r="CC754">
            <v>1607.5999999999997</v>
          </cell>
          <cell r="CD754">
            <v>5044</v>
          </cell>
          <cell r="CE754">
            <v>87.350000000000009</v>
          </cell>
          <cell r="CF754">
            <v>279.32</v>
          </cell>
          <cell r="CG754">
            <v>1402.4</v>
          </cell>
          <cell r="CH754">
            <v>0</v>
          </cell>
          <cell r="CI754">
            <v>137.08000000000001</v>
          </cell>
          <cell r="CJ754">
            <v>169.7</v>
          </cell>
          <cell r="CK754">
            <v>785.69999999999993</v>
          </cell>
          <cell r="CL754">
            <v>2572.7999999999997</v>
          </cell>
          <cell r="CM754">
            <v>375.9</v>
          </cell>
          <cell r="CN754">
            <v>208.79999999999998</v>
          </cell>
          <cell r="CO754">
            <v>128.15</v>
          </cell>
          <cell r="CP754">
            <v>255.99999999999997</v>
          </cell>
          <cell r="CQ754">
            <v>3286.7980000000007</v>
          </cell>
          <cell r="CR754">
            <v>765.23900000000003</v>
          </cell>
          <cell r="CS754">
            <v>3409.9769999999999</v>
          </cell>
          <cell r="CT754">
            <v>850.76300000000003</v>
          </cell>
          <cell r="CU754">
            <v>108.45699999999999</v>
          </cell>
          <cell r="CV754">
            <v>1941.66</v>
          </cell>
          <cell r="CW754">
            <v>1386.4529999999997</v>
          </cell>
          <cell r="CX754">
            <v>9016.2219999999998</v>
          </cell>
          <cell r="CY754">
            <v>13.563000000000002</v>
          </cell>
          <cell r="CZ754">
            <v>5594.1810000000005</v>
          </cell>
          <cell r="DA754">
            <v>110.294</v>
          </cell>
          <cell r="DB754">
            <v>1257.086</v>
          </cell>
          <cell r="DC754">
            <v>291.02</v>
          </cell>
          <cell r="DD754">
            <v>361.41899999999998</v>
          </cell>
          <cell r="DE754">
            <v>219.78</v>
          </cell>
          <cell r="DF754">
            <v>1372.1310000000001</v>
          </cell>
          <cell r="DG754">
            <v>6045.6509999999998</v>
          </cell>
          <cell r="DH754">
            <v>375.37900000000002</v>
          </cell>
          <cell r="DI754">
            <v>596.49900000000002</v>
          </cell>
          <cell r="DJ754">
            <v>663.32800000000009</v>
          </cell>
          <cell r="DK754">
            <v>211.07900000000001</v>
          </cell>
          <cell r="DL754">
            <v>1231.1480000000001</v>
          </cell>
          <cell r="DM754">
            <v>15037.282999999999</v>
          </cell>
          <cell r="DN754">
            <v>626.13599999999997</v>
          </cell>
          <cell r="DO754">
            <v>572.94100000000003</v>
          </cell>
          <cell r="DP754">
            <v>6904.7329999999993</v>
          </cell>
          <cell r="DQ754">
            <v>294.02299999999997</v>
          </cell>
          <cell r="DR754">
            <v>7774.4929999999995</v>
          </cell>
          <cell r="DS754">
            <v>379.06600000000003</v>
          </cell>
          <cell r="DT754">
            <v>2389.4360000000001</v>
          </cell>
          <cell r="DU754">
            <v>1116.75</v>
          </cell>
          <cell r="DV754">
            <v>1609.2449999999999</v>
          </cell>
          <cell r="DW754">
            <v>343.7</v>
          </cell>
          <cell r="DX754">
            <v>301.74100000000004</v>
          </cell>
          <cell r="DY754">
            <v>74.55</v>
          </cell>
          <cell r="DZ754">
            <v>332</v>
          </cell>
          <cell r="EA754">
            <v>2983.9440643809526</v>
          </cell>
          <cell r="EB754">
            <v>957.59196104587784</v>
          </cell>
          <cell r="EC754">
            <v>71.48</v>
          </cell>
          <cell r="ED754">
            <v>28.759718683655542</v>
          </cell>
          <cell r="EE754">
            <v>40.799999999999997</v>
          </cell>
          <cell r="EF754">
            <v>135.5</v>
          </cell>
          <cell r="EG754">
            <v>49.190000000000005</v>
          </cell>
          <cell r="EH754">
            <v>343.34999999999997</v>
          </cell>
          <cell r="EI754">
            <v>218.8</v>
          </cell>
          <cell r="EJ754">
            <v>307.66000000000003</v>
          </cell>
        </row>
        <row r="755">
          <cell r="B755">
            <v>17.3</v>
          </cell>
          <cell r="C755">
            <v>104.5</v>
          </cell>
          <cell r="D755">
            <v>413</v>
          </cell>
          <cell r="E755">
            <v>32.6</v>
          </cell>
          <cell r="F755">
            <v>283.7</v>
          </cell>
          <cell r="G755">
            <v>16.299999999999997</v>
          </cell>
          <cell r="H755">
            <v>103.33</v>
          </cell>
          <cell r="I755">
            <v>251.55</v>
          </cell>
          <cell r="J755">
            <v>569.29200000000003</v>
          </cell>
          <cell r="K755">
            <v>6.5</v>
          </cell>
          <cell r="L755">
            <v>26.099999999999998</v>
          </cell>
          <cell r="M755">
            <v>9387.0299999999988</v>
          </cell>
          <cell r="N755">
            <v>120.69999999999999</v>
          </cell>
          <cell r="O755">
            <v>500.82670531999997</v>
          </cell>
          <cell r="P755">
            <v>272.06892599999998</v>
          </cell>
          <cell r="Q755">
            <v>824</v>
          </cell>
          <cell r="R755">
            <v>37.399999999999991</v>
          </cell>
          <cell r="S755">
            <v>73.099999999999994</v>
          </cell>
          <cell r="T755">
            <v>25.2</v>
          </cell>
          <cell r="U755">
            <v>299.19599999999997</v>
          </cell>
          <cell r="V755">
            <v>2284</v>
          </cell>
          <cell r="W755">
            <v>11493.92</v>
          </cell>
          <cell r="X755">
            <v>120.91848914440001</v>
          </cell>
          <cell r="Y755">
            <v>196.40199999999999</v>
          </cell>
          <cell r="Z755">
            <v>729.8</v>
          </cell>
          <cell r="AA755">
            <v>130.1</v>
          </cell>
          <cell r="AB755">
            <v>17.7</v>
          </cell>
          <cell r="AC755">
            <v>1991.0695559999999</v>
          </cell>
          <cell r="AD755">
            <v>3900.9113854964171</v>
          </cell>
          <cell r="AE755">
            <v>173.96622627710369</v>
          </cell>
          <cell r="AF755">
            <v>265.07499999999999</v>
          </cell>
          <cell r="AG755">
            <v>0</v>
          </cell>
          <cell r="AH755">
            <v>67.759999999999991</v>
          </cell>
          <cell r="AI755">
            <v>59</v>
          </cell>
          <cell r="AJ755">
            <v>7497.68</v>
          </cell>
          <cell r="AK755">
            <v>0</v>
          </cell>
          <cell r="AL755">
            <v>0</v>
          </cell>
          <cell r="AM755">
            <v>12087</v>
          </cell>
          <cell r="AN755">
            <v>49.98</v>
          </cell>
          <cell r="AO755">
            <v>272.29999999999995</v>
          </cell>
          <cell r="AP755">
            <v>0</v>
          </cell>
          <cell r="AQ755">
            <v>0</v>
          </cell>
          <cell r="AR755">
            <v>-1453.7</v>
          </cell>
          <cell r="AS755">
            <v>1086.5</v>
          </cell>
          <cell r="AT755">
            <v>101.40000000000002</v>
          </cell>
          <cell r="AU755">
            <v>132.66</v>
          </cell>
          <cell r="AV755">
            <v>280.24599999999998</v>
          </cell>
          <cell r="AW755">
            <v>164.4</v>
          </cell>
          <cell r="AX755">
            <v>11.84</v>
          </cell>
          <cell r="AY755">
            <v>297.45000000000005</v>
          </cell>
          <cell r="AZ755">
            <v>1988.68</v>
          </cell>
          <cell r="BA755">
            <v>18.940999999999999</v>
          </cell>
          <cell r="BB755">
            <v>40.806146983811509</v>
          </cell>
          <cell r="BC755">
            <v>515.7960509761225</v>
          </cell>
          <cell r="BD755">
            <v>319.35199999999998</v>
          </cell>
          <cell r="BE755">
            <v>305.40000000000003</v>
          </cell>
          <cell r="BF755">
            <v>175.11199999999999</v>
          </cell>
          <cell r="BG755">
            <v>26.5</v>
          </cell>
          <cell r="BH755">
            <v>307.0980283050684</v>
          </cell>
          <cell r="BI755">
            <v>186.63017717669021</v>
          </cell>
          <cell r="BJ755">
            <v>105.87381793389224</v>
          </cell>
          <cell r="BK755">
            <v>120.53999999999999</v>
          </cell>
          <cell r="BL755">
            <v>13.700000000000001</v>
          </cell>
          <cell r="BM755">
            <v>39.121000000000002</v>
          </cell>
          <cell r="BN755">
            <v>916.46</v>
          </cell>
          <cell r="BO755">
            <v>113.08283639999999</v>
          </cell>
          <cell r="BP755">
            <v>465.18159976295573</v>
          </cell>
          <cell r="BQ755">
            <v>1125.6779999999999</v>
          </cell>
          <cell r="BR755">
            <v>885.88000000000011</v>
          </cell>
          <cell r="BS755">
            <v>1413.6859009738521</v>
          </cell>
          <cell r="BT755">
            <v>717.5</v>
          </cell>
          <cell r="BU755">
            <v>512.92000000000007</v>
          </cell>
          <cell r="BV755">
            <v>91.718000000000004</v>
          </cell>
          <cell r="BW755">
            <v>2700.01</v>
          </cell>
          <cell r="BX755">
            <v>5398.2699999999995</v>
          </cell>
          <cell r="BY755">
            <v>45.900000000000006</v>
          </cell>
          <cell r="BZ755">
            <v>50</v>
          </cell>
          <cell r="CA755">
            <v>105.4</v>
          </cell>
          <cell r="CB755">
            <v>65</v>
          </cell>
          <cell r="CC755">
            <v>1658.0000000000002</v>
          </cell>
          <cell r="CD755">
            <v>4986.5</v>
          </cell>
          <cell r="CE755">
            <v>83.87</v>
          </cell>
          <cell r="CF755">
            <v>278.25900000000001</v>
          </cell>
          <cell r="CG755">
            <v>1372</v>
          </cell>
          <cell r="CH755">
            <v>0</v>
          </cell>
          <cell r="CI755">
            <v>133.82000000000002</v>
          </cell>
          <cell r="CJ755">
            <v>169.4</v>
          </cell>
          <cell r="CK755">
            <v>848.19999999999993</v>
          </cell>
          <cell r="CL755">
            <v>2572.6999999999998</v>
          </cell>
          <cell r="CM755">
            <v>375.9</v>
          </cell>
          <cell r="CN755">
            <v>214.26</v>
          </cell>
          <cell r="CO755">
            <v>125.15</v>
          </cell>
          <cell r="CP755">
            <v>256.90000000000003</v>
          </cell>
          <cell r="CQ755">
            <v>3062.5970000000002</v>
          </cell>
          <cell r="CR755">
            <v>838.42600000000004</v>
          </cell>
          <cell r="CS755">
            <v>3355.6179999999999</v>
          </cell>
          <cell r="CT755">
            <v>823.94</v>
          </cell>
          <cell r="CU755">
            <v>110.334</v>
          </cell>
          <cell r="CV755">
            <v>1876.2849999999999</v>
          </cell>
          <cell r="CW755">
            <v>1367.5579999999998</v>
          </cell>
          <cell r="CX755">
            <v>9188.7430000000022</v>
          </cell>
          <cell r="CY755">
            <v>13.303000000000001</v>
          </cell>
          <cell r="CZ755">
            <v>5744.66</v>
          </cell>
          <cell r="DA755">
            <v>96.745000000000005</v>
          </cell>
          <cell r="DB755">
            <v>1270.8610000000001</v>
          </cell>
          <cell r="DC755">
            <v>296.88900000000001</v>
          </cell>
          <cell r="DD755">
            <v>267.25699999999995</v>
          </cell>
          <cell r="DE755">
            <v>160.863</v>
          </cell>
          <cell r="DF755">
            <v>1462.1509999999998</v>
          </cell>
          <cell r="DG755">
            <v>6133.1819999999989</v>
          </cell>
          <cell r="DH755">
            <v>367.82799999999992</v>
          </cell>
          <cell r="DI755">
            <v>576.81100000000004</v>
          </cell>
          <cell r="DJ755">
            <v>645.56099999999992</v>
          </cell>
          <cell r="DK755">
            <v>179.13</v>
          </cell>
          <cell r="DL755">
            <v>1220.894</v>
          </cell>
          <cell r="DM755">
            <v>14033.163</v>
          </cell>
          <cell r="DN755">
            <v>626.02200000000005</v>
          </cell>
          <cell r="DO755">
            <v>570.95699999999999</v>
          </cell>
          <cell r="DP755">
            <v>6953.0560000000005</v>
          </cell>
          <cell r="DQ755">
            <v>290.05899999999997</v>
          </cell>
          <cell r="DR755">
            <v>8023.7830000000004</v>
          </cell>
          <cell r="DS755">
            <v>367.20799999999997</v>
          </cell>
          <cell r="DT755">
            <v>2362.3389999999999</v>
          </cell>
          <cell r="DU755">
            <v>1114.655</v>
          </cell>
          <cell r="DV755">
            <v>1614.9459999999999</v>
          </cell>
          <cell r="DW755">
            <v>357</v>
          </cell>
          <cell r="DX755">
            <v>302.86586994856452</v>
          </cell>
          <cell r="DY755">
            <v>71.650000000000006</v>
          </cell>
          <cell r="DZ755">
            <v>397.17463327999997</v>
          </cell>
          <cell r="EA755">
            <v>2994.9835153683425</v>
          </cell>
          <cell r="EB755">
            <v>915.81334345680523</v>
          </cell>
          <cell r="EC755">
            <v>69.259999999999991</v>
          </cell>
          <cell r="ED755">
            <v>28.627478116048675</v>
          </cell>
          <cell r="EE755">
            <v>33.099999999999994</v>
          </cell>
          <cell r="EF755">
            <v>115</v>
          </cell>
          <cell r="EG755">
            <v>49.190000000000005</v>
          </cell>
          <cell r="EH755">
            <v>343.95597361442907</v>
          </cell>
          <cell r="EI755">
            <v>218.8</v>
          </cell>
          <cell r="EJ755">
            <v>306.74769165999999</v>
          </cell>
        </row>
        <row r="756">
          <cell r="B756">
            <v>0</v>
          </cell>
          <cell r="C756">
            <v>110.69999999999999</v>
          </cell>
          <cell r="D756">
            <v>410</v>
          </cell>
          <cell r="E756">
            <v>32.6</v>
          </cell>
          <cell r="F756">
            <v>752.7</v>
          </cell>
          <cell r="G756">
            <v>17.5</v>
          </cell>
          <cell r="H756">
            <v>113.06</v>
          </cell>
          <cell r="I756">
            <v>266.50000000000006</v>
          </cell>
          <cell r="J756">
            <v>569.4</v>
          </cell>
          <cell r="K756">
            <v>6.5</v>
          </cell>
          <cell r="L756">
            <v>26.099999999999998</v>
          </cell>
          <cell r="M756">
            <v>9387.0299999999988</v>
          </cell>
          <cell r="N756">
            <v>127.6</v>
          </cell>
          <cell r="O756">
            <v>505.28</v>
          </cell>
          <cell r="P756">
            <v>274.09393599999999</v>
          </cell>
          <cell r="Q756">
            <v>2130.4</v>
          </cell>
          <cell r="R756">
            <v>43</v>
          </cell>
          <cell r="S756">
            <v>293.79999999999995</v>
          </cell>
          <cell r="T756">
            <v>25.8</v>
          </cell>
          <cell r="U756">
            <v>304.83699999999999</v>
          </cell>
          <cell r="V756">
            <v>3372</v>
          </cell>
          <cell r="W756">
            <v>11493.92</v>
          </cell>
          <cell r="X756">
            <v>140.52000000000001</v>
          </cell>
          <cell r="Y756">
            <v>193.49900000000002</v>
          </cell>
          <cell r="Z756">
            <v>729.8</v>
          </cell>
          <cell r="AA756">
            <v>176.95000000000002</v>
          </cell>
          <cell r="AB756">
            <v>16.8</v>
          </cell>
          <cell r="AC756">
            <v>1987.5695559999999</v>
          </cell>
          <cell r="AD756">
            <v>3925.2113854964173</v>
          </cell>
          <cell r="AE756">
            <v>1132.2302803437808</v>
          </cell>
          <cell r="AF756">
            <v>247.6</v>
          </cell>
          <cell r="AG756">
            <v>0</v>
          </cell>
          <cell r="AH756">
            <v>39.599999999999994</v>
          </cell>
          <cell r="AI756">
            <v>67.5</v>
          </cell>
          <cell r="AJ756">
            <v>15088.869999999999</v>
          </cell>
          <cell r="AK756">
            <v>449.6</v>
          </cell>
          <cell r="AL756">
            <v>4623.7</v>
          </cell>
          <cell r="AM756">
            <v>12523.8</v>
          </cell>
          <cell r="AN756">
            <v>642.85</v>
          </cell>
          <cell r="AO756">
            <v>199.1</v>
          </cell>
          <cell r="AP756">
            <v>1623.6999999999998</v>
          </cell>
          <cell r="AQ756">
            <v>0</v>
          </cell>
          <cell r="AR756">
            <v>-1401.2</v>
          </cell>
          <cell r="AS756">
            <v>1142.4000000000001</v>
          </cell>
          <cell r="AT756">
            <v>160.21</v>
          </cell>
          <cell r="AU756">
            <v>780.09999999999991</v>
          </cell>
          <cell r="AV756">
            <v>333.63</v>
          </cell>
          <cell r="AW756">
            <v>250</v>
          </cell>
          <cell r="AX756">
            <v>11.93</v>
          </cell>
          <cell r="AY756">
            <v>318.81</v>
          </cell>
          <cell r="AZ756">
            <v>2274.48</v>
          </cell>
          <cell r="BA756">
            <v>19.282</v>
          </cell>
          <cell r="BB756">
            <v>77.737369536344559</v>
          </cell>
          <cell r="BC756">
            <v>527.54507021383063</v>
          </cell>
          <cell r="BD756">
            <v>345.56899999999996</v>
          </cell>
          <cell r="BE756">
            <v>323.3</v>
          </cell>
          <cell r="BF756">
            <v>167.952</v>
          </cell>
          <cell r="BG756">
            <v>26.5</v>
          </cell>
          <cell r="BH756">
            <v>317.06466024714655</v>
          </cell>
          <cell r="BI756">
            <v>195.86571367007724</v>
          </cell>
          <cell r="BJ756">
            <v>131.1637264054514</v>
          </cell>
          <cell r="BK756">
            <v>127.65</v>
          </cell>
          <cell r="BL756">
            <v>13.700000000000001</v>
          </cell>
          <cell r="BM756">
            <v>39.121000000000002</v>
          </cell>
          <cell r="BN756">
            <v>1218.874</v>
          </cell>
          <cell r="BO756">
            <v>113.08283639999999</v>
          </cell>
          <cell r="BP756">
            <v>465.18159976295573</v>
          </cell>
          <cell r="BQ756">
            <v>995.40000000000009</v>
          </cell>
          <cell r="BR756">
            <v>978.71000000000026</v>
          </cell>
          <cell r="BS756">
            <v>1453.2487237627315</v>
          </cell>
          <cell r="BT756">
            <v>719.1</v>
          </cell>
          <cell r="BU756">
            <v>583.1</v>
          </cell>
          <cell r="BV756">
            <v>96.905000000000001</v>
          </cell>
          <cell r="BW756">
            <v>2732.4470000000001</v>
          </cell>
          <cell r="BX756">
            <v>5431.119999999999</v>
          </cell>
          <cell r="BY756">
            <v>46</v>
          </cell>
          <cell r="BZ756">
            <v>50</v>
          </cell>
          <cell r="CA756">
            <v>105.4</v>
          </cell>
          <cell r="CB756">
            <v>65</v>
          </cell>
          <cell r="CC756">
            <v>1607.5999999999997</v>
          </cell>
          <cell r="CD756">
            <v>5044</v>
          </cell>
          <cell r="CE756">
            <v>87.350000000000009</v>
          </cell>
          <cell r="CF756">
            <v>279.32</v>
          </cell>
          <cell r="CG756">
            <v>1402.4</v>
          </cell>
          <cell r="CH756">
            <v>0</v>
          </cell>
          <cell r="CI756">
            <v>137.08000000000001</v>
          </cell>
          <cell r="CJ756">
            <v>169.7</v>
          </cell>
          <cell r="CK756">
            <v>785.69999999999993</v>
          </cell>
          <cell r="CL756">
            <v>2572.7999999999997</v>
          </cell>
          <cell r="CM756">
            <v>375.9</v>
          </cell>
          <cell r="CN756">
            <v>208.79999999999998</v>
          </cell>
          <cell r="CO756">
            <v>128.15</v>
          </cell>
          <cell r="CP756">
            <v>255.99999999999997</v>
          </cell>
          <cell r="CQ756">
            <v>3286.7980000000007</v>
          </cell>
          <cell r="CR756">
            <v>765.23900000000003</v>
          </cell>
          <cell r="CS756">
            <v>3409.9769999999999</v>
          </cell>
          <cell r="CT756">
            <v>850.76300000000003</v>
          </cell>
          <cell r="CU756">
            <v>108.45699999999999</v>
          </cell>
          <cell r="CV756">
            <v>1941.66</v>
          </cell>
          <cell r="CW756">
            <v>1386.4529999999997</v>
          </cell>
          <cell r="CX756">
            <v>9016.2219999999998</v>
          </cell>
          <cell r="CY756">
            <v>13.563000000000002</v>
          </cell>
          <cell r="CZ756">
            <v>5594.1810000000005</v>
          </cell>
          <cell r="DA756">
            <v>110.294</v>
          </cell>
          <cell r="DB756">
            <v>1257.086</v>
          </cell>
          <cell r="DC756">
            <v>291.02</v>
          </cell>
          <cell r="DD756">
            <v>361.41899999999998</v>
          </cell>
          <cell r="DE756">
            <v>219.78</v>
          </cell>
          <cell r="DF756">
            <v>1372.1310000000001</v>
          </cell>
          <cell r="DG756">
            <v>6045.6509999999998</v>
          </cell>
          <cell r="DH756">
            <v>375.37900000000002</v>
          </cell>
          <cell r="DI756">
            <v>596.49900000000002</v>
          </cell>
          <cell r="DJ756">
            <v>663.32800000000009</v>
          </cell>
          <cell r="DK756">
            <v>211.07900000000001</v>
          </cell>
          <cell r="DL756">
            <v>1231.1480000000001</v>
          </cell>
          <cell r="DM756">
            <v>15037.282999999999</v>
          </cell>
          <cell r="DN756">
            <v>626.13599999999997</v>
          </cell>
          <cell r="DO756">
            <v>572.94100000000003</v>
          </cell>
          <cell r="DP756">
            <v>6904.7329999999993</v>
          </cell>
          <cell r="DQ756">
            <v>294.02299999999997</v>
          </cell>
          <cell r="DR756">
            <v>7774.4929999999995</v>
          </cell>
          <cell r="DS756">
            <v>379.06600000000003</v>
          </cell>
          <cell r="DT756">
            <v>2389.4360000000001</v>
          </cell>
          <cell r="DU756">
            <v>1116.75</v>
          </cell>
          <cell r="DV756">
            <v>1609.2449999999999</v>
          </cell>
          <cell r="DW756">
            <v>343.7</v>
          </cell>
          <cell r="DX756">
            <v>301.74100000000004</v>
          </cell>
          <cell r="DY756">
            <v>74.55</v>
          </cell>
          <cell r="DZ756">
            <v>332</v>
          </cell>
          <cell r="EA756">
            <v>2983.9440643809526</v>
          </cell>
          <cell r="EB756">
            <v>957.59196104587784</v>
          </cell>
          <cell r="EC756">
            <v>71.48</v>
          </cell>
          <cell r="ED756">
            <v>28.759718683655542</v>
          </cell>
          <cell r="EE756">
            <v>40.799999999999997</v>
          </cell>
          <cell r="EF756">
            <v>135.5</v>
          </cell>
          <cell r="EG756">
            <v>49.190000000000005</v>
          </cell>
          <cell r="EH756">
            <v>343.34999999999997</v>
          </cell>
          <cell r="EI756">
            <v>218.8</v>
          </cell>
          <cell r="EJ756">
            <v>307.66000000000003</v>
          </cell>
        </row>
        <row r="757">
          <cell r="B757">
            <v>17.3</v>
          </cell>
          <cell r="C757">
            <v>104.5</v>
          </cell>
          <cell r="D757">
            <v>413</v>
          </cell>
          <cell r="E757">
            <v>32.6</v>
          </cell>
          <cell r="F757">
            <v>752.7</v>
          </cell>
          <cell r="G757">
            <v>16.299999999999997</v>
          </cell>
          <cell r="H757">
            <v>103.33</v>
          </cell>
          <cell r="I757">
            <v>261.64999999999998</v>
          </cell>
          <cell r="J757">
            <v>569.29200000000003</v>
          </cell>
          <cell r="K757">
            <v>6.5</v>
          </cell>
          <cell r="L757">
            <v>26.099999999999998</v>
          </cell>
          <cell r="M757">
            <v>9387.0299999999988</v>
          </cell>
          <cell r="N757">
            <v>120.69999999999999</v>
          </cell>
          <cell r="O757">
            <v>500.82670531999997</v>
          </cell>
          <cell r="P757">
            <v>272.06892599999998</v>
          </cell>
          <cell r="Q757">
            <v>2119</v>
          </cell>
          <cell r="R757">
            <v>37.399999999999991</v>
          </cell>
          <cell r="S757">
            <v>291.79999999999995</v>
          </cell>
          <cell r="T757">
            <v>25.2</v>
          </cell>
          <cell r="U757">
            <v>299.19599999999997</v>
          </cell>
          <cell r="V757">
            <v>2284</v>
          </cell>
          <cell r="W757">
            <v>11493.92</v>
          </cell>
          <cell r="X757">
            <v>120.91848914440001</v>
          </cell>
          <cell r="Y757">
            <v>196.40199999999999</v>
          </cell>
          <cell r="Z757">
            <v>729.8</v>
          </cell>
          <cell r="AA757">
            <v>130.1</v>
          </cell>
          <cell r="AB757">
            <v>17.7</v>
          </cell>
          <cell r="AC757">
            <v>1991.0695559999999</v>
          </cell>
          <cell r="AD757">
            <v>3900.9113854964171</v>
          </cell>
          <cell r="AE757">
            <v>749.37776371494499</v>
          </cell>
          <cell r="AF757">
            <v>265.07499999999999</v>
          </cell>
          <cell r="AG757">
            <v>0</v>
          </cell>
          <cell r="AH757">
            <v>67.759999999999991</v>
          </cell>
          <cell r="AI757">
            <v>59</v>
          </cell>
          <cell r="AJ757">
            <v>17213.780000000002</v>
          </cell>
          <cell r="AK757">
            <v>718.1</v>
          </cell>
          <cell r="AL757">
            <v>4752.3999999999996</v>
          </cell>
          <cell r="AM757">
            <v>12087</v>
          </cell>
          <cell r="AN757">
            <v>625.98</v>
          </cell>
          <cell r="AO757">
            <v>272.29999999999995</v>
          </cell>
          <cell r="AP757">
            <v>1474.2999999999997</v>
          </cell>
          <cell r="AQ757">
            <v>2548.3000000000002</v>
          </cell>
          <cell r="AR757">
            <v>-1453.7</v>
          </cell>
          <cell r="AS757">
            <v>1086.5</v>
          </cell>
          <cell r="AT757">
            <v>101.40000000000002</v>
          </cell>
          <cell r="AU757">
            <v>795.4799999999999</v>
          </cell>
          <cell r="AV757">
            <v>280.24599999999998</v>
          </cell>
          <cell r="AW757">
            <v>164.4</v>
          </cell>
          <cell r="AX757">
            <v>11.84</v>
          </cell>
          <cell r="AY757">
            <v>297.45000000000005</v>
          </cell>
          <cell r="AZ757">
            <v>1988.68</v>
          </cell>
          <cell r="BA757">
            <v>18.940999999999999</v>
          </cell>
          <cell r="BB757">
            <v>40.806146983811509</v>
          </cell>
          <cell r="BC757">
            <v>515.7960509761225</v>
          </cell>
          <cell r="BD757">
            <v>319.35199999999998</v>
          </cell>
          <cell r="BE757">
            <v>305.40000000000003</v>
          </cell>
          <cell r="BF757">
            <v>175.11199999999999</v>
          </cell>
          <cell r="BG757">
            <v>26.5</v>
          </cell>
          <cell r="BH757">
            <v>318.89802830506835</v>
          </cell>
          <cell r="BI757">
            <v>186.63017717669021</v>
          </cell>
          <cell r="BJ757">
            <v>105.87381793389224</v>
          </cell>
          <cell r="BK757">
            <v>120.53999999999999</v>
          </cell>
          <cell r="BL757">
            <v>13.700000000000001</v>
          </cell>
          <cell r="BM757">
            <v>39.121000000000002</v>
          </cell>
          <cell r="BN757">
            <v>916.46</v>
          </cell>
          <cell r="BO757">
            <v>113.08283639999999</v>
          </cell>
          <cell r="BP757">
            <v>465.18159976295573</v>
          </cell>
          <cell r="BQ757">
            <v>1125.6779999999999</v>
          </cell>
          <cell r="BR757">
            <v>885.88000000000011</v>
          </cell>
          <cell r="BS757">
            <v>1413.6859009738521</v>
          </cell>
          <cell r="BT757">
            <v>717.5</v>
          </cell>
          <cell r="BU757">
            <v>512.92000000000007</v>
          </cell>
          <cell r="BV757">
            <v>91.718000000000004</v>
          </cell>
          <cell r="BW757">
            <v>2700.01</v>
          </cell>
          <cell r="BX757">
            <v>5398.2699999999995</v>
          </cell>
          <cell r="BY757">
            <v>45.900000000000006</v>
          </cell>
          <cell r="BZ757">
            <v>50</v>
          </cell>
          <cell r="CA757">
            <v>105.4</v>
          </cell>
          <cell r="CB757">
            <v>65</v>
          </cell>
          <cell r="CC757">
            <v>1658.0000000000002</v>
          </cell>
          <cell r="CD757">
            <v>4986.5</v>
          </cell>
          <cell r="CE757">
            <v>83.87</v>
          </cell>
          <cell r="CF757">
            <v>278.25900000000001</v>
          </cell>
          <cell r="CG757">
            <v>1372</v>
          </cell>
          <cell r="CH757">
            <v>0</v>
          </cell>
          <cell r="CI757">
            <v>133.82000000000002</v>
          </cell>
          <cell r="CJ757">
            <v>169.4</v>
          </cell>
          <cell r="CK757">
            <v>848.19999999999993</v>
          </cell>
          <cell r="CL757">
            <v>2572.6999999999998</v>
          </cell>
          <cell r="CM757">
            <v>375.9</v>
          </cell>
          <cell r="CN757">
            <v>214.26</v>
          </cell>
          <cell r="CO757">
            <v>125.15</v>
          </cell>
          <cell r="CP757">
            <v>256.90000000000003</v>
          </cell>
          <cell r="CQ757">
            <v>3062.5970000000002</v>
          </cell>
          <cell r="CR757">
            <v>838.42600000000004</v>
          </cell>
          <cell r="CS757">
            <v>3355.6179999999999</v>
          </cell>
          <cell r="CT757">
            <v>823.94</v>
          </cell>
          <cell r="CU757">
            <v>110.334</v>
          </cell>
          <cell r="CV757">
            <v>1876.2849999999999</v>
          </cell>
          <cell r="CW757">
            <v>1367.5579999999998</v>
          </cell>
          <cell r="CX757">
            <v>9188.7430000000022</v>
          </cell>
          <cell r="CY757">
            <v>13.303000000000001</v>
          </cell>
          <cell r="CZ757">
            <v>5744.66</v>
          </cell>
          <cell r="DA757">
            <v>96.745000000000005</v>
          </cell>
          <cell r="DB757">
            <v>1270.8610000000001</v>
          </cell>
          <cell r="DC757">
            <v>296.88900000000001</v>
          </cell>
          <cell r="DD757">
            <v>267.25699999999995</v>
          </cell>
          <cell r="DE757">
            <v>160.863</v>
          </cell>
          <cell r="DF757">
            <v>1462.1509999999998</v>
          </cell>
          <cell r="DG757">
            <v>6133.1819999999989</v>
          </cell>
          <cell r="DH757">
            <v>367.82799999999992</v>
          </cell>
          <cell r="DI757">
            <v>576.81100000000004</v>
          </cell>
          <cell r="DJ757">
            <v>645.56099999999992</v>
          </cell>
          <cell r="DK757">
            <v>179.13</v>
          </cell>
          <cell r="DL757">
            <v>1220.894</v>
          </cell>
          <cell r="DM757">
            <v>14033.163</v>
          </cell>
          <cell r="DN757">
            <v>626.02200000000005</v>
          </cell>
          <cell r="DO757">
            <v>570.95699999999999</v>
          </cell>
          <cell r="DP757">
            <v>6953.0560000000005</v>
          </cell>
          <cell r="DQ757">
            <v>290.05899999999997</v>
          </cell>
          <cell r="DR757">
            <v>8023.7830000000004</v>
          </cell>
          <cell r="DS757">
            <v>367.20799999999997</v>
          </cell>
          <cell r="DT757">
            <v>2362.3389999999999</v>
          </cell>
          <cell r="DU757">
            <v>1114.655</v>
          </cell>
          <cell r="DV757">
            <v>1614.9459999999999</v>
          </cell>
          <cell r="DW757">
            <v>357</v>
          </cell>
          <cell r="DX757">
            <v>302.86586994856452</v>
          </cell>
          <cell r="DY757">
            <v>71.650000000000006</v>
          </cell>
          <cell r="DZ757">
            <v>397.17463327999997</v>
          </cell>
          <cell r="EA757">
            <v>2994.9835153683425</v>
          </cell>
          <cell r="EB757">
            <v>915.81334345680523</v>
          </cell>
          <cell r="EC757">
            <v>69.259999999999991</v>
          </cell>
          <cell r="ED757">
            <v>28.627478116048675</v>
          </cell>
          <cell r="EE757">
            <v>33.099999999999994</v>
          </cell>
          <cell r="EF757">
            <v>115</v>
          </cell>
          <cell r="EG757">
            <v>49.190000000000005</v>
          </cell>
          <cell r="EH757">
            <v>343.95597361442907</v>
          </cell>
          <cell r="EI757">
            <v>218.8</v>
          </cell>
          <cell r="EJ757">
            <v>306.74769165999999</v>
          </cell>
        </row>
        <row r="758">
          <cell r="B758"/>
          <cell r="C758"/>
          <cell r="EH758"/>
        </row>
        <row r="759">
          <cell r="B759"/>
          <cell r="C759"/>
          <cell r="D759"/>
          <cell r="EH759"/>
        </row>
        <row r="760">
          <cell r="B760"/>
          <cell r="C760"/>
          <cell r="D760"/>
          <cell r="EH760"/>
        </row>
        <row r="761">
          <cell r="B761"/>
          <cell r="C761"/>
          <cell r="D761"/>
          <cell r="EH761"/>
        </row>
        <row r="762">
          <cell r="B762"/>
          <cell r="C762"/>
          <cell r="D762"/>
          <cell r="EH762"/>
        </row>
        <row r="763">
          <cell r="B763"/>
          <cell r="C763"/>
          <cell r="D763"/>
          <cell r="EH763"/>
        </row>
        <row r="764">
          <cell r="B764"/>
          <cell r="C764"/>
          <cell r="D764"/>
          <cell r="EH764"/>
        </row>
        <row r="765">
          <cell r="B765"/>
          <cell r="C765"/>
          <cell r="EH765"/>
        </row>
        <row r="766">
          <cell r="B766"/>
          <cell r="C766"/>
          <cell r="EH766"/>
        </row>
        <row r="767">
          <cell r="EH767"/>
        </row>
        <row r="768">
          <cell r="B768"/>
          <cell r="C768"/>
          <cell r="EH768"/>
        </row>
        <row r="769">
          <cell r="D769"/>
        </row>
        <row r="771">
          <cell r="D771"/>
        </row>
        <row r="773">
          <cell r="D773"/>
        </row>
        <row r="775">
          <cell r="D775"/>
        </row>
        <row r="776">
          <cell r="D776"/>
        </row>
        <row r="779">
          <cell r="D779"/>
        </row>
        <row r="782">
          <cell r="D782"/>
        </row>
        <row r="783">
          <cell r="D783"/>
        </row>
        <row r="784">
          <cell r="D784"/>
        </row>
        <row r="786">
          <cell r="D786"/>
        </row>
        <row r="789">
          <cell r="D789"/>
        </row>
        <row r="791">
          <cell r="D791"/>
        </row>
        <row r="792">
          <cell r="D792"/>
        </row>
        <row r="793">
          <cell r="D793"/>
        </row>
        <row r="794">
          <cell r="D794"/>
        </row>
        <row r="795">
          <cell r="D795"/>
        </row>
        <row r="797">
          <cell r="D797"/>
        </row>
        <row r="798">
          <cell r="D798"/>
        </row>
        <row r="799">
          <cell r="D799"/>
        </row>
        <row r="800">
          <cell r="D800"/>
        </row>
        <row r="802">
          <cell r="D802"/>
        </row>
        <row r="803">
          <cell r="D803"/>
        </row>
        <row r="804">
          <cell r="D804"/>
        </row>
        <row r="805">
          <cell r="D805"/>
        </row>
        <row r="806">
          <cell r="D806"/>
        </row>
        <row r="807">
          <cell r="D807"/>
        </row>
      </sheetData>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pageSetUpPr fitToPage="1"/>
  </sheetPr>
  <dimension ref="A1:X298"/>
  <sheetViews>
    <sheetView zoomScale="75" zoomScaleNormal="75" zoomScaleSheetLayoutView="75" zoomScalePageLayoutView="85" workbookViewId="0">
      <pane xSplit="1" ySplit="1" topLeftCell="B2" activePane="bottomRight" state="frozen"/>
      <selection pane="topRight" activeCell="B1" sqref="B1"/>
      <selection pane="bottomLeft" activeCell="A2" sqref="A2"/>
      <selection pane="bottomRight" activeCell="C3" sqref="C3:I3"/>
    </sheetView>
  </sheetViews>
  <sheetFormatPr defaultColWidth="9" defaultRowHeight="15" x14ac:dyDescent="0.25"/>
  <cols>
    <col min="1" max="1" width="7.85546875" style="112" customWidth="1"/>
    <col min="2" max="2" width="18.28515625" style="58" customWidth="1"/>
    <col min="3" max="3" width="11.85546875" style="10" customWidth="1"/>
    <col min="4" max="4" width="11" style="10" customWidth="1"/>
    <col min="5" max="5" width="11.5703125" style="10" customWidth="1"/>
    <col min="6" max="6" width="12.5703125" style="58" customWidth="1"/>
    <col min="7" max="7" width="12.140625" style="10" customWidth="1"/>
    <col min="8" max="8" width="13.28515625" style="10" customWidth="1"/>
    <col min="9" max="9" width="11.5703125" style="10" customWidth="1"/>
    <col min="10" max="10" width="1.7109375" style="46" customWidth="1"/>
    <col min="11" max="11" width="32.5703125" style="57" hidden="1" customWidth="1"/>
    <col min="12" max="12" width="28.5703125" style="118" hidden="1" customWidth="1"/>
    <col min="13" max="13" width="25.85546875" style="118" hidden="1" customWidth="1"/>
    <col min="14" max="14" width="20.42578125" style="85" hidden="1" customWidth="1"/>
    <col min="15" max="15" width="40.42578125" style="118" hidden="1" customWidth="1"/>
    <col min="16" max="16" width="52.5703125" style="10" customWidth="1"/>
    <col min="17" max="17" width="23.85546875" style="318" customWidth="1"/>
    <col min="18" max="18" width="4.42578125" style="3" customWidth="1"/>
    <col min="19" max="19" width="18" style="391" customWidth="1"/>
    <col min="20" max="20" width="18.140625" style="391" customWidth="1"/>
    <col min="21" max="24" width="20.7109375" style="391" customWidth="1"/>
    <col min="25" max="16384" width="9" style="10"/>
  </cols>
  <sheetData>
    <row r="1" spans="1:24" ht="57.75" customHeight="1" x14ac:dyDescent="0.25">
      <c r="A1" s="1001">
        <v>0</v>
      </c>
      <c r="B1" s="1136" t="s">
        <v>400</v>
      </c>
      <c r="C1" s="1136"/>
      <c r="D1" s="1002"/>
      <c r="E1" s="1002"/>
      <c r="F1" s="1212" t="str">
        <f>IF(C23="","",C23)</f>
        <v/>
      </c>
      <c r="G1" s="1213"/>
      <c r="H1" s="1213"/>
      <c r="I1" s="1214"/>
      <c r="K1" s="119"/>
      <c r="L1" s="568"/>
      <c r="M1" s="568"/>
      <c r="O1" s="120"/>
      <c r="P1" s="305" t="s">
        <v>595</v>
      </c>
      <c r="Q1" s="336" t="s">
        <v>593</v>
      </c>
      <c r="R1" s="306"/>
      <c r="S1" s="332" t="s">
        <v>1891</v>
      </c>
      <c r="T1" s="333" t="s">
        <v>1847</v>
      </c>
      <c r="U1" s="333" t="s">
        <v>1892</v>
      </c>
      <c r="V1" s="334" t="s">
        <v>1848</v>
      </c>
      <c r="W1" s="333" t="s">
        <v>1893</v>
      </c>
      <c r="X1" s="334" t="s">
        <v>1849</v>
      </c>
    </row>
    <row r="2" spans="1:24" s="57" customFormat="1" ht="3.75" customHeight="1" x14ac:dyDescent="0.25">
      <c r="A2" s="112"/>
      <c r="B2" s="56"/>
      <c r="E2" s="25"/>
      <c r="F2" s="54"/>
      <c r="G2" s="24"/>
      <c r="H2" s="23"/>
      <c r="J2" s="46"/>
      <c r="K2" s="119"/>
      <c r="L2" s="85"/>
      <c r="M2" s="85"/>
      <c r="N2" s="85"/>
      <c r="O2" s="118"/>
      <c r="P2" s="128"/>
      <c r="Q2" s="131"/>
      <c r="R2" s="85"/>
      <c r="S2" s="308"/>
      <c r="T2" s="139"/>
      <c r="U2" s="139"/>
      <c r="V2" s="309"/>
      <c r="W2" s="139"/>
      <c r="X2" s="309"/>
    </row>
    <row r="3" spans="1:24" ht="15.75" customHeight="1" x14ac:dyDescent="0.25">
      <c r="A3" s="112">
        <v>0.01</v>
      </c>
      <c r="B3" s="70" t="s">
        <v>106</v>
      </c>
      <c r="C3" s="1152"/>
      <c r="D3" s="1152"/>
      <c r="E3" s="1152"/>
      <c r="F3" s="1152"/>
      <c r="G3" s="1152"/>
      <c r="H3" s="1152"/>
      <c r="I3" s="1152"/>
      <c r="K3" s="119"/>
      <c r="L3" s="34"/>
      <c r="M3" s="34"/>
      <c r="P3" s="129" t="str">
        <f>IF(C3="","Please complete using drop down","")</f>
        <v>Please complete using drop down</v>
      </c>
      <c r="Q3" s="311"/>
      <c r="R3" s="296"/>
      <c r="S3" s="310"/>
      <c r="T3" s="311"/>
      <c r="U3" s="311"/>
      <c r="V3" s="312"/>
      <c r="W3" s="311"/>
      <c r="X3" s="312"/>
    </row>
    <row r="4" spans="1:24" ht="3.95" customHeight="1" x14ac:dyDescent="0.25">
      <c r="B4" s="28"/>
      <c r="C4" s="43"/>
      <c r="D4" s="43"/>
      <c r="E4" s="43"/>
      <c r="F4" s="22"/>
      <c r="G4" s="43"/>
      <c r="H4" s="44"/>
      <c r="I4" s="44"/>
      <c r="K4" s="119"/>
      <c r="L4" s="34"/>
      <c r="M4" s="34"/>
      <c r="P4" s="129"/>
      <c r="Q4" s="311"/>
      <c r="R4" s="296"/>
      <c r="S4" s="310"/>
      <c r="T4" s="311"/>
      <c r="U4" s="311"/>
      <c r="V4" s="312"/>
      <c r="W4" s="311"/>
      <c r="X4" s="312"/>
    </row>
    <row r="5" spans="1:24" ht="15.75" customHeight="1" x14ac:dyDescent="0.25">
      <c r="A5" s="112">
        <v>0.02</v>
      </c>
      <c r="B5" s="70" t="s">
        <v>314</v>
      </c>
      <c r="C5" s="1216"/>
      <c r="D5" s="1217"/>
      <c r="E5" s="1217"/>
      <c r="F5" s="1217"/>
      <c r="G5" s="1217"/>
      <c r="H5" s="1217"/>
      <c r="I5" s="1217"/>
      <c r="K5" s="119"/>
      <c r="L5" s="34"/>
      <c r="M5" s="34"/>
      <c r="P5" s="130" t="str">
        <f>IF(C5="","Please Complete - SRO","")</f>
        <v>Please Complete - SRO</v>
      </c>
      <c r="Q5" s="311"/>
      <c r="R5" s="296"/>
      <c r="S5" s="310"/>
      <c r="T5" s="311"/>
      <c r="U5" s="311"/>
      <c r="V5" s="312"/>
      <c r="W5" s="311"/>
      <c r="X5" s="312"/>
    </row>
    <row r="6" spans="1:24" ht="3.95" customHeight="1" x14ac:dyDescent="0.25">
      <c r="B6" s="28"/>
      <c r="C6" s="43"/>
      <c r="D6" s="43"/>
      <c r="E6" s="43"/>
      <c r="F6" s="22"/>
      <c r="G6" s="43"/>
      <c r="H6" s="44"/>
      <c r="I6" s="44"/>
      <c r="K6" s="119"/>
      <c r="L6" s="34"/>
      <c r="M6" s="34"/>
      <c r="P6" s="130"/>
      <c r="Q6" s="311"/>
      <c r="R6" s="296"/>
      <c r="S6" s="310"/>
      <c r="T6" s="311"/>
      <c r="U6" s="311"/>
      <c r="V6" s="312"/>
      <c r="W6" s="311"/>
      <c r="X6" s="312"/>
    </row>
    <row r="7" spans="1:24" ht="14.65" customHeight="1" x14ac:dyDescent="0.25">
      <c r="A7" s="112">
        <v>0.03</v>
      </c>
      <c r="B7" s="70" t="s">
        <v>334</v>
      </c>
      <c r="C7" s="1216"/>
      <c r="D7" s="1217"/>
      <c r="E7" s="1217"/>
      <c r="F7" s="1217"/>
      <c r="G7" s="1217"/>
      <c r="H7" s="1217"/>
      <c r="I7" s="1217"/>
      <c r="K7" s="119"/>
      <c r="L7" s="34"/>
      <c r="M7" s="34"/>
      <c r="O7" s="120"/>
      <c r="P7" s="129" t="str">
        <f>IF(C7="","Please complete if applicable - see comment",IF(OR(C7="N/A",C7="NA",C7="No"),"Please delete N/A / No",""))</f>
        <v>Please complete if applicable - see comment</v>
      </c>
      <c r="Q7" s="311"/>
      <c r="R7" s="296"/>
      <c r="S7" s="310"/>
      <c r="T7" s="311"/>
      <c r="U7" s="311"/>
      <c r="V7" s="312"/>
      <c r="W7" s="311"/>
      <c r="X7" s="312"/>
    </row>
    <row r="8" spans="1:24" s="57" customFormat="1" ht="4.5" customHeight="1" x14ac:dyDescent="0.25">
      <c r="A8" s="113"/>
      <c r="B8" s="106"/>
      <c r="C8" s="29"/>
      <c r="D8" s="29"/>
      <c r="E8" s="29"/>
      <c r="F8" s="49"/>
      <c r="G8" s="29"/>
      <c r="H8" s="29"/>
      <c r="I8" s="29"/>
      <c r="J8" s="47"/>
      <c r="K8" s="119"/>
      <c r="L8" s="34"/>
      <c r="M8" s="34"/>
      <c r="N8" s="85"/>
      <c r="O8" s="118"/>
      <c r="P8" s="131"/>
      <c r="Q8" s="139"/>
      <c r="R8" s="297"/>
      <c r="S8" s="308"/>
      <c r="T8" s="139"/>
      <c r="U8" s="139"/>
      <c r="V8" s="309"/>
      <c r="W8" s="139"/>
      <c r="X8" s="309"/>
    </row>
    <row r="9" spans="1:24" s="57" customFormat="1" ht="42.75" customHeight="1" x14ac:dyDescent="0.25">
      <c r="A9" s="114">
        <v>0.04</v>
      </c>
      <c r="B9" s="109" t="s">
        <v>373</v>
      </c>
      <c r="C9" s="1200"/>
      <c r="D9" s="1200"/>
      <c r="E9" s="1200"/>
      <c r="F9" s="103" t="s">
        <v>342</v>
      </c>
      <c r="G9" s="1199"/>
      <c r="H9" s="1200"/>
      <c r="I9" s="1200"/>
      <c r="J9" s="86"/>
      <c r="K9" s="119"/>
      <c r="L9" s="34"/>
      <c r="M9" s="34"/>
      <c r="N9" s="85"/>
      <c r="O9" s="118"/>
      <c r="P9" s="130" t="str">
        <f>IF(OR(C9="",G9=""),"Please complete both sections","")</f>
        <v>Please complete both sections</v>
      </c>
      <c r="Q9" s="139"/>
      <c r="R9" s="297"/>
      <c r="S9" s="308"/>
      <c r="T9" s="139"/>
      <c r="U9" s="139"/>
      <c r="V9" s="309"/>
      <c r="W9" s="139"/>
      <c r="X9" s="309"/>
    </row>
    <row r="10" spans="1:24" s="55" customFormat="1" ht="5.25" customHeight="1" x14ac:dyDescent="0.25">
      <c r="A10" s="113"/>
      <c r="B10" s="106"/>
      <c r="C10" s="31"/>
      <c r="D10" s="31"/>
      <c r="E10" s="31"/>
      <c r="F10" s="35"/>
      <c r="G10" s="31"/>
      <c r="H10" s="31"/>
      <c r="I10" s="31"/>
      <c r="J10" s="47"/>
      <c r="K10" s="119"/>
      <c r="L10" s="34"/>
      <c r="M10" s="34"/>
      <c r="N10" s="85"/>
      <c r="O10" s="85"/>
      <c r="P10" s="130"/>
      <c r="Q10" s="139"/>
      <c r="R10" s="297"/>
      <c r="S10" s="308"/>
      <c r="T10" s="139"/>
      <c r="U10" s="139"/>
      <c r="V10" s="309"/>
      <c r="W10" s="139"/>
      <c r="X10" s="309"/>
    </row>
    <row r="11" spans="1:24" s="57" customFormat="1" ht="30" x14ac:dyDescent="0.25">
      <c r="A11" s="114">
        <v>0.05</v>
      </c>
      <c r="B11" s="109" t="s">
        <v>2235</v>
      </c>
      <c r="C11" s="1200"/>
      <c r="D11" s="1200"/>
      <c r="E11" s="1200"/>
      <c r="F11" s="103" t="s">
        <v>342</v>
      </c>
      <c r="G11" s="1199"/>
      <c r="H11" s="1200"/>
      <c r="I11" s="1200"/>
      <c r="J11" s="86"/>
      <c r="K11" s="119"/>
      <c r="L11" s="34"/>
      <c r="M11" s="34"/>
      <c r="N11" s="85"/>
      <c r="O11" s="118"/>
      <c r="P11" s="130" t="str">
        <f>IF(OR(C11="",G11=""),"Please complete both sections, ensuring this is the Dept SPOC","")</f>
        <v>Please complete both sections, ensuring this is the Dept SPOC</v>
      </c>
      <c r="Q11" s="139"/>
      <c r="R11" s="297"/>
      <c r="S11" s="308"/>
      <c r="T11" s="139"/>
      <c r="U11" s="139"/>
      <c r="V11" s="309"/>
      <c r="W11" s="139"/>
      <c r="X11" s="309"/>
    </row>
    <row r="12" spans="1:24" s="57" customFormat="1" ht="4.5" customHeight="1" x14ac:dyDescent="0.25">
      <c r="A12" s="114"/>
      <c r="B12" s="106"/>
      <c r="C12" s="95"/>
      <c r="D12" s="95"/>
      <c r="E12" s="95"/>
      <c r="F12" s="94"/>
      <c r="G12" s="96"/>
      <c r="H12" s="95"/>
      <c r="I12" s="95"/>
      <c r="J12" s="94"/>
      <c r="K12" s="119"/>
      <c r="L12" s="34"/>
      <c r="M12" s="34"/>
      <c r="N12" s="85"/>
      <c r="O12" s="118"/>
      <c r="P12" s="128"/>
      <c r="Q12" s="139"/>
      <c r="R12" s="297"/>
      <c r="S12" s="308"/>
      <c r="T12" s="139"/>
      <c r="U12" s="139"/>
      <c r="V12" s="309"/>
      <c r="W12" s="139"/>
      <c r="X12" s="309"/>
    </row>
    <row r="13" spans="1:24" s="57" customFormat="1" x14ac:dyDescent="0.25">
      <c r="A13" s="114">
        <v>0.06</v>
      </c>
      <c r="B13" s="105" t="s">
        <v>414</v>
      </c>
      <c r="C13" s="1211">
        <v>42735</v>
      </c>
      <c r="D13" s="1211"/>
      <c r="E13" s="1211"/>
      <c r="F13" s="1211"/>
      <c r="G13" s="1211"/>
      <c r="H13" s="1211"/>
      <c r="I13" s="1211"/>
      <c r="J13" s="94"/>
      <c r="K13" s="119"/>
      <c r="L13" s="34"/>
      <c r="M13" s="34"/>
      <c r="N13" s="85"/>
      <c r="O13" s="118"/>
      <c r="P13" s="128"/>
      <c r="Q13" s="139"/>
      <c r="R13" s="297"/>
      <c r="S13" s="308"/>
      <c r="T13" s="139"/>
      <c r="U13" s="139"/>
      <c r="V13" s="309"/>
      <c r="W13" s="139"/>
      <c r="X13" s="309"/>
    </row>
    <row r="14" spans="1:24" s="55" customFormat="1" ht="6.6" customHeight="1" x14ac:dyDescent="0.25">
      <c r="A14" s="113"/>
      <c r="B14" s="94"/>
      <c r="C14" s="31"/>
      <c r="D14" s="31"/>
      <c r="E14" s="31"/>
      <c r="F14" s="16"/>
      <c r="G14" s="31"/>
      <c r="H14" s="31"/>
      <c r="I14" s="31"/>
      <c r="J14" s="47"/>
      <c r="K14" s="119"/>
      <c r="L14" s="34"/>
      <c r="M14" s="34"/>
      <c r="N14" s="85"/>
      <c r="O14" s="85"/>
      <c r="P14" s="128"/>
      <c r="Q14" s="139"/>
      <c r="R14" s="297"/>
      <c r="S14" s="308"/>
      <c r="T14" s="139"/>
      <c r="U14" s="139"/>
      <c r="V14" s="309"/>
      <c r="W14" s="139"/>
      <c r="X14" s="309"/>
    </row>
    <row r="15" spans="1:24" s="55" customFormat="1" x14ac:dyDescent="0.25">
      <c r="A15" s="113"/>
      <c r="B15" s="84" t="s">
        <v>378</v>
      </c>
      <c r="C15" s="1207" t="s">
        <v>1897</v>
      </c>
      <c r="D15" s="1207"/>
      <c r="E15" s="1207"/>
      <c r="F15" s="1207"/>
      <c r="G15" s="1207"/>
      <c r="H15" s="1207"/>
      <c r="I15" s="1207"/>
      <c r="J15" s="47"/>
      <c r="K15" s="119"/>
      <c r="L15" s="34"/>
      <c r="M15" s="34"/>
      <c r="N15" s="85"/>
      <c r="O15" s="85"/>
      <c r="P15" s="128"/>
      <c r="Q15" s="311"/>
      <c r="R15" s="297"/>
      <c r="S15" s="308"/>
      <c r="T15" s="139"/>
      <c r="U15" s="139"/>
      <c r="V15" s="309"/>
      <c r="W15" s="139"/>
      <c r="X15" s="309"/>
    </row>
    <row r="16" spans="1:24" s="55" customFormat="1" x14ac:dyDescent="0.25">
      <c r="A16" s="113"/>
      <c r="B16" s="89" t="s">
        <v>377</v>
      </c>
      <c r="C16" s="1207" t="s">
        <v>376</v>
      </c>
      <c r="D16" s="1207"/>
      <c r="E16" s="1207"/>
      <c r="F16" s="1207"/>
      <c r="G16" s="1207"/>
      <c r="H16" s="1207"/>
      <c r="I16" s="1207"/>
      <c r="J16" s="47"/>
      <c r="K16" s="119"/>
      <c r="L16" s="34"/>
      <c r="M16" s="34"/>
      <c r="N16" s="85"/>
      <c r="O16" s="85"/>
      <c r="P16" s="128"/>
      <c r="Q16" s="139"/>
      <c r="R16" s="297"/>
      <c r="S16" s="308"/>
      <c r="T16" s="139"/>
      <c r="U16" s="139"/>
      <c r="V16" s="309"/>
      <c r="W16" s="139"/>
      <c r="X16" s="309"/>
    </row>
    <row r="17" spans="1:24" s="55" customFormat="1" ht="33" customHeight="1" x14ac:dyDescent="0.25">
      <c r="A17" s="113"/>
      <c r="B17" s="82" t="s">
        <v>404</v>
      </c>
      <c r="C17" s="1138" t="s">
        <v>405</v>
      </c>
      <c r="D17" s="1139"/>
      <c r="E17" s="1139"/>
      <c r="F17" s="1139"/>
      <c r="G17" s="1139"/>
      <c r="H17" s="1139"/>
      <c r="I17" s="1140"/>
      <c r="J17" s="47"/>
      <c r="K17" s="119"/>
      <c r="L17" s="34"/>
      <c r="M17" s="34"/>
      <c r="N17" s="85"/>
      <c r="O17" s="85"/>
      <c r="P17" s="128"/>
      <c r="Q17" s="139"/>
      <c r="R17" s="297"/>
      <c r="S17" s="308"/>
      <c r="T17" s="139"/>
      <c r="U17" s="139"/>
      <c r="V17" s="309"/>
      <c r="W17" s="139"/>
      <c r="X17" s="309"/>
    </row>
    <row r="18" spans="1:24" s="55" customFormat="1" x14ac:dyDescent="0.25">
      <c r="A18" s="113"/>
      <c r="B18" s="692" t="s">
        <v>2121</v>
      </c>
      <c r="C18" s="1138" t="s">
        <v>2120</v>
      </c>
      <c r="D18" s="1139"/>
      <c r="E18" s="1139"/>
      <c r="F18" s="1139"/>
      <c r="G18" s="1139"/>
      <c r="H18" s="1139"/>
      <c r="I18" s="1140"/>
      <c r="J18" s="47"/>
      <c r="K18" s="119"/>
      <c r="L18" s="34"/>
      <c r="M18" s="34"/>
      <c r="N18" s="85"/>
      <c r="O18" s="85"/>
      <c r="P18" s="128"/>
      <c r="Q18" s="139"/>
      <c r="R18" s="297"/>
      <c r="S18" s="308"/>
      <c r="T18" s="139"/>
      <c r="U18" s="139"/>
      <c r="V18" s="309"/>
      <c r="W18" s="139"/>
      <c r="X18" s="309"/>
    </row>
    <row r="19" spans="1:24" s="55" customFormat="1" x14ac:dyDescent="0.25">
      <c r="A19" s="113"/>
      <c r="B19" s="1222" t="s">
        <v>352</v>
      </c>
      <c r="C19" s="1222"/>
      <c r="D19" s="1222"/>
      <c r="E19" s="1222"/>
      <c r="F19" s="1222"/>
      <c r="G19" s="1222"/>
      <c r="H19" s="1222"/>
      <c r="I19" s="1222"/>
      <c r="J19" s="47"/>
      <c r="K19" s="119"/>
      <c r="L19" s="34"/>
      <c r="M19" s="34"/>
      <c r="N19" s="85"/>
      <c r="O19" s="85"/>
      <c r="P19" s="128"/>
      <c r="Q19" s="139"/>
      <c r="R19" s="297"/>
      <c r="S19" s="308"/>
      <c r="T19" s="139"/>
      <c r="U19" s="139"/>
      <c r="V19" s="309"/>
      <c r="W19" s="139"/>
      <c r="X19" s="309"/>
    </row>
    <row r="20" spans="1:24" s="55" customFormat="1" x14ac:dyDescent="0.25">
      <c r="A20" s="113"/>
      <c r="B20" s="49"/>
      <c r="C20" s="49"/>
      <c r="D20" s="49"/>
      <c r="E20" s="49"/>
      <c r="F20" s="49"/>
      <c r="G20" s="49"/>
      <c r="H20" s="49"/>
      <c r="I20" s="49"/>
      <c r="J20" s="47"/>
      <c r="K20" s="119"/>
      <c r="L20" s="34"/>
      <c r="M20" s="34"/>
      <c r="N20" s="85"/>
      <c r="O20" s="85"/>
      <c r="P20" s="128"/>
      <c r="Q20" s="139"/>
      <c r="R20" s="297"/>
      <c r="S20" s="308"/>
      <c r="T20" s="139"/>
      <c r="U20" s="139"/>
      <c r="V20" s="309"/>
      <c r="W20" s="139"/>
      <c r="X20" s="309"/>
    </row>
    <row r="21" spans="1:24" s="11" customFormat="1" ht="18.75" customHeight="1" x14ac:dyDescent="0.25">
      <c r="A21" s="1001">
        <v>1</v>
      </c>
      <c r="B21" s="1136" t="s">
        <v>436</v>
      </c>
      <c r="C21" s="1136"/>
      <c r="D21" s="1136"/>
      <c r="E21" s="1136"/>
      <c r="F21" s="1136"/>
      <c r="G21" s="1136"/>
      <c r="H21" s="1136"/>
      <c r="I21" s="1136"/>
      <c r="J21" s="47"/>
      <c r="K21" s="119"/>
      <c r="L21" s="21"/>
      <c r="M21" s="21"/>
      <c r="N21" s="85"/>
      <c r="O21" s="85"/>
      <c r="P21" s="132"/>
      <c r="Q21" s="311"/>
      <c r="R21" s="296"/>
      <c r="S21" s="310"/>
      <c r="T21" s="311"/>
      <c r="U21" s="311"/>
      <c r="V21" s="312"/>
      <c r="W21" s="311"/>
      <c r="X21" s="312"/>
    </row>
    <row r="22" spans="1:24" s="11" customFormat="1" ht="3.75" customHeight="1" x14ac:dyDescent="0.25">
      <c r="A22" s="113"/>
      <c r="B22" s="28"/>
      <c r="C22" s="4"/>
      <c r="E22" s="20"/>
      <c r="F22" s="20"/>
      <c r="G22" s="21"/>
      <c r="I22" s="20"/>
      <c r="J22" s="47"/>
      <c r="K22" s="119"/>
      <c r="L22" s="21"/>
      <c r="M22" s="21"/>
      <c r="N22" s="85"/>
      <c r="O22" s="85"/>
      <c r="P22" s="132"/>
      <c r="Q22" s="311"/>
      <c r="R22" s="296"/>
      <c r="S22" s="310"/>
      <c r="T22" s="311"/>
      <c r="U22" s="311"/>
      <c r="V22" s="312"/>
      <c r="W22" s="311"/>
      <c r="X22" s="312"/>
    </row>
    <row r="23" spans="1:24" ht="14.65" customHeight="1" x14ac:dyDescent="0.25">
      <c r="A23" s="112">
        <v>1.01</v>
      </c>
      <c r="B23" s="93" t="s">
        <v>1853</v>
      </c>
      <c r="C23" s="1219"/>
      <c r="D23" s="1220"/>
      <c r="E23" s="1220"/>
      <c r="F23" s="1220"/>
      <c r="G23" s="1220"/>
      <c r="H23" s="1220"/>
      <c r="I23" s="1221"/>
      <c r="K23" s="119"/>
      <c r="L23" s="34"/>
      <c r="M23" s="34"/>
      <c r="P23" s="130" t="str">
        <f>IF(C23="","Please Complete","")</f>
        <v>Please Complete</v>
      </c>
      <c r="Q23" s="311"/>
      <c r="R23" s="296"/>
      <c r="S23" s="310"/>
      <c r="T23" s="311"/>
      <c r="U23" s="311"/>
      <c r="V23" s="312"/>
      <c r="W23" s="311"/>
      <c r="X23" s="312"/>
    </row>
    <row r="24" spans="1:24" ht="3.95" customHeight="1" x14ac:dyDescent="0.25">
      <c r="B24" s="28"/>
      <c r="C24" s="22"/>
      <c r="D24" s="22"/>
      <c r="E24" s="22"/>
      <c r="F24" s="22"/>
      <c r="G24" s="22"/>
      <c r="H24" s="26"/>
      <c r="I24" s="26"/>
      <c r="K24" s="119"/>
      <c r="L24" s="34"/>
      <c r="M24" s="34"/>
      <c r="P24" s="132"/>
      <c r="Q24" s="311"/>
      <c r="R24" s="296"/>
      <c r="S24" s="310"/>
      <c r="T24" s="311"/>
      <c r="U24" s="311"/>
      <c r="V24" s="312"/>
      <c r="W24" s="311"/>
      <c r="X24" s="312"/>
    </row>
    <row r="25" spans="1:24" ht="44.25" customHeight="1" x14ac:dyDescent="0.25">
      <c r="A25" s="115" t="s">
        <v>258</v>
      </c>
      <c r="B25" s="110" t="s">
        <v>1896</v>
      </c>
      <c r="C25" s="284"/>
      <c r="D25" s="116" t="s">
        <v>259</v>
      </c>
      <c r="E25" s="110" t="s">
        <v>435</v>
      </c>
      <c r="F25" s="102" t="s">
        <v>69</v>
      </c>
      <c r="G25" s="117" t="s">
        <v>260</v>
      </c>
      <c r="H25" s="110" t="s">
        <v>434</v>
      </c>
      <c r="I25" s="97" t="str">
        <f>RIGHT(C25,7)</f>
        <v/>
      </c>
      <c r="J25" s="48"/>
      <c r="K25" s="119"/>
      <c r="L25" s="85"/>
      <c r="M25" s="85"/>
      <c r="P25" s="130" t="str">
        <f>IF(C25="","If NEW project / programme to GMPP, IPA DATA TEAM to provide new ID number","")</f>
        <v>If NEW project / programme to GMPP, IPA DATA TEAM to provide new ID number</v>
      </c>
      <c r="Q25" s="311"/>
      <c r="R25" s="296"/>
      <c r="S25" s="310"/>
      <c r="T25" s="311"/>
      <c r="U25" s="311"/>
      <c r="V25" s="312"/>
      <c r="W25" s="311"/>
      <c r="X25" s="312"/>
    </row>
    <row r="26" spans="1:24" s="11" customFormat="1" ht="3.95" customHeight="1" x14ac:dyDescent="0.25">
      <c r="A26" s="113"/>
      <c r="B26" s="28"/>
      <c r="C26" s="4"/>
      <c r="E26" s="20"/>
      <c r="F26" s="20"/>
      <c r="G26" s="21"/>
      <c r="I26" s="20"/>
      <c r="J26" s="47"/>
      <c r="K26" s="119"/>
      <c r="L26" s="21"/>
      <c r="M26" s="21"/>
      <c r="N26" s="85"/>
      <c r="O26" s="85"/>
      <c r="P26" s="132"/>
      <c r="Q26" s="311"/>
      <c r="R26" s="296"/>
      <c r="S26" s="310"/>
      <c r="T26" s="311"/>
      <c r="U26" s="311"/>
      <c r="V26" s="312"/>
      <c r="W26" s="311"/>
      <c r="X26" s="312"/>
    </row>
    <row r="27" spans="1:24" s="11" customFormat="1" ht="19.5" customHeight="1" x14ac:dyDescent="0.25">
      <c r="A27" s="113">
        <v>1.02</v>
      </c>
      <c r="B27" s="1176" t="s">
        <v>177</v>
      </c>
      <c r="C27" s="1176"/>
      <c r="D27" s="1152"/>
      <c r="E27" s="1152"/>
      <c r="F27" s="1152"/>
      <c r="H27" s="1143"/>
      <c r="I27" s="1143"/>
      <c r="J27" s="47"/>
      <c r="K27" s="119"/>
      <c r="L27" s="21"/>
      <c r="M27" s="21"/>
      <c r="N27" s="85"/>
      <c r="O27" s="569"/>
      <c r="P27" s="129" t="str">
        <f>IF(D27="","Please complete using drop down","")</f>
        <v>Please complete using drop down</v>
      </c>
      <c r="Q27" s="311"/>
      <c r="R27" s="296"/>
      <c r="S27" s="1006"/>
      <c r="T27" s="311"/>
      <c r="U27" s="311"/>
      <c r="V27" s="312"/>
      <c r="W27" s="311"/>
      <c r="X27" s="312"/>
    </row>
    <row r="28" spans="1:24" s="11" customFormat="1" ht="26.25" customHeight="1" x14ac:dyDescent="0.25">
      <c r="A28" s="113" t="s">
        <v>367</v>
      </c>
      <c r="B28" s="1218" t="s">
        <v>580</v>
      </c>
      <c r="C28" s="1218"/>
      <c r="D28" s="1208"/>
      <c r="E28" s="1208"/>
      <c r="F28" s="1208"/>
      <c r="G28" s="28"/>
      <c r="H28" s="1144"/>
      <c r="I28" s="1144"/>
      <c r="J28" s="47"/>
      <c r="K28" s="119"/>
      <c r="L28" s="21"/>
      <c r="M28" s="21"/>
      <c r="N28" s="85"/>
      <c r="O28" s="120"/>
      <c r="P28" s="138" t="str">
        <f>IF(D28="","Please complete if applicable, ensuring consistency across GMPP - see comment",IF(OR(D28="no",D28="N/A",D28="na"),"Please delete N/A or No",IF(D28=D27,"Please delete as should not be same as Reporting dept","")))</f>
        <v>Please complete if applicable, ensuring consistency across GMPP - see comment</v>
      </c>
      <c r="Q28" s="311"/>
      <c r="R28" s="296"/>
      <c r="S28" s="310"/>
      <c r="T28" s="311"/>
      <c r="U28" s="311"/>
      <c r="V28" s="312"/>
      <c r="W28" s="311"/>
      <c r="X28" s="312"/>
    </row>
    <row r="29" spans="1:24" s="11" customFormat="1" ht="30" customHeight="1" x14ac:dyDescent="0.25">
      <c r="A29" s="113">
        <v>1.03</v>
      </c>
      <c r="B29" s="1173" t="s">
        <v>176</v>
      </c>
      <c r="C29" s="1173"/>
      <c r="D29" s="1152"/>
      <c r="E29" s="1152"/>
      <c r="F29" s="1152"/>
      <c r="G29" s="1152"/>
      <c r="H29" s="1152"/>
      <c r="I29" s="1152"/>
      <c r="J29" s="47"/>
      <c r="K29" s="119"/>
      <c r="L29" s="21"/>
      <c r="M29" s="21"/>
      <c r="N29" s="85"/>
      <c r="O29" s="85"/>
      <c r="P29" s="138" t="str">
        <f>IF(D29="","Please complete if applicable, ensuring consistency across GMPP - see comment",IF(OR(D29="no",D29="N/A",D29="na"),"Please delete N/A or No",IF(D29=D27,"Please delete as should not be same as Reporting dept","")))</f>
        <v>Please complete if applicable, ensuring consistency across GMPP - see comment</v>
      </c>
      <c r="Q29" s="311"/>
      <c r="R29" s="296"/>
      <c r="S29" s="310"/>
      <c r="T29" s="311"/>
      <c r="U29" s="311"/>
      <c r="V29" s="312"/>
      <c r="W29" s="311"/>
      <c r="X29" s="312"/>
    </row>
    <row r="30" spans="1:24" ht="29.25" customHeight="1" x14ac:dyDescent="0.25">
      <c r="A30" s="112" t="s">
        <v>486</v>
      </c>
      <c r="B30" s="1173" t="s">
        <v>353</v>
      </c>
      <c r="C30" s="1173"/>
      <c r="D30" s="1152"/>
      <c r="E30" s="1152"/>
      <c r="F30" s="1152"/>
      <c r="G30" s="1152"/>
      <c r="H30" s="1152"/>
      <c r="I30" s="1152"/>
      <c r="K30" s="119"/>
      <c r="L30" s="1"/>
      <c r="M30" s="1"/>
      <c r="P30" s="138" t="str">
        <f>IF(D30="","Please complete if applicable, ensuring consistency across GMPP - see comment",IF(OR(D30="no",D30="N/A",D30="na"),"Please delete N/A or No",IF(D30=D27,"Please delete as should not be same as Reporting dept","")))</f>
        <v>Please complete if applicable, ensuring consistency across GMPP - see comment</v>
      </c>
      <c r="Q30" s="311"/>
      <c r="R30" s="296"/>
      <c r="S30" s="310"/>
      <c r="T30" s="311"/>
      <c r="U30" s="311"/>
      <c r="V30" s="312"/>
      <c r="W30" s="311"/>
      <c r="X30" s="312"/>
    </row>
    <row r="31" spans="1:24" s="11" customFormat="1" ht="3.75" customHeight="1" x14ac:dyDescent="0.25">
      <c r="A31" s="113"/>
      <c r="B31" s="28"/>
      <c r="C31" s="28"/>
      <c r="D31" s="28"/>
      <c r="E31" s="28"/>
      <c r="F31" s="28"/>
      <c r="G31" s="28"/>
      <c r="H31" s="28"/>
      <c r="I31" s="28"/>
      <c r="J31" s="47"/>
      <c r="K31" s="119"/>
      <c r="L31" s="1"/>
      <c r="M31" s="1"/>
      <c r="N31" s="85"/>
      <c r="O31" s="85"/>
      <c r="P31" s="132"/>
      <c r="Q31" s="311"/>
      <c r="R31" s="296"/>
      <c r="S31" s="310"/>
      <c r="T31" s="311"/>
      <c r="U31" s="311"/>
      <c r="V31" s="312"/>
      <c r="W31" s="311"/>
      <c r="X31" s="312"/>
    </row>
    <row r="32" spans="1:24" ht="15.75" customHeight="1" x14ac:dyDescent="0.25">
      <c r="A32" s="112">
        <v>1.04</v>
      </c>
      <c r="B32" s="1173" t="s">
        <v>354</v>
      </c>
      <c r="C32" s="1173"/>
      <c r="D32" s="1152" t="s">
        <v>60</v>
      </c>
      <c r="E32" s="1152"/>
      <c r="F32" s="1152"/>
      <c r="G32" s="1152"/>
      <c r="H32" s="1152"/>
      <c r="I32" s="1152"/>
      <c r="K32" s="119"/>
      <c r="L32" s="85"/>
      <c r="M32" s="85"/>
      <c r="P32" s="129" t="str">
        <f>IF(D32="","Please complete using drop down","")</f>
        <v/>
      </c>
      <c r="Q32" s="311"/>
      <c r="R32" s="296"/>
      <c r="S32" s="310"/>
      <c r="T32" s="311"/>
      <c r="U32" s="311"/>
      <c r="V32" s="312"/>
      <c r="W32" s="311"/>
      <c r="X32" s="312"/>
    </row>
    <row r="33" spans="1:24" ht="15.4" customHeight="1" x14ac:dyDescent="0.25">
      <c r="A33" s="112" t="s">
        <v>344</v>
      </c>
      <c r="B33" s="1173" t="s">
        <v>439</v>
      </c>
      <c r="C33" s="1173"/>
      <c r="D33" s="1152"/>
      <c r="E33" s="1152"/>
      <c r="F33" s="1152"/>
      <c r="G33" s="1152"/>
      <c r="H33" s="1152"/>
      <c r="I33" s="1152"/>
      <c r="K33" s="119"/>
      <c r="L33" s="85"/>
      <c r="M33" s="85"/>
      <c r="P33" s="132" t="str">
        <f>IF(AND(D32="Other",D33=""),"As selected 'Other', please complete","")</f>
        <v/>
      </c>
      <c r="Q33" s="311"/>
      <c r="R33" s="296"/>
      <c r="S33" s="310"/>
      <c r="T33" s="311"/>
      <c r="U33" s="311"/>
      <c r="V33" s="312"/>
      <c r="W33" s="311"/>
      <c r="X33" s="312"/>
    </row>
    <row r="34" spans="1:24" ht="16.5" customHeight="1" x14ac:dyDescent="0.25">
      <c r="A34" s="112">
        <v>1.05</v>
      </c>
      <c r="B34" s="1173" t="s">
        <v>402</v>
      </c>
      <c r="C34" s="1173"/>
      <c r="D34" s="1152"/>
      <c r="E34" s="1152"/>
      <c r="F34" s="1152"/>
      <c r="G34" s="1152"/>
      <c r="H34" s="1152"/>
      <c r="I34" s="1152"/>
      <c r="K34" s="119"/>
      <c r="L34" s="85"/>
      <c r="M34" s="85"/>
      <c r="O34" s="120"/>
      <c r="P34" s="129" t="str">
        <f>IF(D34="","Please complete using drop down","")</f>
        <v>Please complete using drop down</v>
      </c>
      <c r="Q34" s="311"/>
      <c r="R34" s="296"/>
      <c r="S34" s="310"/>
      <c r="T34" s="311"/>
      <c r="U34" s="311"/>
      <c r="V34" s="312"/>
      <c r="W34" s="311"/>
      <c r="X34" s="312"/>
    </row>
    <row r="35" spans="1:24" s="11" customFormat="1" ht="3.95" customHeight="1" x14ac:dyDescent="0.25">
      <c r="A35" s="113"/>
      <c r="B35" s="28"/>
      <c r="C35" s="28"/>
      <c r="D35" s="28"/>
      <c r="E35" s="28"/>
      <c r="F35" s="53"/>
      <c r="G35" s="19"/>
      <c r="H35" s="19"/>
      <c r="I35" s="19"/>
      <c r="J35" s="47"/>
      <c r="K35" s="119"/>
      <c r="L35" s="85"/>
      <c r="M35" s="85"/>
      <c r="N35" s="85"/>
      <c r="O35" s="85"/>
      <c r="P35" s="132"/>
      <c r="Q35" s="311"/>
      <c r="R35" s="296"/>
      <c r="S35" s="310"/>
      <c r="T35" s="311"/>
      <c r="U35" s="311"/>
      <c r="V35" s="312"/>
      <c r="W35" s="311"/>
      <c r="X35" s="312"/>
    </row>
    <row r="36" spans="1:24" ht="102.75" customHeight="1" x14ac:dyDescent="0.25">
      <c r="A36" s="112">
        <v>1.06</v>
      </c>
      <c r="B36" s="89" t="s">
        <v>1857</v>
      </c>
      <c r="C36" s="1195"/>
      <c r="D36" s="1195"/>
      <c r="E36" s="1195"/>
      <c r="F36" s="1195"/>
      <c r="G36" s="1195"/>
      <c r="H36" s="1195"/>
      <c r="I36" s="1195"/>
      <c r="K36" s="119"/>
      <c r="L36" s="1"/>
      <c r="M36" s="1"/>
      <c r="O36" s="120"/>
      <c r="P36" s="130" t="str">
        <f>IF(C36="","Please Complete (avoiding acronyms and technical language)","")</f>
        <v>Please Complete (avoiding acronyms and technical language)</v>
      </c>
      <c r="Q36" s="311"/>
      <c r="R36" s="296"/>
      <c r="S36" s="310"/>
      <c r="T36" s="311"/>
      <c r="U36" s="311"/>
      <c r="V36" s="312"/>
      <c r="W36" s="311"/>
      <c r="X36" s="312"/>
    </row>
    <row r="37" spans="1:24" s="11" customFormat="1" ht="3.95" customHeight="1" x14ac:dyDescent="0.25">
      <c r="A37" s="113"/>
      <c r="B37" s="28"/>
      <c r="C37" s="28"/>
      <c r="D37" s="28"/>
      <c r="E37" s="28"/>
      <c r="F37" s="28"/>
      <c r="G37" s="28"/>
      <c r="H37" s="28"/>
      <c r="I37" s="28"/>
      <c r="J37" s="47"/>
      <c r="K37" s="119"/>
      <c r="L37" s="1"/>
      <c r="M37" s="1"/>
      <c r="N37" s="85"/>
      <c r="O37" s="85"/>
      <c r="P37" s="132"/>
      <c r="Q37" s="311"/>
      <c r="R37" s="296"/>
      <c r="S37" s="310"/>
      <c r="T37" s="311"/>
      <c r="U37" s="311"/>
      <c r="V37" s="312"/>
      <c r="W37" s="311"/>
      <c r="X37" s="312"/>
    </row>
    <row r="38" spans="1:24" ht="102.75" customHeight="1" x14ac:dyDescent="0.25">
      <c r="A38" s="112">
        <v>1.07</v>
      </c>
      <c r="B38" s="45" t="s">
        <v>1858</v>
      </c>
      <c r="C38" s="1164"/>
      <c r="D38" s="1164"/>
      <c r="E38" s="1164"/>
      <c r="F38" s="1164"/>
      <c r="G38" s="1164"/>
      <c r="H38" s="1164"/>
      <c r="I38" s="1164"/>
      <c r="K38" s="119"/>
      <c r="L38" s="1"/>
      <c r="M38" s="1"/>
      <c r="O38" s="120"/>
      <c r="P38" s="130" t="str">
        <f>IF(C38="","Please Complete (avoiding acronyms and technical language)","")</f>
        <v>Please Complete (avoiding acronyms and technical language)</v>
      </c>
      <c r="Q38" s="311"/>
      <c r="R38" s="296"/>
      <c r="S38" s="310"/>
      <c r="T38" s="311"/>
      <c r="U38" s="311"/>
      <c r="V38" s="312"/>
      <c r="W38" s="311"/>
      <c r="X38" s="312"/>
    </row>
    <row r="39" spans="1:24" s="11" customFormat="1" ht="3.75" customHeight="1" x14ac:dyDescent="0.25">
      <c r="A39" s="113"/>
      <c r="B39" s="28"/>
      <c r="C39" s="28"/>
      <c r="D39" s="28"/>
      <c r="E39" s="28"/>
      <c r="F39" s="28"/>
      <c r="G39" s="28"/>
      <c r="H39" s="28"/>
      <c r="I39" s="28"/>
      <c r="J39" s="47"/>
      <c r="K39" s="119"/>
      <c r="L39" s="1"/>
      <c r="M39" s="1"/>
      <c r="N39" s="85"/>
      <c r="O39" s="85"/>
      <c r="P39" s="132"/>
      <c r="Q39" s="311"/>
      <c r="R39" s="296"/>
      <c r="S39" s="310"/>
      <c r="T39" s="311"/>
      <c r="U39" s="311"/>
      <c r="V39" s="312"/>
      <c r="W39" s="311"/>
      <c r="X39" s="312"/>
    </row>
    <row r="40" spans="1:24" s="11" customFormat="1" ht="14.25" customHeight="1" x14ac:dyDescent="0.25">
      <c r="A40" s="113"/>
      <c r="B40" s="1173" t="s">
        <v>233</v>
      </c>
      <c r="C40" s="1173"/>
      <c r="D40" s="1173"/>
      <c r="E40" s="1173"/>
      <c r="F40" s="1173"/>
      <c r="G40" s="1173"/>
      <c r="H40" s="1173"/>
      <c r="I40" s="1173"/>
      <c r="J40" s="47"/>
      <c r="K40" s="119"/>
      <c r="L40" s="1"/>
      <c r="M40" s="1"/>
      <c r="N40" s="85"/>
      <c r="O40" s="120"/>
      <c r="P40" s="132"/>
      <c r="Q40" s="311"/>
      <c r="R40" s="296"/>
      <c r="S40" s="310"/>
      <c r="T40" s="311"/>
      <c r="U40" s="311"/>
      <c r="V40" s="312"/>
      <c r="W40" s="311"/>
      <c r="X40" s="312"/>
    </row>
    <row r="41" spans="1:24" ht="52.5" customHeight="1" x14ac:dyDescent="0.25">
      <c r="A41" s="112">
        <v>1.08</v>
      </c>
      <c r="B41" s="45" t="s">
        <v>173</v>
      </c>
      <c r="C41" s="1152"/>
      <c r="D41" s="1152"/>
      <c r="E41" s="1152"/>
      <c r="F41" s="1152"/>
      <c r="G41" s="1152"/>
      <c r="H41" s="1152"/>
      <c r="I41" s="1152"/>
      <c r="K41" s="119"/>
      <c r="L41" s="1"/>
      <c r="M41" s="1"/>
      <c r="P41" s="130" t="str">
        <f>IF(C41="","Please complete using drop down",IF(C41="Procurement","If your project has a capital value of &gt;£10 Million, and has a steel component, please confirm in the 1.06 narrative box (above, cell C36) that you are complying with section 1.06 in the guidance document, 'Brief Project Description'",IF(C41="Infrastructure","If your project has a capital value of &gt;£10 Million, and has a steel component, please confirm in the 1.06 narrative box (above, cell C36) that you are complying with section 1.06 in the guidance document, 'Brief Project Description'","")))</f>
        <v>Please complete using drop down</v>
      </c>
      <c r="Q41" s="311"/>
      <c r="R41" s="296"/>
      <c r="S41" s="310"/>
      <c r="T41" s="311"/>
      <c r="U41" s="311"/>
      <c r="V41" s="312"/>
      <c r="W41" s="311"/>
      <c r="X41" s="312"/>
    </row>
    <row r="42" spans="1:24" ht="57" customHeight="1" x14ac:dyDescent="0.25">
      <c r="A42" s="112" t="s">
        <v>487</v>
      </c>
      <c r="B42" s="45" t="s">
        <v>172</v>
      </c>
      <c r="C42" s="1152"/>
      <c r="D42" s="1152"/>
      <c r="E42" s="1152"/>
      <c r="F42" s="1152"/>
      <c r="G42" s="1152"/>
      <c r="H42" s="1152"/>
      <c r="I42" s="1152"/>
      <c r="K42" s="119"/>
      <c r="L42" s="1"/>
      <c r="M42" s="1"/>
      <c r="P42" s="130" t="str">
        <f>IF(C42="","Please complete (if applicable) using drop down",IF(C42="Procurement","If your project has a capital value of &gt;£10 Million, and has a steel component, please confirm in the 1.06 narrative box (above, cell C36) that you are complying with section 1.06 in the guidance document, 'Brief Project Description'",IF(C42="Infrastructure","If your project has a capital value of &gt;£10 Million, and has a steel component, please confirm in the 1.06 narrative box (above, cell C36) that you are complying with section 1.06 in the guidance document, 'Brief Project Description'","")))</f>
        <v>Please complete (if applicable) using drop down</v>
      </c>
      <c r="Q42" s="311"/>
      <c r="R42" s="296"/>
      <c r="S42" s="310"/>
      <c r="T42" s="311"/>
      <c r="U42" s="311"/>
      <c r="V42" s="312"/>
      <c r="W42" s="311"/>
      <c r="X42" s="312"/>
    </row>
    <row r="43" spans="1:24" ht="57" customHeight="1" x14ac:dyDescent="0.25">
      <c r="A43" s="112" t="s">
        <v>488</v>
      </c>
      <c r="B43" s="45" t="s">
        <v>171</v>
      </c>
      <c r="C43" s="1152"/>
      <c r="D43" s="1152"/>
      <c r="E43" s="1152"/>
      <c r="F43" s="1152"/>
      <c r="G43" s="1152"/>
      <c r="H43" s="1152"/>
      <c r="I43" s="1152"/>
      <c r="K43" s="119"/>
      <c r="L43" s="1"/>
      <c r="M43" s="1"/>
      <c r="P43" s="130" t="str">
        <f>IF(C43="","Please complete (if applicable) using drop down",IF(C43="Procurement","If your project has a capital value of &gt;£10 Million, and has a steel component, please confirm in the 1.06 narrative box (above, cell C36) that you are complying with section 1.06 in the guidance document, 'Brief Project Description'",IF(C43="Infrastructure","If your project has a capital value of &gt;£10 Million, and has a steel component, please confirm in the 1.06 narrative box (above, cell C36) that you are complying with section 1.06 in the guidance document, 'Brief Project Description'","")))</f>
        <v>Please complete (if applicable) using drop down</v>
      </c>
      <c r="Q43" s="311"/>
      <c r="R43" s="296"/>
      <c r="S43" s="310"/>
      <c r="T43" s="311"/>
      <c r="U43" s="311"/>
      <c r="V43" s="312"/>
      <c r="W43" s="311"/>
      <c r="X43" s="312"/>
    </row>
    <row r="44" spans="1:24" ht="28.5" customHeight="1" x14ac:dyDescent="0.25">
      <c r="A44" s="112" t="s">
        <v>489</v>
      </c>
      <c r="B44" s="45" t="s">
        <v>170</v>
      </c>
      <c r="C44" s="1164"/>
      <c r="D44" s="1164"/>
      <c r="E44" s="1164"/>
      <c r="F44" s="1164"/>
      <c r="G44" s="1164"/>
      <c r="H44" s="1164"/>
      <c r="I44" s="1164"/>
      <c r="K44" s="119"/>
      <c r="L44" s="1"/>
      <c r="M44" s="1"/>
      <c r="P44" s="133" t="str">
        <f>IF(AND(C44="",OR(C41="Other",C42="other",C43="other")),"As selected 'Other', please complete","")</f>
        <v/>
      </c>
      <c r="Q44" s="311"/>
      <c r="R44" s="296"/>
      <c r="S44" s="310"/>
      <c r="T44" s="311"/>
      <c r="U44" s="311"/>
      <c r="V44" s="312"/>
      <c r="W44" s="311"/>
      <c r="X44" s="312"/>
    </row>
    <row r="45" spans="1:24" s="11" customFormat="1" ht="42" customHeight="1" x14ac:dyDescent="0.25">
      <c r="A45" s="112" t="s">
        <v>1841</v>
      </c>
      <c r="B45" s="627" t="s">
        <v>1156</v>
      </c>
      <c r="C45" s="1204"/>
      <c r="D45" s="1204"/>
      <c r="E45" s="1204"/>
      <c r="F45" s="1204"/>
      <c r="G45" s="1204"/>
      <c r="H45" s="1204"/>
      <c r="I45" s="1204"/>
      <c r="J45" s="141"/>
      <c r="K45" s="119"/>
      <c r="L45" s="1"/>
      <c r="M45" s="1"/>
      <c r="N45" s="85"/>
      <c r="O45" s="85"/>
      <c r="P45" s="133" t="str">
        <f>IF(C45="","Please complete using drop down","")</f>
        <v>Please complete using drop down</v>
      </c>
      <c r="Q45" s="311"/>
      <c r="R45" s="296"/>
      <c r="S45" s="310"/>
      <c r="T45" s="311"/>
      <c r="U45" s="311"/>
      <c r="V45" s="312"/>
      <c r="W45" s="311"/>
      <c r="X45" s="312"/>
    </row>
    <row r="46" spans="1:24" ht="30.75" customHeight="1" x14ac:dyDescent="0.25">
      <c r="A46" s="113">
        <v>1.0900000000000001</v>
      </c>
      <c r="B46" s="71" t="s">
        <v>169</v>
      </c>
      <c r="C46" s="1223"/>
      <c r="D46" s="1223"/>
      <c r="E46" s="1223"/>
      <c r="F46" s="1223"/>
      <c r="G46" s="1223"/>
      <c r="H46" s="1223"/>
      <c r="I46" s="1223"/>
      <c r="J46" s="47"/>
      <c r="K46" s="119"/>
      <c r="L46" s="36"/>
      <c r="M46" s="36"/>
      <c r="P46" s="130" t="str">
        <f>IF(C46="","IPA to Complete","")</f>
        <v>IPA to Complete</v>
      </c>
      <c r="Q46" s="311"/>
      <c r="R46" s="296"/>
      <c r="S46" s="310"/>
      <c r="T46" s="311"/>
      <c r="U46" s="311"/>
      <c r="V46" s="312"/>
      <c r="W46" s="311"/>
      <c r="X46" s="312"/>
    </row>
    <row r="47" spans="1:24" s="11" customFormat="1" ht="3.95" customHeight="1" x14ac:dyDescent="0.25">
      <c r="A47" s="113"/>
      <c r="B47" s="53"/>
      <c r="C47" s="18"/>
      <c r="D47" s="18"/>
      <c r="E47" s="18"/>
      <c r="F47" s="53"/>
      <c r="G47" s="18"/>
      <c r="H47" s="18"/>
      <c r="I47" s="18"/>
      <c r="J47" s="47"/>
      <c r="K47" s="119"/>
      <c r="L47" s="36"/>
      <c r="M47" s="36"/>
      <c r="N47" s="85"/>
      <c r="O47" s="85"/>
      <c r="P47" s="132"/>
      <c r="Q47" s="311"/>
      <c r="R47" s="296"/>
      <c r="S47" s="310"/>
      <c r="T47" s="311"/>
      <c r="U47" s="311"/>
      <c r="V47" s="312"/>
      <c r="W47" s="311"/>
      <c r="X47" s="312"/>
    </row>
    <row r="48" spans="1:24" ht="28.5" customHeight="1" x14ac:dyDescent="0.25">
      <c r="A48" s="113">
        <v>1.1000000000000001</v>
      </c>
      <c r="B48" s="692" t="s">
        <v>1859</v>
      </c>
      <c r="C48" s="1204"/>
      <c r="D48" s="1204"/>
      <c r="E48" s="1204"/>
      <c r="F48" s="1204"/>
      <c r="G48" s="1204"/>
      <c r="H48" s="1204"/>
      <c r="I48" s="1204"/>
      <c r="J48" s="47"/>
      <c r="K48" s="119"/>
      <c r="L48" s="1"/>
      <c r="M48" s="1"/>
      <c r="P48" s="133" t="str">
        <f>IF(C48="","Please complete using drop down","")</f>
        <v>Please complete using drop down</v>
      </c>
      <c r="Q48" s="311"/>
      <c r="R48" s="296"/>
      <c r="S48" s="310"/>
      <c r="T48" s="311"/>
      <c r="U48" s="311"/>
      <c r="V48" s="312"/>
      <c r="W48" s="311"/>
      <c r="X48" s="312"/>
    </row>
    <row r="49" spans="1:24" ht="58.5" customHeight="1" x14ac:dyDescent="0.25">
      <c r="A49" s="112" t="s">
        <v>490</v>
      </c>
      <c r="B49" s="45" t="s">
        <v>356</v>
      </c>
      <c r="C49" s="1195"/>
      <c r="D49" s="1195"/>
      <c r="E49" s="1195"/>
      <c r="F49" s="1195"/>
      <c r="G49" s="1195"/>
      <c r="H49" s="1195"/>
      <c r="I49" s="1195"/>
      <c r="K49" s="119"/>
      <c r="L49" s="1"/>
      <c r="M49" s="1"/>
      <c r="P49" s="133" t="str">
        <f>IF(AND(OR(C48="increase",C48="decrease"),C49=""),"Please complete as scope change","")</f>
        <v/>
      </c>
      <c r="Q49" s="311"/>
      <c r="R49" s="296"/>
      <c r="S49" s="310"/>
      <c r="T49" s="311"/>
      <c r="U49" s="311"/>
      <c r="V49" s="312"/>
      <c r="W49" s="311"/>
      <c r="X49" s="312"/>
    </row>
    <row r="50" spans="1:24" ht="3.95" customHeight="1" x14ac:dyDescent="0.25">
      <c r="B50" s="28"/>
      <c r="C50" s="13"/>
      <c r="D50" s="13"/>
      <c r="E50" s="13"/>
      <c r="F50" s="28"/>
      <c r="G50" s="13"/>
      <c r="H50" s="13"/>
      <c r="I50" s="13"/>
      <c r="K50" s="119"/>
      <c r="L50" s="1"/>
      <c r="M50" s="1"/>
      <c r="P50" s="132"/>
      <c r="Q50" s="311"/>
      <c r="R50" s="296"/>
      <c r="S50" s="310"/>
      <c r="T50" s="311"/>
      <c r="U50" s="311"/>
      <c r="V50" s="312"/>
      <c r="W50" s="311"/>
      <c r="X50" s="312"/>
    </row>
    <row r="51" spans="1:24" x14ac:dyDescent="0.25">
      <c r="B51" s="1175" t="s">
        <v>168</v>
      </c>
      <c r="C51" s="1175"/>
      <c r="D51" s="1175"/>
      <c r="E51" s="1175"/>
      <c r="F51" s="1175"/>
      <c r="G51" s="1175"/>
      <c r="H51" s="1175"/>
      <c r="I51" s="1175"/>
      <c r="K51" s="119"/>
      <c r="L51" s="1"/>
      <c r="M51" s="1"/>
      <c r="P51" s="132"/>
      <c r="Q51" s="311"/>
      <c r="R51" s="296"/>
      <c r="S51" s="310"/>
      <c r="T51" s="311"/>
      <c r="U51" s="311"/>
      <c r="V51" s="312"/>
      <c r="W51" s="311"/>
      <c r="X51" s="312"/>
    </row>
    <row r="52" spans="1:24" ht="38.25" customHeight="1" x14ac:dyDescent="0.25">
      <c r="A52" s="112" t="s">
        <v>492</v>
      </c>
      <c r="B52" s="101" t="s">
        <v>53</v>
      </c>
      <c r="C52" s="1215"/>
      <c r="D52" s="1215"/>
      <c r="E52" s="1215"/>
      <c r="F52" s="1215"/>
      <c r="G52" s="1215"/>
      <c r="H52" s="1215"/>
      <c r="I52" s="111"/>
      <c r="K52" s="119"/>
      <c r="L52" s="35"/>
      <c r="M52" s="35"/>
      <c r="P52" s="130" t="str">
        <f>IF(C52="","Please Complete",IF(I52="","Please complete benefit type using drop down",IF(I52="Monetised benefit","Monetised Benefits to be reflected in section 9","")))</f>
        <v>Please Complete</v>
      </c>
      <c r="Q52" s="311"/>
      <c r="R52" s="296"/>
      <c r="S52" s="310"/>
      <c r="T52" s="311"/>
      <c r="U52" s="311"/>
      <c r="V52" s="312"/>
      <c r="W52" s="311"/>
      <c r="X52" s="312"/>
    </row>
    <row r="53" spans="1:24" ht="38.25" customHeight="1" x14ac:dyDescent="0.25">
      <c r="A53" s="112" t="s">
        <v>493</v>
      </c>
      <c r="B53" s="101" t="s">
        <v>54</v>
      </c>
      <c r="C53" s="1196"/>
      <c r="D53" s="1196"/>
      <c r="E53" s="1196"/>
      <c r="F53" s="1196"/>
      <c r="G53" s="1196"/>
      <c r="H53" s="1196"/>
      <c r="I53" s="111"/>
      <c r="K53" s="119"/>
      <c r="L53" s="35"/>
      <c r="M53" s="35"/>
      <c r="P53" s="133" t="str">
        <f>IF(AND(C53&lt;&gt;"",I53=""),"Please complete benefit type using drop down",IF(I53="Monetised benefit","Monetised Benefits to be reflected in section 9",""))</f>
        <v/>
      </c>
      <c r="Q53" s="311"/>
      <c r="R53" s="296"/>
      <c r="S53" s="310"/>
      <c r="T53" s="311"/>
      <c r="U53" s="311"/>
      <c r="V53" s="312"/>
      <c r="W53" s="311"/>
      <c r="X53" s="312"/>
    </row>
    <row r="54" spans="1:24" ht="38.25" customHeight="1" x14ac:dyDescent="0.25">
      <c r="A54" s="112" t="s">
        <v>494</v>
      </c>
      <c r="B54" s="101" t="s">
        <v>55</v>
      </c>
      <c r="C54" s="1196"/>
      <c r="D54" s="1196"/>
      <c r="E54" s="1196"/>
      <c r="F54" s="1196"/>
      <c r="G54" s="1196"/>
      <c r="H54" s="1196"/>
      <c r="I54" s="111"/>
      <c r="K54" s="119"/>
      <c r="L54" s="35"/>
      <c r="M54" s="35"/>
      <c r="P54" s="133" t="str">
        <f t="shared" ref="P54:P61" si="0">IF(AND(C54&lt;&gt;"",I54=""),"Please complete benefit type using drop down",IF(I54="Monetised benefit","Monetised Benefits to be reflected in section 9",""))</f>
        <v/>
      </c>
      <c r="Q54" s="311"/>
      <c r="R54" s="296"/>
      <c r="S54" s="310"/>
      <c r="T54" s="311"/>
      <c r="U54" s="311"/>
      <c r="V54" s="312"/>
      <c r="W54" s="311"/>
      <c r="X54" s="312"/>
    </row>
    <row r="55" spans="1:24" ht="38.25" customHeight="1" x14ac:dyDescent="0.25">
      <c r="A55" s="112" t="s">
        <v>495</v>
      </c>
      <c r="B55" s="101" t="s">
        <v>56</v>
      </c>
      <c r="C55" s="1196"/>
      <c r="D55" s="1196"/>
      <c r="E55" s="1196"/>
      <c r="F55" s="1196"/>
      <c r="G55" s="1196"/>
      <c r="H55" s="1196"/>
      <c r="I55" s="111"/>
      <c r="K55" s="119"/>
      <c r="L55" s="35"/>
      <c r="M55" s="35"/>
      <c r="P55" s="133" t="str">
        <f t="shared" si="0"/>
        <v/>
      </c>
      <c r="Q55" s="311"/>
      <c r="R55" s="296"/>
      <c r="S55" s="310"/>
      <c r="T55" s="311"/>
      <c r="U55" s="311"/>
      <c r="V55" s="312"/>
      <c r="W55" s="311"/>
      <c r="X55" s="312"/>
    </row>
    <row r="56" spans="1:24" ht="38.25" customHeight="1" x14ac:dyDescent="0.25">
      <c r="A56" s="112" t="s">
        <v>496</v>
      </c>
      <c r="B56" s="101" t="s">
        <v>57</v>
      </c>
      <c r="C56" s="1196"/>
      <c r="D56" s="1196"/>
      <c r="E56" s="1196"/>
      <c r="F56" s="1196"/>
      <c r="G56" s="1196"/>
      <c r="H56" s="1196"/>
      <c r="I56" s="111"/>
      <c r="K56" s="119"/>
      <c r="L56" s="35"/>
      <c r="M56" s="35"/>
      <c r="P56" s="133" t="str">
        <f t="shared" si="0"/>
        <v/>
      </c>
      <c r="Q56" s="311"/>
      <c r="R56" s="296"/>
      <c r="S56" s="310"/>
      <c r="T56" s="311"/>
      <c r="U56" s="311"/>
      <c r="V56" s="312"/>
      <c r="W56" s="311"/>
      <c r="X56" s="312"/>
    </row>
    <row r="57" spans="1:24" ht="38.25" customHeight="1" x14ac:dyDescent="0.25">
      <c r="A57" s="112" t="s">
        <v>497</v>
      </c>
      <c r="B57" s="101" t="s">
        <v>319</v>
      </c>
      <c r="C57" s="1196"/>
      <c r="D57" s="1196"/>
      <c r="E57" s="1196"/>
      <c r="F57" s="1196"/>
      <c r="G57" s="1196"/>
      <c r="H57" s="1196"/>
      <c r="I57" s="111"/>
      <c r="K57" s="119"/>
      <c r="L57" s="35"/>
      <c r="M57" s="35"/>
      <c r="P57" s="133" t="str">
        <f t="shared" si="0"/>
        <v/>
      </c>
      <c r="Q57" s="311"/>
      <c r="R57" s="296"/>
      <c r="S57" s="310"/>
      <c r="T57" s="311"/>
      <c r="U57" s="311"/>
      <c r="V57" s="312"/>
      <c r="W57" s="311"/>
      <c r="X57" s="312"/>
    </row>
    <row r="58" spans="1:24" ht="38.25" customHeight="1" x14ac:dyDescent="0.25">
      <c r="A58" s="112" t="s">
        <v>498</v>
      </c>
      <c r="B58" s="101" t="s">
        <v>320</v>
      </c>
      <c r="C58" s="1196"/>
      <c r="D58" s="1196"/>
      <c r="E58" s="1196"/>
      <c r="F58" s="1196"/>
      <c r="G58" s="1196"/>
      <c r="H58" s="1196"/>
      <c r="I58" s="111"/>
      <c r="K58" s="119"/>
      <c r="L58" s="35"/>
      <c r="M58" s="35"/>
      <c r="P58" s="133" t="str">
        <f t="shared" si="0"/>
        <v/>
      </c>
      <c r="Q58" s="311"/>
      <c r="R58" s="296"/>
      <c r="S58" s="310"/>
      <c r="T58" s="311"/>
      <c r="U58" s="311"/>
      <c r="V58" s="312"/>
      <c r="W58" s="311"/>
      <c r="X58" s="312"/>
    </row>
    <row r="59" spans="1:24" ht="38.25" customHeight="1" x14ac:dyDescent="0.25">
      <c r="A59" s="112" t="s">
        <v>499</v>
      </c>
      <c r="B59" s="101" t="s">
        <v>321</v>
      </c>
      <c r="C59" s="1196"/>
      <c r="D59" s="1196"/>
      <c r="E59" s="1196"/>
      <c r="F59" s="1196"/>
      <c r="G59" s="1196"/>
      <c r="H59" s="1196"/>
      <c r="I59" s="111"/>
      <c r="K59" s="119"/>
      <c r="L59" s="35"/>
      <c r="M59" s="35"/>
      <c r="P59" s="133" t="str">
        <f t="shared" si="0"/>
        <v/>
      </c>
      <c r="Q59" s="311"/>
      <c r="R59" s="296"/>
      <c r="S59" s="310"/>
      <c r="T59" s="311"/>
      <c r="U59" s="311"/>
      <c r="V59" s="312"/>
      <c r="W59" s="311"/>
      <c r="X59" s="312"/>
    </row>
    <row r="60" spans="1:24" ht="38.25" customHeight="1" x14ac:dyDescent="0.25">
      <c r="A60" s="112" t="s">
        <v>500</v>
      </c>
      <c r="B60" s="101" t="s">
        <v>322</v>
      </c>
      <c r="C60" s="1196"/>
      <c r="D60" s="1196"/>
      <c r="E60" s="1196"/>
      <c r="F60" s="1196"/>
      <c r="G60" s="1196"/>
      <c r="H60" s="1196"/>
      <c r="I60" s="111"/>
      <c r="K60" s="119"/>
      <c r="L60" s="35"/>
      <c r="M60" s="35"/>
      <c r="P60" s="133" t="str">
        <f t="shared" si="0"/>
        <v/>
      </c>
      <c r="Q60" s="311"/>
      <c r="R60" s="296"/>
      <c r="S60" s="310"/>
      <c r="T60" s="311"/>
      <c r="U60" s="311"/>
      <c r="V60" s="312"/>
      <c r="W60" s="311"/>
      <c r="X60" s="312"/>
    </row>
    <row r="61" spans="1:24" ht="38.25" customHeight="1" x14ac:dyDescent="0.25">
      <c r="A61" s="112" t="s">
        <v>491</v>
      </c>
      <c r="B61" s="101" t="s">
        <v>323</v>
      </c>
      <c r="C61" s="1196"/>
      <c r="D61" s="1196"/>
      <c r="E61" s="1196"/>
      <c r="F61" s="1196"/>
      <c r="G61" s="1196"/>
      <c r="H61" s="1196"/>
      <c r="I61" s="111"/>
      <c r="K61" s="119"/>
      <c r="L61" s="35"/>
      <c r="M61" s="35"/>
      <c r="P61" s="133" t="str">
        <f t="shared" si="0"/>
        <v/>
      </c>
      <c r="Q61" s="311"/>
      <c r="R61" s="296"/>
      <c r="S61" s="310"/>
      <c r="T61" s="311"/>
      <c r="U61" s="311"/>
      <c r="V61" s="312"/>
      <c r="W61" s="311"/>
      <c r="X61" s="312"/>
    </row>
    <row r="62" spans="1:24" ht="9" customHeight="1" x14ac:dyDescent="0.25">
      <c r="B62" s="49"/>
      <c r="C62" s="49"/>
      <c r="D62" s="49"/>
      <c r="E62" s="49"/>
      <c r="F62" s="49"/>
      <c r="G62" s="49"/>
      <c r="H62" s="49"/>
      <c r="I62" s="69"/>
      <c r="K62" s="119"/>
      <c r="L62" s="35"/>
      <c r="M62" s="35"/>
      <c r="P62" s="132"/>
      <c r="Q62" s="311"/>
      <c r="R62" s="296"/>
      <c r="S62" s="310"/>
      <c r="T62" s="311"/>
      <c r="U62" s="311"/>
      <c r="V62" s="312"/>
      <c r="W62" s="311"/>
      <c r="X62" s="312"/>
    </row>
    <row r="63" spans="1:24" ht="3.75" customHeight="1" x14ac:dyDescent="0.25">
      <c r="B63" s="49"/>
      <c r="C63" s="49"/>
      <c r="D63" s="49"/>
      <c r="E63" s="49"/>
      <c r="F63" s="49"/>
      <c r="G63" s="49"/>
      <c r="H63" s="49"/>
      <c r="I63" s="49"/>
      <c r="K63" s="119"/>
      <c r="L63" s="35"/>
      <c r="M63" s="35"/>
      <c r="P63" s="132"/>
      <c r="Q63" s="311"/>
      <c r="R63" s="296"/>
      <c r="S63" s="310"/>
      <c r="T63" s="311"/>
      <c r="U63" s="311"/>
      <c r="V63" s="312"/>
      <c r="W63" s="311"/>
      <c r="X63" s="312"/>
    </row>
    <row r="64" spans="1:24" ht="19.350000000000001" customHeight="1" x14ac:dyDescent="0.25">
      <c r="A64" s="1001">
        <v>2</v>
      </c>
      <c r="B64" s="1136" t="s">
        <v>437</v>
      </c>
      <c r="C64" s="1136"/>
      <c r="D64" s="1136"/>
      <c r="E64" s="1136"/>
      <c r="F64" s="1136"/>
      <c r="G64" s="1136"/>
      <c r="H64" s="1136"/>
      <c r="I64" s="1136"/>
      <c r="K64" s="119"/>
      <c r="L64" s="17"/>
      <c r="M64" s="17"/>
      <c r="P64" s="132"/>
      <c r="Q64" s="311"/>
      <c r="R64" s="296"/>
      <c r="S64" s="310"/>
      <c r="T64" s="311"/>
      <c r="U64" s="311"/>
      <c r="V64" s="312"/>
      <c r="W64" s="311"/>
      <c r="X64" s="312"/>
    </row>
    <row r="65" spans="1:24" ht="3.95" customHeight="1" x14ac:dyDescent="0.25">
      <c r="B65" s="52"/>
      <c r="C65" s="11"/>
      <c r="D65" s="27"/>
      <c r="E65" s="27"/>
      <c r="F65" s="28"/>
      <c r="G65" s="27"/>
      <c r="H65" s="27"/>
      <c r="I65" s="27"/>
      <c r="K65" s="119"/>
      <c r="L65" s="1"/>
      <c r="M65" s="1"/>
      <c r="P65" s="132"/>
      <c r="Q65" s="311"/>
      <c r="R65" s="296"/>
      <c r="S65" s="310"/>
      <c r="T65" s="311"/>
      <c r="U65" s="311"/>
      <c r="V65" s="312"/>
      <c r="W65" s="311"/>
      <c r="X65" s="312"/>
    </row>
    <row r="66" spans="1:24" ht="14.65" customHeight="1" x14ac:dyDescent="0.25">
      <c r="A66" s="112">
        <v>2.0099999999999998</v>
      </c>
      <c r="B66" s="82" t="s">
        <v>403</v>
      </c>
      <c r="C66" s="1206"/>
      <c r="D66" s="1206"/>
      <c r="E66" s="1206"/>
      <c r="F66" s="1206"/>
      <c r="G66" s="1206"/>
      <c r="H66" s="1206"/>
      <c r="I66" s="1206"/>
      <c r="K66" s="119"/>
      <c r="L66" s="85"/>
      <c r="M66" s="85"/>
      <c r="P66" s="133" t="str">
        <f>IF(C66="","Please complete using drop down","")</f>
        <v>Please complete using drop down</v>
      </c>
      <c r="Q66" s="311"/>
      <c r="R66" s="296"/>
      <c r="S66" s="310"/>
      <c r="T66" s="311"/>
      <c r="U66" s="311"/>
      <c r="V66" s="312"/>
      <c r="W66" s="311"/>
      <c r="X66" s="312"/>
    </row>
    <row r="67" spans="1:24" ht="31.5" customHeight="1" x14ac:dyDescent="0.25">
      <c r="A67" s="112">
        <v>2.02</v>
      </c>
      <c r="B67" s="692" t="s">
        <v>0</v>
      </c>
      <c r="C67" s="1206"/>
      <c r="D67" s="1206"/>
      <c r="E67" s="1206"/>
      <c r="F67" s="1206"/>
      <c r="G67" s="1206"/>
      <c r="H67" s="1206"/>
      <c r="I67" s="1206"/>
      <c r="K67" s="119"/>
      <c r="L67" s="85"/>
      <c r="M67" s="85"/>
      <c r="P67" s="133" t="str">
        <f>IF(C67="","Please complete using drop down","")</f>
        <v>Please complete using drop down</v>
      </c>
      <c r="Q67" s="311"/>
      <c r="R67" s="296"/>
      <c r="S67" s="310"/>
      <c r="T67" s="311"/>
      <c r="U67" s="311"/>
      <c r="V67" s="312"/>
      <c r="W67" s="311"/>
      <c r="X67" s="312"/>
    </row>
    <row r="68" spans="1:24" ht="344.25" customHeight="1" x14ac:dyDescent="0.25">
      <c r="A68" s="112" t="s">
        <v>501</v>
      </c>
      <c r="B68" s="45" t="s">
        <v>1894</v>
      </c>
      <c r="C68" s="1195"/>
      <c r="D68" s="1195"/>
      <c r="E68" s="1195"/>
      <c r="F68" s="1195"/>
      <c r="G68" s="1195"/>
      <c r="H68" s="1195"/>
      <c r="I68" s="1195"/>
      <c r="K68" s="119"/>
      <c r="L68" s="1"/>
      <c r="M68" s="1"/>
      <c r="O68" s="120"/>
      <c r="P68" s="134" t="str">
        <f>CONCATENATE("GUIDANCE: This MANDATORY commentary should clearly set out why the DCA is as recorded and should include: (1) Risks that have become issues i.e. events / behaviours / circumstances that have arisen and have had a material impact on the project;"," ","(2) Progress achieved in the quarter versus progress planned;"," ","(3) Top risks and issues/mitigations including changes to risk exposure;"," ","(4) Changes in benefits and costs forecasts and remedy actions;"," ","(5) If the DCA has changed from the previous quarter – a brief explanation of why citing what specifically has changed since the last assessment;"," ","(6) Brief explanation of actions being taken to move the project towards GREEN – this is of particular importance if a project is RED or AMBER RED",)</f>
        <v>GUIDANCE: This MANDATORY commentary should clearly set out why the DCA is as recorded and should include: (1) Risks that have become issues i.e. events / behaviours / circumstances that have arisen and have had a material impact on the project; (2) Progress achieved in the quarter versus progress planned; (3) Top risks and issues/mitigations including changes to risk exposure; (4) Changes in benefits and costs forecasts and remedy actions; (5) If the DCA has changed from the previous quarter – a brief explanation of why citing what specifically has changed since the last assessment; (6) Brief explanation of actions being taken to move the project towards GREEN – this is of particular importance if a project is RED or AMBER RED</v>
      </c>
      <c r="Q68" s="311"/>
      <c r="R68" s="296"/>
      <c r="S68" s="310"/>
      <c r="T68" s="311"/>
      <c r="U68" s="311"/>
      <c r="V68" s="312"/>
      <c r="W68" s="311"/>
      <c r="X68" s="312"/>
    </row>
    <row r="69" spans="1:24" ht="7.5" customHeight="1" x14ac:dyDescent="0.25">
      <c r="B69" s="52"/>
      <c r="C69" s="11"/>
      <c r="D69" s="27"/>
      <c r="E69" s="27"/>
      <c r="F69" s="28"/>
      <c r="G69" s="27"/>
      <c r="H69" s="27"/>
      <c r="I69" s="27"/>
      <c r="K69" s="119"/>
      <c r="L69" s="1"/>
      <c r="M69" s="1"/>
      <c r="P69" s="132"/>
      <c r="Q69" s="311"/>
      <c r="R69" s="296"/>
      <c r="S69" s="310"/>
      <c r="T69" s="311"/>
      <c r="U69" s="311"/>
      <c r="V69" s="312"/>
      <c r="W69" s="311"/>
      <c r="X69" s="312"/>
    </row>
    <row r="70" spans="1:24" x14ac:dyDescent="0.25">
      <c r="A70" s="112">
        <v>2.0299999999999998</v>
      </c>
      <c r="B70" s="695" t="s">
        <v>1898</v>
      </c>
      <c r="C70" s="1209"/>
      <c r="D70" s="1209"/>
      <c r="E70" s="1209"/>
      <c r="F70" s="1209"/>
      <c r="G70" s="1209"/>
      <c r="H70" s="1209"/>
      <c r="I70" s="1209"/>
      <c r="K70" s="119"/>
      <c r="L70" s="37"/>
      <c r="M70" s="37"/>
      <c r="O70" s="120"/>
      <c r="P70" s="130" t="str">
        <f>IF(C70="","IPA to Complete using drop down","")</f>
        <v>IPA to Complete using drop down</v>
      </c>
      <c r="Q70" s="311"/>
      <c r="R70" s="296"/>
      <c r="S70" s="310"/>
      <c r="T70" s="311"/>
      <c r="U70" s="311"/>
      <c r="V70" s="312"/>
      <c r="W70" s="311"/>
      <c r="X70" s="312"/>
    </row>
    <row r="71" spans="1:24" ht="327.75" customHeight="1" x14ac:dyDescent="0.25">
      <c r="A71" s="112" t="s">
        <v>502</v>
      </c>
      <c r="B71" s="71" t="s">
        <v>2205</v>
      </c>
      <c r="C71" s="1210"/>
      <c r="D71" s="1210"/>
      <c r="E71" s="1210"/>
      <c r="F71" s="1210"/>
      <c r="G71" s="1210"/>
      <c r="H71" s="1210"/>
      <c r="I71" s="1210"/>
      <c r="K71" s="119"/>
      <c r="L71" s="36"/>
      <c r="M71" s="36"/>
      <c r="P71" s="140" t="s">
        <v>1899</v>
      </c>
      <c r="Q71" s="311"/>
      <c r="R71" s="296"/>
      <c r="S71" s="310"/>
      <c r="T71" s="311"/>
      <c r="U71" s="311"/>
      <c r="V71" s="312"/>
      <c r="W71" s="311"/>
      <c r="X71" s="312"/>
    </row>
    <row r="72" spans="1:24" ht="3" customHeight="1" x14ac:dyDescent="0.25">
      <c r="K72" s="119"/>
      <c r="P72" s="132"/>
      <c r="Q72" s="311"/>
      <c r="R72" s="296"/>
      <c r="S72" s="310"/>
      <c r="T72" s="311"/>
      <c r="U72" s="311"/>
      <c r="V72" s="312"/>
      <c r="W72" s="311"/>
      <c r="X72" s="312"/>
    </row>
    <row r="73" spans="1:24" ht="14.65" customHeight="1" x14ac:dyDescent="0.25">
      <c r="K73" s="119"/>
      <c r="P73" s="132"/>
      <c r="Q73" s="311"/>
      <c r="R73" s="296"/>
      <c r="S73" s="310"/>
      <c r="T73" s="311"/>
      <c r="U73" s="311"/>
      <c r="V73" s="312"/>
      <c r="W73" s="311"/>
      <c r="X73" s="312"/>
    </row>
    <row r="74" spans="1:24" s="14" customFormat="1" ht="18.2" customHeight="1" x14ac:dyDescent="0.25">
      <c r="A74" s="1001">
        <v>3</v>
      </c>
      <c r="B74" s="1003" t="s">
        <v>1860</v>
      </c>
      <c r="C74" s="1004"/>
      <c r="D74" s="1004"/>
      <c r="E74" s="1004"/>
      <c r="F74" s="1004"/>
      <c r="G74" s="1004"/>
      <c r="H74" s="1004"/>
      <c r="I74" s="1004"/>
      <c r="J74" s="46"/>
      <c r="K74" s="119"/>
      <c r="L74" s="17"/>
      <c r="M74" s="17"/>
      <c r="N74" s="37"/>
      <c r="O74" s="570"/>
      <c r="P74" s="135"/>
      <c r="Q74" s="313"/>
      <c r="R74" s="298"/>
      <c r="S74" s="310"/>
      <c r="T74" s="311"/>
      <c r="U74" s="311"/>
      <c r="V74" s="312"/>
      <c r="W74" s="311"/>
      <c r="X74" s="312"/>
    </row>
    <row r="75" spans="1:24" ht="2.25" customHeight="1" x14ac:dyDescent="0.25">
      <c r="B75" s="52"/>
      <c r="C75" s="11"/>
      <c r="D75" s="27"/>
      <c r="E75" s="27"/>
      <c r="F75" s="28"/>
      <c r="G75" s="27"/>
      <c r="H75" s="27"/>
      <c r="I75" s="27"/>
      <c r="K75" s="119"/>
      <c r="L75" s="1"/>
      <c r="M75" s="1"/>
      <c r="P75" s="132"/>
      <c r="Q75" s="311"/>
      <c r="R75" s="296"/>
      <c r="S75" s="310"/>
      <c r="T75" s="311"/>
      <c r="U75" s="311"/>
      <c r="V75" s="312"/>
      <c r="W75" s="311"/>
      <c r="X75" s="312"/>
    </row>
    <row r="76" spans="1:24" s="14" customFormat="1" ht="30" x14ac:dyDescent="0.25">
      <c r="A76" s="112">
        <v>3.01</v>
      </c>
      <c r="B76" s="110" t="s">
        <v>50</v>
      </c>
      <c r="C76" s="1197"/>
      <c r="D76" s="1197"/>
      <c r="E76" s="1197"/>
      <c r="F76" s="1197"/>
      <c r="G76" s="1197"/>
      <c r="H76" s="1197"/>
      <c r="I76" s="1197"/>
      <c r="J76" s="46"/>
      <c r="K76" s="119"/>
      <c r="L76" s="37"/>
      <c r="M76" s="37"/>
      <c r="N76" s="37"/>
      <c r="O76" s="570"/>
      <c r="P76" s="130" t="str">
        <f>IF(C76="","If NEW project / programme leader (SRO/PD) to GMPP, IPA DATA TEAM to provide new ID number","")</f>
        <v>If NEW project / programme leader (SRO/PD) to GMPP, IPA DATA TEAM to provide new ID number</v>
      </c>
      <c r="Q76" s="313"/>
      <c r="R76" s="298"/>
      <c r="S76" s="310"/>
      <c r="T76" s="311"/>
      <c r="U76" s="311"/>
      <c r="V76" s="312"/>
      <c r="W76" s="311"/>
      <c r="X76" s="312"/>
    </row>
    <row r="77" spans="1:24" s="14" customFormat="1" ht="14.25" customHeight="1" x14ac:dyDescent="0.25">
      <c r="A77" s="1147">
        <v>3.02</v>
      </c>
      <c r="B77" s="1151" t="s">
        <v>166</v>
      </c>
      <c r="C77" s="1151" t="s">
        <v>164</v>
      </c>
      <c r="D77" s="1151"/>
      <c r="E77" s="1151"/>
      <c r="F77" s="1200"/>
      <c r="G77" s="1200"/>
      <c r="H77" s="1200"/>
      <c r="I77" s="1200"/>
      <c r="J77" s="46"/>
      <c r="K77" s="119"/>
      <c r="L77" s="37"/>
      <c r="M77" s="37"/>
      <c r="N77" s="37"/>
      <c r="O77" s="570"/>
      <c r="P77" s="130" t="str">
        <f>IF(F77="","Please Complete","")</f>
        <v>Please Complete</v>
      </c>
      <c r="Q77" s="313"/>
      <c r="R77" s="298"/>
      <c r="S77" s="310"/>
      <c r="T77" s="311"/>
      <c r="U77" s="311"/>
      <c r="V77" s="312"/>
      <c r="W77" s="311"/>
      <c r="X77" s="312"/>
    </row>
    <row r="78" spans="1:24" s="14" customFormat="1" ht="14.25" customHeight="1" x14ac:dyDescent="0.25">
      <c r="A78" s="1147"/>
      <c r="B78" s="1151"/>
      <c r="C78" s="1205" t="s">
        <v>163</v>
      </c>
      <c r="D78" s="1205"/>
      <c r="E78" s="1205"/>
      <c r="F78" s="1200"/>
      <c r="G78" s="1200"/>
      <c r="H78" s="1200"/>
      <c r="I78" s="1200"/>
      <c r="J78" s="46"/>
      <c r="K78" s="119"/>
      <c r="L78" s="37"/>
      <c r="M78" s="37"/>
      <c r="N78" s="37"/>
      <c r="O78" s="570"/>
      <c r="P78" s="130" t="str">
        <f>IF(F78="","Please Complete","")</f>
        <v>Please Complete</v>
      </c>
      <c r="Q78" s="313"/>
      <c r="R78" s="298"/>
      <c r="S78" s="310"/>
      <c r="T78" s="311"/>
      <c r="U78" s="311"/>
      <c r="V78" s="312"/>
      <c r="W78" s="311"/>
      <c r="X78" s="312"/>
    </row>
    <row r="79" spans="1:24" s="14" customFormat="1" ht="14.25" customHeight="1" x14ac:dyDescent="0.25">
      <c r="A79" s="1147"/>
      <c r="B79" s="1151"/>
      <c r="C79" s="1205" t="s">
        <v>326</v>
      </c>
      <c r="D79" s="1205"/>
      <c r="E79" s="1205"/>
      <c r="F79" s="1202" t="str">
        <f>CONCATENATE(F78," ",F77)</f>
        <v xml:space="preserve"> </v>
      </c>
      <c r="G79" s="1202"/>
      <c r="H79" s="1202"/>
      <c r="I79" s="1202"/>
      <c r="J79" s="46"/>
      <c r="K79" s="119"/>
      <c r="L79" s="37"/>
      <c r="M79" s="37"/>
      <c r="N79" s="37"/>
      <c r="O79" s="118"/>
      <c r="P79" s="130"/>
      <c r="Q79" s="331"/>
      <c r="R79" s="299"/>
      <c r="S79" s="310"/>
      <c r="T79" s="311"/>
      <c r="U79" s="311"/>
      <c r="V79" s="312"/>
      <c r="W79" s="311"/>
      <c r="X79" s="312"/>
    </row>
    <row r="80" spans="1:24" s="14" customFormat="1" ht="14.25" customHeight="1" x14ac:dyDescent="0.25">
      <c r="A80" s="1147"/>
      <c r="B80" s="1151"/>
      <c r="C80" s="1151" t="s">
        <v>161</v>
      </c>
      <c r="D80" s="1151"/>
      <c r="E80" s="1151"/>
      <c r="F80" s="1199"/>
      <c r="G80" s="1200"/>
      <c r="H80" s="1200"/>
      <c r="I80" s="1200"/>
      <c r="J80" s="46"/>
      <c r="K80" s="119"/>
      <c r="L80" s="37"/>
      <c r="M80" s="37"/>
      <c r="N80" s="37"/>
      <c r="O80" s="570"/>
      <c r="P80" s="130" t="str">
        <f>IF(F80="","Please Complete","")</f>
        <v>Please Complete</v>
      </c>
      <c r="Q80" s="313"/>
      <c r="R80" s="298"/>
      <c r="S80" s="310"/>
      <c r="T80" s="311"/>
      <c r="U80" s="311"/>
      <c r="V80" s="312"/>
      <c r="W80" s="311"/>
      <c r="X80" s="312"/>
    </row>
    <row r="81" spans="1:24" s="15" customFormat="1" ht="14.25" customHeight="1" x14ac:dyDescent="0.25">
      <c r="A81" s="1147"/>
      <c r="B81" s="1151"/>
      <c r="C81" s="1151" t="s">
        <v>438</v>
      </c>
      <c r="D81" s="1151"/>
      <c r="E81" s="1151"/>
      <c r="F81" s="1163"/>
      <c r="G81" s="1163"/>
      <c r="H81" s="1163"/>
      <c r="I81" s="1163"/>
      <c r="J81" s="46"/>
      <c r="K81" s="119"/>
      <c r="L81" s="1"/>
      <c r="M81" s="1"/>
      <c r="N81" s="571"/>
      <c r="O81" s="572"/>
      <c r="P81" s="130" t="str">
        <f>IF(F81="","Please Complete","")</f>
        <v>Please Complete</v>
      </c>
      <c r="Q81" s="314"/>
      <c r="R81" s="300"/>
      <c r="S81" s="310"/>
      <c r="T81" s="311"/>
      <c r="U81" s="311"/>
      <c r="V81" s="312"/>
      <c r="W81" s="311"/>
      <c r="X81" s="312"/>
    </row>
    <row r="82" spans="1:24" ht="43.5" customHeight="1" x14ac:dyDescent="0.25">
      <c r="A82" s="112" t="s">
        <v>503</v>
      </c>
      <c r="B82" s="121" t="s">
        <v>583</v>
      </c>
      <c r="C82" s="1127"/>
      <c r="D82" s="1128"/>
      <c r="E82" s="1128"/>
      <c r="F82" s="1153" t="s">
        <v>537</v>
      </c>
      <c r="G82" s="1153"/>
      <c r="H82" s="1158"/>
      <c r="I82" s="1159"/>
      <c r="K82" s="119"/>
      <c r="L82" s="1"/>
      <c r="M82" s="1"/>
      <c r="P82" s="130" t="str">
        <f>IF(H82="","Please complete Percentage section using drop down","")</f>
        <v>Please complete Percentage section using drop down</v>
      </c>
      <c r="Q82" s="311"/>
      <c r="R82" s="296"/>
      <c r="S82" s="310"/>
      <c r="T82" s="311"/>
      <c r="U82" s="311"/>
      <c r="V82" s="312"/>
      <c r="W82" s="311"/>
      <c r="X82" s="312"/>
    </row>
    <row r="83" spans="1:24" ht="32.25" customHeight="1" x14ac:dyDescent="0.25">
      <c r="A83" s="112">
        <v>3.03</v>
      </c>
      <c r="B83" s="121" t="s">
        <v>159</v>
      </c>
      <c r="C83" s="1172"/>
      <c r="D83" s="1172"/>
      <c r="E83" s="1172"/>
      <c r="F83" s="66" t="s">
        <v>158</v>
      </c>
      <c r="G83" s="1203"/>
      <c r="H83" s="1203"/>
      <c r="I83" s="1203"/>
      <c r="K83" s="119"/>
      <c r="L83" s="1"/>
      <c r="M83" s="1"/>
      <c r="O83" s="120"/>
      <c r="P83" s="130" t="str">
        <f>IF(AND(C83="",G83=""),"Please complete either MPLA / PLP section by using the drop down","")</f>
        <v>Please complete either MPLA / PLP section by using the drop down</v>
      </c>
      <c r="Q83" s="139"/>
      <c r="R83" s="297"/>
      <c r="S83" s="310"/>
      <c r="T83" s="311"/>
      <c r="U83" s="311"/>
      <c r="V83" s="312"/>
      <c r="W83" s="311"/>
      <c r="X83" s="312"/>
    </row>
    <row r="84" spans="1:24" ht="91.5" customHeight="1" x14ac:dyDescent="0.25">
      <c r="A84" s="112" t="s">
        <v>398</v>
      </c>
      <c r="B84" s="121" t="s">
        <v>409</v>
      </c>
      <c r="C84" s="1127"/>
      <c r="D84" s="1128"/>
      <c r="E84" s="1129"/>
      <c r="F84" s="121" t="s">
        <v>409</v>
      </c>
      <c r="G84" s="1160"/>
      <c r="H84" s="1161"/>
      <c r="I84" s="1162"/>
      <c r="K84" s="119"/>
      <c r="L84" s="1"/>
      <c r="M84" s="1"/>
      <c r="P84" s="133" t="str">
        <f>IF(OR(AND(C83="Other",C84=""),AND(G83="Other",G84="")),"As selected 'Other', please complete","")</f>
        <v/>
      </c>
      <c r="Q84" s="311"/>
      <c r="R84" s="296"/>
      <c r="S84" s="310"/>
      <c r="T84" s="311"/>
      <c r="U84" s="311"/>
      <c r="V84" s="312"/>
      <c r="W84" s="311"/>
      <c r="X84" s="312"/>
    </row>
    <row r="85" spans="1:24" ht="32.25" customHeight="1" x14ac:dyDescent="0.25">
      <c r="A85" s="112">
        <v>3.04</v>
      </c>
      <c r="B85" s="66" t="s">
        <v>581</v>
      </c>
      <c r="C85" s="122"/>
      <c r="D85" s="1156" t="s">
        <v>534</v>
      </c>
      <c r="E85" s="1157"/>
      <c r="F85" s="122"/>
      <c r="G85" s="1156" t="s">
        <v>535</v>
      </c>
      <c r="H85" s="1157"/>
      <c r="I85" s="122"/>
      <c r="K85" s="119"/>
      <c r="L85" s="38"/>
      <c r="M85" s="38"/>
      <c r="O85" s="573"/>
      <c r="P85" s="131" t="str">
        <f>IF(OR(C85="",F85="",I85=""), "Please complete all three sections - use proposed date if actual letter not published","")</f>
        <v>Please complete all three sections - use proposed date if actual letter not published</v>
      </c>
      <c r="Q85" s="139"/>
      <c r="R85" s="297"/>
      <c r="S85" s="310"/>
      <c r="T85" s="311"/>
      <c r="U85" s="311"/>
      <c r="V85" s="312"/>
      <c r="W85" s="311"/>
      <c r="X85" s="312"/>
    </row>
    <row r="86" spans="1:24" ht="32.25" customHeight="1" x14ac:dyDescent="0.25">
      <c r="A86" s="112">
        <v>3.05</v>
      </c>
      <c r="B86" s="1175" t="s">
        <v>359</v>
      </c>
      <c r="C86" s="1175"/>
      <c r="D86" s="1152"/>
      <c r="E86" s="1152"/>
      <c r="F86" s="1152"/>
      <c r="G86" s="1152"/>
      <c r="H86" s="1152"/>
      <c r="I86" s="1152"/>
      <c r="K86" s="119"/>
      <c r="L86" s="1"/>
      <c r="M86" s="1"/>
      <c r="P86" s="130" t="str">
        <f>IF(D86="","If SRO changed since last quarter, please use drop down to provide reason","")</f>
        <v>If SRO changed since last quarter, please use drop down to provide reason</v>
      </c>
      <c r="Q86" s="311"/>
      <c r="R86" s="296"/>
      <c r="S86" s="310"/>
      <c r="T86" s="311"/>
      <c r="U86" s="311"/>
      <c r="V86" s="312"/>
      <c r="W86" s="311"/>
      <c r="X86" s="312"/>
    </row>
    <row r="87" spans="1:24" ht="55.5" customHeight="1" x14ac:dyDescent="0.25">
      <c r="A87" s="112" t="s">
        <v>504</v>
      </c>
      <c r="B87" s="1153" t="s">
        <v>1895</v>
      </c>
      <c r="C87" s="1153"/>
      <c r="D87" s="1152"/>
      <c r="E87" s="1152"/>
      <c r="F87" s="1152"/>
      <c r="G87" s="1152"/>
      <c r="H87" s="1152"/>
      <c r="I87" s="1152"/>
      <c r="K87" s="119"/>
      <c r="L87" s="1"/>
      <c r="M87" s="1"/>
      <c r="P87" s="129"/>
      <c r="Q87" s="311"/>
      <c r="R87" s="296"/>
      <c r="S87" s="310"/>
      <c r="T87" s="311"/>
      <c r="U87" s="311"/>
      <c r="V87" s="312"/>
      <c r="W87" s="311"/>
      <c r="X87" s="312"/>
    </row>
    <row r="88" spans="1:24" ht="1.5" customHeight="1" x14ac:dyDescent="0.25">
      <c r="B88" s="28"/>
      <c r="C88" s="123"/>
      <c r="D88" s="123"/>
      <c r="E88" s="123"/>
      <c r="F88" s="28"/>
      <c r="G88" s="123"/>
      <c r="H88" s="123"/>
      <c r="I88" s="123"/>
      <c r="K88" s="119"/>
      <c r="L88" s="1"/>
      <c r="M88" s="1"/>
      <c r="P88" s="132"/>
      <c r="Q88" s="311"/>
      <c r="R88" s="296"/>
      <c r="S88" s="310"/>
      <c r="T88" s="311"/>
      <c r="U88" s="311"/>
      <c r="V88" s="312"/>
      <c r="W88" s="311"/>
      <c r="X88" s="312"/>
    </row>
    <row r="89" spans="1:24" s="15" customFormat="1" ht="30" x14ac:dyDescent="0.25">
      <c r="A89" s="112">
        <v>3.06</v>
      </c>
      <c r="B89" s="124" t="s">
        <v>51</v>
      </c>
      <c r="C89" s="1201"/>
      <c r="D89" s="1201"/>
      <c r="E89" s="1201"/>
      <c r="F89" s="1201"/>
      <c r="G89" s="1201"/>
      <c r="H89" s="1201"/>
      <c r="I89" s="1201"/>
      <c r="J89" s="46"/>
      <c r="K89" s="119"/>
      <c r="L89" s="39"/>
      <c r="M89" s="39"/>
      <c r="N89" s="571"/>
      <c r="O89" s="574"/>
      <c r="P89" s="130" t="str">
        <f>IF(C89="","If NEW project / programme leader (SRO/PD) to GMPP, IPA DATA TEAM to provide new ID number","")</f>
        <v>If NEW project / programme leader (SRO/PD) to GMPP, IPA DATA TEAM to provide new ID number</v>
      </c>
      <c r="Q89" s="314"/>
      <c r="R89" s="300"/>
      <c r="S89" s="310"/>
      <c r="T89" s="311"/>
      <c r="U89" s="311"/>
      <c r="V89" s="312"/>
      <c r="W89" s="311"/>
      <c r="X89" s="312"/>
    </row>
    <row r="90" spans="1:24" s="15" customFormat="1" ht="14.25" customHeight="1" x14ac:dyDescent="0.25">
      <c r="A90" s="1147">
        <v>3.07</v>
      </c>
      <c r="B90" s="1151" t="s">
        <v>165</v>
      </c>
      <c r="C90" s="1151" t="s">
        <v>164</v>
      </c>
      <c r="D90" s="1151"/>
      <c r="E90" s="1151"/>
      <c r="F90" s="1200"/>
      <c r="G90" s="1200"/>
      <c r="H90" s="1200"/>
      <c r="I90" s="1200"/>
      <c r="J90" s="46"/>
      <c r="K90" s="119"/>
      <c r="L90" s="39"/>
      <c r="M90" s="39"/>
      <c r="N90" s="571"/>
      <c r="O90" s="120"/>
      <c r="P90" s="130" t="str">
        <f>IF(F90="","Please Complete","")</f>
        <v>Please Complete</v>
      </c>
      <c r="Q90" s="314"/>
      <c r="R90" s="300"/>
      <c r="S90" s="310"/>
      <c r="T90" s="311"/>
      <c r="U90" s="311"/>
      <c r="V90" s="312"/>
      <c r="W90" s="311"/>
      <c r="X90" s="312"/>
    </row>
    <row r="91" spans="1:24" s="15" customFormat="1" ht="14.25" customHeight="1" x14ac:dyDescent="0.25">
      <c r="A91" s="1147"/>
      <c r="B91" s="1151"/>
      <c r="C91" s="1205" t="s">
        <v>163</v>
      </c>
      <c r="D91" s="1205"/>
      <c r="E91" s="1205"/>
      <c r="F91" s="1200"/>
      <c r="G91" s="1200"/>
      <c r="H91" s="1200"/>
      <c r="I91" s="1200"/>
      <c r="J91" s="46"/>
      <c r="K91" s="119"/>
      <c r="L91" s="39"/>
      <c r="M91" s="39"/>
      <c r="N91" s="571"/>
      <c r="O91" s="574"/>
      <c r="P91" s="130" t="str">
        <f>IF(F91="","Please Complete","")</f>
        <v>Please Complete</v>
      </c>
      <c r="Q91" s="314"/>
      <c r="R91" s="300"/>
      <c r="S91" s="310"/>
      <c r="T91" s="311"/>
      <c r="U91" s="311"/>
      <c r="V91" s="312"/>
      <c r="W91" s="311"/>
      <c r="X91" s="312"/>
    </row>
    <row r="92" spans="1:24" s="15" customFormat="1" ht="14.25" customHeight="1" x14ac:dyDescent="0.25">
      <c r="A92" s="1147"/>
      <c r="B92" s="1151"/>
      <c r="C92" s="1205" t="s">
        <v>326</v>
      </c>
      <c r="D92" s="1205"/>
      <c r="E92" s="1205"/>
      <c r="F92" s="1202" t="str">
        <f>CONCATENATE(F91," ",F90)</f>
        <v xml:space="preserve"> </v>
      </c>
      <c r="G92" s="1202"/>
      <c r="H92" s="1202"/>
      <c r="I92" s="1202"/>
      <c r="J92" s="46"/>
      <c r="K92" s="119"/>
      <c r="L92" s="39"/>
      <c r="M92" s="39"/>
      <c r="N92" s="571"/>
      <c r="O92" s="574"/>
      <c r="P92" s="130"/>
      <c r="Q92" s="331"/>
      <c r="R92" s="299"/>
      <c r="S92" s="310"/>
      <c r="T92" s="311"/>
      <c r="U92" s="311"/>
      <c r="V92" s="312"/>
      <c r="W92" s="311"/>
      <c r="X92" s="312"/>
    </row>
    <row r="93" spans="1:24" s="15" customFormat="1" ht="14.25" customHeight="1" x14ac:dyDescent="0.25">
      <c r="A93" s="1147"/>
      <c r="B93" s="1151"/>
      <c r="C93" s="1151" t="s">
        <v>161</v>
      </c>
      <c r="D93" s="1151"/>
      <c r="E93" s="1151"/>
      <c r="F93" s="1199"/>
      <c r="G93" s="1200"/>
      <c r="H93" s="1200"/>
      <c r="I93" s="1200"/>
      <c r="J93" s="46"/>
      <c r="K93" s="119"/>
      <c r="L93" s="39"/>
      <c r="M93" s="39"/>
      <c r="N93" s="571"/>
      <c r="O93" s="574"/>
      <c r="P93" s="130" t="str">
        <f>IF(F93="","Please Complete","")</f>
        <v>Please Complete</v>
      </c>
      <c r="Q93" s="314"/>
      <c r="R93" s="300"/>
      <c r="S93" s="310"/>
      <c r="T93" s="311"/>
      <c r="U93" s="311"/>
      <c r="V93" s="312"/>
      <c r="W93" s="311"/>
      <c r="X93" s="312"/>
    </row>
    <row r="94" spans="1:24" s="15" customFormat="1" ht="14.25" customHeight="1" x14ac:dyDescent="0.25">
      <c r="A94" s="1147"/>
      <c r="B94" s="1151"/>
      <c r="C94" s="1151" t="s">
        <v>160</v>
      </c>
      <c r="D94" s="1151"/>
      <c r="E94" s="1151"/>
      <c r="F94" s="1163"/>
      <c r="G94" s="1163"/>
      <c r="H94" s="1163"/>
      <c r="I94" s="1163"/>
      <c r="J94" s="46"/>
      <c r="K94" s="119"/>
      <c r="L94" s="39"/>
      <c r="M94" s="39"/>
      <c r="N94" s="571"/>
      <c r="O94" s="574"/>
      <c r="P94" s="130" t="str">
        <f>IF(F94="","Please Complete","")</f>
        <v>Please Complete</v>
      </c>
      <c r="Q94" s="314"/>
      <c r="R94" s="300"/>
      <c r="S94" s="310"/>
      <c r="T94" s="311"/>
      <c r="U94" s="311"/>
      <c r="V94" s="312"/>
      <c r="W94" s="311"/>
      <c r="X94" s="312"/>
    </row>
    <row r="95" spans="1:24" ht="30" customHeight="1" x14ac:dyDescent="0.25">
      <c r="A95" s="112" t="s">
        <v>505</v>
      </c>
      <c r="B95" s="137" t="s">
        <v>596</v>
      </c>
      <c r="C95" s="1127"/>
      <c r="D95" s="1128"/>
      <c r="E95" s="1128"/>
      <c r="F95" s="1153" t="s">
        <v>584</v>
      </c>
      <c r="G95" s="1153"/>
      <c r="H95" s="1158"/>
      <c r="I95" s="1159"/>
      <c r="K95" s="119"/>
      <c r="L95" s="1"/>
      <c r="M95" s="1"/>
      <c r="P95" s="130" t="str">
        <f>IF(H95="","Please complete Percentage section using drop down","")</f>
        <v>Please complete Percentage section using drop down</v>
      </c>
      <c r="Q95" s="311"/>
      <c r="R95" s="296"/>
      <c r="S95" s="310"/>
      <c r="T95" s="311"/>
      <c r="U95" s="311"/>
      <c r="V95" s="312"/>
      <c r="W95" s="311"/>
      <c r="X95" s="312"/>
    </row>
    <row r="96" spans="1:24" s="14" customFormat="1" ht="28.5" customHeight="1" x14ac:dyDescent="0.25">
      <c r="A96" s="112">
        <v>3.08</v>
      </c>
      <c r="B96" s="66" t="s">
        <v>159</v>
      </c>
      <c r="C96" s="1127"/>
      <c r="D96" s="1128"/>
      <c r="E96" s="1129"/>
      <c r="F96" s="66" t="s">
        <v>158</v>
      </c>
      <c r="G96" s="1127"/>
      <c r="H96" s="1128"/>
      <c r="I96" s="1129"/>
      <c r="J96" s="46"/>
      <c r="K96" s="119"/>
      <c r="L96" s="1"/>
      <c r="M96" s="1"/>
      <c r="N96" s="37"/>
      <c r="O96" s="120"/>
      <c r="P96" s="130" t="str">
        <f>IF(AND(C96="",G96=""),"Please complete either MPLA / PLP section by using the drop down","")</f>
        <v>Please complete either MPLA / PLP section by using the drop down</v>
      </c>
      <c r="Q96" s="313"/>
      <c r="R96" s="298"/>
      <c r="S96" s="310"/>
      <c r="T96" s="311"/>
      <c r="U96" s="311"/>
      <c r="V96" s="312"/>
      <c r="W96" s="311"/>
      <c r="X96" s="312"/>
    </row>
    <row r="97" spans="1:24" ht="41.25" customHeight="1" x14ac:dyDescent="0.25">
      <c r="A97" s="112" t="s">
        <v>506</v>
      </c>
      <c r="B97" s="121" t="s">
        <v>409</v>
      </c>
      <c r="C97" s="1127"/>
      <c r="D97" s="1128"/>
      <c r="E97" s="1129"/>
      <c r="F97" s="121" t="s">
        <v>409</v>
      </c>
      <c r="G97" s="1160"/>
      <c r="H97" s="1161"/>
      <c r="I97" s="1162"/>
      <c r="K97" s="119"/>
      <c r="L97" s="1"/>
      <c r="M97" s="1"/>
      <c r="P97" s="133" t="str">
        <f>IF(OR(AND(C96="Other",C97=""),AND(G96="Other",G97="")),"As selected 'Other', please complete","")</f>
        <v/>
      </c>
      <c r="Q97" s="311"/>
      <c r="R97" s="296"/>
      <c r="S97" s="310"/>
      <c r="T97" s="311"/>
      <c r="U97" s="311"/>
      <c r="V97" s="312"/>
      <c r="W97" s="311"/>
      <c r="X97" s="312"/>
    </row>
    <row r="98" spans="1:24" ht="51.75" customHeight="1" x14ac:dyDescent="0.25">
      <c r="A98" s="112">
        <v>3.09</v>
      </c>
      <c r="B98" s="66" t="s">
        <v>360</v>
      </c>
      <c r="C98" s="1127"/>
      <c r="D98" s="1128"/>
      <c r="E98" s="1129"/>
      <c r="F98" s="1175" t="s">
        <v>538</v>
      </c>
      <c r="G98" s="1175"/>
      <c r="H98" s="1154"/>
      <c r="I98" s="1155"/>
      <c r="K98" s="119"/>
      <c r="L98" s="1"/>
      <c r="M98" s="1"/>
      <c r="O98" s="573"/>
      <c r="P98" s="130" t="str">
        <f>IF(AND(H98="",C98=""),"Please complete Tenure Start section AND If PD changed since last quarter, please use drop down to provide reason",IF(AND(C98&lt;&gt;"",H98=""),"Please complete Tenure Start Section",""))</f>
        <v>Please complete Tenure Start section AND If PD changed since last quarter, please use drop down to provide reason</v>
      </c>
      <c r="Q98" s="139"/>
      <c r="R98" s="297"/>
      <c r="S98" s="310"/>
      <c r="T98" s="311"/>
      <c r="U98" s="311"/>
      <c r="V98" s="312"/>
      <c r="W98" s="311"/>
      <c r="X98" s="312"/>
    </row>
    <row r="99" spans="1:24" ht="74.25" customHeight="1" x14ac:dyDescent="0.25">
      <c r="A99" s="112" t="s">
        <v>399</v>
      </c>
      <c r="B99" s="127" t="s">
        <v>42</v>
      </c>
      <c r="C99" s="1127"/>
      <c r="D99" s="1128"/>
      <c r="E99" s="1129"/>
      <c r="F99" s="1153" t="s">
        <v>539</v>
      </c>
      <c r="G99" s="1153"/>
      <c r="H99" s="1154"/>
      <c r="I99" s="1155"/>
      <c r="K99" s="119"/>
      <c r="L99" s="1"/>
      <c r="M99" s="1"/>
      <c r="O99" s="573"/>
      <c r="P99" s="130" t="str">
        <f>IF(AND(H99="",OR(C98&lt;&gt;"Other",C98="")),"Please complete Tenure End section",IF(AND(C98="Other",C99&lt;&gt;"",H99=""),"Please complete Tenure End section",IF(AND(H99="",C98="Other",C99=""),"As PD Change reason is 'Other', please provide reason AND Please complete Tenure End section",IF(AND(C98="Other",C99="",H99&lt;&gt;""),"As PD Change reason is 'Other', please provide reason",""))))</f>
        <v>Please complete Tenure End section</v>
      </c>
      <c r="Q99" s="139"/>
      <c r="R99" s="297"/>
      <c r="S99" s="310"/>
      <c r="T99" s="311"/>
      <c r="U99" s="311"/>
      <c r="V99" s="312"/>
      <c r="W99" s="311"/>
      <c r="X99" s="312"/>
    </row>
    <row r="100" spans="1:24" ht="3" customHeight="1" x14ac:dyDescent="0.25">
      <c r="B100" s="52"/>
      <c r="C100" s="11"/>
      <c r="D100" s="27"/>
      <c r="E100" s="27"/>
      <c r="F100" s="28"/>
      <c r="G100" s="27"/>
      <c r="H100" s="27"/>
      <c r="I100" s="27"/>
      <c r="K100" s="119"/>
      <c r="L100" s="1"/>
      <c r="M100" s="1"/>
      <c r="P100" s="132"/>
      <c r="Q100" s="311"/>
      <c r="R100" s="296"/>
      <c r="S100" s="310"/>
      <c r="T100" s="311"/>
      <c r="U100" s="311"/>
      <c r="V100" s="312"/>
      <c r="W100" s="311"/>
      <c r="X100" s="312"/>
    </row>
    <row r="101" spans="1:24" ht="3" customHeight="1" x14ac:dyDescent="0.25">
      <c r="B101" s="52"/>
      <c r="C101" s="11"/>
      <c r="D101" s="27"/>
      <c r="E101" s="27"/>
      <c r="F101" s="28"/>
      <c r="G101" s="27"/>
      <c r="H101" s="27"/>
      <c r="I101" s="27"/>
      <c r="K101" s="119"/>
      <c r="L101" s="1"/>
      <c r="M101" s="1"/>
      <c r="P101" s="132"/>
      <c r="Q101" s="311"/>
      <c r="R101" s="296"/>
      <c r="S101" s="310"/>
      <c r="T101" s="311"/>
      <c r="U101" s="311"/>
      <c r="V101" s="312"/>
      <c r="W101" s="311"/>
      <c r="X101" s="312"/>
    </row>
    <row r="102" spans="1:24" ht="18.75" x14ac:dyDescent="0.25">
      <c r="A102" s="1001">
        <v>4</v>
      </c>
      <c r="B102" s="1136" t="s">
        <v>157</v>
      </c>
      <c r="C102" s="1136"/>
      <c r="D102" s="1136"/>
      <c r="E102" s="1136"/>
      <c r="F102" s="1136"/>
      <c r="G102" s="1136"/>
      <c r="H102" s="1136"/>
      <c r="I102" s="1136"/>
      <c r="K102" s="119"/>
      <c r="L102" s="17"/>
      <c r="M102" s="17"/>
      <c r="P102" s="132"/>
      <c r="Q102" s="311"/>
      <c r="R102" s="296"/>
      <c r="S102" s="310"/>
      <c r="T102" s="311"/>
      <c r="U102" s="311"/>
      <c r="V102" s="312"/>
      <c r="W102" s="311"/>
      <c r="X102" s="312"/>
    </row>
    <row r="103" spans="1:24" ht="3.95" customHeight="1" x14ac:dyDescent="0.25">
      <c r="B103" s="52"/>
      <c r="C103" s="11"/>
      <c r="D103" s="27"/>
      <c r="E103" s="27"/>
      <c r="F103" s="28"/>
      <c r="G103" s="27"/>
      <c r="H103" s="27"/>
      <c r="I103" s="27"/>
      <c r="K103" s="119"/>
      <c r="L103" s="1"/>
      <c r="M103" s="1"/>
      <c r="P103" s="132"/>
      <c r="Q103" s="311"/>
      <c r="R103" s="296"/>
      <c r="S103" s="310"/>
      <c r="T103" s="311"/>
      <c r="U103" s="311"/>
      <c r="V103" s="312"/>
      <c r="W103" s="311"/>
      <c r="X103" s="312"/>
    </row>
    <row r="104" spans="1:24" ht="13.5" customHeight="1" x14ac:dyDescent="0.25">
      <c r="A104" s="112">
        <v>4.01</v>
      </c>
      <c r="B104" s="1148" t="s">
        <v>1861</v>
      </c>
      <c r="C104" s="1149"/>
      <c r="D104" s="1149"/>
      <c r="E104" s="1149"/>
      <c r="F104" s="1149"/>
      <c r="G104" s="1150"/>
      <c r="H104" s="1187"/>
      <c r="I104" s="1188"/>
      <c r="K104" s="119"/>
      <c r="L104" s="35"/>
      <c r="M104" s="35"/>
      <c r="O104" s="120"/>
      <c r="P104" s="130" t="str">
        <f>IF(H104="","Please Complete","")</f>
        <v>Please Complete</v>
      </c>
      <c r="Q104" s="311"/>
      <c r="R104" s="296"/>
      <c r="S104" s="310"/>
      <c r="T104" s="311"/>
      <c r="U104" s="311"/>
      <c r="V104" s="312"/>
      <c r="W104" s="311"/>
      <c r="X104" s="312"/>
    </row>
    <row r="105" spans="1:24" ht="13.5" customHeight="1" x14ac:dyDescent="0.25">
      <c r="A105" s="112">
        <v>4.0199999999999996</v>
      </c>
      <c r="B105" s="1148" t="s">
        <v>1862</v>
      </c>
      <c r="C105" s="1149"/>
      <c r="D105" s="1149"/>
      <c r="E105" s="1149"/>
      <c r="F105" s="1149"/>
      <c r="G105" s="1150"/>
      <c r="H105" s="1187"/>
      <c r="I105" s="1188"/>
      <c r="K105" s="119"/>
      <c r="L105" s="35"/>
      <c r="M105" s="35"/>
      <c r="O105" s="120"/>
      <c r="P105" s="130" t="str">
        <f>IF(H105="","Please Complete","")</f>
        <v>Please Complete</v>
      </c>
      <c r="Q105" s="311"/>
      <c r="R105" s="296"/>
      <c r="S105" s="310"/>
      <c r="T105" s="311"/>
      <c r="U105" s="311"/>
      <c r="V105" s="312"/>
      <c r="W105" s="311"/>
      <c r="X105" s="312"/>
    </row>
    <row r="106" spans="1:24" ht="18.75" customHeight="1" x14ac:dyDescent="0.25">
      <c r="A106" s="112">
        <v>4.03</v>
      </c>
      <c r="B106" s="1148" t="s">
        <v>1863</v>
      </c>
      <c r="C106" s="1149"/>
      <c r="D106" s="1149"/>
      <c r="E106" s="1149"/>
      <c r="F106" s="1149"/>
      <c r="G106" s="1150"/>
      <c r="H106" s="1187"/>
      <c r="I106" s="1188"/>
      <c r="K106" s="119"/>
      <c r="L106" s="35"/>
      <c r="M106" s="35"/>
      <c r="O106" s="120"/>
      <c r="P106" s="130" t="str">
        <f>IF(H106="","Please Complete","")</f>
        <v>Please Complete</v>
      </c>
      <c r="Q106" s="311"/>
      <c r="R106" s="296"/>
      <c r="S106" s="1006"/>
      <c r="T106" s="311"/>
      <c r="U106" s="311"/>
      <c r="V106" s="312"/>
      <c r="W106" s="311"/>
      <c r="X106" s="312"/>
    </row>
    <row r="107" spans="1:24" ht="214.5" customHeight="1" x14ac:dyDescent="0.25">
      <c r="A107" s="112">
        <v>4.04</v>
      </c>
      <c r="B107" s="103" t="s">
        <v>155</v>
      </c>
      <c r="C107" s="1198"/>
      <c r="D107" s="1198"/>
      <c r="E107" s="1198"/>
      <c r="F107" s="1198"/>
      <c r="G107" s="1198"/>
      <c r="H107" s="1198"/>
      <c r="I107" s="1198"/>
      <c r="K107" s="119"/>
      <c r="L107" s="35"/>
      <c r="M107" s="35"/>
      <c r="P107" s="130" t="str">
        <f>IF(C107="","Please Complete (avoiding acronyms and technical language)","")</f>
        <v>Please Complete (avoiding acronyms and technical language)</v>
      </c>
      <c r="Q107" s="311"/>
      <c r="R107" s="296"/>
      <c r="S107" s="310"/>
      <c r="T107" s="311"/>
      <c r="U107" s="311"/>
      <c r="V107" s="312"/>
      <c r="W107" s="311"/>
      <c r="X107" s="312"/>
    </row>
    <row r="108" spans="1:24" ht="3.95" customHeight="1" x14ac:dyDescent="0.25">
      <c r="B108" s="52"/>
      <c r="C108" s="11"/>
      <c r="D108" s="27"/>
      <c r="E108" s="27"/>
      <c r="F108" s="28"/>
      <c r="G108" s="27"/>
      <c r="H108" s="27"/>
      <c r="I108" s="27"/>
      <c r="K108" s="119"/>
      <c r="L108" s="1"/>
      <c r="M108" s="1"/>
      <c r="P108" s="132"/>
      <c r="Q108" s="311"/>
      <c r="R108" s="296"/>
      <c r="S108" s="310"/>
      <c r="T108" s="311"/>
      <c r="U108" s="311"/>
      <c r="V108" s="312"/>
      <c r="W108" s="311"/>
      <c r="X108" s="312"/>
    </row>
    <row r="109" spans="1:24" ht="18.75" x14ac:dyDescent="0.25">
      <c r="A109" s="1001">
        <v>5</v>
      </c>
      <c r="B109" s="1142" t="s">
        <v>346</v>
      </c>
      <c r="C109" s="1142"/>
      <c r="D109" s="1142"/>
      <c r="E109" s="1142"/>
      <c r="F109" s="1142"/>
      <c r="G109" s="1142"/>
      <c r="H109" s="1142"/>
      <c r="I109" s="1142"/>
      <c r="K109" s="119"/>
      <c r="L109" s="40"/>
      <c r="M109" s="40"/>
      <c r="P109" s="132"/>
      <c r="Q109" s="311"/>
      <c r="R109" s="296"/>
      <c r="S109" s="310"/>
      <c r="T109" s="311"/>
      <c r="U109" s="311"/>
      <c r="V109" s="312"/>
      <c r="W109" s="311"/>
      <c r="X109" s="312"/>
    </row>
    <row r="110" spans="1:24" ht="3.95" customHeight="1" x14ac:dyDescent="0.25">
      <c r="B110" s="52"/>
      <c r="C110" s="11"/>
      <c r="D110" s="27"/>
      <c r="E110" s="27"/>
      <c r="F110" s="28"/>
      <c r="G110" s="27"/>
      <c r="H110" s="27"/>
      <c r="I110" s="27"/>
      <c r="K110" s="119"/>
      <c r="L110" s="1"/>
      <c r="M110" s="1"/>
      <c r="P110" s="132"/>
      <c r="Q110" s="311"/>
      <c r="R110" s="296"/>
      <c r="S110" s="310"/>
      <c r="T110" s="311"/>
      <c r="U110" s="311"/>
      <c r="V110" s="312"/>
      <c r="W110" s="311"/>
      <c r="X110" s="312"/>
    </row>
    <row r="111" spans="1:24" ht="12" customHeight="1" x14ac:dyDescent="0.25">
      <c r="B111" s="52"/>
      <c r="C111" s="11"/>
      <c r="D111" s="73" t="s">
        <v>347</v>
      </c>
      <c r="E111" s="72" t="s">
        <v>348</v>
      </c>
      <c r="F111" s="28"/>
      <c r="G111" s="27"/>
      <c r="H111" s="73" t="s">
        <v>347</v>
      </c>
      <c r="I111" s="72" t="s">
        <v>348</v>
      </c>
      <c r="K111" s="119"/>
      <c r="L111" s="1"/>
      <c r="M111" s="1"/>
      <c r="O111" s="573"/>
      <c r="P111" s="132"/>
      <c r="Q111" s="311"/>
      <c r="R111" s="296"/>
      <c r="S111" s="310"/>
      <c r="T111" s="311"/>
      <c r="U111" s="311"/>
      <c r="V111" s="312"/>
      <c r="W111" s="311"/>
      <c r="X111" s="312"/>
    </row>
    <row r="112" spans="1:24" ht="14.65" customHeight="1" x14ac:dyDescent="0.25">
      <c r="A112" s="112">
        <v>5.01</v>
      </c>
      <c r="B112" s="1145" t="s">
        <v>36</v>
      </c>
      <c r="C112" s="1145"/>
      <c r="D112" s="92"/>
      <c r="E112" s="92"/>
      <c r="F112" s="1145" t="s">
        <v>154</v>
      </c>
      <c r="G112" s="1145"/>
      <c r="H112" s="92"/>
      <c r="I112" s="92"/>
      <c r="K112" s="119"/>
      <c r="L112" s="85"/>
      <c r="M112" s="85"/>
      <c r="O112" s="573"/>
      <c r="P112" s="133" t="str">
        <f>IF(OR(D112="",E112="",I112=""), "Please complete all four sections using drop downs","")</f>
        <v>Please complete all four sections using drop downs</v>
      </c>
      <c r="Q112" s="311"/>
      <c r="R112" s="296"/>
      <c r="S112" s="310"/>
      <c r="T112" s="311"/>
      <c r="U112" s="311"/>
      <c r="V112" s="312"/>
      <c r="W112" s="311"/>
      <c r="X112" s="312"/>
    </row>
    <row r="113" spans="1:24" ht="14.65" customHeight="1" x14ac:dyDescent="0.25">
      <c r="B113" s="1145" t="s">
        <v>153</v>
      </c>
      <c r="C113" s="1145"/>
      <c r="D113" s="92"/>
      <c r="E113" s="92"/>
      <c r="F113" s="1145" t="s">
        <v>35</v>
      </c>
      <c r="G113" s="1145"/>
      <c r="H113" s="92"/>
      <c r="I113" s="92"/>
      <c r="K113" s="119"/>
      <c r="L113" s="85"/>
      <c r="M113" s="85"/>
      <c r="P113" s="133" t="str">
        <f>IF(OR(D113="",E113="",I113=""), "Please complete all four sections using drop downs","")</f>
        <v>Please complete all four sections using drop downs</v>
      </c>
      <c r="Q113" s="311"/>
      <c r="R113" s="296"/>
      <c r="S113" s="310"/>
      <c r="T113" s="311"/>
      <c r="U113" s="311"/>
      <c r="V113" s="312"/>
      <c r="W113" s="311"/>
      <c r="X113" s="312"/>
    </row>
    <row r="114" spans="1:24" ht="28.9" customHeight="1" x14ac:dyDescent="0.25">
      <c r="B114" s="1145" t="s">
        <v>2058</v>
      </c>
      <c r="C114" s="1145"/>
      <c r="D114" s="92"/>
      <c r="E114" s="92"/>
      <c r="F114" s="1145" t="s">
        <v>43</v>
      </c>
      <c r="G114" s="1145"/>
      <c r="H114" s="92"/>
      <c r="I114" s="92"/>
      <c r="K114" s="119"/>
      <c r="L114" s="85"/>
      <c r="M114" s="85"/>
      <c r="P114" s="133" t="str">
        <f>IF(OR(D114="",E114="",I114=""), "Please complete all four sections using drop downs","")</f>
        <v>Please complete all four sections using drop downs</v>
      </c>
      <c r="Q114" s="311"/>
      <c r="R114" s="296"/>
      <c r="S114" s="310"/>
      <c r="T114" s="311"/>
      <c r="U114" s="311"/>
      <c r="V114" s="312"/>
      <c r="W114" s="311"/>
      <c r="X114" s="312"/>
    </row>
    <row r="115" spans="1:24" ht="14.65" customHeight="1" x14ac:dyDescent="0.25">
      <c r="A115" s="113"/>
      <c r="B115" s="1145" t="s">
        <v>594</v>
      </c>
      <c r="C115" s="1145"/>
      <c r="D115" s="92"/>
      <c r="E115" s="92"/>
      <c r="F115" s="1145" t="s">
        <v>152</v>
      </c>
      <c r="G115" s="1145"/>
      <c r="H115" s="92"/>
      <c r="I115" s="92"/>
      <c r="J115" s="47"/>
      <c r="K115" s="119"/>
      <c r="L115" s="85"/>
      <c r="M115" s="85"/>
      <c r="P115" s="133" t="str">
        <f>IF(OR(D115="",E115="",I115=""), "Please complete all four sections using drop downs","")</f>
        <v>Please complete all four sections using drop downs</v>
      </c>
      <c r="Q115" s="311"/>
      <c r="R115" s="296"/>
      <c r="S115" s="310"/>
      <c r="T115" s="311"/>
      <c r="U115" s="311"/>
      <c r="V115" s="312"/>
      <c r="W115" s="311"/>
      <c r="X115" s="312"/>
    </row>
    <row r="116" spans="1:24" ht="3" customHeight="1" x14ac:dyDescent="0.25">
      <c r="A116" s="113"/>
      <c r="B116" s="28"/>
      <c r="C116" s="1"/>
      <c r="D116" s="12"/>
      <c r="E116" s="12"/>
      <c r="F116" s="28"/>
      <c r="G116" s="1"/>
      <c r="H116" s="12"/>
      <c r="I116" s="12"/>
      <c r="J116" s="47"/>
      <c r="K116" s="119"/>
      <c r="L116" s="85"/>
      <c r="M116" s="85"/>
      <c r="P116" s="132"/>
      <c r="Q116" s="311"/>
      <c r="R116" s="296"/>
      <c r="S116" s="310"/>
      <c r="T116" s="311"/>
      <c r="U116" s="311"/>
      <c r="V116" s="312"/>
      <c r="W116" s="311"/>
      <c r="X116" s="312"/>
    </row>
    <row r="117" spans="1:24" ht="13.5" customHeight="1" x14ac:dyDescent="0.25">
      <c r="A117" s="113"/>
      <c r="B117" s="28"/>
      <c r="C117" s="1"/>
      <c r="D117" s="12"/>
      <c r="E117" s="12"/>
      <c r="F117" s="28"/>
      <c r="G117" s="1"/>
      <c r="H117" s="73" t="s">
        <v>347</v>
      </c>
      <c r="I117" s="72" t="s">
        <v>348</v>
      </c>
      <c r="J117" s="47"/>
      <c r="K117" s="119"/>
      <c r="L117" s="85"/>
      <c r="M117" s="85"/>
      <c r="P117" s="132"/>
      <c r="Q117" s="311"/>
      <c r="R117" s="296"/>
      <c r="S117" s="310"/>
      <c r="T117" s="311"/>
      <c r="U117" s="311"/>
      <c r="V117" s="312"/>
      <c r="W117" s="311"/>
      <c r="X117" s="312"/>
    </row>
    <row r="118" spans="1:24" ht="12.75" customHeight="1" x14ac:dyDescent="0.25">
      <c r="B118" s="698" t="s">
        <v>361</v>
      </c>
      <c r="C118" s="1194" t="s">
        <v>2025</v>
      </c>
      <c r="D118" s="1194"/>
      <c r="E118" s="1194"/>
      <c r="F118" s="1194"/>
      <c r="G118" s="1194"/>
      <c r="H118" s="92"/>
      <c r="I118" s="92"/>
      <c r="K118" s="119"/>
      <c r="L118" s="1"/>
      <c r="M118" s="1"/>
      <c r="P118" s="133" t="str">
        <f>IF(AND(C118&lt;&gt;"",OR(H118="",I118="")),"Please complete Now/Future using drop down","")</f>
        <v>Please complete Now/Future using drop down</v>
      </c>
      <c r="Q118" s="311"/>
      <c r="R118" s="296"/>
      <c r="S118" s="310"/>
      <c r="T118" s="311"/>
      <c r="U118" s="311"/>
      <c r="V118" s="312"/>
      <c r="W118" s="311"/>
      <c r="X118" s="312"/>
    </row>
    <row r="119" spans="1:24" ht="13.5" customHeight="1" x14ac:dyDescent="0.25">
      <c r="B119" s="698" t="s">
        <v>361</v>
      </c>
      <c r="C119" s="1194" t="s">
        <v>2113</v>
      </c>
      <c r="D119" s="1194"/>
      <c r="E119" s="1194"/>
      <c r="F119" s="1194"/>
      <c r="G119" s="1194"/>
      <c r="H119" s="92"/>
      <c r="I119" s="92"/>
      <c r="K119" s="119"/>
      <c r="L119" s="1"/>
      <c r="M119" s="1"/>
      <c r="P119" s="133" t="str">
        <f>IF(AND(C119&lt;&gt;"",OR(H119="",I119="")),"Please complete Now/Future using drop down","")</f>
        <v>Please complete Now/Future using drop down</v>
      </c>
      <c r="Q119" s="311"/>
      <c r="R119" s="296"/>
      <c r="S119" s="310"/>
      <c r="T119" s="311"/>
      <c r="U119" s="311"/>
      <c r="V119" s="312"/>
      <c r="W119" s="311"/>
      <c r="X119" s="312"/>
    </row>
    <row r="120" spans="1:24" ht="12.75" customHeight="1" x14ac:dyDescent="0.25">
      <c r="A120" s="112">
        <v>5.0199999999999996</v>
      </c>
      <c r="B120" s="74" t="s">
        <v>361</v>
      </c>
      <c r="C120" s="1164"/>
      <c r="D120" s="1164"/>
      <c r="E120" s="1164"/>
      <c r="F120" s="1164"/>
      <c r="G120" s="1164"/>
      <c r="H120" s="92"/>
      <c r="I120" s="92"/>
      <c r="K120" s="119"/>
      <c r="L120" s="1"/>
      <c r="M120" s="1"/>
      <c r="P120" s="133" t="str">
        <f>IF(AND(C120&lt;&gt;"",OR(H120="",I120="")),"Please complete Now/Future using drop down","")</f>
        <v/>
      </c>
      <c r="Q120" s="311"/>
      <c r="R120" s="296"/>
      <c r="S120" s="310"/>
      <c r="T120" s="311"/>
      <c r="U120" s="311"/>
      <c r="V120" s="312"/>
      <c r="W120" s="311"/>
      <c r="X120" s="312"/>
    </row>
    <row r="121" spans="1:24" ht="13.5" customHeight="1" x14ac:dyDescent="0.25">
      <c r="B121" s="74" t="s">
        <v>361</v>
      </c>
      <c r="C121" s="1164"/>
      <c r="D121" s="1164"/>
      <c r="E121" s="1164"/>
      <c r="F121" s="1164"/>
      <c r="G121" s="1164"/>
      <c r="H121" s="92"/>
      <c r="I121" s="92"/>
      <c r="K121" s="119"/>
      <c r="L121" s="1"/>
      <c r="M121" s="1"/>
      <c r="P121" s="133" t="str">
        <f>IF(AND(C121&lt;&gt;"",OR(H121="",I121="")),"Please complete Now/Future using drop down","")</f>
        <v/>
      </c>
      <c r="Q121" s="311"/>
      <c r="R121" s="296"/>
      <c r="S121" s="310"/>
      <c r="T121" s="311"/>
      <c r="U121" s="311"/>
      <c r="V121" s="312"/>
      <c r="W121" s="311"/>
      <c r="X121" s="312"/>
    </row>
    <row r="122" spans="1:24" ht="3.95" customHeight="1" x14ac:dyDescent="0.25">
      <c r="B122" s="52"/>
      <c r="C122" s="11"/>
      <c r="D122" s="27"/>
      <c r="E122" s="27"/>
      <c r="F122" s="28"/>
      <c r="G122" s="27"/>
      <c r="H122" s="27"/>
      <c r="I122" s="27"/>
      <c r="K122" s="119"/>
      <c r="L122" s="1"/>
      <c r="M122" s="1"/>
      <c r="P122" s="133" t="str">
        <f>IF(AND(C122&lt;&gt;"",H122="",I122=""),"Please complete Now/Future using drop down","")</f>
        <v/>
      </c>
      <c r="Q122" s="311"/>
      <c r="R122" s="296"/>
      <c r="S122" s="310"/>
      <c r="T122" s="311"/>
      <c r="U122" s="311"/>
      <c r="V122" s="312"/>
      <c r="W122" s="311"/>
      <c r="X122" s="312"/>
    </row>
    <row r="123" spans="1:24" ht="199.5" customHeight="1" x14ac:dyDescent="0.25">
      <c r="A123" s="112">
        <v>5.03</v>
      </c>
      <c r="B123" s="104" t="s">
        <v>592</v>
      </c>
      <c r="C123" s="1164"/>
      <c r="D123" s="1164"/>
      <c r="E123" s="1164"/>
      <c r="F123" s="1164"/>
      <c r="G123" s="1164"/>
      <c r="H123" s="1164"/>
      <c r="I123" s="1164"/>
      <c r="K123" s="119"/>
      <c r="L123" s="1"/>
      <c r="M123" s="1"/>
      <c r="P123" s="130" t="str">
        <f>IF(AND(COUNTIF(B112:I121,"Red")&gt;0,C123=""),"Please Complete",IF(AND(COUNTIF(B112:I121,"Amber")&gt;0,C123=""),"Please Complete",""))</f>
        <v/>
      </c>
      <c r="Q123" s="139"/>
      <c r="R123" s="301"/>
      <c r="S123" s="310"/>
      <c r="T123" s="311"/>
      <c r="U123" s="311"/>
      <c r="V123" s="312"/>
      <c r="W123" s="311"/>
      <c r="X123" s="312"/>
    </row>
    <row r="124" spans="1:24" s="11" customFormat="1" ht="4.5" customHeight="1" x14ac:dyDescent="0.25">
      <c r="A124" s="113"/>
      <c r="B124" s="52"/>
      <c r="D124" s="12"/>
      <c r="E124" s="12"/>
      <c r="F124" s="6"/>
      <c r="G124" s="12"/>
      <c r="H124" s="12"/>
      <c r="I124" s="12"/>
      <c r="J124" s="47"/>
      <c r="K124" s="119"/>
      <c r="L124" s="85"/>
      <c r="M124" s="85"/>
      <c r="N124" s="85"/>
      <c r="O124" s="85"/>
      <c r="P124" s="132"/>
      <c r="Q124" s="311"/>
      <c r="R124" s="296"/>
      <c r="S124" s="310"/>
      <c r="T124" s="311"/>
      <c r="U124" s="311"/>
      <c r="V124" s="312"/>
      <c r="W124" s="311"/>
      <c r="X124" s="312"/>
    </row>
    <row r="125" spans="1:24" ht="14.65" customHeight="1" x14ac:dyDescent="0.25">
      <c r="B125" s="52"/>
      <c r="C125" s="11"/>
      <c r="D125" s="27"/>
      <c r="E125" s="27"/>
      <c r="F125" s="28"/>
      <c r="G125" s="27"/>
      <c r="I125" s="27"/>
      <c r="K125" s="119"/>
      <c r="L125" s="1"/>
      <c r="M125" s="1"/>
      <c r="P125" s="132"/>
      <c r="Q125" s="311"/>
      <c r="R125" s="296"/>
      <c r="S125" s="310"/>
      <c r="T125" s="311"/>
      <c r="U125" s="311"/>
      <c r="V125" s="312"/>
      <c r="W125" s="311"/>
      <c r="X125" s="312"/>
    </row>
    <row r="126" spans="1:24" ht="3.95" customHeight="1" x14ac:dyDescent="0.25">
      <c r="B126" s="52"/>
      <c r="C126" s="11"/>
      <c r="D126" s="27"/>
      <c r="E126" s="27"/>
      <c r="F126" s="28"/>
      <c r="G126" s="27"/>
      <c r="H126" s="27"/>
      <c r="I126" s="27"/>
      <c r="K126" s="119"/>
      <c r="L126" s="1"/>
      <c r="M126" s="1"/>
      <c r="P126" s="132"/>
      <c r="Q126" s="311"/>
      <c r="R126" s="296"/>
      <c r="S126" s="310"/>
      <c r="T126" s="311"/>
      <c r="U126" s="311"/>
      <c r="V126" s="312"/>
      <c r="W126" s="311"/>
      <c r="X126" s="312"/>
    </row>
    <row r="127" spans="1:24" ht="19.5" customHeight="1" x14ac:dyDescent="0.25">
      <c r="A127" s="1001">
        <v>6</v>
      </c>
      <c r="B127" s="1136" t="s">
        <v>151</v>
      </c>
      <c r="C127" s="1136"/>
      <c r="D127" s="1136"/>
      <c r="E127" s="1136"/>
      <c r="F127" s="1136"/>
      <c r="G127" s="1136"/>
      <c r="H127" s="1136"/>
      <c r="I127" s="1136"/>
      <c r="K127" s="119"/>
      <c r="L127" s="17"/>
      <c r="M127" s="17"/>
      <c r="P127" s="132"/>
      <c r="Q127" s="311"/>
      <c r="R127" s="296"/>
      <c r="S127" s="310"/>
      <c r="T127" s="311"/>
      <c r="U127" s="311"/>
      <c r="V127" s="312"/>
      <c r="W127" s="311"/>
      <c r="X127" s="312"/>
    </row>
    <row r="128" spans="1:24" ht="3.95" customHeight="1" x14ac:dyDescent="0.25">
      <c r="B128" s="52"/>
      <c r="C128" s="11"/>
      <c r="D128" s="27"/>
      <c r="E128" s="27"/>
      <c r="F128" s="28"/>
      <c r="G128" s="27"/>
      <c r="H128" s="27"/>
      <c r="I128" s="27"/>
      <c r="K128" s="119"/>
      <c r="L128" s="1"/>
      <c r="M128" s="1"/>
      <c r="P128" s="132"/>
      <c r="Q128" s="311"/>
      <c r="R128" s="296"/>
      <c r="S128" s="310"/>
      <c r="T128" s="311"/>
      <c r="U128" s="311"/>
      <c r="V128" s="312"/>
      <c r="W128" s="311"/>
      <c r="X128" s="312"/>
    </row>
    <row r="129" spans="1:24" ht="45" customHeight="1" x14ac:dyDescent="0.25">
      <c r="A129" s="112">
        <v>6.01</v>
      </c>
      <c r="B129" s="1173" t="s">
        <v>1864</v>
      </c>
      <c r="C129" s="1173"/>
      <c r="D129" s="1173"/>
      <c r="E129" s="1173"/>
      <c r="F129" s="1152"/>
      <c r="G129" s="1152"/>
      <c r="H129" s="1152"/>
      <c r="I129" s="1152"/>
      <c r="K129" s="119"/>
      <c r="L129" s="1"/>
      <c r="M129" s="1"/>
      <c r="P129" s="130" t="str">
        <f>IF(F129="","This can only be completed once section 1.04 'Delivery Structure' is complete - Please complete once drop down is available","")</f>
        <v>This can only be completed once section 1.04 'Delivery Structure' is complete - Please complete once drop down is available</v>
      </c>
      <c r="Q129" s="311"/>
      <c r="R129" s="296"/>
      <c r="S129" s="1006"/>
      <c r="T129" s="311"/>
      <c r="U129" s="311"/>
      <c r="V129" s="312"/>
      <c r="W129" s="311"/>
      <c r="X129" s="312"/>
    </row>
    <row r="130" spans="1:24" ht="68.25" customHeight="1" x14ac:dyDescent="0.25">
      <c r="A130" s="112" t="s">
        <v>507</v>
      </c>
      <c r="B130" s="1173" t="s">
        <v>2934</v>
      </c>
      <c r="C130" s="1173"/>
      <c r="D130" s="1173"/>
      <c r="E130" s="1173"/>
      <c r="F130" s="1152"/>
      <c r="G130" s="1152"/>
      <c r="H130" s="1152"/>
      <c r="I130" s="1152"/>
      <c r="K130" s="119"/>
      <c r="L130" s="1"/>
      <c r="M130" s="1"/>
      <c r="P130" s="133" t="str">
        <f>IF(AND(F129="Other",F130=""),"As selected 'Other', Please complete","")</f>
        <v/>
      </c>
      <c r="Q130" s="311"/>
      <c r="R130" s="296"/>
      <c r="S130" s="310"/>
      <c r="T130" s="311"/>
      <c r="U130" s="311"/>
      <c r="V130" s="312"/>
      <c r="W130" s="311"/>
      <c r="X130" s="312"/>
    </row>
    <row r="131" spans="1:24" ht="47.25" customHeight="1" x14ac:dyDescent="0.25">
      <c r="A131" s="112">
        <v>6.02</v>
      </c>
      <c r="B131" s="1173" t="s">
        <v>411</v>
      </c>
      <c r="C131" s="1173"/>
      <c r="D131" s="1173"/>
      <c r="E131" s="1173"/>
      <c r="F131" s="1152"/>
      <c r="G131" s="1152"/>
      <c r="H131" s="1152"/>
      <c r="I131" s="1152"/>
      <c r="K131" s="119"/>
      <c r="L131" s="1"/>
      <c r="M131" s="1"/>
      <c r="O131" s="575"/>
      <c r="P131" s="130" t="str">
        <f>IF(F131="","Please complete using drop down",IF(F131&lt;&gt;"","If TAP has changed since last Quarter, PLEASE DISCUSS WITH IPA NEW BASELINES FOR THE PERFORMANCE FRAMEWORK",""))</f>
        <v>Please complete using drop down</v>
      </c>
      <c r="Q131" s="311"/>
      <c r="R131" s="296"/>
      <c r="S131" s="310"/>
      <c r="T131" s="311"/>
      <c r="U131" s="311"/>
      <c r="V131" s="312"/>
      <c r="W131" s="311"/>
      <c r="X131" s="312"/>
    </row>
    <row r="132" spans="1:24" ht="36" customHeight="1" x14ac:dyDescent="0.25">
      <c r="A132" s="112">
        <v>6.03</v>
      </c>
      <c r="B132" s="1193" t="s">
        <v>2221</v>
      </c>
      <c r="C132" s="1193"/>
      <c r="D132" s="1193"/>
      <c r="E132" s="1193"/>
      <c r="F132" s="1127"/>
      <c r="G132" s="1128"/>
      <c r="H132" s="1129"/>
      <c r="I132" s="397"/>
      <c r="K132" s="119"/>
      <c r="L132" s="1"/>
      <c r="M132" s="1"/>
      <c r="P132" s="411" t="str">
        <f>IF(AND(F132="",F133="",F134="",F135="",I132=""),"Please complete",IF(AND(F134="",F135="",I132=""),"Please add Business Case version number in cell I132",IF(AND(F132&lt;&gt;"",F134&lt;&gt;""),"Please complete only 6.03 or 6.04, not both","")))</f>
        <v>Please complete</v>
      </c>
      <c r="Q132" s="311"/>
      <c r="R132" s="296"/>
      <c r="S132" s="1007"/>
      <c r="T132" s="311"/>
      <c r="U132" s="311"/>
      <c r="V132" s="312"/>
      <c r="W132" s="311"/>
      <c r="X132" s="312"/>
    </row>
    <row r="133" spans="1:24" ht="24" customHeight="1" x14ac:dyDescent="0.25">
      <c r="A133" s="112" t="s">
        <v>508</v>
      </c>
      <c r="B133" s="1173" t="s">
        <v>148</v>
      </c>
      <c r="C133" s="1173"/>
      <c r="D133" s="1173"/>
      <c r="E133" s="1173"/>
      <c r="F133" s="1141"/>
      <c r="G133" s="1141"/>
      <c r="H133" s="1141"/>
      <c r="I133" s="1141"/>
      <c r="K133" s="119"/>
      <c r="L133" s="1"/>
      <c r="M133" s="1"/>
      <c r="P133" s="411" t="str">
        <f>IF(AND(F132&lt;&gt;"",F134&lt;&gt;"",F135&lt;&gt;""),"",IF(AND(F132&lt;&gt;"",F133=""),"Please complete",IF(AND(F133&lt;&gt;"",F135&lt;&gt;""),"Please complete only 6.03.1 or 6.04.1, not both","")))</f>
        <v/>
      </c>
      <c r="Q133" s="311"/>
      <c r="R133" s="296"/>
      <c r="S133" s="310"/>
      <c r="T133" s="311"/>
      <c r="U133" s="311"/>
      <c r="V133" s="312"/>
      <c r="W133" s="311"/>
      <c r="X133" s="312"/>
    </row>
    <row r="134" spans="1:24" ht="47.25" customHeight="1" x14ac:dyDescent="0.25">
      <c r="A134" s="112">
        <v>6.04</v>
      </c>
      <c r="B134" s="1173" t="s">
        <v>306</v>
      </c>
      <c r="C134" s="1173"/>
      <c r="D134" s="1173"/>
      <c r="E134" s="1173"/>
      <c r="F134" s="1152"/>
      <c r="G134" s="1152"/>
      <c r="H134" s="1152"/>
      <c r="I134" s="1152"/>
      <c r="K134" s="119"/>
      <c r="L134" s="1"/>
      <c r="M134" s="1"/>
      <c r="P134" s="411" t="str">
        <f>IF(AND(F132&lt;&gt;"",F133&lt;&gt;""),"",IF(AND(F135&lt;&gt;"",F134=""),"Please complete",IF(AND(F132&lt;&gt;"",F134&lt;&gt;""),"Please complete only 6.03 or 6.04, not both","")))</f>
        <v/>
      </c>
      <c r="Q134" s="311"/>
      <c r="R134" s="296"/>
      <c r="S134" s="310"/>
      <c r="T134" s="311"/>
      <c r="U134" s="311"/>
      <c r="V134" s="312"/>
      <c r="W134" s="311"/>
      <c r="X134" s="312"/>
    </row>
    <row r="135" spans="1:24" ht="24.75" customHeight="1" x14ac:dyDescent="0.25">
      <c r="A135" s="112" t="s">
        <v>509</v>
      </c>
      <c r="B135" s="1173" t="s">
        <v>305</v>
      </c>
      <c r="C135" s="1173"/>
      <c r="D135" s="1173"/>
      <c r="E135" s="1173"/>
      <c r="F135" s="1141"/>
      <c r="G135" s="1141"/>
      <c r="H135" s="1141"/>
      <c r="I135" s="1141"/>
      <c r="K135" s="119"/>
      <c r="L135" s="1"/>
      <c r="M135" s="1"/>
      <c r="P135" s="411" t="str">
        <f>IF(AND(F132&lt;&gt;"",F133&lt;&gt;"",F134&lt;&gt;""),"",IF(AND(F134&lt;&gt;"",F135=""),"Please complete",IF(AND(F133&lt;&gt;"",F135&lt;&gt;""),"Please complete only 6.03.1 or 6.04.1, not both","")))</f>
        <v/>
      </c>
      <c r="Q135" s="311"/>
      <c r="R135" s="296"/>
      <c r="S135" s="310"/>
      <c r="T135" s="311"/>
      <c r="U135" s="311"/>
      <c r="V135" s="312"/>
      <c r="W135" s="311"/>
      <c r="X135" s="312"/>
    </row>
    <row r="136" spans="1:24" ht="3.95" customHeight="1" x14ac:dyDescent="0.25">
      <c r="B136" s="52"/>
      <c r="C136" s="11"/>
      <c r="D136" s="27"/>
      <c r="E136" s="27"/>
      <c r="F136" s="28"/>
      <c r="G136" s="27"/>
      <c r="H136" s="27"/>
      <c r="I136" s="356"/>
      <c r="K136" s="119"/>
      <c r="L136" s="1"/>
      <c r="M136" s="1"/>
      <c r="P136" s="132"/>
      <c r="Q136" s="311"/>
      <c r="R136" s="296"/>
      <c r="S136" s="310"/>
      <c r="T136" s="311"/>
      <c r="U136" s="311"/>
      <c r="V136" s="312"/>
      <c r="W136" s="311"/>
      <c r="X136" s="312"/>
    </row>
    <row r="137" spans="1:24" ht="18.399999999999999" customHeight="1" x14ac:dyDescent="0.25">
      <c r="A137" s="1001">
        <v>7</v>
      </c>
      <c r="B137" s="1136" t="s">
        <v>2037</v>
      </c>
      <c r="C137" s="1136"/>
      <c r="D137" s="1136"/>
      <c r="E137" s="1136"/>
      <c r="F137" s="1136"/>
      <c r="G137" s="1136"/>
      <c r="H137" s="1136"/>
      <c r="I137" s="1136"/>
      <c r="K137" s="119"/>
      <c r="L137" s="17"/>
      <c r="M137" s="17"/>
      <c r="P137" s="132"/>
      <c r="Q137" s="311"/>
      <c r="R137" s="296"/>
      <c r="S137" s="310"/>
      <c r="T137" s="311"/>
      <c r="U137" s="311"/>
      <c r="V137" s="312"/>
      <c r="W137" s="311"/>
      <c r="X137" s="312"/>
    </row>
    <row r="138" spans="1:24" ht="3.95" customHeight="1" x14ac:dyDescent="0.25">
      <c r="B138" s="50"/>
      <c r="C138" s="9"/>
      <c r="D138" s="9"/>
      <c r="E138" s="8"/>
      <c r="F138" s="33"/>
      <c r="G138" s="7"/>
      <c r="H138" s="7"/>
      <c r="I138" s="7"/>
      <c r="K138" s="119"/>
      <c r="L138" s="41"/>
      <c r="M138" s="41"/>
      <c r="P138" s="132"/>
      <c r="Q138" s="311"/>
      <c r="R138" s="296"/>
      <c r="S138" s="310"/>
      <c r="T138" s="311"/>
      <c r="U138" s="311"/>
      <c r="V138" s="312"/>
      <c r="W138" s="311"/>
      <c r="X138" s="312"/>
    </row>
    <row r="139" spans="1:24" ht="92.25" customHeight="1" x14ac:dyDescent="0.25">
      <c r="B139" s="628" t="s">
        <v>2098</v>
      </c>
      <c r="C139" s="87" t="s">
        <v>2100</v>
      </c>
      <c r="D139" s="87" t="s">
        <v>2099</v>
      </c>
      <c r="E139" s="87" t="s">
        <v>2101</v>
      </c>
      <c r="F139" s="87" t="s">
        <v>146</v>
      </c>
      <c r="G139" s="1190" t="s">
        <v>2933</v>
      </c>
      <c r="H139" s="1191"/>
      <c r="I139" s="1192"/>
      <c r="K139" s="119"/>
      <c r="L139" s="1"/>
      <c r="M139" s="1"/>
      <c r="O139" s="120"/>
      <c r="P139" s="132"/>
      <c r="Q139" s="139"/>
      <c r="R139" s="297"/>
      <c r="S139" s="310"/>
      <c r="T139" s="311"/>
      <c r="U139" s="311"/>
      <c r="V139" s="312"/>
      <c r="W139" s="311"/>
      <c r="X139" s="312"/>
    </row>
    <row r="140" spans="1:24" ht="54.95" customHeight="1" x14ac:dyDescent="0.25">
      <c r="A140" s="112">
        <v>7.01</v>
      </c>
      <c r="B140" s="693" t="s">
        <v>107</v>
      </c>
      <c r="C140" s="1121"/>
      <c r="D140" s="100"/>
      <c r="E140" s="100"/>
      <c r="F140" s="353" t="s">
        <v>379</v>
      </c>
      <c r="G140" s="1123"/>
      <c r="H140" s="1123"/>
      <c r="I140" s="1123"/>
      <c r="K140" s="119"/>
      <c r="L140" s="41"/>
      <c r="M140" s="41"/>
      <c r="P140" s="130" t="str">
        <f>IF(OR(C140="",E140=""),"Please add Original Baseline and/or Forecast date if either is missing",IF(C140=D140,"Please delete Rebaseline as same as Original Baseline",IF(E140=C140,"",IF(AND(E140&lt;&gt;C140,G140=""),CONCATENATE(E140-C140," / ",IF(D140&lt;&gt;"",E140-D140,"-")," days change from the Original Baseline / Rebaseline - please provide reason if considered significant change. If Rebaselined, please provide reason"),IF(D140="",CONCATENATE(E140-C140," days change from the Original Baseline"),CONCATENATE(E140-C140," days change from the Original Baseline; ",E140-D140," days change from the rebaseline"))))))</f>
        <v>Please add Original Baseline and/or Forecast date if either is missing</v>
      </c>
      <c r="Q140" s="311"/>
      <c r="R140" s="296"/>
      <c r="S140" s="310"/>
      <c r="T140" s="311"/>
      <c r="U140" s="311"/>
      <c r="V140" s="312"/>
      <c r="W140" s="311"/>
      <c r="X140" s="312"/>
    </row>
    <row r="141" spans="1:24" ht="54.95" customHeight="1" x14ac:dyDescent="0.25">
      <c r="A141" s="112">
        <v>7.02</v>
      </c>
      <c r="B141" s="693" t="s">
        <v>2114</v>
      </c>
      <c r="C141" s="100"/>
      <c r="D141" s="100"/>
      <c r="E141" s="100"/>
      <c r="F141" s="351" t="s">
        <v>380</v>
      </c>
      <c r="G141" s="1123"/>
      <c r="H141" s="1123"/>
      <c r="I141" s="1123"/>
      <c r="K141" s="119"/>
      <c r="L141" s="41"/>
      <c r="M141" s="41"/>
      <c r="P141" s="130" t="str">
        <f>IF(OR(C141="",E141=""),"Please add Original Baseline and/or Forecast date if either is missing",IF(C141=D141,"Please delete Rebaseline as same as Original Baseline",IF(E141=C141,"",IF(AND(E141&lt;&gt;C141,G141=""),CONCATENATE(E141-C141," / ",IF(D141&lt;&gt;"",E141-D141,"-")," days change from the Original Baseline / Rebaseline - please provide reason if considered significant change. If Rebaselined, please provide reason"),IF(D141="",CONCATENATE(E141-C141," days change from the Original Baseline"),CONCATENATE(E141-C141," days change from the Original Baseline; ",E141-D141," days change from the rebaseline"))))))</f>
        <v>Please add Original Baseline and/or Forecast date if either is missing</v>
      </c>
      <c r="Q141" s="311"/>
      <c r="R141" s="296"/>
      <c r="S141" s="310"/>
      <c r="T141" s="311"/>
      <c r="U141" s="311"/>
      <c r="V141" s="312"/>
      <c r="W141" s="311"/>
      <c r="X141" s="312"/>
    </row>
    <row r="142" spans="1:24" ht="54.95" customHeight="1" x14ac:dyDescent="0.25">
      <c r="A142" s="112">
        <v>7.03</v>
      </c>
      <c r="B142" s="693" t="s">
        <v>2026</v>
      </c>
      <c r="C142" s="100"/>
      <c r="D142" s="100"/>
      <c r="E142" s="100"/>
      <c r="F142" s="627" t="s">
        <v>2027</v>
      </c>
      <c r="G142" s="1123"/>
      <c r="H142" s="1123"/>
      <c r="I142" s="1123"/>
      <c r="K142" s="119"/>
      <c r="L142" s="41"/>
      <c r="M142" s="41"/>
      <c r="P142" s="130" t="str">
        <f>IF(OR(C142="",E142=""),"Please add Original Baseline and/or Forecast date if either is missing",IF(C142=D142,"Please delete Rebaseline as same as Original Baseline",IF(E142=C142,"",IF(AND(E142&lt;&gt;C142,G142=""),CONCATENATE(E142-C142," / ",IF(D142&lt;&gt;"",E142-D142,"-")," days change from the Original Baseline / Rebaseline - please provide reason if considered significant change. If Rebaselined, please provide reason"),IF(D142="",CONCATENATE(E142-C142," days change from the Original Baseline"),CONCATENATE(E142-C142," days change from the Original Baseline; ",E142-D142," days change from the rebaseline"))))))</f>
        <v>Please add Original Baseline and/or Forecast date if either is missing</v>
      </c>
      <c r="Q142" s="311"/>
      <c r="R142" s="296"/>
      <c r="S142" s="1005"/>
      <c r="T142" s="311"/>
      <c r="U142" s="311"/>
      <c r="V142" s="312"/>
      <c r="W142" s="311"/>
      <c r="X142" s="312"/>
    </row>
    <row r="143" spans="1:24" s="11" customFormat="1" ht="3" customHeight="1" x14ac:dyDescent="0.25">
      <c r="A143" s="113"/>
      <c r="B143" s="35"/>
      <c r="C143" s="98"/>
      <c r="D143" s="98"/>
      <c r="E143" s="98"/>
      <c r="F143" s="33"/>
      <c r="G143" s="41"/>
      <c r="H143" s="41"/>
      <c r="I143" s="41"/>
      <c r="J143" s="47"/>
      <c r="K143" s="119"/>
      <c r="L143" s="41"/>
      <c r="M143" s="41"/>
      <c r="N143" s="85"/>
      <c r="O143" s="85"/>
      <c r="P143" s="132"/>
      <c r="Q143" s="311"/>
      <c r="R143" s="296"/>
      <c r="S143" s="310"/>
      <c r="T143" s="311"/>
      <c r="U143" s="311"/>
      <c r="V143" s="312"/>
      <c r="W143" s="311"/>
      <c r="X143" s="312"/>
    </row>
    <row r="144" spans="1:24" ht="54.95" customHeight="1" x14ac:dyDescent="0.25">
      <c r="A144" s="112" t="s">
        <v>2036</v>
      </c>
      <c r="B144" s="1122"/>
      <c r="C144" s="1121"/>
      <c r="D144" s="100"/>
      <c r="E144" s="100"/>
      <c r="F144" s="108"/>
      <c r="G144" s="1123"/>
      <c r="H144" s="1123"/>
      <c r="I144" s="1123"/>
      <c r="K144" s="119"/>
      <c r="L144" s="41"/>
      <c r="M144" s="41"/>
      <c r="P144" s="130" t="str">
        <f>IF(AND(B144="",C144="",D144="",E144="",F144="",G144=""),"",IF(B144="","Please do not add any dates until milestone recorded",IF(AND(B144&lt;&gt;"",OR(C144="",E144="",F144="")),"Please add as a minimum Original Baseline, Forecast - Actual, and Milestone Type",IF(AND(C144&lt;&gt;"",D144&lt;&gt;"",C144=D144),"Please delete Rebaseline as same as Original Baseline",IF(AND(OR(E144&lt;&gt;"",C144&lt;&gt;""),E144&lt;&gt;C144,G144=""),CONCATENATE(E144-C144," / ",IF(D144&lt;&gt;"",E144-D144,"-")," days change from the Original Baseline / Rebaseline - please provide reason if considered significant change. If Rebaselined, please provide reason"),IF(D144="",CONCATENATE(E144-C144," days change from the Original Baseline"),CONCATENATE(E144-C144," days change from the Original Baseline; ",E144-D144," days change from the rebaseline")))))))</f>
        <v/>
      </c>
      <c r="Q144" s="311"/>
      <c r="R144" s="296"/>
      <c r="S144" s="1006"/>
      <c r="T144" s="311"/>
      <c r="U144" s="311"/>
      <c r="V144" s="312"/>
      <c r="W144" s="311"/>
      <c r="X144" s="312"/>
    </row>
    <row r="145" spans="1:24" ht="45.75" customHeight="1" x14ac:dyDescent="0.25">
      <c r="A145" s="113" t="s">
        <v>2102</v>
      </c>
      <c r="B145" s="1122"/>
      <c r="C145" s="1121"/>
      <c r="D145" s="100"/>
      <c r="E145" s="100"/>
      <c r="F145" s="108"/>
      <c r="G145" s="1132"/>
      <c r="H145" s="1133"/>
      <c r="I145" s="1134"/>
      <c r="J145" s="47"/>
      <c r="K145" s="119"/>
      <c r="L145" s="41"/>
      <c r="M145" s="41"/>
      <c r="P145" s="130" t="str">
        <f>IF(AND(B145="",C145="",D145="",E145="",F145="",G145=""),"",IF(B145="","Please do not add any dates until milestone recorded",IF(AND(B145&lt;&gt;"",OR(C145="",E145="",F145="")),"Please add as a minimum Original Baseline, Forecast - Actual, and Milestone Type",IF(AND(C145&lt;&gt;"",D145&lt;&gt;"",C145=D145),"Please delete Rebaseline as same as Original Baseline",IF(AND(OR(E145&lt;&gt;"",C145&lt;&gt;""),E145&lt;&gt;C145,G145=""),CONCATENATE(E145-C145," / ",IF(D145&lt;&gt;"",E145-D145,"-")," days change from the Original Baseline / Rebaseline - please provide reason if considered significant change. If Rebaselined, please provide reason"),IF(D145="",CONCATENATE(E145-C145," days change from the Original Baseline"),CONCATENATE(E145-C145," days change from the Original Baseline; ",E145-D145," days change from the rebaseline")))))))</f>
        <v/>
      </c>
      <c r="Q145" s="311"/>
      <c r="R145" s="296"/>
      <c r="S145" s="310"/>
      <c r="T145" s="311"/>
      <c r="U145" s="311"/>
      <c r="V145" s="312"/>
      <c r="W145" s="311"/>
      <c r="X145" s="312"/>
    </row>
    <row r="146" spans="1:24" ht="54.95" customHeight="1" x14ac:dyDescent="0.25">
      <c r="A146" s="112" t="s">
        <v>2103</v>
      </c>
      <c r="B146" s="1122"/>
      <c r="C146" s="1121"/>
      <c r="D146" s="100"/>
      <c r="E146" s="100"/>
      <c r="F146" s="108"/>
      <c r="G146" s="1135"/>
      <c r="H146" s="1135"/>
      <c r="I146" s="1135"/>
      <c r="K146" s="119"/>
      <c r="L146" s="41"/>
      <c r="M146" s="41"/>
      <c r="P146" s="130" t="str">
        <f>IF(AND(B146="",C146="",D146="",E146="",F146="",G146=""),"",IF(B146="","Please do not add any dates until milestone recorded",IF(AND(B146&lt;&gt;"",OR(C146="",E146="",F146="")),"Please add as a minimum Original Baseline, Forecast - Actual, and Milestone Type",IF(AND(C146&lt;&gt;"",D146&lt;&gt;"",C146=D146),"Please delete Rebaseline as same as Original Baseline",IF(AND(OR(E146&lt;&gt;"",C146&lt;&gt;""),E146&lt;&gt;C146,G146=""),CONCATENATE(E146-C146," / ",IF(D146&lt;&gt;"",E146-D146,"-")," days change from the Original Baseline / Rebaseline - please provide reason if considered significant change. If Rebaselined, please provide reason"),IF(D146="",CONCATENATE(E146-C146," days change from the Original Baseline"),CONCATENATE(E146-C146," days change from the Original Baseline; ",E146-D146," days change from the rebaseline")))))))</f>
        <v/>
      </c>
      <c r="Q146" s="311"/>
      <c r="R146" s="296"/>
      <c r="S146" s="310"/>
      <c r="T146" s="311"/>
      <c r="U146" s="311"/>
      <c r="V146" s="312"/>
      <c r="W146" s="311"/>
      <c r="X146" s="312"/>
    </row>
    <row r="147" spans="1:24" ht="3.75" customHeight="1" x14ac:dyDescent="0.25">
      <c r="A147" s="113"/>
      <c r="B147" s="35"/>
      <c r="C147" s="98"/>
      <c r="D147" s="98"/>
      <c r="E147" s="98"/>
      <c r="F147" s="125"/>
      <c r="G147" s="41"/>
      <c r="H147" s="41"/>
      <c r="I147" s="41"/>
      <c r="J147" s="47"/>
      <c r="K147" s="119"/>
      <c r="L147" s="41"/>
      <c r="M147" s="41"/>
      <c r="P147" s="132"/>
      <c r="Q147" s="311"/>
      <c r="R147" s="296"/>
      <c r="S147" s="310"/>
      <c r="T147" s="311"/>
      <c r="U147" s="311"/>
      <c r="V147" s="312"/>
      <c r="W147" s="311"/>
      <c r="X147" s="312"/>
    </row>
    <row r="148" spans="1:24" ht="54.95" customHeight="1" x14ac:dyDescent="0.25">
      <c r="A148" s="112">
        <v>7.05</v>
      </c>
      <c r="B148" s="694" t="s">
        <v>1865</v>
      </c>
      <c r="C148" s="1121"/>
      <c r="D148" s="100"/>
      <c r="E148" s="100"/>
      <c r="F148" s="354" t="s">
        <v>385</v>
      </c>
      <c r="G148" s="1135"/>
      <c r="H148" s="1135"/>
      <c r="I148" s="1135"/>
      <c r="K148" s="119"/>
      <c r="L148" s="41"/>
      <c r="M148" s="41"/>
      <c r="P148" s="130" t="str">
        <f>IF(AND($C$148="",$E$148="",$G$148="",$C$150="",$E$150="",$G$150="",$C$151="",$E$151="",$G$151="",$C$152="",$E$152="",$G$152=""),"Please provide reason why no form of HMT Business Case or Equivalent",IF(AND(C148="",E148&lt;&gt;""),"If HMT PBC, Please add Original Baseline",IF(AND(C148&lt;&gt;"",E148=""),"If HMT PBC, Please add Forecast - Actual",IF(AND(C148&lt;&gt;"",D148&lt;&gt;"",C148=D148),"Please delete Rebaseline as same as Original Baseline",IF(E148=C148,"",IF(AND(E148&lt;&gt;C148,G148=""),CONCATENATE(E148-C148," / ",IF(D148&lt;&gt;"",E148-D148,"-")," days change from the Original Baseline / Rebaseline - PLEASE PROVIDE (a) VERSION OF PBC and (b) reason if considered significant change. If Rebaselined, please provide reason"),IF(D148="",CONCATENATE(E148-C148," days change from the Original Baseline"),CONCATENATE(E148-C148," days change from the Original Baseline; ",E148-D148," days change from the rebaseline"))))))))</f>
        <v>Please provide reason why no form of HMT Business Case or Equivalent</v>
      </c>
      <c r="Q148" s="311"/>
      <c r="R148" s="296"/>
      <c r="S148" s="310"/>
      <c r="T148" s="311"/>
      <c r="U148" s="311"/>
      <c r="V148" s="312"/>
      <c r="W148" s="311"/>
      <c r="X148" s="312"/>
    </row>
    <row r="149" spans="1:24" ht="12.75" customHeight="1" x14ac:dyDescent="0.25">
      <c r="B149" s="1189" t="s">
        <v>350</v>
      </c>
      <c r="C149" s="1189"/>
      <c r="D149" s="1189"/>
      <c r="E149" s="1189"/>
      <c r="F149" s="1189"/>
      <c r="G149" s="1189"/>
      <c r="H149" s="1189"/>
      <c r="I149" s="1189"/>
      <c r="K149" s="119"/>
      <c r="L149" s="41"/>
      <c r="M149" s="41"/>
      <c r="P149" s="132"/>
      <c r="Q149" s="311"/>
      <c r="R149" s="296"/>
      <c r="S149" s="310"/>
      <c r="T149" s="311"/>
      <c r="U149" s="311"/>
      <c r="V149" s="312"/>
      <c r="W149" s="311"/>
      <c r="X149" s="312"/>
    </row>
    <row r="150" spans="1:24" ht="54.95" customHeight="1" x14ac:dyDescent="0.25">
      <c r="A150" s="112">
        <v>7.06</v>
      </c>
      <c r="B150" s="694" t="s">
        <v>2937</v>
      </c>
      <c r="C150" s="1121"/>
      <c r="D150" s="100"/>
      <c r="E150" s="100"/>
      <c r="F150" s="355" t="s">
        <v>382</v>
      </c>
      <c r="G150" s="1135"/>
      <c r="H150" s="1135"/>
      <c r="I150" s="1135"/>
      <c r="K150" s="119"/>
      <c r="L150" s="41"/>
      <c r="M150" s="41"/>
      <c r="O150" s="573"/>
      <c r="P150" s="130" t="str">
        <f>IF(AND($C$148="",$E$148="",$G$148="",$C$150="",$E$150="",$G$150="",$C$151="",$E$151="",$G$151="",$C$152="",$E$152="",$G$152=""),"Please provide reason why no form of HMT Business Case or Equivalent",IF(AND(C150="",E150&lt;&gt;""),"If HMT SOBC, Please add Original Baseline",IF(AND(C150&lt;&gt;"",E150=""),"If HMT SOBC, Please add Forecast - Actual",IF(AND(C150&lt;&gt;"",D150&lt;&gt;"",C150=D150),"Please delete Rebaseline as same as Original Baseline",IF(E150=C150,"",IF(AND(E150&lt;&gt;C150,G150=""),CONCATENATE(E150-C150," / ",IF(D150&lt;&gt;"",E150-D150,"-")," days change from the Original Baseline / Rebaseline - please provide reason if considered significant change. If Rebaselined, please provide reason"),IF(D150="",CONCATENATE(E150-C150," days change from the Original Baseline"),CONCATENATE(E150-C150," days change from the Original Baseline; ",E150-D150," days change from the rebaseline"))))))))</f>
        <v>Please provide reason why no form of HMT Business Case or Equivalent</v>
      </c>
      <c r="Q150" s="311"/>
      <c r="R150" s="296"/>
      <c r="S150" s="310"/>
      <c r="T150" s="311"/>
      <c r="U150" s="311"/>
      <c r="V150" s="312"/>
      <c r="W150" s="311"/>
      <c r="X150" s="312"/>
    </row>
    <row r="151" spans="1:24" ht="54.95" customHeight="1" x14ac:dyDescent="0.25">
      <c r="A151" s="112">
        <v>7.07</v>
      </c>
      <c r="B151" s="694" t="s">
        <v>2938</v>
      </c>
      <c r="C151" s="1121"/>
      <c r="D151" s="100"/>
      <c r="E151" s="100"/>
      <c r="F151" s="355" t="s">
        <v>383</v>
      </c>
      <c r="G151" s="1135"/>
      <c r="H151" s="1135"/>
      <c r="I151" s="1135"/>
      <c r="K151" s="119"/>
      <c r="L151" s="41"/>
      <c r="M151" s="41"/>
      <c r="O151" s="573"/>
      <c r="P151" s="130" t="str">
        <f>IF(AND($C$148="",$E$148="",$G$148="",$C$150="",$E$150="",$G$150="",$C$151="",$E$151="",$G$151="",$C$152="",$E$152="",$G$152=""),"Please provide reason why no form of HMT Business Case or Equivalent",IF(AND(C151="",E151&lt;&gt;""),"If HMT OBC, Please add Original Baseline",IF(AND(C151&lt;&gt;"",E151=""),"If HMT OBC, Please add Forecast - Actual",IF(AND(C151&lt;&gt;"",D151&lt;&gt;"",C151=D151),"Please delete Rebaseline as same as Original Baseline",IF(E151=C151,"",IF(AND(E151&lt;&gt;C151,G151=""),CONCATENATE(E151-C151," / ",IF(D151&lt;&gt;"",E151-D151,"-")," days change from the Original Baseline / Rebaseline - please provide reason if considered significant change. If Rebaselined, please provide reason"),IF(D151="",CONCATENATE(E151-C151," days change from the Original Baseline"),CONCATENATE(E151-C151," days change from the Original Baseline; ",E151-D151," days change from the rebaseline"))))))))</f>
        <v>Please provide reason why no form of HMT Business Case or Equivalent</v>
      </c>
      <c r="Q151" s="311"/>
      <c r="R151" s="296"/>
      <c r="S151" s="310"/>
      <c r="T151" s="311"/>
      <c r="U151" s="311"/>
      <c r="V151" s="312"/>
      <c r="W151" s="311"/>
      <c r="X151" s="312"/>
    </row>
    <row r="152" spans="1:24" ht="54.95" customHeight="1" x14ac:dyDescent="0.25">
      <c r="A152" s="112">
        <v>7.08</v>
      </c>
      <c r="B152" s="694" t="s">
        <v>2939</v>
      </c>
      <c r="C152" s="1121"/>
      <c r="D152" s="100"/>
      <c r="E152" s="100"/>
      <c r="F152" s="355" t="s">
        <v>384</v>
      </c>
      <c r="G152" s="1135"/>
      <c r="H152" s="1135"/>
      <c r="I152" s="1135"/>
      <c r="K152" s="119"/>
      <c r="L152" s="41"/>
      <c r="M152" s="41"/>
      <c r="P152" s="130" t="str">
        <f>IF(AND($C$148="",$E$148="",$G$148="",$C$150="",$E$150="",$G$150="",$C$151="",$E$151="",$G$151="",$C$152="",$E$152="",$G$152=""),"Please provide reason why no form of HMT Business Case or Equivalent",IF(AND(C152="",E152&lt;&gt;""),"If HMT FBC, Please add Original Baseline",IF(AND(C152&lt;&gt;"",E152=""),"If HMT FBC, Please add Forecast - Actual",IF(AND(C152&lt;&gt;"",D152&lt;&gt;"",C152=D152),"Please delete Rebaseline as same as Original Baseline",IF(E152=C152,"",IF(AND(E152&lt;&gt;C152,G152=""),CONCATENATE(E152-C152," / ",IF(D152&lt;&gt;"",E152-D152,"-")," days change from the Original Baseline / Rebaseline - please provide reason if considered significant change. If Rebaselined, please provide reason"),IF(D152="",CONCATENATE(E152-C152," days change from the Original Baseline"),CONCATENATE(E152-C152," days change from the Original Baseline; ",E152-D152," days change from the rebaseline"))))))))</f>
        <v>Please provide reason why no form of HMT Business Case or Equivalent</v>
      </c>
      <c r="Q152" s="311"/>
      <c r="R152" s="296"/>
      <c r="S152" s="310"/>
      <c r="T152" s="311"/>
      <c r="U152" s="311"/>
      <c r="V152" s="312"/>
      <c r="W152" s="311"/>
      <c r="X152" s="312"/>
    </row>
    <row r="153" spans="1:24" ht="3.75" customHeight="1" x14ac:dyDescent="0.25">
      <c r="B153" s="49"/>
      <c r="C153" s="32"/>
      <c r="D153" s="32"/>
      <c r="E153" s="32"/>
      <c r="F153" s="126"/>
      <c r="G153" s="33"/>
      <c r="H153" s="33"/>
      <c r="I153" s="33"/>
      <c r="K153" s="119"/>
      <c r="L153" s="41"/>
      <c r="M153" s="41"/>
      <c r="P153" s="132"/>
      <c r="Q153" s="311"/>
      <c r="R153" s="296"/>
      <c r="S153" s="310"/>
      <c r="T153" s="311"/>
      <c r="U153" s="311"/>
      <c r="V153" s="312"/>
      <c r="W153" s="311"/>
      <c r="X153" s="312"/>
    </row>
    <row r="154" spans="1:24" ht="54.95" customHeight="1" x14ac:dyDescent="0.25">
      <c r="A154" s="112">
        <v>7.09</v>
      </c>
      <c r="B154" s="1122"/>
      <c r="C154" s="1121"/>
      <c r="D154" s="100"/>
      <c r="E154" s="100"/>
      <c r="F154" s="108"/>
      <c r="G154" s="1135"/>
      <c r="H154" s="1135"/>
      <c r="I154" s="1135"/>
      <c r="K154" s="119"/>
      <c r="L154" s="41"/>
      <c r="M154" s="41"/>
      <c r="P154" s="130" t="str">
        <f>IF(AND(B154="",C154="",D154="",E154="",F154="",G154=""),"",IF(B154="","Please do not add any dates until milestone recorded",IF(AND(B154&lt;&gt;"",OR(C154="",E154="",F154="")),"Please add as a minimum Original Baseline, Forecast - Actual, and Milestone Type",IF(AND(C154&lt;&gt;"",D154&lt;&gt;"",C154=D154),"Please delete Rebaseline as same as Original Baseline",IF(AND(OR(E154&lt;&gt;"",C154&lt;&gt;""),E154&lt;&gt;C154,G154=""),CONCATENATE(E154-C154," / ",IF(D154&lt;&gt;"",E154-D154,"-")," days change from the Original Baseline / Rebaseline - please provide reason if considered significant change. If Rebaselined, please provide reason"),IF(D154="",CONCATENATE(E154-C154," days change from the Original Baseline"),CONCATENATE(E154-C154," days change from the Original Baseline; ",E154-D154," days change from the rebaseline")))))))</f>
        <v/>
      </c>
      <c r="Q154" s="311"/>
      <c r="R154" s="296"/>
      <c r="S154" s="1006"/>
      <c r="T154" s="311"/>
      <c r="U154" s="311"/>
      <c r="V154" s="312"/>
      <c r="W154" s="311"/>
      <c r="X154" s="312"/>
    </row>
    <row r="155" spans="1:24" s="11" customFormat="1" ht="35.25" customHeight="1" x14ac:dyDescent="0.25">
      <c r="A155" s="113">
        <v>7.1</v>
      </c>
      <c r="B155" s="1122"/>
      <c r="C155" s="1121"/>
      <c r="D155" s="100"/>
      <c r="E155" s="100"/>
      <c r="F155" s="108"/>
      <c r="G155" s="1135"/>
      <c r="H155" s="1135"/>
      <c r="I155" s="1135"/>
      <c r="J155" s="47"/>
      <c r="K155" s="119"/>
      <c r="L155" s="41"/>
      <c r="M155" s="41"/>
      <c r="N155" s="85"/>
      <c r="O155" s="85"/>
      <c r="P155" s="130" t="str">
        <f>IF(AND(B155="",C155="",D155="",E155="",F155="",G155=""),"",IF(B155="","Please do not add any dates until milestone recorded",IF(AND(B155&lt;&gt;"",OR(C155="",E155="",F155="")),"Please add as a minimum Original Baseline, Forecast - Actual, and Milestone Type",IF(AND(C155&lt;&gt;"",D155&lt;&gt;"",C155=D155),"Please delete Rebaseline as same as Original Baseline",IF(AND(OR(E155&lt;&gt;"",C155&lt;&gt;""),E155&lt;&gt;C155,G155=""),CONCATENATE(E155-C155," / ",IF(D155&lt;&gt;"",E155-D155,"-")," days change from the Original Baseline / Rebaseline - please provide reason if considered significant change. If Rebaselined, please provide reason"),IF(D155="",CONCATENATE(E155-C155," days change from the Original Baseline"),CONCATENATE(E155-C155," days change from the Original Baseline; ",E155-D155," days change from the rebaseline")))))))</f>
        <v/>
      </c>
      <c r="Q155" s="311"/>
      <c r="R155" s="296"/>
      <c r="S155" s="1006"/>
      <c r="T155" s="311"/>
      <c r="U155" s="311"/>
      <c r="V155" s="312"/>
      <c r="W155" s="311"/>
      <c r="X155" s="312"/>
    </row>
    <row r="156" spans="1:24" ht="54.95" customHeight="1" x14ac:dyDescent="0.25">
      <c r="A156" s="112">
        <v>7.11</v>
      </c>
      <c r="B156" s="1122"/>
      <c r="C156" s="1121"/>
      <c r="D156" s="100"/>
      <c r="E156" s="100"/>
      <c r="F156" s="108"/>
      <c r="G156" s="1135"/>
      <c r="H156" s="1135"/>
      <c r="I156" s="1135"/>
      <c r="K156" s="119"/>
      <c r="L156" s="41"/>
      <c r="M156" s="41"/>
      <c r="P156" s="130" t="str">
        <f>IF(AND(B156="",C156="",D156="",E156="",F156="",G156=""),"",IF(B156="","Please do not add any dates until milestone recorded",IF(AND(B156&lt;&gt;"",OR(C156="",E156="",F156="")),"Please add as a minimum Original Baseline, Forecast - Actual, and Milestone Type",IF(AND(C156&lt;&gt;"",D156&lt;&gt;"",C156=D156),"Please delete Rebaseline as same as Original Baseline",IF(AND(OR(E156&lt;&gt;"",C156&lt;&gt;""),E156&lt;&gt;C156,G156=""),CONCATENATE(E156-C156," / ",IF(D156&lt;&gt;"",E156-D156,"-")," days change from the Original Baseline / Rebaseline - please provide reason if considered significant change. If Rebaselined, please provide reason"),IF(D156="",CONCATENATE(E156-C156," days change from the Original Baseline"),CONCATENATE(E156-C156," days change from the Original Baseline; ",E156-D156," days change from the rebaseline")))))))</f>
        <v/>
      </c>
      <c r="Q156" s="311"/>
      <c r="R156" s="296"/>
      <c r="S156" s="310"/>
      <c r="T156" s="311"/>
      <c r="U156" s="311"/>
      <c r="V156" s="312"/>
      <c r="W156" s="311"/>
      <c r="X156" s="312"/>
    </row>
    <row r="157" spans="1:24" ht="63.75" customHeight="1" x14ac:dyDescent="0.25">
      <c r="A157" s="112">
        <v>7.12</v>
      </c>
      <c r="B157" s="1122"/>
      <c r="C157" s="1121"/>
      <c r="D157" s="100"/>
      <c r="E157" s="100"/>
      <c r="F157" s="108"/>
      <c r="G157" s="1135"/>
      <c r="H157" s="1135"/>
      <c r="I157" s="1135"/>
      <c r="K157" s="119"/>
      <c r="L157" s="41"/>
      <c r="M157" s="41"/>
      <c r="P157" s="130" t="str">
        <f>IF(AND(B157="",C157="",D157="",E157="",F157="",G157=""),"",IF(B157="","Please do not add any dates until milestone recorded",IF(AND(B157&lt;&gt;"",OR(C157="",E157="",F157="")),"Please add as a minimum Original Baseline, Forecast - Actual, and Milestone Type",IF(AND(C157&lt;&gt;"",D157&lt;&gt;"",C157=D157),"Please delete Rebaseline as same as Original Baseline",IF(AND(OR(E157&lt;&gt;"",C157&lt;&gt;""),E157&lt;&gt;C157,G157=""),CONCATENATE(E157-C157," / ",IF(D157&lt;&gt;"",E157-D157,"-")," days change from the Original Baseline / Rebaseline - please provide reason if considered significant change. If Rebaselined, please provide reason"),IF(D157="",CONCATENATE(E157-C157," days change from the Original Baseline"),CONCATENATE(E157-C157," days change from the Original Baseline; ",E157-D157," days change from the rebaseline")))))))</f>
        <v/>
      </c>
      <c r="Q157" s="311"/>
      <c r="R157" s="296"/>
      <c r="S157" s="1008"/>
      <c r="T157" s="311"/>
      <c r="U157" s="311"/>
      <c r="V157" s="312"/>
      <c r="W157" s="311"/>
      <c r="X157" s="312"/>
    </row>
    <row r="158" spans="1:24" ht="6.75" hidden="1" customHeight="1" x14ac:dyDescent="0.25">
      <c r="B158" s="50"/>
      <c r="C158" s="100"/>
      <c r="D158" s="100"/>
      <c r="E158" s="100"/>
      <c r="F158" s="33"/>
      <c r="G158" s="7"/>
      <c r="H158" s="7"/>
      <c r="I158" s="7"/>
      <c r="K158" s="119"/>
      <c r="L158" s="41"/>
      <c r="M158" s="41"/>
      <c r="P158" s="132"/>
      <c r="Q158" s="311"/>
      <c r="R158" s="296"/>
      <c r="S158" s="310"/>
      <c r="T158" s="311"/>
      <c r="U158" s="311"/>
      <c r="V158" s="312"/>
      <c r="W158" s="311"/>
      <c r="X158" s="312"/>
    </row>
    <row r="159" spans="1:24" ht="9" hidden="1" customHeight="1" x14ac:dyDescent="0.25">
      <c r="B159" s="50"/>
      <c r="C159" s="100"/>
      <c r="D159" s="100"/>
      <c r="E159" s="100"/>
      <c r="F159" s="33"/>
      <c r="G159" s="7"/>
      <c r="H159" s="7"/>
      <c r="I159" s="7"/>
      <c r="K159" s="119"/>
      <c r="L159" s="41"/>
      <c r="M159" s="41"/>
      <c r="P159" s="132"/>
      <c r="Q159" s="311"/>
      <c r="R159" s="296"/>
      <c r="S159" s="310"/>
      <c r="T159" s="311"/>
      <c r="U159" s="311"/>
      <c r="V159" s="312"/>
      <c r="W159" s="311"/>
      <c r="X159" s="312"/>
    </row>
    <row r="160" spans="1:24" ht="18" hidden="1" customHeight="1" x14ac:dyDescent="0.25">
      <c r="B160" s="1180" t="s">
        <v>2038</v>
      </c>
      <c r="C160" s="1180"/>
      <c r="D160" s="1180"/>
      <c r="E160" s="1180"/>
      <c r="F160" s="1180"/>
      <c r="G160" s="1180"/>
      <c r="H160" s="1180"/>
      <c r="I160" s="1180"/>
      <c r="K160" s="119"/>
      <c r="L160" s="17"/>
      <c r="M160" s="17"/>
      <c r="P160" s="132"/>
      <c r="Q160" s="311"/>
      <c r="R160" s="296"/>
      <c r="S160" s="310"/>
      <c r="T160" s="311"/>
      <c r="U160" s="311"/>
      <c r="V160" s="312"/>
      <c r="W160" s="311"/>
      <c r="X160" s="312"/>
    </row>
    <row r="161" spans="1:24" ht="0.75" hidden="1" customHeight="1" x14ac:dyDescent="0.25">
      <c r="B161" s="50"/>
      <c r="C161" s="9"/>
      <c r="D161" s="9"/>
      <c r="E161" s="8"/>
      <c r="F161" s="33"/>
      <c r="G161" s="7"/>
      <c r="H161" s="7"/>
      <c r="I161" s="7"/>
      <c r="K161" s="119"/>
      <c r="L161" s="41"/>
      <c r="M161" s="41"/>
      <c r="P161" s="132"/>
      <c r="Q161" s="311"/>
      <c r="R161" s="296"/>
      <c r="S161" s="310"/>
      <c r="T161" s="311"/>
      <c r="U161" s="311"/>
      <c r="V161" s="312"/>
      <c r="W161" s="311"/>
      <c r="X161" s="312"/>
    </row>
    <row r="162" spans="1:24" ht="51" hidden="1" customHeight="1" x14ac:dyDescent="0.25">
      <c r="B162" s="45" t="s">
        <v>1961</v>
      </c>
      <c r="C162" s="66" t="s">
        <v>62</v>
      </c>
      <c r="D162" s="66" t="s">
        <v>147</v>
      </c>
      <c r="E162" s="66" t="s">
        <v>340</v>
      </c>
      <c r="F162" s="45" t="s">
        <v>146</v>
      </c>
      <c r="G162" s="1146" t="s">
        <v>591</v>
      </c>
      <c r="H162" s="1146"/>
      <c r="I162" s="1146"/>
      <c r="K162" s="119"/>
      <c r="L162" s="1"/>
      <c r="M162" s="1"/>
      <c r="P162" s="132"/>
      <c r="Q162" s="139"/>
      <c r="R162" s="297"/>
      <c r="S162" s="310"/>
      <c r="T162" s="311"/>
      <c r="U162" s="311"/>
      <c r="V162" s="312"/>
      <c r="W162" s="311"/>
      <c r="X162" s="312"/>
    </row>
    <row r="163" spans="1:24" ht="36.6" customHeight="1" x14ac:dyDescent="0.25">
      <c r="A163" s="112">
        <v>7.13</v>
      </c>
      <c r="B163" s="1122"/>
      <c r="C163" s="1121"/>
      <c r="D163" s="100"/>
      <c r="E163" s="100"/>
      <c r="F163" s="108"/>
      <c r="G163" s="1135"/>
      <c r="H163" s="1135"/>
      <c r="I163" s="1135"/>
      <c r="K163" s="119"/>
      <c r="L163" s="41"/>
      <c r="M163" s="41"/>
      <c r="P163" s="130" t="str">
        <f t="shared" ref="P163:P170" si="1">IF(AND(B163="",C163="",D163="",E163="",F163="",G163=""),"",IF(B163="","Please do not add any dates until milestone recorded",IF(AND(B163&lt;&gt;"",OR(C163="",E163="",F163="")),"Please add as a minimum Original Baseline, Forecast - Actual, and Milestone Type",IF(AND(C163&lt;&gt;"",D163&lt;&gt;"",C163=D163),"Please delete Rebaseline as same as Original Baseline",IF(AND(OR(E163&lt;&gt;"",C163&lt;&gt;""),E163&lt;&gt;C163,G163=""),CONCATENATE(E163-C163," / ",IF(D163&lt;&gt;"",E163-D163,"-")," days change from the Original Baseline / Rebaseline - please provide reason if considered significant change. If Rebaselined, please provide reason"),IF(D163="",CONCATENATE(E163-C163," days change from the Original Baseline"),CONCATENATE(E163-C163," days change from the Original Baseline; ",E163-D163," days change from the rebaseline")))))))</f>
        <v/>
      </c>
      <c r="Q163" s="311"/>
      <c r="R163" s="296"/>
      <c r="S163" s="310"/>
      <c r="T163" s="311"/>
      <c r="U163" s="311"/>
      <c r="V163" s="312"/>
      <c r="W163" s="311"/>
      <c r="X163" s="312"/>
    </row>
    <row r="164" spans="1:24" ht="36.6" customHeight="1" x14ac:dyDescent="0.25">
      <c r="A164" s="112">
        <v>7.14</v>
      </c>
      <c r="B164" s="1122"/>
      <c r="C164" s="1121"/>
      <c r="D164" s="100"/>
      <c r="E164" s="100"/>
      <c r="F164" s="108"/>
      <c r="G164" s="1123"/>
      <c r="H164" s="1123"/>
      <c r="I164" s="1123"/>
      <c r="K164" s="119"/>
      <c r="L164" s="41"/>
      <c r="M164" s="41"/>
      <c r="P164" s="130" t="str">
        <f t="shared" si="1"/>
        <v/>
      </c>
      <c r="Q164" s="311"/>
      <c r="R164" s="296"/>
      <c r="S164" s="310"/>
      <c r="T164" s="311"/>
      <c r="U164" s="311"/>
      <c r="V164" s="312"/>
      <c r="W164" s="311"/>
      <c r="X164" s="312"/>
    </row>
    <row r="165" spans="1:24" ht="36.6" customHeight="1" x14ac:dyDescent="0.25">
      <c r="A165" s="112">
        <v>7.15</v>
      </c>
      <c r="B165" s="1122"/>
      <c r="C165" s="1121"/>
      <c r="D165" s="100"/>
      <c r="E165" s="100"/>
      <c r="F165" s="108"/>
      <c r="G165" s="1123"/>
      <c r="H165" s="1123"/>
      <c r="I165" s="1123"/>
      <c r="K165" s="119"/>
      <c r="L165" s="41"/>
      <c r="M165" s="41"/>
      <c r="P165" s="130" t="str">
        <f t="shared" si="1"/>
        <v/>
      </c>
      <c r="Q165" s="311"/>
      <c r="R165" s="296"/>
      <c r="S165" s="310"/>
      <c r="T165" s="311"/>
      <c r="U165" s="311"/>
      <c r="V165" s="312"/>
      <c r="W165" s="311"/>
      <c r="X165" s="312"/>
    </row>
    <row r="166" spans="1:24" ht="36.6" customHeight="1" x14ac:dyDescent="0.25">
      <c r="A166" s="112">
        <v>7.16</v>
      </c>
      <c r="B166" s="1122"/>
      <c r="C166" s="1121"/>
      <c r="D166" s="100"/>
      <c r="E166" s="100"/>
      <c r="F166" s="108"/>
      <c r="G166" s="1123"/>
      <c r="H166" s="1123"/>
      <c r="I166" s="1123"/>
      <c r="K166" s="119"/>
      <c r="L166" s="41"/>
      <c r="M166" s="41"/>
      <c r="P166" s="130" t="str">
        <f t="shared" si="1"/>
        <v/>
      </c>
      <c r="Q166" s="311"/>
      <c r="R166" s="296"/>
      <c r="S166" s="310"/>
      <c r="T166" s="311"/>
      <c r="U166" s="311"/>
      <c r="V166" s="312"/>
      <c r="W166" s="311"/>
      <c r="X166" s="312"/>
    </row>
    <row r="167" spans="1:24" ht="36.6" customHeight="1" x14ac:dyDescent="0.25">
      <c r="A167" s="112">
        <v>7.17</v>
      </c>
      <c r="B167" s="1122"/>
      <c r="C167" s="1121"/>
      <c r="D167" s="100"/>
      <c r="E167" s="100"/>
      <c r="F167" s="108"/>
      <c r="G167" s="1123"/>
      <c r="H167" s="1123"/>
      <c r="I167" s="1123"/>
      <c r="K167" s="119"/>
      <c r="L167" s="41"/>
      <c r="M167" s="41"/>
      <c r="P167" s="130" t="str">
        <f t="shared" si="1"/>
        <v/>
      </c>
      <c r="Q167" s="311"/>
      <c r="R167" s="296"/>
      <c r="S167" s="310"/>
      <c r="T167" s="311"/>
      <c r="U167" s="311"/>
      <c r="V167" s="312"/>
      <c r="W167" s="311"/>
      <c r="X167" s="312"/>
    </row>
    <row r="168" spans="1:24" ht="36.6" customHeight="1" x14ac:dyDescent="0.25">
      <c r="A168" s="112">
        <v>7.18</v>
      </c>
      <c r="B168" s="1122"/>
      <c r="C168" s="1121"/>
      <c r="D168" s="100"/>
      <c r="E168" s="100"/>
      <c r="F168" s="108"/>
      <c r="G168" s="1123"/>
      <c r="H168" s="1123"/>
      <c r="I168" s="1123"/>
      <c r="K168" s="119"/>
      <c r="L168" s="41"/>
      <c r="M168" s="41"/>
      <c r="P168" s="130" t="str">
        <f t="shared" si="1"/>
        <v/>
      </c>
      <c r="Q168" s="311"/>
      <c r="R168" s="296"/>
      <c r="S168" s="310"/>
      <c r="T168" s="311"/>
      <c r="U168" s="311"/>
      <c r="V168" s="312"/>
      <c r="W168" s="311"/>
      <c r="X168" s="312"/>
    </row>
    <row r="169" spans="1:24" ht="36.6" customHeight="1" x14ac:dyDescent="0.25">
      <c r="A169" s="112">
        <v>7.19</v>
      </c>
      <c r="B169" s="1122"/>
      <c r="C169" s="1121"/>
      <c r="D169" s="100"/>
      <c r="E169" s="100"/>
      <c r="F169" s="108"/>
      <c r="G169" s="1123"/>
      <c r="H169" s="1123"/>
      <c r="I169" s="1123"/>
      <c r="K169" s="119"/>
      <c r="L169" s="41"/>
      <c r="M169" s="41"/>
      <c r="P169" s="130" t="str">
        <f t="shared" si="1"/>
        <v/>
      </c>
      <c r="Q169" s="311"/>
      <c r="R169" s="296"/>
      <c r="S169" s="310"/>
      <c r="T169" s="311"/>
      <c r="U169" s="311"/>
      <c r="V169" s="312"/>
      <c r="W169" s="311"/>
      <c r="X169" s="312"/>
    </row>
    <row r="170" spans="1:24" ht="36.6" customHeight="1" x14ac:dyDescent="0.25">
      <c r="A170" s="112">
        <v>7.2</v>
      </c>
      <c r="B170" s="1122"/>
      <c r="C170" s="1121"/>
      <c r="D170" s="100"/>
      <c r="E170" s="100"/>
      <c r="F170" s="108"/>
      <c r="G170" s="1123"/>
      <c r="H170" s="1123"/>
      <c r="I170" s="1123"/>
      <c r="K170" s="119"/>
      <c r="L170" s="41"/>
      <c r="M170" s="41"/>
      <c r="P170" s="130" t="str">
        <f t="shared" si="1"/>
        <v/>
      </c>
      <c r="Q170" s="311"/>
      <c r="R170" s="296"/>
      <c r="S170" s="310"/>
      <c r="T170" s="311"/>
      <c r="U170" s="311"/>
      <c r="V170" s="312"/>
      <c r="W170" s="311"/>
      <c r="X170" s="312"/>
    </row>
    <row r="171" spans="1:24" ht="36.6" hidden="1" customHeight="1" x14ac:dyDescent="0.25">
      <c r="A171" s="601">
        <v>7.2</v>
      </c>
      <c r="B171" s="902"/>
      <c r="C171" s="602"/>
      <c r="D171" s="602"/>
      <c r="E171" s="602"/>
      <c r="F171" s="603"/>
      <c r="G171" s="1137"/>
      <c r="H171" s="1137"/>
      <c r="I171" s="1137"/>
      <c r="K171" s="119"/>
      <c r="L171" s="41"/>
      <c r="M171" s="41"/>
      <c r="P171" s="605" t="str">
        <f t="shared" ref="P171:P202" si="2">IF(AND(B171="",C171="",D171="",E171="",F171="",G171=""),"",IF(AND(B171&lt;&gt;"",OR(C171="",E171="",F171="")),"Please add as a minimum Original Baseline, Forecast - Actual, and Milestone Type",IF(AND(C171&lt;&gt;"",D171&lt;&gt;"",C171=D171),"Please delete Rebaseline as same as Original Baseline",IF(AND(OR(E171&lt;&gt;"",C171&lt;&gt;""),E171&lt;&gt;C171,G171=""),CONCATENATE(E171-C171," / ",IF(D171&lt;&gt;"",E171-D171,"-")," days change from the Original Baseline / Rebaseline - please provide reason if considered significant change. If Rebaselined, please provide reason"),IF(D171="",CONCATENATE(E171-C171," days change from the Original Baseline"),CONCATENATE(E171-C171," days change from the Original Baseline; ",E171-D171," days change from the rebaseline"))))))</f>
        <v/>
      </c>
      <c r="Q171" s="311"/>
      <c r="R171" s="296"/>
      <c r="S171" s="310"/>
      <c r="T171" s="311"/>
      <c r="U171" s="311"/>
      <c r="V171" s="312"/>
      <c r="W171" s="311"/>
      <c r="X171" s="312"/>
    </row>
    <row r="172" spans="1:24" ht="36.6" hidden="1" customHeight="1" x14ac:dyDescent="0.25">
      <c r="A172" s="601">
        <v>7.21</v>
      </c>
      <c r="B172" s="604"/>
      <c r="C172" s="602"/>
      <c r="D172" s="602"/>
      <c r="E172" s="602"/>
      <c r="F172" s="603"/>
      <c r="G172" s="1137"/>
      <c r="H172" s="1137"/>
      <c r="I172" s="1137"/>
      <c r="K172" s="119"/>
      <c r="L172" s="41"/>
      <c r="M172" s="41"/>
      <c r="P172" s="605" t="str">
        <f t="shared" si="2"/>
        <v/>
      </c>
      <c r="Q172" s="311"/>
      <c r="R172" s="296"/>
      <c r="S172" s="310"/>
      <c r="T172" s="311"/>
      <c r="U172" s="311"/>
      <c r="V172" s="312"/>
      <c r="W172" s="311"/>
      <c r="X172" s="312"/>
    </row>
    <row r="173" spans="1:24" ht="36.6" hidden="1" customHeight="1" x14ac:dyDescent="0.25">
      <c r="A173" s="601">
        <v>7.22</v>
      </c>
      <c r="B173" s="604"/>
      <c r="C173" s="602"/>
      <c r="D173" s="602"/>
      <c r="E173" s="602"/>
      <c r="F173" s="603"/>
      <c r="G173" s="1137"/>
      <c r="H173" s="1137"/>
      <c r="I173" s="1137"/>
      <c r="K173" s="119"/>
      <c r="L173" s="41"/>
      <c r="M173" s="41"/>
      <c r="P173" s="605" t="str">
        <f t="shared" si="2"/>
        <v/>
      </c>
      <c r="Q173" s="311"/>
      <c r="R173" s="296"/>
      <c r="S173" s="310"/>
      <c r="T173" s="311"/>
      <c r="U173" s="311"/>
      <c r="V173" s="312"/>
      <c r="W173" s="311"/>
      <c r="X173" s="312"/>
    </row>
    <row r="174" spans="1:24" ht="36.6" hidden="1" customHeight="1" x14ac:dyDescent="0.25">
      <c r="A174" s="601">
        <v>7.23</v>
      </c>
      <c r="B174" s="604"/>
      <c r="C174" s="602"/>
      <c r="D174" s="602"/>
      <c r="E174" s="602"/>
      <c r="F174" s="603"/>
      <c r="G174" s="1137"/>
      <c r="H174" s="1137"/>
      <c r="I174" s="1137"/>
      <c r="K174" s="119"/>
      <c r="L174" s="41"/>
      <c r="M174" s="41"/>
      <c r="P174" s="605" t="str">
        <f t="shared" si="2"/>
        <v/>
      </c>
      <c r="Q174" s="311"/>
      <c r="R174" s="296"/>
      <c r="S174" s="310"/>
      <c r="T174" s="311"/>
      <c r="U174" s="311"/>
      <c r="V174" s="312"/>
      <c r="W174" s="311"/>
      <c r="X174" s="312"/>
    </row>
    <row r="175" spans="1:24" ht="36.6" hidden="1" customHeight="1" x14ac:dyDescent="0.25">
      <c r="A175" s="601">
        <v>7.24</v>
      </c>
      <c r="B175" s="604"/>
      <c r="C175" s="602"/>
      <c r="D175" s="602"/>
      <c r="E175" s="602"/>
      <c r="F175" s="603"/>
      <c r="G175" s="1137"/>
      <c r="H175" s="1137"/>
      <c r="I175" s="1137"/>
      <c r="K175" s="119"/>
      <c r="L175" s="41"/>
      <c r="M175" s="41"/>
      <c r="P175" s="605" t="str">
        <f t="shared" si="2"/>
        <v/>
      </c>
      <c r="Q175" s="311"/>
      <c r="R175" s="296"/>
      <c r="S175" s="310"/>
      <c r="T175" s="311"/>
      <c r="U175" s="311"/>
      <c r="V175" s="312"/>
      <c r="W175" s="311"/>
      <c r="X175" s="312"/>
    </row>
    <row r="176" spans="1:24" ht="36.6" hidden="1" customHeight="1" x14ac:dyDescent="0.25">
      <c r="A176" s="601">
        <v>7.25</v>
      </c>
      <c r="B176" s="604"/>
      <c r="C176" s="602"/>
      <c r="D176" s="602"/>
      <c r="E176" s="602"/>
      <c r="F176" s="603"/>
      <c r="G176" s="1137"/>
      <c r="H176" s="1137"/>
      <c r="I176" s="1137"/>
      <c r="K176" s="119"/>
      <c r="L176" s="41"/>
      <c r="M176" s="41"/>
      <c r="P176" s="605" t="str">
        <f t="shared" si="2"/>
        <v/>
      </c>
      <c r="Q176" s="311"/>
      <c r="R176" s="296"/>
      <c r="S176" s="310"/>
      <c r="T176" s="311"/>
      <c r="U176" s="311"/>
      <c r="V176" s="312"/>
      <c r="W176" s="311"/>
      <c r="X176" s="312"/>
    </row>
    <row r="177" spans="1:24" ht="36.6" hidden="1" customHeight="1" x14ac:dyDescent="0.25">
      <c r="A177" s="601">
        <v>7.26</v>
      </c>
      <c r="B177" s="604"/>
      <c r="C177" s="602"/>
      <c r="D177" s="602"/>
      <c r="E177" s="602"/>
      <c r="F177" s="603"/>
      <c r="G177" s="1137"/>
      <c r="H177" s="1137"/>
      <c r="I177" s="1137"/>
      <c r="K177" s="119"/>
      <c r="L177" s="41"/>
      <c r="M177" s="41"/>
      <c r="P177" s="605" t="str">
        <f t="shared" si="2"/>
        <v/>
      </c>
      <c r="Q177" s="311"/>
      <c r="R177" s="296"/>
      <c r="S177" s="310"/>
      <c r="T177" s="311"/>
      <c r="U177" s="311"/>
      <c r="V177" s="312"/>
      <c r="W177" s="311"/>
      <c r="X177" s="312"/>
    </row>
    <row r="178" spans="1:24" ht="36.6" hidden="1" customHeight="1" x14ac:dyDescent="0.25">
      <c r="A178" s="601">
        <v>7.27</v>
      </c>
      <c r="B178" s="604"/>
      <c r="C178" s="602"/>
      <c r="D178" s="602"/>
      <c r="E178" s="602"/>
      <c r="F178" s="603"/>
      <c r="G178" s="1137"/>
      <c r="H178" s="1137"/>
      <c r="I178" s="1137"/>
      <c r="K178" s="119"/>
      <c r="L178" s="41"/>
      <c r="M178" s="41"/>
      <c r="P178" s="605" t="str">
        <f t="shared" si="2"/>
        <v/>
      </c>
      <c r="Q178" s="311"/>
      <c r="R178" s="296"/>
      <c r="S178" s="310"/>
      <c r="T178" s="311"/>
      <c r="U178" s="311"/>
      <c r="V178" s="312"/>
      <c r="W178" s="311"/>
      <c r="X178" s="312"/>
    </row>
    <row r="179" spans="1:24" ht="36.6" hidden="1" customHeight="1" x14ac:dyDescent="0.25">
      <c r="A179" s="601">
        <v>7.28</v>
      </c>
      <c r="B179" s="604"/>
      <c r="C179" s="602"/>
      <c r="D179" s="602"/>
      <c r="E179" s="602"/>
      <c r="F179" s="603"/>
      <c r="G179" s="1137"/>
      <c r="H179" s="1137"/>
      <c r="I179" s="1137"/>
      <c r="K179" s="119"/>
      <c r="L179" s="41"/>
      <c r="M179" s="41"/>
      <c r="P179" s="605" t="str">
        <f t="shared" si="2"/>
        <v/>
      </c>
      <c r="Q179" s="311"/>
      <c r="R179" s="296"/>
      <c r="S179" s="310"/>
      <c r="T179" s="311"/>
      <c r="U179" s="311"/>
      <c r="V179" s="312"/>
      <c r="W179" s="311"/>
      <c r="X179" s="312"/>
    </row>
    <row r="180" spans="1:24" ht="36.6" hidden="1" customHeight="1" x14ac:dyDescent="0.25">
      <c r="A180" s="601">
        <v>7.29</v>
      </c>
      <c r="B180" s="604"/>
      <c r="C180" s="602"/>
      <c r="D180" s="602"/>
      <c r="E180" s="602"/>
      <c r="F180" s="603"/>
      <c r="G180" s="1137"/>
      <c r="H180" s="1137"/>
      <c r="I180" s="1137"/>
      <c r="K180" s="119"/>
      <c r="L180" s="41"/>
      <c r="M180" s="41"/>
      <c r="P180" s="605" t="str">
        <f t="shared" si="2"/>
        <v/>
      </c>
      <c r="Q180" s="311"/>
      <c r="R180" s="296"/>
      <c r="S180" s="310"/>
      <c r="T180" s="311"/>
      <c r="U180" s="311"/>
      <c r="V180" s="312"/>
      <c r="W180" s="311"/>
      <c r="X180" s="312"/>
    </row>
    <row r="181" spans="1:24" ht="36.6" hidden="1" customHeight="1" x14ac:dyDescent="0.25">
      <c r="A181" s="601">
        <v>7.3</v>
      </c>
      <c r="B181" s="604"/>
      <c r="C181" s="602"/>
      <c r="D181" s="602"/>
      <c r="E181" s="602"/>
      <c r="F181" s="603"/>
      <c r="G181" s="1137"/>
      <c r="H181" s="1137"/>
      <c r="I181" s="1137"/>
      <c r="K181" s="119"/>
      <c r="L181" s="41"/>
      <c r="M181" s="41"/>
      <c r="P181" s="605" t="str">
        <f t="shared" si="2"/>
        <v/>
      </c>
      <c r="Q181" s="311"/>
      <c r="R181" s="296"/>
      <c r="S181" s="310"/>
      <c r="T181" s="311"/>
      <c r="U181" s="311"/>
      <c r="V181" s="312"/>
      <c r="W181" s="311"/>
      <c r="X181" s="312"/>
    </row>
    <row r="182" spans="1:24" ht="36.6" hidden="1" customHeight="1" x14ac:dyDescent="0.25">
      <c r="A182" s="601">
        <v>7.31</v>
      </c>
      <c r="B182" s="604"/>
      <c r="C182" s="602"/>
      <c r="D182" s="602"/>
      <c r="E182" s="602"/>
      <c r="F182" s="603"/>
      <c r="G182" s="1137"/>
      <c r="H182" s="1137"/>
      <c r="I182" s="1137"/>
      <c r="K182" s="119"/>
      <c r="L182" s="41"/>
      <c r="M182" s="41"/>
      <c r="P182" s="605" t="str">
        <f t="shared" si="2"/>
        <v/>
      </c>
      <c r="Q182" s="311"/>
      <c r="R182" s="296"/>
      <c r="S182" s="310"/>
      <c r="T182" s="311"/>
      <c r="U182" s="311"/>
      <c r="V182" s="312"/>
      <c r="W182" s="311"/>
      <c r="X182" s="312"/>
    </row>
    <row r="183" spans="1:24" ht="36.6" hidden="1" customHeight="1" x14ac:dyDescent="0.25">
      <c r="A183" s="601">
        <v>7.32</v>
      </c>
      <c r="B183" s="604"/>
      <c r="C183" s="602"/>
      <c r="D183" s="602"/>
      <c r="E183" s="602"/>
      <c r="F183" s="603"/>
      <c r="G183" s="1137"/>
      <c r="H183" s="1137"/>
      <c r="I183" s="1137"/>
      <c r="K183" s="119"/>
      <c r="L183" s="41"/>
      <c r="M183" s="41"/>
      <c r="P183" s="605" t="str">
        <f t="shared" si="2"/>
        <v/>
      </c>
      <c r="Q183" s="311"/>
      <c r="R183" s="296"/>
      <c r="S183" s="310"/>
      <c r="T183" s="311"/>
      <c r="U183" s="311"/>
      <c r="V183" s="312"/>
      <c r="W183" s="311"/>
      <c r="X183" s="312"/>
    </row>
    <row r="184" spans="1:24" ht="36.6" hidden="1" customHeight="1" x14ac:dyDescent="0.25">
      <c r="A184" s="601">
        <v>7.33</v>
      </c>
      <c r="B184" s="604"/>
      <c r="C184" s="602"/>
      <c r="D184" s="602"/>
      <c r="E184" s="602"/>
      <c r="F184" s="603"/>
      <c r="G184" s="1137"/>
      <c r="H184" s="1137"/>
      <c r="I184" s="1137"/>
      <c r="K184" s="119"/>
      <c r="L184" s="41"/>
      <c r="M184" s="41"/>
      <c r="P184" s="605" t="str">
        <f t="shared" si="2"/>
        <v/>
      </c>
      <c r="Q184" s="311"/>
      <c r="R184" s="296"/>
      <c r="S184" s="310"/>
      <c r="T184" s="311"/>
      <c r="U184" s="311"/>
      <c r="V184" s="312"/>
      <c r="W184" s="311"/>
      <c r="X184" s="312"/>
    </row>
    <row r="185" spans="1:24" ht="36.6" hidden="1" customHeight="1" x14ac:dyDescent="0.25">
      <c r="A185" s="601">
        <v>7.34</v>
      </c>
      <c r="B185" s="604"/>
      <c r="C185" s="602"/>
      <c r="D185" s="602"/>
      <c r="E185" s="602"/>
      <c r="F185" s="603"/>
      <c r="G185" s="1137"/>
      <c r="H185" s="1137"/>
      <c r="I185" s="1137"/>
      <c r="K185" s="119"/>
      <c r="L185" s="41"/>
      <c r="M185" s="41"/>
      <c r="P185" s="605" t="str">
        <f t="shared" si="2"/>
        <v/>
      </c>
      <c r="Q185" s="311"/>
      <c r="R185" s="296"/>
      <c r="S185" s="310"/>
      <c r="T185" s="311"/>
      <c r="U185" s="311"/>
      <c r="V185" s="312"/>
      <c r="W185" s="311"/>
      <c r="X185" s="312"/>
    </row>
    <row r="186" spans="1:24" ht="36.6" hidden="1" customHeight="1" x14ac:dyDescent="0.25">
      <c r="A186" s="601">
        <v>7.35</v>
      </c>
      <c r="B186" s="604"/>
      <c r="C186" s="602"/>
      <c r="D186" s="602"/>
      <c r="E186" s="602"/>
      <c r="F186" s="603"/>
      <c r="G186" s="1137"/>
      <c r="H186" s="1137"/>
      <c r="I186" s="1137"/>
      <c r="K186" s="119"/>
      <c r="L186" s="41"/>
      <c r="M186" s="41"/>
      <c r="P186" s="605" t="str">
        <f t="shared" si="2"/>
        <v/>
      </c>
      <c r="Q186" s="311"/>
      <c r="R186" s="296"/>
      <c r="S186" s="310"/>
      <c r="T186" s="311"/>
      <c r="U186" s="311"/>
      <c r="V186" s="312"/>
      <c r="W186" s="311"/>
      <c r="X186" s="312"/>
    </row>
    <row r="187" spans="1:24" ht="36.6" hidden="1" customHeight="1" x14ac:dyDescent="0.25">
      <c r="A187" s="601">
        <v>7.3599999999999897</v>
      </c>
      <c r="B187" s="604"/>
      <c r="C187" s="602"/>
      <c r="D187" s="602"/>
      <c r="E187" s="602"/>
      <c r="F187" s="603"/>
      <c r="G187" s="1137"/>
      <c r="H187" s="1137"/>
      <c r="I187" s="1137"/>
      <c r="K187" s="119"/>
      <c r="L187" s="41"/>
      <c r="M187" s="41"/>
      <c r="P187" s="605" t="str">
        <f t="shared" si="2"/>
        <v/>
      </c>
      <c r="Q187" s="311"/>
      <c r="R187" s="296"/>
      <c r="S187" s="310"/>
      <c r="T187" s="311"/>
      <c r="U187" s="311"/>
      <c r="V187" s="312"/>
      <c r="W187" s="311"/>
      <c r="X187" s="312"/>
    </row>
    <row r="188" spans="1:24" ht="36.6" hidden="1" customHeight="1" x14ac:dyDescent="0.25">
      <c r="A188" s="601">
        <v>7.3699999999999903</v>
      </c>
      <c r="B188" s="604"/>
      <c r="C188" s="602"/>
      <c r="D188" s="602"/>
      <c r="E188" s="602"/>
      <c r="F188" s="603"/>
      <c r="G188" s="1137"/>
      <c r="H188" s="1137"/>
      <c r="I188" s="1137"/>
      <c r="K188" s="119"/>
      <c r="L188" s="41"/>
      <c r="M188" s="41"/>
      <c r="P188" s="605" t="str">
        <f t="shared" si="2"/>
        <v/>
      </c>
      <c r="Q188" s="311"/>
      <c r="R188" s="296"/>
      <c r="S188" s="310"/>
      <c r="T188" s="311"/>
      <c r="U188" s="311"/>
      <c r="V188" s="312"/>
      <c r="W188" s="311"/>
      <c r="X188" s="312"/>
    </row>
    <row r="189" spans="1:24" ht="36.6" hidden="1" customHeight="1" x14ac:dyDescent="0.25">
      <c r="A189" s="601">
        <v>7.3799999999999901</v>
      </c>
      <c r="B189" s="604"/>
      <c r="C189" s="602"/>
      <c r="D189" s="602"/>
      <c r="E189" s="602"/>
      <c r="F189" s="603"/>
      <c r="G189" s="1137"/>
      <c r="H189" s="1137"/>
      <c r="I189" s="1137"/>
      <c r="K189" s="119"/>
      <c r="L189" s="41"/>
      <c r="M189" s="41"/>
      <c r="P189" s="605" t="str">
        <f t="shared" si="2"/>
        <v/>
      </c>
      <c r="Q189" s="311"/>
      <c r="R189" s="296"/>
      <c r="S189" s="310"/>
      <c r="T189" s="311"/>
      <c r="U189" s="311"/>
      <c r="V189" s="312"/>
      <c r="W189" s="311"/>
      <c r="X189" s="312"/>
    </row>
    <row r="190" spans="1:24" ht="36.6" hidden="1" customHeight="1" x14ac:dyDescent="0.25">
      <c r="A190" s="601">
        <v>7.3899999999999899</v>
      </c>
      <c r="B190" s="604"/>
      <c r="C190" s="602"/>
      <c r="D190" s="602"/>
      <c r="E190" s="602"/>
      <c r="F190" s="603"/>
      <c r="G190" s="1137"/>
      <c r="H190" s="1137"/>
      <c r="I190" s="1137"/>
      <c r="K190" s="119"/>
      <c r="L190" s="41"/>
      <c r="M190" s="41"/>
      <c r="P190" s="605" t="str">
        <f t="shared" si="2"/>
        <v/>
      </c>
      <c r="Q190" s="311"/>
      <c r="R190" s="296"/>
      <c r="S190" s="310"/>
      <c r="T190" s="311"/>
      <c r="U190" s="311"/>
      <c r="V190" s="312"/>
      <c r="W190" s="311"/>
      <c r="X190" s="312"/>
    </row>
    <row r="191" spans="1:24" ht="36.6" hidden="1" customHeight="1" x14ac:dyDescent="0.25">
      <c r="A191" s="601">
        <v>7.3999999999999897</v>
      </c>
      <c r="B191" s="604"/>
      <c r="C191" s="602"/>
      <c r="D191" s="602"/>
      <c r="E191" s="602"/>
      <c r="F191" s="603"/>
      <c r="G191" s="1137"/>
      <c r="H191" s="1137"/>
      <c r="I191" s="1137"/>
      <c r="K191" s="119"/>
      <c r="L191" s="41"/>
      <c r="M191" s="41"/>
      <c r="P191" s="605" t="str">
        <f t="shared" si="2"/>
        <v/>
      </c>
      <c r="Q191" s="311"/>
      <c r="R191" s="296"/>
      <c r="S191" s="310"/>
      <c r="T191" s="311"/>
      <c r="U191" s="311"/>
      <c r="V191" s="312"/>
      <c r="W191" s="311"/>
      <c r="X191" s="312"/>
    </row>
    <row r="192" spans="1:24" ht="36.6" hidden="1" customHeight="1" x14ac:dyDescent="0.25">
      <c r="A192" s="601">
        <v>7.4099999999999904</v>
      </c>
      <c r="B192" s="604"/>
      <c r="C192" s="602"/>
      <c r="D192" s="602"/>
      <c r="E192" s="602"/>
      <c r="F192" s="603"/>
      <c r="G192" s="1137"/>
      <c r="H192" s="1137"/>
      <c r="I192" s="1137"/>
      <c r="K192" s="119"/>
      <c r="L192" s="41"/>
      <c r="M192" s="41"/>
      <c r="P192" s="605" t="str">
        <f t="shared" si="2"/>
        <v/>
      </c>
      <c r="Q192" s="311"/>
      <c r="R192" s="296"/>
      <c r="S192" s="310"/>
      <c r="T192" s="311"/>
      <c r="U192" s="311"/>
      <c r="V192" s="312"/>
      <c r="W192" s="311"/>
      <c r="X192" s="312"/>
    </row>
    <row r="193" spans="1:24" ht="36.6" hidden="1" customHeight="1" x14ac:dyDescent="0.25">
      <c r="A193" s="601">
        <v>7.4199999999999902</v>
      </c>
      <c r="B193" s="604"/>
      <c r="C193" s="602"/>
      <c r="D193" s="602"/>
      <c r="E193" s="602"/>
      <c r="F193" s="603"/>
      <c r="G193" s="1137"/>
      <c r="H193" s="1137"/>
      <c r="I193" s="1137"/>
      <c r="K193" s="119"/>
      <c r="L193" s="41"/>
      <c r="M193" s="41"/>
      <c r="P193" s="605" t="str">
        <f t="shared" si="2"/>
        <v/>
      </c>
      <c r="Q193" s="311"/>
      <c r="R193" s="296"/>
      <c r="S193" s="310"/>
      <c r="T193" s="311"/>
      <c r="U193" s="311"/>
      <c r="V193" s="312"/>
      <c r="W193" s="311"/>
      <c r="X193" s="312"/>
    </row>
    <row r="194" spans="1:24" ht="36.6" hidden="1" customHeight="1" x14ac:dyDescent="0.25">
      <c r="A194" s="601">
        <v>7.4299999999999899</v>
      </c>
      <c r="B194" s="604"/>
      <c r="C194" s="602"/>
      <c r="D194" s="602"/>
      <c r="E194" s="602"/>
      <c r="F194" s="603"/>
      <c r="G194" s="1137"/>
      <c r="H194" s="1137"/>
      <c r="I194" s="1137"/>
      <c r="K194" s="119"/>
      <c r="L194" s="41"/>
      <c r="M194" s="41"/>
      <c r="P194" s="605" t="str">
        <f t="shared" si="2"/>
        <v/>
      </c>
      <c r="Q194" s="311"/>
      <c r="R194" s="296"/>
      <c r="S194" s="310"/>
      <c r="T194" s="311"/>
      <c r="U194" s="311"/>
      <c r="V194" s="312"/>
      <c r="W194" s="311"/>
      <c r="X194" s="312"/>
    </row>
    <row r="195" spans="1:24" ht="36.6" hidden="1" customHeight="1" x14ac:dyDescent="0.25">
      <c r="A195" s="601">
        <v>7.4399999999999897</v>
      </c>
      <c r="B195" s="604"/>
      <c r="C195" s="602"/>
      <c r="D195" s="602"/>
      <c r="E195" s="602"/>
      <c r="F195" s="603"/>
      <c r="G195" s="1137"/>
      <c r="H195" s="1137"/>
      <c r="I195" s="1137"/>
      <c r="K195" s="119"/>
      <c r="L195" s="41"/>
      <c r="M195" s="41"/>
      <c r="P195" s="605" t="str">
        <f t="shared" si="2"/>
        <v/>
      </c>
      <c r="Q195" s="311"/>
      <c r="R195" s="296"/>
      <c r="S195" s="310"/>
      <c r="T195" s="311"/>
      <c r="U195" s="311"/>
      <c r="V195" s="312"/>
      <c r="W195" s="311"/>
      <c r="X195" s="312"/>
    </row>
    <row r="196" spans="1:24" ht="36.6" hidden="1" customHeight="1" x14ac:dyDescent="0.25">
      <c r="A196" s="601">
        <v>7.4499999999999904</v>
      </c>
      <c r="B196" s="604"/>
      <c r="C196" s="602"/>
      <c r="D196" s="602"/>
      <c r="E196" s="602"/>
      <c r="F196" s="603"/>
      <c r="G196" s="1137"/>
      <c r="H196" s="1137"/>
      <c r="I196" s="1137"/>
      <c r="K196" s="119"/>
      <c r="L196" s="41"/>
      <c r="M196" s="41"/>
      <c r="P196" s="605" t="str">
        <f t="shared" si="2"/>
        <v/>
      </c>
      <c r="Q196" s="311"/>
      <c r="R196" s="296"/>
      <c r="S196" s="310"/>
      <c r="T196" s="311"/>
      <c r="U196" s="311"/>
      <c r="V196" s="312"/>
      <c r="W196" s="311"/>
      <c r="X196" s="312"/>
    </row>
    <row r="197" spans="1:24" ht="36.6" hidden="1" customHeight="1" x14ac:dyDescent="0.25">
      <c r="A197" s="601">
        <v>7.4599999999999902</v>
      </c>
      <c r="B197" s="604"/>
      <c r="C197" s="602"/>
      <c r="D197" s="602"/>
      <c r="E197" s="602"/>
      <c r="F197" s="603"/>
      <c r="G197" s="1137"/>
      <c r="H197" s="1137"/>
      <c r="I197" s="1137"/>
      <c r="K197" s="119"/>
      <c r="L197" s="41"/>
      <c r="M197" s="41"/>
      <c r="P197" s="605" t="str">
        <f t="shared" si="2"/>
        <v/>
      </c>
      <c r="Q197" s="311"/>
      <c r="R197" s="296"/>
      <c r="S197" s="310"/>
      <c r="T197" s="311"/>
      <c r="U197" s="311"/>
      <c r="V197" s="312"/>
      <c r="W197" s="311"/>
      <c r="X197" s="312"/>
    </row>
    <row r="198" spans="1:24" ht="36.6" hidden="1" customHeight="1" x14ac:dyDescent="0.25">
      <c r="A198" s="601">
        <v>7.46999999999999</v>
      </c>
      <c r="B198" s="604"/>
      <c r="C198" s="602"/>
      <c r="D198" s="602"/>
      <c r="E198" s="602"/>
      <c r="F198" s="603"/>
      <c r="G198" s="1137"/>
      <c r="H198" s="1137"/>
      <c r="I198" s="1137"/>
      <c r="K198" s="119"/>
      <c r="L198" s="41"/>
      <c r="M198" s="41"/>
      <c r="P198" s="605" t="str">
        <f t="shared" si="2"/>
        <v/>
      </c>
      <c r="Q198" s="311"/>
      <c r="R198" s="296"/>
      <c r="S198" s="310"/>
      <c r="T198" s="311"/>
      <c r="U198" s="311"/>
      <c r="V198" s="312"/>
      <c r="W198" s="311"/>
      <c r="X198" s="312"/>
    </row>
    <row r="199" spans="1:24" ht="36.6" hidden="1" customHeight="1" x14ac:dyDescent="0.25">
      <c r="A199" s="601">
        <v>7.4799999999999898</v>
      </c>
      <c r="B199" s="604"/>
      <c r="C199" s="602"/>
      <c r="D199" s="602"/>
      <c r="E199" s="602"/>
      <c r="F199" s="603"/>
      <c r="G199" s="1137"/>
      <c r="H199" s="1137"/>
      <c r="I199" s="1137"/>
      <c r="K199" s="119"/>
      <c r="L199" s="41"/>
      <c r="M199" s="41"/>
      <c r="P199" s="605" t="str">
        <f t="shared" si="2"/>
        <v/>
      </c>
      <c r="Q199" s="311"/>
      <c r="R199" s="296"/>
      <c r="S199" s="310"/>
      <c r="T199" s="311"/>
      <c r="U199" s="311"/>
      <c r="V199" s="312"/>
      <c r="W199" s="311"/>
      <c r="X199" s="312"/>
    </row>
    <row r="200" spans="1:24" ht="36.6" hidden="1" customHeight="1" x14ac:dyDescent="0.25">
      <c r="A200" s="601">
        <v>7.4899999999999904</v>
      </c>
      <c r="B200" s="604"/>
      <c r="C200" s="602"/>
      <c r="D200" s="602"/>
      <c r="E200" s="602"/>
      <c r="F200" s="603"/>
      <c r="G200" s="1137"/>
      <c r="H200" s="1137"/>
      <c r="I200" s="1137"/>
      <c r="K200" s="119"/>
      <c r="L200" s="41"/>
      <c r="M200" s="41"/>
      <c r="P200" s="605" t="str">
        <f t="shared" si="2"/>
        <v/>
      </c>
      <c r="Q200" s="311"/>
      <c r="R200" s="296"/>
      <c r="S200" s="310"/>
      <c r="T200" s="311"/>
      <c r="U200" s="311"/>
      <c r="V200" s="312"/>
      <c r="W200" s="311"/>
      <c r="X200" s="312"/>
    </row>
    <row r="201" spans="1:24" ht="36.6" hidden="1" customHeight="1" x14ac:dyDescent="0.25">
      <c r="A201" s="601">
        <v>7.4999999999999902</v>
      </c>
      <c r="B201" s="604"/>
      <c r="C201" s="602"/>
      <c r="D201" s="602"/>
      <c r="E201" s="602"/>
      <c r="F201" s="603"/>
      <c r="G201" s="1137"/>
      <c r="H201" s="1137"/>
      <c r="I201" s="1137"/>
      <c r="K201" s="119"/>
      <c r="L201" s="41"/>
      <c r="M201" s="41"/>
      <c r="P201" s="605" t="str">
        <f t="shared" si="2"/>
        <v/>
      </c>
      <c r="Q201" s="311"/>
      <c r="R201" s="296"/>
      <c r="S201" s="310"/>
      <c r="T201" s="311"/>
      <c r="U201" s="311"/>
      <c r="V201" s="312"/>
      <c r="W201" s="311"/>
      <c r="X201" s="312"/>
    </row>
    <row r="202" spans="1:24" ht="36.6" hidden="1" customHeight="1" x14ac:dyDescent="0.25">
      <c r="A202" s="601">
        <v>7.50999999999999</v>
      </c>
      <c r="B202" s="604"/>
      <c r="C202" s="602"/>
      <c r="D202" s="602"/>
      <c r="E202" s="602"/>
      <c r="F202" s="603"/>
      <c r="G202" s="1137"/>
      <c r="H202" s="1137"/>
      <c r="I202" s="1137"/>
      <c r="K202" s="119"/>
      <c r="L202" s="41"/>
      <c r="M202" s="41"/>
      <c r="P202" s="605" t="str">
        <f t="shared" si="2"/>
        <v/>
      </c>
      <c r="Q202" s="311"/>
      <c r="R202" s="296"/>
      <c r="S202" s="310"/>
      <c r="T202" s="311"/>
      <c r="U202" s="311"/>
      <c r="V202" s="312"/>
      <c r="W202" s="311"/>
      <c r="X202" s="312"/>
    </row>
    <row r="203" spans="1:24" ht="7.5" customHeight="1" x14ac:dyDescent="0.25">
      <c r="B203" s="107"/>
      <c r="C203" s="9"/>
      <c r="D203" s="9"/>
      <c r="E203" s="8"/>
      <c r="F203" s="33"/>
      <c r="G203" s="67"/>
      <c r="H203" s="67"/>
      <c r="I203" s="67"/>
      <c r="K203" s="119"/>
      <c r="L203" s="41"/>
      <c r="M203" s="41"/>
      <c r="P203" s="132"/>
      <c r="Q203" s="311"/>
      <c r="R203" s="296"/>
      <c r="S203" s="310"/>
      <c r="T203" s="311"/>
      <c r="U203" s="311"/>
      <c r="V203" s="312"/>
      <c r="W203" s="311"/>
      <c r="X203" s="312"/>
    </row>
    <row r="204" spans="1:24" s="11" customFormat="1" ht="6" customHeight="1" x14ac:dyDescent="0.25">
      <c r="A204" s="113"/>
      <c r="B204" s="50"/>
      <c r="C204" s="9"/>
      <c r="D204" s="9"/>
      <c r="E204" s="8"/>
      <c r="F204" s="33"/>
      <c r="G204" s="67"/>
      <c r="H204" s="67"/>
      <c r="I204" s="67"/>
      <c r="J204" s="47"/>
      <c r="K204" s="119"/>
      <c r="L204" s="41"/>
      <c r="M204" s="41"/>
      <c r="N204" s="85"/>
      <c r="O204" s="85"/>
      <c r="P204" s="132"/>
      <c r="Q204" s="311"/>
      <c r="R204" s="296"/>
      <c r="S204" s="310"/>
      <c r="T204" s="311"/>
      <c r="U204" s="311"/>
      <c r="V204" s="312"/>
      <c r="W204" s="311"/>
      <c r="X204" s="312"/>
    </row>
    <row r="205" spans="1:24" ht="18.75" x14ac:dyDescent="0.25">
      <c r="A205" s="1001">
        <v>8</v>
      </c>
      <c r="B205" s="1165" t="s">
        <v>145</v>
      </c>
      <c r="C205" s="1166"/>
      <c r="D205" s="1166"/>
      <c r="E205" s="1166"/>
      <c r="F205" s="1166"/>
      <c r="G205" s="1166"/>
      <c r="H205" s="1166"/>
      <c r="I205" s="1166"/>
      <c r="K205" s="119"/>
      <c r="L205" s="17"/>
      <c r="M205" s="17"/>
      <c r="P205" s="132"/>
      <c r="Q205" s="311"/>
      <c r="R205" s="296"/>
      <c r="S205" s="310"/>
      <c r="T205" s="311"/>
      <c r="U205" s="311"/>
      <c r="V205" s="312"/>
      <c r="W205" s="311"/>
      <c r="X205" s="312"/>
    </row>
    <row r="206" spans="1:24" ht="3.95" customHeight="1" x14ac:dyDescent="0.25">
      <c r="B206" s="51"/>
      <c r="C206" s="59"/>
      <c r="D206" s="59"/>
      <c r="E206" s="59"/>
      <c r="F206" s="60"/>
      <c r="G206" s="59"/>
      <c r="H206" s="59"/>
      <c r="I206" s="59"/>
      <c r="K206" s="119"/>
      <c r="L206" s="62"/>
      <c r="M206" s="62"/>
      <c r="P206" s="132"/>
      <c r="Q206" s="311"/>
      <c r="R206" s="296"/>
      <c r="S206" s="310"/>
      <c r="T206" s="311"/>
      <c r="U206" s="311"/>
      <c r="V206" s="312"/>
      <c r="W206" s="311"/>
      <c r="X206" s="312"/>
    </row>
    <row r="207" spans="1:24" x14ac:dyDescent="0.25">
      <c r="A207" s="112">
        <v>8.01</v>
      </c>
      <c r="B207" s="45" t="s">
        <v>45</v>
      </c>
      <c r="C207" s="75" t="s">
        <v>2</v>
      </c>
      <c r="D207" s="1172"/>
      <c r="E207" s="1172"/>
      <c r="F207" s="1175" t="s">
        <v>144</v>
      </c>
      <c r="G207" s="1175"/>
      <c r="H207" s="1172"/>
      <c r="I207" s="1172"/>
      <c r="K207" s="119"/>
      <c r="L207" s="1"/>
      <c r="M207" s="1"/>
      <c r="O207" s="120"/>
      <c r="P207" s="132" t="str">
        <f>IF(OR(D207="",H207=""),"Please complete both using the drop downs","")</f>
        <v>Please complete both using the drop downs</v>
      </c>
      <c r="Q207" s="311"/>
      <c r="R207" s="296"/>
      <c r="S207" s="310"/>
      <c r="T207" s="311"/>
      <c r="U207" s="311"/>
      <c r="V207" s="312"/>
      <c r="W207" s="311"/>
      <c r="X207" s="312"/>
    </row>
    <row r="208" spans="1:24" ht="33" customHeight="1" x14ac:dyDescent="0.25">
      <c r="A208" s="112">
        <v>8.02</v>
      </c>
      <c r="B208" s="45" t="s">
        <v>46</v>
      </c>
      <c r="C208" s="1152"/>
      <c r="D208" s="1152"/>
      <c r="E208" s="1152"/>
      <c r="F208" s="1152"/>
      <c r="G208" s="1152"/>
      <c r="H208" s="1152"/>
      <c r="I208" s="1152"/>
      <c r="K208" s="119"/>
      <c r="L208" s="1"/>
      <c r="M208" s="1"/>
      <c r="P208" s="130" t="str">
        <f>IF(AND(OR(D207="Real",H207="Real"),C208=""),"As selected 'Real', please complete using drop down",IF(AND(D207="Nominal",H207="Nominal",C208&lt;&gt;""),"As 8.01 both state Nominal, this field should be blank",""))</f>
        <v/>
      </c>
      <c r="Q208" s="311"/>
      <c r="R208" s="296"/>
      <c r="S208" s="310"/>
      <c r="T208" s="311"/>
      <c r="U208" s="311"/>
      <c r="V208" s="312"/>
      <c r="W208" s="311"/>
      <c r="X208" s="312"/>
    </row>
    <row r="209" spans="1:24" ht="32.25" customHeight="1" x14ac:dyDescent="0.25">
      <c r="A209" s="112">
        <v>8.0299999999999994</v>
      </c>
      <c r="B209" s="45" t="s">
        <v>143</v>
      </c>
      <c r="C209" s="1178"/>
      <c r="D209" s="1178"/>
      <c r="E209" s="1178"/>
      <c r="F209" s="1178"/>
      <c r="G209" s="1178"/>
      <c r="H209" s="1178"/>
      <c r="I209" s="1178"/>
      <c r="K209" s="119"/>
      <c r="L209" s="42"/>
      <c r="M209" s="42"/>
      <c r="P209" s="130" t="str">
        <f>IF(AND(OR(D207="Real",H207="Real"),C209=""),"As selected 'Real', please complete using drop down",IF(AND(D207="Nominal",H207="Nominal",C208&lt;&gt;""),"As 8.01 both state Nominal, this field should be blank",""))</f>
        <v/>
      </c>
      <c r="Q209" s="311"/>
      <c r="R209" s="296" t="s">
        <v>1866</v>
      </c>
      <c r="S209" s="310"/>
      <c r="T209" s="311"/>
      <c r="U209" s="311"/>
      <c r="V209" s="312"/>
      <c r="W209" s="311"/>
      <c r="X209" s="312"/>
    </row>
    <row r="210" spans="1:24" x14ac:dyDescent="0.25">
      <c r="A210" s="112">
        <v>8.0399999999999991</v>
      </c>
      <c r="B210" s="45" t="s">
        <v>131</v>
      </c>
      <c r="C210" s="1178"/>
      <c r="D210" s="1178"/>
      <c r="E210" s="1178"/>
      <c r="F210" s="1178"/>
      <c r="G210" s="1178"/>
      <c r="H210" s="1178"/>
      <c r="I210" s="1178"/>
      <c r="K210" s="119"/>
      <c r="L210" s="42"/>
      <c r="M210" s="42"/>
      <c r="P210" s="133" t="str">
        <f>IF(C210="","Please complete using drop down","")</f>
        <v>Please complete using drop down</v>
      </c>
      <c r="Q210" s="311"/>
      <c r="R210" s="296"/>
      <c r="S210" s="310"/>
      <c r="T210" s="311"/>
      <c r="U210" s="311"/>
      <c r="V210" s="312"/>
      <c r="W210" s="311"/>
      <c r="X210" s="312"/>
    </row>
    <row r="211" spans="1:24" ht="30" x14ac:dyDescent="0.25">
      <c r="A211" s="112" t="s">
        <v>510</v>
      </c>
      <c r="B211" s="45" t="s">
        <v>142</v>
      </c>
      <c r="C211" s="1174"/>
      <c r="D211" s="1174"/>
      <c r="E211" s="1174"/>
      <c r="F211" s="1174"/>
      <c r="G211" s="1174"/>
      <c r="H211" s="1174"/>
      <c r="I211" s="1174"/>
      <c r="K211" s="119"/>
      <c r="L211" s="62"/>
      <c r="M211" s="62"/>
      <c r="P211" s="133" t="str">
        <f>IF(AND(C210="Other",C211=""),"As selected 'Other', please complete","")</f>
        <v/>
      </c>
      <c r="Q211" s="311"/>
      <c r="R211" s="296"/>
      <c r="S211" s="310"/>
      <c r="T211" s="311"/>
      <c r="U211" s="311"/>
      <c r="V211" s="312"/>
      <c r="W211" s="311"/>
      <c r="X211" s="312"/>
    </row>
    <row r="212" spans="1:24" ht="60" x14ac:dyDescent="0.25">
      <c r="A212" s="112">
        <v>8.0500000000000007</v>
      </c>
      <c r="B212" s="628" t="s">
        <v>343</v>
      </c>
      <c r="C212" s="1174"/>
      <c r="D212" s="1174"/>
      <c r="E212" s="1174"/>
      <c r="F212" s="1174"/>
      <c r="G212" s="1174"/>
      <c r="H212" s="1174"/>
      <c r="I212" s="1174"/>
      <c r="K212" s="119"/>
      <c r="L212" s="62"/>
      <c r="M212" s="62"/>
      <c r="P212" s="130" t="str">
        <f>IF(AND(D32="Programme",C212=""),"As this is a programme, an NPV need only be added if available",IF(AND(D32&lt;&gt;"Programme",C212=""),"Please Complete",""))</f>
        <v>As this is a programme, an NPV need only be added if available</v>
      </c>
      <c r="Q212" s="311"/>
      <c r="R212" s="296"/>
      <c r="S212" s="310"/>
      <c r="T212" s="311"/>
      <c r="U212" s="311"/>
      <c r="V212" s="312"/>
      <c r="W212" s="311"/>
      <c r="X212" s="312"/>
    </row>
    <row r="213" spans="1:24" ht="90" customHeight="1" x14ac:dyDescent="0.25">
      <c r="A213" s="112" t="s">
        <v>2302</v>
      </c>
      <c r="B213" s="1124" t="s">
        <v>2935</v>
      </c>
      <c r="C213" s="1125"/>
      <c r="D213" s="1125"/>
      <c r="E213" s="1126"/>
      <c r="F213" s="1174"/>
      <c r="G213" s="1174"/>
      <c r="H213" s="1174"/>
      <c r="I213" s="1174"/>
      <c r="K213" s="119"/>
      <c r="L213" s="62"/>
      <c r="M213" s="62"/>
      <c r="P213" s="130" t="str">
        <f>IF(F213="","Please Complete","")</f>
        <v>Please Complete</v>
      </c>
      <c r="Q213" s="311"/>
      <c r="R213" s="296"/>
      <c r="S213" s="1006"/>
      <c r="T213" s="311"/>
      <c r="U213" s="311"/>
      <c r="V213" s="312"/>
      <c r="W213" s="311"/>
      <c r="X213" s="312"/>
    </row>
    <row r="214" spans="1:24" x14ac:dyDescent="0.25">
      <c r="A214" s="112">
        <v>8.06</v>
      </c>
      <c r="B214" s="1177" t="s">
        <v>2222</v>
      </c>
      <c r="C214" s="1177"/>
      <c r="D214" s="1177"/>
      <c r="E214" s="1177"/>
      <c r="F214" s="1167">
        <f>G242</f>
        <v>0</v>
      </c>
      <c r="G214" s="1168"/>
      <c r="H214" s="1168"/>
      <c r="I214" s="1168"/>
      <c r="K214" s="119"/>
      <c r="L214" s="62"/>
      <c r="M214" s="62"/>
      <c r="O214" s="575"/>
      <c r="P214" s="130" t="str">
        <f>IF(F214="","Please Complete","")</f>
        <v/>
      </c>
      <c r="Q214" s="311"/>
      <c r="R214" s="296"/>
      <c r="S214" s="1006"/>
      <c r="T214" s="311"/>
      <c r="U214" s="311"/>
      <c r="V214" s="312"/>
      <c r="W214" s="311"/>
      <c r="X214" s="312"/>
    </row>
    <row r="215" spans="1:24" ht="15" customHeight="1" x14ac:dyDescent="0.25">
      <c r="A215" s="112">
        <v>8.07</v>
      </c>
      <c r="B215" s="1145" t="s">
        <v>2223</v>
      </c>
      <c r="C215" s="1145"/>
      <c r="D215" s="1145"/>
      <c r="E215" s="1145"/>
      <c r="F215" s="1181">
        <f>G266</f>
        <v>0</v>
      </c>
      <c r="G215" s="1182"/>
      <c r="H215" s="1182"/>
      <c r="I215" s="1183"/>
      <c r="K215" s="119"/>
      <c r="L215" s="62"/>
      <c r="M215" s="62"/>
      <c r="P215" s="130" t="str">
        <f>IF(F215="","Please Complete","")</f>
        <v/>
      </c>
      <c r="Q215" s="311"/>
      <c r="R215" s="296"/>
      <c r="S215" s="1006"/>
      <c r="T215" s="311"/>
      <c r="U215" s="311"/>
      <c r="V215" s="312"/>
      <c r="W215" s="311"/>
      <c r="X215" s="312"/>
    </row>
    <row r="216" spans="1:24" x14ac:dyDescent="0.25">
      <c r="A216" s="112">
        <v>8.08</v>
      </c>
      <c r="B216" s="1145" t="s">
        <v>2224</v>
      </c>
      <c r="C216" s="1145"/>
      <c r="D216" s="1145"/>
      <c r="E216" s="1145"/>
      <c r="F216" s="1167">
        <f>I242</f>
        <v>0</v>
      </c>
      <c r="G216" s="1168"/>
      <c r="H216" s="1168"/>
      <c r="I216" s="1168"/>
      <c r="K216" s="119"/>
      <c r="L216" s="62"/>
      <c r="M216" s="62"/>
      <c r="P216" s="130" t="str">
        <f>IF(F216="","Please Complete","")</f>
        <v/>
      </c>
      <c r="Q216" s="311"/>
      <c r="R216" s="296"/>
      <c r="S216" s="1006"/>
      <c r="T216" s="311"/>
      <c r="U216" s="311"/>
      <c r="V216" s="312"/>
      <c r="W216" s="311"/>
      <c r="X216" s="312"/>
    </row>
    <row r="217" spans="1:24" ht="43.5" customHeight="1" x14ac:dyDescent="0.25">
      <c r="B217" s="1169" t="s">
        <v>2225</v>
      </c>
      <c r="C217" s="1170"/>
      <c r="D217" s="1170"/>
      <c r="E217" s="1171"/>
      <c r="F217" s="1184">
        <f>SUM(F214+F215+F216)</f>
        <v>0</v>
      </c>
      <c r="G217" s="1184"/>
      <c r="H217" s="1184"/>
      <c r="I217" s="1184"/>
      <c r="K217" s="119"/>
      <c r="L217" s="62"/>
      <c r="M217" s="62"/>
      <c r="P217" s="130" t="str">
        <f>IF(OR(E141="",E142=""),"",IF(E141=E142,"Cell F213 and Cell F217 MUST be the same due to the two END DATEs being the same",IF(E141&gt;E142,"There is an error in the two END DATES above as Project End Date must not be after BC End Date - please relook at the dates","Cell F217 MUST be higher than cell F213, as the BC End Date is later than the Project End Date ")))</f>
        <v/>
      </c>
      <c r="Q217" s="311"/>
      <c r="R217" s="296"/>
      <c r="S217" s="1006"/>
      <c r="T217" s="311"/>
      <c r="U217" s="311"/>
      <c r="V217" s="312"/>
      <c r="W217" s="311"/>
      <c r="X217" s="312"/>
    </row>
    <row r="218" spans="1:24" ht="7.5" customHeight="1" x14ac:dyDescent="0.25">
      <c r="B218" s="28"/>
      <c r="C218" s="61"/>
      <c r="D218" s="61"/>
      <c r="E218" s="61"/>
      <c r="F218" s="63"/>
      <c r="G218" s="61"/>
      <c r="H218" s="61"/>
      <c r="I218" s="61"/>
      <c r="K218" s="119"/>
      <c r="L218" s="62"/>
      <c r="M218" s="62"/>
      <c r="P218" s="132"/>
      <c r="Q218" s="311"/>
      <c r="R218" s="296"/>
      <c r="S218" s="310"/>
      <c r="T218" s="311"/>
      <c r="U218" s="311"/>
      <c r="V218" s="312"/>
      <c r="W218" s="311"/>
      <c r="X218" s="312"/>
    </row>
    <row r="219" spans="1:24" ht="6" customHeight="1" x14ac:dyDescent="0.25">
      <c r="B219" s="28"/>
      <c r="C219" s="1"/>
      <c r="D219" s="1"/>
      <c r="E219" s="2"/>
      <c r="F219" s="28"/>
      <c r="G219" s="2"/>
      <c r="H219" s="2"/>
      <c r="I219" s="2"/>
      <c r="K219" s="119"/>
      <c r="L219" s="1"/>
      <c r="M219" s="1"/>
      <c r="P219" s="132"/>
      <c r="Q219" s="311"/>
      <c r="R219" s="296"/>
      <c r="S219" s="310"/>
      <c r="T219" s="311"/>
      <c r="U219" s="311"/>
      <c r="V219" s="312"/>
      <c r="W219" s="311"/>
      <c r="X219" s="312"/>
    </row>
    <row r="220" spans="1:24" ht="409.6" customHeight="1" x14ac:dyDescent="0.25">
      <c r="A220" s="112">
        <v>8.09</v>
      </c>
      <c r="B220" s="45" t="s">
        <v>2226</v>
      </c>
      <c r="C220" s="1164"/>
      <c r="D220" s="1164"/>
      <c r="E220" s="1164"/>
      <c r="F220" s="1164"/>
      <c r="G220" s="1164"/>
      <c r="H220" s="1164"/>
      <c r="I220" s="1164"/>
      <c r="K220" s="119"/>
      <c r="L220" s="1"/>
      <c r="M220" s="1"/>
      <c r="O220" s="120"/>
      <c r="P220" s="130" t="str">
        <f>CONCATENATE("GUIDANCE: This MANDATORY commentary (related to the Resource and Capital tables below) should be clear, simple, with no acronyms and should (1) explain any significant difference"," ","between baselines and forecast/actual, re-baselining of costs, or significant changes to the profile of spend due to delays in the delivery timetable;"," ","(2) explain any spend after the project has completed as per the end date;"," ","(3) explain why specific costs that may be assumed to be present (for example, the project description leads us to think they should be there) are not present eg forecast or baseline; CDEL or RDEL; One off costs, Old or New recurring costs;"," ","(4) Any other information to provide context that you feel is important")</f>
        <v>GUIDANCE: This MANDATORY commentary (related to the Resource and Capital tables below) should be clear, simple, with no acronyms and should (1) explain any significant difference between baselines and forecast/actual, re-baselining of costs, or significant changes to the profile of spend due to delays in the delivery timetable; (2) explain any spend after the project has completed as per the end date; (3) explain why specific costs that may be assumed to be present (for example, the project description leads us to think they should be there) are not present eg forecast or baseline; CDEL or RDEL; One off costs, Old or New recurring costs; (4) Any other information to provide context that you feel is important</v>
      </c>
      <c r="Q220" s="311"/>
      <c r="R220" s="296"/>
      <c r="S220" s="1006"/>
      <c r="T220" s="311"/>
      <c r="U220" s="311"/>
      <c r="V220" s="312"/>
      <c r="W220" s="311"/>
      <c r="X220" s="312"/>
    </row>
    <row r="221" spans="1:24" ht="14.65" customHeight="1" x14ac:dyDescent="0.25">
      <c r="B221" s="28"/>
      <c r="C221" s="28"/>
      <c r="D221" s="28"/>
      <c r="E221" s="28"/>
      <c r="F221" s="28"/>
      <c r="G221" s="28"/>
      <c r="H221" s="28"/>
      <c r="I221" s="28"/>
      <c r="K221" s="119"/>
      <c r="L221" s="1"/>
      <c r="M221" s="1"/>
      <c r="P221" s="132"/>
      <c r="Q221" s="311"/>
      <c r="R221" s="296"/>
      <c r="S221" s="310"/>
      <c r="T221" s="311"/>
      <c r="U221" s="311"/>
      <c r="V221" s="312"/>
      <c r="W221" s="311"/>
      <c r="X221" s="312"/>
    </row>
    <row r="222" spans="1:24" ht="5.25" customHeight="1" x14ac:dyDescent="0.25">
      <c r="B222" s="28"/>
      <c r="C222" s="1"/>
      <c r="D222" s="1"/>
      <c r="E222" s="2"/>
      <c r="F222" s="28"/>
      <c r="G222" s="2"/>
      <c r="H222" s="2"/>
      <c r="I222" s="2"/>
      <c r="K222" s="119"/>
      <c r="L222" s="1"/>
      <c r="M222" s="1"/>
      <c r="P222" s="132"/>
      <c r="Q222" s="311"/>
      <c r="R222" s="296"/>
      <c r="S222" s="310"/>
      <c r="T222" s="311"/>
      <c r="U222" s="311"/>
      <c r="V222" s="312"/>
      <c r="W222" s="311"/>
      <c r="X222" s="312"/>
    </row>
    <row r="223" spans="1:24" ht="108" customHeight="1" x14ac:dyDescent="0.25">
      <c r="B223" s="1173" t="s">
        <v>2116</v>
      </c>
      <c r="C223" s="1173"/>
      <c r="D223" s="748" t="s">
        <v>2216</v>
      </c>
      <c r="E223" s="746" t="s">
        <v>2217</v>
      </c>
      <c r="F223" s="745" t="s">
        <v>2218</v>
      </c>
      <c r="G223" s="747" t="s">
        <v>2219</v>
      </c>
      <c r="H223" s="4"/>
      <c r="I223" s="76" t="s">
        <v>2233</v>
      </c>
      <c r="K223" s="119"/>
      <c r="O223" s="573"/>
      <c r="P223" s="130" t="str">
        <f>IF(COUNTBLANK(D224:F225)&gt;0,"Please ensure all cells are complete, particularly if a baseline or forecast is missing, as well as putting in zeros where required",IF(COUNTBLANK(I224:I225)&gt;0,"Please ensure all cells are complete, particularly if a baseline or forecast is missing, as well as putting in zeros where required",IF(COUNTBLANK(D227:F240)&gt;0,"Please ensure all cells are complete, particularly if a baseline or forecast is missing, as well as putting in zeros where required",IF(COUNTBLANK(I227:I240)&gt;0,"Please ensure all cells are complete, particularly if a baseline or forecast is missing, as well as putting in zeros where required",""))))</f>
        <v/>
      </c>
      <c r="Q223" s="311"/>
      <c r="R223" s="296"/>
      <c r="S223" s="1009"/>
      <c r="T223" s="311"/>
      <c r="U223" s="311"/>
      <c r="V223" s="312"/>
      <c r="W223" s="311"/>
      <c r="X223" s="312"/>
    </row>
    <row r="224" spans="1:24" ht="20.25" customHeight="1" x14ac:dyDescent="0.25">
      <c r="A224" s="112">
        <v>8.1</v>
      </c>
      <c r="B224" s="1176" t="s">
        <v>1901</v>
      </c>
      <c r="C224" s="90" t="s">
        <v>2</v>
      </c>
      <c r="D224" s="392">
        <v>0</v>
      </c>
      <c r="E224" s="392">
        <v>0</v>
      </c>
      <c r="F224" s="392">
        <v>0</v>
      </c>
      <c r="G224" s="699">
        <f>D224+E224+F224</f>
        <v>0</v>
      </c>
      <c r="H224" s="64"/>
      <c r="I224" s="392">
        <v>0</v>
      </c>
      <c r="K224" s="119"/>
      <c r="L224" s="65"/>
      <c r="M224" s="65"/>
      <c r="P224" s="133" t="str">
        <f>IF(OR(D224="",E224="",F224=""),"Columns D to F must be completed","")</f>
        <v/>
      </c>
      <c r="Q224" s="311"/>
      <c r="R224" s="296"/>
      <c r="S224" s="1006"/>
      <c r="T224" s="311"/>
      <c r="U224" s="311"/>
      <c r="V224" s="312"/>
      <c r="W224" s="311"/>
      <c r="X224" s="312"/>
    </row>
    <row r="225" spans="1:24" ht="14.45" customHeight="1" x14ac:dyDescent="0.25">
      <c r="A225" s="112">
        <v>8.11</v>
      </c>
      <c r="B225" s="1176"/>
      <c r="C225" s="77" t="s">
        <v>6</v>
      </c>
      <c r="D225" s="392">
        <v>0</v>
      </c>
      <c r="E225" s="392">
        <v>0</v>
      </c>
      <c r="F225" s="392">
        <v>0</v>
      </c>
      <c r="G225" s="699">
        <f>D225+E225+F225</f>
        <v>0</v>
      </c>
      <c r="H225" s="64"/>
      <c r="I225" s="392">
        <v>0</v>
      </c>
      <c r="K225" s="119"/>
      <c r="P225" s="133" t="str">
        <f>IF(OR(D225="",E225="",F225=""),"Columns D to F must be completed","")</f>
        <v/>
      </c>
      <c r="Q225" s="311"/>
      <c r="R225" s="296"/>
      <c r="S225" s="310"/>
      <c r="T225" s="311"/>
      <c r="U225" s="311"/>
      <c r="V225" s="312"/>
      <c r="W225" s="311"/>
      <c r="X225" s="312"/>
    </row>
    <row r="226" spans="1:24" ht="29.25" customHeight="1" x14ac:dyDescent="0.25">
      <c r="A226" s="112">
        <v>8.1199999999999992</v>
      </c>
      <c r="B226" s="742" t="s">
        <v>2234</v>
      </c>
      <c r="C226" s="81"/>
      <c r="D226" s="750" t="str">
        <f>IF(AND(D227=0,D228=0),"-",IF(OR(D228&gt;=SUM(110.0000001%*D227),D228&lt;=SUM(89.99999999999%*D227)),"No","Yes"))</f>
        <v>-</v>
      </c>
      <c r="E226" s="750" t="str">
        <f>IF(AND(E227=0,E228=0),"-",IF(OR(E228&gt;=SUM(110.0000001%*E227),E228&lt;=SUM(89.99999999999%*E227)),"No","Yes"))</f>
        <v>-</v>
      </c>
      <c r="F226" s="750" t="str">
        <f>IF(AND(F227=0,F228=0),"-",IF(OR(F228&gt;=SUM(110.0000001%*F227),F228&lt;=SUM(89.99999999999%*F227)),"No","Yes"))</f>
        <v>-</v>
      </c>
      <c r="G226" s="750" t="str">
        <f>IF(AND(G227=0,G228=0),"-",IF(OR(G228&gt;=SUM(110.0000001%*G227),G228&lt;=SUM(89.99999999999%*G227)),"No","Yes"))</f>
        <v>-</v>
      </c>
      <c r="H226" s="30"/>
      <c r="I226" s="750" t="str">
        <f>IF(AND(I227=0,I228=0),"-",IF(OR(I228&gt;=SUM(110.0000001%*I227),I228&lt;=SUM(89.99999999999%*I227)),"No","Yes"))</f>
        <v>-</v>
      </c>
      <c r="K226" s="119"/>
      <c r="O226" s="573"/>
      <c r="P226" s="130" t="str">
        <f>IF(OR(AND(D227&lt;&gt;"",D226=""),AND(E227&lt;&gt;"",E226="",AND(F227&lt;&gt;"",F226=""),AND(G227&lt;&gt;"",G226=""))),"Please complete using drop down if 15/16 figures are present","")</f>
        <v/>
      </c>
      <c r="Q226" s="311"/>
      <c r="R226" s="296"/>
      <c r="S226" s="1006"/>
      <c r="T226" s="311"/>
      <c r="U226" s="311"/>
      <c r="V226" s="312"/>
      <c r="W226" s="311"/>
      <c r="X226" s="312"/>
    </row>
    <row r="227" spans="1:24" ht="14.45" customHeight="1" x14ac:dyDescent="0.25">
      <c r="A227" s="112">
        <v>8.1300000000000008</v>
      </c>
      <c r="B227" s="1176" t="s">
        <v>4</v>
      </c>
      <c r="C227" s="90" t="s">
        <v>2</v>
      </c>
      <c r="D227" s="392">
        <v>0</v>
      </c>
      <c r="E227" s="392">
        <v>0</v>
      </c>
      <c r="F227" s="392">
        <v>0</v>
      </c>
      <c r="G227" s="699">
        <f>D227+E227+F227</f>
        <v>0</v>
      </c>
      <c r="H227" s="55"/>
      <c r="I227" s="392">
        <v>0</v>
      </c>
      <c r="K227" s="119"/>
      <c r="P227" s="133" t="str">
        <f>IF(OR(D227="",E227="",F227=""),"Columns D to F must be completed","")</f>
        <v/>
      </c>
      <c r="Q227" s="311"/>
      <c r="R227" s="296"/>
      <c r="S227" s="310"/>
      <c r="T227" s="311"/>
      <c r="U227" s="311"/>
      <c r="V227" s="312"/>
      <c r="W227" s="311"/>
      <c r="X227" s="312"/>
    </row>
    <row r="228" spans="1:24" ht="14.45" customHeight="1" x14ac:dyDescent="0.25">
      <c r="A228" s="112">
        <v>8.14</v>
      </c>
      <c r="B228" s="1176"/>
      <c r="C228" s="90" t="s">
        <v>44</v>
      </c>
      <c r="D228" s="392">
        <v>0</v>
      </c>
      <c r="E228" s="392">
        <v>0</v>
      </c>
      <c r="F228" s="392">
        <v>0</v>
      </c>
      <c r="G228" s="699">
        <f t="shared" ref="G228:G240" si="3">D228+E228+F228</f>
        <v>0</v>
      </c>
      <c r="H228" s="55"/>
      <c r="I228" s="392">
        <v>0</v>
      </c>
      <c r="K228" s="119"/>
      <c r="P228" s="133" t="str">
        <f>IF(OR(D228="",E228="",F228=""),"Columns D to F must be completed","")</f>
        <v/>
      </c>
      <c r="Q228" s="311"/>
      <c r="R228" s="296"/>
      <c r="S228" s="310"/>
      <c r="T228" s="311"/>
      <c r="U228" s="311"/>
      <c r="V228" s="312"/>
      <c r="W228" s="311"/>
      <c r="X228" s="312"/>
    </row>
    <row r="229" spans="1:24" ht="14.45" customHeight="1" x14ac:dyDescent="0.25">
      <c r="A229" s="112">
        <v>8.15</v>
      </c>
      <c r="B229" s="1176" t="s">
        <v>8</v>
      </c>
      <c r="C229" s="90" t="s">
        <v>2</v>
      </c>
      <c r="D229" s="392">
        <v>0</v>
      </c>
      <c r="E229" s="392">
        <v>0</v>
      </c>
      <c r="F229" s="392">
        <v>0</v>
      </c>
      <c r="G229" s="699">
        <f t="shared" si="3"/>
        <v>0</v>
      </c>
      <c r="H229" s="55"/>
      <c r="I229" s="392">
        <v>0</v>
      </c>
      <c r="K229" s="119"/>
      <c r="P229" s="133" t="str">
        <f t="shared" ref="P229:P240" si="4">IF(OR(D229="",E229="",F229=""),"Columns D to F must be completed","")</f>
        <v/>
      </c>
      <c r="Q229" s="311"/>
      <c r="R229" s="296"/>
      <c r="S229" s="310"/>
      <c r="T229" s="311"/>
      <c r="U229" s="311"/>
      <c r="V229" s="312"/>
      <c r="W229" s="311"/>
      <c r="X229" s="312"/>
    </row>
    <row r="230" spans="1:24" ht="14.45" customHeight="1" x14ac:dyDescent="0.25">
      <c r="A230" s="112">
        <v>8.16</v>
      </c>
      <c r="B230" s="1176"/>
      <c r="C230" s="77" t="s">
        <v>44</v>
      </c>
      <c r="D230" s="392">
        <v>0</v>
      </c>
      <c r="E230" s="392">
        <v>0</v>
      </c>
      <c r="F230" s="392">
        <v>0</v>
      </c>
      <c r="G230" s="699">
        <f t="shared" si="3"/>
        <v>0</v>
      </c>
      <c r="H230" s="55"/>
      <c r="I230" s="392">
        <v>0</v>
      </c>
      <c r="K230" s="119"/>
      <c r="P230" s="133" t="str">
        <f t="shared" si="4"/>
        <v/>
      </c>
      <c r="Q230" s="311"/>
      <c r="R230" s="296"/>
      <c r="S230" s="310"/>
      <c r="T230" s="311"/>
      <c r="U230" s="311"/>
      <c r="V230" s="312"/>
      <c r="W230" s="311"/>
      <c r="X230" s="312"/>
    </row>
    <row r="231" spans="1:24" ht="14.45" customHeight="1" x14ac:dyDescent="0.25">
      <c r="A231" s="112">
        <v>8.17</v>
      </c>
      <c r="B231" s="1176" t="s">
        <v>5</v>
      </c>
      <c r="C231" s="90" t="s">
        <v>2</v>
      </c>
      <c r="D231" s="392">
        <v>0</v>
      </c>
      <c r="E231" s="392">
        <v>0</v>
      </c>
      <c r="F231" s="392">
        <v>0</v>
      </c>
      <c r="G231" s="699">
        <f t="shared" si="3"/>
        <v>0</v>
      </c>
      <c r="H231" s="55"/>
      <c r="I231" s="392">
        <v>0</v>
      </c>
      <c r="K231" s="119"/>
      <c r="P231" s="133" t="str">
        <f t="shared" si="4"/>
        <v/>
      </c>
      <c r="Q231" s="311"/>
      <c r="R231" s="296"/>
      <c r="S231" s="310"/>
      <c r="T231" s="311"/>
      <c r="U231" s="311"/>
      <c r="V231" s="312"/>
      <c r="W231" s="311"/>
      <c r="X231" s="312"/>
    </row>
    <row r="232" spans="1:24" ht="14.45" customHeight="1" x14ac:dyDescent="0.25">
      <c r="A232" s="112">
        <v>8.18</v>
      </c>
      <c r="B232" s="1176"/>
      <c r="C232" s="77" t="s">
        <v>44</v>
      </c>
      <c r="D232" s="392">
        <v>0</v>
      </c>
      <c r="E232" s="392">
        <v>0</v>
      </c>
      <c r="F232" s="392">
        <v>0</v>
      </c>
      <c r="G232" s="699">
        <f t="shared" si="3"/>
        <v>0</v>
      </c>
      <c r="H232" s="55"/>
      <c r="I232" s="392">
        <v>0</v>
      </c>
      <c r="K232" s="119"/>
      <c r="P232" s="133" t="str">
        <f t="shared" si="4"/>
        <v/>
      </c>
      <c r="Q232" s="311"/>
      <c r="R232" s="296"/>
      <c r="S232" s="310"/>
      <c r="T232" s="311"/>
      <c r="U232" s="311"/>
      <c r="V232" s="312"/>
      <c r="W232" s="311"/>
      <c r="X232" s="312"/>
    </row>
    <row r="233" spans="1:24" ht="14.45" customHeight="1" x14ac:dyDescent="0.25">
      <c r="A233" s="112">
        <v>8.19</v>
      </c>
      <c r="B233" s="1176" t="s">
        <v>9</v>
      </c>
      <c r="C233" s="90" t="s">
        <v>2</v>
      </c>
      <c r="D233" s="392">
        <v>0</v>
      </c>
      <c r="E233" s="392">
        <v>0</v>
      </c>
      <c r="F233" s="392">
        <v>0</v>
      </c>
      <c r="G233" s="699">
        <f t="shared" si="3"/>
        <v>0</v>
      </c>
      <c r="H233" s="55"/>
      <c r="I233" s="392">
        <v>0</v>
      </c>
      <c r="K233" s="119"/>
      <c r="P233" s="133" t="str">
        <f t="shared" si="4"/>
        <v/>
      </c>
      <c r="Q233" s="311"/>
      <c r="R233" s="296"/>
      <c r="S233" s="310"/>
      <c r="T233" s="311"/>
      <c r="U233" s="311"/>
      <c r="V233" s="312"/>
      <c r="W233" s="311"/>
      <c r="X233" s="312"/>
    </row>
    <row r="234" spans="1:24" ht="14.45" customHeight="1" x14ac:dyDescent="0.25">
      <c r="A234" s="112">
        <v>8.1999999999999993</v>
      </c>
      <c r="B234" s="1176"/>
      <c r="C234" s="77" t="s">
        <v>44</v>
      </c>
      <c r="D234" s="392">
        <v>0</v>
      </c>
      <c r="E234" s="392">
        <v>0</v>
      </c>
      <c r="F234" s="392">
        <v>0</v>
      </c>
      <c r="G234" s="699">
        <f t="shared" si="3"/>
        <v>0</v>
      </c>
      <c r="H234" s="55"/>
      <c r="I234" s="392">
        <v>0</v>
      </c>
      <c r="K234" s="119"/>
      <c r="P234" s="133" t="str">
        <f t="shared" si="4"/>
        <v/>
      </c>
      <c r="Q234" s="311"/>
      <c r="R234" s="296"/>
      <c r="S234" s="310"/>
      <c r="T234" s="311"/>
      <c r="U234" s="311"/>
      <c r="V234" s="312"/>
      <c r="W234" s="311"/>
      <c r="X234" s="312"/>
    </row>
    <row r="235" spans="1:24" ht="14.45" customHeight="1" x14ac:dyDescent="0.25">
      <c r="A235" s="112">
        <v>8.2100000000000009</v>
      </c>
      <c r="B235" s="1176" t="s">
        <v>18</v>
      </c>
      <c r="C235" s="90" t="s">
        <v>2</v>
      </c>
      <c r="D235" s="392">
        <v>0</v>
      </c>
      <c r="E235" s="392">
        <v>0</v>
      </c>
      <c r="F235" s="392">
        <v>0</v>
      </c>
      <c r="G235" s="699">
        <f t="shared" si="3"/>
        <v>0</v>
      </c>
      <c r="H235" s="64"/>
      <c r="I235" s="392">
        <v>0</v>
      </c>
      <c r="K235" s="119"/>
      <c r="P235" s="133" t="str">
        <f t="shared" si="4"/>
        <v/>
      </c>
      <c r="Q235" s="311"/>
      <c r="R235" s="296"/>
      <c r="S235" s="310"/>
      <c r="T235" s="311"/>
      <c r="U235" s="311"/>
      <c r="V235" s="312"/>
      <c r="W235" s="311"/>
      <c r="X235" s="312"/>
    </row>
    <row r="236" spans="1:24" ht="14.45" customHeight="1" x14ac:dyDescent="0.25">
      <c r="A236" s="112">
        <v>8.2200000000000006</v>
      </c>
      <c r="B236" s="1176"/>
      <c r="C236" s="77" t="s">
        <v>44</v>
      </c>
      <c r="D236" s="392">
        <v>0</v>
      </c>
      <c r="E236" s="392">
        <v>0</v>
      </c>
      <c r="F236" s="392">
        <v>0</v>
      </c>
      <c r="G236" s="699">
        <f t="shared" si="3"/>
        <v>0</v>
      </c>
      <c r="H236" s="64"/>
      <c r="I236" s="392">
        <v>0</v>
      </c>
      <c r="K236" s="119"/>
      <c r="P236" s="133" t="str">
        <f t="shared" si="4"/>
        <v/>
      </c>
      <c r="Q236" s="311"/>
      <c r="R236" s="296"/>
      <c r="S236" s="310"/>
      <c r="T236" s="311"/>
      <c r="U236" s="311"/>
      <c r="V236" s="312"/>
      <c r="W236" s="311"/>
      <c r="X236" s="312"/>
    </row>
    <row r="237" spans="1:24" ht="14.45" customHeight="1" x14ac:dyDescent="0.25">
      <c r="A237" s="112">
        <v>8.23</v>
      </c>
      <c r="B237" s="1176" t="s">
        <v>17</v>
      </c>
      <c r="C237" s="90" t="s">
        <v>2</v>
      </c>
      <c r="D237" s="392">
        <v>0</v>
      </c>
      <c r="E237" s="392">
        <v>0</v>
      </c>
      <c r="F237" s="392">
        <v>0</v>
      </c>
      <c r="G237" s="699">
        <f t="shared" si="3"/>
        <v>0</v>
      </c>
      <c r="H237" s="64"/>
      <c r="I237" s="392">
        <v>0</v>
      </c>
      <c r="K237" s="119"/>
      <c r="P237" s="133" t="str">
        <f t="shared" si="4"/>
        <v/>
      </c>
      <c r="Q237" s="311"/>
      <c r="R237" s="296"/>
      <c r="S237" s="310"/>
      <c r="T237" s="311"/>
      <c r="U237" s="311"/>
      <c r="V237" s="312"/>
      <c r="W237" s="311"/>
      <c r="X237" s="312"/>
    </row>
    <row r="238" spans="1:24" ht="14.45" customHeight="1" x14ac:dyDescent="0.25">
      <c r="A238" s="112">
        <v>8.24</v>
      </c>
      <c r="B238" s="1176"/>
      <c r="C238" s="77" t="s">
        <v>44</v>
      </c>
      <c r="D238" s="392">
        <v>0</v>
      </c>
      <c r="E238" s="392">
        <v>0</v>
      </c>
      <c r="F238" s="392">
        <v>0</v>
      </c>
      <c r="G238" s="699">
        <f t="shared" si="3"/>
        <v>0</v>
      </c>
      <c r="H238" s="64"/>
      <c r="I238" s="392">
        <v>0</v>
      </c>
      <c r="K238" s="119"/>
      <c r="P238" s="133" t="str">
        <f t="shared" si="4"/>
        <v/>
      </c>
      <c r="Q238" s="311"/>
      <c r="R238" s="296"/>
      <c r="S238" s="310"/>
      <c r="T238" s="311"/>
      <c r="U238" s="311"/>
      <c r="V238" s="312"/>
      <c r="W238" s="311"/>
      <c r="X238" s="312"/>
    </row>
    <row r="239" spans="1:24" ht="14.45" customHeight="1" x14ac:dyDescent="0.25">
      <c r="A239" s="112">
        <v>8.25</v>
      </c>
      <c r="B239" s="1185" t="s">
        <v>585</v>
      </c>
      <c r="C239" s="91" t="s">
        <v>2</v>
      </c>
      <c r="D239" s="392">
        <v>0</v>
      </c>
      <c r="E239" s="392">
        <v>0</v>
      </c>
      <c r="F239" s="392">
        <v>0</v>
      </c>
      <c r="G239" s="699">
        <f t="shared" si="3"/>
        <v>0</v>
      </c>
      <c r="H239" s="64"/>
      <c r="I239" s="392">
        <v>0</v>
      </c>
      <c r="K239" s="119"/>
      <c r="P239" s="133" t="str">
        <f t="shared" si="4"/>
        <v/>
      </c>
      <c r="Q239" s="311"/>
      <c r="R239" s="296"/>
      <c r="S239" s="310"/>
      <c r="T239" s="311"/>
      <c r="U239" s="311"/>
      <c r="V239" s="312"/>
      <c r="W239" s="311"/>
      <c r="X239" s="312"/>
    </row>
    <row r="240" spans="1:24" ht="14.45" customHeight="1" x14ac:dyDescent="0.25">
      <c r="A240" s="112">
        <v>8.26</v>
      </c>
      <c r="B240" s="1185"/>
      <c r="C240" s="78" t="s">
        <v>44</v>
      </c>
      <c r="D240" s="392">
        <v>0</v>
      </c>
      <c r="E240" s="392">
        <v>0</v>
      </c>
      <c r="F240" s="392">
        <v>0</v>
      </c>
      <c r="G240" s="699">
        <f t="shared" si="3"/>
        <v>0</v>
      </c>
      <c r="H240" s="64"/>
      <c r="I240" s="392">
        <v>0</v>
      </c>
      <c r="K240" s="119"/>
      <c r="P240" s="133" t="str">
        <f t="shared" si="4"/>
        <v/>
      </c>
      <c r="Q240" s="311"/>
      <c r="R240" s="296"/>
      <c r="S240" s="310"/>
      <c r="T240" s="311"/>
      <c r="U240" s="311"/>
      <c r="V240" s="312"/>
      <c r="W240" s="311"/>
      <c r="X240" s="312"/>
    </row>
    <row r="241" spans="1:24" ht="15" customHeight="1" x14ac:dyDescent="0.25">
      <c r="B241" s="1151" t="s">
        <v>372</v>
      </c>
      <c r="C241" s="78" t="s">
        <v>2</v>
      </c>
      <c r="D241" s="903">
        <f t="shared" ref="D241:G242" si="5">D224+D227+D229+D231+D233+D235+D237+D239</f>
        <v>0</v>
      </c>
      <c r="E241" s="903">
        <f t="shared" si="5"/>
        <v>0</v>
      </c>
      <c r="F241" s="903">
        <f t="shared" si="5"/>
        <v>0</v>
      </c>
      <c r="G241" s="903">
        <f t="shared" si="5"/>
        <v>0</v>
      </c>
      <c r="H241" s="64"/>
      <c r="I241" s="904">
        <f>I224+I227+I229+I231+I233+I235+I237+I239</f>
        <v>0</v>
      </c>
      <c r="K241" s="119"/>
      <c r="P241" s="132"/>
      <c r="Q241" s="311"/>
      <c r="R241" s="296"/>
      <c r="S241" s="310"/>
      <c r="T241" s="311"/>
      <c r="U241" s="311"/>
      <c r="V241" s="312"/>
      <c r="W241" s="311"/>
      <c r="X241" s="312"/>
    </row>
    <row r="242" spans="1:24" ht="13.5" customHeight="1" x14ac:dyDescent="0.25">
      <c r="B242" s="1151"/>
      <c r="C242" s="83" t="s">
        <v>375</v>
      </c>
      <c r="D242" s="903">
        <f t="shared" si="5"/>
        <v>0</v>
      </c>
      <c r="E242" s="903">
        <f t="shared" si="5"/>
        <v>0</v>
      </c>
      <c r="F242" s="903">
        <f t="shared" si="5"/>
        <v>0</v>
      </c>
      <c r="G242" s="903">
        <f t="shared" si="5"/>
        <v>0</v>
      </c>
      <c r="H242" s="64"/>
      <c r="I242" s="903">
        <f>I225+I228+I230+I232+I234+I236+I238+I240</f>
        <v>0</v>
      </c>
      <c r="K242" s="119"/>
      <c r="P242" s="132"/>
      <c r="Q242" s="311"/>
      <c r="R242" s="296"/>
      <c r="S242" s="310"/>
      <c r="T242" s="311"/>
      <c r="U242" s="311"/>
      <c r="V242" s="312"/>
      <c r="W242" s="311"/>
      <c r="X242" s="312"/>
    </row>
    <row r="243" spans="1:24" ht="29.25" customHeight="1" x14ac:dyDescent="0.25">
      <c r="A243" s="112">
        <v>8.27</v>
      </c>
      <c r="B243" s="1179" t="s">
        <v>140</v>
      </c>
      <c r="C243" s="1179"/>
      <c r="D243" s="79"/>
      <c r="E243" s="392">
        <v>0</v>
      </c>
      <c r="F243" s="80"/>
      <c r="G243" s="79"/>
      <c r="H243" s="64"/>
      <c r="I243" s="64"/>
      <c r="K243" s="119"/>
      <c r="P243" s="130" t="str">
        <f>IF(E243="","Please Complete","")</f>
        <v/>
      </c>
      <c r="Q243" s="311"/>
      <c r="R243" s="296"/>
      <c r="S243" s="310"/>
      <c r="T243" s="311"/>
      <c r="U243" s="311"/>
      <c r="V243" s="312"/>
      <c r="W243" s="311"/>
      <c r="X243" s="312"/>
    </row>
    <row r="244" spans="1:24" ht="1.5" customHeight="1" x14ac:dyDescent="0.25">
      <c r="K244" s="119"/>
      <c r="P244" s="132"/>
      <c r="Q244" s="311"/>
      <c r="R244" s="296"/>
      <c r="S244" s="310"/>
      <c r="T244" s="311"/>
      <c r="U244" s="311"/>
      <c r="V244" s="312"/>
      <c r="W244" s="311"/>
      <c r="X244" s="312"/>
    </row>
    <row r="245" spans="1:24" ht="22.5" customHeight="1" x14ac:dyDescent="0.25">
      <c r="A245" s="112">
        <v>8.2799999999999994</v>
      </c>
      <c r="B245" s="1175" t="s">
        <v>2230</v>
      </c>
      <c r="C245" s="1175"/>
      <c r="D245" s="1175"/>
      <c r="E245" s="1172"/>
      <c r="F245" s="1172"/>
      <c r="G245" s="2"/>
      <c r="H245" s="2"/>
      <c r="I245" s="2"/>
      <c r="K245" s="119"/>
      <c r="L245" s="1"/>
      <c r="M245" s="1"/>
      <c r="O245" s="120"/>
      <c r="P245" s="133" t="str">
        <f>IF(E245="","Please complete using drop down","")</f>
        <v>Please complete using drop down</v>
      </c>
      <c r="Q245" s="311"/>
      <c r="R245" s="296"/>
      <c r="S245" s="1006"/>
      <c r="T245" s="311"/>
      <c r="U245" s="311"/>
      <c r="V245" s="312"/>
      <c r="W245" s="311"/>
      <c r="X245" s="312"/>
    </row>
    <row r="246" spans="1:24" s="55" customFormat="1" ht="2.25" customHeight="1" x14ac:dyDescent="0.25">
      <c r="A246" s="113"/>
      <c r="B246" s="28"/>
      <c r="C246" s="1"/>
      <c r="D246" s="1"/>
      <c r="E246" s="2"/>
      <c r="F246" s="28"/>
      <c r="G246" s="2"/>
      <c r="H246" s="2"/>
      <c r="I246" s="2"/>
      <c r="J246" s="47"/>
      <c r="K246" s="119"/>
      <c r="L246" s="1"/>
      <c r="M246" s="1"/>
      <c r="N246" s="85"/>
      <c r="O246" s="85"/>
      <c r="P246" s="128"/>
      <c r="Q246" s="139"/>
      <c r="R246" s="297"/>
      <c r="S246" s="308"/>
      <c r="T246" s="139"/>
      <c r="U246" s="139"/>
      <c r="V246" s="309"/>
      <c r="W246" s="139"/>
      <c r="X246" s="309"/>
    </row>
    <row r="247" spans="1:24" ht="105" customHeight="1" x14ac:dyDescent="0.25">
      <c r="B247" s="1173" t="s">
        <v>2117</v>
      </c>
      <c r="C247" s="1173"/>
      <c r="D247" s="745" t="s">
        <v>2216</v>
      </c>
      <c r="E247" s="746" t="s">
        <v>2217</v>
      </c>
      <c r="F247" s="745" t="s">
        <v>2218</v>
      </c>
      <c r="G247" s="747" t="s">
        <v>2219</v>
      </c>
      <c r="H247" s="4"/>
      <c r="I247" s="76" t="s">
        <v>2232</v>
      </c>
      <c r="K247" s="119"/>
      <c r="O247" s="573"/>
      <c r="P247" s="130" t="str">
        <f>IF(COUNTBLANK(D248:F249)&gt;0,"Please ensure all cells are complete, particularly if a baseline or forecast is missing, as well as putting in zeros where required",IF(COUNTBLANK(I248:I249)&gt;0,"Please ensure all cells are complete, particularly if a baseline or forecast is missing, as well as putting in zeros where required",IF(COUNTBLANK(D251:F264)&gt;0,"Please ensure all cells are complete, particularly if a baseline or forecast is missing, as well as putting in zeros where required",IF(COUNTBLANK(I251:I264)&gt;0,"Please ensure all cells are complete, particularly if a baseline or forecast is missing, as well as putting in zeros where required",""))))</f>
        <v/>
      </c>
      <c r="Q247" s="311"/>
      <c r="R247" s="296"/>
      <c r="S247" s="310"/>
      <c r="T247" s="311"/>
      <c r="U247" s="311"/>
      <c r="V247" s="312"/>
      <c r="W247" s="311"/>
      <c r="X247" s="312"/>
    </row>
    <row r="248" spans="1:24" ht="14.45" customHeight="1" x14ac:dyDescent="0.25">
      <c r="A248" s="112">
        <v>8.2899999999999991</v>
      </c>
      <c r="B248" s="1176" t="s">
        <v>1901</v>
      </c>
      <c r="C248" s="90" t="s">
        <v>2</v>
      </c>
      <c r="D248" s="392">
        <v>0</v>
      </c>
      <c r="E248" s="392">
        <v>0</v>
      </c>
      <c r="F248" s="392">
        <v>0</v>
      </c>
      <c r="G248" s="699">
        <f>D248+E248+F248</f>
        <v>0</v>
      </c>
      <c r="H248" s="64"/>
      <c r="I248" s="392">
        <v>0</v>
      </c>
      <c r="K248" s="119"/>
      <c r="P248" s="133" t="str">
        <f>IF(OR(D248="",E248="",F248=""),"Columns D to F must be completed","")</f>
        <v/>
      </c>
      <c r="Q248" s="311"/>
      <c r="R248" s="296"/>
      <c r="S248" s="310"/>
      <c r="T248" s="311"/>
      <c r="U248" s="311"/>
      <c r="V248" s="312"/>
      <c r="W248" s="311"/>
      <c r="X248" s="312"/>
    </row>
    <row r="249" spans="1:24" ht="14.45" customHeight="1" x14ac:dyDescent="0.25">
      <c r="A249" s="112">
        <v>8.3000000000000007</v>
      </c>
      <c r="B249" s="1176"/>
      <c r="C249" s="77" t="s">
        <v>6</v>
      </c>
      <c r="D249" s="392">
        <v>0</v>
      </c>
      <c r="E249" s="392">
        <v>0</v>
      </c>
      <c r="F249" s="392">
        <v>0</v>
      </c>
      <c r="G249" s="699">
        <f>D249+E249+F249</f>
        <v>0</v>
      </c>
      <c r="H249" s="64"/>
      <c r="I249" s="392">
        <v>0</v>
      </c>
      <c r="K249" s="119"/>
      <c r="P249" s="133" t="str">
        <f>IF(OR(D249="",E249="",F249=""),"Columns D to F must be completed","")</f>
        <v/>
      </c>
      <c r="Q249" s="311"/>
      <c r="R249" s="296"/>
      <c r="S249" s="310"/>
      <c r="T249" s="311"/>
      <c r="U249" s="311"/>
      <c r="V249" s="312"/>
      <c r="W249" s="311"/>
      <c r="X249" s="312"/>
    </row>
    <row r="250" spans="1:24" ht="33.75" customHeight="1" x14ac:dyDescent="0.25">
      <c r="A250" s="112">
        <v>8.31</v>
      </c>
      <c r="B250" s="418" t="s">
        <v>2234</v>
      </c>
      <c r="C250" s="81"/>
      <c r="D250" s="750" t="str">
        <f>IF(AND(D251=0,D252=0),"-",IF(OR(D252&gt;=SUM(110.0000001%*D251),D252&lt;=SUM(89.99999999999%*D251)),"No","Yes"))</f>
        <v>-</v>
      </c>
      <c r="E250" s="750" t="str">
        <f>IF(AND(E251=0,E252=0),"-",IF(OR(E252&gt;=SUM(110.0000001%*E251),E252&lt;=SUM(89.99999999999%*E251)),"No","Yes"))</f>
        <v>-</v>
      </c>
      <c r="F250" s="750" t="str">
        <f>IF(AND(F251=0,F252=0),"-",IF(OR(F252&gt;=SUM(110.0000001%*F251),F252&lt;=SUM(89.99999999999%*F251)),"No","Yes"))</f>
        <v>-</v>
      </c>
      <c r="G250" s="750" t="str">
        <f>IF(AND(G251=0,G252=0),"-",IF(OR(G252&gt;=SUM(110.0000001%*G251),G252&lt;=SUM(89.99999999999%*G251)),"No","Yes"))</f>
        <v>-</v>
      </c>
      <c r="H250" s="30"/>
      <c r="I250" s="750" t="str">
        <f>IF(AND(I251=0,I252=0),"-",IF(OR(I252&gt;=SUM(110.0000001%*I251),I252&lt;=SUM(89.99999999999%*I251)),"No","Yes"))</f>
        <v>-</v>
      </c>
      <c r="K250" s="119"/>
      <c r="O250" s="573"/>
      <c r="P250" s="130" t="str">
        <f>IF(OR(AND(D251&lt;&gt;"",D250=""),AND(E251&lt;&gt;"",E250="",AND(F251&lt;&gt;"",F250=""),AND(G251&lt;&gt;"",G250=""))),"Please complete using drop down if 15/16 figures are present","")</f>
        <v/>
      </c>
      <c r="Q250" s="311"/>
      <c r="R250" s="296"/>
      <c r="S250" s="1006"/>
      <c r="T250" s="311"/>
      <c r="U250" s="311"/>
      <c r="V250" s="312"/>
      <c r="W250" s="311"/>
      <c r="X250" s="312"/>
    </row>
    <row r="251" spans="1:24" ht="14.45" customHeight="1" x14ac:dyDescent="0.25">
      <c r="A251" s="112">
        <v>8.32</v>
      </c>
      <c r="B251" s="1176" t="s">
        <v>4</v>
      </c>
      <c r="C251" s="90" t="s">
        <v>2</v>
      </c>
      <c r="D251" s="392">
        <v>0</v>
      </c>
      <c r="E251" s="392">
        <v>0</v>
      </c>
      <c r="F251" s="392">
        <v>0</v>
      </c>
      <c r="G251" s="699">
        <f>D251+E251+F251</f>
        <v>0</v>
      </c>
      <c r="H251" s="55"/>
      <c r="I251" s="392">
        <v>0</v>
      </c>
      <c r="K251" s="119"/>
      <c r="P251" s="133" t="str">
        <f>IF(OR(D251="",E251="",F251=""),"Columns D to F must be completed","")</f>
        <v/>
      </c>
      <c r="Q251" s="311"/>
      <c r="R251" s="296"/>
      <c r="S251" s="310"/>
      <c r="T251" s="311"/>
      <c r="U251" s="311"/>
      <c r="V251" s="312"/>
      <c r="W251" s="311"/>
      <c r="X251" s="312"/>
    </row>
    <row r="252" spans="1:24" ht="14.45" customHeight="1" x14ac:dyDescent="0.25">
      <c r="A252" s="112">
        <v>8.3300000000000107</v>
      </c>
      <c r="B252" s="1176"/>
      <c r="C252" s="90" t="s">
        <v>44</v>
      </c>
      <c r="D252" s="392">
        <v>0</v>
      </c>
      <c r="E252" s="392">
        <v>0</v>
      </c>
      <c r="F252" s="392">
        <v>0</v>
      </c>
      <c r="G252" s="699">
        <f t="shared" ref="G252:G264" si="6">D252+E252+F252</f>
        <v>0</v>
      </c>
      <c r="H252" s="55"/>
      <c r="I252" s="392">
        <v>0</v>
      </c>
      <c r="K252" s="119"/>
      <c r="P252" s="133" t="str">
        <f>IF(OR(D252="",E252="",F252=""),"Columns D to F must be completed","")</f>
        <v/>
      </c>
      <c r="Q252" s="311"/>
      <c r="R252" s="296"/>
      <c r="S252" s="310"/>
      <c r="T252" s="311"/>
      <c r="U252" s="311"/>
      <c r="V252" s="312"/>
      <c r="W252" s="311"/>
      <c r="X252" s="312"/>
    </row>
    <row r="253" spans="1:24" ht="14.45" customHeight="1" x14ac:dyDescent="0.25">
      <c r="A253" s="112">
        <v>8.3400000000000105</v>
      </c>
      <c r="B253" s="1176" t="s">
        <v>8</v>
      </c>
      <c r="C253" s="90" t="s">
        <v>2</v>
      </c>
      <c r="D253" s="392">
        <v>0</v>
      </c>
      <c r="E253" s="392">
        <v>0</v>
      </c>
      <c r="F253" s="392">
        <v>0</v>
      </c>
      <c r="G253" s="699">
        <f t="shared" si="6"/>
        <v>0</v>
      </c>
      <c r="H253" s="55"/>
      <c r="I253" s="392">
        <v>0</v>
      </c>
      <c r="K253" s="119"/>
      <c r="P253" s="133" t="str">
        <f t="shared" ref="P253:P264" si="7">IF(OR(D253="",E253="",F253=""),"Columns D to F must be completed","")</f>
        <v/>
      </c>
      <c r="Q253" s="311"/>
      <c r="R253" s="296"/>
      <c r="S253" s="310"/>
      <c r="T253" s="311"/>
      <c r="U253" s="311"/>
      <c r="V253" s="312"/>
      <c r="W253" s="311"/>
      <c r="X253" s="312"/>
    </row>
    <row r="254" spans="1:24" ht="14.45" customHeight="1" x14ac:dyDescent="0.25">
      <c r="A254" s="112">
        <v>8.3500000000000103</v>
      </c>
      <c r="B254" s="1176"/>
      <c r="C254" s="77" t="s">
        <v>44</v>
      </c>
      <c r="D254" s="392">
        <v>0</v>
      </c>
      <c r="E254" s="392">
        <v>0</v>
      </c>
      <c r="F254" s="392">
        <v>0</v>
      </c>
      <c r="G254" s="699">
        <f t="shared" si="6"/>
        <v>0</v>
      </c>
      <c r="H254" s="55"/>
      <c r="I254" s="392">
        <v>0</v>
      </c>
      <c r="K254" s="119"/>
      <c r="P254" s="133" t="str">
        <f t="shared" si="7"/>
        <v/>
      </c>
      <c r="Q254" s="311"/>
      <c r="R254" s="296"/>
      <c r="S254" s="310"/>
      <c r="T254" s="311"/>
      <c r="U254" s="311"/>
      <c r="V254" s="312"/>
      <c r="W254" s="311"/>
      <c r="X254" s="312"/>
    </row>
    <row r="255" spans="1:24" ht="14.45" customHeight="1" x14ac:dyDescent="0.25">
      <c r="A255" s="112">
        <v>8.3600000000000101</v>
      </c>
      <c r="B255" s="1176" t="s">
        <v>5</v>
      </c>
      <c r="C255" s="90" t="s">
        <v>2</v>
      </c>
      <c r="D255" s="392">
        <v>0</v>
      </c>
      <c r="E255" s="392">
        <v>0</v>
      </c>
      <c r="F255" s="392">
        <v>0</v>
      </c>
      <c r="G255" s="699">
        <f t="shared" si="6"/>
        <v>0</v>
      </c>
      <c r="H255" s="55"/>
      <c r="I255" s="392">
        <v>0</v>
      </c>
      <c r="K255" s="119"/>
      <c r="P255" s="133" t="str">
        <f t="shared" si="7"/>
        <v/>
      </c>
      <c r="Q255" s="311"/>
      <c r="R255" s="296"/>
      <c r="S255" s="310"/>
      <c r="T255" s="311"/>
      <c r="U255" s="311"/>
      <c r="V255" s="312"/>
      <c r="W255" s="311"/>
      <c r="X255" s="312"/>
    </row>
    <row r="256" spans="1:24" ht="14.45" customHeight="1" x14ac:dyDescent="0.25">
      <c r="A256" s="112">
        <v>8.3700000000000099</v>
      </c>
      <c r="B256" s="1176"/>
      <c r="C256" s="77" t="s">
        <v>44</v>
      </c>
      <c r="D256" s="392">
        <v>0</v>
      </c>
      <c r="E256" s="392">
        <v>0</v>
      </c>
      <c r="F256" s="392">
        <v>0</v>
      </c>
      <c r="G256" s="699">
        <f t="shared" si="6"/>
        <v>0</v>
      </c>
      <c r="H256" s="55"/>
      <c r="I256" s="392">
        <v>0</v>
      </c>
      <c r="K256" s="119"/>
      <c r="P256" s="133" t="str">
        <f t="shared" si="7"/>
        <v/>
      </c>
      <c r="Q256" s="311"/>
      <c r="R256" s="296"/>
      <c r="S256" s="310"/>
      <c r="T256" s="311"/>
      <c r="U256" s="311"/>
      <c r="V256" s="312"/>
      <c r="W256" s="311"/>
      <c r="X256" s="312"/>
    </row>
    <row r="257" spans="1:24" ht="14.45" customHeight="1" x14ac:dyDescent="0.25">
      <c r="A257" s="112">
        <v>8.3800000000000097</v>
      </c>
      <c r="B257" s="1176" t="s">
        <v>9</v>
      </c>
      <c r="C257" s="90" t="s">
        <v>2</v>
      </c>
      <c r="D257" s="392">
        <v>0</v>
      </c>
      <c r="E257" s="392">
        <v>0</v>
      </c>
      <c r="F257" s="392">
        <v>0</v>
      </c>
      <c r="G257" s="699">
        <f t="shared" si="6"/>
        <v>0</v>
      </c>
      <c r="H257" s="55"/>
      <c r="I257" s="392">
        <v>0</v>
      </c>
      <c r="K257" s="119"/>
      <c r="P257" s="133" t="str">
        <f t="shared" si="7"/>
        <v/>
      </c>
      <c r="Q257" s="311"/>
      <c r="R257" s="296"/>
      <c r="S257" s="310"/>
      <c r="T257" s="311"/>
      <c r="U257" s="311"/>
      <c r="V257" s="312"/>
      <c r="W257" s="311"/>
      <c r="X257" s="312"/>
    </row>
    <row r="258" spans="1:24" ht="14.45" customHeight="1" x14ac:dyDescent="0.25">
      <c r="A258" s="112">
        <v>8.3900000000000095</v>
      </c>
      <c r="B258" s="1176"/>
      <c r="C258" s="77" t="s">
        <v>44</v>
      </c>
      <c r="D258" s="392">
        <v>0</v>
      </c>
      <c r="E258" s="392">
        <v>0</v>
      </c>
      <c r="F258" s="392">
        <v>0</v>
      </c>
      <c r="G258" s="699">
        <f t="shared" si="6"/>
        <v>0</v>
      </c>
      <c r="H258" s="55"/>
      <c r="I258" s="392">
        <v>0</v>
      </c>
      <c r="K258" s="119"/>
      <c r="P258" s="133" t="str">
        <f t="shared" si="7"/>
        <v/>
      </c>
      <c r="Q258" s="311"/>
      <c r="R258" s="296"/>
      <c r="S258" s="310"/>
      <c r="T258" s="311"/>
      <c r="U258" s="311"/>
      <c r="V258" s="312"/>
      <c r="W258" s="311"/>
      <c r="X258" s="312"/>
    </row>
    <row r="259" spans="1:24" ht="14.45" customHeight="1" x14ac:dyDescent="0.25">
      <c r="A259" s="112">
        <v>8.4000000000000199</v>
      </c>
      <c r="B259" s="1176" t="s">
        <v>18</v>
      </c>
      <c r="C259" s="90" t="s">
        <v>2</v>
      </c>
      <c r="D259" s="392">
        <v>0</v>
      </c>
      <c r="E259" s="392">
        <v>0</v>
      </c>
      <c r="F259" s="392">
        <v>0</v>
      </c>
      <c r="G259" s="699">
        <f t="shared" si="6"/>
        <v>0</v>
      </c>
      <c r="H259" s="64"/>
      <c r="I259" s="392">
        <v>0</v>
      </c>
      <c r="K259" s="119"/>
      <c r="P259" s="133" t="str">
        <f t="shared" si="7"/>
        <v/>
      </c>
      <c r="Q259" s="311"/>
      <c r="R259" s="296"/>
      <c r="S259" s="310"/>
      <c r="T259" s="311"/>
      <c r="U259" s="311"/>
      <c r="V259" s="312"/>
      <c r="W259" s="311"/>
      <c r="X259" s="312"/>
    </row>
    <row r="260" spans="1:24" ht="14.45" customHeight="1" x14ac:dyDescent="0.25">
      <c r="A260" s="112">
        <v>8.4100000000000197</v>
      </c>
      <c r="B260" s="1176"/>
      <c r="C260" s="77" t="s">
        <v>44</v>
      </c>
      <c r="D260" s="392">
        <v>0</v>
      </c>
      <c r="E260" s="392">
        <v>0</v>
      </c>
      <c r="F260" s="392">
        <v>0</v>
      </c>
      <c r="G260" s="699">
        <f t="shared" si="6"/>
        <v>0</v>
      </c>
      <c r="H260" s="64"/>
      <c r="I260" s="392">
        <v>0</v>
      </c>
      <c r="K260" s="119"/>
      <c r="P260" s="133" t="str">
        <f t="shared" si="7"/>
        <v/>
      </c>
      <c r="Q260" s="311"/>
      <c r="R260" s="296"/>
      <c r="S260" s="310"/>
      <c r="T260" s="311"/>
      <c r="U260" s="311"/>
      <c r="V260" s="312"/>
      <c r="W260" s="311"/>
      <c r="X260" s="312"/>
    </row>
    <row r="261" spans="1:24" ht="14.45" customHeight="1" x14ac:dyDescent="0.25">
      <c r="A261" s="112">
        <v>8.4200000000000195</v>
      </c>
      <c r="B261" s="1176" t="s">
        <v>17</v>
      </c>
      <c r="C261" s="90" t="s">
        <v>2</v>
      </c>
      <c r="D261" s="392">
        <v>0</v>
      </c>
      <c r="E261" s="392">
        <v>0</v>
      </c>
      <c r="F261" s="392">
        <v>0</v>
      </c>
      <c r="G261" s="699">
        <f t="shared" si="6"/>
        <v>0</v>
      </c>
      <c r="H261" s="64"/>
      <c r="I261" s="392">
        <v>0</v>
      </c>
      <c r="K261" s="119"/>
      <c r="P261" s="133" t="str">
        <f t="shared" si="7"/>
        <v/>
      </c>
      <c r="Q261" s="311"/>
      <c r="R261" s="296"/>
      <c r="S261" s="310"/>
      <c r="T261" s="311"/>
      <c r="U261" s="311"/>
      <c r="V261" s="312"/>
      <c r="W261" s="311"/>
      <c r="X261" s="312"/>
    </row>
    <row r="262" spans="1:24" ht="14.45" customHeight="1" x14ac:dyDescent="0.25">
      <c r="A262" s="112">
        <v>8.4300000000000193</v>
      </c>
      <c r="B262" s="1176"/>
      <c r="C262" s="77" t="s">
        <v>44</v>
      </c>
      <c r="D262" s="392">
        <v>0</v>
      </c>
      <c r="E262" s="392">
        <v>0</v>
      </c>
      <c r="F262" s="392">
        <v>0</v>
      </c>
      <c r="G262" s="699">
        <f t="shared" si="6"/>
        <v>0</v>
      </c>
      <c r="H262" s="64"/>
      <c r="I262" s="392">
        <v>0</v>
      </c>
      <c r="K262" s="119"/>
      <c r="P262" s="133" t="str">
        <f t="shared" si="7"/>
        <v/>
      </c>
      <c r="Q262" s="311"/>
      <c r="R262" s="296"/>
      <c r="S262" s="310"/>
      <c r="T262" s="311"/>
      <c r="U262" s="311"/>
      <c r="V262" s="312"/>
      <c r="W262" s="311"/>
      <c r="X262" s="312"/>
    </row>
    <row r="263" spans="1:24" ht="14.45" customHeight="1" x14ac:dyDescent="0.25">
      <c r="A263" s="112">
        <v>8.4400000000000208</v>
      </c>
      <c r="B263" s="1185" t="s">
        <v>585</v>
      </c>
      <c r="C263" s="91" t="s">
        <v>2</v>
      </c>
      <c r="D263" s="392">
        <v>0</v>
      </c>
      <c r="E263" s="392">
        <v>0</v>
      </c>
      <c r="F263" s="392">
        <v>0</v>
      </c>
      <c r="G263" s="699">
        <f t="shared" si="6"/>
        <v>0</v>
      </c>
      <c r="H263" s="64"/>
      <c r="I263" s="392">
        <v>0</v>
      </c>
      <c r="K263" s="119"/>
      <c r="P263" s="133" t="str">
        <f t="shared" si="7"/>
        <v/>
      </c>
      <c r="Q263" s="311"/>
      <c r="R263" s="296"/>
      <c r="S263" s="310"/>
      <c r="T263" s="311"/>
      <c r="U263" s="311"/>
      <c r="V263" s="312"/>
      <c r="W263" s="311"/>
      <c r="X263" s="312"/>
    </row>
    <row r="264" spans="1:24" ht="14.45" customHeight="1" x14ac:dyDescent="0.25">
      <c r="A264" s="112">
        <v>8.4500000000000206</v>
      </c>
      <c r="B264" s="1185"/>
      <c r="C264" s="78" t="s">
        <v>44</v>
      </c>
      <c r="D264" s="392">
        <v>0</v>
      </c>
      <c r="E264" s="392">
        <v>0</v>
      </c>
      <c r="F264" s="392">
        <v>0</v>
      </c>
      <c r="G264" s="699">
        <f t="shared" si="6"/>
        <v>0</v>
      </c>
      <c r="H264" s="64"/>
      <c r="I264" s="392">
        <v>0</v>
      </c>
      <c r="K264" s="119"/>
      <c r="P264" s="133" t="str">
        <f t="shared" si="7"/>
        <v/>
      </c>
      <c r="Q264" s="311"/>
      <c r="R264" s="296"/>
      <c r="S264" s="310"/>
      <c r="T264" s="311"/>
      <c r="U264" s="311"/>
      <c r="V264" s="312"/>
      <c r="W264" s="311"/>
      <c r="X264" s="312"/>
    </row>
    <row r="265" spans="1:24" ht="14.45" customHeight="1" x14ac:dyDescent="0.25">
      <c r="B265" s="1151" t="s">
        <v>372</v>
      </c>
      <c r="C265" s="78" t="s">
        <v>2</v>
      </c>
      <c r="D265" s="903">
        <f t="shared" ref="D265:G266" si="8">D248+D251+D253+D255+D257+D259+D261+D263</f>
        <v>0</v>
      </c>
      <c r="E265" s="903">
        <f t="shared" si="8"/>
        <v>0</v>
      </c>
      <c r="F265" s="903">
        <f t="shared" si="8"/>
        <v>0</v>
      </c>
      <c r="G265" s="903">
        <f t="shared" si="8"/>
        <v>0</v>
      </c>
      <c r="H265" s="64"/>
      <c r="I265" s="903">
        <f>I248+I251+I253+I255+I257+I259+I261+I263</f>
        <v>0</v>
      </c>
      <c r="K265" s="119"/>
      <c r="P265" s="132"/>
      <c r="Q265" s="311"/>
      <c r="R265" s="296"/>
      <c r="S265" s="310"/>
      <c r="T265" s="311"/>
      <c r="U265" s="311"/>
      <c r="V265" s="312"/>
      <c r="W265" s="311"/>
      <c r="X265" s="312"/>
    </row>
    <row r="266" spans="1:24" ht="14.45" customHeight="1" x14ac:dyDescent="0.25">
      <c r="B266" s="1151"/>
      <c r="C266" s="88" t="s">
        <v>413</v>
      </c>
      <c r="D266" s="903">
        <f t="shared" si="8"/>
        <v>0</v>
      </c>
      <c r="E266" s="903">
        <f t="shared" si="8"/>
        <v>0</v>
      </c>
      <c r="F266" s="903">
        <f t="shared" si="8"/>
        <v>0</v>
      </c>
      <c r="G266" s="903">
        <f t="shared" si="8"/>
        <v>0</v>
      </c>
      <c r="H266" s="64"/>
      <c r="I266" s="903">
        <f>I249+I252+I254+I256+I258+I260+I262+I264</f>
        <v>0</v>
      </c>
      <c r="K266" s="119"/>
      <c r="P266" s="132"/>
      <c r="Q266" s="311"/>
      <c r="R266" s="296"/>
      <c r="S266" s="310"/>
      <c r="T266" s="311"/>
      <c r="U266" s="311"/>
      <c r="V266" s="312"/>
      <c r="W266" s="311"/>
      <c r="X266" s="312"/>
    </row>
    <row r="267" spans="1:24" ht="28.5" customHeight="1" x14ac:dyDescent="0.25">
      <c r="A267" s="112">
        <v>8.4600000000000009</v>
      </c>
      <c r="B267" s="1179" t="s">
        <v>140</v>
      </c>
      <c r="C267" s="1179"/>
      <c r="D267" s="79"/>
      <c r="E267" s="392">
        <v>0</v>
      </c>
      <c r="F267" s="80"/>
      <c r="G267" s="79"/>
      <c r="H267" s="64"/>
      <c r="I267" s="64"/>
      <c r="K267" s="119"/>
      <c r="P267" s="130" t="str">
        <f>IF(E267="","Please Complete","")</f>
        <v/>
      </c>
      <c r="Q267" s="311"/>
      <c r="R267" s="296"/>
      <c r="S267" s="310"/>
      <c r="T267" s="311"/>
      <c r="U267" s="311"/>
      <c r="V267" s="312"/>
      <c r="W267" s="311"/>
      <c r="X267" s="312"/>
    </row>
    <row r="268" spans="1:24" ht="1.5" customHeight="1" x14ac:dyDescent="0.25">
      <c r="K268" s="119"/>
      <c r="P268" s="132"/>
      <c r="Q268" s="311"/>
      <c r="R268" s="296"/>
      <c r="S268" s="310"/>
      <c r="T268" s="311"/>
      <c r="U268" s="311"/>
      <c r="V268" s="312"/>
      <c r="W268" s="311"/>
      <c r="X268" s="312"/>
    </row>
    <row r="269" spans="1:24" ht="1.5" customHeight="1" x14ac:dyDescent="0.25">
      <c r="K269" s="119"/>
      <c r="P269" s="132"/>
      <c r="Q269" s="311"/>
      <c r="R269" s="296"/>
      <c r="S269" s="310"/>
      <c r="T269" s="311"/>
      <c r="U269" s="311"/>
      <c r="V269" s="312"/>
      <c r="W269" s="311"/>
      <c r="X269" s="312"/>
    </row>
    <row r="270" spans="1:24" ht="24" customHeight="1" x14ac:dyDescent="0.25">
      <c r="A270" s="112">
        <v>8.4700000000000006</v>
      </c>
      <c r="B270" s="1175" t="s">
        <v>2231</v>
      </c>
      <c r="C270" s="1175"/>
      <c r="D270" s="1175"/>
      <c r="E270" s="1172"/>
      <c r="F270" s="1172"/>
      <c r="G270" s="2"/>
      <c r="H270" s="2"/>
      <c r="I270" s="2"/>
      <c r="K270" s="119"/>
      <c r="L270" s="1"/>
      <c r="M270" s="1"/>
      <c r="O270" s="120"/>
      <c r="P270" s="133" t="str">
        <f>IF(E270="","Please complete using drop down","")</f>
        <v>Please complete using drop down</v>
      </c>
      <c r="Q270" s="311"/>
      <c r="R270" s="296"/>
      <c r="S270" s="1006"/>
      <c r="T270" s="311"/>
      <c r="U270" s="311"/>
      <c r="V270" s="312"/>
      <c r="W270" s="311"/>
      <c r="X270" s="312"/>
    </row>
    <row r="271" spans="1:24" ht="11.25" customHeight="1" x14ac:dyDescent="0.25">
      <c r="B271" s="1"/>
      <c r="C271" s="1"/>
      <c r="D271" s="1"/>
      <c r="E271" s="68"/>
      <c r="F271" s="68"/>
      <c r="G271" s="2"/>
      <c r="H271" s="2"/>
      <c r="I271" s="2"/>
      <c r="K271" s="119"/>
      <c r="L271" s="1"/>
      <c r="M271" s="1"/>
      <c r="P271" s="132"/>
      <c r="Q271" s="311"/>
      <c r="R271" s="296"/>
      <c r="S271" s="310"/>
      <c r="T271" s="311"/>
      <c r="U271" s="311"/>
      <c r="V271" s="312"/>
      <c r="W271" s="311"/>
      <c r="X271" s="312"/>
    </row>
    <row r="272" spans="1:24" ht="37.5" x14ac:dyDescent="0.25">
      <c r="A272" s="1001">
        <v>9</v>
      </c>
      <c r="B272" s="1002" t="s">
        <v>139</v>
      </c>
      <c r="C272" s="1002"/>
      <c r="D272" s="1130" t="s">
        <v>2034</v>
      </c>
      <c r="E272" s="1131"/>
      <c r="F272" s="1131"/>
      <c r="G272" s="1131"/>
      <c r="H272" s="1010" t="s">
        <v>2035</v>
      </c>
      <c r="I272" s="1011" t="s">
        <v>2118</v>
      </c>
      <c r="K272" s="119"/>
      <c r="L272" s="17"/>
      <c r="M272" s="17"/>
      <c r="P272" s="132"/>
      <c r="Q272" s="311"/>
      <c r="R272" s="296"/>
      <c r="S272" s="310"/>
      <c r="T272" s="311"/>
      <c r="U272" s="311"/>
      <c r="V272" s="312"/>
      <c r="W272" s="311"/>
      <c r="X272" s="312"/>
    </row>
    <row r="273" spans="1:24" ht="3.95" customHeight="1" x14ac:dyDescent="0.25">
      <c r="K273" s="119"/>
      <c r="L273" s="85"/>
      <c r="M273" s="85"/>
      <c r="P273" s="132"/>
      <c r="Q273" s="311"/>
      <c r="R273" s="296"/>
      <c r="S273" s="310"/>
      <c r="T273" s="311"/>
      <c r="U273" s="311"/>
      <c r="V273" s="312"/>
      <c r="W273" s="311"/>
      <c r="X273" s="312"/>
    </row>
    <row r="274" spans="1:24" ht="63" customHeight="1" x14ac:dyDescent="0.25">
      <c r="B274" s="1186" t="s">
        <v>138</v>
      </c>
      <c r="C274" s="1186"/>
      <c r="D274" s="76" t="s">
        <v>7</v>
      </c>
      <c r="E274" s="82" t="s">
        <v>85</v>
      </c>
      <c r="F274" s="689" t="s">
        <v>1866</v>
      </c>
      <c r="G274" s="743" t="s">
        <v>2033</v>
      </c>
      <c r="H274" s="749" t="s">
        <v>137</v>
      </c>
      <c r="I274" s="76" t="s">
        <v>2119</v>
      </c>
      <c r="K274" s="119"/>
      <c r="L274" s="85"/>
      <c r="M274" s="85"/>
      <c r="O274" s="573"/>
      <c r="P274" s="130" t="str">
        <f>IF(AND(COUNTBLANK(D275:E290)&gt;0,COUNTBLANK(G275:I290)&gt;0),"Please ensure all cells are complete, particularly if a baseline or forecast is missing, as well as putting in zeros where required","")</f>
        <v/>
      </c>
      <c r="Q274" s="311"/>
      <c r="R274" s="296"/>
      <c r="S274" s="1009"/>
      <c r="T274" s="311"/>
      <c r="U274" s="311"/>
      <c r="V274" s="312"/>
      <c r="W274" s="311"/>
      <c r="X274" s="312"/>
    </row>
    <row r="275" spans="1:24" x14ac:dyDescent="0.25">
      <c r="A275" s="112">
        <v>9.01</v>
      </c>
      <c r="B275" s="1173" t="s">
        <v>1901</v>
      </c>
      <c r="C275" s="696" t="s">
        <v>2</v>
      </c>
      <c r="D275" s="392">
        <v>0</v>
      </c>
      <c r="E275" s="392">
        <v>0</v>
      </c>
      <c r="F275" s="690"/>
      <c r="G275" s="392">
        <v>0</v>
      </c>
      <c r="H275" s="700">
        <f>D275+E275+F275+G275+I275</f>
        <v>0</v>
      </c>
      <c r="I275" s="392">
        <v>0</v>
      </c>
      <c r="K275" s="119"/>
      <c r="L275" s="85"/>
      <c r="M275" s="85"/>
      <c r="P275" s="132" t="str">
        <f>IF(OR(D275="",E275="",H275=""),"At a minimum, columns D, E and H must be completed","")</f>
        <v/>
      </c>
      <c r="Q275" s="311"/>
      <c r="R275" s="296"/>
      <c r="S275" s="310"/>
      <c r="T275" s="311"/>
      <c r="U275" s="311"/>
      <c r="V275" s="312"/>
      <c r="W275" s="311"/>
      <c r="X275" s="312"/>
    </row>
    <row r="276" spans="1:24" x14ac:dyDescent="0.25">
      <c r="A276" s="112">
        <v>9.02</v>
      </c>
      <c r="B276" s="1173"/>
      <c r="C276" s="77" t="s">
        <v>6</v>
      </c>
      <c r="D276" s="392">
        <v>0</v>
      </c>
      <c r="E276" s="392">
        <v>0</v>
      </c>
      <c r="F276" s="690"/>
      <c r="G276" s="392">
        <v>0</v>
      </c>
      <c r="H276" s="700">
        <f t="shared" ref="H276:H290" si="9">D276+E276+F276+G276+I276</f>
        <v>0</v>
      </c>
      <c r="I276" s="392">
        <v>0</v>
      </c>
      <c r="K276" s="119"/>
      <c r="L276" s="85"/>
      <c r="M276" s="85"/>
      <c r="P276" s="132" t="str">
        <f t="shared" ref="P276:P290" si="10">IF(OR(D276="",E276="",H276=""),"At a minimum, columns D, E and H must be completed","")</f>
        <v/>
      </c>
      <c r="Q276" s="311"/>
      <c r="R276" s="296"/>
      <c r="S276" s="310"/>
      <c r="T276" s="311"/>
      <c r="U276" s="311"/>
      <c r="V276" s="312"/>
      <c r="W276" s="311"/>
      <c r="X276" s="312"/>
    </row>
    <row r="277" spans="1:24" x14ac:dyDescent="0.25">
      <c r="A277" s="112">
        <v>9.0299999999999994</v>
      </c>
      <c r="B277" s="1173" t="s">
        <v>4</v>
      </c>
      <c r="C277" s="696" t="s">
        <v>2</v>
      </c>
      <c r="D277" s="392">
        <v>0</v>
      </c>
      <c r="E277" s="392">
        <v>0</v>
      </c>
      <c r="F277" s="690"/>
      <c r="G277" s="392">
        <v>0</v>
      </c>
      <c r="H277" s="700">
        <f t="shared" si="9"/>
        <v>0</v>
      </c>
      <c r="I277" s="392">
        <v>0</v>
      </c>
      <c r="K277" s="119"/>
      <c r="L277" s="85"/>
      <c r="M277" s="85"/>
      <c r="O277" s="567"/>
      <c r="P277" s="132" t="str">
        <f t="shared" si="10"/>
        <v/>
      </c>
      <c r="Q277" s="311"/>
      <c r="R277" s="296"/>
      <c r="S277" s="310"/>
      <c r="T277" s="311"/>
      <c r="U277" s="311"/>
      <c r="V277" s="312"/>
      <c r="W277" s="311"/>
      <c r="X277" s="312"/>
    </row>
    <row r="278" spans="1:24" x14ac:dyDescent="0.25">
      <c r="A278" s="112">
        <v>9.0399999999999991</v>
      </c>
      <c r="B278" s="1173"/>
      <c r="C278" s="77" t="s">
        <v>44</v>
      </c>
      <c r="D278" s="392">
        <v>0</v>
      </c>
      <c r="E278" s="392">
        <v>0</v>
      </c>
      <c r="F278" s="690"/>
      <c r="G278" s="392">
        <v>0</v>
      </c>
      <c r="H278" s="700">
        <f t="shared" si="9"/>
        <v>0</v>
      </c>
      <c r="I278" s="392">
        <v>0</v>
      </c>
      <c r="K278" s="119"/>
      <c r="L278" s="85"/>
      <c r="M278" s="85"/>
      <c r="O278" s="573"/>
      <c r="P278" s="132" t="str">
        <f t="shared" si="10"/>
        <v/>
      </c>
      <c r="Q278" s="311"/>
      <c r="R278" s="296"/>
      <c r="S278" s="310"/>
      <c r="T278" s="311"/>
      <c r="U278" s="311"/>
      <c r="V278" s="312"/>
      <c r="W278" s="311"/>
      <c r="X278" s="312"/>
    </row>
    <row r="279" spans="1:24" x14ac:dyDescent="0.25">
      <c r="A279" s="112">
        <v>9.0500000000000007</v>
      </c>
      <c r="B279" s="1173" t="s">
        <v>8</v>
      </c>
      <c r="C279" s="696" t="s">
        <v>2</v>
      </c>
      <c r="D279" s="392">
        <v>0</v>
      </c>
      <c r="E279" s="392">
        <v>0</v>
      </c>
      <c r="F279" s="690"/>
      <c r="G279" s="392">
        <v>0</v>
      </c>
      <c r="H279" s="700">
        <f t="shared" si="9"/>
        <v>0</v>
      </c>
      <c r="I279" s="392">
        <v>0</v>
      </c>
      <c r="K279" s="119"/>
      <c r="L279" s="85"/>
      <c r="M279" s="85"/>
      <c r="P279" s="132" t="str">
        <f t="shared" si="10"/>
        <v/>
      </c>
      <c r="Q279" s="311"/>
      <c r="R279" s="296"/>
      <c r="S279" s="310"/>
      <c r="T279" s="311"/>
      <c r="U279" s="311"/>
      <c r="V279" s="312"/>
      <c r="W279" s="311"/>
      <c r="X279" s="312"/>
    </row>
    <row r="280" spans="1:24" x14ac:dyDescent="0.25">
      <c r="A280" s="112">
        <v>9.06</v>
      </c>
      <c r="B280" s="1173"/>
      <c r="C280" s="77" t="s">
        <v>44</v>
      </c>
      <c r="D280" s="392">
        <v>0</v>
      </c>
      <c r="E280" s="392">
        <v>0</v>
      </c>
      <c r="F280" s="690"/>
      <c r="G280" s="392">
        <v>0</v>
      </c>
      <c r="H280" s="700">
        <f t="shared" si="9"/>
        <v>0</v>
      </c>
      <c r="I280" s="392">
        <v>0</v>
      </c>
      <c r="K280" s="119"/>
      <c r="L280" s="85"/>
      <c r="M280" s="85"/>
      <c r="P280" s="132" t="str">
        <f t="shared" si="10"/>
        <v/>
      </c>
      <c r="Q280" s="311"/>
      <c r="R280" s="296"/>
      <c r="S280" s="310"/>
      <c r="T280" s="311"/>
      <c r="U280" s="311"/>
      <c r="V280" s="312"/>
      <c r="W280" s="311"/>
      <c r="X280" s="312"/>
    </row>
    <row r="281" spans="1:24" x14ac:dyDescent="0.25">
      <c r="A281" s="112">
        <v>9.07</v>
      </c>
      <c r="B281" s="1173" t="s">
        <v>5</v>
      </c>
      <c r="C281" s="696" t="s">
        <v>2</v>
      </c>
      <c r="D281" s="392">
        <v>0</v>
      </c>
      <c r="E281" s="392">
        <v>0</v>
      </c>
      <c r="F281" s="690"/>
      <c r="G281" s="392">
        <v>0</v>
      </c>
      <c r="H281" s="700">
        <f t="shared" si="9"/>
        <v>0</v>
      </c>
      <c r="I281" s="392">
        <v>0</v>
      </c>
      <c r="K281" s="119"/>
      <c r="L281" s="85"/>
      <c r="M281" s="85"/>
      <c r="P281" s="132" t="str">
        <f t="shared" si="10"/>
        <v/>
      </c>
      <c r="Q281" s="311"/>
      <c r="R281" s="296"/>
      <c r="S281" s="310"/>
      <c r="T281" s="311"/>
      <c r="U281" s="311"/>
      <c r="V281" s="312"/>
      <c r="W281" s="311"/>
      <c r="X281" s="312"/>
    </row>
    <row r="282" spans="1:24" x14ac:dyDescent="0.25">
      <c r="A282" s="112">
        <v>9.08</v>
      </c>
      <c r="B282" s="1173"/>
      <c r="C282" s="77" t="s">
        <v>44</v>
      </c>
      <c r="D282" s="392">
        <v>0</v>
      </c>
      <c r="E282" s="392">
        <v>0</v>
      </c>
      <c r="F282" s="690"/>
      <c r="G282" s="392">
        <v>0</v>
      </c>
      <c r="H282" s="700">
        <f t="shared" si="9"/>
        <v>0</v>
      </c>
      <c r="I282" s="392">
        <v>0</v>
      </c>
      <c r="K282" s="119"/>
      <c r="L282" s="85"/>
      <c r="M282" s="85"/>
      <c r="P282" s="132" t="str">
        <f t="shared" si="10"/>
        <v/>
      </c>
      <c r="Q282" s="311"/>
      <c r="R282" s="296"/>
      <c r="S282" s="310"/>
      <c r="T282" s="311"/>
      <c r="U282" s="311"/>
      <c r="V282" s="312"/>
      <c r="W282" s="311"/>
      <c r="X282" s="312"/>
    </row>
    <row r="283" spans="1:24" x14ac:dyDescent="0.25">
      <c r="A283" s="112">
        <v>9.09</v>
      </c>
      <c r="B283" s="1173" t="s">
        <v>9</v>
      </c>
      <c r="C283" s="696" t="s">
        <v>2</v>
      </c>
      <c r="D283" s="392">
        <v>0</v>
      </c>
      <c r="E283" s="392">
        <v>0</v>
      </c>
      <c r="F283" s="690"/>
      <c r="G283" s="392">
        <v>0</v>
      </c>
      <c r="H283" s="700">
        <f t="shared" si="9"/>
        <v>0</v>
      </c>
      <c r="I283" s="392">
        <v>0</v>
      </c>
      <c r="K283" s="119"/>
      <c r="L283" s="85"/>
      <c r="M283" s="85"/>
      <c r="P283" s="132" t="str">
        <f t="shared" si="10"/>
        <v/>
      </c>
      <c r="Q283" s="311"/>
      <c r="R283" s="296"/>
      <c r="S283" s="310"/>
      <c r="T283" s="311"/>
      <c r="U283" s="311"/>
      <c r="V283" s="312"/>
      <c r="W283" s="311"/>
      <c r="X283" s="312"/>
    </row>
    <row r="284" spans="1:24" x14ac:dyDescent="0.25">
      <c r="A284" s="112">
        <v>9.1</v>
      </c>
      <c r="B284" s="1173"/>
      <c r="C284" s="77" t="s">
        <v>44</v>
      </c>
      <c r="D284" s="392">
        <v>0</v>
      </c>
      <c r="E284" s="392">
        <v>0</v>
      </c>
      <c r="F284" s="690"/>
      <c r="G284" s="392">
        <v>0</v>
      </c>
      <c r="H284" s="700">
        <f t="shared" si="9"/>
        <v>0</v>
      </c>
      <c r="I284" s="392">
        <v>0</v>
      </c>
      <c r="K284" s="119"/>
      <c r="L284" s="85"/>
      <c r="M284" s="85"/>
      <c r="P284" s="132" t="str">
        <f t="shared" si="10"/>
        <v/>
      </c>
      <c r="Q284" s="311"/>
      <c r="R284" s="296"/>
      <c r="S284" s="310"/>
      <c r="T284" s="311"/>
      <c r="U284" s="311"/>
      <c r="V284" s="312"/>
      <c r="W284" s="311"/>
      <c r="X284" s="312"/>
    </row>
    <row r="285" spans="1:24" x14ac:dyDescent="0.25">
      <c r="A285" s="112">
        <v>9.11</v>
      </c>
      <c r="B285" s="1173" t="s">
        <v>18</v>
      </c>
      <c r="C285" s="696" t="s">
        <v>2</v>
      </c>
      <c r="D285" s="392">
        <v>0</v>
      </c>
      <c r="E285" s="392">
        <v>0</v>
      </c>
      <c r="F285" s="690"/>
      <c r="G285" s="392">
        <v>0</v>
      </c>
      <c r="H285" s="700">
        <f t="shared" si="9"/>
        <v>0</v>
      </c>
      <c r="I285" s="392">
        <v>0</v>
      </c>
      <c r="K285" s="119"/>
      <c r="L285" s="85"/>
      <c r="M285" s="85"/>
      <c r="P285" s="132" t="str">
        <f t="shared" si="10"/>
        <v/>
      </c>
      <c r="Q285" s="311"/>
      <c r="R285" s="296"/>
      <c r="S285" s="310"/>
      <c r="T285" s="311"/>
      <c r="U285" s="311"/>
      <c r="V285" s="312"/>
      <c r="W285" s="311"/>
      <c r="X285" s="312"/>
    </row>
    <row r="286" spans="1:24" x14ac:dyDescent="0.25">
      <c r="A286" s="112">
        <v>9.1199999999999992</v>
      </c>
      <c r="B286" s="1173"/>
      <c r="C286" s="77" t="s">
        <v>44</v>
      </c>
      <c r="D286" s="392">
        <v>0</v>
      </c>
      <c r="E286" s="392">
        <v>0</v>
      </c>
      <c r="F286" s="690"/>
      <c r="G286" s="392">
        <v>0</v>
      </c>
      <c r="H286" s="700">
        <f t="shared" si="9"/>
        <v>0</v>
      </c>
      <c r="I286" s="392">
        <v>0</v>
      </c>
      <c r="K286" s="119"/>
      <c r="L286" s="85"/>
      <c r="M286" s="85"/>
      <c r="P286" s="132" t="str">
        <f t="shared" si="10"/>
        <v/>
      </c>
      <c r="Q286" s="311"/>
      <c r="R286" s="296"/>
      <c r="S286" s="310"/>
      <c r="T286" s="311"/>
      <c r="U286" s="311"/>
      <c r="V286" s="312"/>
      <c r="W286" s="311"/>
      <c r="X286" s="312"/>
    </row>
    <row r="287" spans="1:24" x14ac:dyDescent="0.25">
      <c r="A287" s="112">
        <v>9.1300000000000008</v>
      </c>
      <c r="B287" s="1173" t="s">
        <v>17</v>
      </c>
      <c r="C287" s="696" t="s">
        <v>2</v>
      </c>
      <c r="D287" s="392">
        <v>0</v>
      </c>
      <c r="E287" s="392">
        <v>0</v>
      </c>
      <c r="F287" s="690"/>
      <c r="G287" s="392">
        <v>0</v>
      </c>
      <c r="H287" s="700">
        <f t="shared" si="9"/>
        <v>0</v>
      </c>
      <c r="I287" s="392">
        <v>0</v>
      </c>
      <c r="K287" s="119"/>
      <c r="L287" s="85"/>
      <c r="M287" s="85"/>
      <c r="P287" s="132" t="str">
        <f t="shared" si="10"/>
        <v/>
      </c>
      <c r="Q287" s="311"/>
      <c r="R287" s="296"/>
      <c r="S287" s="310"/>
      <c r="T287" s="311"/>
      <c r="U287" s="311"/>
      <c r="V287" s="312"/>
      <c r="W287" s="311"/>
      <c r="X287" s="312"/>
    </row>
    <row r="288" spans="1:24" x14ac:dyDescent="0.25">
      <c r="A288" s="112">
        <v>9.14</v>
      </c>
      <c r="B288" s="1173"/>
      <c r="C288" s="77" t="s">
        <v>44</v>
      </c>
      <c r="D288" s="392">
        <v>0</v>
      </c>
      <c r="E288" s="392">
        <v>0</v>
      </c>
      <c r="F288" s="690"/>
      <c r="G288" s="392">
        <v>0</v>
      </c>
      <c r="H288" s="700">
        <f t="shared" si="9"/>
        <v>0</v>
      </c>
      <c r="I288" s="392">
        <v>0</v>
      </c>
      <c r="K288" s="119"/>
      <c r="L288" s="85"/>
      <c r="M288" s="85"/>
      <c r="P288" s="132" t="str">
        <f t="shared" si="10"/>
        <v/>
      </c>
      <c r="Q288" s="311"/>
      <c r="R288" s="296"/>
      <c r="S288" s="310"/>
      <c r="T288" s="311"/>
      <c r="U288" s="311"/>
      <c r="V288" s="312"/>
      <c r="W288" s="311"/>
      <c r="X288" s="312"/>
    </row>
    <row r="289" spans="1:24" ht="15" customHeight="1" x14ac:dyDescent="0.25">
      <c r="A289" s="112">
        <v>9.15</v>
      </c>
      <c r="B289" s="1179" t="s">
        <v>432</v>
      </c>
      <c r="C289" s="696" t="s">
        <v>2</v>
      </c>
      <c r="D289" s="392">
        <v>0</v>
      </c>
      <c r="E289" s="392">
        <v>0</v>
      </c>
      <c r="F289" s="690"/>
      <c r="G289" s="392">
        <v>0</v>
      </c>
      <c r="H289" s="700">
        <f t="shared" si="9"/>
        <v>0</v>
      </c>
      <c r="I289" s="392">
        <v>0</v>
      </c>
      <c r="K289" s="119"/>
      <c r="L289" s="85"/>
      <c r="M289" s="85"/>
      <c r="P289" s="132" t="str">
        <f t="shared" si="10"/>
        <v/>
      </c>
      <c r="Q289" s="311"/>
      <c r="R289" s="296"/>
      <c r="S289" s="310"/>
      <c r="T289" s="311"/>
      <c r="U289" s="311"/>
      <c r="V289" s="312"/>
      <c r="W289" s="311"/>
      <c r="X289" s="312"/>
    </row>
    <row r="290" spans="1:24" x14ac:dyDescent="0.25">
      <c r="A290" s="112">
        <v>9.16</v>
      </c>
      <c r="B290" s="1179"/>
      <c r="C290" s="77" t="s">
        <v>44</v>
      </c>
      <c r="D290" s="392">
        <v>0</v>
      </c>
      <c r="E290" s="392">
        <v>0</v>
      </c>
      <c r="F290" s="690"/>
      <c r="G290" s="392">
        <v>0</v>
      </c>
      <c r="H290" s="700">
        <f t="shared" si="9"/>
        <v>0</v>
      </c>
      <c r="I290" s="392">
        <v>0</v>
      </c>
      <c r="K290" s="119"/>
      <c r="L290" s="85"/>
      <c r="M290" s="85"/>
      <c r="P290" s="132" t="str">
        <f t="shared" si="10"/>
        <v/>
      </c>
      <c r="Q290" s="311"/>
      <c r="R290" s="296"/>
      <c r="S290" s="310"/>
      <c r="T290" s="311"/>
      <c r="U290" s="311"/>
      <c r="V290" s="312"/>
      <c r="W290" s="311"/>
      <c r="X290" s="312"/>
    </row>
    <row r="291" spans="1:24" ht="14.45" customHeight="1" x14ac:dyDescent="0.25">
      <c r="B291" s="1151" t="s">
        <v>372</v>
      </c>
      <c r="C291" s="697" t="s">
        <v>2</v>
      </c>
      <c r="D291" s="905">
        <f t="shared" ref="D291:H292" si="11">D275+D277+D279+D281+D283+D285+D287+D289</f>
        <v>0</v>
      </c>
      <c r="E291" s="905">
        <f t="shared" si="11"/>
        <v>0</v>
      </c>
      <c r="F291" s="691"/>
      <c r="G291" s="905">
        <f t="shared" si="11"/>
        <v>0</v>
      </c>
      <c r="H291" s="906">
        <f t="shared" si="11"/>
        <v>0</v>
      </c>
      <c r="I291" s="907">
        <f>I275+I277+I279+I281+I283+I285+I287+I289</f>
        <v>0</v>
      </c>
      <c r="K291" s="119"/>
      <c r="P291" s="132"/>
      <c r="Q291" s="311"/>
      <c r="R291" s="296"/>
      <c r="S291" s="310"/>
      <c r="T291" s="311"/>
      <c r="U291" s="311"/>
      <c r="V291" s="312"/>
      <c r="W291" s="311"/>
      <c r="X291" s="312"/>
    </row>
    <row r="292" spans="1:24" ht="14.45" customHeight="1" x14ac:dyDescent="0.25">
      <c r="B292" s="1151"/>
      <c r="C292" s="83" t="s">
        <v>413</v>
      </c>
      <c r="D292" s="905">
        <f t="shared" si="11"/>
        <v>0</v>
      </c>
      <c r="E292" s="905">
        <f t="shared" si="11"/>
        <v>0</v>
      </c>
      <c r="F292" s="691"/>
      <c r="G292" s="905">
        <f t="shared" si="11"/>
        <v>0</v>
      </c>
      <c r="H292" s="906">
        <f t="shared" si="11"/>
        <v>0</v>
      </c>
      <c r="I292" s="907">
        <f>I276+I278+I280+I282+I284+I286+I288+I290</f>
        <v>0</v>
      </c>
      <c r="K292" s="119"/>
      <c r="P292" s="132"/>
      <c r="Q292" s="311"/>
      <c r="R292" s="296"/>
      <c r="S292" s="310"/>
      <c r="T292" s="311"/>
      <c r="U292" s="311"/>
      <c r="V292" s="312"/>
      <c r="W292" s="311"/>
      <c r="X292" s="312"/>
    </row>
    <row r="293" spans="1:24" ht="3.95" customHeight="1" x14ac:dyDescent="0.25">
      <c r="K293" s="119"/>
      <c r="L293" s="85"/>
      <c r="M293" s="85"/>
      <c r="P293" s="132"/>
      <c r="Q293" s="311"/>
      <c r="R293" s="296"/>
      <c r="S293" s="310"/>
      <c r="T293" s="311"/>
      <c r="U293" s="311"/>
      <c r="V293" s="312"/>
      <c r="W293" s="311"/>
      <c r="X293" s="312"/>
    </row>
    <row r="294" spans="1:24" x14ac:dyDescent="0.25">
      <c r="A294" s="112">
        <v>9.17</v>
      </c>
      <c r="B294" s="1175" t="s">
        <v>349</v>
      </c>
      <c r="C294" s="1175"/>
      <c r="D294" s="1175"/>
      <c r="E294" s="1172"/>
      <c r="F294" s="1172"/>
      <c r="G294" s="6"/>
      <c r="H294" s="5"/>
      <c r="I294" s="5"/>
      <c r="K294" s="119"/>
      <c r="L294" s="85"/>
      <c r="M294" s="85"/>
      <c r="O294" s="120"/>
      <c r="P294" s="133" t="str">
        <f>IF(E294="","Please complete using drop down","")</f>
        <v>Please complete using drop down</v>
      </c>
      <c r="Q294" s="311"/>
      <c r="R294" s="296"/>
      <c r="S294" s="1006"/>
      <c r="T294" s="1006"/>
      <c r="U294" s="1006"/>
      <c r="V294" s="312"/>
      <c r="W294" s="311"/>
      <c r="X294" s="312"/>
    </row>
    <row r="295" spans="1:24" ht="3.95" customHeight="1" x14ac:dyDescent="0.25">
      <c r="K295" s="119"/>
      <c r="L295" s="85"/>
      <c r="M295" s="85"/>
      <c r="P295" s="132"/>
      <c r="Q295" s="311"/>
      <c r="R295" s="296"/>
      <c r="S295" s="310"/>
      <c r="T295" s="311"/>
      <c r="U295" s="311"/>
      <c r="V295" s="312"/>
      <c r="W295" s="311"/>
      <c r="X295" s="312"/>
    </row>
    <row r="296" spans="1:24" ht="365.25" customHeight="1" x14ac:dyDescent="0.25">
      <c r="A296" s="112">
        <v>9.18</v>
      </c>
      <c r="B296" s="82" t="s">
        <v>136</v>
      </c>
      <c r="C296" s="1164"/>
      <c r="D296" s="1164"/>
      <c r="E296" s="1164"/>
      <c r="F296" s="1164"/>
      <c r="G296" s="1164"/>
      <c r="H296" s="1164"/>
      <c r="I296" s="1164"/>
      <c r="K296" s="119"/>
      <c r="L296" s="1"/>
      <c r="M296" s="1"/>
      <c r="P296" s="136" t="str">
        <f>CONCATENATE("GUIDANCE: This MANDATORY commentary should be clear, simple, with no acronyms and should (1) explain any significant difference"," ","between baselines and forecast/actual, re-baselining of benefits, or significant changes to the profile of benefits due to delays in the delivery timetable;"," ","(2) if you have identified monetised benefits in section 1.11, please ensure you complete both 'Total' benefits and identify whether these benefits are cashable,"," ","non cashable, private partner or UK economic (or a mixture of these). (3) If the project description may lead to the assumption that certain benefits should be present,"," ","please provide the reason why they may not be present, particularly around cashable and non-cashable benefits"," ","(4) Any other information to provide context that you feel is important")</f>
        <v>GUIDANCE: This MANDATORY commentary should be clear, simple, with no acronyms and should (1) explain any significant difference between baselines and forecast/actual, re-baselining of benefits, or significant changes to the profile of benefits due to delays in the delivery timetable; (2) if you have identified monetised benefits in section 1.11, please ensure you complete both 'Total' benefits and identify whether these benefits are cashable, non cashable, private partner or UK economic (or a mixture of these). (3) If the project description may lead to the assumption that certain benefits should be present, please provide the reason why they may not be present, particularly around cashable and non-cashable benefits (4) Any other information to provide context that you feel is important</v>
      </c>
      <c r="Q296" s="316"/>
      <c r="R296" s="296"/>
      <c r="S296" s="315"/>
      <c r="T296" s="316"/>
      <c r="U296" s="316"/>
      <c r="V296" s="317"/>
      <c r="W296" s="316"/>
      <c r="X296" s="317"/>
    </row>
    <row r="297" spans="1:24" ht="13.35" customHeight="1" x14ac:dyDescent="0.25">
      <c r="B297" s="28"/>
      <c r="C297" s="28"/>
      <c r="D297" s="28"/>
      <c r="E297" s="28"/>
      <c r="F297" s="28"/>
      <c r="G297" s="28"/>
      <c r="H297" s="28"/>
      <c r="I297" s="28"/>
      <c r="K297" s="4"/>
      <c r="L297" s="1"/>
      <c r="M297" s="1"/>
    </row>
    <row r="298" spans="1:24" x14ac:dyDescent="0.25">
      <c r="F298" s="52"/>
      <c r="G298" s="11"/>
      <c r="H298" s="11"/>
      <c r="I298" s="11"/>
    </row>
  </sheetData>
  <sheetProtection algorithmName="SHA-512" hashValue="cGxq0hOjeiKX5fl8oE79BcUS1pfLxLde1xWPNSdjX6JXenU49kUfukRnzrBEFTufXbZwPEkU9l+V0uqJfWbVtQ==" saltValue="WKAjFjbMud2/RV7KTpaaHw==" spinCount="100000" sheet="1" objects="1" scenarios="1" formatColumns="0" formatRows="0" selectLockedCells="1" autoFilter="0"/>
  <autoFilter ref="A1:X298">
    <filterColumn colId="1" showButton="0"/>
    <filterColumn colId="5" showButton="0"/>
    <filterColumn colId="6" showButton="0"/>
    <filterColumn colId="7" showButton="0"/>
  </autoFilter>
  <dataConsolidate/>
  <mergeCells count="269">
    <mergeCell ref="C13:I13"/>
    <mergeCell ref="C45:I45"/>
    <mergeCell ref="C57:H57"/>
    <mergeCell ref="F1:I1"/>
    <mergeCell ref="C52:H52"/>
    <mergeCell ref="C7:I7"/>
    <mergeCell ref="D30:I30"/>
    <mergeCell ref="C41:I41"/>
    <mergeCell ref="C42:I42"/>
    <mergeCell ref="C44:I44"/>
    <mergeCell ref="G9:I9"/>
    <mergeCell ref="G11:I11"/>
    <mergeCell ref="C15:I15"/>
    <mergeCell ref="C5:I5"/>
    <mergeCell ref="C3:I3"/>
    <mergeCell ref="D29:I29"/>
    <mergeCell ref="B27:C27"/>
    <mergeCell ref="B28:C28"/>
    <mergeCell ref="C23:I23"/>
    <mergeCell ref="C17:I17"/>
    <mergeCell ref="B19:I19"/>
    <mergeCell ref="C9:E9"/>
    <mergeCell ref="D27:F27"/>
    <mergeCell ref="C46:I46"/>
    <mergeCell ref="B32:C32"/>
    <mergeCell ref="B30:C30"/>
    <mergeCell ref="C92:E92"/>
    <mergeCell ref="C11:E11"/>
    <mergeCell ref="C38:I38"/>
    <mergeCell ref="B34:C34"/>
    <mergeCell ref="D34:I34"/>
    <mergeCell ref="B33:C33"/>
    <mergeCell ref="C16:I16"/>
    <mergeCell ref="C36:I36"/>
    <mergeCell ref="D28:F28"/>
    <mergeCell ref="F79:I79"/>
    <mergeCell ref="F77:I77"/>
    <mergeCell ref="F78:I78"/>
    <mergeCell ref="C70:I70"/>
    <mergeCell ref="C71:I71"/>
    <mergeCell ref="C49:I49"/>
    <mergeCell ref="B51:I51"/>
    <mergeCell ref="B77:B81"/>
    <mergeCell ref="D33:I33"/>
    <mergeCell ref="C55:H55"/>
    <mergeCell ref="B29:C29"/>
    <mergeCell ref="C58:H58"/>
    <mergeCell ref="C53:H53"/>
    <mergeCell ref="C48:I48"/>
    <mergeCell ref="D32:I32"/>
    <mergeCell ref="C95:E95"/>
    <mergeCell ref="C43:I43"/>
    <mergeCell ref="B40:I40"/>
    <mergeCell ref="C54:H54"/>
    <mergeCell ref="B86:C86"/>
    <mergeCell ref="F93:I93"/>
    <mergeCell ref="C91:E91"/>
    <mergeCell ref="C93:E93"/>
    <mergeCell ref="F81:I81"/>
    <mergeCell ref="C77:E77"/>
    <mergeCell ref="C78:E78"/>
    <mergeCell ref="C80:E80"/>
    <mergeCell ref="C81:E81"/>
    <mergeCell ref="C56:H56"/>
    <mergeCell ref="C60:H60"/>
    <mergeCell ref="C61:H61"/>
    <mergeCell ref="C79:E79"/>
    <mergeCell ref="B87:C87"/>
    <mergeCell ref="D87:I87"/>
    <mergeCell ref="B64:I64"/>
    <mergeCell ref="C67:I67"/>
    <mergeCell ref="C66:I66"/>
    <mergeCell ref="C68:I68"/>
    <mergeCell ref="C59:H59"/>
    <mergeCell ref="C76:I76"/>
    <mergeCell ref="C107:I107"/>
    <mergeCell ref="B112:C112"/>
    <mergeCell ref="B129:E129"/>
    <mergeCell ref="F129:I129"/>
    <mergeCell ref="F80:I80"/>
    <mergeCell ref="F98:G98"/>
    <mergeCell ref="C94:E94"/>
    <mergeCell ref="C89:I89"/>
    <mergeCell ref="H99:I99"/>
    <mergeCell ref="F113:G113"/>
    <mergeCell ref="C119:G119"/>
    <mergeCell ref="F92:I92"/>
    <mergeCell ref="F91:I91"/>
    <mergeCell ref="C83:E83"/>
    <mergeCell ref="G83:I83"/>
    <mergeCell ref="F90:I90"/>
    <mergeCell ref="C82:E82"/>
    <mergeCell ref="F82:G82"/>
    <mergeCell ref="H82:I82"/>
    <mergeCell ref="F112:G112"/>
    <mergeCell ref="H104:I104"/>
    <mergeCell ref="G97:I97"/>
    <mergeCell ref="B130:E130"/>
    <mergeCell ref="B113:C113"/>
    <mergeCell ref="C123:I123"/>
    <mergeCell ref="B114:C114"/>
    <mergeCell ref="B115:C115"/>
    <mergeCell ref="C121:G121"/>
    <mergeCell ref="C118:G118"/>
    <mergeCell ref="F115:G115"/>
    <mergeCell ref="C120:G120"/>
    <mergeCell ref="F130:I130"/>
    <mergeCell ref="H106:I106"/>
    <mergeCell ref="C97:E97"/>
    <mergeCell ref="C99:E99"/>
    <mergeCell ref="C98:E98"/>
    <mergeCell ref="E270:F270"/>
    <mergeCell ref="B261:B262"/>
    <mergeCell ref="B263:B264"/>
    <mergeCell ref="B270:D270"/>
    <mergeCell ref="B277:B278"/>
    <mergeCell ref="B265:B266"/>
    <mergeCell ref="B275:B276"/>
    <mergeCell ref="B251:B252"/>
    <mergeCell ref="H105:I105"/>
    <mergeCell ref="B131:E131"/>
    <mergeCell ref="F131:I131"/>
    <mergeCell ref="G154:I154"/>
    <mergeCell ref="B149:I149"/>
    <mergeCell ref="G151:I151"/>
    <mergeCell ref="G156:I156"/>
    <mergeCell ref="G146:I146"/>
    <mergeCell ref="F134:I134"/>
    <mergeCell ref="G139:I139"/>
    <mergeCell ref="G140:I140"/>
    <mergeCell ref="F132:H132"/>
    <mergeCell ref="F213:I213"/>
    <mergeCell ref="G141:I141"/>
    <mergeCell ref="B135:E135"/>
    <mergeCell ref="B132:E132"/>
    <mergeCell ref="B134:E134"/>
    <mergeCell ref="F133:I133"/>
    <mergeCell ref="B137:I137"/>
    <mergeCell ref="B133:E133"/>
    <mergeCell ref="G150:I150"/>
    <mergeCell ref="G157:I157"/>
    <mergeCell ref="C296:I296"/>
    <mergeCell ref="B279:B280"/>
    <mergeCell ref="B281:B282"/>
    <mergeCell ref="B283:B284"/>
    <mergeCell ref="B285:B286"/>
    <mergeCell ref="B287:B288"/>
    <mergeCell ref="B289:B290"/>
    <mergeCell ref="B294:D294"/>
    <mergeCell ref="E294:F294"/>
    <mergeCell ref="B291:B292"/>
    <mergeCell ref="B253:B254"/>
    <mergeCell ref="B243:C243"/>
    <mergeCell ref="B235:B236"/>
    <mergeCell ref="B241:B242"/>
    <mergeCell ref="B248:B249"/>
    <mergeCell ref="B239:B240"/>
    <mergeCell ref="B255:B256"/>
    <mergeCell ref="B274:C274"/>
    <mergeCell ref="B257:B258"/>
    <mergeCell ref="B267:C267"/>
    <mergeCell ref="B259:B260"/>
    <mergeCell ref="B160:I160"/>
    <mergeCell ref="G168:I168"/>
    <mergeCell ref="G195:I195"/>
    <mergeCell ref="G183:I183"/>
    <mergeCell ref="B223:C223"/>
    <mergeCell ref="B224:B225"/>
    <mergeCell ref="F215:I215"/>
    <mergeCell ref="F217:I217"/>
    <mergeCell ref="G196:I196"/>
    <mergeCell ref="G202:I202"/>
    <mergeCell ref="G173:I173"/>
    <mergeCell ref="G178:I178"/>
    <mergeCell ref="G171:I171"/>
    <mergeCell ref="G188:I188"/>
    <mergeCell ref="G190:I190"/>
    <mergeCell ref="G191:I191"/>
    <mergeCell ref="G192:I192"/>
    <mergeCell ref="G193:I193"/>
    <mergeCell ref="G189:I189"/>
    <mergeCell ref="G184:I184"/>
    <mergeCell ref="G177:I177"/>
    <mergeCell ref="G182:I182"/>
    <mergeCell ref="G180:I180"/>
    <mergeCell ref="F214:I214"/>
    <mergeCell ref="G175:I175"/>
    <mergeCell ref="G176:I176"/>
    <mergeCell ref="C209:I209"/>
    <mergeCell ref="G174:I174"/>
    <mergeCell ref="G179:I179"/>
    <mergeCell ref="C210:I210"/>
    <mergeCell ref="G200:I200"/>
    <mergeCell ref="G185:I185"/>
    <mergeCell ref="G197:I197"/>
    <mergeCell ref="G194:I194"/>
    <mergeCell ref="G199:I199"/>
    <mergeCell ref="G201:I201"/>
    <mergeCell ref="G198:I198"/>
    <mergeCell ref="G181:I181"/>
    <mergeCell ref="C220:I220"/>
    <mergeCell ref="B205:I205"/>
    <mergeCell ref="F216:I216"/>
    <mergeCell ref="B217:E217"/>
    <mergeCell ref="E245:F245"/>
    <mergeCell ref="B247:C247"/>
    <mergeCell ref="C212:I212"/>
    <mergeCell ref="D207:E207"/>
    <mergeCell ref="F207:G207"/>
    <mergeCell ref="H207:I207"/>
    <mergeCell ref="C208:I208"/>
    <mergeCell ref="B237:B238"/>
    <mergeCell ref="B229:B230"/>
    <mergeCell ref="B214:E214"/>
    <mergeCell ref="B215:E215"/>
    <mergeCell ref="C211:I211"/>
    <mergeCell ref="B216:E216"/>
    <mergeCell ref="B227:B228"/>
    <mergeCell ref="B245:D245"/>
    <mergeCell ref="B231:B232"/>
    <mergeCell ref="B233:B234"/>
    <mergeCell ref="G164:I164"/>
    <mergeCell ref="G165:I165"/>
    <mergeCell ref="G172:I172"/>
    <mergeCell ref="G170:I170"/>
    <mergeCell ref="G162:I162"/>
    <mergeCell ref="A77:A81"/>
    <mergeCell ref="A90:A94"/>
    <mergeCell ref="B104:G104"/>
    <mergeCell ref="B105:G105"/>
    <mergeCell ref="B106:G106"/>
    <mergeCell ref="B90:B94"/>
    <mergeCell ref="C90:E90"/>
    <mergeCell ref="D86:I86"/>
    <mergeCell ref="F99:G99"/>
    <mergeCell ref="H98:I98"/>
    <mergeCell ref="B102:I102"/>
    <mergeCell ref="D85:E85"/>
    <mergeCell ref="G85:H85"/>
    <mergeCell ref="G96:I96"/>
    <mergeCell ref="F95:G95"/>
    <mergeCell ref="H95:I95"/>
    <mergeCell ref="C84:E84"/>
    <mergeCell ref="G84:I84"/>
    <mergeCell ref="F94:I94"/>
    <mergeCell ref="G169:I169"/>
    <mergeCell ref="B213:E213"/>
    <mergeCell ref="C96:E96"/>
    <mergeCell ref="D272:G272"/>
    <mergeCell ref="G145:I145"/>
    <mergeCell ref="G155:I155"/>
    <mergeCell ref="B1:C1"/>
    <mergeCell ref="G187:I187"/>
    <mergeCell ref="G166:I166"/>
    <mergeCell ref="G167:I167"/>
    <mergeCell ref="C18:I18"/>
    <mergeCell ref="G152:I152"/>
    <mergeCell ref="F135:I135"/>
    <mergeCell ref="G144:I144"/>
    <mergeCell ref="G186:I186"/>
    <mergeCell ref="B21:I21"/>
    <mergeCell ref="B109:I109"/>
    <mergeCell ref="B127:I127"/>
    <mergeCell ref="H27:I27"/>
    <mergeCell ref="H28:I28"/>
    <mergeCell ref="F114:G114"/>
    <mergeCell ref="G148:I148"/>
    <mergeCell ref="G163:I163"/>
    <mergeCell ref="G142:I142"/>
  </mergeCells>
  <conditionalFormatting sqref="C71">
    <cfRule type="cellIs" dxfId="677" priority="1091" operator="equal">
      <formula>"Amber/Green"</formula>
    </cfRule>
  </conditionalFormatting>
  <conditionalFormatting sqref="C71 C68">
    <cfRule type="cellIs" dxfId="676" priority="1086" operator="equal">
      <formula>"Red"</formula>
    </cfRule>
    <cfRule type="cellIs" dxfId="675" priority="1087" operator="equal">
      <formula>"Amber"</formula>
    </cfRule>
    <cfRule type="cellIs" dxfId="674" priority="1088" operator="equal">
      <formula>"Green"</formula>
    </cfRule>
    <cfRule type="cellIs" dxfId="673" priority="1089" operator="equal">
      <formula>"Reset"</formula>
    </cfRule>
    <cfRule type="cellIs" dxfId="672" priority="1090" operator="equal">
      <formula>"Amber/Red"</formula>
    </cfRule>
  </conditionalFormatting>
  <conditionalFormatting sqref="I112:I114 C66:C67 D112:D117 H115:I116 E112:E116">
    <cfRule type="cellIs" dxfId="671" priority="1085" operator="equal">
      <formula>"Red"</formula>
    </cfRule>
  </conditionalFormatting>
  <conditionalFormatting sqref="I112:I114 C66:C67 D112:D117 H115:I116 E112:E116">
    <cfRule type="cellIs" dxfId="670" priority="1084" operator="equal">
      <formula>"NO"</formula>
    </cfRule>
  </conditionalFormatting>
  <conditionalFormatting sqref="I112:I114 C66:C67 D112:D117 H115:I116 E112:E116">
    <cfRule type="cellIs" dxfId="669" priority="1079" operator="equal">
      <formula>"Amber/Green"</formula>
    </cfRule>
    <cfRule type="cellIs" dxfId="668" priority="1080" operator="equal">
      <formula>"Green"</formula>
    </cfRule>
    <cfRule type="cellIs" dxfId="667" priority="1081" operator="equal">
      <formula>"Amber/red"</formula>
    </cfRule>
    <cfRule type="cellIs" dxfId="666" priority="1082" operator="equal">
      <formula>"Amber"</formula>
    </cfRule>
    <cfRule type="cellIs" dxfId="665" priority="1083" operator="equal">
      <formula>"Red"</formula>
    </cfRule>
  </conditionalFormatting>
  <conditionalFormatting sqref="I112:I114 C66:C67 D112:D117 H115:I116 E112:E116">
    <cfRule type="cellIs" dxfId="664" priority="1078" operator="equal">
      <formula>"Not Provided"</formula>
    </cfRule>
  </conditionalFormatting>
  <conditionalFormatting sqref="C70">
    <cfRule type="cellIs" dxfId="663" priority="1077" operator="equal">
      <formula>"Red"</formula>
    </cfRule>
  </conditionalFormatting>
  <conditionalFormatting sqref="C70">
    <cfRule type="cellIs" dxfId="662" priority="1076" operator="equal">
      <formula>"NO"</formula>
    </cfRule>
  </conditionalFormatting>
  <conditionalFormatting sqref="C70">
    <cfRule type="cellIs" dxfId="661" priority="1071" operator="equal">
      <formula>"Amber/Green"</formula>
    </cfRule>
    <cfRule type="cellIs" dxfId="660" priority="1072" operator="equal">
      <formula>"Green"</formula>
    </cfRule>
    <cfRule type="cellIs" dxfId="659" priority="1073" operator="equal">
      <formula>"Amber/red"</formula>
    </cfRule>
    <cfRule type="cellIs" dxfId="658" priority="1074" operator="equal">
      <formula>"Amber"</formula>
    </cfRule>
    <cfRule type="cellIs" dxfId="657" priority="1075" operator="equal">
      <formula>"Red"</formula>
    </cfRule>
  </conditionalFormatting>
  <conditionalFormatting sqref="C70">
    <cfRule type="cellIs" dxfId="656" priority="1070" operator="equal">
      <formula>"Not Provided"</formula>
    </cfRule>
  </conditionalFormatting>
  <conditionalFormatting sqref="I118">
    <cfRule type="cellIs" dxfId="655" priority="1069" operator="equal">
      <formula>"Red"</formula>
    </cfRule>
  </conditionalFormatting>
  <conditionalFormatting sqref="I118">
    <cfRule type="cellIs" dxfId="654" priority="1068" operator="equal">
      <formula>"NO"</formula>
    </cfRule>
  </conditionalFormatting>
  <conditionalFormatting sqref="I118">
    <cfRule type="cellIs" dxfId="653" priority="1063" operator="equal">
      <formula>"Amber/Green"</formula>
    </cfRule>
    <cfRule type="cellIs" dxfId="652" priority="1064" operator="equal">
      <formula>"Green"</formula>
    </cfRule>
    <cfRule type="cellIs" dxfId="651" priority="1065" operator="equal">
      <formula>"Amber/red"</formula>
    </cfRule>
    <cfRule type="cellIs" dxfId="650" priority="1066" operator="equal">
      <formula>"Amber"</formula>
    </cfRule>
    <cfRule type="cellIs" dxfId="649" priority="1067" operator="equal">
      <formula>"Red"</formula>
    </cfRule>
  </conditionalFormatting>
  <conditionalFormatting sqref="I118">
    <cfRule type="cellIs" dxfId="648" priority="1062" operator="equal">
      <formula>"Not Provided"</formula>
    </cfRule>
  </conditionalFormatting>
  <conditionalFormatting sqref="C212:I212 H227:H242 H248:H249 H251:H266 L224:M224 H224:H225">
    <cfRule type="cellIs" dxfId="647" priority="1053" operator="lessThan">
      <formula>0</formula>
    </cfRule>
  </conditionalFormatting>
  <conditionalFormatting sqref="D243">
    <cfRule type="cellIs" dxfId="646" priority="1046" operator="lessThan">
      <formula>0</formula>
    </cfRule>
  </conditionalFormatting>
  <conditionalFormatting sqref="H275:H290">
    <cfRule type="cellIs" dxfId="645" priority="1045" operator="lessThan">
      <formula>0</formula>
    </cfRule>
  </conditionalFormatting>
  <conditionalFormatting sqref="I120">
    <cfRule type="cellIs" dxfId="644" priority="1044" operator="equal">
      <formula>"Red"</formula>
    </cfRule>
  </conditionalFormatting>
  <conditionalFormatting sqref="I120">
    <cfRule type="cellIs" dxfId="643" priority="1043" operator="equal">
      <formula>"NO"</formula>
    </cfRule>
  </conditionalFormatting>
  <conditionalFormatting sqref="I120">
    <cfRule type="cellIs" dxfId="642" priority="1038" operator="equal">
      <formula>"Amber/Green"</formula>
    </cfRule>
    <cfRule type="cellIs" dxfId="641" priority="1039" operator="equal">
      <formula>"Green"</formula>
    </cfRule>
    <cfRule type="cellIs" dxfId="640" priority="1040" operator="equal">
      <formula>"Amber/red"</formula>
    </cfRule>
    <cfRule type="cellIs" dxfId="639" priority="1041" operator="equal">
      <formula>"Amber"</formula>
    </cfRule>
    <cfRule type="cellIs" dxfId="638" priority="1042" operator="equal">
      <formula>"Red"</formula>
    </cfRule>
  </conditionalFormatting>
  <conditionalFormatting sqref="I120">
    <cfRule type="cellIs" dxfId="637" priority="1037" operator="equal">
      <formula>"Not Provided"</formula>
    </cfRule>
  </conditionalFormatting>
  <conditionalFormatting sqref="H118">
    <cfRule type="cellIs" dxfId="636" priority="1034" operator="equal">
      <formula>"Red"</formula>
    </cfRule>
  </conditionalFormatting>
  <conditionalFormatting sqref="H118">
    <cfRule type="cellIs" dxfId="635" priority="1033" operator="equal">
      <formula>"NO"</formula>
    </cfRule>
  </conditionalFormatting>
  <conditionalFormatting sqref="H118">
    <cfRule type="cellIs" dxfId="634" priority="1028" operator="equal">
      <formula>"Amber/Green"</formula>
    </cfRule>
    <cfRule type="cellIs" dxfId="633" priority="1029" operator="equal">
      <formula>"Green"</formula>
    </cfRule>
    <cfRule type="cellIs" dxfId="632" priority="1030" operator="equal">
      <formula>"Amber/red"</formula>
    </cfRule>
    <cfRule type="cellIs" dxfId="631" priority="1031" operator="equal">
      <formula>"Amber"</formula>
    </cfRule>
    <cfRule type="cellIs" dxfId="630" priority="1032" operator="equal">
      <formula>"Red"</formula>
    </cfRule>
  </conditionalFormatting>
  <conditionalFormatting sqref="H118">
    <cfRule type="cellIs" dxfId="629" priority="1027" operator="equal">
      <formula>"Not Provided"</formula>
    </cfRule>
  </conditionalFormatting>
  <conditionalFormatting sqref="H120">
    <cfRule type="cellIs" dxfId="628" priority="1026" operator="equal">
      <formula>"Red"</formula>
    </cfRule>
  </conditionalFormatting>
  <conditionalFormatting sqref="H120">
    <cfRule type="cellIs" dxfId="627" priority="1025" operator="equal">
      <formula>"NO"</formula>
    </cfRule>
  </conditionalFormatting>
  <conditionalFormatting sqref="H120">
    <cfRule type="cellIs" dxfId="626" priority="1020" operator="equal">
      <formula>"Amber/Green"</formula>
    </cfRule>
    <cfRule type="cellIs" dxfId="625" priority="1021" operator="equal">
      <formula>"Green"</formula>
    </cfRule>
    <cfRule type="cellIs" dxfId="624" priority="1022" operator="equal">
      <formula>"Amber/red"</formula>
    </cfRule>
    <cfRule type="cellIs" dxfId="623" priority="1023" operator="equal">
      <formula>"Amber"</formula>
    </cfRule>
    <cfRule type="cellIs" dxfId="622" priority="1024" operator="equal">
      <formula>"Red"</formula>
    </cfRule>
  </conditionalFormatting>
  <conditionalFormatting sqref="H120">
    <cfRule type="cellIs" dxfId="621" priority="1019" operator="equal">
      <formula>"Not Provided"</formula>
    </cfRule>
  </conditionalFormatting>
  <conditionalFormatting sqref="E111">
    <cfRule type="cellIs" dxfId="620" priority="1011" operator="equal">
      <formula>"Not Provided"</formula>
    </cfRule>
  </conditionalFormatting>
  <conditionalFormatting sqref="E111">
    <cfRule type="cellIs" dxfId="619" priority="1018" operator="equal">
      <formula>"Red"</formula>
    </cfRule>
  </conditionalFormatting>
  <conditionalFormatting sqref="E111">
    <cfRule type="cellIs" dxfId="618" priority="1017" operator="equal">
      <formula>"NO"</formula>
    </cfRule>
  </conditionalFormatting>
  <conditionalFormatting sqref="E111">
    <cfRule type="cellIs" dxfId="617" priority="1012" operator="equal">
      <formula>"Amber/Green"</formula>
    </cfRule>
    <cfRule type="cellIs" dxfId="616" priority="1013" operator="equal">
      <formula>"Green"</formula>
    </cfRule>
    <cfRule type="cellIs" dxfId="615" priority="1014" operator="equal">
      <formula>"Amber/red"</formula>
    </cfRule>
    <cfRule type="cellIs" dxfId="614" priority="1015" operator="equal">
      <formula>"Amber"</formula>
    </cfRule>
    <cfRule type="cellIs" dxfId="613" priority="1016" operator="equal">
      <formula>"Red"</formula>
    </cfRule>
  </conditionalFormatting>
  <conditionalFormatting sqref="I111">
    <cfRule type="cellIs" dxfId="612" priority="1003" operator="equal">
      <formula>"Not Provided"</formula>
    </cfRule>
  </conditionalFormatting>
  <conditionalFormatting sqref="I111">
    <cfRule type="cellIs" dxfId="611" priority="1010" operator="equal">
      <formula>"Red"</formula>
    </cfRule>
  </conditionalFormatting>
  <conditionalFormatting sqref="I111">
    <cfRule type="cellIs" dxfId="610" priority="1009" operator="equal">
      <formula>"NO"</formula>
    </cfRule>
  </conditionalFormatting>
  <conditionalFormatting sqref="I111">
    <cfRule type="cellIs" dxfId="609" priority="1004" operator="equal">
      <formula>"Amber/Green"</formula>
    </cfRule>
    <cfRule type="cellIs" dxfId="608" priority="1005" operator="equal">
      <formula>"Green"</formula>
    </cfRule>
    <cfRule type="cellIs" dxfId="607" priority="1006" operator="equal">
      <formula>"Amber/red"</formula>
    </cfRule>
    <cfRule type="cellIs" dxfId="606" priority="1007" operator="equal">
      <formula>"Amber"</formula>
    </cfRule>
    <cfRule type="cellIs" dxfId="605" priority="1008" operator="equal">
      <formula>"Red"</formula>
    </cfRule>
  </conditionalFormatting>
  <conditionalFormatting sqref="H112:H114">
    <cfRule type="cellIs" dxfId="604" priority="994" operator="equal">
      <formula>"Red"</formula>
    </cfRule>
  </conditionalFormatting>
  <conditionalFormatting sqref="H112:H114">
    <cfRule type="cellIs" dxfId="603" priority="993" operator="equal">
      <formula>"NO"</formula>
    </cfRule>
  </conditionalFormatting>
  <conditionalFormatting sqref="H112:H114">
    <cfRule type="cellIs" dxfId="602" priority="988" operator="equal">
      <formula>"Amber/Green"</formula>
    </cfRule>
    <cfRule type="cellIs" dxfId="601" priority="989" operator="equal">
      <formula>"Green"</formula>
    </cfRule>
    <cfRule type="cellIs" dxfId="600" priority="990" operator="equal">
      <formula>"Amber/red"</formula>
    </cfRule>
    <cfRule type="cellIs" dxfId="599" priority="991" operator="equal">
      <formula>"Amber"</formula>
    </cfRule>
    <cfRule type="cellIs" dxfId="598" priority="992" operator="equal">
      <formula>"Red"</formula>
    </cfRule>
  </conditionalFormatting>
  <conditionalFormatting sqref="H112:H114">
    <cfRule type="cellIs" dxfId="597" priority="987" operator="equal">
      <formula>"Not Provided"</formula>
    </cfRule>
  </conditionalFormatting>
  <conditionalFormatting sqref="I121">
    <cfRule type="cellIs" dxfId="596" priority="974" operator="equal">
      <formula>"Red"</formula>
    </cfRule>
  </conditionalFormatting>
  <conditionalFormatting sqref="I121">
    <cfRule type="cellIs" dxfId="595" priority="973" operator="equal">
      <formula>"NO"</formula>
    </cfRule>
  </conditionalFormatting>
  <conditionalFormatting sqref="I121">
    <cfRule type="cellIs" dxfId="594" priority="968" operator="equal">
      <formula>"Amber/Green"</formula>
    </cfRule>
    <cfRule type="cellIs" dxfId="593" priority="969" operator="equal">
      <formula>"Green"</formula>
    </cfRule>
    <cfRule type="cellIs" dxfId="592" priority="970" operator="equal">
      <formula>"Amber/red"</formula>
    </cfRule>
    <cfRule type="cellIs" dxfId="591" priority="971" operator="equal">
      <formula>"Amber"</formula>
    </cfRule>
    <cfRule type="cellIs" dxfId="590" priority="972" operator="equal">
      <formula>"Red"</formula>
    </cfRule>
  </conditionalFormatting>
  <conditionalFormatting sqref="I121">
    <cfRule type="cellIs" dxfId="589" priority="967" operator="equal">
      <formula>"Not Provided"</formula>
    </cfRule>
  </conditionalFormatting>
  <conditionalFormatting sqref="H121">
    <cfRule type="cellIs" dxfId="588" priority="966" operator="equal">
      <formula>"Red"</formula>
    </cfRule>
  </conditionalFormatting>
  <conditionalFormatting sqref="H121">
    <cfRule type="cellIs" dxfId="587" priority="965" operator="equal">
      <formula>"NO"</formula>
    </cfRule>
  </conditionalFormatting>
  <conditionalFormatting sqref="H121">
    <cfRule type="cellIs" dxfId="586" priority="960" operator="equal">
      <formula>"Amber/Green"</formula>
    </cfRule>
    <cfRule type="cellIs" dxfId="585" priority="961" operator="equal">
      <formula>"Green"</formula>
    </cfRule>
    <cfRule type="cellIs" dxfId="584" priority="962" operator="equal">
      <formula>"Amber/red"</formula>
    </cfRule>
    <cfRule type="cellIs" dxfId="583" priority="963" operator="equal">
      <formula>"Amber"</formula>
    </cfRule>
    <cfRule type="cellIs" dxfId="582" priority="964" operator="equal">
      <formula>"Red"</formula>
    </cfRule>
  </conditionalFormatting>
  <conditionalFormatting sqref="H121">
    <cfRule type="cellIs" dxfId="581" priority="959" operator="equal">
      <formula>"Not Provided"</formula>
    </cfRule>
  </conditionalFormatting>
  <conditionalFormatting sqref="I119">
    <cfRule type="cellIs" dxfId="580" priority="958" operator="equal">
      <formula>"Red"</formula>
    </cfRule>
  </conditionalFormatting>
  <conditionalFormatting sqref="I119">
    <cfRule type="cellIs" dxfId="579" priority="957" operator="equal">
      <formula>"NO"</formula>
    </cfRule>
  </conditionalFormatting>
  <conditionalFormatting sqref="I119">
    <cfRule type="cellIs" dxfId="578" priority="952" operator="equal">
      <formula>"Amber/Green"</formula>
    </cfRule>
    <cfRule type="cellIs" dxfId="577" priority="953" operator="equal">
      <formula>"Green"</formula>
    </cfRule>
    <cfRule type="cellIs" dxfId="576" priority="954" operator="equal">
      <formula>"Amber/red"</formula>
    </cfRule>
    <cfRule type="cellIs" dxfId="575" priority="955" operator="equal">
      <formula>"Amber"</formula>
    </cfRule>
    <cfRule type="cellIs" dxfId="574" priority="956" operator="equal">
      <formula>"Red"</formula>
    </cfRule>
  </conditionalFormatting>
  <conditionalFormatting sqref="I119">
    <cfRule type="cellIs" dxfId="573" priority="951" operator="equal">
      <formula>"Not Provided"</formula>
    </cfRule>
  </conditionalFormatting>
  <conditionalFormatting sqref="H119">
    <cfRule type="cellIs" dxfId="572" priority="950" operator="equal">
      <formula>"Red"</formula>
    </cfRule>
  </conditionalFormatting>
  <conditionalFormatting sqref="H119">
    <cfRule type="cellIs" dxfId="571" priority="949" operator="equal">
      <formula>"NO"</formula>
    </cfRule>
  </conditionalFormatting>
  <conditionalFormatting sqref="H119">
    <cfRule type="cellIs" dxfId="570" priority="944" operator="equal">
      <formula>"Amber/Green"</formula>
    </cfRule>
    <cfRule type="cellIs" dxfId="569" priority="945" operator="equal">
      <formula>"Green"</formula>
    </cfRule>
    <cfRule type="cellIs" dxfId="568" priority="946" operator="equal">
      <formula>"Amber/red"</formula>
    </cfRule>
    <cfRule type="cellIs" dxfId="567" priority="947" operator="equal">
      <formula>"Amber"</formula>
    </cfRule>
    <cfRule type="cellIs" dxfId="566" priority="948" operator="equal">
      <formula>"Red"</formula>
    </cfRule>
  </conditionalFormatting>
  <conditionalFormatting sqref="H119">
    <cfRule type="cellIs" dxfId="565" priority="943" operator="equal">
      <formula>"Not Provided"</formula>
    </cfRule>
  </conditionalFormatting>
  <conditionalFormatting sqref="I117">
    <cfRule type="cellIs" dxfId="564" priority="932" operator="equal">
      <formula>"Not Provided"</formula>
    </cfRule>
  </conditionalFormatting>
  <conditionalFormatting sqref="I117">
    <cfRule type="cellIs" dxfId="563" priority="939" operator="equal">
      <formula>"Red"</formula>
    </cfRule>
  </conditionalFormatting>
  <conditionalFormatting sqref="I117">
    <cfRule type="cellIs" dxfId="562" priority="938" operator="equal">
      <formula>"NO"</formula>
    </cfRule>
  </conditionalFormatting>
  <conditionalFormatting sqref="I117">
    <cfRule type="cellIs" dxfId="561" priority="933" operator="equal">
      <formula>"Amber/Green"</formula>
    </cfRule>
    <cfRule type="cellIs" dxfId="560" priority="934" operator="equal">
      <formula>"Green"</formula>
    </cfRule>
    <cfRule type="cellIs" dxfId="559" priority="935" operator="equal">
      <formula>"Amber/red"</formula>
    </cfRule>
    <cfRule type="cellIs" dxfId="558" priority="936" operator="equal">
      <formula>"Amber"</formula>
    </cfRule>
    <cfRule type="cellIs" dxfId="557" priority="937" operator="equal">
      <formula>"Red"</formula>
    </cfRule>
  </conditionalFormatting>
  <conditionalFormatting sqref="D291:G291 D292:I292">
    <cfRule type="cellIs" dxfId="556" priority="925" operator="lessThan">
      <formula>0</formula>
    </cfRule>
  </conditionalFormatting>
  <conditionalFormatting sqref="H291:I291">
    <cfRule type="cellIs" dxfId="555" priority="924" operator="lessThan">
      <formula>0</formula>
    </cfRule>
  </conditionalFormatting>
  <conditionalFormatting sqref="F275:F290">
    <cfRule type="cellIs" dxfId="554" priority="921" operator="lessThan">
      <formula>0</formula>
    </cfRule>
  </conditionalFormatting>
  <conditionalFormatting sqref="P3:P6">
    <cfRule type="cellIs" dxfId="553" priority="918" stopIfTrue="1" operator="equal">
      <formula>"Please complete"</formula>
    </cfRule>
  </conditionalFormatting>
  <conditionalFormatting sqref="P9:P11">
    <cfRule type="cellIs" dxfId="552" priority="917" stopIfTrue="1" operator="equal">
      <formula>"Please complete"</formula>
    </cfRule>
  </conditionalFormatting>
  <conditionalFormatting sqref="P9:P11">
    <cfRule type="cellIs" dxfId="551" priority="913" stopIfTrue="1" operator="equal">
      <formula>"Please Complete both sections"</formula>
    </cfRule>
    <cfRule type="cellIs" dxfId="550" priority="916" stopIfTrue="1" operator="equal">
      <formula>"Please Complete one/both sections"</formula>
    </cfRule>
  </conditionalFormatting>
  <conditionalFormatting sqref="P5">
    <cfRule type="cellIs" dxfId="549" priority="915" stopIfTrue="1" operator="equal">
      <formula>"Please Complete - SRO"</formula>
    </cfRule>
  </conditionalFormatting>
  <conditionalFormatting sqref="P3">
    <cfRule type="cellIs" dxfId="548" priority="911" stopIfTrue="1" operator="equal">
      <formula>"Please Complete using drop down"</formula>
    </cfRule>
    <cfRule type="cellIs" dxfId="547" priority="912" stopIfTrue="1" operator="equal">
      <formula>"Please Complete by using drop down"</formula>
    </cfRule>
  </conditionalFormatting>
  <conditionalFormatting sqref="P23">
    <cfRule type="cellIs" dxfId="546" priority="910" stopIfTrue="1" operator="equal">
      <formula>"Please complete"</formula>
    </cfRule>
  </conditionalFormatting>
  <conditionalFormatting sqref="P23">
    <cfRule type="cellIs" dxfId="545" priority="909" stopIfTrue="1" operator="equal">
      <formula>"Please Complete - SRO"</formula>
    </cfRule>
  </conditionalFormatting>
  <conditionalFormatting sqref="P27">
    <cfRule type="cellIs" dxfId="544" priority="908" stopIfTrue="1" operator="equal">
      <formula>"Please complete"</formula>
    </cfRule>
  </conditionalFormatting>
  <conditionalFormatting sqref="P27">
    <cfRule type="cellIs" dxfId="543" priority="906" stopIfTrue="1" operator="equal">
      <formula>"Please Complete using drop down"</formula>
    </cfRule>
    <cfRule type="cellIs" dxfId="542" priority="907" stopIfTrue="1" operator="equal">
      <formula>"Please Complete by using drop down"</formula>
    </cfRule>
  </conditionalFormatting>
  <conditionalFormatting sqref="P28:P30">
    <cfRule type="cellIs" dxfId="541" priority="903" stopIfTrue="1" operator="equal">
      <formula>"Please complete"</formula>
    </cfRule>
  </conditionalFormatting>
  <conditionalFormatting sqref="P28:P30">
    <cfRule type="cellIs" dxfId="540" priority="901" stopIfTrue="1" operator="equal">
      <formula>"Please Complete using drop down"</formula>
    </cfRule>
    <cfRule type="cellIs" dxfId="539" priority="902" stopIfTrue="1" operator="equal">
      <formula>"Please Complete by using drop down"</formula>
    </cfRule>
  </conditionalFormatting>
  <conditionalFormatting sqref="P32">
    <cfRule type="cellIs" dxfId="538" priority="900" stopIfTrue="1" operator="equal">
      <formula>"Please complete"</formula>
    </cfRule>
  </conditionalFormatting>
  <conditionalFormatting sqref="P32">
    <cfRule type="cellIs" dxfId="537" priority="898" stopIfTrue="1" operator="equal">
      <formula>"Please Complete using drop down"</formula>
    </cfRule>
    <cfRule type="cellIs" dxfId="536" priority="899" stopIfTrue="1" operator="equal">
      <formula>"Please Complete by using drop down"</formula>
    </cfRule>
  </conditionalFormatting>
  <conditionalFormatting sqref="P34">
    <cfRule type="cellIs" dxfId="535" priority="897" stopIfTrue="1" operator="equal">
      <formula>"Please complete"</formula>
    </cfRule>
  </conditionalFormatting>
  <conditionalFormatting sqref="P34">
    <cfRule type="cellIs" dxfId="534" priority="895" stopIfTrue="1" operator="equal">
      <formula>"Please Complete using drop down"</formula>
    </cfRule>
    <cfRule type="cellIs" dxfId="533" priority="896" stopIfTrue="1" operator="equal">
      <formula>"Please Complete by using drop down"</formula>
    </cfRule>
  </conditionalFormatting>
  <conditionalFormatting sqref="P7">
    <cfRule type="cellIs" dxfId="532" priority="482" stopIfTrue="1" operator="equal">
      <formula>"Please delete N/A / No"</formula>
    </cfRule>
    <cfRule type="cellIs" dxfId="531" priority="894" stopIfTrue="1" operator="equal">
      <formula>"Please complete"</formula>
    </cfRule>
  </conditionalFormatting>
  <conditionalFormatting sqref="P7">
    <cfRule type="cellIs" dxfId="530" priority="892" stopIfTrue="1" operator="equal">
      <formula>"Please Complete using drop down"</formula>
    </cfRule>
    <cfRule type="cellIs" dxfId="529" priority="893" stopIfTrue="1" operator="equal">
      <formula>"Please Complete by using drop down"</formula>
    </cfRule>
  </conditionalFormatting>
  <conditionalFormatting sqref="P36">
    <cfRule type="cellIs" dxfId="528" priority="352" operator="equal">
      <formula>"Please Complete (avoiding acronyms and technical language)"</formula>
    </cfRule>
    <cfRule type="cellIs" dxfId="527" priority="891" stopIfTrue="1" operator="equal">
      <formula>"Please complete"</formula>
    </cfRule>
  </conditionalFormatting>
  <conditionalFormatting sqref="P36">
    <cfRule type="cellIs" dxfId="526" priority="890" stopIfTrue="1" operator="equal">
      <formula>"Please Complete - SRO"</formula>
    </cfRule>
  </conditionalFormatting>
  <conditionalFormatting sqref="P41">
    <cfRule type="cellIs" dxfId="525" priority="887" stopIfTrue="1" operator="equal">
      <formula>"Please complete"</formula>
    </cfRule>
  </conditionalFormatting>
  <conditionalFormatting sqref="P41">
    <cfRule type="cellIs" dxfId="524" priority="885" stopIfTrue="1" operator="equal">
      <formula>"Please Complete using drop down"</formula>
    </cfRule>
    <cfRule type="cellIs" dxfId="523" priority="886" stopIfTrue="1" operator="equal">
      <formula>"Please Complete by using drop down"</formula>
    </cfRule>
  </conditionalFormatting>
  <conditionalFormatting sqref="P33">
    <cfRule type="cellIs" dxfId="522" priority="884" stopIfTrue="1" operator="equal">
      <formula>"As selected 'Other', please complete"</formula>
    </cfRule>
  </conditionalFormatting>
  <conditionalFormatting sqref="P44">
    <cfRule type="cellIs" dxfId="521" priority="883" stopIfTrue="1" operator="equal">
      <formula>"As selected 'Other', please complete"</formula>
    </cfRule>
  </conditionalFormatting>
  <conditionalFormatting sqref="P46">
    <cfRule type="cellIs" dxfId="520" priority="877" stopIfTrue="1" operator="equal">
      <formula>"IPA to Complete"</formula>
    </cfRule>
    <cfRule type="cellIs" dxfId="519" priority="882" stopIfTrue="1" operator="equal">
      <formula>"Please complete"</formula>
    </cfRule>
  </conditionalFormatting>
  <conditionalFormatting sqref="P46">
    <cfRule type="cellIs" dxfId="518" priority="881" stopIfTrue="1" operator="equal">
      <formula>"Please Complete - SRO"</formula>
    </cfRule>
  </conditionalFormatting>
  <conditionalFormatting sqref="P48">
    <cfRule type="cellIs" dxfId="517" priority="880" stopIfTrue="1" operator="equal">
      <formula>"Please complete"</formula>
    </cfRule>
  </conditionalFormatting>
  <conditionalFormatting sqref="P48">
    <cfRule type="cellIs" dxfId="516" priority="878" stopIfTrue="1" operator="equal">
      <formula>"Please Complete using drop down"</formula>
    </cfRule>
    <cfRule type="cellIs" dxfId="515" priority="879" stopIfTrue="1" operator="equal">
      <formula>"Please Complete by using drop down"</formula>
    </cfRule>
  </conditionalFormatting>
  <conditionalFormatting sqref="P25">
    <cfRule type="cellIs" dxfId="514" priority="870" stopIfTrue="1" operator="equal">
      <formula>"If NEW project / programme to GMPP, IPA DATA TEAM to Complete new ID number"</formula>
    </cfRule>
    <cfRule type="cellIs" dxfId="513" priority="871" stopIfTrue="1" operator="equal">
      <formula>"If NEW project / programme to GMPP, IPA DATA TEAM to provide new ID number"</formula>
    </cfRule>
    <cfRule type="cellIs" dxfId="512" priority="872" stopIfTrue="1" operator="equal">
      <formula>"If NEW project to GMPP, IPA DATA TEAM to provide new ID number"</formula>
    </cfRule>
    <cfRule type="cellIs" dxfId="511" priority="873" stopIfTrue="1" operator="equal">
      <formula>"If new project to GMPP, IPA to Complete new ID number"</formula>
    </cfRule>
    <cfRule type="cellIs" dxfId="510" priority="874" stopIfTrue="1" operator="equal">
      <formula>"IPA to Complete"</formula>
    </cfRule>
    <cfRule type="cellIs" dxfId="509" priority="876" stopIfTrue="1" operator="equal">
      <formula>"Please complete"</formula>
    </cfRule>
  </conditionalFormatting>
  <conditionalFormatting sqref="P25">
    <cfRule type="cellIs" dxfId="508" priority="875" stopIfTrue="1" operator="equal">
      <formula>"Please Complete - SRO"</formula>
    </cfRule>
  </conditionalFormatting>
  <conditionalFormatting sqref="P49">
    <cfRule type="cellIs" dxfId="507" priority="869" stopIfTrue="1" operator="equal">
      <formula>"Please complete as scope change"</formula>
    </cfRule>
  </conditionalFormatting>
  <conditionalFormatting sqref="P70">
    <cfRule type="cellIs" dxfId="506" priority="861" stopIfTrue="1" operator="equal">
      <formula>"IPA to Complete using drop down"</formula>
    </cfRule>
    <cfRule type="cellIs" dxfId="505" priority="862" stopIfTrue="1" operator="equal">
      <formula>"IPA to Complete using drop down"</formula>
    </cfRule>
    <cfRule type="cellIs" dxfId="504" priority="863" stopIfTrue="1" operator="equal">
      <formula>"IPA to Complete"</formula>
    </cfRule>
    <cfRule type="cellIs" dxfId="503" priority="865" stopIfTrue="1" operator="equal">
      <formula>"Please complete"</formula>
    </cfRule>
  </conditionalFormatting>
  <conditionalFormatting sqref="P70">
    <cfRule type="cellIs" dxfId="502" priority="864" stopIfTrue="1" operator="equal">
      <formula>"Please Complete - SRO"</formula>
    </cfRule>
  </conditionalFormatting>
  <conditionalFormatting sqref="P52">
    <cfRule type="cellIs" dxfId="501" priority="831" stopIfTrue="1" operator="equal">
      <formula>"Please complete benefit type using drop down"</formula>
    </cfRule>
    <cfRule type="cellIs" dxfId="500" priority="858" stopIfTrue="1" operator="equal">
      <formula>"Please complete benefit type"</formula>
    </cfRule>
    <cfRule type="cellIs" dxfId="499" priority="860" stopIfTrue="1" operator="equal">
      <formula>"Please complete"</formula>
    </cfRule>
  </conditionalFormatting>
  <conditionalFormatting sqref="P52">
    <cfRule type="cellIs" dxfId="498" priority="859" stopIfTrue="1" operator="equal">
      <formula>"Please Complete - SRO"</formula>
    </cfRule>
  </conditionalFormatting>
  <conditionalFormatting sqref="P53:P61">
    <cfRule type="cellIs" dxfId="497" priority="857" stopIfTrue="1" operator="equal">
      <formula>"Please complete benefit type"</formula>
    </cfRule>
  </conditionalFormatting>
  <conditionalFormatting sqref="P66">
    <cfRule type="cellIs" dxfId="496" priority="856" stopIfTrue="1" operator="equal">
      <formula>"Please complete"</formula>
    </cfRule>
  </conditionalFormatting>
  <conditionalFormatting sqref="P66">
    <cfRule type="cellIs" dxfId="495" priority="854" stopIfTrue="1" operator="equal">
      <formula>"Please Complete using drop down"</formula>
    </cfRule>
    <cfRule type="cellIs" dxfId="494" priority="855" stopIfTrue="1" operator="equal">
      <formula>"Please Complete by using drop down"</formula>
    </cfRule>
  </conditionalFormatting>
  <conditionalFormatting sqref="P67">
    <cfRule type="cellIs" dxfId="493" priority="853" stopIfTrue="1" operator="equal">
      <formula>"Please complete"</formula>
    </cfRule>
  </conditionalFormatting>
  <conditionalFormatting sqref="P67">
    <cfRule type="cellIs" dxfId="492" priority="851" stopIfTrue="1" operator="equal">
      <formula>"Please Complete using drop down"</formula>
    </cfRule>
    <cfRule type="cellIs" dxfId="491" priority="852" stopIfTrue="1" operator="equal">
      <formula>"Please Complete by using drop down"</formula>
    </cfRule>
  </conditionalFormatting>
  <conditionalFormatting sqref="P76">
    <cfRule type="cellIs" dxfId="490" priority="841" stopIfTrue="1" operator="equal">
      <formula>"If NEW project / programme leader (SRO/PD) to GMPP, IPA DATA TEAM to provide new ID number"</formula>
    </cfRule>
    <cfRule type="cellIs" dxfId="489" priority="842" stopIfTrue="1" operator="equal">
      <formula>"If NEW project to GMPP, IPA DATA TEAM to Complete new ID number"</formula>
    </cfRule>
    <cfRule type="cellIs" dxfId="488" priority="843" stopIfTrue="1" operator="equal">
      <formula>"If NEW project to GMPP, IPA DATA TEAM to provide new ID number"</formula>
    </cfRule>
    <cfRule type="cellIs" dxfId="487" priority="844" stopIfTrue="1" operator="equal">
      <formula>"If NEW project to GMPP, IPA DATA TEAM to provide new ID number"</formula>
    </cfRule>
    <cfRule type="cellIs" dxfId="486" priority="845" stopIfTrue="1" operator="equal">
      <formula>"If new project to GMPP, IPA to Complete new ID number"</formula>
    </cfRule>
    <cfRule type="cellIs" dxfId="485" priority="846" stopIfTrue="1" operator="equal">
      <formula>"MPA to Complete"</formula>
    </cfRule>
    <cfRule type="cellIs" dxfId="484" priority="848" stopIfTrue="1" operator="equal">
      <formula>"Please complete"</formula>
    </cfRule>
  </conditionalFormatting>
  <conditionalFormatting sqref="P76">
    <cfRule type="cellIs" dxfId="483" priority="847" stopIfTrue="1" operator="equal">
      <formula>"Please Complete - SRO"</formula>
    </cfRule>
  </conditionalFormatting>
  <conditionalFormatting sqref="P77:P81">
    <cfRule type="cellIs" dxfId="482" priority="840" stopIfTrue="1" operator="equal">
      <formula>"Please complete"</formula>
    </cfRule>
  </conditionalFormatting>
  <conditionalFormatting sqref="P77:P81">
    <cfRule type="cellIs" dxfId="481" priority="839" stopIfTrue="1" operator="equal">
      <formula>"Please Complete - SRO"</formula>
    </cfRule>
  </conditionalFormatting>
  <conditionalFormatting sqref="P82:P83">
    <cfRule type="cellIs" dxfId="480" priority="838" stopIfTrue="1" operator="equal">
      <formula>"Please complete"</formula>
    </cfRule>
  </conditionalFormatting>
  <conditionalFormatting sqref="P82:P83">
    <cfRule type="cellIs" dxfId="479" priority="836" stopIfTrue="1" operator="equal">
      <formula>"Please Complete both sections"</formula>
    </cfRule>
    <cfRule type="cellIs" dxfId="478" priority="837" stopIfTrue="1" operator="equal">
      <formula>"Please Complete one/both sections"</formula>
    </cfRule>
  </conditionalFormatting>
  <conditionalFormatting sqref="P83">
    <cfRule type="cellIs" dxfId="477" priority="825" stopIfTrue="1" operator="equal">
      <formula>"Please complete either MPLA / PLP section by using the drop down"</formula>
    </cfRule>
    <cfRule type="cellIs" dxfId="476" priority="826" stopIfTrue="1" operator="equal">
      <formula>"Please complete either MPLA / PLP section by using the drop down, but not both"</formula>
    </cfRule>
    <cfRule type="cellIs" dxfId="475" priority="829" stopIfTrue="1" operator="equal">
      <formula>"Please complete either section by using the drop down, but not both"</formula>
    </cfRule>
    <cfRule type="cellIs" dxfId="474" priority="835" stopIfTrue="1" operator="equal">
      <formula>"Please complete either section but not both"</formula>
    </cfRule>
  </conditionalFormatting>
  <conditionalFormatting sqref="P104:P106">
    <cfRule type="cellIs" dxfId="473" priority="834" stopIfTrue="1" operator="equal">
      <formula>"Please complete"</formula>
    </cfRule>
  </conditionalFormatting>
  <conditionalFormatting sqref="P104:P106">
    <cfRule type="cellIs" dxfId="472" priority="833" stopIfTrue="1" operator="equal">
      <formula>"Please Complete - SRO"</formula>
    </cfRule>
  </conditionalFormatting>
  <conditionalFormatting sqref="P85">
    <cfRule type="cellIs" dxfId="471" priority="418" operator="equal">
      <formula>"Please complete all three sections - use proposed date if actual letter not published"</formula>
    </cfRule>
    <cfRule type="cellIs" dxfId="470" priority="832" stopIfTrue="1" operator="equal">
      <formula>"Please complete all three sections"</formula>
    </cfRule>
  </conditionalFormatting>
  <conditionalFormatting sqref="P53:P61">
    <cfRule type="cellIs" dxfId="469" priority="830" stopIfTrue="1" operator="equal">
      <formula>"Please complete benefit type using drop down"</formula>
    </cfRule>
  </conditionalFormatting>
  <conditionalFormatting sqref="P84">
    <cfRule type="cellIs" dxfId="468" priority="828" stopIfTrue="1" operator="equal">
      <formula>"As selected 'Other', please complete"</formula>
    </cfRule>
  </conditionalFormatting>
  <conditionalFormatting sqref="P82">
    <cfRule type="cellIs" dxfId="467" priority="827" stopIfTrue="1" operator="equal">
      <formula>"Please complete Percentage section using drop down"</formula>
    </cfRule>
  </conditionalFormatting>
  <conditionalFormatting sqref="P90:P94">
    <cfRule type="cellIs" dxfId="466" priority="815" stopIfTrue="1" operator="equal">
      <formula>"Please complete"</formula>
    </cfRule>
  </conditionalFormatting>
  <conditionalFormatting sqref="P90:P94">
    <cfRule type="cellIs" dxfId="465" priority="814" stopIfTrue="1" operator="equal">
      <formula>"Please Complete - SRO"</formula>
    </cfRule>
  </conditionalFormatting>
  <conditionalFormatting sqref="P95">
    <cfRule type="cellIs" dxfId="464" priority="813" stopIfTrue="1" operator="equal">
      <formula>"Please complete"</formula>
    </cfRule>
  </conditionalFormatting>
  <conditionalFormatting sqref="P95">
    <cfRule type="cellIs" dxfId="463" priority="811" stopIfTrue="1" operator="equal">
      <formula>"Please Complete both sections"</formula>
    </cfRule>
    <cfRule type="cellIs" dxfId="462" priority="812" stopIfTrue="1" operator="equal">
      <formula>"Please Complete one/both sections"</formula>
    </cfRule>
  </conditionalFormatting>
  <conditionalFormatting sqref="P95">
    <cfRule type="cellIs" dxfId="461" priority="810" stopIfTrue="1" operator="equal">
      <formula>"Please complete Percentage section using drop down"</formula>
    </cfRule>
  </conditionalFormatting>
  <conditionalFormatting sqref="P96">
    <cfRule type="cellIs" dxfId="460" priority="809" stopIfTrue="1" operator="equal">
      <formula>"Please complete"</formula>
    </cfRule>
  </conditionalFormatting>
  <conditionalFormatting sqref="P96">
    <cfRule type="cellIs" dxfId="459" priority="807" stopIfTrue="1" operator="equal">
      <formula>"Please Complete both sections"</formula>
    </cfRule>
    <cfRule type="cellIs" dxfId="458" priority="808" stopIfTrue="1" operator="equal">
      <formula>"Please Complete one/both sections"</formula>
    </cfRule>
  </conditionalFormatting>
  <conditionalFormatting sqref="P96">
    <cfRule type="cellIs" dxfId="457" priority="803" stopIfTrue="1" operator="equal">
      <formula>"Please complete either MPLA / PLP section by using the drop down"</formula>
    </cfRule>
    <cfRule type="cellIs" dxfId="456" priority="804" stopIfTrue="1" operator="equal">
      <formula>"Please complete either MPLA / PLP section by using the drop down, but not both"</formula>
    </cfRule>
    <cfRule type="cellIs" dxfId="455" priority="805" stopIfTrue="1" operator="equal">
      <formula>"Please complete either section by using the drop down, but not both"</formula>
    </cfRule>
    <cfRule type="cellIs" dxfId="454" priority="806" stopIfTrue="1" operator="equal">
      <formula>"Please complete either section but not both"</formula>
    </cfRule>
  </conditionalFormatting>
  <conditionalFormatting sqref="P97">
    <cfRule type="cellIs" dxfId="453" priority="802" stopIfTrue="1" operator="equal">
      <formula>"As selected 'Other', please complete"</formula>
    </cfRule>
  </conditionalFormatting>
  <conditionalFormatting sqref="P98">
    <cfRule type="cellIs" dxfId="452" priority="479" stopIfTrue="1" operator="equal">
      <formula>"Please complete Tenure Start section AND If PD changed since last quarter, please use drop down to provide reason"</formula>
    </cfRule>
    <cfRule type="cellIs" dxfId="451" priority="788" stopIfTrue="1" operator="equal">
      <formula>"Please complete Tenure Start section"</formula>
    </cfRule>
    <cfRule type="cellIs" dxfId="450" priority="789" stopIfTrue="1" operator="equal">
      <formula>"If PD changed since last quarter, please use drop down to provide reason. AND Please complete Tenure Start section"</formula>
    </cfRule>
    <cfRule type="cellIs" dxfId="449" priority="790" stopIfTrue="1" operator="equal">
      <formula>"Please complete Tenure Start section"</formula>
    </cfRule>
    <cfRule type="cellIs" dxfId="448" priority="801" stopIfTrue="1" operator="equal">
      <formula>"Please complete"</formula>
    </cfRule>
  </conditionalFormatting>
  <conditionalFormatting sqref="P98">
    <cfRule type="cellIs" dxfId="447" priority="799" stopIfTrue="1" operator="equal">
      <formula>"Please Complete both sections"</formula>
    </cfRule>
    <cfRule type="cellIs" dxfId="446" priority="800" stopIfTrue="1" operator="equal">
      <formula>"Please Complete one/both sections"</formula>
    </cfRule>
  </conditionalFormatting>
  <conditionalFormatting sqref="P98">
    <cfRule type="cellIs" dxfId="445" priority="798" stopIfTrue="1" operator="equal">
      <formula>"Please complete Percentage section using drop down"</formula>
    </cfRule>
  </conditionalFormatting>
  <conditionalFormatting sqref="P99">
    <cfRule type="cellIs" dxfId="444" priority="478" stopIfTrue="1" operator="equal">
      <formula>"As PD Change reason is 'Other', please provide reason"</formula>
    </cfRule>
    <cfRule type="cellIs" dxfId="443" priority="480" stopIfTrue="1" operator="equal">
      <formula>"As PD Change reason is 'Other', please provide reason AND Please complete Tenure End section"</formula>
    </cfRule>
    <cfRule type="cellIs" dxfId="442" priority="791" stopIfTrue="1" operator="equal">
      <formula>"Please complete Tenure End section"</formula>
    </cfRule>
    <cfRule type="cellIs" dxfId="441" priority="792" stopIfTrue="1" operator="equal">
      <formula>"Please complete Tenure End section"</formula>
    </cfRule>
    <cfRule type="cellIs" dxfId="440" priority="793" stopIfTrue="1" operator="equal">
      <formula>"Please complete Tenure End section"</formula>
    </cfRule>
    <cfRule type="cellIs" dxfId="439" priority="797" stopIfTrue="1" operator="equal">
      <formula>"Please complete"</formula>
    </cfRule>
  </conditionalFormatting>
  <conditionalFormatting sqref="P99">
    <cfRule type="cellIs" dxfId="438" priority="795" stopIfTrue="1" operator="equal">
      <formula>"Please Complete both sections"</formula>
    </cfRule>
    <cfRule type="cellIs" dxfId="437" priority="796" stopIfTrue="1" operator="equal">
      <formula>"Please Complete one/both sections"</formula>
    </cfRule>
  </conditionalFormatting>
  <conditionalFormatting sqref="P99">
    <cfRule type="cellIs" dxfId="436" priority="794" stopIfTrue="1" operator="equal">
      <formula>"Please complete Percentage section using drop down"</formula>
    </cfRule>
  </conditionalFormatting>
  <conditionalFormatting sqref="P112:P115">
    <cfRule type="cellIs" dxfId="435" priority="784" stopIfTrue="1" operator="equal">
      <formula>"Please complete all four sections"</formula>
    </cfRule>
    <cfRule type="cellIs" dxfId="434" priority="785" stopIfTrue="1" operator="equal">
      <formula>"Please complete all three sections"</formula>
    </cfRule>
  </conditionalFormatting>
  <conditionalFormatting sqref="P118:P122">
    <cfRule type="cellIs" dxfId="433" priority="781" stopIfTrue="1" operator="equal">
      <formula>"Please complete Now/Future using drop down"</formula>
    </cfRule>
    <cfRule type="cellIs" dxfId="432" priority="783" stopIfTrue="1" operator="equal">
      <formula>"Please complete benefit type"</formula>
    </cfRule>
  </conditionalFormatting>
  <conditionalFormatting sqref="P118:P122">
    <cfRule type="cellIs" dxfId="431" priority="782" stopIfTrue="1" operator="equal">
      <formula>"Please complete benefit type using drop down"</formula>
    </cfRule>
  </conditionalFormatting>
  <conditionalFormatting sqref="P123">
    <cfRule type="cellIs" dxfId="430" priority="780" stopIfTrue="1" operator="equal">
      <formula>"Please complete"</formula>
    </cfRule>
  </conditionalFormatting>
  <conditionalFormatting sqref="P123">
    <cfRule type="cellIs" dxfId="429" priority="779" stopIfTrue="1" operator="equal">
      <formula>"Please Complete - SRO"</formula>
    </cfRule>
  </conditionalFormatting>
  <conditionalFormatting sqref="P129">
    <cfRule type="cellIs" dxfId="428" priority="261" operator="equal">
      <formula>"This can only be completed once section 1.04 'Delivery Structure' is complete - Please complete once drop down is available"</formula>
    </cfRule>
    <cfRule type="cellIs" dxfId="427" priority="774" stopIfTrue="1" operator="equal">
      <formula>"Please Complete using drop down"</formula>
    </cfRule>
    <cfRule type="cellIs" dxfId="426" priority="778" stopIfTrue="1" operator="equal">
      <formula>"Please complete"</formula>
    </cfRule>
  </conditionalFormatting>
  <conditionalFormatting sqref="P129">
    <cfRule type="cellIs" dxfId="425" priority="777" stopIfTrue="1" operator="equal">
      <formula>"Please Complete - SRO"</formula>
    </cfRule>
  </conditionalFormatting>
  <conditionalFormatting sqref="P112:P115">
    <cfRule type="cellIs" dxfId="424" priority="776" stopIfTrue="1" operator="equal">
      <formula>"Please complete all four sections using drop downs"</formula>
    </cfRule>
  </conditionalFormatting>
  <conditionalFormatting sqref="P130">
    <cfRule type="cellIs" dxfId="423" priority="775" stopIfTrue="1" operator="equal">
      <formula>"As selected 'Other', Please complete"</formula>
    </cfRule>
  </conditionalFormatting>
  <conditionalFormatting sqref="P131">
    <cfRule type="cellIs" dxfId="422" priority="308" operator="equal">
      <formula>"If TAP has changed since last Quarter, PLEASE DISCUSS WITH IPA NEW BASELINES FOR THE PERFORMANCE FRAMEWORK"</formula>
    </cfRule>
    <cfRule type="cellIs" dxfId="421" priority="771" stopIfTrue="1" operator="equal">
      <formula>"Please Complete using drop down"</formula>
    </cfRule>
    <cfRule type="cellIs" dxfId="420" priority="773" stopIfTrue="1" operator="equal">
      <formula>"Please complete"</formula>
    </cfRule>
  </conditionalFormatting>
  <conditionalFormatting sqref="P131">
    <cfRule type="cellIs" dxfId="419" priority="772" stopIfTrue="1" operator="equal">
      <formula>"Please Complete - SRO"</formula>
    </cfRule>
  </conditionalFormatting>
  <conditionalFormatting sqref="P220">
    <cfRule type="expression" dxfId="418" priority="371">
      <formula>$C$220&lt;&gt;""</formula>
    </cfRule>
    <cfRule type="containsText" dxfId="417" priority="372" operator="containsText" text="GUIDANCE: This MANDATORY commentary (related to the Resource and Capital tables below) should be clear, simple, with no acronyms ">
      <formula>NOT(ISERROR(SEARCH("GUIDANCE: This MANDATORY commentary (related to the Resource and Capital tables below) should be clear, simple, with no acronyms ",P220)))</formula>
    </cfRule>
  </conditionalFormatting>
  <conditionalFormatting sqref="P207">
    <cfRule type="cellIs" dxfId="416" priority="761" stopIfTrue="1" operator="equal">
      <formula>"Please complete both using the drop downs"</formula>
    </cfRule>
  </conditionalFormatting>
  <conditionalFormatting sqref="P208:P209">
    <cfRule type="cellIs" dxfId="415" priority="760" stopIfTrue="1" operator="equal">
      <formula>"As selected 'Real', please complete using drop down"</formula>
    </cfRule>
  </conditionalFormatting>
  <conditionalFormatting sqref="P210">
    <cfRule type="cellIs" dxfId="414" priority="758" stopIfTrue="1" operator="equal">
      <formula>"Please complete"</formula>
    </cfRule>
  </conditionalFormatting>
  <conditionalFormatting sqref="P210">
    <cfRule type="cellIs" dxfId="413" priority="756" stopIfTrue="1" operator="equal">
      <formula>"Please Complete using drop down"</formula>
    </cfRule>
    <cfRule type="cellIs" dxfId="412" priority="757" stopIfTrue="1" operator="equal">
      <formula>"Please Complete by using drop down"</formula>
    </cfRule>
  </conditionalFormatting>
  <conditionalFormatting sqref="P211">
    <cfRule type="cellIs" dxfId="411" priority="754" stopIfTrue="1" operator="equal">
      <formula>"As selected 'Other', please complete"</formula>
    </cfRule>
  </conditionalFormatting>
  <conditionalFormatting sqref="P212">
    <cfRule type="cellIs" dxfId="410" priority="753" stopIfTrue="1" operator="equal">
      <formula>"Please complete"</formula>
    </cfRule>
  </conditionalFormatting>
  <conditionalFormatting sqref="P212">
    <cfRule type="cellIs" dxfId="409" priority="752" stopIfTrue="1" operator="equal">
      <formula>"Please Complete - SRO"</formula>
    </cfRule>
  </conditionalFormatting>
  <conditionalFormatting sqref="P213:P216">
    <cfRule type="cellIs" dxfId="408" priority="751" stopIfTrue="1" operator="equal">
      <formula>"Please complete"</formula>
    </cfRule>
  </conditionalFormatting>
  <conditionalFormatting sqref="P213:P216">
    <cfRule type="cellIs" dxfId="407" priority="750" stopIfTrue="1" operator="equal">
      <formula>"Please Complete - SRO"</formula>
    </cfRule>
  </conditionalFormatting>
  <conditionalFormatting sqref="P245">
    <cfRule type="cellIs" dxfId="406" priority="749" stopIfTrue="1" operator="equal">
      <formula>"Please complete"</formula>
    </cfRule>
  </conditionalFormatting>
  <conditionalFormatting sqref="P245">
    <cfRule type="cellIs" dxfId="405" priority="747" stopIfTrue="1" operator="equal">
      <formula>"Please Complete using drop down"</formula>
    </cfRule>
    <cfRule type="cellIs" dxfId="404" priority="748" stopIfTrue="1" operator="equal">
      <formula>"Please Complete by using drop down"</formula>
    </cfRule>
  </conditionalFormatting>
  <conditionalFormatting sqref="P270">
    <cfRule type="cellIs" dxfId="403" priority="746" stopIfTrue="1" operator="equal">
      <formula>"Please complete"</formula>
    </cfRule>
  </conditionalFormatting>
  <conditionalFormatting sqref="P270">
    <cfRule type="cellIs" dxfId="402" priority="744" stopIfTrue="1" operator="equal">
      <formula>"Please Complete using drop down"</formula>
    </cfRule>
    <cfRule type="cellIs" dxfId="401" priority="745" stopIfTrue="1" operator="equal">
      <formula>"Please Complete by using drop down"</formula>
    </cfRule>
  </conditionalFormatting>
  <conditionalFormatting sqref="P243">
    <cfRule type="cellIs" dxfId="400" priority="743" stopIfTrue="1" operator="equal">
      <formula>"Please complete"</formula>
    </cfRule>
  </conditionalFormatting>
  <conditionalFormatting sqref="P243">
    <cfRule type="cellIs" dxfId="399" priority="742" stopIfTrue="1" operator="equal">
      <formula>"Please Complete - SRO"</formula>
    </cfRule>
  </conditionalFormatting>
  <conditionalFormatting sqref="P267">
    <cfRule type="cellIs" dxfId="398" priority="741" stopIfTrue="1" operator="equal">
      <formula>"Please complete"</formula>
    </cfRule>
  </conditionalFormatting>
  <conditionalFormatting sqref="P267">
    <cfRule type="cellIs" dxfId="397" priority="740" stopIfTrue="1" operator="equal">
      <formula>"Please Complete - SRO"</formula>
    </cfRule>
  </conditionalFormatting>
  <conditionalFormatting sqref="P294">
    <cfRule type="cellIs" dxfId="396" priority="739" stopIfTrue="1" operator="equal">
      <formula>"Please complete"</formula>
    </cfRule>
  </conditionalFormatting>
  <conditionalFormatting sqref="P294">
    <cfRule type="cellIs" dxfId="395" priority="737" stopIfTrue="1" operator="equal">
      <formula>"Please Complete using drop down"</formula>
    </cfRule>
    <cfRule type="cellIs" dxfId="394" priority="738" stopIfTrue="1" operator="equal">
      <formula>"Please Complete by using drop down"</formula>
    </cfRule>
  </conditionalFormatting>
  <conditionalFormatting sqref="P140:P142">
    <cfRule type="containsText" dxfId="393" priority="731" stopIfTrue="1" operator="containsText" text="days change from the original baseline - please provide reason if considered significant change">
      <formula>NOT(ISERROR(SEARCH("days change from the original baseline - please provide reason if considered significant change",P140)))</formula>
    </cfRule>
    <cfRule type="cellIs" dxfId="392" priority="732" stopIfTrue="1" operator="equal">
      <formula>"days change from the original baseline - please provide reason if considered significant change"</formula>
    </cfRule>
    <cfRule type="cellIs" dxfId="391" priority="733" stopIfTrue="1" operator="equal">
      <formula>"Please delete Rebaseline as same as Original Baseline"</formula>
    </cfRule>
    <cfRule type="cellIs" dxfId="390" priority="734" stopIfTrue="1" operator="equal">
      <formula>"Please add Original Baseine and/or Forecast date"</formula>
    </cfRule>
  </conditionalFormatting>
  <conditionalFormatting sqref="P140:P142">
    <cfRule type="cellIs" dxfId="389" priority="718" stopIfTrue="1" operator="equal">
      <formula>"Please add Original Baseline and/or Forecast date"</formula>
    </cfRule>
  </conditionalFormatting>
  <conditionalFormatting sqref="P140:P142">
    <cfRule type="cellIs" dxfId="388" priority="717" stopIfTrue="1" operator="equal">
      <formula>"Please add Original Baseline and/or Forecast date if either is missing"</formula>
    </cfRule>
  </conditionalFormatting>
  <conditionalFormatting sqref="P142">
    <cfRule type="cellIs" dxfId="387" priority="325" operator="equal">
      <formula>"Next Major Delivery Milestone Date must be in the future - please update"</formula>
    </cfRule>
    <cfRule type="cellIs" dxfId="386" priority="486" stopIfTrue="1" operator="equal">
      <formula>"Key Delivery Date must be in the future - please update"</formula>
    </cfRule>
    <cfRule type="cellIs" dxfId="385" priority="643" stopIfTrue="1" operator="equal">
      <formula>"Key Delivery date is after End Date - please update"</formula>
    </cfRule>
  </conditionalFormatting>
  <conditionalFormatting sqref="P148">
    <cfRule type="cellIs" dxfId="384" priority="340" operator="equal">
      <formula>"If HMT PBC, Please add Forecast - Actual"</formula>
    </cfRule>
    <cfRule type="cellIs" dxfId="383" priority="341" operator="equal">
      <formula>"If HMT PBC, Please add Original Baseline"</formula>
    </cfRule>
    <cfRule type="containsText" dxfId="382" priority="461" stopIfTrue="1" operator="containsText" text="days change from the Original Baseline / Rebaseline - please provide reason if considered significant change. If Rebaselined, please provide reason">
      <formula>NOT(ISERROR(SEARCH("days change from the Original Baseline / Rebaseline - please provide reason if considered significant change. If Rebaselined, please provide reason",P148)))</formula>
    </cfRule>
    <cfRule type="cellIs" dxfId="381" priority="569" stopIfTrue="1" operator="equal">
      <formula>"Please provide reason why no form of HMT Business Case or Equivalent"</formula>
    </cfRule>
    <cfRule type="cellIs" dxfId="380" priority="577" stopIfTrue="1" operator="equal">
      <formula>"If HMT PBC, Please add Original Baseline"</formula>
    </cfRule>
    <cfRule type="cellIs" dxfId="379" priority="578" stopIfTrue="1" operator="equal">
      <formula>"If HMT PBC, Please add Forecast - Actual"</formula>
    </cfRule>
    <cfRule type="cellIs" dxfId="378" priority="582" stopIfTrue="1" operator="equal">
      <formula>"Please provide reason why no form of Business Case or Equivalent"</formula>
    </cfRule>
    <cfRule type="cellIs" dxfId="377" priority="632" stopIfTrue="1" operator="equal">
      <formula>"If PVR, Please add Forecast - Actual"</formula>
    </cfRule>
    <cfRule type="cellIs" dxfId="376" priority="633" stopIfTrue="1" operator="equal">
      <formula>"If PVR, Please add Original Baseline"</formula>
    </cfRule>
    <cfRule type="cellIs" dxfId="375" priority="634" stopIfTrue="1" operator="equal">
      <formula>"Please provide reason why no form of starting review"</formula>
    </cfRule>
    <cfRule type="containsText" dxfId="374" priority="635" stopIfTrue="1" operator="containsText" text="days change from the original baseline - please provide reason if considered significant change">
      <formula>NOT(ISERROR(SEARCH("days change from the original baseline - please provide reason if considered significant change",P148)))</formula>
    </cfRule>
    <cfRule type="cellIs" dxfId="373" priority="636" stopIfTrue="1" operator="equal">
      <formula>"days change from the original baseline - please provide reason if considered significant change"</formula>
    </cfRule>
    <cfRule type="cellIs" dxfId="372" priority="637" stopIfTrue="1" operator="equal">
      <formula>"Please delete Rebaseline as same as Original Baseline"</formula>
    </cfRule>
    <cfRule type="cellIs" dxfId="371" priority="638" stopIfTrue="1" operator="equal">
      <formula>"Please add Original Baseine and/or Forecast date"</formula>
    </cfRule>
  </conditionalFormatting>
  <conditionalFormatting sqref="P152">
    <cfRule type="cellIs" dxfId="370" priority="334" operator="equal">
      <formula>"If HMT FBC, Please add Forecast - Actual"</formula>
    </cfRule>
    <cfRule type="cellIs" dxfId="369" priority="335" operator="equal">
      <formula>"If HMT FBC, Please add Original Baseline"</formula>
    </cfRule>
    <cfRule type="cellIs" dxfId="368" priority="570" stopIfTrue="1" operator="equal">
      <formula>"If HMT FBC, Please add Forecast - Actual"</formula>
    </cfRule>
    <cfRule type="cellIs" dxfId="367" priority="571" stopIfTrue="1" operator="equal">
      <formula>"If HMT FBC, Please add Original Baseline"</formula>
    </cfRule>
    <cfRule type="cellIs" dxfId="366" priority="579" stopIfTrue="1" operator="equal">
      <formula>"Please provide reason why no form of Business Case or Equivalent"</formula>
    </cfRule>
    <cfRule type="cellIs" dxfId="365" priority="597" stopIfTrue="1" operator="equal">
      <formula>"If PVR, Please add Forecast - Actual"</formula>
    </cfRule>
    <cfRule type="cellIs" dxfId="364" priority="598" stopIfTrue="1" operator="equal">
      <formula>"If PVR, Please add Original Baseline"</formula>
    </cfRule>
    <cfRule type="cellIs" dxfId="363" priority="599" stopIfTrue="1" operator="equal">
      <formula>"Please provide reason why no form of starting review"</formula>
    </cfRule>
    <cfRule type="containsText" dxfId="362" priority="600" stopIfTrue="1" operator="containsText" text="days change from the original baseline - please provide reason if considered significant change">
      <formula>NOT(ISERROR(SEARCH("days change from the original baseline - please provide reason if considered significant change",P152)))</formula>
    </cfRule>
    <cfRule type="cellIs" dxfId="361" priority="601" stopIfTrue="1" operator="equal">
      <formula>"days change from the original baseline - please provide reason if considered significant change"</formula>
    </cfRule>
    <cfRule type="cellIs" dxfId="360" priority="602" stopIfTrue="1" operator="equal">
      <formula>"Please delete Rebaseline as same as Original Baseline"</formula>
    </cfRule>
    <cfRule type="cellIs" dxfId="359" priority="603" stopIfTrue="1" operator="equal">
      <formula>"Please add Original Baseine and/or Forecast date"</formula>
    </cfRule>
  </conditionalFormatting>
  <conditionalFormatting sqref="P151">
    <cfRule type="cellIs" dxfId="358" priority="336" operator="equal">
      <formula>"If HMT OBC, Please add Forecast - Actual"</formula>
    </cfRule>
    <cfRule type="cellIs" dxfId="357" priority="337" operator="equal">
      <formula>"If HMT OBC, Please add Original Baseline"</formula>
    </cfRule>
    <cfRule type="cellIs" dxfId="356" priority="572" stopIfTrue="1" operator="equal">
      <formula>"If HMT OBC, Please add Forecast - Actual"</formula>
    </cfRule>
    <cfRule type="cellIs" dxfId="355" priority="573" stopIfTrue="1" operator="equal">
      <formula>"If HMT OBC, Please add Original Baseline"</formula>
    </cfRule>
    <cfRule type="cellIs" dxfId="354" priority="580" stopIfTrue="1" operator="equal">
      <formula>"Please provide reason why no form of Business Case or Equivalent"</formula>
    </cfRule>
    <cfRule type="cellIs" dxfId="353" priority="590" stopIfTrue="1" operator="equal">
      <formula>"If PVR, Please add Forecast - Actual"</formula>
    </cfRule>
    <cfRule type="cellIs" dxfId="352" priority="591" stopIfTrue="1" operator="equal">
      <formula>"If PVR, Please add Original Baseline"</formula>
    </cfRule>
    <cfRule type="cellIs" dxfId="351" priority="592" stopIfTrue="1" operator="equal">
      <formula>"Please provide reason why no form of starting review"</formula>
    </cfRule>
    <cfRule type="containsText" dxfId="350" priority="593" stopIfTrue="1" operator="containsText" text="days change from the original baseline - please provide reason if considered significant change">
      <formula>NOT(ISERROR(SEARCH("days change from the original baseline - please provide reason if considered significant change",P151)))</formula>
    </cfRule>
    <cfRule type="cellIs" dxfId="349" priority="594" stopIfTrue="1" operator="equal">
      <formula>"days change from the original baseline - please provide reason if considered significant change"</formula>
    </cfRule>
    <cfRule type="cellIs" dxfId="348" priority="595" stopIfTrue="1" operator="equal">
      <formula>"Please delete Rebaseline as same as Original Baseline"</formula>
    </cfRule>
    <cfRule type="cellIs" dxfId="347" priority="596" stopIfTrue="1" operator="equal">
      <formula>"Please add Original Baseine and/or Forecast date"</formula>
    </cfRule>
  </conditionalFormatting>
  <conditionalFormatting sqref="P150">
    <cfRule type="cellIs" dxfId="346" priority="338" operator="equal">
      <formula>"If HMT SOBC, Please add Forecast - Actual"</formula>
    </cfRule>
    <cfRule type="cellIs" dxfId="345" priority="339" operator="equal">
      <formula>"If HMT SOBC, Please add Original Baseline"</formula>
    </cfRule>
    <cfRule type="cellIs" dxfId="344" priority="574" stopIfTrue="1" operator="equal">
      <formula>"If HMT SOBC, Please add Forecast - Actual"</formula>
    </cfRule>
    <cfRule type="cellIs" dxfId="343" priority="575" stopIfTrue="1" operator="equal">
      <formula>"If HMT SOBC, Please add Original Baseline"</formula>
    </cfRule>
    <cfRule type="cellIs" dxfId="342" priority="576" stopIfTrue="1" operator="equal">
      <formula>"If HMT SOBC, Please add Original Baseline"</formula>
    </cfRule>
    <cfRule type="cellIs" dxfId="341" priority="581" stopIfTrue="1" operator="equal">
      <formula>"Please provide reason why no form of Business Case or Equivalent"</formula>
    </cfRule>
    <cfRule type="cellIs" dxfId="340" priority="583" stopIfTrue="1" operator="equal">
      <formula>"If PVR, Please add Forecast - Actual"</formula>
    </cfRule>
    <cfRule type="cellIs" dxfId="339" priority="584" stopIfTrue="1" operator="equal">
      <formula>"If PVR, Please add Original Baseline"</formula>
    </cfRule>
    <cfRule type="cellIs" dxfId="338" priority="585" stopIfTrue="1" operator="equal">
      <formula>"Please provide reason why no form of starting review"</formula>
    </cfRule>
    <cfRule type="containsText" dxfId="337" priority="586" stopIfTrue="1" operator="containsText" text="days change from the original baseline - please provide reason if considered significant change">
      <formula>NOT(ISERROR(SEARCH("days change from the original baseline - please provide reason if considered significant change",P150)))</formula>
    </cfRule>
    <cfRule type="cellIs" dxfId="336" priority="587" stopIfTrue="1" operator="equal">
      <formula>"days change from the original baseline - please provide reason if considered significant change"</formula>
    </cfRule>
    <cfRule type="cellIs" dxfId="335" priority="588" stopIfTrue="1" operator="equal">
      <formula>"Please delete Rebaseline as same as Original Baseline"</formula>
    </cfRule>
    <cfRule type="cellIs" dxfId="334" priority="589" stopIfTrue="1" operator="equal">
      <formula>"Please add Original Baseine and/or Forecast date"</formula>
    </cfRule>
  </conditionalFormatting>
  <conditionalFormatting sqref="P150:P152">
    <cfRule type="containsText" dxfId="333" priority="460" stopIfTrue="1" operator="containsText" text="days change from the Original Baseline / Rebaseline - please provide reason if considered significant change. If Rebaselined, please provide reason">
      <formula>NOT(ISERROR(SEARCH("days change from the Original Baseline / Rebaseline - please provide reason if considered significant change. If Rebaselined, please provide reason",P150)))</formula>
    </cfRule>
    <cfRule type="cellIs" dxfId="332" priority="568" stopIfTrue="1" operator="equal">
      <formula>"Please provide reason why no form of HMT Business Case or Equivalent"</formula>
    </cfRule>
  </conditionalFormatting>
  <conditionalFormatting sqref="P171:P202">
    <cfRule type="cellIs" dxfId="331" priority="445" stopIfTrue="1" operator="equal">
      <formula>"Please delete Rebaseline as same as Original Baseline"</formula>
    </cfRule>
    <cfRule type="containsText" dxfId="330" priority="499" stopIfTrue="1" operator="containsText" text="days change from the Original Baseline - please provide reason if considered significant change, including reference to Approved Rebaseline if present">
      <formula>NOT(ISERROR(SEARCH("days change from the Original Baseline - please provide reason if considered significant change, including reference to Approved Rebaseline if present",P171)))</formula>
    </cfRule>
    <cfRule type="cellIs" dxfId="329" priority="500" stopIfTrue="1" operator="equal">
      <formula>"Please delete Rebaseline as same as Original Baseline"</formula>
    </cfRule>
    <cfRule type="cellIs" dxfId="328" priority="501" stopIfTrue="1" operator="equal">
      <formula>"Please add as a minimum Original Baseline, Forecast - Actual, and Milestone Type"</formula>
    </cfRule>
    <cfRule type="cellIs" dxfId="327" priority="502" stopIfTrue="1" operator="equal">
      <formula>"As no milestone, Please delete all other information on this row"</formula>
    </cfRule>
    <cfRule type="cellIs" dxfId="326" priority="503" stopIfTrue="1" operator="equal">
      <formula>"Please delete all other information on this row"</formula>
    </cfRule>
    <cfRule type="cellIs" dxfId="325" priority="505" stopIfTrue="1" operator="equal">
      <formula>"If HMT SOBC, Please add Forecast - Actual"</formula>
    </cfRule>
    <cfRule type="cellIs" dxfId="324" priority="506" stopIfTrue="1" operator="equal">
      <formula>"If HMT SOBC, Please add Original Baseline"</formula>
    </cfRule>
    <cfRule type="cellIs" dxfId="323" priority="507" stopIfTrue="1" operator="equal">
      <formula>"If HMT SOBC, Please add Original Baseline"</formula>
    </cfRule>
    <cfRule type="cellIs" dxfId="322" priority="508" stopIfTrue="1" operator="equal">
      <formula>"Please provide reason why no form of Business Case or Equivalent"</formula>
    </cfRule>
    <cfRule type="cellIs" dxfId="321" priority="509" stopIfTrue="1" operator="equal">
      <formula>"If PVR, Please add Forecast - Actual"</formula>
    </cfRule>
    <cfRule type="cellIs" dxfId="320" priority="510" stopIfTrue="1" operator="equal">
      <formula>"If PVR, Please add Original Baseline"</formula>
    </cfRule>
    <cfRule type="cellIs" dxfId="319" priority="511" stopIfTrue="1" operator="equal">
      <formula>"Please provide reason why no form of starting review"</formula>
    </cfRule>
    <cfRule type="containsText" dxfId="318" priority="512" stopIfTrue="1" operator="containsText" text="days change from the original baseline - please provide reason if considered significant change">
      <formula>NOT(ISERROR(SEARCH("days change from the original baseline - please provide reason if considered significant change",P171)))</formula>
    </cfRule>
    <cfRule type="cellIs" dxfId="317" priority="513" stopIfTrue="1" operator="equal">
      <formula>"days change from the original baseline - please provide reason if considered significant change"</formula>
    </cfRule>
    <cfRule type="cellIs" dxfId="316" priority="514" stopIfTrue="1" operator="equal">
      <formula>"Please delete Rebaseline as same as Original Baseline"</formula>
    </cfRule>
    <cfRule type="cellIs" dxfId="315" priority="515" stopIfTrue="1" operator="equal">
      <formula>"Please add Original Baseine and/or Forecast date"</formula>
    </cfRule>
  </conditionalFormatting>
  <conditionalFormatting sqref="P171:P202">
    <cfRule type="cellIs" dxfId="314" priority="504" stopIfTrue="1" operator="equal">
      <formula>"Please provide reason why no form of HMT Business Case or Equivalent"</formula>
    </cfRule>
  </conditionalFormatting>
  <conditionalFormatting sqref="P224:P225 P227:P240">
    <cfRule type="cellIs" dxfId="313" priority="498" stopIfTrue="1" operator="equal">
      <formula>"At a minimum, column D and G must be completed"</formula>
    </cfRule>
  </conditionalFormatting>
  <conditionalFormatting sqref="P11">
    <cfRule type="cellIs" dxfId="312" priority="497" stopIfTrue="1" operator="equal">
      <formula>"Please complete both sections, ensuring this is the Dept SPOC"</formula>
    </cfRule>
  </conditionalFormatting>
  <conditionalFormatting sqref="P28:P30">
    <cfRule type="cellIs" dxfId="311" priority="495" stopIfTrue="1" operator="equal">
      <formula>"Please delete as should not be same as Reporting dept"</formula>
    </cfRule>
    <cfRule type="cellIs" dxfId="310" priority="496" stopIfTrue="1" operator="equal">
      <formula>"Please delete N/A or No"</formula>
    </cfRule>
  </conditionalFormatting>
  <conditionalFormatting sqref="P71">
    <cfRule type="expression" dxfId="309" priority="446" stopIfTrue="1">
      <formula>$C$71&lt;&gt;""</formula>
    </cfRule>
    <cfRule type="cellIs" dxfId="308" priority="494" stopIfTrue="1" operator="equal">
      <formula>"Please complete"</formula>
    </cfRule>
  </conditionalFormatting>
  <conditionalFormatting sqref="P71">
    <cfRule type="cellIs" dxfId="307" priority="493" stopIfTrue="1" operator="equal">
      <formula>"Please Complete - SRO"</formula>
    </cfRule>
  </conditionalFormatting>
  <conditionalFormatting sqref="P275:P290">
    <cfRule type="cellIs" dxfId="306" priority="483" stopIfTrue="1" operator="equal">
      <formula>"At a minimum, columns D, E and H must be completed"</formula>
    </cfRule>
    <cfRule type="cellIs" dxfId="305" priority="484" stopIfTrue="1" operator="equal">
      <formula>"At a minimum, column D and G must be completed"</formula>
    </cfRule>
  </conditionalFormatting>
  <conditionalFormatting sqref="P87">
    <cfRule type="cellIs" dxfId="304" priority="481" stopIfTrue="1" operator="equal">
      <formula>"As selected 'Other', Please complete"</formula>
    </cfRule>
  </conditionalFormatting>
  <conditionalFormatting sqref="P140:P142">
    <cfRule type="containsText" dxfId="303" priority="476" stopIfTrue="1" operator="containsText" text="days change from the Original Baseline / Rebaseline - please provide reason if considered significant change. If Rebaselined, please provide reason">
      <formula>NOT(ISERROR(SEARCH("days change from the Original Baseline / Rebaseline - please provide reason if considered significant change. If Rebaselined, please provide reason",P140)))</formula>
    </cfRule>
    <cfRule type="cellIs" dxfId="302" priority="477" stopIfTrue="1" operator="equal">
      <formula>"days change from the Original Baseline / Rebaseline - please provide reason if considered significant change. If Rebaselined, please provide reason"</formula>
    </cfRule>
  </conditionalFormatting>
  <conditionalFormatting sqref="P142">
    <cfRule type="containsText" dxfId="301" priority="474" stopIfTrue="1" operator="containsText" text="days change from the Original Baseline / Rebaseline - please provide reason if considered significant change. If Rebaselined, please provide reason">
      <formula>NOT(ISERROR(SEARCH("days change from the Original Baseline / Rebaseline - please provide reason if considered significant change. If Rebaselined, please provide reason",P142)))</formula>
    </cfRule>
    <cfRule type="cellIs" dxfId="300" priority="475" stopIfTrue="1" operator="equal">
      <formula>"days change from the Original Baseline / Rebaseline - please provide reason if considered significant change. If Rebaselined, please provide reason"</formula>
    </cfRule>
  </conditionalFormatting>
  <conditionalFormatting sqref="P171:P202">
    <cfRule type="containsText" dxfId="299" priority="457" stopIfTrue="1" operator="containsText" text="days change from the Original Baseline / Rebaseline - please provide reason if considered significant change. If Rebaselined, please provide reason">
      <formula>NOT(ISERROR(SEARCH("days change from the Original Baseline / Rebaseline - please provide reason if considered significant change. If Rebaselined, please provide reason",P171)))</formula>
    </cfRule>
  </conditionalFormatting>
  <conditionalFormatting sqref="P223">
    <cfRule type="containsText" dxfId="298" priority="444" operator="containsText" text="please ensure">
      <formula>NOT(ISERROR(SEARCH("please ensure",P223)))</formula>
    </cfRule>
  </conditionalFormatting>
  <conditionalFormatting sqref="P274">
    <cfRule type="containsText" dxfId="297" priority="442" operator="containsText" text="please ensure">
      <formula>NOT(ISERROR(SEARCH("please ensure",P274)))</formula>
    </cfRule>
  </conditionalFormatting>
  <conditionalFormatting sqref="P68">
    <cfRule type="expression" dxfId="296" priority="434" stopIfTrue="1">
      <formula>$C$68&lt;&gt;""</formula>
    </cfRule>
    <cfRule type="containsText" dxfId="295" priority="435" stopIfTrue="1" operator="containsText" text="GUIDANCE: This MANDATORY commentary should clearly se">
      <formula>NOT(ISERROR(SEARCH("GUIDANCE: This MANDATORY commentary should clearly se",P68)))</formula>
    </cfRule>
    <cfRule type="cellIs" dxfId="294" priority="437" stopIfTrue="1" operator="equal">
      <formula>"Please complete"</formula>
    </cfRule>
  </conditionalFormatting>
  <conditionalFormatting sqref="P68">
    <cfRule type="cellIs" dxfId="293" priority="436" stopIfTrue="1" operator="equal">
      <formula>"Please Complete - SRO"</formula>
    </cfRule>
  </conditionalFormatting>
  <conditionalFormatting sqref="Q15">
    <cfRule type="containsText" dxfId="292" priority="430" stopIfTrue="1" operator="containsText" text="MPA to complete using drop down">
      <formula>NOT(ISERROR(SEARCH("MPA to complete using drop down",Q15)))</formula>
    </cfRule>
    <cfRule type="cellIs" dxfId="291" priority="433" stopIfTrue="1" operator="equal">
      <formula>"Please complete"</formula>
    </cfRule>
  </conditionalFormatting>
  <conditionalFormatting sqref="Q15">
    <cfRule type="cellIs" dxfId="290" priority="431" stopIfTrue="1" operator="equal">
      <formula>"Please Complete using drop down"</formula>
    </cfRule>
    <cfRule type="cellIs" dxfId="289" priority="432" stopIfTrue="1" operator="equal">
      <formula>"Please Complete by using drop down"</formula>
    </cfRule>
  </conditionalFormatting>
  <conditionalFormatting sqref="P45">
    <cfRule type="containsText" dxfId="288" priority="426" stopIfTrue="1" operator="containsText" text="MPA to complete using drop down">
      <formula>NOT(ISERROR(SEARCH("MPA to complete using drop down",P45)))</formula>
    </cfRule>
    <cfRule type="cellIs" dxfId="287" priority="429" stopIfTrue="1" operator="equal">
      <formula>"Please complete"</formula>
    </cfRule>
  </conditionalFormatting>
  <conditionalFormatting sqref="P45">
    <cfRule type="cellIs" dxfId="286" priority="427" stopIfTrue="1" operator="equal">
      <formula>"Please Complete using drop down"</formula>
    </cfRule>
    <cfRule type="cellIs" dxfId="285" priority="428" stopIfTrue="1" operator="equal">
      <formula>"Please Complete by using drop down"</formula>
    </cfRule>
  </conditionalFormatting>
  <conditionalFormatting sqref="P226">
    <cfRule type="cellIs" dxfId="284" priority="425" stopIfTrue="1" operator="equal">
      <formula>"At a minimum, column D and G must be completed"</formula>
    </cfRule>
  </conditionalFormatting>
  <conditionalFormatting sqref="P226">
    <cfRule type="cellIs" dxfId="283" priority="423" stopIfTrue="1" operator="equal">
      <formula>"Please complete using drop down if 15/16 figures are present"</formula>
    </cfRule>
    <cfRule type="cellIs" dxfId="282" priority="424" stopIfTrue="1" operator="equal">
      <formula>"Please Complete if 15/16 figures are present"</formula>
    </cfRule>
  </conditionalFormatting>
  <conditionalFormatting sqref="P132:P133">
    <cfRule type="cellIs" dxfId="281" priority="390" operator="equal">
      <formula>"Please complete"</formula>
    </cfRule>
  </conditionalFormatting>
  <conditionalFormatting sqref="P134">
    <cfRule type="cellIs" dxfId="280" priority="389" operator="equal">
      <formula>"Please complete"</formula>
    </cfRule>
  </conditionalFormatting>
  <conditionalFormatting sqref="P132">
    <cfRule type="cellIs" dxfId="279" priority="100" operator="equal">
      <formula>"Please complete, including adding version number in cell I132"</formula>
    </cfRule>
    <cfRule type="cellIs" dxfId="278" priority="101" operator="equal">
      <formula>"Please add Business Case version number in cell I132"</formula>
    </cfRule>
    <cfRule type="cellIs" dxfId="277" priority="102" operator="equal">
      <formula>"Please add BC version number in cell I132"</formula>
    </cfRule>
    <cfRule type="cellIs" dxfId="276" priority="103" operator="equal">
      <formula>"Please add version number in cell I132"</formula>
    </cfRule>
    <cfRule type="cellIs" dxfId="275" priority="104" operator="equal">
      <formula>"Please complete, adding version number in cell I132"</formula>
    </cfRule>
    <cfRule type="cellIs" dxfId="274" priority="306" operator="equal">
      <formula>"Please complete, adding version number in last cell (I132)"</formula>
    </cfRule>
    <cfRule type="cellIs" dxfId="273" priority="307" operator="equal">
      <formula>"Please complete, adding version number in last cell"</formula>
    </cfRule>
    <cfRule type="cellIs" dxfId="272" priority="388" operator="equal">
      <formula>"Please complete only 6.03 or 6.04, not both"</formula>
    </cfRule>
  </conditionalFormatting>
  <conditionalFormatting sqref="P134">
    <cfRule type="cellIs" dxfId="271" priority="386" operator="equal">
      <formula>"Please complete only 6.03 or 6.04, not both"</formula>
    </cfRule>
    <cfRule type="cellIs" dxfId="270" priority="387" operator="equal">
      <formula>"IF(AND(F132&lt;&gt;"""",F134&lt;&gt;""""),""Please complete only 6.03 or 6.04, not both"""</formula>
    </cfRule>
  </conditionalFormatting>
  <conditionalFormatting sqref="P133">
    <cfRule type="cellIs" dxfId="269" priority="385" operator="equal">
      <formula>"Please complete only 6.03.1 or 6.04.1, not both"</formula>
    </cfRule>
  </conditionalFormatting>
  <conditionalFormatting sqref="P135">
    <cfRule type="cellIs" dxfId="268" priority="384" operator="equal">
      <formula>"Please complete"</formula>
    </cfRule>
  </conditionalFormatting>
  <conditionalFormatting sqref="P135">
    <cfRule type="cellIs" dxfId="267" priority="383" operator="equal">
      <formula>"Please complete only 6.03.1 or 6.04.1, not both"</formula>
    </cfRule>
  </conditionalFormatting>
  <conditionalFormatting sqref="P208">
    <cfRule type="cellIs" dxfId="266" priority="375" operator="equal">
      <formula>"As 8.01 both state Nominal, this field should be blank"</formula>
    </cfRule>
  </conditionalFormatting>
  <conditionalFormatting sqref="P209">
    <cfRule type="cellIs" dxfId="265" priority="373" operator="equal">
      <formula>"As 8.01 both state Nominal, this field should be blank"</formula>
    </cfRule>
    <cfRule type="cellIs" dxfId="264" priority="374" operator="equal">
      <formula>"IF(AND(D207=""Nominal"",H207=""Nominal"",C208&lt;&gt;""""),""As 8.01 both state Nominal, this field should be blank"</formula>
    </cfRule>
  </conditionalFormatting>
  <conditionalFormatting sqref="P296">
    <cfRule type="expression" dxfId="263" priority="369">
      <formula>$C$296&lt;&gt;""</formula>
    </cfRule>
    <cfRule type="containsText" dxfId="262" priority="370" operator="containsText" text="GUIDANCE: This MANDATORY commentary should be clear, simple, with no acronyms ">
      <formula>NOT(ISERROR(SEARCH("GUIDANCE: This MANDATORY commentary should be clear, simple, with no acronyms ",P296)))</formula>
    </cfRule>
  </conditionalFormatting>
  <conditionalFormatting sqref="D224:D225">
    <cfRule type="cellIs" dxfId="261" priority="368" operator="lessThan">
      <formula>0</formula>
    </cfRule>
  </conditionalFormatting>
  <conditionalFormatting sqref="E224:E225">
    <cfRule type="cellIs" dxfId="260" priority="366" operator="lessThan">
      <formula>0</formula>
    </cfRule>
  </conditionalFormatting>
  <conditionalFormatting sqref="F224:F225">
    <cfRule type="cellIs" dxfId="259" priority="364" operator="lessThan">
      <formula>0</formula>
    </cfRule>
  </conditionalFormatting>
  <conditionalFormatting sqref="G224:G225">
    <cfRule type="cellIs" dxfId="258" priority="362" operator="lessThan">
      <formula>0</formula>
    </cfRule>
  </conditionalFormatting>
  <conditionalFormatting sqref="P38">
    <cfRule type="cellIs" dxfId="257" priority="349" operator="equal">
      <formula>"Please Complete (avoiding acronyms and technical language)"</formula>
    </cfRule>
    <cfRule type="cellIs" dxfId="256" priority="351" stopIfTrue="1" operator="equal">
      <formula>"Please complete"</formula>
    </cfRule>
  </conditionalFormatting>
  <conditionalFormatting sqref="P38">
    <cfRule type="cellIs" dxfId="255" priority="350" stopIfTrue="1" operator="equal">
      <formula>"Please Complete - SRO"</formula>
    </cfRule>
  </conditionalFormatting>
  <conditionalFormatting sqref="P107">
    <cfRule type="cellIs" dxfId="254" priority="346" operator="equal">
      <formula>"Please Complete (avoiding acronyms and technical language)"</formula>
    </cfRule>
    <cfRule type="cellIs" dxfId="253" priority="348" stopIfTrue="1" operator="equal">
      <formula>"Please complete"</formula>
    </cfRule>
  </conditionalFormatting>
  <conditionalFormatting sqref="P107">
    <cfRule type="cellIs" dxfId="252" priority="347" stopIfTrue="1" operator="equal">
      <formula>"Please Complete - SRO"</formula>
    </cfRule>
  </conditionalFormatting>
  <conditionalFormatting sqref="P89">
    <cfRule type="cellIs" dxfId="251" priority="309" stopIfTrue="1" operator="equal">
      <formula>"If NEW project / programme leader (SRO/PD) to GMPP, IPA DATA TEAM to provide new ID number"</formula>
    </cfRule>
    <cfRule type="cellIs" dxfId="250" priority="310" stopIfTrue="1" operator="equal">
      <formula>"If NEW project to GMPP, IPA DATA TEAM to Complete new ID number"</formula>
    </cfRule>
    <cfRule type="cellIs" dxfId="249" priority="311" stopIfTrue="1" operator="equal">
      <formula>"If NEW project to GMPP, IPA DATA TEAM to provide new ID number"</formula>
    </cfRule>
    <cfRule type="cellIs" dxfId="248" priority="312" stopIfTrue="1" operator="equal">
      <formula>"If NEW project to GMPP, IPA DATA TEAM to provide new ID number"</formula>
    </cfRule>
    <cfRule type="cellIs" dxfId="247" priority="313" stopIfTrue="1" operator="equal">
      <formula>"If new project to GMPP, IPA to Complete new ID number"</formula>
    </cfRule>
    <cfRule type="cellIs" dxfId="246" priority="314" stopIfTrue="1" operator="equal">
      <formula>"MPA to Complete"</formula>
    </cfRule>
    <cfRule type="cellIs" dxfId="245" priority="316" stopIfTrue="1" operator="equal">
      <formula>"Please complete"</formula>
    </cfRule>
  </conditionalFormatting>
  <conditionalFormatting sqref="P89">
    <cfRule type="cellIs" dxfId="244" priority="315" stopIfTrue="1" operator="equal">
      <formula>"Please Complete - SRO"</formula>
    </cfRule>
  </conditionalFormatting>
  <conditionalFormatting sqref="P247">
    <cfRule type="containsText" dxfId="243" priority="259" operator="containsText" text="please ensure">
      <formula>NOT(ISERROR(SEARCH("please ensure",P247)))</formula>
    </cfRule>
  </conditionalFormatting>
  <conditionalFormatting sqref="P248:P249 P251:P264">
    <cfRule type="cellIs" dxfId="242" priority="254" stopIfTrue="1" operator="equal">
      <formula>"At a minimum, column D and G must be completed"</formula>
    </cfRule>
  </conditionalFormatting>
  <conditionalFormatting sqref="P250">
    <cfRule type="cellIs" dxfId="241" priority="253" stopIfTrue="1" operator="equal">
      <formula>"At a minimum, column D and G must be completed"</formula>
    </cfRule>
  </conditionalFormatting>
  <conditionalFormatting sqref="P250">
    <cfRule type="cellIs" dxfId="240" priority="251" stopIfTrue="1" operator="equal">
      <formula>"Please complete using drop down if 15/16 figures are present"</formula>
    </cfRule>
    <cfRule type="cellIs" dxfId="239" priority="252" stopIfTrue="1" operator="equal">
      <formula>"Please Complete if 15/16 figures are present"</formula>
    </cfRule>
  </conditionalFormatting>
  <conditionalFormatting sqref="P224:P240">
    <cfRule type="cellIs" dxfId="238" priority="250" operator="equal">
      <formula>"Columns D to F must be completed"</formula>
    </cfRule>
  </conditionalFormatting>
  <conditionalFormatting sqref="P248:P265">
    <cfRule type="cellIs" dxfId="237" priority="249" operator="equal">
      <formula>"Columns D to F must be completed"</formula>
    </cfRule>
  </conditionalFormatting>
  <conditionalFormatting sqref="P275:P290">
    <cfRule type="cellIs" dxfId="236" priority="248" operator="equal">
      <formula>"At a minimum, columns D and E must be completed"</formula>
    </cfRule>
  </conditionalFormatting>
  <conditionalFormatting sqref="P144:P146">
    <cfRule type="containsText" dxfId="235" priority="127" stopIfTrue="1" operator="containsText" text="days change from the original baseline - please provide reason if considered significant change">
      <formula>NOT(ISERROR(SEARCH("days change from the original baseline - please provide reason if considered significant change",P144)))</formula>
    </cfRule>
    <cfRule type="cellIs" dxfId="234" priority="128" stopIfTrue="1" operator="equal">
      <formula>"days change from the original baseline - please provide reason if considered significant change"</formula>
    </cfRule>
    <cfRule type="cellIs" dxfId="233" priority="129" stopIfTrue="1" operator="equal">
      <formula>"Please delete Rebaseline as same as Original Baseline"</formula>
    </cfRule>
    <cfRule type="cellIs" dxfId="232" priority="130" stopIfTrue="1" operator="equal">
      <formula>"Please add Original Baseine and/or Forecast date"</formula>
    </cfRule>
  </conditionalFormatting>
  <conditionalFormatting sqref="P144:P146">
    <cfRule type="cellIs" dxfId="231" priority="126" stopIfTrue="1" operator="equal">
      <formula>"Please add Original Baseline and/or Forecast date"</formula>
    </cfRule>
  </conditionalFormatting>
  <conditionalFormatting sqref="P144:P146">
    <cfRule type="cellIs" dxfId="230" priority="125" stopIfTrue="1" operator="equal">
      <formula>"Please add Original Baseline and/or Forecast date if either is missing"</formula>
    </cfRule>
  </conditionalFormatting>
  <conditionalFormatting sqref="P144:P146">
    <cfRule type="cellIs" dxfId="229" priority="118" operator="equal">
      <formula>"Next Major Delivery Milestone Date must be in the future - please update"</formula>
    </cfRule>
    <cfRule type="cellIs" dxfId="228" priority="123" stopIfTrue="1" operator="equal">
      <formula>"Key Delivery Date must be in the future - please update"</formula>
    </cfRule>
    <cfRule type="cellIs" dxfId="227" priority="124" stopIfTrue="1" operator="equal">
      <formula>"Key Delivery date is after End Date - please update"</formula>
    </cfRule>
  </conditionalFormatting>
  <conditionalFormatting sqref="P144:P146">
    <cfRule type="containsText" dxfId="226" priority="121" stopIfTrue="1" operator="containsText" text="days change from the Original Baseline / Rebaseline - please provide reason if considered significant change. If Rebaselined, please provide reason">
      <formula>NOT(ISERROR(SEARCH("days change from the Original Baseline / Rebaseline - please provide reason if considered significant change. If Rebaselined, please provide reason",P144)))</formula>
    </cfRule>
    <cfRule type="cellIs" dxfId="225" priority="122" stopIfTrue="1" operator="equal">
      <formula>"days change from the Original Baseline / Rebaseline - please provide reason if considered significant change. If Rebaselined, please provide reason"</formula>
    </cfRule>
  </conditionalFormatting>
  <conditionalFormatting sqref="P144:P146">
    <cfRule type="containsText" dxfId="224" priority="119" stopIfTrue="1" operator="containsText" text="days change from the Original Baseline / Rebaseline - please provide reason if considered significant change. If Rebaselined, please provide reason">
      <formula>NOT(ISERROR(SEARCH("days change from the Original Baseline / Rebaseline - please provide reason if considered significant change. If Rebaselined, please provide reason",P144)))</formula>
    </cfRule>
    <cfRule type="cellIs" dxfId="223" priority="120" stopIfTrue="1" operator="equal">
      <formula>"days change from the Original Baseline / Rebaseline - please provide reason if considered significant change. If Rebaselined, please provide reason"</formula>
    </cfRule>
  </conditionalFormatting>
  <conditionalFormatting sqref="P144:P146">
    <cfRule type="cellIs" dxfId="222" priority="98" operator="equal">
      <formula>"Please add as a minimum Original Baseline, Forecast - Actual, and Milestone Type"</formula>
    </cfRule>
    <cfRule type="cellIs" dxfId="221" priority="99" operator="equal">
      <formula>"Please do not add any dates until milestone recorded"</formula>
    </cfRule>
  </conditionalFormatting>
  <conditionalFormatting sqref="P154:P157">
    <cfRule type="containsText" dxfId="220" priority="79" stopIfTrue="1" operator="containsText" text="days change from the original baseline - please provide reason if considered significant change">
      <formula>NOT(ISERROR(SEARCH("days change from the original baseline - please provide reason if considered significant change",P154)))</formula>
    </cfRule>
    <cfRule type="cellIs" dxfId="219" priority="80" stopIfTrue="1" operator="equal">
      <formula>"days change from the original baseline - please provide reason if considered significant change"</formula>
    </cfRule>
    <cfRule type="cellIs" dxfId="218" priority="81" stopIfTrue="1" operator="equal">
      <formula>"Please delete Rebaseline as same as Original Baseline"</formula>
    </cfRule>
    <cfRule type="cellIs" dxfId="217" priority="82" stopIfTrue="1" operator="equal">
      <formula>"Please add Original Baseine and/or Forecast date"</formula>
    </cfRule>
  </conditionalFormatting>
  <conditionalFormatting sqref="P154:P157">
    <cfRule type="cellIs" dxfId="216" priority="78" stopIfTrue="1" operator="equal">
      <formula>"Please add Original Baseline and/or Forecast date"</formula>
    </cfRule>
  </conditionalFormatting>
  <conditionalFormatting sqref="P154:P157">
    <cfRule type="cellIs" dxfId="215" priority="77" stopIfTrue="1" operator="equal">
      <formula>"Please add Original Baseline and/or Forecast date if either is missing"</formula>
    </cfRule>
  </conditionalFormatting>
  <conditionalFormatting sqref="P154:P157">
    <cfRule type="cellIs" dxfId="214" priority="70" operator="equal">
      <formula>"Next Major Delivery Milestone Date must be in the future - please update"</formula>
    </cfRule>
    <cfRule type="cellIs" dxfId="213" priority="75" stopIfTrue="1" operator="equal">
      <formula>"Key Delivery Date must be in the future - please update"</formula>
    </cfRule>
    <cfRule type="cellIs" dxfId="212" priority="76" stopIfTrue="1" operator="equal">
      <formula>"Key Delivery date is after End Date - please update"</formula>
    </cfRule>
  </conditionalFormatting>
  <conditionalFormatting sqref="P154:P157">
    <cfRule type="containsText" dxfId="211" priority="73" stopIfTrue="1" operator="containsText" text="days change from the Original Baseline / Rebaseline - please provide reason if considered significant change. If Rebaselined, please provide reason">
      <formula>NOT(ISERROR(SEARCH("days change from the Original Baseline / Rebaseline - please provide reason if considered significant change. If Rebaselined, please provide reason",P154)))</formula>
    </cfRule>
    <cfRule type="cellIs" dxfId="210" priority="74" stopIfTrue="1" operator="equal">
      <formula>"days change from the Original Baseline / Rebaseline - please provide reason if considered significant change. If Rebaselined, please provide reason"</formula>
    </cfRule>
  </conditionalFormatting>
  <conditionalFormatting sqref="P154:P157">
    <cfRule type="containsText" dxfId="209" priority="71" stopIfTrue="1" operator="containsText" text="days change from the Original Baseline / Rebaseline - please provide reason if considered significant change. If Rebaselined, please provide reason">
      <formula>NOT(ISERROR(SEARCH("days change from the Original Baseline / Rebaseline - please provide reason if considered significant change. If Rebaselined, please provide reason",P154)))</formula>
    </cfRule>
    <cfRule type="cellIs" dxfId="208" priority="72" stopIfTrue="1" operator="equal">
      <formula>"days change from the Original Baseline / Rebaseline - please provide reason if considered significant change. If Rebaselined, please provide reason"</formula>
    </cfRule>
  </conditionalFormatting>
  <conditionalFormatting sqref="P154:P157">
    <cfRule type="cellIs" dxfId="207" priority="68" operator="equal">
      <formula>"Please add as a minimum Original Baseline, Forecast - Actual, and Milestone Type"</formula>
    </cfRule>
    <cfRule type="cellIs" dxfId="206" priority="69" operator="equal">
      <formula>"Please do not add any dates until milestone recorded"</formula>
    </cfRule>
  </conditionalFormatting>
  <conditionalFormatting sqref="P163:P170">
    <cfRule type="containsText" dxfId="205" priority="64" stopIfTrue="1" operator="containsText" text="days change from the original baseline - please provide reason if considered significant change">
      <formula>NOT(ISERROR(SEARCH("days change from the original baseline - please provide reason if considered significant change",P163)))</formula>
    </cfRule>
    <cfRule type="cellIs" dxfId="204" priority="65" stopIfTrue="1" operator="equal">
      <formula>"days change from the original baseline - please provide reason if considered significant change"</formula>
    </cfRule>
    <cfRule type="cellIs" dxfId="203" priority="66" stopIfTrue="1" operator="equal">
      <formula>"Please delete Rebaseline as same as Original Baseline"</formula>
    </cfRule>
    <cfRule type="cellIs" dxfId="202" priority="67" stopIfTrue="1" operator="equal">
      <formula>"Please add Original Baseine and/or Forecast date"</formula>
    </cfRule>
  </conditionalFormatting>
  <conditionalFormatting sqref="P163:P170">
    <cfRule type="cellIs" dxfId="201" priority="63" stopIfTrue="1" operator="equal">
      <formula>"Please add Original Baseline and/or Forecast date"</formula>
    </cfRule>
  </conditionalFormatting>
  <conditionalFormatting sqref="P163:P170">
    <cfRule type="cellIs" dxfId="200" priority="62" stopIfTrue="1" operator="equal">
      <formula>"Please add Original Baseline and/or Forecast date if either is missing"</formula>
    </cfRule>
  </conditionalFormatting>
  <conditionalFormatting sqref="P163:P170">
    <cfRule type="cellIs" dxfId="199" priority="55" operator="equal">
      <formula>"Next Major Delivery Milestone Date must be in the future - please update"</formula>
    </cfRule>
    <cfRule type="cellIs" dxfId="198" priority="60" stopIfTrue="1" operator="equal">
      <formula>"Key Delivery Date must be in the future - please update"</formula>
    </cfRule>
    <cfRule type="cellIs" dxfId="197" priority="61" stopIfTrue="1" operator="equal">
      <formula>"Key Delivery date is after End Date - please update"</formula>
    </cfRule>
  </conditionalFormatting>
  <conditionalFormatting sqref="P163:P170">
    <cfRule type="containsText" dxfId="196" priority="58" stopIfTrue="1" operator="containsText" text="days change from the Original Baseline / Rebaseline - please provide reason if considered significant change. If Rebaselined, please provide reason">
      <formula>NOT(ISERROR(SEARCH("days change from the Original Baseline / Rebaseline - please provide reason if considered significant change. If Rebaselined, please provide reason",P163)))</formula>
    </cfRule>
    <cfRule type="cellIs" dxfId="195" priority="59" stopIfTrue="1" operator="equal">
      <formula>"days change from the Original Baseline / Rebaseline - please provide reason if considered significant change. If Rebaselined, please provide reason"</formula>
    </cfRule>
  </conditionalFormatting>
  <conditionalFormatting sqref="P163:P170">
    <cfRule type="containsText" dxfId="194" priority="56" stopIfTrue="1" operator="containsText" text="days change from the Original Baseline / Rebaseline - please provide reason if considered significant change. If Rebaselined, please provide reason">
      <formula>NOT(ISERROR(SEARCH("days change from the Original Baseline / Rebaseline - please provide reason if considered significant change. If Rebaselined, please provide reason",P163)))</formula>
    </cfRule>
    <cfRule type="cellIs" dxfId="193" priority="57" stopIfTrue="1" operator="equal">
      <formula>"days change from the Original Baseline / Rebaseline - please provide reason if considered significant change. If Rebaselined, please provide reason"</formula>
    </cfRule>
  </conditionalFormatting>
  <conditionalFormatting sqref="P163:P170">
    <cfRule type="cellIs" dxfId="192" priority="53" operator="equal">
      <formula>"Please add as a minimum Original Baseline, Forecast - Actual, and Milestone Type"</formula>
    </cfRule>
    <cfRule type="cellIs" dxfId="191" priority="54" operator="equal">
      <formula>"Please do not add any dates until milestone recorded"</formula>
    </cfRule>
  </conditionalFormatting>
  <conditionalFormatting sqref="D224:G225">
    <cfRule type="cellIs" dxfId="190" priority="52" operator="lessThan">
      <formula>0</formula>
    </cfRule>
  </conditionalFormatting>
  <conditionalFormatting sqref="D227:D242">
    <cfRule type="cellIs" dxfId="189" priority="51" operator="lessThan">
      <formula>0</formula>
    </cfRule>
  </conditionalFormatting>
  <conditionalFormatting sqref="E227:E242">
    <cfRule type="cellIs" dxfId="188" priority="50" operator="lessThan">
      <formula>0</formula>
    </cfRule>
  </conditionalFormatting>
  <conditionalFormatting sqref="F227:F242">
    <cfRule type="cellIs" dxfId="187" priority="49" operator="lessThan">
      <formula>0</formula>
    </cfRule>
  </conditionalFormatting>
  <conditionalFormatting sqref="G227:G242">
    <cfRule type="cellIs" dxfId="186" priority="48" operator="lessThan">
      <formula>0</formula>
    </cfRule>
  </conditionalFormatting>
  <conditionalFormatting sqref="D227:G242">
    <cfRule type="cellIs" dxfId="185" priority="47" operator="lessThan">
      <formula>0</formula>
    </cfRule>
  </conditionalFormatting>
  <conditionalFormatting sqref="I248:I249">
    <cfRule type="cellIs" dxfId="184" priority="22" operator="lessThan">
      <formula>0</formula>
    </cfRule>
  </conditionalFormatting>
  <conditionalFormatting sqref="I248:I249">
    <cfRule type="cellIs" dxfId="183" priority="21" operator="lessThan">
      <formula>0</formula>
    </cfRule>
  </conditionalFormatting>
  <conditionalFormatting sqref="I265:I266">
    <cfRule type="cellIs" dxfId="182" priority="20" operator="lessThan">
      <formula>0</formula>
    </cfRule>
  </conditionalFormatting>
  <conditionalFormatting sqref="I265:I266">
    <cfRule type="cellIs" dxfId="181" priority="19" operator="lessThan">
      <formula>0</formula>
    </cfRule>
  </conditionalFormatting>
  <conditionalFormatting sqref="D275:D290">
    <cfRule type="cellIs" dxfId="180" priority="18" operator="lessThan">
      <formula>0</formula>
    </cfRule>
  </conditionalFormatting>
  <conditionalFormatting sqref="I224:I225">
    <cfRule type="cellIs" dxfId="179" priority="41" operator="lessThan">
      <formula>0</formula>
    </cfRule>
  </conditionalFormatting>
  <conditionalFormatting sqref="I224:I225">
    <cfRule type="cellIs" dxfId="178" priority="40" operator="lessThan">
      <formula>0</formula>
    </cfRule>
  </conditionalFormatting>
  <conditionalFormatting sqref="I241:I242">
    <cfRule type="cellIs" dxfId="177" priority="39" operator="lessThan">
      <formula>0</formula>
    </cfRule>
  </conditionalFormatting>
  <conditionalFormatting sqref="I241:I242">
    <cfRule type="cellIs" dxfId="176" priority="38" operator="lessThan">
      <formula>0</formula>
    </cfRule>
  </conditionalFormatting>
  <conditionalFormatting sqref="E243">
    <cfRule type="cellIs" dxfId="175" priority="37" operator="lessThan">
      <formula>0</formula>
    </cfRule>
  </conditionalFormatting>
  <conditionalFormatting sqref="E243">
    <cfRule type="cellIs" dxfId="174" priority="36" operator="lessThan">
      <formula>0</formula>
    </cfRule>
  </conditionalFormatting>
  <conditionalFormatting sqref="D248:D249">
    <cfRule type="cellIs" dxfId="173" priority="35" operator="lessThan">
      <formula>0</formula>
    </cfRule>
  </conditionalFormatting>
  <conditionalFormatting sqref="E248:E249">
    <cfRule type="cellIs" dxfId="172" priority="34" operator="lessThan">
      <formula>0</formula>
    </cfRule>
  </conditionalFormatting>
  <conditionalFormatting sqref="F248:F249">
    <cfRule type="cellIs" dxfId="171" priority="33" operator="lessThan">
      <formula>0</formula>
    </cfRule>
  </conditionalFormatting>
  <conditionalFormatting sqref="G248:G249">
    <cfRule type="cellIs" dxfId="170" priority="32" operator="lessThan">
      <formula>0</formula>
    </cfRule>
  </conditionalFormatting>
  <conditionalFormatting sqref="D248:G249">
    <cfRule type="cellIs" dxfId="169" priority="31" operator="lessThan">
      <formula>0</formula>
    </cfRule>
  </conditionalFormatting>
  <conditionalFormatting sqref="D267">
    <cfRule type="cellIs" dxfId="168" priority="30" operator="lessThan">
      <formula>0</formula>
    </cfRule>
  </conditionalFormatting>
  <conditionalFormatting sqref="D251:D266">
    <cfRule type="cellIs" dxfId="167" priority="29" operator="lessThan">
      <formula>0</formula>
    </cfRule>
  </conditionalFormatting>
  <conditionalFormatting sqref="E251:E266 D251:D252">
    <cfRule type="cellIs" dxfId="166" priority="28" operator="lessThan">
      <formula>0</formula>
    </cfRule>
  </conditionalFormatting>
  <conditionalFormatting sqref="F251:F266">
    <cfRule type="cellIs" dxfId="165" priority="27" operator="lessThan">
      <formula>0</formula>
    </cfRule>
  </conditionalFormatting>
  <conditionalFormatting sqref="G251:G266">
    <cfRule type="cellIs" dxfId="164" priority="26" operator="lessThan">
      <formula>0</formula>
    </cfRule>
  </conditionalFormatting>
  <conditionalFormatting sqref="D251:G266">
    <cfRule type="cellIs" dxfId="163" priority="25" operator="lessThan">
      <formula>0</formula>
    </cfRule>
  </conditionalFormatting>
  <conditionalFormatting sqref="E267">
    <cfRule type="cellIs" dxfId="162" priority="24" operator="lessThan">
      <formula>0</formula>
    </cfRule>
  </conditionalFormatting>
  <conditionalFormatting sqref="E267">
    <cfRule type="cellIs" dxfId="161" priority="23" operator="lessThan">
      <formula>0</formula>
    </cfRule>
  </conditionalFormatting>
  <conditionalFormatting sqref="D275:D290">
    <cfRule type="cellIs" dxfId="160" priority="17" operator="lessThan">
      <formula>0</formula>
    </cfRule>
  </conditionalFormatting>
  <conditionalFormatting sqref="E275:E290">
    <cfRule type="cellIs" dxfId="159" priority="16" operator="lessThan">
      <formula>0</formula>
    </cfRule>
  </conditionalFormatting>
  <conditionalFormatting sqref="E275:E290">
    <cfRule type="cellIs" dxfId="158" priority="15" operator="lessThan">
      <formula>0</formula>
    </cfRule>
  </conditionalFormatting>
  <conditionalFormatting sqref="G275:G290">
    <cfRule type="cellIs" dxfId="157" priority="14" operator="lessThan">
      <formula>0</formula>
    </cfRule>
  </conditionalFormatting>
  <conditionalFormatting sqref="G275:G290">
    <cfRule type="cellIs" dxfId="156" priority="13" operator="lessThan">
      <formula>0</formula>
    </cfRule>
  </conditionalFormatting>
  <conditionalFormatting sqref="I275:I290">
    <cfRule type="cellIs" dxfId="155" priority="12" operator="lessThan">
      <formula>0</formula>
    </cfRule>
  </conditionalFormatting>
  <conditionalFormatting sqref="I275:I290">
    <cfRule type="cellIs" dxfId="154" priority="11" operator="lessThan">
      <formula>0</formula>
    </cfRule>
  </conditionalFormatting>
  <conditionalFormatting sqref="I227:I240">
    <cfRule type="cellIs" dxfId="153" priority="10" operator="lessThan">
      <formula>0</formula>
    </cfRule>
  </conditionalFormatting>
  <conditionalFormatting sqref="I227:I240">
    <cfRule type="cellIs" dxfId="152" priority="9" operator="lessThan">
      <formula>0</formula>
    </cfRule>
  </conditionalFormatting>
  <conditionalFormatting sqref="I251:I264">
    <cfRule type="cellIs" dxfId="151" priority="8" operator="lessThan">
      <formula>0</formula>
    </cfRule>
  </conditionalFormatting>
  <conditionalFormatting sqref="I251:I264">
    <cfRule type="cellIs" dxfId="150" priority="7" operator="lessThan">
      <formula>0</formula>
    </cfRule>
  </conditionalFormatting>
  <conditionalFormatting sqref="E142">
    <cfRule type="cellIs" dxfId="149" priority="6" operator="lessThan">
      <formula>$E$141</formula>
    </cfRule>
  </conditionalFormatting>
  <conditionalFormatting sqref="C142">
    <cfRule type="cellIs" dxfId="148" priority="4" operator="lessThan">
      <formula>$E$141</formula>
    </cfRule>
  </conditionalFormatting>
  <conditionalFormatting sqref="D142">
    <cfRule type="cellIs" dxfId="147" priority="2" operator="lessThan">
      <formula>$E$141</formula>
    </cfRule>
  </conditionalFormatting>
  <conditionalFormatting sqref="F217:I217">
    <cfRule type="cellIs" dxfId="146" priority="1" operator="lessThan">
      <formula>$F$213</formula>
    </cfRule>
  </conditionalFormatting>
  <dataValidations count="43">
    <dataValidation type="list" allowBlank="1" showInputMessage="1" showErrorMessage="1" sqref="F25">
      <formula1>Quarters</formula1>
    </dataValidation>
    <dataValidation type="list" allowBlank="1" showInputMessage="1" showErrorMessage="1" sqref="D32:I32">
      <formula1>Entity</formula1>
    </dataValidation>
    <dataValidation type="list" allowBlank="1" showInputMessage="1" showErrorMessage="1" sqref="C48:I48">
      <formula1>ScopeChange</formula1>
    </dataValidation>
    <dataValidation type="list" allowBlank="1" showInputMessage="1" showErrorMessage="1" sqref="C70:I70 C67:I67">
      <formula1>Green</formula1>
    </dataValidation>
    <dataValidation type="list" allowBlank="1" showInputMessage="1" showErrorMessage="1" sqref="G96:I96 G83:I83 C83:E83 C96:E96">
      <formula1>MPLAPLP</formula1>
    </dataValidation>
    <dataValidation type="list" allowBlank="1" showInputMessage="1" showErrorMessage="1" sqref="C98:E98 D86:I86">
      <formula1>PLChanges</formula1>
    </dataValidation>
    <dataValidation type="date" allowBlank="1" showInputMessage="1" showErrorMessage="1" errorTitle="DATE / DATE FORMAT ERROR" error="Please check Date AND/OR Date Format (Format should be DD/MM/YYYY)" sqref="I85 F85 C85">
      <formula1>1</formula1>
      <formula2>55153</formula2>
    </dataValidation>
    <dataValidation type="list" allowBlank="1" showInputMessage="1" showErrorMessage="1" sqref="H118:I121 D112:E116 H112:I116">
      <formula1>CapRAG</formula1>
    </dataValidation>
    <dataValidation type="list" allowBlank="1" showInputMessage="1" showErrorMessage="1" sqref="F129:I129">
      <formula1>INDIRECT($D$32)</formula1>
    </dataValidation>
    <dataValidation type="list" allowBlank="1" showInputMessage="1" showErrorMessage="1" sqref="F132">
      <formula1>BC</formula1>
    </dataValidation>
    <dataValidation type="date" allowBlank="1" showInputMessage="1" showErrorMessage="1" errorTitle="Date / Date Format Error" error="Please check Date AND/OR Date Format (Format should be DD/MM/YYYY)" sqref="F133:I133 F135:I135 C171:E202 C147:E147 C153:E153 C143:E143">
      <formula1>1</formula1>
      <formula2>55153</formula2>
    </dataValidation>
    <dataValidation type="list" allowBlank="1" showInputMessage="1" showErrorMessage="1" sqref="F171:F202">
      <formula1>MT</formula1>
    </dataValidation>
    <dataValidation type="list" allowBlank="1" showInputMessage="1" showErrorMessage="1" sqref="C209:I209">
      <formula1>Deflator</formula1>
    </dataValidation>
    <dataValidation type="list" allowBlank="1" showInputMessage="1" showErrorMessage="1" sqref="C208:I208">
      <formula1>Years</formula1>
    </dataValidation>
    <dataValidation type="list" allowBlank="1" showInputMessage="1" showErrorMessage="1" sqref="D207:E207 H207:I207">
      <formula1>RealNom</formula1>
    </dataValidation>
    <dataValidation type="list" allowBlank="1" showInputMessage="1" showErrorMessage="1" sqref="C210:I210">
      <formula1>FinT</formula1>
    </dataValidation>
    <dataValidation type="decimal" allowBlank="1" showInputMessage="1" showErrorMessage="1" errorTitle="Is this value correct?" error="This value is very large" sqref="F214:I217">
      <formula1>0</formula1>
      <formula2>100000000000</formula2>
    </dataValidation>
    <dataValidation type="decimal" operator="lessThanOrEqual" allowBlank="1" showInputMessage="1" showErrorMessage="1" errorTitle="Number" error="Must be a figure" sqref="C212:I212">
      <formula1>100000000000</formula1>
    </dataValidation>
    <dataValidation type="decimal" operator="lessThan" allowBlank="1" showInputMessage="1" showErrorMessage="1" sqref="H235:H242 H224:H225 D243 I291:I292 H275:H292 D267 H259:H266 H248:H249">
      <formula1>7000000000</formula1>
    </dataValidation>
    <dataValidation type="list" allowBlank="1" showInputMessage="1" showErrorMessage="1" sqref="E219 G246 G219">
      <formula1>Count</formula1>
    </dataValidation>
    <dataValidation type="list" allowBlank="1" showInputMessage="1" showErrorMessage="1" sqref="C3">
      <formula1>Class</formula1>
    </dataValidation>
    <dataValidation type="list" allowBlank="1" showInputMessage="1" showErrorMessage="1" sqref="D34:I34">
      <formula1>Meth</formula1>
    </dataValidation>
    <dataValidation type="list" allowBlank="1" showInputMessage="1" showErrorMessage="1" sqref="I52:I62">
      <formula1>NMBens</formula1>
    </dataValidation>
    <dataValidation type="list" allowBlank="1" showInputMessage="1" showErrorMessage="1" sqref="C66:I66">
      <formula1>RPA</formula1>
    </dataValidation>
    <dataValidation type="decimal" allowBlank="1" showInputMessage="1" showErrorMessage="1" errorTitle="Wrong format" error="Entry must be a numeral" sqref="H104:H106">
      <formula1>0</formula1>
      <formula2>20000</formula2>
    </dataValidation>
    <dataValidation type="list" allowBlank="1" showInputMessage="1" showErrorMessage="1" sqref="D27:F27">
      <formula1>Depts.</formula1>
    </dataValidation>
    <dataValidation allowBlank="1" showInputMessage="1" showErrorMessage="1" errorTitle="Date / Date Format Error" error="Please check Date AND/OR Date Format (Format should be DD/MM/YYYY)" sqref="F141"/>
    <dataValidation type="list" allowBlank="1" showInputMessage="1" showErrorMessage="1" sqref="C13:I13">
      <formula1>Snapshot</formula1>
    </dataValidation>
    <dataValidation type="list" allowBlank="1" showInputMessage="1" showErrorMessage="1" sqref="E294:F294">
      <formula1>Benefits_years</formula1>
    </dataValidation>
    <dataValidation type="list" allowBlank="1" showInputMessage="1" showErrorMessage="1" sqref="H82:I82 H95:I95">
      <formula1>Percentage</formula1>
    </dataValidation>
    <dataValidation type="date" allowBlank="1" showInputMessage="1" showErrorMessage="1" sqref="H98:I99">
      <formula1>1</formula1>
      <formula2>54789</formula2>
    </dataValidation>
    <dataValidation type="list" allowBlank="1" showInputMessage="1" showErrorMessage="1" sqref="E270:F270 E245:F245">
      <formula1>Years_6</formula1>
    </dataValidation>
    <dataValidation type="list" allowBlank="1" showInputMessage="1" showErrorMessage="1" sqref="C41:I43">
      <formula1>Category_2</formula1>
    </dataValidation>
    <dataValidation type="list" allowBlank="1" showInputMessage="1" showErrorMessage="1" sqref="C45:I45">
      <formula1>ARCat</formula1>
    </dataValidation>
    <dataValidation type="list" allowBlank="1" showInputMessage="1" showErrorMessage="1" sqref="F144:F146 F154:F157 F163:F170">
      <formula1>MTypes2</formula1>
    </dataValidation>
    <dataValidation type="decimal" operator="greaterThan" allowBlank="1" showInputMessage="1" showErrorMessage="1" errorTitle="Negative" error="Negative figure cannot be entered here" sqref="D291:E292 F275:F292 G291:G292">
      <formula1>0</formula1>
    </dataValidation>
    <dataValidation type="date" allowBlank="1" showInputMessage="1" showErrorMessage="1" errorTitle="Date / Date Format Error" error="Please check Date AND/OR Date Format (Format should be DD/MM/YYYY)" sqref="C163:E170 C144:E146 C148:E148 C150:E152 C154:E159 C140:E141">
      <formula1>27395</formula1>
      <formula2>109939</formula2>
    </dataValidation>
    <dataValidation type="decimal" operator="greaterThan" allowBlank="1" showInputMessage="1" showErrorMessage="1" errorTitle="Negative figures" error="Negative figures cannot be entered here" sqref="D224:G225 I224:I225 D248:G249 I248:I249">
      <formula1>-1E-95</formula1>
    </dataValidation>
    <dataValidation type="decimal" operator="greaterThan" allowBlank="1" showInputMessage="1" showErrorMessage="1" errorTitle="Negative Values" error="Negative values are not allowed to be entered here" sqref="I251:I266 E243 D275:E290 I227:I242 E267 D227:G242 D251:G266 G275:G290">
      <formula1>-1E-90</formula1>
    </dataValidation>
    <dataValidation type="decimal" operator="lessThan" allowBlank="1" showInputMessage="1" showErrorMessage="1" errorTitle="Positive Values" error="Positive values are not allowed to be entered here" sqref="I275:I290">
      <formula1>1E-90</formula1>
    </dataValidation>
    <dataValidation type="list" allowBlank="1" showInputMessage="1" showErrorMessage="1" sqref="F131:I131">
      <formula1>BCAll</formula1>
    </dataValidation>
    <dataValidation type="date" operator="greaterThan" allowBlank="1" showInputMessage="1" showErrorMessage="1" errorTitle="Date Error" error="Business Case End Date cannot be before Project End Date, but it can be the same. It all depends on whether the Business Case contains post Project End Date costs, such as e.g. maintenance" sqref="C142:E142">
      <formula1>C141</formula1>
    </dataValidation>
    <dataValidation type="decimal" operator="lessThan" allowBlank="1" showInputMessage="1" showErrorMessage="1" error="WLC (cell F217) cannot be less than Forecast Project Costs to Forecast Closure. Again, it can be the same" sqref="F213:I213">
      <formula1>F217</formula1>
    </dataValidation>
  </dataValidations>
  <printOptions headings="1" gridLines="1"/>
  <pageMargins left="0.19685039370078741" right="0.23622047244094491" top="0.32" bottom="0.21" header="0.19685039370078741" footer="0.19685039370078741"/>
  <pageSetup paperSize="9" scale="74" fitToHeight="0" orientation="landscape" r:id="rId1"/>
  <headerFooter>
    <oddHeader>&amp;C&amp;F&amp;R&amp;K00-043&amp;P</oddHeader>
    <oddFooter>Page &amp;P of &amp;N</oddFooter>
  </headerFooter>
  <rowBreaks count="13" manualBreakCount="13">
    <brk id="37" max="16" man="1"/>
    <brk id="57" max="16" man="1"/>
    <brk id="69" max="16" man="1"/>
    <brk id="73" max="16383" man="1"/>
    <brk id="99" max="16" man="1"/>
    <brk id="126" max="16" man="1"/>
    <brk id="136" max="17" man="1"/>
    <brk id="154" max="16" man="1"/>
    <brk id="170" max="16" man="1"/>
    <brk id="190" max="16" man="1"/>
    <brk id="204" max="16383" man="1"/>
    <brk id="222" max="16" man="1"/>
    <brk id="270" max="16" man="1"/>
  </rowBreaks>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pageSetUpPr fitToPage="1"/>
  </sheetPr>
  <dimension ref="A1:AE119"/>
  <sheetViews>
    <sheetView zoomScale="50" zoomScaleNormal="50" workbookViewId="0">
      <pane xSplit="2" ySplit="7" topLeftCell="C8" activePane="bottomRight" state="frozen"/>
      <selection pane="topRight" activeCell="C1" sqref="C1"/>
      <selection pane="bottomLeft" activeCell="A5" sqref="A5"/>
      <selection pane="bottomRight" activeCell="X64" sqref="X64"/>
    </sheetView>
  </sheetViews>
  <sheetFormatPr defaultRowHeight="15" x14ac:dyDescent="0.25"/>
  <cols>
    <col min="1" max="1" width="30.5703125" style="683" customWidth="1"/>
    <col min="2" max="2" width="55.5703125" style="653" customWidth="1"/>
    <col min="3" max="3" width="17.5703125" style="681" customWidth="1"/>
    <col min="4" max="4" width="20.7109375" style="653" customWidth="1"/>
    <col min="5" max="5" width="15.7109375" style="653" customWidth="1"/>
    <col min="6" max="6" width="6" style="653" customWidth="1"/>
    <col min="7" max="7" width="10.7109375" style="297" customWidth="1"/>
    <col min="8" max="9" width="9.140625" style="297"/>
    <col min="10" max="10" width="10.7109375" style="297" bestFit="1" customWidth="1"/>
    <col min="11" max="12" width="9.140625" style="682"/>
    <col min="13" max="13" width="14.5703125" style="682" customWidth="1"/>
    <col min="14" max="14" width="11.28515625" style="682" customWidth="1"/>
    <col min="15" max="15" width="13.7109375" style="682" customWidth="1"/>
    <col min="16" max="16" width="14.28515625" style="682" customWidth="1"/>
    <col min="17" max="17" width="19.85546875" style="682" customWidth="1"/>
    <col min="18" max="18" width="17.5703125" style="682" customWidth="1"/>
    <col min="19" max="19" width="25.140625" style="682" customWidth="1"/>
    <col min="20" max="20" width="14.140625" style="682" customWidth="1"/>
    <col min="21" max="21" width="13.28515625" style="682" customWidth="1"/>
    <col min="22" max="23" width="9.7109375" style="682" customWidth="1"/>
    <col min="24" max="24" width="42.5703125" style="642" customWidth="1"/>
    <col min="25" max="25" width="8" style="642" customWidth="1"/>
    <col min="26" max="27" width="9.140625" style="682"/>
    <col min="28" max="28" width="15.7109375" style="738" customWidth="1"/>
    <col min="29" max="29" width="46.5703125" style="682" customWidth="1"/>
    <col min="30" max="30" width="23.42578125" style="682" customWidth="1"/>
    <col min="31" max="16384" width="9.140625" style="682"/>
  </cols>
  <sheetData>
    <row r="1" spans="1:31" ht="27" customHeight="1" thickBot="1" x14ac:dyDescent="0.3">
      <c r="A1" s="776"/>
      <c r="B1" s="777" t="s">
        <v>2243</v>
      </c>
      <c r="C1" s="1249" t="str">
        <f>IF('GMPP Return'!C25="","",'GMPP Return'!C25)</f>
        <v/>
      </c>
      <c r="D1" s="1249"/>
      <c r="E1" s="1249"/>
      <c r="F1" s="1249"/>
      <c r="G1" s="1249"/>
      <c r="H1" s="1249"/>
      <c r="I1" s="1250"/>
      <c r="J1" s="1228" t="s">
        <v>2244</v>
      </c>
      <c r="K1" s="1229"/>
      <c r="L1" s="1230" t="str">
        <f>IF('GMPP Return'!C23="","",'GMPP Return'!C23)</f>
        <v/>
      </c>
      <c r="M1" s="1230"/>
      <c r="N1" s="1230"/>
      <c r="O1" s="1231"/>
      <c r="P1" s="778" t="s">
        <v>2245</v>
      </c>
      <c r="Q1" s="662" t="str">
        <f>IF('GMPP Return'!D27="","",'GMPP Return'!D27)</f>
        <v/>
      </c>
      <c r="R1" s="778" t="s">
        <v>2246</v>
      </c>
      <c r="S1" s="1230" t="str">
        <f>IF('GMPP Return'!F79="","",'GMPP Return'!F79)</f>
        <v xml:space="preserve"> </v>
      </c>
      <c r="T1" s="1254"/>
      <c r="U1" s="1255"/>
      <c r="V1" s="1256" t="s">
        <v>2928</v>
      </c>
      <c r="W1" s="1257"/>
      <c r="X1" s="1258"/>
      <c r="Y1" s="744"/>
    </row>
    <row r="2" spans="1:31" ht="30" customHeight="1" x14ac:dyDescent="0.25">
      <c r="A2" s="737"/>
      <c r="B2" s="1225" t="s">
        <v>2055</v>
      </c>
      <c r="C2" s="1267"/>
      <c r="D2" s="1268"/>
      <c r="E2" s="1268"/>
      <c r="F2" s="1268"/>
      <c r="G2" s="1268"/>
      <c r="H2" s="1268"/>
      <c r="I2" s="1268"/>
      <c r="J2" s="1268"/>
      <c r="K2" s="1268"/>
      <c r="L2" s="1268"/>
      <c r="M2" s="1268"/>
      <c r="N2" s="1268"/>
      <c r="O2" s="1268"/>
      <c r="P2" s="1268"/>
      <c r="Q2" s="1268"/>
      <c r="R2" s="1268"/>
      <c r="S2" s="1268"/>
      <c r="T2" s="780" t="s">
        <v>2024</v>
      </c>
      <c r="U2" s="660"/>
      <c r="V2" s="1259"/>
      <c r="W2" s="1259"/>
      <c r="X2" s="1260"/>
      <c r="Y2" s="744"/>
    </row>
    <row r="3" spans="1:31" ht="23.25" customHeight="1" x14ac:dyDescent="0.25">
      <c r="A3" s="908"/>
      <c r="B3" s="1226"/>
      <c r="C3" s="1269"/>
      <c r="D3" s="1270"/>
      <c r="E3" s="1270"/>
      <c r="F3" s="1270"/>
      <c r="G3" s="1270"/>
      <c r="H3" s="1270"/>
      <c r="I3" s="1270"/>
      <c r="J3" s="1270"/>
      <c r="K3" s="1270"/>
      <c r="L3" s="1270"/>
      <c r="M3" s="1270"/>
      <c r="N3" s="1270"/>
      <c r="O3" s="1270"/>
      <c r="P3" s="1270"/>
      <c r="Q3" s="1270"/>
      <c r="R3" s="1270"/>
      <c r="S3" s="1270"/>
      <c r="T3" s="781" t="s">
        <v>2023</v>
      </c>
      <c r="U3" s="782"/>
      <c r="V3" s="1259"/>
      <c r="W3" s="1259"/>
      <c r="X3" s="1260"/>
      <c r="Y3" s="744"/>
    </row>
    <row r="4" spans="1:31" ht="25.5" customHeight="1" thickBot="1" x14ac:dyDescent="0.3">
      <c r="A4" s="909"/>
      <c r="B4" s="1227"/>
      <c r="C4" s="1271"/>
      <c r="D4" s="1272"/>
      <c r="E4" s="1272"/>
      <c r="F4" s="1272"/>
      <c r="G4" s="1272"/>
      <c r="H4" s="1272"/>
      <c r="I4" s="1272"/>
      <c r="J4" s="1272"/>
      <c r="K4" s="1272"/>
      <c r="L4" s="1272"/>
      <c r="M4" s="1272"/>
      <c r="N4" s="1272"/>
      <c r="O4" s="1272"/>
      <c r="P4" s="1272"/>
      <c r="Q4" s="1272"/>
      <c r="R4" s="1272"/>
      <c r="S4" s="1272"/>
      <c r="T4" s="783" t="s">
        <v>2021</v>
      </c>
      <c r="U4" s="661"/>
      <c r="V4" s="1261"/>
      <c r="W4" s="1261"/>
      <c r="X4" s="1262"/>
      <c r="Y4" s="744"/>
    </row>
    <row r="5" spans="1:31" x14ac:dyDescent="0.25">
      <c r="S5" s="779"/>
      <c r="W5" s="684"/>
    </row>
    <row r="6" spans="1:31" s="685" customFormat="1" ht="18.75" x14ac:dyDescent="0.3">
      <c r="A6" s="663"/>
      <c r="B6" s="664" t="s">
        <v>2056</v>
      </c>
      <c r="C6" s="665"/>
      <c r="D6" s="664"/>
      <c r="E6" s="664"/>
      <c r="F6" s="664"/>
      <c r="G6" s="666"/>
      <c r="H6" s="1232" t="s">
        <v>2020</v>
      </c>
      <c r="I6" s="1233"/>
      <c r="J6" s="1234"/>
      <c r="K6" s="1235" t="s">
        <v>2019</v>
      </c>
      <c r="L6" s="1236"/>
      <c r="M6" s="1237"/>
      <c r="N6" s="1235" t="s">
        <v>2018</v>
      </c>
      <c r="O6" s="1236"/>
      <c r="P6" s="1237"/>
      <c r="Q6" s="1235" t="s">
        <v>2017</v>
      </c>
      <c r="R6" s="1236"/>
      <c r="S6" s="1237"/>
      <c r="T6" s="1264" t="s">
        <v>2071</v>
      </c>
      <c r="U6" s="1265"/>
      <c r="V6" s="1265"/>
      <c r="W6" s="1266"/>
      <c r="X6" s="1263" t="s">
        <v>2242</v>
      </c>
      <c r="AB6" s="739"/>
    </row>
    <row r="7" spans="1:31" s="686" customFormat="1" ht="44.25" customHeight="1" thickBot="1" x14ac:dyDescent="0.3">
      <c r="A7" s="667" t="s">
        <v>2070</v>
      </c>
      <c r="B7" s="667" t="s">
        <v>2240</v>
      </c>
      <c r="C7" s="667" t="s">
        <v>2022</v>
      </c>
      <c r="D7" s="667" t="s">
        <v>2066</v>
      </c>
      <c r="E7" s="668" t="s">
        <v>2241</v>
      </c>
      <c r="F7" s="669"/>
      <c r="G7" s="670" t="s">
        <v>2006</v>
      </c>
      <c r="H7" s="671" t="s">
        <v>2005</v>
      </c>
      <c r="I7" s="672" t="s">
        <v>2016</v>
      </c>
      <c r="J7" s="672" t="s">
        <v>2015</v>
      </c>
      <c r="K7" s="673" t="s">
        <v>2014</v>
      </c>
      <c r="L7" s="674" t="s">
        <v>2013</v>
      </c>
      <c r="M7" s="675" t="s">
        <v>2012</v>
      </c>
      <c r="N7" s="673" t="s">
        <v>2011</v>
      </c>
      <c r="O7" s="674" t="s">
        <v>2010</v>
      </c>
      <c r="P7" s="675" t="s">
        <v>2009</v>
      </c>
      <c r="Q7" s="673" t="s">
        <v>2008</v>
      </c>
      <c r="R7" s="674" t="s">
        <v>2007</v>
      </c>
      <c r="S7" s="675" t="s">
        <v>2006</v>
      </c>
      <c r="T7" s="676" t="s">
        <v>2020</v>
      </c>
      <c r="U7" s="677" t="s">
        <v>2019</v>
      </c>
      <c r="V7" s="677" t="s">
        <v>2018</v>
      </c>
      <c r="W7" s="678" t="s">
        <v>2017</v>
      </c>
      <c r="X7" s="1263"/>
      <c r="AB7" s="740"/>
    </row>
    <row r="8" spans="1:31" ht="21" x14ac:dyDescent="0.25">
      <c r="A8" s="1238" t="s">
        <v>2084</v>
      </c>
      <c r="B8" s="752" t="s">
        <v>2074</v>
      </c>
      <c r="C8" s="753"/>
      <c r="D8" s="784"/>
      <c r="E8" s="784"/>
      <c r="F8" s="794"/>
      <c r="G8" s="630"/>
      <c r="H8" s="630"/>
      <c r="I8" s="630"/>
      <c r="J8" s="630"/>
      <c r="K8" s="630"/>
      <c r="L8" s="630"/>
      <c r="M8" s="630"/>
      <c r="N8" s="630"/>
      <c r="O8" s="630"/>
      <c r="P8" s="630"/>
      <c r="Q8" s="630"/>
      <c r="R8" s="630"/>
      <c r="S8" s="630"/>
      <c r="T8" s="630"/>
      <c r="U8" s="631"/>
      <c r="V8" s="632"/>
      <c r="W8" s="632"/>
      <c r="X8" s="1113"/>
      <c r="Y8" s="632"/>
      <c r="Z8" s="911"/>
      <c r="AA8" s="912"/>
      <c r="AB8" s="913"/>
      <c r="AC8" s="912"/>
      <c r="AD8" s="912"/>
      <c r="AE8" s="914"/>
    </row>
    <row r="9" spans="1:31" ht="51" customHeight="1" x14ac:dyDescent="0.25">
      <c r="A9" s="1224"/>
      <c r="B9" s="752" t="s">
        <v>1981</v>
      </c>
      <c r="C9" s="753" t="s">
        <v>2002</v>
      </c>
      <c r="D9" s="784"/>
      <c r="E9" s="784"/>
      <c r="F9" s="794"/>
      <c r="G9" s="630"/>
      <c r="H9" s="630"/>
      <c r="I9" s="630"/>
      <c r="J9" s="630"/>
      <c r="K9" s="630"/>
      <c r="L9" s="630"/>
      <c r="M9" s="630"/>
      <c r="N9" s="630"/>
      <c r="O9" s="630"/>
      <c r="P9" s="630"/>
      <c r="Q9" s="630"/>
      <c r="R9" s="630"/>
      <c r="S9" s="630"/>
      <c r="T9" s="630"/>
      <c r="U9" s="631"/>
      <c r="V9" s="632"/>
      <c r="W9" s="632"/>
      <c r="X9" s="1113"/>
      <c r="Y9" s="632"/>
      <c r="Z9" s="915"/>
      <c r="AA9" s="1253" t="s">
        <v>2885</v>
      </c>
      <c r="AB9" s="1253"/>
      <c r="AC9" s="1253"/>
      <c r="AD9" s="1253"/>
      <c r="AE9" s="917"/>
    </row>
    <row r="10" spans="1:31" ht="23.25" x14ac:dyDescent="0.25">
      <c r="A10" s="1224"/>
      <c r="B10" s="752" t="s">
        <v>1982</v>
      </c>
      <c r="C10" s="753" t="s">
        <v>2002</v>
      </c>
      <c r="D10" s="784"/>
      <c r="E10" s="784"/>
      <c r="F10" s="794"/>
      <c r="G10" s="630"/>
      <c r="H10" s="630"/>
      <c r="I10" s="630"/>
      <c r="J10" s="630"/>
      <c r="K10" s="630"/>
      <c r="L10" s="630"/>
      <c r="M10" s="630"/>
      <c r="N10" s="630"/>
      <c r="O10" s="630"/>
      <c r="P10" s="630"/>
      <c r="Q10" s="630"/>
      <c r="R10" s="630"/>
      <c r="S10" s="630"/>
      <c r="T10" s="630"/>
      <c r="U10" s="631"/>
      <c r="V10" s="632"/>
      <c r="W10" s="632"/>
      <c r="X10" s="1114"/>
      <c r="Y10" s="633"/>
      <c r="Z10" s="915"/>
      <c r="AA10" s="916"/>
      <c r="AB10" s="916"/>
      <c r="AC10" s="916"/>
      <c r="AD10" s="916"/>
      <c r="AE10" s="917"/>
    </row>
    <row r="11" spans="1:31" ht="42" x14ac:dyDescent="0.25">
      <c r="A11" s="1224"/>
      <c r="B11" s="752" t="s">
        <v>1997</v>
      </c>
      <c r="C11" s="753" t="s">
        <v>2002</v>
      </c>
      <c r="D11" s="784"/>
      <c r="E11" s="784"/>
      <c r="F11" s="794"/>
      <c r="G11" s="630"/>
      <c r="H11" s="630"/>
      <c r="I11" s="630"/>
      <c r="J11" s="630"/>
      <c r="K11" s="630"/>
      <c r="L11" s="630"/>
      <c r="M11" s="630"/>
      <c r="N11" s="630"/>
      <c r="O11" s="630"/>
      <c r="P11" s="630"/>
      <c r="Q11" s="630"/>
      <c r="R11" s="630"/>
      <c r="S11" s="630"/>
      <c r="T11" s="630"/>
      <c r="U11" s="631"/>
      <c r="V11" s="632"/>
      <c r="W11" s="632"/>
      <c r="X11" s="1114"/>
      <c r="Y11" s="633"/>
      <c r="Z11" s="915"/>
      <c r="AA11" s="918"/>
      <c r="AB11" s="919"/>
      <c r="AC11" s="918" t="s">
        <v>2238</v>
      </c>
      <c r="AD11" s="918" t="s">
        <v>2239</v>
      </c>
      <c r="AE11" s="917"/>
    </row>
    <row r="12" spans="1:31" s="642" customFormat="1" ht="21.75" thickBot="1" x14ac:dyDescent="0.3">
      <c r="A12" s="1224"/>
      <c r="B12" s="752" t="s">
        <v>1996</v>
      </c>
      <c r="C12" s="753" t="s">
        <v>2002</v>
      </c>
      <c r="D12" s="784"/>
      <c r="E12" s="784"/>
      <c r="F12" s="794"/>
      <c r="G12" s="630"/>
      <c r="H12" s="630"/>
      <c r="I12" s="630"/>
      <c r="J12" s="630"/>
      <c r="K12" s="630"/>
      <c r="L12" s="630"/>
      <c r="M12" s="630"/>
      <c r="N12" s="630"/>
      <c r="O12" s="630"/>
      <c r="P12" s="630"/>
      <c r="Q12" s="630"/>
      <c r="R12" s="630"/>
      <c r="S12" s="630"/>
      <c r="T12" s="630"/>
      <c r="U12" s="631"/>
      <c r="V12" s="632"/>
      <c r="W12" s="632"/>
      <c r="X12" s="1114"/>
      <c r="Y12" s="633"/>
      <c r="Z12" s="915"/>
      <c r="AA12" s="920"/>
      <c r="AB12" s="921"/>
      <c r="AC12" s="920"/>
      <c r="AD12" s="920"/>
      <c r="AE12" s="917"/>
    </row>
    <row r="13" spans="1:31" s="642" customFormat="1" ht="21.75" thickBot="1" x14ac:dyDescent="0.35">
      <c r="A13" s="1224"/>
      <c r="B13" s="752" t="s">
        <v>35</v>
      </c>
      <c r="C13" s="753" t="s">
        <v>2002</v>
      </c>
      <c r="D13" s="784"/>
      <c r="E13" s="784"/>
      <c r="F13" s="794"/>
      <c r="G13" s="630"/>
      <c r="H13" s="630"/>
      <c r="I13" s="630"/>
      <c r="J13" s="630"/>
      <c r="K13" s="630"/>
      <c r="L13" s="630"/>
      <c r="M13" s="630"/>
      <c r="N13" s="630"/>
      <c r="O13" s="630"/>
      <c r="P13" s="630"/>
      <c r="R13" s="630"/>
      <c r="S13" s="630"/>
      <c r="T13" s="630"/>
      <c r="U13" s="631"/>
      <c r="V13" s="632"/>
      <c r="W13" s="632"/>
      <c r="X13" s="1114"/>
      <c r="Y13" s="633"/>
      <c r="Z13" s="922"/>
      <c r="AA13" s="936"/>
      <c r="AB13" s="751" t="s">
        <v>2208</v>
      </c>
      <c r="AC13" s="923" t="s">
        <v>2209</v>
      </c>
      <c r="AD13" s="923" t="s">
        <v>2210</v>
      </c>
      <c r="AE13" s="924"/>
    </row>
    <row r="14" spans="1:31" s="642" customFormat="1" ht="21.75" thickBot="1" x14ac:dyDescent="0.35">
      <c r="A14" s="1224"/>
      <c r="B14" s="752" t="s">
        <v>2072</v>
      </c>
      <c r="C14" s="753" t="s">
        <v>2002</v>
      </c>
      <c r="D14" s="784"/>
      <c r="E14" s="784"/>
      <c r="F14" s="794"/>
      <c r="G14" s="630"/>
      <c r="H14" s="630"/>
      <c r="I14" s="630"/>
      <c r="J14" s="630"/>
      <c r="K14" s="630"/>
      <c r="L14" s="630"/>
      <c r="M14" s="630"/>
      <c r="N14" s="630"/>
      <c r="O14" s="630"/>
      <c r="P14" s="630"/>
      <c r="Q14" s="630"/>
      <c r="R14" s="630"/>
      <c r="S14" s="630"/>
      <c r="T14" s="630"/>
      <c r="U14" s="631"/>
      <c r="V14" s="632"/>
      <c r="W14" s="632"/>
      <c r="X14" s="1114"/>
      <c r="Y14" s="633"/>
      <c r="Z14" s="922"/>
      <c r="AA14" s="925"/>
      <c r="AB14" s="926"/>
      <c r="AC14" s="923"/>
      <c r="AD14" s="923"/>
      <c r="AE14" s="924"/>
    </row>
    <row r="15" spans="1:31" s="642" customFormat="1" ht="21.75" thickBot="1" x14ac:dyDescent="0.35">
      <c r="A15" s="1224"/>
      <c r="B15" s="752" t="s">
        <v>2004</v>
      </c>
      <c r="C15" s="753" t="s">
        <v>2002</v>
      </c>
      <c r="D15" s="784"/>
      <c r="E15" s="784"/>
      <c r="F15" s="794"/>
      <c r="G15" s="630"/>
      <c r="H15" s="630"/>
      <c r="I15" s="630"/>
      <c r="J15" s="630"/>
      <c r="K15" s="630"/>
      <c r="L15" s="630"/>
      <c r="M15" s="630"/>
      <c r="N15" s="630"/>
      <c r="O15" s="630"/>
      <c r="P15" s="630"/>
      <c r="Q15" s="630"/>
      <c r="R15" s="630"/>
      <c r="S15" s="630"/>
      <c r="T15" s="630"/>
      <c r="U15" s="631"/>
      <c r="V15" s="632"/>
      <c r="W15" s="632"/>
      <c r="X15" s="1114"/>
      <c r="Y15" s="633"/>
      <c r="Z15" s="922"/>
      <c r="AA15" s="937"/>
      <c r="AB15" s="751" t="s">
        <v>2213</v>
      </c>
      <c r="AC15" s="923" t="s">
        <v>2214</v>
      </c>
      <c r="AD15" s="923" t="s">
        <v>2210</v>
      </c>
      <c r="AE15" s="924"/>
    </row>
    <row r="16" spans="1:31" s="642" customFormat="1" ht="21" x14ac:dyDescent="0.3">
      <c r="A16" s="1224"/>
      <c r="B16" s="752" t="s">
        <v>2073</v>
      </c>
      <c r="C16" s="753" t="s">
        <v>2002</v>
      </c>
      <c r="D16" s="784"/>
      <c r="E16" s="784"/>
      <c r="F16" s="794"/>
      <c r="G16" s="630"/>
      <c r="H16" s="630"/>
      <c r="I16" s="630"/>
      <c r="J16" s="630"/>
      <c r="K16" s="630"/>
      <c r="L16" s="630"/>
      <c r="M16" s="630"/>
      <c r="N16" s="630"/>
      <c r="O16" s="630"/>
      <c r="P16" s="630"/>
      <c r="Q16" s="630"/>
      <c r="R16" s="630"/>
      <c r="S16" s="630"/>
      <c r="T16" s="630"/>
      <c r="U16" s="631"/>
      <c r="V16" s="632"/>
      <c r="W16" s="632"/>
      <c r="X16" s="1114"/>
      <c r="Y16" s="633"/>
      <c r="Z16" s="922"/>
      <c r="AA16" s="927"/>
      <c r="AB16" s="926"/>
      <c r="AC16" s="928"/>
      <c r="AD16" s="928"/>
      <c r="AE16" s="924"/>
    </row>
    <row r="17" spans="1:31" s="642" customFormat="1" ht="21" x14ac:dyDescent="0.25">
      <c r="A17" s="1239"/>
      <c r="B17" s="754" t="s">
        <v>2003</v>
      </c>
      <c r="C17" s="755" t="s">
        <v>2002</v>
      </c>
      <c r="D17" s="785"/>
      <c r="E17" s="785"/>
      <c r="F17" s="795"/>
      <c r="G17" s="634"/>
      <c r="H17" s="634"/>
      <c r="I17" s="634"/>
      <c r="J17" s="634"/>
      <c r="K17" s="634"/>
      <c r="L17" s="634"/>
      <c r="M17" s="634"/>
      <c r="N17" s="634"/>
      <c r="O17" s="634"/>
      <c r="P17" s="634"/>
      <c r="Q17" s="634"/>
      <c r="R17" s="634"/>
      <c r="S17" s="634"/>
      <c r="T17" s="634"/>
      <c r="U17" s="635"/>
      <c r="V17" s="636"/>
      <c r="W17" s="636"/>
      <c r="X17" s="1115"/>
      <c r="Y17" s="633"/>
      <c r="Z17" s="922"/>
      <c r="AA17" s="938"/>
      <c r="AB17" s="751" t="s">
        <v>2211</v>
      </c>
      <c r="AC17" s="928" t="s">
        <v>2212</v>
      </c>
      <c r="AD17" s="928" t="s">
        <v>2210</v>
      </c>
      <c r="AE17" s="924"/>
    </row>
    <row r="18" spans="1:31" s="642" customFormat="1" ht="21.75" thickBot="1" x14ac:dyDescent="0.35">
      <c r="A18" s="1238" t="s">
        <v>2083</v>
      </c>
      <c r="B18" s="756" t="s">
        <v>2075</v>
      </c>
      <c r="C18" s="757" t="s">
        <v>2002</v>
      </c>
      <c r="D18" s="786"/>
      <c r="E18" s="786"/>
      <c r="F18" s="796"/>
      <c r="G18" s="637"/>
      <c r="H18" s="637"/>
      <c r="I18" s="637"/>
      <c r="J18" s="637"/>
      <c r="K18" s="637"/>
      <c r="L18" s="637"/>
      <c r="M18" s="637"/>
      <c r="N18" s="637"/>
      <c r="O18" s="637"/>
      <c r="P18" s="637"/>
      <c r="Q18" s="637"/>
      <c r="R18" s="637"/>
      <c r="S18" s="637"/>
      <c r="T18" s="637"/>
      <c r="U18" s="638"/>
      <c r="V18" s="639"/>
      <c r="W18" s="639"/>
      <c r="X18" s="1116"/>
      <c r="Y18" s="632"/>
      <c r="Z18" s="922"/>
      <c r="AA18" s="929"/>
      <c r="AB18" s="926"/>
      <c r="AC18" s="928"/>
      <c r="AD18" s="928"/>
      <c r="AE18" s="924"/>
    </row>
    <row r="19" spans="1:31" s="642" customFormat="1" ht="21.75" thickBot="1" x14ac:dyDescent="0.3">
      <c r="A19" s="1224"/>
      <c r="B19" s="752" t="s">
        <v>1992</v>
      </c>
      <c r="C19" s="753"/>
      <c r="D19" s="784"/>
      <c r="E19" s="784"/>
      <c r="F19" s="794"/>
      <c r="G19" s="630"/>
      <c r="H19" s="630"/>
      <c r="I19" s="630"/>
      <c r="J19" s="630"/>
      <c r="K19" s="630"/>
      <c r="L19" s="630"/>
      <c r="M19" s="630"/>
      <c r="N19" s="630"/>
      <c r="O19" s="630"/>
      <c r="P19" s="630"/>
      <c r="Q19" s="630"/>
      <c r="R19" s="630"/>
      <c r="S19" s="630"/>
      <c r="T19" s="630"/>
      <c r="U19" s="631"/>
      <c r="V19" s="632"/>
      <c r="W19" s="632"/>
      <c r="X19" s="1113"/>
      <c r="Y19" s="632"/>
      <c r="Z19" s="922"/>
      <c r="AA19" s="939"/>
      <c r="AB19" s="751" t="s">
        <v>2211</v>
      </c>
      <c r="AC19" s="928" t="s">
        <v>2209</v>
      </c>
      <c r="AD19" s="928" t="s">
        <v>2206</v>
      </c>
      <c r="AE19" s="924"/>
    </row>
    <row r="20" spans="1:31" s="642" customFormat="1" ht="21.75" thickBot="1" x14ac:dyDescent="0.35">
      <c r="A20" s="1224"/>
      <c r="B20" s="752" t="s">
        <v>1993</v>
      </c>
      <c r="C20" s="753" t="s">
        <v>2002</v>
      </c>
      <c r="D20" s="784"/>
      <c r="E20" s="784"/>
      <c r="F20" s="794"/>
      <c r="G20" s="630"/>
      <c r="H20" s="630"/>
      <c r="I20" s="630"/>
      <c r="J20" s="630"/>
      <c r="K20" s="630"/>
      <c r="L20" s="630"/>
      <c r="M20" s="630"/>
      <c r="N20" s="630"/>
      <c r="O20" s="630"/>
      <c r="P20" s="630"/>
      <c r="Q20" s="630"/>
      <c r="R20" s="630"/>
      <c r="S20" s="630"/>
      <c r="T20" s="630"/>
      <c r="U20" s="631"/>
      <c r="V20" s="632"/>
      <c r="W20" s="632"/>
      <c r="X20" s="1113"/>
      <c r="Y20" s="632"/>
      <c r="Z20" s="922"/>
      <c r="AA20" s="925"/>
      <c r="AB20" s="926"/>
      <c r="AC20" s="928"/>
      <c r="AD20" s="928"/>
      <c r="AE20" s="924"/>
    </row>
    <row r="21" spans="1:31" s="642" customFormat="1" ht="21.75" thickBot="1" x14ac:dyDescent="0.35">
      <c r="A21" s="1224"/>
      <c r="B21" s="752" t="s">
        <v>1995</v>
      </c>
      <c r="C21" s="753" t="s">
        <v>2002</v>
      </c>
      <c r="D21" s="784"/>
      <c r="E21" s="784"/>
      <c r="F21" s="794"/>
      <c r="G21" s="630"/>
      <c r="H21" s="630"/>
      <c r="I21" s="630"/>
      <c r="J21" s="630"/>
      <c r="K21" s="630"/>
      <c r="L21" s="630"/>
      <c r="M21" s="630"/>
      <c r="N21" s="630"/>
      <c r="O21" s="630"/>
      <c r="P21" s="630"/>
      <c r="Q21" s="630"/>
      <c r="R21" s="630"/>
      <c r="S21" s="630"/>
      <c r="T21" s="630"/>
      <c r="U21" s="631"/>
      <c r="V21" s="632"/>
      <c r="W21" s="632"/>
      <c r="X21" s="1113"/>
      <c r="Y21" s="632"/>
      <c r="Z21" s="930"/>
      <c r="AA21" s="940"/>
      <c r="AB21" s="751" t="s">
        <v>2211</v>
      </c>
      <c r="AC21" s="923" t="s">
        <v>2214</v>
      </c>
      <c r="AD21" s="928" t="s">
        <v>2237</v>
      </c>
      <c r="AE21" s="924"/>
    </row>
    <row r="22" spans="1:31" s="642" customFormat="1" ht="21" x14ac:dyDescent="0.3">
      <c r="A22" s="1224"/>
      <c r="B22" s="752" t="s">
        <v>1994</v>
      </c>
      <c r="C22" s="753" t="s">
        <v>2002</v>
      </c>
      <c r="D22" s="784"/>
      <c r="E22" s="784"/>
      <c r="F22" s="794"/>
      <c r="G22" s="630"/>
      <c r="H22" s="630"/>
      <c r="I22" s="630"/>
      <c r="J22" s="630"/>
      <c r="K22" s="630"/>
      <c r="L22" s="630"/>
      <c r="M22" s="630"/>
      <c r="N22" s="630"/>
      <c r="O22" s="630"/>
      <c r="P22" s="630"/>
      <c r="Q22" s="630"/>
      <c r="R22" s="630"/>
      <c r="S22" s="630"/>
      <c r="T22" s="630"/>
      <c r="U22" s="631"/>
      <c r="V22" s="632"/>
      <c r="W22" s="632"/>
      <c r="X22" s="1113"/>
      <c r="Y22" s="632"/>
      <c r="Z22" s="922"/>
      <c r="AA22" s="931"/>
      <c r="AB22" s="926"/>
      <c r="AC22" s="928"/>
      <c r="AD22" s="928"/>
      <c r="AE22" s="924"/>
    </row>
    <row r="23" spans="1:31" s="642" customFormat="1" ht="21" x14ac:dyDescent="0.25">
      <c r="A23" s="1224"/>
      <c r="B23" s="752" t="s">
        <v>1981</v>
      </c>
      <c r="C23" s="753" t="s">
        <v>2002</v>
      </c>
      <c r="D23" s="784"/>
      <c r="E23" s="784"/>
      <c r="F23" s="794"/>
      <c r="G23" s="630"/>
      <c r="H23" s="630"/>
      <c r="I23" s="630"/>
      <c r="J23" s="630"/>
      <c r="K23" s="630"/>
      <c r="L23" s="630"/>
      <c r="M23" s="630"/>
      <c r="N23" s="630"/>
      <c r="O23" s="630"/>
      <c r="P23" s="630"/>
      <c r="Q23" s="630"/>
      <c r="R23" s="630"/>
      <c r="S23" s="630"/>
      <c r="T23" s="630"/>
      <c r="U23" s="631"/>
      <c r="V23" s="632"/>
      <c r="W23" s="632"/>
      <c r="X23" s="1114"/>
      <c r="Y23" s="633"/>
      <c r="Z23" s="922"/>
      <c r="AA23" s="941"/>
      <c r="AB23" s="751" t="s">
        <v>2211</v>
      </c>
      <c r="AC23" s="928" t="s">
        <v>2059</v>
      </c>
      <c r="AD23" s="928" t="s">
        <v>2206</v>
      </c>
      <c r="AE23" s="924"/>
    </row>
    <row r="24" spans="1:31" s="642" customFormat="1" ht="21.75" thickBot="1" x14ac:dyDescent="0.35">
      <c r="A24" s="1224"/>
      <c r="B24" s="752" t="s">
        <v>2069</v>
      </c>
      <c r="C24" s="753" t="s">
        <v>2002</v>
      </c>
      <c r="D24" s="784"/>
      <c r="E24" s="784"/>
      <c r="F24" s="794"/>
      <c r="G24" s="630"/>
      <c r="H24" s="630"/>
      <c r="I24" s="630"/>
      <c r="J24" s="630"/>
      <c r="K24" s="630"/>
      <c r="L24" s="630"/>
      <c r="M24" s="630"/>
      <c r="N24" s="630"/>
      <c r="O24" s="630"/>
      <c r="P24" s="630"/>
      <c r="Q24" s="630"/>
      <c r="R24" s="630"/>
      <c r="S24" s="630"/>
      <c r="T24" s="630"/>
      <c r="U24" s="631"/>
      <c r="V24" s="632"/>
      <c r="W24" s="632"/>
      <c r="X24" s="1114"/>
      <c r="Y24" s="633"/>
      <c r="Z24" s="922"/>
      <c r="AA24" s="929"/>
      <c r="AB24" s="926"/>
      <c r="AC24" s="928"/>
      <c r="AD24" s="928"/>
      <c r="AE24" s="924"/>
    </row>
    <row r="25" spans="1:31" s="642" customFormat="1" ht="21.75" thickBot="1" x14ac:dyDescent="0.3">
      <c r="A25" s="1224"/>
      <c r="B25" s="752" t="s">
        <v>2076</v>
      </c>
      <c r="C25" s="753" t="s">
        <v>2002</v>
      </c>
      <c r="D25" s="784"/>
      <c r="E25" s="784"/>
      <c r="F25" s="794"/>
      <c r="G25" s="630"/>
      <c r="H25" s="630"/>
      <c r="I25" s="630"/>
      <c r="J25" s="630"/>
      <c r="K25" s="630"/>
      <c r="L25" s="630"/>
      <c r="M25" s="630"/>
      <c r="N25" s="630"/>
      <c r="O25" s="630"/>
      <c r="P25" s="630"/>
      <c r="Q25" s="630"/>
      <c r="R25" s="630"/>
      <c r="S25" s="630"/>
      <c r="T25" s="630"/>
      <c r="U25" s="631"/>
      <c r="V25" s="632"/>
      <c r="W25" s="632"/>
      <c r="X25" s="1114"/>
      <c r="Y25" s="633"/>
      <c r="Z25" s="922"/>
      <c r="AA25" s="942"/>
      <c r="AB25" s="751" t="s">
        <v>2211</v>
      </c>
      <c r="AC25" s="928" t="s">
        <v>2209</v>
      </c>
      <c r="AD25" s="928" t="s">
        <v>2207</v>
      </c>
      <c r="AE25" s="924"/>
    </row>
    <row r="26" spans="1:31" s="642" customFormat="1" ht="21.75" thickBot="1" x14ac:dyDescent="0.35">
      <c r="A26" s="1239"/>
      <c r="B26" s="754" t="s">
        <v>2077</v>
      </c>
      <c r="C26" s="755" t="s">
        <v>2002</v>
      </c>
      <c r="D26" s="785"/>
      <c r="E26" s="785"/>
      <c r="F26" s="795"/>
      <c r="G26" s="634"/>
      <c r="H26" s="634"/>
      <c r="I26" s="634"/>
      <c r="J26" s="634"/>
      <c r="K26" s="634"/>
      <c r="L26" s="634"/>
      <c r="M26" s="634"/>
      <c r="N26" s="634"/>
      <c r="O26" s="634"/>
      <c r="P26" s="634"/>
      <c r="Q26" s="634"/>
      <c r="R26" s="634"/>
      <c r="S26" s="634"/>
      <c r="T26" s="634"/>
      <c r="U26" s="635"/>
      <c r="V26" s="636"/>
      <c r="W26" s="636"/>
      <c r="X26" s="1115"/>
      <c r="Y26" s="633"/>
      <c r="Z26" s="922"/>
      <c r="AA26" s="925"/>
      <c r="AB26" s="926"/>
      <c r="AC26" s="928"/>
      <c r="AD26" s="928"/>
      <c r="AE26" s="924"/>
    </row>
    <row r="27" spans="1:31" s="642" customFormat="1" ht="21.75" thickBot="1" x14ac:dyDescent="0.35">
      <c r="A27" s="1238" t="s">
        <v>2085</v>
      </c>
      <c r="B27" s="756" t="s">
        <v>1974</v>
      </c>
      <c r="C27" s="757" t="s">
        <v>2087</v>
      </c>
      <c r="D27" s="786"/>
      <c r="E27" s="786"/>
      <c r="F27" s="796"/>
      <c r="G27" s="637"/>
      <c r="H27" s="637"/>
      <c r="I27" s="637"/>
      <c r="J27" s="637"/>
      <c r="K27" s="637"/>
      <c r="L27" s="637"/>
      <c r="M27" s="637"/>
      <c r="N27" s="637"/>
      <c r="O27" s="637"/>
      <c r="P27" s="637"/>
      <c r="Q27" s="637"/>
      <c r="R27" s="637"/>
      <c r="S27" s="637"/>
      <c r="T27" s="637"/>
      <c r="U27" s="638"/>
      <c r="V27" s="639"/>
      <c r="W27" s="639"/>
      <c r="X27" s="1117"/>
      <c r="Y27" s="633"/>
      <c r="Z27" s="922"/>
      <c r="AA27" s="943"/>
      <c r="AB27" s="751" t="s">
        <v>2211</v>
      </c>
      <c r="AC27" s="923" t="s">
        <v>2214</v>
      </c>
      <c r="AD27" s="928" t="s">
        <v>2236</v>
      </c>
      <c r="AE27" s="924"/>
    </row>
    <row r="28" spans="1:31" s="642" customFormat="1" ht="21" x14ac:dyDescent="0.3">
      <c r="A28" s="1224"/>
      <c r="B28" s="752" t="s">
        <v>1975</v>
      </c>
      <c r="C28" s="753" t="s">
        <v>2087</v>
      </c>
      <c r="D28" s="784"/>
      <c r="E28" s="784"/>
      <c r="F28" s="794"/>
      <c r="G28" s="630"/>
      <c r="H28" s="630"/>
      <c r="I28" s="630"/>
      <c r="J28" s="630"/>
      <c r="K28" s="630"/>
      <c r="L28" s="630"/>
      <c r="M28" s="630"/>
      <c r="N28" s="630"/>
      <c r="O28" s="630"/>
      <c r="P28" s="630"/>
      <c r="Q28" s="630"/>
      <c r="R28" s="630"/>
      <c r="S28" s="630"/>
      <c r="T28" s="630"/>
      <c r="U28" s="631"/>
      <c r="V28" s="632"/>
      <c r="W28" s="632"/>
      <c r="X28" s="1114"/>
      <c r="Y28" s="633"/>
      <c r="Z28" s="922"/>
      <c r="AA28" s="931"/>
      <c r="AB28" s="926"/>
      <c r="AC28" s="928"/>
      <c r="AD28" s="928"/>
      <c r="AE28" s="924"/>
    </row>
    <row r="29" spans="1:31" s="642" customFormat="1" ht="21" x14ac:dyDescent="0.25">
      <c r="A29" s="1224"/>
      <c r="B29" s="752" t="s">
        <v>1977</v>
      </c>
      <c r="C29" s="753" t="s">
        <v>2087</v>
      </c>
      <c r="D29" s="784"/>
      <c r="E29" s="784"/>
      <c r="F29" s="794"/>
      <c r="G29" s="630"/>
      <c r="H29" s="630"/>
      <c r="I29" s="630"/>
      <c r="J29" s="630"/>
      <c r="K29" s="630"/>
      <c r="L29" s="630"/>
      <c r="M29" s="630"/>
      <c r="N29" s="630"/>
      <c r="O29" s="630"/>
      <c r="P29" s="630"/>
      <c r="Q29" s="630"/>
      <c r="R29" s="630"/>
      <c r="S29" s="630"/>
      <c r="T29" s="630"/>
      <c r="U29" s="631"/>
      <c r="V29" s="632"/>
      <c r="W29" s="632"/>
      <c r="X29" s="1114"/>
      <c r="Y29" s="633"/>
      <c r="Z29" s="922"/>
      <c r="AA29" s="944"/>
      <c r="AB29" s="751" t="s">
        <v>2211</v>
      </c>
      <c r="AC29" s="928" t="s">
        <v>2212</v>
      </c>
      <c r="AD29" s="928" t="s">
        <v>2207</v>
      </c>
      <c r="AE29" s="924"/>
    </row>
    <row r="30" spans="1:31" s="642" customFormat="1" ht="21.75" thickBot="1" x14ac:dyDescent="0.3">
      <c r="A30" s="1224"/>
      <c r="B30" s="752" t="s">
        <v>1979</v>
      </c>
      <c r="C30" s="753" t="s">
        <v>2087</v>
      </c>
      <c r="D30" s="784"/>
      <c r="E30" s="784"/>
      <c r="F30" s="794"/>
      <c r="G30" s="630"/>
      <c r="H30" s="630"/>
      <c r="I30" s="630"/>
      <c r="J30" s="630"/>
      <c r="K30" s="630"/>
      <c r="L30" s="630"/>
      <c r="M30" s="630"/>
      <c r="N30" s="630"/>
      <c r="O30" s="630"/>
      <c r="P30" s="630"/>
      <c r="Q30" s="630"/>
      <c r="R30" s="630"/>
      <c r="S30" s="630"/>
      <c r="T30" s="630"/>
      <c r="U30" s="631"/>
      <c r="V30" s="632"/>
      <c r="W30" s="632"/>
      <c r="X30" s="1114"/>
      <c r="Y30" s="633"/>
      <c r="Z30" s="932"/>
      <c r="AA30" s="933"/>
      <c r="AB30" s="934"/>
      <c r="AC30" s="933"/>
      <c r="AD30" s="933"/>
      <c r="AE30" s="935"/>
    </row>
    <row r="31" spans="1:31" s="642" customFormat="1" ht="21.75" thickBot="1" x14ac:dyDescent="0.3">
      <c r="A31" s="1224"/>
      <c r="B31" s="752" t="s">
        <v>1986</v>
      </c>
      <c r="C31" s="753"/>
      <c r="D31" s="784"/>
      <c r="E31" s="784"/>
      <c r="F31" s="794"/>
      <c r="G31" s="630"/>
      <c r="H31" s="630"/>
      <c r="I31" s="630"/>
      <c r="J31" s="630"/>
      <c r="K31" s="630"/>
      <c r="L31" s="630"/>
      <c r="M31" s="630"/>
      <c r="N31" s="630"/>
      <c r="O31" s="630"/>
      <c r="P31" s="630"/>
      <c r="Q31" s="630"/>
      <c r="R31" s="630"/>
      <c r="S31" s="630"/>
      <c r="T31" s="630"/>
      <c r="U31" s="631"/>
      <c r="V31" s="632"/>
      <c r="W31" s="632"/>
      <c r="X31" s="1114"/>
      <c r="Y31" s="633"/>
      <c r="AB31" s="741"/>
    </row>
    <row r="32" spans="1:31" s="642" customFormat="1" ht="21" x14ac:dyDescent="0.25">
      <c r="A32" s="1224"/>
      <c r="B32" s="752" t="s">
        <v>2078</v>
      </c>
      <c r="C32" s="753" t="s">
        <v>2087</v>
      </c>
      <c r="D32" s="784"/>
      <c r="E32" s="784"/>
      <c r="F32" s="794"/>
      <c r="G32" s="630"/>
      <c r="H32" s="630"/>
      <c r="I32" s="630"/>
      <c r="J32" s="630"/>
      <c r="K32" s="630"/>
      <c r="L32" s="630"/>
      <c r="M32" s="630"/>
      <c r="N32" s="630"/>
      <c r="O32" s="630"/>
      <c r="P32" s="630"/>
      <c r="Q32" s="630"/>
      <c r="R32" s="630"/>
      <c r="S32" s="630"/>
      <c r="T32" s="630"/>
      <c r="U32" s="631"/>
      <c r="V32" s="632"/>
      <c r="W32" s="632"/>
      <c r="X32" s="1114"/>
      <c r="Y32" s="633"/>
      <c r="Z32" s="1240" t="s">
        <v>2890</v>
      </c>
      <c r="AA32" s="1241"/>
      <c r="AB32" s="1241"/>
      <c r="AC32" s="1241"/>
      <c r="AD32" s="1241"/>
      <c r="AE32" s="1242"/>
    </row>
    <row r="33" spans="1:31" s="642" customFormat="1" ht="21" x14ac:dyDescent="0.25">
      <c r="A33" s="1224"/>
      <c r="B33" s="752" t="s">
        <v>1978</v>
      </c>
      <c r="C33" s="753" t="s">
        <v>2087</v>
      </c>
      <c r="D33" s="784"/>
      <c r="E33" s="784"/>
      <c r="F33" s="794"/>
      <c r="G33" s="630"/>
      <c r="H33" s="630"/>
      <c r="I33" s="630"/>
      <c r="J33" s="630"/>
      <c r="K33" s="630"/>
      <c r="L33" s="630"/>
      <c r="M33" s="630"/>
      <c r="N33" s="630"/>
      <c r="O33" s="630"/>
      <c r="P33" s="630"/>
      <c r="Q33" s="630"/>
      <c r="R33" s="630"/>
      <c r="S33" s="630"/>
      <c r="T33" s="630"/>
      <c r="U33" s="631"/>
      <c r="V33" s="632"/>
      <c r="W33" s="632"/>
      <c r="X33" s="1114"/>
      <c r="Y33" s="633"/>
      <c r="Z33" s="1243"/>
      <c r="AA33" s="1244"/>
      <c r="AB33" s="1244"/>
      <c r="AC33" s="1244"/>
      <c r="AD33" s="1244"/>
      <c r="AE33" s="1245"/>
    </row>
    <row r="34" spans="1:31" s="642" customFormat="1" ht="21" x14ac:dyDescent="0.25">
      <c r="A34" s="1224"/>
      <c r="B34" s="752" t="s">
        <v>1976</v>
      </c>
      <c r="C34" s="753" t="s">
        <v>2087</v>
      </c>
      <c r="D34" s="784"/>
      <c r="E34" s="784"/>
      <c r="F34" s="794"/>
      <c r="G34" s="630"/>
      <c r="H34" s="630"/>
      <c r="I34" s="630"/>
      <c r="J34" s="630"/>
      <c r="K34" s="630"/>
      <c r="L34" s="630"/>
      <c r="M34" s="630"/>
      <c r="N34" s="630"/>
      <c r="O34" s="630"/>
      <c r="P34" s="630"/>
      <c r="Q34" s="630"/>
      <c r="R34" s="630"/>
      <c r="S34" s="630"/>
      <c r="T34" s="630"/>
      <c r="U34" s="631"/>
      <c r="V34" s="632"/>
      <c r="W34" s="632"/>
      <c r="X34" s="1114"/>
      <c r="Y34" s="633"/>
      <c r="Z34" s="1243"/>
      <c r="AA34" s="1244"/>
      <c r="AB34" s="1244"/>
      <c r="AC34" s="1244"/>
      <c r="AD34" s="1244"/>
      <c r="AE34" s="1245"/>
    </row>
    <row r="35" spans="1:31" s="642" customFormat="1" ht="21" x14ac:dyDescent="0.25">
      <c r="A35" s="1224"/>
      <c r="B35" s="752" t="s">
        <v>2079</v>
      </c>
      <c r="C35" s="753" t="s">
        <v>2087</v>
      </c>
      <c r="D35" s="784"/>
      <c r="E35" s="784"/>
      <c r="F35" s="794"/>
      <c r="G35" s="630"/>
      <c r="H35" s="630"/>
      <c r="I35" s="630"/>
      <c r="J35" s="630"/>
      <c r="K35" s="630"/>
      <c r="L35" s="630"/>
      <c r="M35" s="630"/>
      <c r="N35" s="630"/>
      <c r="O35" s="630"/>
      <c r="P35" s="630"/>
      <c r="Q35" s="630"/>
      <c r="R35" s="630"/>
      <c r="S35" s="630"/>
      <c r="T35" s="630"/>
      <c r="U35" s="631"/>
      <c r="V35" s="632"/>
      <c r="W35" s="632"/>
      <c r="X35" s="1114"/>
      <c r="Y35" s="633"/>
      <c r="Z35" s="1243"/>
      <c r="AA35" s="1244"/>
      <c r="AB35" s="1244"/>
      <c r="AC35" s="1244"/>
      <c r="AD35" s="1244"/>
      <c r="AE35" s="1245"/>
    </row>
    <row r="36" spans="1:31" s="642" customFormat="1" ht="21" x14ac:dyDescent="0.25">
      <c r="A36" s="1224"/>
      <c r="B36" s="752" t="s">
        <v>1980</v>
      </c>
      <c r="C36" s="753" t="s">
        <v>2087</v>
      </c>
      <c r="D36" s="784"/>
      <c r="E36" s="784"/>
      <c r="F36" s="794"/>
      <c r="G36" s="630"/>
      <c r="H36" s="630"/>
      <c r="I36" s="630"/>
      <c r="J36" s="630"/>
      <c r="K36" s="630"/>
      <c r="L36" s="630"/>
      <c r="M36" s="630"/>
      <c r="N36" s="630"/>
      <c r="O36" s="630"/>
      <c r="P36" s="630"/>
      <c r="Q36" s="630"/>
      <c r="R36" s="630"/>
      <c r="S36" s="630"/>
      <c r="T36" s="630"/>
      <c r="U36" s="631"/>
      <c r="V36" s="632"/>
      <c r="W36" s="632"/>
      <c r="X36" s="1114"/>
      <c r="Y36" s="633"/>
      <c r="Z36" s="1243"/>
      <c r="AA36" s="1244"/>
      <c r="AB36" s="1244"/>
      <c r="AC36" s="1244"/>
      <c r="AD36" s="1244"/>
      <c r="AE36" s="1245"/>
    </row>
    <row r="37" spans="1:31" s="642" customFormat="1" ht="21" x14ac:dyDescent="0.25">
      <c r="A37" s="1224"/>
      <c r="B37" s="752" t="s">
        <v>2089</v>
      </c>
      <c r="C37" s="753" t="s">
        <v>2087</v>
      </c>
      <c r="D37" s="784"/>
      <c r="E37" s="784"/>
      <c r="F37" s="794"/>
      <c r="G37" s="630"/>
      <c r="H37" s="630"/>
      <c r="I37" s="630"/>
      <c r="J37" s="630"/>
      <c r="K37" s="630"/>
      <c r="L37" s="630"/>
      <c r="M37" s="630"/>
      <c r="N37" s="630"/>
      <c r="O37" s="630"/>
      <c r="P37" s="630"/>
      <c r="Q37" s="630"/>
      <c r="R37" s="630"/>
      <c r="S37" s="630"/>
      <c r="T37" s="630"/>
      <c r="U37" s="631"/>
      <c r="V37" s="632"/>
      <c r="W37" s="632"/>
      <c r="X37" s="1114"/>
      <c r="Y37" s="633"/>
      <c r="Z37" s="1243"/>
      <c r="AA37" s="1244"/>
      <c r="AB37" s="1244"/>
      <c r="AC37" s="1244"/>
      <c r="AD37" s="1244"/>
      <c r="AE37" s="1245"/>
    </row>
    <row r="38" spans="1:31" s="642" customFormat="1" ht="21" x14ac:dyDescent="0.25">
      <c r="A38" s="1224"/>
      <c r="B38" s="752" t="s">
        <v>2104</v>
      </c>
      <c r="C38" s="753" t="s">
        <v>2087</v>
      </c>
      <c r="D38" s="784"/>
      <c r="E38" s="784"/>
      <c r="F38" s="794"/>
      <c r="G38" s="630"/>
      <c r="H38" s="630"/>
      <c r="I38" s="630"/>
      <c r="J38" s="630"/>
      <c r="K38" s="630"/>
      <c r="L38" s="630"/>
      <c r="M38" s="630"/>
      <c r="N38" s="630"/>
      <c r="O38" s="630"/>
      <c r="P38" s="630"/>
      <c r="Q38" s="630"/>
      <c r="R38" s="630"/>
      <c r="S38" s="630"/>
      <c r="T38" s="630"/>
      <c r="U38" s="631"/>
      <c r="V38" s="632"/>
      <c r="W38" s="632"/>
      <c r="X38" s="1114"/>
      <c r="Y38" s="633"/>
      <c r="Z38" s="1243"/>
      <c r="AA38" s="1244"/>
      <c r="AB38" s="1244"/>
      <c r="AC38" s="1244"/>
      <c r="AD38" s="1244"/>
      <c r="AE38" s="1245"/>
    </row>
    <row r="39" spans="1:31" s="642" customFormat="1" ht="21" x14ac:dyDescent="0.25">
      <c r="A39" s="1224"/>
      <c r="B39" s="752" t="s">
        <v>2080</v>
      </c>
      <c r="C39" s="753" t="s">
        <v>2087</v>
      </c>
      <c r="D39" s="784"/>
      <c r="E39" s="784"/>
      <c r="F39" s="794"/>
      <c r="G39" s="630"/>
      <c r="H39" s="630"/>
      <c r="I39" s="630"/>
      <c r="J39" s="630"/>
      <c r="K39" s="630"/>
      <c r="L39" s="630"/>
      <c r="M39" s="630"/>
      <c r="N39" s="630"/>
      <c r="O39" s="630"/>
      <c r="P39" s="630"/>
      <c r="Q39" s="630"/>
      <c r="R39" s="630"/>
      <c r="S39" s="630"/>
      <c r="T39" s="630"/>
      <c r="U39" s="631"/>
      <c r="V39" s="632"/>
      <c r="W39" s="632"/>
      <c r="X39" s="1114"/>
      <c r="Y39" s="633"/>
      <c r="Z39" s="1243"/>
      <c r="AA39" s="1244"/>
      <c r="AB39" s="1244"/>
      <c r="AC39" s="1244"/>
      <c r="AD39" s="1244"/>
      <c r="AE39" s="1245"/>
    </row>
    <row r="40" spans="1:31" s="642" customFormat="1" ht="21" x14ac:dyDescent="0.25">
      <c r="A40" s="1224"/>
      <c r="B40" s="752" t="s">
        <v>1991</v>
      </c>
      <c r="C40" s="753" t="s">
        <v>2087</v>
      </c>
      <c r="D40" s="784"/>
      <c r="E40" s="784"/>
      <c r="F40" s="794"/>
      <c r="G40" s="630"/>
      <c r="H40" s="630"/>
      <c r="I40" s="630"/>
      <c r="J40" s="630"/>
      <c r="K40" s="630"/>
      <c r="L40" s="630"/>
      <c r="M40" s="630"/>
      <c r="N40" s="630"/>
      <c r="O40" s="630"/>
      <c r="P40" s="630"/>
      <c r="Q40" s="630"/>
      <c r="R40" s="630"/>
      <c r="S40" s="630"/>
      <c r="T40" s="630"/>
      <c r="U40" s="631"/>
      <c r="V40" s="632"/>
      <c r="W40" s="632"/>
      <c r="X40" s="1114"/>
      <c r="Y40" s="633"/>
      <c r="Z40" s="1243"/>
      <c r="AA40" s="1244"/>
      <c r="AB40" s="1244"/>
      <c r="AC40" s="1244"/>
      <c r="AD40" s="1244"/>
      <c r="AE40" s="1245"/>
    </row>
    <row r="41" spans="1:31" s="642" customFormat="1" ht="21" x14ac:dyDescent="0.25">
      <c r="A41" s="1224"/>
      <c r="B41" s="752" t="s">
        <v>1990</v>
      </c>
      <c r="C41" s="753" t="s">
        <v>2087</v>
      </c>
      <c r="D41" s="784"/>
      <c r="E41" s="784"/>
      <c r="F41" s="794"/>
      <c r="G41" s="630"/>
      <c r="H41" s="630"/>
      <c r="I41" s="630"/>
      <c r="J41" s="630"/>
      <c r="K41" s="630"/>
      <c r="L41" s="630"/>
      <c r="M41" s="630"/>
      <c r="N41" s="630"/>
      <c r="O41" s="630"/>
      <c r="P41" s="630"/>
      <c r="Q41" s="630"/>
      <c r="R41" s="630"/>
      <c r="S41" s="630"/>
      <c r="T41" s="630"/>
      <c r="U41" s="631"/>
      <c r="V41" s="632"/>
      <c r="W41" s="632"/>
      <c r="X41" s="1114"/>
      <c r="Y41" s="633"/>
      <c r="Z41" s="1243"/>
      <c r="AA41" s="1244"/>
      <c r="AB41" s="1244"/>
      <c r="AC41" s="1244"/>
      <c r="AD41" s="1244"/>
      <c r="AE41" s="1245"/>
    </row>
    <row r="42" spans="1:31" s="642" customFormat="1" ht="21" x14ac:dyDescent="0.25">
      <c r="A42" s="1224"/>
      <c r="B42" s="752" t="s">
        <v>1989</v>
      </c>
      <c r="C42" s="753" t="s">
        <v>2087</v>
      </c>
      <c r="D42" s="784"/>
      <c r="E42" s="784"/>
      <c r="F42" s="794"/>
      <c r="G42" s="630"/>
      <c r="H42" s="630"/>
      <c r="I42" s="630"/>
      <c r="J42" s="630"/>
      <c r="K42" s="630"/>
      <c r="L42" s="630"/>
      <c r="M42" s="630"/>
      <c r="N42" s="630"/>
      <c r="O42" s="630"/>
      <c r="P42" s="630"/>
      <c r="Q42" s="630"/>
      <c r="R42" s="630"/>
      <c r="S42" s="630"/>
      <c r="T42" s="630"/>
      <c r="U42" s="631"/>
      <c r="V42" s="632"/>
      <c r="W42" s="632"/>
      <c r="X42" s="1114"/>
      <c r="Y42" s="633"/>
      <c r="Z42" s="1243"/>
      <c r="AA42" s="1244"/>
      <c r="AB42" s="1244"/>
      <c r="AC42" s="1244"/>
      <c r="AD42" s="1244"/>
      <c r="AE42" s="1245"/>
    </row>
    <row r="43" spans="1:31" s="642" customFormat="1" ht="21" x14ac:dyDescent="0.25">
      <c r="A43" s="1224"/>
      <c r="B43" s="752" t="s">
        <v>1988</v>
      </c>
      <c r="C43" s="753" t="s">
        <v>2087</v>
      </c>
      <c r="D43" s="784"/>
      <c r="E43" s="784"/>
      <c r="F43" s="794"/>
      <c r="G43" s="630"/>
      <c r="H43" s="630"/>
      <c r="I43" s="630"/>
      <c r="J43" s="630"/>
      <c r="K43" s="630"/>
      <c r="L43" s="630"/>
      <c r="M43" s="630"/>
      <c r="N43" s="630"/>
      <c r="O43" s="630"/>
      <c r="P43" s="630"/>
      <c r="Q43" s="630"/>
      <c r="R43" s="630"/>
      <c r="S43" s="630"/>
      <c r="T43" s="630"/>
      <c r="U43" s="631"/>
      <c r="V43" s="632"/>
      <c r="W43" s="632"/>
      <c r="X43" s="1114"/>
      <c r="Y43" s="633"/>
      <c r="Z43" s="1243"/>
      <c r="AA43" s="1244"/>
      <c r="AB43" s="1244"/>
      <c r="AC43" s="1244"/>
      <c r="AD43" s="1244"/>
      <c r="AE43" s="1245"/>
    </row>
    <row r="44" spans="1:31" s="642" customFormat="1" ht="21" x14ac:dyDescent="0.25">
      <c r="A44" s="1224"/>
      <c r="B44" s="752" t="s">
        <v>1987</v>
      </c>
      <c r="C44" s="753" t="s">
        <v>2087</v>
      </c>
      <c r="D44" s="784"/>
      <c r="E44" s="784"/>
      <c r="F44" s="794"/>
      <c r="G44" s="630"/>
      <c r="H44" s="630"/>
      <c r="I44" s="630"/>
      <c r="J44" s="630"/>
      <c r="K44" s="630"/>
      <c r="L44" s="630"/>
      <c r="M44" s="630"/>
      <c r="N44" s="630"/>
      <c r="O44" s="630"/>
      <c r="P44" s="630"/>
      <c r="Q44" s="630"/>
      <c r="R44" s="630"/>
      <c r="S44" s="630"/>
      <c r="T44" s="630"/>
      <c r="U44" s="631"/>
      <c r="V44" s="632"/>
      <c r="W44" s="632"/>
      <c r="X44" s="1114"/>
      <c r="Y44" s="633"/>
      <c r="Z44" s="1243"/>
      <c r="AA44" s="1244"/>
      <c r="AB44" s="1244"/>
      <c r="AC44" s="1244"/>
      <c r="AD44" s="1244"/>
      <c r="AE44" s="1245"/>
    </row>
    <row r="45" spans="1:31" s="642" customFormat="1" ht="21" x14ac:dyDescent="0.25">
      <c r="A45" s="1224"/>
      <c r="B45" s="752" t="s">
        <v>1985</v>
      </c>
      <c r="C45" s="753" t="s">
        <v>2087</v>
      </c>
      <c r="D45" s="784"/>
      <c r="E45" s="784"/>
      <c r="F45" s="794"/>
      <c r="G45" s="630"/>
      <c r="H45" s="630"/>
      <c r="I45" s="630"/>
      <c r="J45" s="630"/>
      <c r="K45" s="630"/>
      <c r="L45" s="630"/>
      <c r="M45" s="630"/>
      <c r="N45" s="630"/>
      <c r="O45" s="630"/>
      <c r="P45" s="630"/>
      <c r="Q45" s="630"/>
      <c r="R45" s="630"/>
      <c r="S45" s="630"/>
      <c r="T45" s="630"/>
      <c r="U45" s="631"/>
      <c r="V45" s="632"/>
      <c r="W45" s="632"/>
      <c r="X45" s="1114"/>
      <c r="Y45" s="633"/>
      <c r="Z45" s="1243"/>
      <c r="AA45" s="1244"/>
      <c r="AB45" s="1244"/>
      <c r="AC45" s="1244"/>
      <c r="AD45" s="1244"/>
      <c r="AE45" s="1245"/>
    </row>
    <row r="46" spans="1:31" s="642" customFormat="1" ht="21" x14ac:dyDescent="0.25">
      <c r="A46" s="1224"/>
      <c r="B46" s="752" t="s">
        <v>2086</v>
      </c>
      <c r="C46" s="753" t="s">
        <v>2087</v>
      </c>
      <c r="D46" s="784"/>
      <c r="E46" s="784"/>
      <c r="F46" s="794"/>
      <c r="G46" s="630"/>
      <c r="H46" s="630"/>
      <c r="I46" s="630"/>
      <c r="J46" s="630"/>
      <c r="K46" s="630"/>
      <c r="L46" s="630"/>
      <c r="M46" s="630"/>
      <c r="N46" s="630"/>
      <c r="O46" s="630"/>
      <c r="P46" s="630"/>
      <c r="Q46" s="630"/>
      <c r="R46" s="630"/>
      <c r="S46" s="630"/>
      <c r="T46" s="630"/>
      <c r="U46" s="631"/>
      <c r="V46" s="632"/>
      <c r="W46" s="632"/>
      <c r="X46" s="1114"/>
      <c r="Y46" s="633"/>
      <c r="Z46" s="1243"/>
      <c r="AA46" s="1244"/>
      <c r="AB46" s="1244"/>
      <c r="AC46" s="1244"/>
      <c r="AD46" s="1244"/>
      <c r="AE46" s="1245"/>
    </row>
    <row r="47" spans="1:31" s="642" customFormat="1" ht="21" x14ac:dyDescent="0.25">
      <c r="A47" s="1224"/>
      <c r="B47" s="752" t="s">
        <v>1984</v>
      </c>
      <c r="C47" s="753" t="s">
        <v>2087</v>
      </c>
      <c r="D47" s="784"/>
      <c r="E47" s="784"/>
      <c r="F47" s="794"/>
      <c r="G47" s="630"/>
      <c r="H47" s="630"/>
      <c r="I47" s="630"/>
      <c r="J47" s="630"/>
      <c r="K47" s="630"/>
      <c r="L47" s="630"/>
      <c r="M47" s="630"/>
      <c r="N47" s="630"/>
      <c r="O47" s="630"/>
      <c r="P47" s="630"/>
      <c r="Q47" s="630"/>
      <c r="R47" s="630"/>
      <c r="S47" s="630"/>
      <c r="T47" s="630"/>
      <c r="U47" s="631"/>
      <c r="V47" s="632"/>
      <c r="W47" s="632"/>
      <c r="X47" s="1114"/>
      <c r="Y47" s="633"/>
      <c r="Z47" s="1243"/>
      <c r="AA47" s="1244"/>
      <c r="AB47" s="1244"/>
      <c r="AC47" s="1244"/>
      <c r="AD47" s="1244"/>
      <c r="AE47" s="1245"/>
    </row>
    <row r="48" spans="1:31" s="642" customFormat="1" ht="21" x14ac:dyDescent="0.25">
      <c r="A48" s="1239"/>
      <c r="B48" s="754" t="s">
        <v>1983</v>
      </c>
      <c r="C48" s="755" t="s">
        <v>2087</v>
      </c>
      <c r="D48" s="785"/>
      <c r="E48" s="785"/>
      <c r="F48" s="795"/>
      <c r="G48" s="634"/>
      <c r="H48" s="634"/>
      <c r="I48" s="634"/>
      <c r="J48" s="634"/>
      <c r="K48" s="634"/>
      <c r="L48" s="634"/>
      <c r="M48" s="634"/>
      <c r="N48" s="634"/>
      <c r="O48" s="634"/>
      <c r="P48" s="634"/>
      <c r="Q48" s="634"/>
      <c r="R48" s="634"/>
      <c r="S48" s="634"/>
      <c r="T48" s="634"/>
      <c r="U48" s="635"/>
      <c r="V48" s="636"/>
      <c r="W48" s="636"/>
      <c r="X48" s="1115"/>
      <c r="Y48" s="633"/>
      <c r="Z48" s="1243"/>
      <c r="AA48" s="1244"/>
      <c r="AB48" s="1244"/>
      <c r="AC48" s="1244"/>
      <c r="AD48" s="1244"/>
      <c r="AE48" s="1245"/>
    </row>
    <row r="49" spans="1:31" ht="21" x14ac:dyDescent="0.25">
      <c r="A49" s="1238" t="s">
        <v>2081</v>
      </c>
      <c r="B49" s="758" t="s">
        <v>381</v>
      </c>
      <c r="C49" s="759" t="s">
        <v>1999</v>
      </c>
      <c r="D49" s="787"/>
      <c r="E49" s="787"/>
      <c r="F49" s="797"/>
      <c r="G49" s="637"/>
      <c r="H49" s="637"/>
      <c r="I49" s="637"/>
      <c r="J49" s="637"/>
      <c r="K49" s="637"/>
      <c r="L49" s="637"/>
      <c r="M49" s="637"/>
      <c r="N49" s="637"/>
      <c r="O49" s="637"/>
      <c r="P49" s="637"/>
      <c r="Q49" s="637"/>
      <c r="R49" s="637"/>
      <c r="S49" s="637"/>
      <c r="T49" s="637"/>
      <c r="U49" s="638"/>
      <c r="V49" s="639"/>
      <c r="W49" s="639"/>
      <c r="X49" s="640"/>
      <c r="Y49" s="641"/>
      <c r="Z49" s="1243"/>
      <c r="AA49" s="1244"/>
      <c r="AB49" s="1244"/>
      <c r="AC49" s="1244"/>
      <c r="AD49" s="1244"/>
      <c r="AE49" s="1245"/>
    </row>
    <row r="50" spans="1:31" ht="21" x14ac:dyDescent="0.25">
      <c r="A50" s="1224"/>
      <c r="B50" s="760" t="s">
        <v>382</v>
      </c>
      <c r="C50" s="761" t="s">
        <v>93</v>
      </c>
      <c r="D50" s="733"/>
      <c r="E50" s="733"/>
      <c r="F50" s="798"/>
      <c r="G50" s="630"/>
      <c r="H50" s="630"/>
      <c r="I50" s="630"/>
      <c r="J50" s="630"/>
      <c r="K50" s="630"/>
      <c r="L50" s="630"/>
      <c r="M50" s="630"/>
      <c r="N50" s="630"/>
      <c r="O50" s="630"/>
      <c r="P50" s="630"/>
      <c r="Q50" s="630"/>
      <c r="R50" s="630"/>
      <c r="S50" s="630"/>
      <c r="T50" s="630"/>
      <c r="U50" s="631"/>
      <c r="V50" s="632"/>
      <c r="W50" s="632"/>
      <c r="X50" s="641"/>
      <c r="Y50" s="641"/>
      <c r="Z50" s="1243"/>
      <c r="AA50" s="1244"/>
      <c r="AB50" s="1244"/>
      <c r="AC50" s="1244"/>
      <c r="AD50" s="1244"/>
      <c r="AE50" s="1245"/>
    </row>
    <row r="51" spans="1:31" ht="21" x14ac:dyDescent="0.25">
      <c r="A51" s="1224"/>
      <c r="B51" s="760" t="s">
        <v>383</v>
      </c>
      <c r="C51" s="761" t="s">
        <v>93</v>
      </c>
      <c r="D51" s="733"/>
      <c r="E51" s="733"/>
      <c r="F51" s="798"/>
      <c r="G51" s="630"/>
      <c r="H51" s="630"/>
      <c r="I51" s="630"/>
      <c r="J51" s="630"/>
      <c r="K51" s="630"/>
      <c r="L51" s="630"/>
      <c r="M51" s="630"/>
      <c r="N51" s="630"/>
      <c r="O51" s="630"/>
      <c r="P51" s="630"/>
      <c r="Q51" s="630"/>
      <c r="R51" s="630"/>
      <c r="S51" s="630"/>
      <c r="T51" s="630"/>
      <c r="U51" s="631"/>
      <c r="V51" s="632"/>
      <c r="W51" s="632"/>
      <c r="X51" s="641"/>
      <c r="Y51" s="641"/>
      <c r="Z51" s="1243"/>
      <c r="AA51" s="1244"/>
      <c r="AB51" s="1244"/>
      <c r="AC51" s="1244"/>
      <c r="AD51" s="1244"/>
      <c r="AE51" s="1245"/>
    </row>
    <row r="52" spans="1:31" ht="21" x14ac:dyDescent="0.25">
      <c r="A52" s="1224"/>
      <c r="B52" s="760" t="s">
        <v>384</v>
      </c>
      <c r="C52" s="761" t="s">
        <v>93</v>
      </c>
      <c r="D52" s="733"/>
      <c r="E52" s="733"/>
      <c r="F52" s="798"/>
      <c r="G52" s="630"/>
      <c r="H52" s="630"/>
      <c r="I52" s="630"/>
      <c r="J52" s="630"/>
      <c r="K52" s="630"/>
      <c r="L52" s="630"/>
      <c r="M52" s="630"/>
      <c r="N52" s="630"/>
      <c r="O52" s="630"/>
      <c r="P52" s="630"/>
      <c r="Q52" s="630"/>
      <c r="R52" s="630"/>
      <c r="S52" s="630"/>
      <c r="T52" s="630"/>
      <c r="U52" s="631"/>
      <c r="V52" s="632"/>
      <c r="W52" s="632"/>
      <c r="X52" s="641"/>
      <c r="Y52" s="641"/>
      <c r="Z52" s="1243"/>
      <c r="AA52" s="1244"/>
      <c r="AB52" s="1244"/>
      <c r="AC52" s="1244"/>
      <c r="AD52" s="1244"/>
      <c r="AE52" s="1245"/>
    </row>
    <row r="53" spans="1:31" ht="21" x14ac:dyDescent="0.25">
      <c r="A53" s="1224"/>
      <c r="B53" s="760" t="s">
        <v>385</v>
      </c>
      <c r="C53" s="761" t="s">
        <v>93</v>
      </c>
      <c r="D53" s="733"/>
      <c r="E53" s="733"/>
      <c r="F53" s="798"/>
      <c r="G53" s="630"/>
      <c r="H53" s="630"/>
      <c r="I53" s="630"/>
      <c r="J53" s="630"/>
      <c r="K53" s="630"/>
      <c r="L53" s="630"/>
      <c r="M53" s="630"/>
      <c r="N53" s="630"/>
      <c r="O53" s="630"/>
      <c r="P53" s="630"/>
      <c r="Q53" s="630"/>
      <c r="R53" s="630"/>
      <c r="S53" s="630"/>
      <c r="T53" s="630"/>
      <c r="U53" s="631"/>
      <c r="V53" s="632"/>
      <c r="W53" s="632"/>
      <c r="X53" s="641"/>
      <c r="Y53" s="641"/>
      <c r="Z53" s="1243"/>
      <c r="AA53" s="1244"/>
      <c r="AB53" s="1244"/>
      <c r="AC53" s="1244"/>
      <c r="AD53" s="1244"/>
      <c r="AE53" s="1245"/>
    </row>
    <row r="54" spans="1:31" ht="21" x14ac:dyDescent="0.25">
      <c r="A54" s="1224"/>
      <c r="B54" s="762" t="s">
        <v>386</v>
      </c>
      <c r="C54" s="761" t="s">
        <v>93</v>
      </c>
      <c r="D54" s="733"/>
      <c r="E54" s="733"/>
      <c r="F54" s="798"/>
      <c r="G54" s="630"/>
      <c r="H54" s="630"/>
      <c r="I54" s="630"/>
      <c r="J54" s="630"/>
      <c r="K54" s="630"/>
      <c r="L54" s="630"/>
      <c r="M54" s="630"/>
      <c r="N54" s="630"/>
      <c r="O54" s="630"/>
      <c r="P54" s="630"/>
      <c r="Q54" s="630"/>
      <c r="R54" s="630"/>
      <c r="S54" s="630"/>
      <c r="T54" s="630"/>
      <c r="U54" s="631"/>
      <c r="V54" s="632"/>
      <c r="W54" s="632"/>
      <c r="X54" s="1114"/>
      <c r="Y54" s="633"/>
      <c r="Z54" s="1243"/>
      <c r="AA54" s="1244"/>
      <c r="AB54" s="1244"/>
      <c r="AC54" s="1244"/>
      <c r="AD54" s="1244"/>
      <c r="AE54" s="1245"/>
    </row>
    <row r="55" spans="1:31" ht="21" x14ac:dyDescent="0.25">
      <c r="A55" s="1239"/>
      <c r="B55" s="763" t="s">
        <v>387</v>
      </c>
      <c r="C55" s="764" t="s">
        <v>72</v>
      </c>
      <c r="D55" s="788"/>
      <c r="E55" s="788"/>
      <c r="F55" s="799"/>
      <c r="G55" s="634"/>
      <c r="H55" s="634"/>
      <c r="I55" s="634"/>
      <c r="J55" s="634"/>
      <c r="K55" s="634"/>
      <c r="L55" s="634"/>
      <c r="M55" s="634"/>
      <c r="N55" s="634"/>
      <c r="O55" s="634"/>
      <c r="P55" s="634"/>
      <c r="Q55" s="634"/>
      <c r="R55" s="634"/>
      <c r="S55" s="634"/>
      <c r="T55" s="634"/>
      <c r="U55" s="635"/>
      <c r="V55" s="636"/>
      <c r="W55" s="636"/>
      <c r="X55" s="1115"/>
      <c r="Y55" s="633"/>
      <c r="Z55" s="1243"/>
      <c r="AA55" s="1244"/>
      <c r="AB55" s="1244"/>
      <c r="AC55" s="1244"/>
      <c r="AD55" s="1244"/>
      <c r="AE55" s="1245"/>
    </row>
    <row r="56" spans="1:31" s="642" customFormat="1" ht="42" x14ac:dyDescent="0.25">
      <c r="A56" s="1224" t="s">
        <v>2082</v>
      </c>
      <c r="B56" s="762" t="s">
        <v>388</v>
      </c>
      <c r="C56" s="761" t="s">
        <v>2061</v>
      </c>
      <c r="D56" s="733"/>
      <c r="E56" s="733"/>
      <c r="F56" s="798"/>
      <c r="G56" s="630"/>
      <c r="H56" s="630"/>
      <c r="I56" s="630"/>
      <c r="J56" s="630"/>
      <c r="K56" s="630"/>
      <c r="L56" s="630"/>
      <c r="M56" s="630"/>
      <c r="N56" s="630"/>
      <c r="O56" s="630"/>
      <c r="P56" s="630"/>
      <c r="Q56" s="630"/>
      <c r="R56" s="630"/>
      <c r="S56" s="630"/>
      <c r="T56" s="630"/>
      <c r="U56" s="631"/>
      <c r="V56" s="632"/>
      <c r="W56" s="632"/>
      <c r="X56" s="652"/>
      <c r="Z56" s="1243"/>
      <c r="AA56" s="1244"/>
      <c r="AB56" s="1244"/>
      <c r="AC56" s="1244"/>
      <c r="AD56" s="1244"/>
      <c r="AE56" s="1245"/>
    </row>
    <row r="57" spans="1:31" s="642" customFormat="1" ht="21" x14ac:dyDescent="0.25">
      <c r="A57" s="1224"/>
      <c r="B57" s="765" t="s">
        <v>2203</v>
      </c>
      <c r="C57" s="761" t="s">
        <v>1999</v>
      </c>
      <c r="D57" s="733"/>
      <c r="E57" s="733"/>
      <c r="F57" s="798"/>
      <c r="G57" s="630"/>
      <c r="H57" s="630"/>
      <c r="I57" s="630"/>
      <c r="J57" s="630"/>
      <c r="K57" s="630"/>
      <c r="L57" s="630"/>
      <c r="M57" s="630"/>
      <c r="N57" s="630"/>
      <c r="O57" s="630"/>
      <c r="P57" s="630"/>
      <c r="Q57" s="630"/>
      <c r="R57" s="630"/>
      <c r="S57" s="630"/>
      <c r="T57" s="630"/>
      <c r="U57" s="630"/>
      <c r="V57" s="735"/>
      <c r="W57" s="632"/>
      <c r="X57" s="652"/>
      <c r="Z57" s="1243"/>
      <c r="AA57" s="1244"/>
      <c r="AB57" s="1244"/>
      <c r="AC57" s="1244"/>
      <c r="AD57" s="1244"/>
      <c r="AE57" s="1245"/>
    </row>
    <row r="58" spans="1:31" s="642" customFormat="1" ht="21" x14ac:dyDescent="0.25">
      <c r="A58" s="1224"/>
      <c r="B58" s="762" t="s">
        <v>389</v>
      </c>
      <c r="C58" s="761" t="s">
        <v>1999</v>
      </c>
      <c r="D58" s="733"/>
      <c r="E58" s="733"/>
      <c r="F58" s="798"/>
      <c r="G58" s="630"/>
      <c r="H58" s="630"/>
      <c r="I58" s="630"/>
      <c r="J58" s="630"/>
      <c r="K58" s="630"/>
      <c r="L58" s="630"/>
      <c r="M58" s="630"/>
      <c r="N58" s="630"/>
      <c r="O58" s="630"/>
      <c r="P58" s="630"/>
      <c r="Q58" s="630"/>
      <c r="R58" s="630"/>
      <c r="S58" s="630"/>
      <c r="T58" s="630"/>
      <c r="U58" s="630"/>
      <c r="V58" s="735"/>
      <c r="W58" s="632"/>
      <c r="X58" s="652"/>
      <c r="Z58" s="1243"/>
      <c r="AA58" s="1244"/>
      <c r="AB58" s="1244"/>
      <c r="AC58" s="1244"/>
      <c r="AD58" s="1244"/>
      <c r="AE58" s="1245"/>
    </row>
    <row r="59" spans="1:31" s="642" customFormat="1" ht="21" x14ac:dyDescent="0.25">
      <c r="A59" s="1224"/>
      <c r="B59" s="762" t="s">
        <v>390</v>
      </c>
      <c r="C59" s="761" t="s">
        <v>1999</v>
      </c>
      <c r="D59" s="733"/>
      <c r="E59" s="733"/>
      <c r="F59" s="798"/>
      <c r="G59" s="630"/>
      <c r="H59" s="630"/>
      <c r="I59" s="630"/>
      <c r="J59" s="630"/>
      <c r="K59" s="630"/>
      <c r="L59" s="630"/>
      <c r="M59" s="630"/>
      <c r="N59" s="630"/>
      <c r="O59" s="630"/>
      <c r="P59" s="630"/>
      <c r="Q59" s="630"/>
      <c r="R59" s="630"/>
      <c r="S59" s="630"/>
      <c r="T59" s="630"/>
      <c r="U59" s="630"/>
      <c r="V59" s="735"/>
      <c r="W59" s="632"/>
      <c r="X59" s="652"/>
      <c r="Z59" s="1243"/>
      <c r="AA59" s="1244"/>
      <c r="AB59" s="1244"/>
      <c r="AC59" s="1244"/>
      <c r="AD59" s="1244"/>
      <c r="AE59" s="1245"/>
    </row>
    <row r="60" spans="1:31" s="642" customFormat="1" ht="21" x14ac:dyDescent="0.25">
      <c r="A60" s="1224"/>
      <c r="B60" s="762" t="s">
        <v>391</v>
      </c>
      <c r="C60" s="761" t="s">
        <v>1999</v>
      </c>
      <c r="D60" s="733"/>
      <c r="E60" s="733"/>
      <c r="F60" s="798"/>
      <c r="G60" s="630"/>
      <c r="H60" s="630"/>
      <c r="I60" s="630"/>
      <c r="J60" s="630"/>
      <c r="K60" s="630"/>
      <c r="L60" s="630"/>
      <c r="M60" s="630"/>
      <c r="N60" s="630"/>
      <c r="O60" s="630"/>
      <c r="P60" s="630"/>
      <c r="Q60" s="630"/>
      <c r="R60" s="630"/>
      <c r="S60" s="630"/>
      <c r="T60" s="630"/>
      <c r="U60" s="630"/>
      <c r="V60" s="735"/>
      <c r="W60" s="632"/>
      <c r="X60" s="652"/>
      <c r="Z60" s="1243"/>
      <c r="AA60" s="1244"/>
      <c r="AB60" s="1244"/>
      <c r="AC60" s="1244"/>
      <c r="AD60" s="1244"/>
      <c r="AE60" s="1245"/>
    </row>
    <row r="61" spans="1:31" s="642" customFormat="1" ht="21" x14ac:dyDescent="0.25">
      <c r="A61" s="1224"/>
      <c r="B61" s="762" t="s">
        <v>392</v>
      </c>
      <c r="C61" s="761" t="s">
        <v>1999</v>
      </c>
      <c r="D61" s="733"/>
      <c r="E61" s="733"/>
      <c r="F61" s="798"/>
      <c r="G61" s="630"/>
      <c r="H61" s="630"/>
      <c r="I61" s="630"/>
      <c r="J61" s="630"/>
      <c r="K61" s="630"/>
      <c r="L61" s="630"/>
      <c r="M61" s="630"/>
      <c r="N61" s="630"/>
      <c r="O61" s="630"/>
      <c r="P61" s="630"/>
      <c r="Q61" s="630"/>
      <c r="R61" s="630"/>
      <c r="S61" s="630"/>
      <c r="T61" s="630"/>
      <c r="U61" s="630"/>
      <c r="V61" s="736"/>
      <c r="W61" s="632"/>
      <c r="X61" s="652"/>
      <c r="Z61" s="1243"/>
      <c r="AA61" s="1244"/>
      <c r="AB61" s="1244"/>
      <c r="AC61" s="1244"/>
      <c r="AD61" s="1244"/>
      <c r="AE61" s="1245"/>
    </row>
    <row r="62" spans="1:31" s="642" customFormat="1" ht="21" x14ac:dyDescent="0.25">
      <c r="A62" s="1224"/>
      <c r="B62" s="762" t="s">
        <v>393</v>
      </c>
      <c r="C62" s="761" t="s">
        <v>1999</v>
      </c>
      <c r="D62" s="733"/>
      <c r="E62" s="733"/>
      <c r="F62" s="798"/>
      <c r="G62" s="630"/>
      <c r="H62" s="630"/>
      <c r="I62" s="630"/>
      <c r="J62" s="630"/>
      <c r="K62" s="630"/>
      <c r="L62" s="630"/>
      <c r="M62" s="630"/>
      <c r="N62" s="630"/>
      <c r="O62" s="630"/>
      <c r="P62" s="630"/>
      <c r="Q62" s="630"/>
      <c r="R62" s="630"/>
      <c r="S62" s="630"/>
      <c r="T62" s="630"/>
      <c r="U62" s="630"/>
      <c r="V62" s="735"/>
      <c r="W62" s="632"/>
      <c r="X62" s="652"/>
      <c r="Z62" s="1243"/>
      <c r="AA62" s="1244"/>
      <c r="AB62" s="1244"/>
      <c r="AC62" s="1244"/>
      <c r="AD62" s="1244"/>
      <c r="AE62" s="1245"/>
    </row>
    <row r="63" spans="1:31" s="642" customFormat="1" ht="21" x14ac:dyDescent="0.25">
      <c r="A63" s="1224"/>
      <c r="B63" s="762" t="s">
        <v>2201</v>
      </c>
      <c r="C63" s="761" t="s">
        <v>1999</v>
      </c>
      <c r="D63" s="733"/>
      <c r="E63" s="733"/>
      <c r="F63" s="798"/>
      <c r="G63" s="630"/>
      <c r="H63" s="630"/>
      <c r="I63" s="630"/>
      <c r="J63" s="630"/>
      <c r="K63" s="630"/>
      <c r="L63" s="630"/>
      <c r="M63" s="630"/>
      <c r="N63" s="630"/>
      <c r="O63" s="630"/>
      <c r="P63" s="630"/>
      <c r="Q63" s="630"/>
      <c r="R63" s="630"/>
      <c r="S63" s="630"/>
      <c r="T63" s="630"/>
      <c r="U63" s="630"/>
      <c r="V63" s="735"/>
      <c r="W63" s="632"/>
      <c r="X63" s="652"/>
      <c r="Z63" s="1243"/>
      <c r="AA63" s="1244"/>
      <c r="AB63" s="1244"/>
      <c r="AC63" s="1244"/>
      <c r="AD63" s="1244"/>
      <c r="AE63" s="1245"/>
    </row>
    <row r="64" spans="1:31" s="642" customFormat="1" ht="21" x14ac:dyDescent="0.25">
      <c r="A64" s="1224"/>
      <c r="B64" s="762" t="s">
        <v>2202</v>
      </c>
      <c r="C64" s="761" t="s">
        <v>1999</v>
      </c>
      <c r="D64" s="733"/>
      <c r="E64" s="733"/>
      <c r="F64" s="798"/>
      <c r="G64" s="630"/>
      <c r="H64" s="630"/>
      <c r="I64" s="630"/>
      <c r="J64" s="630"/>
      <c r="K64" s="630"/>
      <c r="L64" s="630"/>
      <c r="M64" s="630"/>
      <c r="N64" s="630"/>
      <c r="O64" s="630"/>
      <c r="P64" s="630"/>
      <c r="Q64" s="630"/>
      <c r="R64" s="630"/>
      <c r="S64" s="630"/>
      <c r="T64" s="630"/>
      <c r="U64" s="630"/>
      <c r="V64" s="735"/>
      <c r="W64" s="632"/>
      <c r="X64" s="652"/>
      <c r="Z64" s="1243"/>
      <c r="AA64" s="1244"/>
      <c r="AB64" s="1244"/>
      <c r="AC64" s="1244"/>
      <c r="AD64" s="1244"/>
      <c r="AE64" s="1245"/>
    </row>
    <row r="65" spans="1:31" s="642" customFormat="1" ht="21" x14ac:dyDescent="0.25">
      <c r="A65" s="1224"/>
      <c r="B65" s="762" t="s">
        <v>2204</v>
      </c>
      <c r="C65" s="761" t="s">
        <v>1999</v>
      </c>
      <c r="D65" s="733"/>
      <c r="E65" s="733"/>
      <c r="F65" s="798"/>
      <c r="G65" s="630"/>
      <c r="H65" s="630"/>
      <c r="I65" s="630"/>
      <c r="J65" s="630"/>
      <c r="K65" s="630"/>
      <c r="L65" s="630"/>
      <c r="M65" s="630"/>
      <c r="N65" s="630"/>
      <c r="O65" s="630"/>
      <c r="P65" s="630"/>
      <c r="Q65" s="630"/>
      <c r="R65" s="630"/>
      <c r="S65" s="630"/>
      <c r="T65" s="630"/>
      <c r="U65" s="630"/>
      <c r="V65" s="735"/>
      <c r="W65" s="632"/>
      <c r="X65" s="652"/>
      <c r="Z65" s="1243"/>
      <c r="AA65" s="1244"/>
      <c r="AB65" s="1244"/>
      <c r="AC65" s="1244"/>
      <c r="AD65" s="1244"/>
      <c r="AE65" s="1245"/>
    </row>
    <row r="66" spans="1:31" s="642" customFormat="1" ht="21" x14ac:dyDescent="0.25">
      <c r="A66" s="1224"/>
      <c r="B66" s="762" t="s">
        <v>394</v>
      </c>
      <c r="C66" s="761" t="s">
        <v>1999</v>
      </c>
      <c r="D66" s="733"/>
      <c r="E66" s="733"/>
      <c r="F66" s="798"/>
      <c r="G66" s="630"/>
      <c r="H66" s="630"/>
      <c r="I66" s="630"/>
      <c r="J66" s="630"/>
      <c r="K66" s="630"/>
      <c r="L66" s="630"/>
      <c r="M66" s="630"/>
      <c r="N66" s="630"/>
      <c r="O66" s="630"/>
      <c r="P66" s="630"/>
      <c r="Q66" s="630"/>
      <c r="R66" s="630"/>
      <c r="S66" s="630"/>
      <c r="T66" s="630"/>
      <c r="U66" s="630"/>
      <c r="V66" s="735"/>
      <c r="W66" s="632"/>
      <c r="X66" s="652"/>
      <c r="Z66" s="1243"/>
      <c r="AA66" s="1244"/>
      <c r="AB66" s="1244"/>
      <c r="AC66" s="1244"/>
      <c r="AD66" s="1244"/>
      <c r="AE66" s="1245"/>
    </row>
    <row r="67" spans="1:31" s="642" customFormat="1" ht="21" x14ac:dyDescent="0.25">
      <c r="A67" s="1224"/>
      <c r="B67" s="762" t="s">
        <v>395</v>
      </c>
      <c r="C67" s="761" t="s">
        <v>1999</v>
      </c>
      <c r="D67" s="733"/>
      <c r="E67" s="733"/>
      <c r="F67" s="798"/>
      <c r="G67" s="630"/>
      <c r="H67" s="630"/>
      <c r="I67" s="630"/>
      <c r="J67" s="630"/>
      <c r="K67" s="630"/>
      <c r="L67" s="630"/>
      <c r="M67" s="630"/>
      <c r="N67" s="630"/>
      <c r="O67" s="630"/>
      <c r="P67" s="630"/>
      <c r="Q67" s="630"/>
      <c r="R67" s="630"/>
      <c r="S67" s="630"/>
      <c r="T67" s="630"/>
      <c r="U67" s="630"/>
      <c r="V67" s="735"/>
      <c r="W67" s="632"/>
      <c r="X67" s="652"/>
      <c r="Z67" s="1243"/>
      <c r="AA67" s="1244"/>
      <c r="AB67" s="1244"/>
      <c r="AC67" s="1244"/>
      <c r="AD67" s="1244"/>
      <c r="AE67" s="1245"/>
    </row>
    <row r="68" spans="1:31" s="642" customFormat="1" ht="21" x14ac:dyDescent="0.25">
      <c r="A68" s="1224"/>
      <c r="B68" s="762" t="s">
        <v>2060</v>
      </c>
      <c r="C68" s="761" t="s">
        <v>1999</v>
      </c>
      <c r="D68" s="733"/>
      <c r="E68" s="733"/>
      <c r="F68" s="798"/>
      <c r="G68" s="630"/>
      <c r="H68" s="630"/>
      <c r="I68" s="630"/>
      <c r="J68" s="630"/>
      <c r="K68" s="630"/>
      <c r="L68" s="630"/>
      <c r="M68" s="630"/>
      <c r="N68" s="630"/>
      <c r="O68" s="630"/>
      <c r="P68" s="630"/>
      <c r="Q68" s="630"/>
      <c r="R68" s="630"/>
      <c r="S68" s="630"/>
      <c r="T68" s="630"/>
      <c r="U68" s="631"/>
      <c r="V68" s="632"/>
      <c r="W68" s="632"/>
      <c r="X68" s="1114"/>
      <c r="Y68" s="633"/>
      <c r="Z68" s="1243"/>
      <c r="AA68" s="1244"/>
      <c r="AB68" s="1244"/>
      <c r="AC68" s="1244"/>
      <c r="AD68" s="1244"/>
      <c r="AE68" s="1245"/>
    </row>
    <row r="69" spans="1:31" ht="42" x14ac:dyDescent="0.25">
      <c r="A69" s="1251" t="s">
        <v>2001</v>
      </c>
      <c r="B69" s="766" t="s">
        <v>2064</v>
      </c>
      <c r="C69" s="767" t="s">
        <v>2000</v>
      </c>
      <c r="D69" s="789"/>
      <c r="E69" s="789"/>
      <c r="F69" s="800"/>
      <c r="G69" s="643"/>
      <c r="H69" s="643"/>
      <c r="I69" s="643"/>
      <c r="J69" s="643"/>
      <c r="K69" s="643"/>
      <c r="L69" s="643"/>
      <c r="M69" s="643"/>
      <c r="N69" s="643"/>
      <c r="O69" s="643"/>
      <c r="P69" s="643"/>
      <c r="Q69" s="643"/>
      <c r="R69" s="643"/>
      <c r="S69" s="643"/>
      <c r="T69" s="643"/>
      <c r="U69" s="644"/>
      <c r="V69" s="645"/>
      <c r="W69" s="645"/>
      <c r="X69" s="1118"/>
      <c r="Y69" s="646"/>
      <c r="Z69" s="1243"/>
      <c r="AA69" s="1244"/>
      <c r="AB69" s="1244"/>
      <c r="AC69" s="1244"/>
      <c r="AD69" s="1244"/>
      <c r="AE69" s="1245"/>
    </row>
    <row r="70" spans="1:31" ht="21" x14ac:dyDescent="0.25">
      <c r="A70" s="1224"/>
      <c r="B70" s="762" t="s">
        <v>2062</v>
      </c>
      <c r="C70" s="761" t="s">
        <v>1998</v>
      </c>
      <c r="D70" s="733"/>
      <c r="E70" s="733"/>
      <c r="F70" s="798"/>
      <c r="G70" s="630"/>
      <c r="H70" s="630"/>
      <c r="I70" s="630"/>
      <c r="J70" s="630"/>
      <c r="K70" s="630"/>
      <c r="L70" s="630"/>
      <c r="M70" s="630"/>
      <c r="N70" s="630"/>
      <c r="O70" s="630"/>
      <c r="P70" s="630"/>
      <c r="Q70" s="630"/>
      <c r="R70" s="630"/>
      <c r="S70" s="630"/>
      <c r="T70" s="630"/>
      <c r="U70" s="631"/>
      <c r="V70" s="632"/>
      <c r="W70" s="632"/>
      <c r="X70" s="1119"/>
      <c r="Y70" s="646"/>
      <c r="Z70" s="1243"/>
      <c r="AA70" s="1244"/>
      <c r="AB70" s="1244"/>
      <c r="AC70" s="1244"/>
      <c r="AD70" s="1244"/>
      <c r="AE70" s="1245"/>
    </row>
    <row r="71" spans="1:31" s="646" customFormat="1" ht="21" x14ac:dyDescent="0.25">
      <c r="A71" s="1252"/>
      <c r="B71" s="768" t="s">
        <v>2063</v>
      </c>
      <c r="C71" s="769" t="s">
        <v>2065</v>
      </c>
      <c r="D71" s="790"/>
      <c r="E71" s="790"/>
      <c r="F71" s="801"/>
      <c r="G71" s="647"/>
      <c r="H71" s="647"/>
      <c r="I71" s="647"/>
      <c r="J71" s="647"/>
      <c r="K71" s="647"/>
      <c r="L71" s="647"/>
      <c r="M71" s="647"/>
      <c r="N71" s="647"/>
      <c r="O71" s="647"/>
      <c r="P71" s="647"/>
      <c r="Q71" s="647"/>
      <c r="R71" s="647"/>
      <c r="S71" s="647"/>
      <c r="T71" s="647"/>
      <c r="U71" s="648"/>
      <c r="V71" s="649"/>
      <c r="W71" s="649"/>
      <c r="X71" s="1120"/>
      <c r="Y71" s="632"/>
      <c r="Z71" s="1243"/>
      <c r="AA71" s="1244"/>
      <c r="AB71" s="1244"/>
      <c r="AC71" s="1244"/>
      <c r="AD71" s="1244"/>
      <c r="AE71" s="1245"/>
    </row>
    <row r="72" spans="1:31" s="642" customFormat="1" ht="21" x14ac:dyDescent="0.25">
      <c r="A72" s="1238" t="s">
        <v>2088</v>
      </c>
      <c r="B72" s="756" t="s">
        <v>1973</v>
      </c>
      <c r="C72" s="753" t="s">
        <v>2087</v>
      </c>
      <c r="D72" s="786"/>
      <c r="E72" s="786"/>
      <c r="F72" s="796"/>
      <c r="G72" s="637"/>
      <c r="H72" s="637"/>
      <c r="I72" s="637"/>
      <c r="J72" s="637"/>
      <c r="K72" s="637"/>
      <c r="L72" s="637"/>
      <c r="M72" s="637"/>
      <c r="N72" s="637"/>
      <c r="O72" s="637"/>
      <c r="P72" s="637"/>
      <c r="Q72" s="637"/>
      <c r="R72" s="637"/>
      <c r="S72" s="637"/>
      <c r="T72" s="637"/>
      <c r="U72" s="638"/>
      <c r="V72" s="639"/>
      <c r="W72" s="639"/>
      <c r="X72" s="1117"/>
      <c r="Y72" s="633"/>
      <c r="Z72" s="1243"/>
      <c r="AA72" s="1244"/>
      <c r="AB72" s="1244"/>
      <c r="AC72" s="1244"/>
      <c r="AD72" s="1244"/>
      <c r="AE72" s="1245"/>
    </row>
    <row r="73" spans="1:31" s="642" customFormat="1" ht="21" x14ac:dyDescent="0.25">
      <c r="A73" s="1224"/>
      <c r="B73" s="752" t="s">
        <v>2090</v>
      </c>
      <c r="C73" s="753" t="s">
        <v>2087</v>
      </c>
      <c r="D73" s="784"/>
      <c r="E73" s="784"/>
      <c r="F73" s="794"/>
      <c r="G73" s="630"/>
      <c r="H73" s="630"/>
      <c r="I73" s="630"/>
      <c r="J73" s="630"/>
      <c r="K73" s="630"/>
      <c r="L73" s="630"/>
      <c r="M73" s="630"/>
      <c r="N73" s="630"/>
      <c r="O73" s="630"/>
      <c r="P73" s="630"/>
      <c r="Q73" s="630"/>
      <c r="R73" s="630"/>
      <c r="S73" s="630"/>
      <c r="T73" s="630"/>
      <c r="U73" s="631"/>
      <c r="V73" s="632"/>
      <c r="W73" s="632"/>
      <c r="X73" s="1114"/>
      <c r="Y73" s="633"/>
      <c r="Z73" s="1243"/>
      <c r="AA73" s="1244"/>
      <c r="AB73" s="1244"/>
      <c r="AC73" s="1244"/>
      <c r="AD73" s="1244"/>
      <c r="AE73" s="1245"/>
    </row>
    <row r="74" spans="1:31" s="642" customFormat="1" ht="21" x14ac:dyDescent="0.25">
      <c r="A74" s="1224"/>
      <c r="B74" s="752" t="s">
        <v>2091</v>
      </c>
      <c r="C74" s="753" t="s">
        <v>2087</v>
      </c>
      <c r="D74" s="784"/>
      <c r="E74" s="784"/>
      <c r="F74" s="794"/>
      <c r="G74" s="630"/>
      <c r="H74" s="630"/>
      <c r="I74" s="630"/>
      <c r="J74" s="630"/>
      <c r="K74" s="630"/>
      <c r="L74" s="630"/>
      <c r="M74" s="630"/>
      <c r="N74" s="630"/>
      <c r="O74" s="630"/>
      <c r="P74" s="630"/>
      <c r="Q74" s="630"/>
      <c r="R74" s="630"/>
      <c r="S74" s="630"/>
      <c r="T74" s="630"/>
      <c r="U74" s="631"/>
      <c r="V74" s="632"/>
      <c r="W74" s="632"/>
      <c r="X74" s="1114"/>
      <c r="Y74" s="633"/>
      <c r="Z74" s="1243"/>
      <c r="AA74" s="1244"/>
      <c r="AB74" s="1244"/>
      <c r="AC74" s="1244"/>
      <c r="AD74" s="1244"/>
      <c r="AE74" s="1245"/>
    </row>
    <row r="75" spans="1:31" s="642" customFormat="1" ht="21" x14ac:dyDescent="0.25">
      <c r="A75" s="1239"/>
      <c r="B75" s="754" t="s">
        <v>2105</v>
      </c>
      <c r="C75" s="755" t="s">
        <v>2087</v>
      </c>
      <c r="D75" s="785"/>
      <c r="E75" s="785"/>
      <c r="F75" s="795"/>
      <c r="G75" s="634"/>
      <c r="H75" s="634"/>
      <c r="I75" s="634"/>
      <c r="J75" s="634"/>
      <c r="K75" s="634"/>
      <c r="L75" s="634"/>
      <c r="M75" s="634"/>
      <c r="N75" s="634"/>
      <c r="O75" s="634"/>
      <c r="P75" s="634"/>
      <c r="Q75" s="634"/>
      <c r="R75" s="634"/>
      <c r="S75" s="634"/>
      <c r="T75" s="634"/>
      <c r="U75" s="635"/>
      <c r="V75" s="636"/>
      <c r="W75" s="636"/>
      <c r="X75" s="1115"/>
      <c r="Y75" s="633"/>
      <c r="Z75" s="1243"/>
      <c r="AA75" s="1244"/>
      <c r="AB75" s="1244"/>
      <c r="AC75" s="1244"/>
      <c r="AD75" s="1244"/>
      <c r="AE75" s="1245"/>
    </row>
    <row r="76" spans="1:31" ht="30" customHeight="1" x14ac:dyDescent="0.25">
      <c r="A76" s="1224" t="s">
        <v>2215</v>
      </c>
      <c r="B76" s="752" t="s">
        <v>2067</v>
      </c>
      <c r="C76" s="753" t="s">
        <v>2002</v>
      </c>
      <c r="D76" s="784"/>
      <c r="E76" s="784"/>
      <c r="F76" s="794"/>
      <c r="G76" s="630"/>
      <c r="H76" s="630"/>
      <c r="I76" s="630"/>
      <c r="J76" s="630"/>
      <c r="K76" s="630"/>
      <c r="L76" s="630"/>
      <c r="M76" s="630"/>
      <c r="N76" s="630"/>
      <c r="O76" s="630"/>
      <c r="P76" s="630"/>
      <c r="Q76" s="630"/>
      <c r="R76" s="630"/>
      <c r="S76" s="630"/>
      <c r="T76" s="630"/>
      <c r="U76" s="650"/>
      <c r="V76" s="651"/>
      <c r="W76" s="651"/>
      <c r="X76" s="652"/>
      <c r="Y76" s="652"/>
      <c r="Z76" s="1243"/>
      <c r="AA76" s="1244"/>
      <c r="AB76" s="1244"/>
      <c r="AC76" s="1244"/>
      <c r="AD76" s="1244"/>
      <c r="AE76" s="1245"/>
    </row>
    <row r="77" spans="1:31" ht="32.25" customHeight="1" x14ac:dyDescent="0.25">
      <c r="A77" s="1224"/>
      <c r="B77" s="769" t="s">
        <v>2068</v>
      </c>
      <c r="C77" s="769" t="s">
        <v>2002</v>
      </c>
      <c r="D77" s="791"/>
      <c r="E77" s="791"/>
      <c r="F77" s="802"/>
      <c r="G77" s="680"/>
      <c r="H77" s="680"/>
      <c r="I77" s="680"/>
      <c r="J77" s="680"/>
      <c r="K77" s="680"/>
      <c r="L77" s="680"/>
      <c r="M77" s="680"/>
      <c r="N77" s="680"/>
      <c r="O77" s="680"/>
      <c r="P77" s="680"/>
      <c r="Q77" s="680"/>
      <c r="R77" s="680"/>
      <c r="S77" s="680"/>
      <c r="T77" s="680"/>
      <c r="U77" s="680"/>
      <c r="V77" s="680"/>
      <c r="W77" s="680"/>
      <c r="X77" s="791"/>
      <c r="Y77" s="679"/>
      <c r="Z77" s="1243"/>
      <c r="AA77" s="1244"/>
      <c r="AB77" s="1244"/>
      <c r="AC77" s="1244"/>
      <c r="AD77" s="1244"/>
      <c r="AE77" s="1245"/>
    </row>
    <row r="78" spans="1:31" s="642" customFormat="1" ht="21" x14ac:dyDescent="0.25">
      <c r="A78" s="1251" t="s">
        <v>40</v>
      </c>
      <c r="B78" s="770"/>
      <c r="C78" s="770"/>
      <c r="D78" s="792"/>
      <c r="E78" s="792"/>
      <c r="F78" s="803"/>
      <c r="G78" s="734"/>
      <c r="H78" s="734"/>
      <c r="I78" s="734"/>
      <c r="J78" s="734"/>
      <c r="K78" s="734"/>
      <c r="L78" s="734"/>
      <c r="M78" s="734"/>
      <c r="N78" s="734"/>
      <c r="O78" s="734"/>
      <c r="P78" s="734"/>
      <c r="Q78" s="734"/>
      <c r="R78" s="734"/>
      <c r="S78" s="734"/>
      <c r="T78" s="734"/>
      <c r="U78" s="734"/>
      <c r="V78" s="734"/>
      <c r="W78" s="734"/>
      <c r="X78" s="792"/>
      <c r="Y78" s="734"/>
      <c r="Z78" s="1243"/>
      <c r="AA78" s="1244"/>
      <c r="AB78" s="1244"/>
      <c r="AC78" s="1244"/>
      <c r="AD78" s="1244"/>
      <c r="AE78" s="1245"/>
    </row>
    <row r="79" spans="1:31" s="642" customFormat="1" ht="21" x14ac:dyDescent="0.25">
      <c r="A79" s="1224"/>
      <c r="B79" s="771"/>
      <c r="C79" s="772"/>
      <c r="D79" s="641"/>
      <c r="E79" s="641"/>
      <c r="F79" s="798"/>
      <c r="G79" s="641"/>
      <c r="H79" s="641"/>
      <c r="I79" s="641"/>
      <c r="J79" s="641"/>
      <c r="K79" s="641"/>
      <c r="L79" s="641"/>
      <c r="M79" s="641"/>
      <c r="N79" s="641"/>
      <c r="O79" s="641"/>
      <c r="P79" s="641"/>
      <c r="Q79" s="641"/>
      <c r="R79" s="641"/>
      <c r="S79" s="641"/>
      <c r="T79" s="641"/>
      <c r="U79" s="641"/>
      <c r="V79" s="641"/>
      <c r="W79" s="641"/>
      <c r="X79" s="641"/>
      <c r="Y79" s="641"/>
      <c r="Z79" s="1243"/>
      <c r="AA79" s="1244"/>
      <c r="AB79" s="1244"/>
      <c r="AC79" s="1244"/>
      <c r="AD79" s="1244"/>
      <c r="AE79" s="1245"/>
    </row>
    <row r="80" spans="1:31" s="642" customFormat="1" ht="21" x14ac:dyDescent="0.25">
      <c r="A80" s="1224"/>
      <c r="B80" s="771"/>
      <c r="C80" s="770"/>
      <c r="D80" s="301"/>
      <c r="E80" s="301"/>
      <c r="F80" s="798"/>
      <c r="G80" s="681"/>
      <c r="H80" s="681"/>
      <c r="I80" s="681"/>
      <c r="J80" s="681"/>
      <c r="K80" s="681"/>
      <c r="L80" s="681"/>
      <c r="M80" s="681"/>
      <c r="N80" s="681"/>
      <c r="O80" s="681"/>
      <c r="P80" s="681"/>
      <c r="Q80" s="681"/>
      <c r="R80" s="681"/>
      <c r="S80" s="681"/>
      <c r="T80" s="681"/>
      <c r="U80" s="681"/>
      <c r="V80" s="681"/>
      <c r="W80" s="681"/>
      <c r="X80" s="301"/>
      <c r="Y80" s="681"/>
      <c r="Z80" s="1243"/>
      <c r="AA80" s="1244"/>
      <c r="AB80" s="1244"/>
      <c r="AC80" s="1244"/>
      <c r="AD80" s="1244"/>
      <c r="AE80" s="1245"/>
    </row>
    <row r="81" spans="1:31" s="642" customFormat="1" ht="21" x14ac:dyDescent="0.25">
      <c r="A81" s="1224"/>
      <c r="B81" s="771"/>
      <c r="C81" s="770"/>
      <c r="D81" s="301"/>
      <c r="E81" s="301"/>
      <c r="F81" s="798"/>
      <c r="G81" s="681"/>
      <c r="H81" s="681"/>
      <c r="I81" s="681"/>
      <c r="J81" s="681"/>
      <c r="K81" s="681"/>
      <c r="L81" s="681"/>
      <c r="M81" s="681"/>
      <c r="N81" s="681"/>
      <c r="O81" s="681"/>
      <c r="P81" s="681"/>
      <c r="Q81" s="681"/>
      <c r="R81" s="681"/>
      <c r="S81" s="681"/>
      <c r="T81" s="681"/>
      <c r="U81" s="681"/>
      <c r="V81" s="681"/>
      <c r="W81" s="681"/>
      <c r="X81" s="301"/>
      <c r="Y81" s="681"/>
      <c r="Z81" s="1243"/>
      <c r="AA81" s="1244"/>
      <c r="AB81" s="1244"/>
      <c r="AC81" s="1244"/>
      <c r="AD81" s="1244"/>
      <c r="AE81" s="1245"/>
    </row>
    <row r="82" spans="1:31" s="642" customFormat="1" ht="21" x14ac:dyDescent="0.3">
      <c r="A82" s="1224"/>
      <c r="B82" s="773"/>
      <c r="C82" s="770"/>
      <c r="D82" s="297"/>
      <c r="E82" s="297"/>
      <c r="F82" s="798"/>
      <c r="G82" s="654"/>
      <c r="H82" s="654"/>
      <c r="I82" s="654"/>
      <c r="J82" s="654"/>
      <c r="K82" s="655"/>
      <c r="L82" s="655"/>
      <c r="M82" s="655"/>
      <c r="N82" s="655"/>
      <c r="O82" s="655"/>
      <c r="P82" s="655"/>
      <c r="Q82" s="655"/>
      <c r="R82" s="655"/>
      <c r="S82" s="655"/>
      <c r="T82" s="655"/>
      <c r="U82" s="655"/>
      <c r="V82" s="656"/>
      <c r="W82" s="656"/>
      <c r="X82" s="1114"/>
      <c r="Y82" s="633"/>
      <c r="Z82" s="1243"/>
      <c r="AA82" s="1244"/>
      <c r="AB82" s="1244"/>
      <c r="AC82" s="1244"/>
      <c r="AD82" s="1244"/>
      <c r="AE82" s="1245"/>
    </row>
    <row r="83" spans="1:31" s="642" customFormat="1" ht="21" x14ac:dyDescent="0.3">
      <c r="A83" s="1224"/>
      <c r="B83" s="773"/>
      <c r="C83" s="770"/>
      <c r="D83" s="297"/>
      <c r="E83" s="297"/>
      <c r="F83" s="798"/>
      <c r="G83" s="654"/>
      <c r="H83" s="654"/>
      <c r="I83" s="654"/>
      <c r="J83" s="654"/>
      <c r="K83" s="655"/>
      <c r="L83" s="655"/>
      <c r="M83" s="655"/>
      <c r="N83" s="655"/>
      <c r="O83" s="655"/>
      <c r="P83" s="655"/>
      <c r="Q83" s="655"/>
      <c r="R83" s="655"/>
      <c r="S83" s="655"/>
      <c r="T83" s="655"/>
      <c r="U83" s="655"/>
      <c r="V83" s="656"/>
      <c r="W83" s="656"/>
      <c r="X83" s="1114"/>
      <c r="Y83" s="633"/>
      <c r="Z83" s="1243"/>
      <c r="AA83" s="1244"/>
      <c r="AB83" s="1244"/>
      <c r="AC83" s="1244"/>
      <c r="AD83" s="1244"/>
      <c r="AE83" s="1245"/>
    </row>
    <row r="84" spans="1:31" s="642" customFormat="1" ht="21" x14ac:dyDescent="0.3">
      <c r="A84" s="1224"/>
      <c r="B84" s="773"/>
      <c r="C84" s="770"/>
      <c r="D84" s="297"/>
      <c r="E84" s="297"/>
      <c r="F84" s="798"/>
      <c r="G84" s="654"/>
      <c r="H84" s="654"/>
      <c r="I84" s="654"/>
      <c r="J84" s="654"/>
      <c r="K84" s="655"/>
      <c r="L84" s="655"/>
      <c r="M84" s="655"/>
      <c r="N84" s="655"/>
      <c r="O84" s="655"/>
      <c r="P84" s="655"/>
      <c r="Q84" s="655"/>
      <c r="R84" s="655"/>
      <c r="S84" s="655"/>
      <c r="T84" s="655"/>
      <c r="U84" s="655"/>
      <c r="V84" s="656"/>
      <c r="W84" s="656"/>
      <c r="X84" s="1114"/>
      <c r="Y84" s="633"/>
      <c r="Z84" s="1243"/>
      <c r="AA84" s="1244"/>
      <c r="AB84" s="1244"/>
      <c r="AC84" s="1244"/>
      <c r="AD84" s="1244"/>
      <c r="AE84" s="1245"/>
    </row>
    <row r="85" spans="1:31" s="642" customFormat="1" ht="21" x14ac:dyDescent="0.3">
      <c r="A85" s="1224"/>
      <c r="B85" s="773"/>
      <c r="C85" s="770"/>
      <c r="D85" s="297"/>
      <c r="E85" s="297"/>
      <c r="F85" s="798"/>
      <c r="G85" s="654"/>
      <c r="H85" s="654"/>
      <c r="I85" s="654"/>
      <c r="J85" s="654"/>
      <c r="K85" s="655"/>
      <c r="L85" s="655"/>
      <c r="M85" s="655"/>
      <c r="N85" s="655"/>
      <c r="O85" s="655"/>
      <c r="P85" s="655"/>
      <c r="Q85" s="655"/>
      <c r="R85" s="655"/>
      <c r="S85" s="655"/>
      <c r="T85" s="655"/>
      <c r="U85" s="655"/>
      <c r="V85" s="656"/>
      <c r="W85" s="656"/>
      <c r="X85" s="1114"/>
      <c r="Y85" s="633"/>
      <c r="Z85" s="1243"/>
      <c r="AA85" s="1244"/>
      <c r="AB85" s="1244"/>
      <c r="AC85" s="1244"/>
      <c r="AD85" s="1244"/>
      <c r="AE85" s="1245"/>
    </row>
    <row r="86" spans="1:31" s="642" customFormat="1" ht="21" x14ac:dyDescent="0.3">
      <c r="A86" s="1224"/>
      <c r="B86" s="773"/>
      <c r="C86" s="770"/>
      <c r="D86" s="297"/>
      <c r="E86" s="297"/>
      <c r="F86" s="798"/>
      <c r="G86" s="654"/>
      <c r="H86" s="654"/>
      <c r="I86" s="654"/>
      <c r="J86" s="654"/>
      <c r="K86" s="655"/>
      <c r="L86" s="655"/>
      <c r="M86" s="655"/>
      <c r="N86" s="655"/>
      <c r="O86" s="655"/>
      <c r="P86" s="655"/>
      <c r="Q86" s="655"/>
      <c r="R86" s="655"/>
      <c r="S86" s="655"/>
      <c r="T86" s="655"/>
      <c r="U86" s="655"/>
      <c r="V86" s="656"/>
      <c r="W86" s="656"/>
      <c r="X86" s="1114"/>
      <c r="Y86" s="633"/>
      <c r="Z86" s="1243"/>
      <c r="AA86" s="1244"/>
      <c r="AB86" s="1244"/>
      <c r="AC86" s="1244"/>
      <c r="AD86" s="1244"/>
      <c r="AE86" s="1245"/>
    </row>
    <row r="87" spans="1:31" s="642" customFormat="1" ht="21.75" thickBot="1" x14ac:dyDescent="0.35">
      <c r="A87" s="1239"/>
      <c r="B87" s="774"/>
      <c r="C87" s="775"/>
      <c r="D87" s="793"/>
      <c r="E87" s="793"/>
      <c r="F87" s="799"/>
      <c r="G87" s="657"/>
      <c r="H87" s="657"/>
      <c r="I87" s="657"/>
      <c r="J87" s="657"/>
      <c r="K87" s="658"/>
      <c r="L87" s="658"/>
      <c r="M87" s="658"/>
      <c r="N87" s="658"/>
      <c r="O87" s="658"/>
      <c r="P87" s="658"/>
      <c r="Q87" s="658"/>
      <c r="R87" s="658"/>
      <c r="S87" s="658"/>
      <c r="T87" s="658"/>
      <c r="U87" s="658"/>
      <c r="V87" s="659"/>
      <c r="W87" s="659"/>
      <c r="X87" s="1115"/>
      <c r="Y87" s="633"/>
      <c r="Z87" s="1246"/>
      <c r="AA87" s="1247"/>
      <c r="AB87" s="1247"/>
      <c r="AC87" s="1247"/>
      <c r="AD87" s="1247"/>
      <c r="AE87" s="1248"/>
    </row>
    <row r="88" spans="1:31" s="642" customFormat="1" ht="18.75" x14ac:dyDescent="0.3">
      <c r="A88" s="683"/>
      <c r="B88" s="653"/>
      <c r="C88" s="681"/>
      <c r="D88" s="653"/>
      <c r="E88" s="653"/>
      <c r="F88" s="653"/>
      <c r="G88" s="654"/>
      <c r="H88" s="654"/>
      <c r="I88" s="654"/>
      <c r="J88" s="654"/>
      <c r="K88" s="687"/>
      <c r="L88" s="687"/>
      <c r="M88" s="687"/>
      <c r="N88" s="687"/>
      <c r="O88" s="687"/>
      <c r="P88" s="687"/>
      <c r="Q88" s="687"/>
      <c r="R88" s="687"/>
      <c r="S88" s="687"/>
      <c r="T88" s="687"/>
      <c r="U88" s="687"/>
      <c r="V88" s="688"/>
      <c r="W88" s="688"/>
      <c r="AB88" s="741"/>
    </row>
    <row r="89" spans="1:31" s="642" customFormat="1" ht="18.75" x14ac:dyDescent="0.3">
      <c r="A89" s="683"/>
      <c r="B89" s="653"/>
      <c r="C89" s="681"/>
      <c r="D89" s="653"/>
      <c r="E89" s="653"/>
      <c r="F89" s="653"/>
      <c r="G89" s="654"/>
      <c r="H89" s="654"/>
      <c r="I89" s="654"/>
      <c r="J89" s="654"/>
      <c r="K89" s="687"/>
      <c r="L89" s="687"/>
      <c r="M89" s="687"/>
      <c r="N89" s="687"/>
      <c r="O89" s="687"/>
      <c r="P89" s="687"/>
      <c r="Q89" s="687"/>
      <c r="R89" s="687"/>
      <c r="S89" s="687"/>
      <c r="T89" s="687"/>
      <c r="U89" s="687"/>
      <c r="V89" s="688"/>
      <c r="W89" s="688"/>
      <c r="AB89" s="741"/>
    </row>
    <row r="90" spans="1:31" s="642" customFormat="1" ht="18.75" x14ac:dyDescent="0.3">
      <c r="A90" s="683"/>
      <c r="B90" s="653"/>
      <c r="C90" s="681"/>
      <c r="D90" s="653"/>
      <c r="E90" s="653"/>
      <c r="F90" s="653"/>
      <c r="G90" s="654"/>
      <c r="H90" s="654"/>
      <c r="I90" s="654"/>
      <c r="J90" s="654"/>
      <c r="K90" s="687"/>
      <c r="L90" s="687"/>
      <c r="M90" s="687"/>
      <c r="N90" s="687"/>
      <c r="O90" s="687"/>
      <c r="P90" s="687"/>
      <c r="Q90" s="687"/>
      <c r="R90" s="687"/>
      <c r="S90" s="687"/>
      <c r="T90" s="687"/>
      <c r="U90" s="687"/>
      <c r="V90" s="688"/>
      <c r="W90" s="688"/>
      <c r="AB90" s="741"/>
    </row>
    <row r="91" spans="1:31" s="642" customFormat="1" ht="18.75" x14ac:dyDescent="0.3">
      <c r="A91" s="683"/>
      <c r="B91" s="653"/>
      <c r="C91" s="681"/>
      <c r="D91" s="653"/>
      <c r="E91" s="653"/>
      <c r="F91" s="653"/>
      <c r="G91" s="654"/>
      <c r="H91" s="654"/>
      <c r="I91" s="654"/>
      <c r="J91" s="654"/>
      <c r="K91" s="687"/>
      <c r="L91" s="687"/>
      <c r="M91" s="687"/>
      <c r="N91" s="687"/>
      <c r="O91" s="687"/>
      <c r="P91" s="687"/>
      <c r="Q91" s="687"/>
      <c r="R91" s="687"/>
      <c r="S91" s="687"/>
      <c r="T91" s="687"/>
      <c r="U91" s="687"/>
      <c r="V91" s="688"/>
      <c r="W91" s="688"/>
      <c r="AB91" s="741"/>
    </row>
    <row r="92" spans="1:31" s="642" customFormat="1" ht="18.75" x14ac:dyDescent="0.3">
      <c r="A92" s="683"/>
      <c r="B92" s="653"/>
      <c r="C92" s="681"/>
      <c r="D92" s="653"/>
      <c r="E92" s="653"/>
      <c r="F92" s="653"/>
      <c r="G92" s="654"/>
      <c r="H92" s="654"/>
      <c r="I92" s="654"/>
      <c r="J92" s="654"/>
      <c r="K92" s="687"/>
      <c r="L92" s="687"/>
      <c r="M92" s="687"/>
      <c r="N92" s="687"/>
      <c r="O92" s="687"/>
      <c r="P92" s="687"/>
      <c r="Q92" s="687"/>
      <c r="R92" s="687"/>
      <c r="S92" s="687"/>
      <c r="T92" s="687"/>
      <c r="U92" s="687"/>
      <c r="V92" s="688"/>
      <c r="W92" s="688"/>
      <c r="AB92" s="741"/>
    </row>
    <row r="93" spans="1:31" s="642" customFormat="1" ht="18.75" x14ac:dyDescent="0.3">
      <c r="A93" s="683"/>
      <c r="B93" s="653"/>
      <c r="C93" s="681"/>
      <c r="D93" s="653"/>
      <c r="E93" s="653"/>
      <c r="F93" s="653"/>
      <c r="G93" s="654"/>
      <c r="H93" s="654"/>
      <c r="I93" s="654"/>
      <c r="J93" s="654"/>
      <c r="K93" s="687"/>
      <c r="L93" s="687"/>
      <c r="M93" s="687"/>
      <c r="N93" s="687"/>
      <c r="O93" s="687"/>
      <c r="P93" s="687"/>
      <c r="Q93" s="687"/>
      <c r="R93" s="687"/>
      <c r="S93" s="687"/>
      <c r="T93" s="687"/>
      <c r="U93" s="687"/>
      <c r="V93" s="688"/>
      <c r="W93" s="688"/>
      <c r="AB93" s="741"/>
    </row>
    <row r="94" spans="1:31" s="642" customFormat="1" ht="18.75" x14ac:dyDescent="0.3">
      <c r="A94" s="683"/>
      <c r="B94" s="653"/>
      <c r="C94" s="681"/>
      <c r="D94" s="653"/>
      <c r="E94" s="653"/>
      <c r="F94" s="653"/>
      <c r="G94" s="654"/>
      <c r="H94" s="654"/>
      <c r="I94" s="654"/>
      <c r="J94" s="654"/>
      <c r="K94" s="687"/>
      <c r="L94" s="687"/>
      <c r="M94" s="687"/>
      <c r="N94" s="687"/>
      <c r="O94" s="687"/>
      <c r="P94" s="687"/>
      <c r="Q94" s="687"/>
      <c r="R94" s="687"/>
      <c r="S94" s="687"/>
      <c r="T94" s="687"/>
      <c r="U94" s="687"/>
      <c r="V94" s="688"/>
      <c r="W94" s="688"/>
      <c r="AB94" s="741"/>
    </row>
    <row r="95" spans="1:31" s="642" customFormat="1" ht="18.75" x14ac:dyDescent="0.3">
      <c r="A95" s="683"/>
      <c r="B95" s="653"/>
      <c r="C95" s="681"/>
      <c r="D95" s="653"/>
      <c r="E95" s="653"/>
      <c r="F95" s="653"/>
      <c r="G95" s="654"/>
      <c r="H95" s="654"/>
      <c r="I95" s="654"/>
      <c r="J95" s="654"/>
      <c r="K95" s="687"/>
      <c r="L95" s="687"/>
      <c r="M95" s="687"/>
      <c r="N95" s="687"/>
      <c r="O95" s="687"/>
      <c r="P95" s="687"/>
      <c r="Q95" s="687"/>
      <c r="R95" s="687"/>
      <c r="S95" s="687"/>
      <c r="T95" s="687"/>
      <c r="U95" s="687"/>
      <c r="V95" s="688"/>
      <c r="W95" s="688"/>
      <c r="AB95" s="741"/>
    </row>
    <row r="96" spans="1:31" s="642" customFormat="1" ht="18.75" x14ac:dyDescent="0.3">
      <c r="A96" s="683"/>
      <c r="B96" s="653"/>
      <c r="C96" s="681"/>
      <c r="D96" s="653"/>
      <c r="E96" s="653"/>
      <c r="F96" s="653"/>
      <c r="G96" s="654"/>
      <c r="H96" s="654"/>
      <c r="I96" s="654"/>
      <c r="J96" s="654"/>
      <c r="K96" s="687"/>
      <c r="L96" s="687"/>
      <c r="M96" s="687"/>
      <c r="N96" s="687"/>
      <c r="O96" s="687"/>
      <c r="P96" s="687"/>
      <c r="Q96" s="687"/>
      <c r="R96" s="687"/>
      <c r="S96" s="687"/>
      <c r="T96" s="687"/>
      <c r="U96" s="687"/>
      <c r="V96" s="688"/>
      <c r="W96" s="688"/>
      <c r="AB96" s="741"/>
    </row>
    <row r="97" spans="1:28" s="642" customFormat="1" ht="18.75" x14ac:dyDescent="0.3">
      <c r="A97" s="683"/>
      <c r="B97" s="653"/>
      <c r="C97" s="681"/>
      <c r="D97" s="653"/>
      <c r="E97" s="653"/>
      <c r="F97" s="653"/>
      <c r="G97" s="654"/>
      <c r="H97" s="654"/>
      <c r="I97" s="654"/>
      <c r="J97" s="654"/>
      <c r="K97" s="687"/>
      <c r="L97" s="687"/>
      <c r="M97" s="687"/>
      <c r="N97" s="687"/>
      <c r="O97" s="687"/>
      <c r="P97" s="687"/>
      <c r="Q97" s="687"/>
      <c r="R97" s="687"/>
      <c r="S97" s="687"/>
      <c r="T97" s="687"/>
      <c r="U97" s="687"/>
      <c r="V97" s="688"/>
      <c r="W97" s="688"/>
      <c r="AB97" s="741"/>
    </row>
    <row r="98" spans="1:28" s="642" customFormat="1" ht="18.75" x14ac:dyDescent="0.3">
      <c r="A98" s="683"/>
      <c r="B98" s="653"/>
      <c r="C98" s="681"/>
      <c r="D98" s="653"/>
      <c r="E98" s="653"/>
      <c r="F98" s="653"/>
      <c r="G98" s="654"/>
      <c r="H98" s="654"/>
      <c r="I98" s="654"/>
      <c r="J98" s="654"/>
      <c r="K98" s="687"/>
      <c r="L98" s="687"/>
      <c r="M98" s="687"/>
      <c r="N98" s="687"/>
      <c r="O98" s="687"/>
      <c r="P98" s="687"/>
      <c r="Q98" s="687"/>
      <c r="R98" s="687"/>
      <c r="S98" s="687"/>
      <c r="T98" s="687"/>
      <c r="U98" s="687"/>
      <c r="V98" s="688"/>
      <c r="W98" s="688"/>
      <c r="AB98" s="741"/>
    </row>
    <row r="99" spans="1:28" s="642" customFormat="1" ht="18.75" x14ac:dyDescent="0.3">
      <c r="A99" s="683"/>
      <c r="B99" s="653"/>
      <c r="C99" s="681"/>
      <c r="D99" s="653"/>
      <c r="E99" s="653"/>
      <c r="F99" s="653"/>
      <c r="G99" s="654"/>
      <c r="H99" s="654"/>
      <c r="I99" s="654"/>
      <c r="J99" s="654"/>
      <c r="K99" s="687"/>
      <c r="L99" s="687"/>
      <c r="M99" s="687"/>
      <c r="N99" s="687"/>
      <c r="O99" s="687"/>
      <c r="P99" s="687"/>
      <c r="Q99" s="687"/>
      <c r="R99" s="687"/>
      <c r="S99" s="687"/>
      <c r="T99" s="687"/>
      <c r="U99" s="687"/>
      <c r="V99" s="688"/>
      <c r="W99" s="688"/>
      <c r="AB99" s="741"/>
    </row>
    <row r="100" spans="1:28" s="642" customFormat="1" ht="18.75" x14ac:dyDescent="0.3">
      <c r="A100" s="683"/>
      <c r="B100" s="653"/>
      <c r="C100" s="681"/>
      <c r="D100" s="653"/>
      <c r="E100" s="653"/>
      <c r="F100" s="653"/>
      <c r="G100" s="654"/>
      <c r="H100" s="654"/>
      <c r="I100" s="654"/>
      <c r="J100" s="654"/>
      <c r="K100" s="687"/>
      <c r="L100" s="687"/>
      <c r="M100" s="687"/>
      <c r="N100" s="687"/>
      <c r="O100" s="687"/>
      <c r="P100" s="687"/>
      <c r="Q100" s="687"/>
      <c r="R100" s="687"/>
      <c r="S100" s="687"/>
      <c r="T100" s="687"/>
      <c r="U100" s="687"/>
      <c r="V100" s="688"/>
      <c r="W100" s="688"/>
      <c r="AB100" s="741"/>
    </row>
    <row r="101" spans="1:28" s="642" customFormat="1" ht="18.75" x14ac:dyDescent="0.3">
      <c r="A101" s="683"/>
      <c r="B101" s="653"/>
      <c r="C101" s="681"/>
      <c r="D101" s="653"/>
      <c r="E101" s="653"/>
      <c r="F101" s="653"/>
      <c r="G101" s="654"/>
      <c r="H101" s="654"/>
      <c r="I101" s="654"/>
      <c r="J101" s="654"/>
      <c r="K101" s="687"/>
      <c r="L101" s="687"/>
      <c r="M101" s="687"/>
      <c r="N101" s="687"/>
      <c r="O101" s="687"/>
      <c r="P101" s="687"/>
      <c r="Q101" s="687"/>
      <c r="R101" s="687"/>
      <c r="S101" s="687"/>
      <c r="T101" s="687"/>
      <c r="U101" s="687"/>
      <c r="V101" s="688"/>
      <c r="W101" s="688"/>
      <c r="AB101" s="741"/>
    </row>
    <row r="102" spans="1:28" s="642" customFormat="1" ht="18.75" x14ac:dyDescent="0.3">
      <c r="A102" s="683"/>
      <c r="B102" s="653"/>
      <c r="C102" s="681"/>
      <c r="D102" s="653"/>
      <c r="E102" s="653"/>
      <c r="F102" s="653"/>
      <c r="G102" s="654"/>
      <c r="H102" s="654"/>
      <c r="I102" s="654"/>
      <c r="J102" s="654"/>
      <c r="K102" s="687"/>
      <c r="L102" s="687"/>
      <c r="M102" s="687"/>
      <c r="N102" s="687"/>
      <c r="O102" s="687"/>
      <c r="P102" s="687"/>
      <c r="Q102" s="687"/>
      <c r="R102" s="687"/>
      <c r="S102" s="687"/>
      <c r="T102" s="687"/>
      <c r="U102" s="687"/>
      <c r="V102" s="688"/>
      <c r="W102" s="688"/>
      <c r="AB102" s="741"/>
    </row>
    <row r="103" spans="1:28" s="642" customFormat="1" ht="18.75" x14ac:dyDescent="0.3">
      <c r="A103" s="683"/>
      <c r="B103" s="653"/>
      <c r="C103" s="681"/>
      <c r="D103" s="653"/>
      <c r="E103" s="653"/>
      <c r="F103" s="653"/>
      <c r="G103" s="654"/>
      <c r="H103" s="654"/>
      <c r="I103" s="654"/>
      <c r="J103" s="654"/>
      <c r="K103" s="687"/>
      <c r="L103" s="687"/>
      <c r="M103" s="687"/>
      <c r="N103" s="687"/>
      <c r="O103" s="687"/>
      <c r="P103" s="687"/>
      <c r="Q103" s="687"/>
      <c r="R103" s="687"/>
      <c r="S103" s="687"/>
      <c r="T103" s="687"/>
      <c r="U103" s="687"/>
      <c r="V103" s="688"/>
      <c r="W103" s="688"/>
      <c r="AB103" s="741"/>
    </row>
    <row r="104" spans="1:28" s="642" customFormat="1" ht="18.75" x14ac:dyDescent="0.3">
      <c r="A104" s="683"/>
      <c r="B104" s="653"/>
      <c r="C104" s="681"/>
      <c r="D104" s="653"/>
      <c r="E104" s="653"/>
      <c r="F104" s="653"/>
      <c r="G104" s="654"/>
      <c r="H104" s="654"/>
      <c r="I104" s="654"/>
      <c r="J104" s="654"/>
      <c r="K104" s="687"/>
      <c r="L104" s="687"/>
      <c r="M104" s="687"/>
      <c r="N104" s="687"/>
      <c r="O104" s="687"/>
      <c r="P104" s="687"/>
      <c r="Q104" s="687"/>
      <c r="R104" s="687"/>
      <c r="S104" s="687"/>
      <c r="T104" s="687"/>
      <c r="U104" s="687"/>
      <c r="V104" s="688"/>
      <c r="W104" s="688"/>
      <c r="AB104" s="741"/>
    </row>
    <row r="105" spans="1:28" s="642" customFormat="1" ht="18.75" x14ac:dyDescent="0.3">
      <c r="A105" s="683"/>
      <c r="B105" s="653"/>
      <c r="C105" s="681"/>
      <c r="D105" s="653"/>
      <c r="E105" s="653"/>
      <c r="F105" s="653"/>
      <c r="G105" s="654"/>
      <c r="H105" s="654"/>
      <c r="I105" s="654"/>
      <c r="J105" s="654"/>
      <c r="K105" s="687"/>
      <c r="L105" s="687"/>
      <c r="M105" s="687"/>
      <c r="N105" s="687"/>
      <c r="O105" s="687"/>
      <c r="P105" s="687"/>
      <c r="Q105" s="687"/>
      <c r="R105" s="687"/>
      <c r="S105" s="687"/>
      <c r="T105" s="687"/>
      <c r="U105" s="687"/>
      <c r="V105" s="688"/>
      <c r="W105" s="688"/>
      <c r="AB105" s="741"/>
    </row>
    <row r="106" spans="1:28" s="642" customFormat="1" ht="18.75" x14ac:dyDescent="0.3">
      <c r="A106" s="683"/>
      <c r="B106" s="653"/>
      <c r="C106" s="681"/>
      <c r="D106" s="653"/>
      <c r="E106" s="653"/>
      <c r="F106" s="653"/>
      <c r="G106" s="654"/>
      <c r="H106" s="654"/>
      <c r="I106" s="654"/>
      <c r="J106" s="654"/>
      <c r="K106" s="687"/>
      <c r="L106" s="687"/>
      <c r="M106" s="687"/>
      <c r="N106" s="687"/>
      <c r="O106" s="687"/>
      <c r="P106" s="687"/>
      <c r="Q106" s="687"/>
      <c r="R106" s="687"/>
      <c r="S106" s="687"/>
      <c r="T106" s="687"/>
      <c r="U106" s="687"/>
      <c r="V106" s="688"/>
      <c r="W106" s="688"/>
      <c r="AB106" s="741"/>
    </row>
    <row r="107" spans="1:28" s="642" customFormat="1" ht="18.75" x14ac:dyDescent="0.3">
      <c r="A107" s="683"/>
      <c r="B107" s="653"/>
      <c r="C107" s="681"/>
      <c r="D107" s="653"/>
      <c r="E107" s="653"/>
      <c r="F107" s="653"/>
      <c r="G107" s="654"/>
      <c r="H107" s="654"/>
      <c r="I107" s="654"/>
      <c r="J107" s="654"/>
      <c r="K107" s="687"/>
      <c r="L107" s="687"/>
      <c r="M107" s="687"/>
      <c r="N107" s="687"/>
      <c r="O107" s="687"/>
      <c r="P107" s="687"/>
      <c r="Q107" s="687"/>
      <c r="R107" s="687"/>
      <c r="S107" s="687"/>
      <c r="T107" s="687"/>
      <c r="U107" s="687"/>
      <c r="V107" s="688"/>
      <c r="W107" s="688"/>
      <c r="AB107" s="741"/>
    </row>
    <row r="108" spans="1:28" s="642" customFormat="1" ht="18.75" x14ac:dyDescent="0.3">
      <c r="A108" s="683"/>
      <c r="B108" s="653"/>
      <c r="C108" s="681"/>
      <c r="D108" s="653"/>
      <c r="E108" s="653"/>
      <c r="F108" s="653"/>
      <c r="G108" s="654"/>
      <c r="H108" s="654"/>
      <c r="I108" s="654"/>
      <c r="J108" s="654"/>
      <c r="K108" s="687"/>
      <c r="L108" s="687"/>
      <c r="M108" s="687"/>
      <c r="N108" s="687"/>
      <c r="O108" s="687"/>
      <c r="P108" s="687"/>
      <c r="Q108" s="687"/>
      <c r="R108" s="687"/>
      <c r="S108" s="687"/>
      <c r="T108" s="687"/>
      <c r="U108" s="687"/>
      <c r="V108" s="688"/>
      <c r="W108" s="688"/>
      <c r="AB108" s="741"/>
    </row>
    <row r="109" spans="1:28" s="642" customFormat="1" ht="18.75" x14ac:dyDescent="0.3">
      <c r="A109" s="683"/>
      <c r="B109" s="653"/>
      <c r="C109" s="681"/>
      <c r="D109" s="653"/>
      <c r="E109" s="653"/>
      <c r="F109" s="653"/>
      <c r="G109" s="654"/>
      <c r="H109" s="654"/>
      <c r="I109" s="654"/>
      <c r="J109" s="654"/>
      <c r="K109" s="687"/>
      <c r="L109" s="687"/>
      <c r="M109" s="687"/>
      <c r="N109" s="687"/>
      <c r="O109" s="687"/>
      <c r="P109" s="687"/>
      <c r="Q109" s="687"/>
      <c r="R109" s="687"/>
      <c r="S109" s="687"/>
      <c r="T109" s="687"/>
      <c r="U109" s="687"/>
      <c r="V109" s="688"/>
      <c r="W109" s="688"/>
      <c r="AB109" s="741"/>
    </row>
    <row r="110" spans="1:28" s="642" customFormat="1" ht="18.75" x14ac:dyDescent="0.3">
      <c r="A110" s="683"/>
      <c r="B110" s="653"/>
      <c r="C110" s="681"/>
      <c r="D110" s="653"/>
      <c r="E110" s="653"/>
      <c r="F110" s="653"/>
      <c r="G110" s="654"/>
      <c r="H110" s="654"/>
      <c r="I110" s="654"/>
      <c r="J110" s="654"/>
      <c r="K110" s="687"/>
      <c r="L110" s="687"/>
      <c r="M110" s="687"/>
      <c r="N110" s="687"/>
      <c r="O110" s="687"/>
      <c r="P110" s="687"/>
      <c r="Q110" s="687"/>
      <c r="R110" s="687"/>
      <c r="S110" s="687"/>
      <c r="T110" s="687"/>
      <c r="U110" s="687"/>
      <c r="V110" s="688"/>
      <c r="W110" s="688"/>
      <c r="AB110" s="741"/>
    </row>
    <row r="111" spans="1:28" s="642" customFormat="1" ht="18.75" x14ac:dyDescent="0.3">
      <c r="A111" s="683"/>
      <c r="B111" s="653"/>
      <c r="C111" s="681"/>
      <c r="D111" s="653"/>
      <c r="E111" s="653"/>
      <c r="F111" s="653"/>
      <c r="G111" s="654"/>
      <c r="H111" s="654"/>
      <c r="I111" s="654"/>
      <c r="J111" s="654"/>
      <c r="K111" s="687"/>
      <c r="L111" s="687"/>
      <c r="M111" s="687"/>
      <c r="N111" s="687"/>
      <c r="O111" s="687"/>
      <c r="P111" s="687"/>
      <c r="Q111" s="687"/>
      <c r="R111" s="687"/>
      <c r="S111" s="687"/>
      <c r="T111" s="687"/>
      <c r="U111" s="687"/>
      <c r="V111" s="688"/>
      <c r="W111" s="688"/>
      <c r="AB111" s="741"/>
    </row>
    <row r="112" spans="1:28" s="642" customFormat="1" ht="18.75" x14ac:dyDescent="0.3">
      <c r="A112" s="683"/>
      <c r="B112" s="653"/>
      <c r="C112" s="681"/>
      <c r="D112" s="653"/>
      <c r="E112" s="653"/>
      <c r="F112" s="653"/>
      <c r="G112" s="654"/>
      <c r="H112" s="654"/>
      <c r="I112" s="654"/>
      <c r="J112" s="654"/>
      <c r="K112" s="687"/>
      <c r="L112" s="687"/>
      <c r="M112" s="687"/>
      <c r="N112" s="687"/>
      <c r="O112" s="687"/>
      <c r="P112" s="687"/>
      <c r="Q112" s="687"/>
      <c r="R112" s="687"/>
      <c r="S112" s="687"/>
      <c r="T112" s="687"/>
      <c r="U112" s="687"/>
      <c r="V112" s="688"/>
      <c r="W112" s="688"/>
      <c r="AB112" s="741"/>
    </row>
    <row r="113" spans="1:31" s="642" customFormat="1" ht="18.75" x14ac:dyDescent="0.3">
      <c r="A113" s="683"/>
      <c r="B113" s="653"/>
      <c r="C113" s="681"/>
      <c r="D113" s="653"/>
      <c r="E113" s="653"/>
      <c r="F113" s="653"/>
      <c r="G113" s="654"/>
      <c r="H113" s="654"/>
      <c r="I113" s="654"/>
      <c r="J113" s="654"/>
      <c r="K113" s="687"/>
      <c r="L113" s="687"/>
      <c r="M113" s="687"/>
      <c r="N113" s="687"/>
      <c r="O113" s="687"/>
      <c r="P113" s="687"/>
      <c r="Q113" s="687"/>
      <c r="R113" s="687"/>
      <c r="S113" s="687"/>
      <c r="T113" s="687"/>
      <c r="U113" s="687"/>
      <c r="V113" s="688"/>
      <c r="W113" s="688"/>
      <c r="AB113" s="741"/>
    </row>
    <row r="114" spans="1:31" s="642" customFormat="1" ht="18.75" x14ac:dyDescent="0.3">
      <c r="A114" s="683"/>
      <c r="B114" s="653"/>
      <c r="C114" s="681"/>
      <c r="D114" s="653"/>
      <c r="E114" s="653"/>
      <c r="F114" s="653"/>
      <c r="G114" s="654"/>
      <c r="H114" s="654"/>
      <c r="I114" s="654"/>
      <c r="J114" s="654"/>
      <c r="K114" s="687"/>
      <c r="L114" s="687"/>
      <c r="M114" s="687"/>
      <c r="N114" s="687"/>
      <c r="O114" s="687"/>
      <c r="P114" s="687"/>
      <c r="Q114" s="687"/>
      <c r="R114" s="687"/>
      <c r="S114" s="687"/>
      <c r="T114" s="687"/>
      <c r="U114" s="687"/>
      <c r="V114" s="688"/>
      <c r="W114" s="688"/>
      <c r="AB114" s="741"/>
    </row>
    <row r="115" spans="1:31" s="642" customFormat="1" ht="18.75" x14ac:dyDescent="0.3">
      <c r="A115" s="683"/>
      <c r="B115" s="653"/>
      <c r="C115" s="681"/>
      <c r="D115" s="653"/>
      <c r="E115" s="653"/>
      <c r="F115" s="653"/>
      <c r="G115" s="654"/>
      <c r="H115" s="654"/>
      <c r="I115" s="654"/>
      <c r="J115" s="654"/>
      <c r="K115" s="687"/>
      <c r="L115" s="687"/>
      <c r="M115" s="687"/>
      <c r="N115" s="687"/>
      <c r="O115" s="687"/>
      <c r="P115" s="687"/>
      <c r="Q115" s="687"/>
      <c r="R115" s="687"/>
      <c r="S115" s="687"/>
      <c r="T115" s="687"/>
      <c r="U115" s="687"/>
      <c r="V115" s="688"/>
      <c r="W115" s="688"/>
      <c r="AB115" s="741"/>
    </row>
    <row r="116" spans="1:31" x14ac:dyDescent="0.25">
      <c r="Z116" s="642"/>
      <c r="AA116" s="642"/>
      <c r="AB116" s="741"/>
      <c r="AC116" s="642"/>
      <c r="AD116" s="642"/>
      <c r="AE116" s="642"/>
    </row>
    <row r="117" spans="1:31" x14ac:dyDescent="0.25">
      <c r="AA117" s="642"/>
      <c r="AB117" s="741"/>
      <c r="AC117" s="642"/>
      <c r="AD117" s="642"/>
    </row>
    <row r="118" spans="1:31" x14ac:dyDescent="0.25">
      <c r="AA118" s="642"/>
      <c r="AB118" s="741"/>
      <c r="AC118" s="642"/>
      <c r="AD118" s="642"/>
    </row>
    <row r="119" spans="1:31" x14ac:dyDescent="0.25">
      <c r="AA119" s="642"/>
      <c r="AB119" s="741"/>
      <c r="AC119" s="642"/>
      <c r="AD119" s="642"/>
    </row>
  </sheetData>
  <sheetProtection formatCells="0" selectLockedCells="1" autoFilter="0"/>
  <autoFilter ref="A7:W7"/>
  <mergeCells count="24">
    <mergeCell ref="Z32:AE87"/>
    <mergeCell ref="C1:I1"/>
    <mergeCell ref="A72:A75"/>
    <mergeCell ref="A8:A17"/>
    <mergeCell ref="A18:A26"/>
    <mergeCell ref="A27:A48"/>
    <mergeCell ref="A56:A68"/>
    <mergeCell ref="A69:A71"/>
    <mergeCell ref="AA9:AD9"/>
    <mergeCell ref="A78:A87"/>
    <mergeCell ref="S1:U1"/>
    <mergeCell ref="V1:X4"/>
    <mergeCell ref="X6:X7"/>
    <mergeCell ref="T6:W6"/>
    <mergeCell ref="Q6:S6"/>
    <mergeCell ref="C2:S4"/>
    <mergeCell ref="A76:A77"/>
    <mergeCell ref="B2:B4"/>
    <mergeCell ref="J1:K1"/>
    <mergeCell ref="L1:O1"/>
    <mergeCell ref="H6:J6"/>
    <mergeCell ref="K6:M6"/>
    <mergeCell ref="N6:P6"/>
    <mergeCell ref="A49:A55"/>
  </mergeCells>
  <printOptions gridLines="1"/>
  <pageMargins left="0.31496062992125984" right="0.19685039370078741" top="0.28999999999999998" bottom="0.3" header="0.2" footer="0.19685039370078741"/>
  <pageSetup paperSize="8" scale="38" fitToHeight="0" orientation="landscape"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pageSetUpPr fitToPage="1"/>
  </sheetPr>
  <dimension ref="A1:P798"/>
  <sheetViews>
    <sheetView tabSelected="1" zoomScale="55" zoomScaleNormal="55" workbookViewId="0">
      <pane xSplit="1" ySplit="1" topLeftCell="I224" activePane="bottomRight" state="frozen"/>
      <selection pane="topRight" activeCell="B1" sqref="B1"/>
      <selection pane="bottomLeft" activeCell="A2" sqref="A2"/>
      <selection pane="bottomRight" activeCell="J447" sqref="J447"/>
    </sheetView>
  </sheetViews>
  <sheetFormatPr defaultColWidth="9.140625" defaultRowHeight="15" x14ac:dyDescent="0.25"/>
  <cols>
    <col min="1" max="1" width="61.140625" style="191" hidden="1" customWidth="1"/>
    <col min="2" max="2" width="12.140625" style="192" hidden="1" customWidth="1"/>
    <col min="3" max="3" width="20" style="192" hidden="1" customWidth="1"/>
    <col min="4" max="4" width="18.5703125" style="192" hidden="1" customWidth="1"/>
    <col min="5" max="6" width="18.85546875" style="192" hidden="1" customWidth="1"/>
    <col min="7" max="7" width="18.85546875" style="330" hidden="1" customWidth="1"/>
    <col min="8" max="8" width="67.140625" style="565" customWidth="1"/>
    <col min="9" max="9" width="50.140625" style="330" customWidth="1"/>
    <col min="10" max="10" width="63.140625" style="330" customWidth="1"/>
    <col min="11" max="11" width="44.7109375" style="330" customWidth="1"/>
    <col min="12" max="12" width="44.28515625" style="330" hidden="1" customWidth="1"/>
    <col min="13" max="13" width="4" style="192" customWidth="1"/>
    <col min="14" max="14" width="104.7109375" style="198" customWidth="1"/>
    <col min="15" max="15" width="0" style="192" hidden="1" customWidth="1"/>
    <col min="16" max="16" width="104.5703125" style="192" customWidth="1"/>
    <col min="17" max="16384" width="9.140625" style="192"/>
  </cols>
  <sheetData>
    <row r="1" spans="1:14" s="191" customFormat="1" ht="39.75" customHeight="1" thickBot="1" x14ac:dyDescent="0.3">
      <c r="A1" s="199" t="s">
        <v>2886</v>
      </c>
      <c r="B1" s="199" t="s">
        <v>1157</v>
      </c>
      <c r="C1" s="199" t="s">
        <v>1164</v>
      </c>
      <c r="D1" s="200" t="s">
        <v>63</v>
      </c>
      <c r="E1" s="200" t="s">
        <v>64</v>
      </c>
      <c r="F1" s="200" t="s">
        <v>65</v>
      </c>
      <c r="G1" s="200" t="s">
        <v>66</v>
      </c>
      <c r="H1" s="566" t="s">
        <v>2889</v>
      </c>
      <c r="I1" s="200" t="s">
        <v>67</v>
      </c>
      <c r="J1" s="200" t="s">
        <v>68</v>
      </c>
      <c r="K1" s="200" t="s">
        <v>69</v>
      </c>
      <c r="L1" s="200" t="s">
        <v>70</v>
      </c>
      <c r="M1" s="338"/>
      <c r="N1" s="337" t="s">
        <v>2299</v>
      </c>
    </row>
    <row r="2" spans="1:14" ht="21" customHeight="1" x14ac:dyDescent="0.25">
      <c r="A2" s="201" t="s">
        <v>314</v>
      </c>
      <c r="B2" s="202">
        <v>2</v>
      </c>
      <c r="C2" s="203" t="s">
        <v>1158</v>
      </c>
      <c r="D2" s="202"/>
      <c r="E2" s="202"/>
      <c r="F2" s="202"/>
      <c r="G2" s="413"/>
      <c r="H2" s="201" t="s">
        <v>314</v>
      </c>
      <c r="I2" s="1029" t="e">
        <f>IF(IF($I$1&lt;&gt;'GMPP Return'!$F$25,HLOOKUP('GMPP Return'!$C$25,'[3]1617-Q1'!$B$1:$HA$1000,B2,FALSE),INeIRECT("'" &amp; $C$1 &amp; "'!" &amp; C2))="","",IF($I$1&lt;&gt;'GMPP Return'!$F$25,HLOOKUP('GMPP Return'!$C$25,'[4]1617-Q1'!$B$1:$HA$1000,B2,FALSE),INeIRECT("'" &amp; $C$1 &amp; "'!" &amp; C2)))</f>
        <v>#N/A</v>
      </c>
      <c r="J2" s="1030" t="e">
        <f ca="1">IF(IF($J$1&lt;&gt;'GMPP Return'!$F$25,HLOOKUP('GMPP Return'!$C$25,'[5]1617-Q2'!$B$1:$HA$1000,B2,FALSE),INDIRECT("'" &amp; $C$1 &amp; "'!" &amp; C2))="","",IF($J$1&lt;&gt;'GMPP Return'!$F$25,HLOOKUP('GMPP Return'!$C$25,'[5]1617-Q2'!$B$1:$HA$1000,B2,FALSE),INDIRECT("'" &amp; $C$1 &amp; "'!" &amp; C2)))</f>
        <v>#N/A</v>
      </c>
      <c r="K2" s="417" t="str">
        <f ca="1">IF(IF($K$1&lt;&gt;'GMPP Return'!$F$25,HLOOKUP('GMPP Return'!$C$25,'[5]1617-Q3'!$B$1:$HA$1000,B2,FALSE),INDIRECT("'" &amp; $C$1 &amp; "'!" &amp; C2))="","",IF($K$1&lt;&gt;'GMPP Return'!$F$25,HLOOKUP('GMPP Return'!$C$25,'[5]1617-Q3'!$B$1:$HA$1000,B2,FALSE),INDIRECT("'" &amp; $C$1 &amp; "'!" &amp; C2)))</f>
        <v/>
      </c>
      <c r="L2" s="319" t="s">
        <v>2346</v>
      </c>
      <c r="M2" s="302"/>
      <c r="N2" s="339"/>
    </row>
    <row r="3" spans="1:14" ht="24.75" customHeight="1" x14ac:dyDescent="0.25">
      <c r="A3" s="204" t="s">
        <v>334</v>
      </c>
      <c r="B3" s="142">
        <v>3</v>
      </c>
      <c r="C3" s="193" t="s">
        <v>1159</v>
      </c>
      <c r="D3" s="142"/>
      <c r="E3" s="142"/>
      <c r="F3" s="142"/>
      <c r="G3" s="414"/>
      <c r="H3" s="204" t="s">
        <v>334</v>
      </c>
      <c r="I3" s="1031" t="e">
        <f ca="1">IF(IF($I$1&lt;&gt;'GMPP Return'!$F$25,HLOOKUP('GMPP Return'!$C$25,'[5]1617-Q1'!$B$1:$HA$1000,B3,FALSE),INDIRECT("'" &amp; $C$1 &amp; "'!" &amp; C3))="","",IF($I$1&lt;&gt;'GMPP Return'!$F$25,HLOOKUP('GMPP Return'!$C$25,'[5]1617-Q1'!$B$1:$HA$1000,B3,FALSE),INDIRECT("'" &amp; $C$1 &amp; "'!" &amp; C3)))</f>
        <v>#N/A</v>
      </c>
      <c r="J3" s="1032" t="e">
        <f ca="1">IF(IF($J$1&lt;&gt;'GMPP Return'!$F$25,HLOOKUP('GMPP Return'!$C$25,'[5]1617-Q2'!$B$1:$HA$1000,B3,FALSE),INDIRECT("'" &amp; $C$1 &amp; "'!" &amp; C3))="","",IF($J$1&lt;&gt;'GMPP Return'!$F$25,HLOOKUP('GMPP Return'!$C$25,'[5]1617-Q2'!$B$1:$HA$1000,B3,FALSE),INDIRECT("'" &amp; $C$1 &amp; "'!" &amp; C3)))</f>
        <v>#N/A</v>
      </c>
      <c r="K3" s="416" t="str">
        <f ca="1">IF(IF($K$1&lt;&gt;'GMPP Return'!$F$25,HLOOKUP('GMPP Return'!$C$25,'[5]1617-Q3'!$B$1:$HA$1000,B3,FALSE),INDIRECT("'" &amp; $C$1 &amp; "'!" &amp; C3))="","",IF($K$1&lt;&gt;'GMPP Return'!$F$25,HLOOKUP('GMPP Return'!$C$25,'[5]1617-Q3'!$B$1:$HA$1000,B3,FALSE),INDIRECT("'" &amp; $C$1 &amp; "'!" &amp; C3)))</f>
        <v/>
      </c>
      <c r="L3" s="320" t="s">
        <v>2347</v>
      </c>
      <c r="M3" s="302"/>
      <c r="N3" s="340"/>
    </row>
    <row r="4" spans="1:14" ht="27.75" customHeight="1" x14ac:dyDescent="0.25">
      <c r="A4" s="204" t="s">
        <v>373</v>
      </c>
      <c r="B4" s="142">
        <v>4</v>
      </c>
      <c r="C4" s="193" t="s">
        <v>1160</v>
      </c>
      <c r="D4" s="142"/>
      <c r="E4" s="142"/>
      <c r="F4" s="142"/>
      <c r="G4" s="414"/>
      <c r="H4" s="204" t="s">
        <v>373</v>
      </c>
      <c r="I4" s="1031" t="e">
        <f ca="1">IF(IF($I$1&lt;&gt;'GMPP Return'!$F$25,HLOOKUP('GMPP Return'!$C$25,'[5]1617-Q1'!$B$1:$HA$1000,B4,FALSE),INDIRECT("'" &amp; $C$1 &amp; "'!" &amp; C4))="","",IF($I$1&lt;&gt;'GMPP Return'!$F$25,HLOOKUP('GMPP Return'!$C$25,'[5]1617-Q1'!$B$1:$HA$1000,B4,FALSE),INDIRECT("'" &amp; $C$1 &amp; "'!" &amp; C4)))</f>
        <v>#N/A</v>
      </c>
      <c r="J4" s="1032" t="e">
        <f ca="1">IF(IF($J$1&lt;&gt;'GMPP Return'!$F$25,HLOOKUP('GMPP Return'!$C$25,'[5]1617-Q2'!$B$1:$HA$1000,B4,FALSE),INDIRECT("'" &amp; $C$1 &amp; "'!" &amp; C4))="","",IF($J$1&lt;&gt;'GMPP Return'!$F$25,HLOOKUP('GMPP Return'!$C$25,'[5]1617-Q2'!$B$1:$HA$1000,B4,FALSE),INDIRECT("'" &amp; $C$1 &amp; "'!" &amp; C4)))</f>
        <v>#N/A</v>
      </c>
      <c r="K4" s="416" t="str">
        <f ca="1">IF(IF($K$1&lt;&gt;'GMPP Return'!$F$25,HLOOKUP('GMPP Return'!$C$25,'[5]1617-Q3'!$B$1:$HA$1000,B4,FALSE),INDIRECT("'" &amp; $C$1 &amp; "'!" &amp; C4))="","",IF($K$1&lt;&gt;'GMPP Return'!$F$25,HLOOKUP('GMPP Return'!$C$25,'[5]1617-Q3'!$B$1:$HA$1000,B4,FALSE),INDIRECT("'" &amp; $C$1 &amp; "'!" &amp; C4)))</f>
        <v/>
      </c>
      <c r="L4" s="320" t="s">
        <v>2348</v>
      </c>
      <c r="M4" s="302"/>
      <c r="N4" s="340"/>
    </row>
    <row r="5" spans="1:14" ht="24.75" customHeight="1" x14ac:dyDescent="0.25">
      <c r="A5" s="204" t="s">
        <v>342</v>
      </c>
      <c r="B5" s="142">
        <v>5</v>
      </c>
      <c r="C5" s="193" t="s">
        <v>1165</v>
      </c>
      <c r="D5" s="142"/>
      <c r="E5" s="142"/>
      <c r="F5" s="142"/>
      <c r="G5" s="414"/>
      <c r="H5" s="204" t="s">
        <v>342</v>
      </c>
      <c r="I5" s="1031" t="e">
        <f ca="1">IF(IF($I$1&lt;&gt;'GMPP Return'!$F$25,HLOOKUP('GMPP Return'!$C$25,'[5]1617-Q1'!$B$1:$HA$1000,B5,FALSE),INDIRECT("'" &amp; $C$1 &amp; "'!" &amp; C5))="","",IF($I$1&lt;&gt;'GMPP Return'!$F$25,HLOOKUP('GMPP Return'!$C$25,'[5]1617-Q1'!$B$1:$HA$1000,B5,FALSE),INDIRECT("'" &amp; $C$1 &amp; "'!" &amp; C5)))</f>
        <v>#N/A</v>
      </c>
      <c r="J5" s="1032" t="e">
        <f ca="1">IF(IF($J$1&lt;&gt;'GMPP Return'!$F$25,HLOOKUP('GMPP Return'!$C$25,'[5]1617-Q2'!$B$1:$HA$1000,B5,FALSE),INDIRECT("'" &amp; $C$1 &amp; "'!" &amp; C5))="","",IF($J$1&lt;&gt;'GMPP Return'!$F$25,HLOOKUP('GMPP Return'!$C$25,'[5]1617-Q2'!$B$1:$HA$1000,B5,FALSE),INDIRECT("'" &amp; $C$1 &amp; "'!" &amp; C5)))</f>
        <v>#N/A</v>
      </c>
      <c r="K5" s="416" t="str">
        <f ca="1">IF(IF($K$1&lt;&gt;'GMPP Return'!$F$25,HLOOKUP('GMPP Return'!$C$25,'[5]1617-Q3'!$B$1:$HA$1000,B5,FALSE),INDIRECT("'" &amp; $C$1 &amp; "'!" &amp; C5))="","",IF($K$1&lt;&gt;'GMPP Return'!$F$25,HLOOKUP('GMPP Return'!$C$25,'[5]1617-Q3'!$B$1:$HA$1000,B5,FALSE),INDIRECT("'" &amp; $C$1 &amp; "'!" &amp; C5)))</f>
        <v/>
      </c>
      <c r="L5" s="320" t="s">
        <v>2349</v>
      </c>
      <c r="M5" s="302"/>
      <c r="N5" s="340"/>
    </row>
    <row r="6" spans="1:14" ht="30" customHeight="1" x14ac:dyDescent="0.25">
      <c r="A6" s="204" t="s">
        <v>351</v>
      </c>
      <c r="B6" s="142">
        <v>6</v>
      </c>
      <c r="C6" s="193" t="s">
        <v>1161</v>
      </c>
      <c r="D6" s="142"/>
      <c r="E6" s="142"/>
      <c r="F6" s="142"/>
      <c r="G6" s="414"/>
      <c r="H6" s="204" t="s">
        <v>351</v>
      </c>
      <c r="I6" s="1031" t="e">
        <f ca="1">IF(IF($I$1&lt;&gt;'GMPP Return'!$F$25,HLOOKUP('GMPP Return'!$C$25,'[5]1617-Q1'!$B$1:$HA$1000,B6,FALSE),INDIRECT("'" &amp; $C$1 &amp; "'!" &amp; C6))="","",IF($I$1&lt;&gt;'GMPP Return'!$F$25,HLOOKUP('GMPP Return'!$C$25,'[5]1617-Q1'!$B$1:$HA$1000,B6,FALSE),INDIRECT("'" &amp; $C$1 &amp; "'!" &amp; C6)))</f>
        <v>#N/A</v>
      </c>
      <c r="J6" s="1032" t="e">
        <f ca="1">IF(IF($J$1&lt;&gt;'GMPP Return'!$F$25,HLOOKUP('GMPP Return'!$C$25,'[5]1617-Q2'!$B$1:$HA$1000,B6,FALSE),INDIRECT("'" &amp; $C$1 &amp; "'!" &amp; C6))="","",IF($J$1&lt;&gt;'GMPP Return'!$F$25,HLOOKUP('GMPP Return'!$C$25,'[5]1617-Q2'!$B$1:$HA$1000,B6,FALSE),INDIRECT("'" &amp; $C$1 &amp; "'!" &amp; C6)))</f>
        <v>#N/A</v>
      </c>
      <c r="K6" s="416" t="str">
        <f ca="1">IF(IF($K$1&lt;&gt;'GMPP Return'!$F$25,HLOOKUP('GMPP Return'!$C$25,'[5]1617-Q3'!$B$1:$HA$1000,B6,FALSE),INDIRECT("'" &amp; $C$1 &amp; "'!" &amp; C6))="","",IF($K$1&lt;&gt;'GMPP Return'!$F$25,HLOOKUP('GMPP Return'!$C$25,'[5]1617-Q3'!$B$1:$HA$1000,B6,FALSE),INDIRECT("'" &amp; $C$1 &amp; "'!" &amp; C6)))</f>
        <v/>
      </c>
      <c r="L6" s="320" t="s">
        <v>2350</v>
      </c>
      <c r="M6" s="302"/>
      <c r="N6" s="340"/>
    </row>
    <row r="7" spans="1:14" ht="28.5" customHeight="1" x14ac:dyDescent="0.25">
      <c r="A7" s="204" t="s">
        <v>342</v>
      </c>
      <c r="B7" s="142">
        <v>7</v>
      </c>
      <c r="C7" s="193" t="s">
        <v>1162</v>
      </c>
      <c r="D7" s="142"/>
      <c r="E7" s="142"/>
      <c r="F7" s="142"/>
      <c r="G7" s="414"/>
      <c r="H7" s="204" t="s">
        <v>342</v>
      </c>
      <c r="I7" s="1031" t="e">
        <f ca="1">IF(IF($I$1&lt;&gt;'GMPP Return'!$F$25,HLOOKUP('GMPP Return'!$C$25,'[5]1617-Q1'!$B$1:$HA$1000,B7,FALSE),INDIRECT("'" &amp; $C$1 &amp; "'!" &amp; C7))="","",IF($I$1&lt;&gt;'GMPP Return'!$F$25,HLOOKUP('GMPP Return'!$C$25,'[5]1617-Q1'!$B$1:$HA$1000,B7,FALSE),INDIRECT("'" &amp; $C$1 &amp; "'!" &amp; C7)))</f>
        <v>#N/A</v>
      </c>
      <c r="J7" s="1032" t="e">
        <f ca="1">IF(IF($J$1&lt;&gt;'GMPP Return'!$F$25,HLOOKUP('GMPP Return'!$C$25,'[5]1617-Q2'!$B$1:$HA$1000,B7,FALSE),INDIRECT("'" &amp; $C$1 &amp; "'!" &amp; C7))="","",IF($J$1&lt;&gt;'GMPP Return'!$F$25,HLOOKUP('GMPP Return'!$C$25,'[5]1617-Q2'!$B$1:$HA$1000,B7,FALSE),INDIRECT("'" &amp; $C$1 &amp; "'!" &amp; C7)))</f>
        <v>#N/A</v>
      </c>
      <c r="K7" s="416" t="str">
        <f ca="1">IF(IF($K$1&lt;&gt;'GMPP Return'!$F$25,HLOOKUP('GMPP Return'!$C$25,'[5]1617-Q3'!$B$1:$HA$1000,B7,FALSE),INDIRECT("'" &amp; $C$1 &amp; "'!" &amp; C7))="","",IF($K$1&lt;&gt;'GMPP Return'!$F$25,HLOOKUP('GMPP Return'!$C$25,'[5]1617-Q3'!$B$1:$HA$1000,B7,FALSE),INDIRECT("'" &amp; $C$1 &amp; "'!" &amp; C7)))</f>
        <v/>
      </c>
      <c r="L7" s="320" t="s">
        <v>2351</v>
      </c>
      <c r="M7" s="302"/>
      <c r="N7" s="340"/>
    </row>
    <row r="8" spans="1:14" s="194" customFormat="1" ht="30.75" customHeight="1" thickBot="1" x14ac:dyDescent="0.3">
      <c r="A8" s="205" t="s">
        <v>414</v>
      </c>
      <c r="B8" s="206">
        <v>8</v>
      </c>
      <c r="C8" s="207" t="s">
        <v>1163</v>
      </c>
      <c r="D8" s="208"/>
      <c r="E8" s="208"/>
      <c r="F8" s="208"/>
      <c r="G8" s="415"/>
      <c r="H8" s="825" t="s">
        <v>414</v>
      </c>
      <c r="I8" s="1033" t="e">
        <f ca="1">IF(IF($I$1&lt;&gt;'GMPP Return'!$F$25,HLOOKUP('GMPP Return'!$C$25,'[5]1617-Q1'!$B$1:$HA$1000,B8,FALSE),INDIRECT("'" &amp; $C$1 &amp; "'!" &amp; C8))="","",IF($I$1&lt;&gt;'GMPP Return'!$F$25,HLOOKUP('GMPP Return'!$C$25,'[5]1617-Q1'!$B$1:$HA$1000,B8,FALSE),INDIRECT("'" &amp; $C$1 &amp; "'!" &amp; C8)))</f>
        <v>#N/A</v>
      </c>
      <c r="J8" s="1034" t="e">
        <f ca="1">IF(IF($J$1&lt;&gt;'GMPP Return'!$F$25,HLOOKUP('GMPP Return'!$C$25,'[5]1617-Q2'!$B$1:$HA$1000,B8,FALSE),INDIRECT("'" &amp; $C$1 &amp; "'!" &amp; C8))="","",IF($J$1&lt;&gt;'GMPP Return'!$F$25,HLOOKUP('GMPP Return'!$C$25,'[5]1617-Q2'!$B$1:$HA$1000,B8,FALSE),INDIRECT("'" &amp; $C$1 &amp; "'!" &amp; C8)))</f>
        <v>#N/A</v>
      </c>
      <c r="K8" s="469">
        <f ca="1">IF(IF($K$1&lt;&gt;'GMPP Return'!$F$25,HLOOKUP('GMPP Return'!$C$25,'[5]1617-Q3'!$B$1:$HA$1000,B8,FALSE),INDIRECT("'" &amp; $C$1 &amp; "'!" &amp; C8))="","",IF($K$1&lt;&gt;'GMPP Return'!$F$25,HLOOKUP('GMPP Return'!$C$25,'[5]1617-Q3'!$B$1:$HA$1000,B8,FALSE),INDIRECT("'" &amp; $C$1 &amp; "'!" &amp; C8)))</f>
        <v>42735</v>
      </c>
      <c r="L8" s="470" t="s">
        <v>2352</v>
      </c>
      <c r="M8" s="303"/>
      <c r="N8" s="341"/>
    </row>
    <row r="9" spans="1:14" ht="26.25" customHeight="1" x14ac:dyDescent="0.25">
      <c r="A9" s="209" t="s">
        <v>433</v>
      </c>
      <c r="B9" s="210">
        <v>9</v>
      </c>
      <c r="C9" s="211" t="s">
        <v>1166</v>
      </c>
      <c r="D9" s="210"/>
      <c r="E9" s="210"/>
      <c r="F9" s="210"/>
      <c r="G9" s="419"/>
      <c r="H9" s="805" t="s">
        <v>433</v>
      </c>
      <c r="I9" s="1035" t="e">
        <f ca="1">IF(IF($I$1&lt;&gt;'GMPP Return'!$F$25,HLOOKUP('GMPP Return'!$C$25,'[5]1617-Q1'!$B$1:$HA$1000,B9,FALSE),INDIRECT("'" &amp; $C$1 &amp; "'!" &amp; C9))="","",IF($I$1&lt;&gt;'GMPP Return'!$F$25,HLOOKUP('GMPP Return'!$C$25,'[5]1617-Q1'!$B$1:$HA$1000,B9,FALSE),INDIRECT("'" &amp; $C$1 &amp; "'!" &amp; C9)))</f>
        <v>#N/A</v>
      </c>
      <c r="J9" s="1036" t="e">
        <f ca="1">IF(IF($J$1&lt;&gt;'GMPP Return'!$F$25,HLOOKUP('GMPP Return'!$C$25,'[5]1617-Q2'!$B$1:$HA$1000,B9,FALSE),INDIRECT("'" &amp; $C$1 &amp; "'!" &amp; C9))="","",IF($J$1&lt;&gt;'GMPP Return'!$F$25,HLOOKUP('GMPP Return'!$C$25,'[5]1617-Q2'!$B$1:$HA$1000,B9,FALSE),INDIRECT("'" &amp; $C$1 &amp; "'!" &amp; C9)))</f>
        <v>#N/A</v>
      </c>
      <c r="K9" s="421" t="str">
        <f ca="1">IF(IF($K$1&lt;&gt;'GMPP Return'!$F$25,HLOOKUP('GMPP Return'!$C$25,'[5]1617-Q3'!$B$1:$HA$1000,B9,FALSE),INDIRECT("'" &amp; $C$1 &amp; "'!" &amp; C9))="","",IF($K$1&lt;&gt;'GMPP Return'!$F$25,HLOOKUP('GMPP Return'!$C$25,'[5]1617-Q3'!$B$1:$HA$1000,B9,FALSE),INDIRECT("'" &amp; $C$1 &amp; "'!" &amp; C9)))</f>
        <v/>
      </c>
      <c r="L9" s="321" t="s">
        <v>2353</v>
      </c>
      <c r="M9" s="302"/>
      <c r="N9" s="339"/>
    </row>
    <row r="10" spans="1:14" ht="28.5" customHeight="1" x14ac:dyDescent="0.25">
      <c r="A10" s="212" t="s">
        <v>374</v>
      </c>
      <c r="B10" s="143">
        <v>10</v>
      </c>
      <c r="C10" s="195" t="s">
        <v>1167</v>
      </c>
      <c r="D10" s="143"/>
      <c r="E10" s="143"/>
      <c r="F10" s="143"/>
      <c r="G10" s="420"/>
      <c r="H10" s="806" t="s">
        <v>374</v>
      </c>
      <c r="I10" s="1037" t="e">
        <f ca="1">IF(IF($I$1&lt;&gt;'GMPP Return'!$F$25,HLOOKUP('GMPP Return'!$C$25,'[5]1617-Q1'!$B$1:$HA$1000,B10,FALSE),INDIRECT("'" &amp; $C$1 &amp; "'!" &amp; C10))="","",IF($I$1&lt;&gt;'GMPP Return'!$F$25,HLOOKUP('GMPP Return'!$C$25,'[5]1617-Q1'!$B$1:$HA$1000,B10,FALSE),INDIRECT("'" &amp; $C$1 &amp; "'!" &amp; C10)))</f>
        <v>#N/A</v>
      </c>
      <c r="J10" s="1038" t="e">
        <f ca="1">IF(IF($J$1&lt;&gt;'GMPP Return'!$F$25,HLOOKUP('GMPP Return'!$C$25,'[5]1617-Q2'!$B$1:$HA$1000,B10,FALSE),INDIRECT("'" &amp; $C$1 &amp; "'!" &amp; C10))="","",IF($J$1&lt;&gt;'GMPP Return'!$F$25,HLOOKUP('GMPP Return'!$C$25,'[5]1617-Q2'!$B$1:$HA$1000,B10,FALSE),INDIRECT("'" &amp; $C$1 &amp; "'!" &amp; C10)))</f>
        <v>#N/A</v>
      </c>
      <c r="K10" s="422" t="str">
        <f ca="1">IF(IF($K$1&lt;&gt;'GMPP Return'!$F$25,HLOOKUP('GMPP Return'!$C$25,'[5]1617-Q3'!$B$1:$HA$1000,B10,FALSE),INDIRECT("'" &amp; $C$1 &amp; "'!" &amp; C10))="","",IF($K$1&lt;&gt;'GMPP Return'!$F$25,HLOOKUP('GMPP Return'!$C$25,'[5]1617-Q3'!$B$1:$HA$1000,B10,FALSE),INDIRECT("'" &amp; $C$1 &amp; "'!" &amp; C10)))</f>
        <v/>
      </c>
      <c r="L10" s="322" t="s">
        <v>2354</v>
      </c>
      <c r="M10" s="302"/>
      <c r="N10" s="342" t="str">
        <f ca="1">IF(K10="","",IF(K10&lt;&gt;J10,"CHANGED SINCE LAST QUARTER",""))</f>
        <v/>
      </c>
    </row>
    <row r="11" spans="1:14" ht="32.25" customHeight="1" x14ac:dyDescent="0.25">
      <c r="A11" s="212" t="s">
        <v>435</v>
      </c>
      <c r="B11" s="143">
        <v>11</v>
      </c>
      <c r="C11" s="195" t="s">
        <v>1815</v>
      </c>
      <c r="D11" s="143"/>
      <c r="E11" s="143"/>
      <c r="F11" s="143"/>
      <c r="G11" s="420"/>
      <c r="H11" s="806" t="s">
        <v>435</v>
      </c>
      <c r="I11" s="1037" t="e">
        <f ca="1">IF(IF($I$1&lt;&gt;'GMPP Return'!$F$25,HLOOKUP('GMPP Return'!$C$25,'[5]1617-Q1'!$B$1:$HA$1000,B11,FALSE),INDIRECT("'" &amp; $C$1 &amp; "'!" &amp; C11))="","",IF($I$1&lt;&gt;'GMPP Return'!$F$25,HLOOKUP('GMPP Return'!$C$25,'[5]1617-Q1'!$B$1:$HA$1000,B11,FALSE),INDIRECT("'" &amp; $C$1 &amp; "'!" &amp; C11)))</f>
        <v>#N/A</v>
      </c>
      <c r="J11" s="1038" t="e">
        <f ca="1">IF(IF($J$1&lt;&gt;'GMPP Return'!$F$25,HLOOKUP('GMPP Return'!$C$25,'[5]1617-Q2'!$B$1:$HA$1000,B11,FALSE),INDIRECT("'" &amp; $C$1 &amp; "'!" &amp; C11))="","",IF($J$1&lt;&gt;'GMPP Return'!$F$25,HLOOKUP('GMPP Return'!$C$25,'[5]1617-Q2'!$B$1:$HA$1000,B11,FALSE),INDIRECT("'" &amp; $C$1 &amp; "'!" &amp; C11)))</f>
        <v>#N/A</v>
      </c>
      <c r="K11" s="422" t="str">
        <f ca="1">IF(IF($K$1&lt;&gt;'GMPP Return'!$F$25,HLOOKUP('GMPP Return'!$C$25,'[5]1617-Q3'!$B$1:$HA$1000,B11,FALSE),INDIRECT("'" &amp; $C$1 &amp; "'!" &amp; C11))="","",IF($K$1&lt;&gt;'GMPP Return'!$F$25,HLOOKUP('GMPP Return'!$C$25,'[5]1617-Q3'!$B$1:$HA$1000,B11,FALSE),INDIRECT("'" &amp; $C$1 &amp; "'!" &amp; C11)))</f>
        <v>Q3 1617</v>
      </c>
      <c r="L11" s="322" t="s">
        <v>2355</v>
      </c>
      <c r="M11" s="302"/>
      <c r="N11" s="340"/>
    </row>
    <row r="12" spans="1:14" ht="21" customHeight="1" x14ac:dyDescent="0.25">
      <c r="A12" s="212" t="s">
        <v>434</v>
      </c>
      <c r="B12" s="143">
        <v>12</v>
      </c>
      <c r="C12" s="195" t="s">
        <v>1168</v>
      </c>
      <c r="D12" s="143"/>
      <c r="E12" s="143"/>
      <c r="F12" s="143"/>
      <c r="G12" s="420"/>
      <c r="H12" s="806" t="s">
        <v>434</v>
      </c>
      <c r="I12" s="1037" t="e">
        <f ca="1">IF(IF($I$1&lt;&gt;'GMPP Return'!$F$25,HLOOKUP('GMPP Return'!$C$25,'[5]1617-Q1'!$B$1:$HA$1000,B12,FALSE),INDIRECT("'" &amp; $C$1 &amp; "'!" &amp; C12))="","",IF($I$1&lt;&gt;'GMPP Return'!$F$25,HLOOKUP('GMPP Return'!$C$25,'[5]1617-Q1'!$B$1:$HA$1000,B12,FALSE),INDIRECT("'" &amp; $C$1 &amp; "'!" &amp; C12)))</f>
        <v>#N/A</v>
      </c>
      <c r="J12" s="1038" t="e">
        <f ca="1">IF(IF($J$1&lt;&gt;'GMPP Return'!$F$25,HLOOKUP('GMPP Return'!$C$25,'[5]1617-Q2'!$B$1:$HA$1000,B12,FALSE),INDIRECT("'" &amp; $C$1 &amp; "'!" &amp; C12))="","",IF($J$1&lt;&gt;'GMPP Return'!$F$25,HLOOKUP('GMPP Return'!$C$25,'[5]1617-Q2'!$B$1:$HA$1000,B12,FALSE),INDIRECT("'" &amp; $C$1 &amp; "'!" &amp; C12)))</f>
        <v>#N/A</v>
      </c>
      <c r="K12" s="422" t="str">
        <f ca="1">IF(IF($K$1&lt;&gt;'GMPP Return'!$F$25,HLOOKUP('GMPP Return'!$C$25,'[5]1617-Q3'!$B$1:$HA$1000,B12,FALSE),INDIRECT("'" &amp; $C$1 &amp; "'!" &amp; C12))="","",IF($K$1&lt;&gt;'GMPP Return'!$F$25,HLOOKUP('GMPP Return'!$C$25,'[5]1617-Q3'!$B$1:$HA$1000,B12,FALSE),INDIRECT("'" &amp; $C$1 &amp; "'!" &amp; C12)))</f>
        <v/>
      </c>
      <c r="L12" s="322" t="s">
        <v>2356</v>
      </c>
      <c r="M12" s="302"/>
      <c r="N12" s="340"/>
    </row>
    <row r="13" spans="1:14" ht="28.5" customHeight="1" x14ac:dyDescent="0.25">
      <c r="A13" s="212" t="s">
        <v>177</v>
      </c>
      <c r="B13" s="143">
        <v>13</v>
      </c>
      <c r="C13" s="195" t="s">
        <v>1808</v>
      </c>
      <c r="D13" s="143"/>
      <c r="E13" s="143"/>
      <c r="F13" s="143"/>
      <c r="G13" s="420"/>
      <c r="H13" s="806" t="s">
        <v>177</v>
      </c>
      <c r="I13" s="1037" t="e">
        <f ca="1">IF(IF($I$1&lt;&gt;'GMPP Return'!$F$25,HLOOKUP('GMPP Return'!$C$25,'[5]1617-Q1'!$B$1:$HA$1000,B13,FALSE),INDIRECT("'" &amp; $C$1 &amp; "'!" &amp; C13))="","",IF($I$1&lt;&gt;'GMPP Return'!$F$25,HLOOKUP('GMPP Return'!$C$25,'[5]1617-Q1'!$B$1:$HA$1000,B13,FALSE),INDIRECT("'" &amp; $C$1 &amp; "'!" &amp; C13)))</f>
        <v>#N/A</v>
      </c>
      <c r="J13" s="1038" t="e">
        <f ca="1">IF(IF($J$1&lt;&gt;'GMPP Return'!$F$25,HLOOKUP('GMPP Return'!$C$25,'[5]1617-Q2'!$B$1:$HA$1000,B13,FALSE),INDIRECT("'" &amp; $C$1 &amp; "'!" &amp; C13))="","",IF($J$1&lt;&gt;'GMPP Return'!$F$25,HLOOKUP('GMPP Return'!$C$25,'[5]1617-Q2'!$B$1:$HA$1000,B13,FALSE),INDIRECT("'" &amp; $C$1 &amp; "'!" &amp; C13)))</f>
        <v>#N/A</v>
      </c>
      <c r="K13" s="422" t="str">
        <f ca="1">IF(IF($K$1&lt;&gt;'GMPP Return'!$F$25,HLOOKUP('GMPP Return'!$C$25,'[5]1617-Q3'!$B$1:$HA$1000,B13,FALSE),INDIRECT("'" &amp; $C$1 &amp; "'!" &amp; C13))="","",IF($K$1&lt;&gt;'GMPP Return'!$F$25,HLOOKUP('GMPP Return'!$C$25,'[5]1617-Q3'!$B$1:$HA$1000,B13,FALSE),INDIRECT("'" &amp; $C$1 &amp; "'!" &amp; C13)))</f>
        <v/>
      </c>
      <c r="L13" s="322" t="s">
        <v>2357</v>
      </c>
      <c r="M13" s="302"/>
      <c r="N13" s="342" t="str">
        <f ca="1">IF(K13="","",IF(K13&lt;&gt;J13,"CHANGED SINCE LAST QUARTER",""))</f>
        <v/>
      </c>
    </row>
    <row r="14" spans="1:14" ht="26.25" customHeight="1" x14ac:dyDescent="0.25">
      <c r="A14" s="212" t="s">
        <v>401</v>
      </c>
      <c r="B14" s="143">
        <v>14</v>
      </c>
      <c r="C14" s="195" t="s">
        <v>1809</v>
      </c>
      <c r="D14" s="143"/>
      <c r="E14" s="143"/>
      <c r="F14" s="143"/>
      <c r="G14" s="420"/>
      <c r="H14" s="806" t="s">
        <v>401</v>
      </c>
      <c r="I14" s="1037" t="e">
        <f ca="1">IF(IF($I$1&lt;&gt;'GMPP Return'!$F$25,HLOOKUP('GMPP Return'!$C$25,'[5]1617-Q1'!$B$1:$HA$1000,B14,FALSE),INDIRECT("'" &amp; $C$1 &amp; "'!" &amp; C14))="","",IF($I$1&lt;&gt;'GMPP Return'!$F$25,HLOOKUP('GMPP Return'!$C$25,'[5]1617-Q1'!$B$1:$HA$1000,B14,FALSE),INDIRECT("'" &amp; $C$1 &amp; "'!" &amp; C14)))</f>
        <v>#N/A</v>
      </c>
      <c r="J14" s="1038" t="e">
        <f ca="1">IF(IF($J$1&lt;&gt;'GMPP Return'!$F$25,HLOOKUP('GMPP Return'!$C$25,'[5]1617-Q2'!$B$1:$HA$1000,B14,FALSE),INDIRECT("'" &amp; $C$1 &amp; "'!" &amp; C14))="","",IF($J$1&lt;&gt;'GMPP Return'!$F$25,HLOOKUP('GMPP Return'!$C$25,'[5]1617-Q2'!$B$1:$HA$1000,B14,FALSE),INDIRECT("'" &amp; $C$1 &amp; "'!" &amp; C14)))</f>
        <v>#N/A</v>
      </c>
      <c r="K14" s="422" t="str">
        <f ca="1">IF(IF($K$1&lt;&gt;'GMPP Return'!$F$25,HLOOKUP('GMPP Return'!$C$25,'[5]1617-Q3'!$B$1:$HA$1000,B14,FALSE),INDIRECT("'" &amp; $C$1 &amp; "'!" &amp; C14))="","",IF($K$1&lt;&gt;'GMPP Return'!$F$25,HLOOKUP('GMPP Return'!$C$25,'[5]1617-Q3'!$B$1:$HA$1000,B14,FALSE),INDIRECT("'" &amp; $C$1 &amp; "'!" &amp; C14)))</f>
        <v/>
      </c>
      <c r="L14" s="322" t="s">
        <v>2358</v>
      </c>
      <c r="M14" s="302"/>
      <c r="N14" s="340"/>
    </row>
    <row r="15" spans="1:14" ht="20.25" customHeight="1" x14ac:dyDescent="0.25">
      <c r="A15" s="212" t="s">
        <v>176</v>
      </c>
      <c r="B15" s="143">
        <v>15</v>
      </c>
      <c r="C15" s="195" t="s">
        <v>1810</v>
      </c>
      <c r="D15" s="143"/>
      <c r="E15" s="143"/>
      <c r="F15" s="143"/>
      <c r="G15" s="420"/>
      <c r="H15" s="806" t="s">
        <v>176</v>
      </c>
      <c r="I15" s="1037" t="e">
        <f ca="1">IF(IF($I$1&lt;&gt;'GMPP Return'!$F$25,HLOOKUP('GMPP Return'!$C$25,'[5]1617-Q1'!$B$1:$HA$1000,B15,FALSE),INDIRECT("'" &amp; $C$1 &amp; "'!" &amp; C15))="","",IF($I$1&lt;&gt;'GMPP Return'!$F$25,HLOOKUP('GMPP Return'!$C$25,'[5]1617-Q1'!$B$1:$HA$1000,B15,FALSE),INDIRECT("'" &amp; $C$1 &amp; "'!" &amp; C15)))</f>
        <v>#N/A</v>
      </c>
      <c r="J15" s="1038" t="e">
        <f ca="1">IF(IF($J$1&lt;&gt;'GMPP Return'!$F$25,HLOOKUP('GMPP Return'!$C$25,'[5]1617-Q2'!$B$1:$HA$1000,B15,FALSE),INDIRECT("'" &amp; $C$1 &amp; "'!" &amp; C15))="","",IF($J$1&lt;&gt;'GMPP Return'!$F$25,HLOOKUP('GMPP Return'!$C$25,'[5]1617-Q2'!$B$1:$HA$1000,B15,FALSE),INDIRECT("'" &amp; $C$1 &amp; "'!" &amp; C15)))</f>
        <v>#N/A</v>
      </c>
      <c r="K15" s="422" t="str">
        <f ca="1">IF(IF($K$1&lt;&gt;'GMPP Return'!$F$25,HLOOKUP('GMPP Return'!$C$25,'[5]1617-Q3'!$B$1:$HA$1000,B15,FALSE),INDIRECT("'" &amp; $C$1 &amp; "'!" &amp; C15))="","",IF($K$1&lt;&gt;'GMPP Return'!$F$25,HLOOKUP('GMPP Return'!$C$25,'[5]1617-Q3'!$B$1:$HA$1000,B15,FALSE),INDIRECT("'" &amp; $C$1 &amp; "'!" &amp; C15)))</f>
        <v/>
      </c>
      <c r="L15" s="322" t="s">
        <v>2359</v>
      </c>
      <c r="M15" s="302"/>
      <c r="N15" s="340"/>
    </row>
    <row r="16" spans="1:14" ht="31.5" customHeight="1" x14ac:dyDescent="0.25">
      <c r="A16" s="212" t="s">
        <v>353</v>
      </c>
      <c r="B16" s="143">
        <v>16</v>
      </c>
      <c r="C16" s="195" t="s">
        <v>1811</v>
      </c>
      <c r="D16" s="143"/>
      <c r="E16" s="143"/>
      <c r="F16" s="143"/>
      <c r="G16" s="420"/>
      <c r="H16" s="806" t="s">
        <v>353</v>
      </c>
      <c r="I16" s="1037" t="e">
        <f ca="1">IF(IF($I$1&lt;&gt;'GMPP Return'!$F$25,HLOOKUP('GMPP Return'!$C$25,'[5]1617-Q1'!$B$1:$HA$1000,B16,FALSE),INDIRECT("'" &amp; $C$1 &amp; "'!" &amp; C16))="","",IF($I$1&lt;&gt;'GMPP Return'!$F$25,HLOOKUP('GMPP Return'!$C$25,'[5]1617-Q1'!$B$1:$HA$1000,B16,FALSE),INDIRECT("'" &amp; $C$1 &amp; "'!" &amp; C16)))</f>
        <v>#N/A</v>
      </c>
      <c r="J16" s="1038" t="e">
        <f ca="1">IF(IF($J$1&lt;&gt;'GMPP Return'!$F$25,HLOOKUP('GMPP Return'!$C$25,'[5]1617-Q2'!$B$1:$HA$1000,B16,FALSE),INDIRECT("'" &amp; $C$1 &amp; "'!" &amp; C16))="","",IF($J$1&lt;&gt;'GMPP Return'!$F$25,HLOOKUP('GMPP Return'!$C$25,'[5]1617-Q2'!$B$1:$HA$1000,B16,FALSE),INDIRECT("'" &amp; $C$1 &amp; "'!" &amp; C16)))</f>
        <v>#N/A</v>
      </c>
      <c r="K16" s="422" t="str">
        <f ca="1">IF(IF($K$1&lt;&gt;'GMPP Return'!$F$25,HLOOKUP('GMPP Return'!$C$25,'[5]1617-Q3'!$B$1:$HA$1000,B16,FALSE),INDIRECT("'" &amp; $C$1 &amp; "'!" &amp; C16))="","",IF($K$1&lt;&gt;'GMPP Return'!$F$25,HLOOKUP('GMPP Return'!$C$25,'[5]1617-Q3'!$B$1:$HA$1000,B16,FALSE),INDIRECT("'" &amp; $C$1 &amp; "'!" &amp; C16)))</f>
        <v/>
      </c>
      <c r="L16" s="322" t="s">
        <v>2360</v>
      </c>
      <c r="M16" s="302"/>
      <c r="N16" s="340"/>
    </row>
    <row r="17" spans="1:14" ht="33.75" customHeight="1" x14ac:dyDescent="0.25">
      <c r="A17" s="212" t="s">
        <v>354</v>
      </c>
      <c r="B17" s="143">
        <v>17</v>
      </c>
      <c r="C17" s="195" t="s">
        <v>1812</v>
      </c>
      <c r="D17" s="143"/>
      <c r="E17" s="143"/>
      <c r="F17" s="143"/>
      <c r="G17" s="420"/>
      <c r="H17" s="806" t="s">
        <v>354</v>
      </c>
      <c r="I17" s="1037" t="e">
        <f ca="1">IF(IF($I$1&lt;&gt;'GMPP Return'!$F$25,HLOOKUP('GMPP Return'!$C$25,'[5]1617-Q1'!$B$1:$HA$1000,B17,FALSE),INDIRECT("'" &amp; $C$1 &amp; "'!" &amp; C17))="","",IF($I$1&lt;&gt;'GMPP Return'!$F$25,HLOOKUP('GMPP Return'!$C$25,'[5]1617-Q1'!$B$1:$HA$1000,B17,FALSE),INDIRECT("'" &amp; $C$1 &amp; "'!" &amp; C17)))</f>
        <v>#N/A</v>
      </c>
      <c r="J17" s="1038" t="e">
        <f ca="1">IF(IF($J$1&lt;&gt;'GMPP Return'!$F$25,HLOOKUP('GMPP Return'!$C$25,'[5]1617-Q2'!$B$1:$HA$1000,B17,FALSE),INDIRECT("'" &amp; $C$1 &amp; "'!" &amp; C17))="","",IF($J$1&lt;&gt;'GMPP Return'!$F$25,HLOOKUP('GMPP Return'!$C$25,'[5]1617-Q2'!$B$1:$HA$1000,B17,FALSE),INDIRECT("'" &amp; $C$1 &amp; "'!" &amp; C17)))</f>
        <v>#N/A</v>
      </c>
      <c r="K17" s="422" t="str">
        <f ca="1">IF(IF($K$1&lt;&gt;'GMPP Return'!$F$25,HLOOKUP('GMPP Return'!$C$25,'[5]1617-Q3'!$B$1:$HA$1000,B17,FALSE),INDIRECT("'" &amp; $C$1 &amp; "'!" &amp; C17))="","",IF($K$1&lt;&gt;'GMPP Return'!$F$25,HLOOKUP('GMPP Return'!$C$25,'[5]1617-Q3'!$B$1:$HA$1000,B17,FALSE),INDIRECT("'" &amp; $C$1 &amp; "'!" &amp; C17)))</f>
        <v>Programme</v>
      </c>
      <c r="L17" s="322" t="s">
        <v>2361</v>
      </c>
      <c r="M17" s="302"/>
      <c r="N17" s="342" t="e">
        <f ca="1">IF(K17="","",IF(K17&lt;&gt;J17,"CHANGED SINCE LAST QUARTER",""))</f>
        <v>#N/A</v>
      </c>
    </row>
    <row r="18" spans="1:14" ht="24" customHeight="1" x14ac:dyDescent="0.25">
      <c r="A18" s="212" t="s">
        <v>439</v>
      </c>
      <c r="B18" s="143">
        <v>18</v>
      </c>
      <c r="C18" s="195" t="s">
        <v>1813</v>
      </c>
      <c r="D18" s="143"/>
      <c r="E18" s="143"/>
      <c r="F18" s="143"/>
      <c r="G18" s="420"/>
      <c r="H18" s="806" t="s">
        <v>439</v>
      </c>
      <c r="I18" s="1037" t="e">
        <f ca="1">IF(IF($I$1&lt;&gt;'GMPP Return'!$F$25,HLOOKUP('GMPP Return'!$C$25,'[5]1617-Q1'!$B$1:$HA$1000,B18,FALSE),INDIRECT("'" &amp; $C$1 &amp; "'!" &amp; C18))="","",IF($I$1&lt;&gt;'GMPP Return'!$F$25,HLOOKUP('GMPP Return'!$C$25,'[5]1617-Q1'!$B$1:$HA$1000,B18,FALSE),INDIRECT("'" &amp; $C$1 &amp; "'!" &amp; C18)))</f>
        <v>#N/A</v>
      </c>
      <c r="J18" s="1038" t="e">
        <f ca="1">IF(IF($J$1&lt;&gt;'GMPP Return'!$F$25,HLOOKUP('GMPP Return'!$C$25,'[5]1617-Q2'!$B$1:$HA$1000,B18,FALSE),INDIRECT("'" &amp; $C$1 &amp; "'!" &amp; C18))="","",IF($J$1&lt;&gt;'GMPP Return'!$F$25,HLOOKUP('GMPP Return'!$C$25,'[5]1617-Q2'!$B$1:$HA$1000,B18,FALSE),INDIRECT("'" &amp; $C$1 &amp; "'!" &amp; C18)))</f>
        <v>#N/A</v>
      </c>
      <c r="K18" s="422" t="str">
        <f ca="1">IF(IF($K$1&lt;&gt;'GMPP Return'!$F$25,HLOOKUP('GMPP Return'!$C$25,'[5]1617-Q3'!$B$1:$HA$1000,B18,FALSE),INDIRECT("'" &amp; $C$1 &amp; "'!" &amp; C18))="","",IF($K$1&lt;&gt;'GMPP Return'!$F$25,HLOOKUP('GMPP Return'!$C$25,'[5]1617-Q3'!$B$1:$HA$1000,B18,FALSE),INDIRECT("'" &amp; $C$1 &amp; "'!" &amp; C18)))</f>
        <v/>
      </c>
      <c r="L18" s="322" t="s">
        <v>2362</v>
      </c>
      <c r="M18" s="302"/>
      <c r="N18" s="342" t="str">
        <f ca="1">IF(K18="","",IF(K18&lt;&gt;J18,"CHANGED SINCE LAST QUARTER",""))</f>
        <v/>
      </c>
    </row>
    <row r="19" spans="1:14" ht="28.5" customHeight="1" x14ac:dyDescent="0.25">
      <c r="A19" s="212" t="s">
        <v>402</v>
      </c>
      <c r="B19" s="143">
        <v>19</v>
      </c>
      <c r="C19" s="195" t="s">
        <v>1814</v>
      </c>
      <c r="D19" s="143"/>
      <c r="E19" s="143"/>
      <c r="F19" s="143"/>
      <c r="G19" s="420"/>
      <c r="H19" s="806" t="s">
        <v>402</v>
      </c>
      <c r="I19" s="1039" t="e">
        <f ca="1">IF(IF($I$1&lt;&gt;'GMPP Return'!$F$25,HLOOKUP('GMPP Return'!$C$25,'[5]1617-Q1'!$B$1:$HA$1000,B19,FALSE),INDIRECT("'" &amp; $C$1 &amp; "'!" &amp; C19))="","",IF($I$1&lt;&gt;'GMPP Return'!$F$25,HLOOKUP('GMPP Return'!$C$25,'[5]1617-Q1'!$B$1:$HA$1000,B19,FALSE),INDIRECT("'" &amp; $C$1 &amp; "'!" &amp; C19)))</f>
        <v>#N/A</v>
      </c>
      <c r="J19" s="1038" t="e">
        <f ca="1">IF(IF($J$1&lt;&gt;'GMPP Return'!$F$25,HLOOKUP('GMPP Return'!$C$25,'[5]1617-Q2'!$B$1:$HA$1000,B19,FALSE),INDIRECT("'" &amp; $C$1 &amp; "'!" &amp; C19))="","",IF($J$1&lt;&gt;'GMPP Return'!$F$25,HLOOKUP('GMPP Return'!$C$25,'[5]1617-Q2'!$B$1:$HA$1000,B19,FALSE),INDIRECT("'" &amp; $C$1 &amp; "'!" &amp; C19)))</f>
        <v>#N/A</v>
      </c>
      <c r="K19" s="422" t="str">
        <f ca="1">IF(IF($K$1&lt;&gt;'GMPP Return'!$F$25,HLOOKUP('GMPP Return'!$C$25,'[5]1617-Q3'!$B$1:$HA$1000,B19,FALSE),INDIRECT("'" &amp; $C$1 &amp; "'!" &amp; C19))="","",IF($K$1&lt;&gt;'GMPP Return'!$F$25,HLOOKUP('GMPP Return'!$C$25,'[5]1617-Q3'!$B$1:$HA$1000,B19,FALSE),INDIRECT("'" &amp; $C$1 &amp; "'!" &amp; C19)))</f>
        <v/>
      </c>
      <c r="L19" s="322" t="s">
        <v>2363</v>
      </c>
      <c r="M19" s="302"/>
      <c r="N19" s="342" t="str">
        <f ca="1">IF(K19="","",IF(K19&lt;&gt;J19,"CHANGED SINCE LAST QUARTER",""))</f>
        <v/>
      </c>
    </row>
    <row r="20" spans="1:14" ht="354" customHeight="1" x14ac:dyDescent="0.25">
      <c r="A20" s="212" t="s">
        <v>175</v>
      </c>
      <c r="B20" s="143">
        <v>20</v>
      </c>
      <c r="C20" s="195" t="s">
        <v>1169</v>
      </c>
      <c r="D20" s="364"/>
      <c r="E20" s="364"/>
      <c r="F20" s="364"/>
      <c r="G20" s="424"/>
      <c r="H20" s="806" t="s">
        <v>175</v>
      </c>
      <c r="I20" s="1040" t="e">
        <f ca="1">IF(IF($I$1&lt;&gt;'GMPP Return'!$F$25,HLOOKUP('GMPP Return'!$C$25,'[5]1617-Q1'!$B$1:$HA$1000,B20,FALSE),INDIRECT("'" &amp; $C$1 &amp; "'!" &amp; C20))="","",IF($I$1&lt;&gt;'GMPP Return'!$F$25,HLOOKUP('GMPP Return'!$C$25,'[5]1617-Q1'!$B$1:$HA$1000,B20,FALSE),INDIRECT("'" &amp; $C$1 &amp; "'!" &amp; C20)))</f>
        <v>#N/A</v>
      </c>
      <c r="J20" s="1041" t="e">
        <f ca="1">IF(IF($J$1&lt;&gt;'GMPP Return'!$F$25,HLOOKUP('GMPP Return'!$C$25,'[5]1617-Q2'!$B$1:$HA$1000,B20,FALSE),INDIRECT("'" &amp; $C$1 &amp; "'!" &amp; C20))="","",IF($J$1&lt;&gt;'GMPP Return'!$F$25,HLOOKUP('GMPP Return'!$C$25,'[5]1617-Q2'!$B$1:$HA$1000,B20,FALSE),INDIRECT("'" &amp; $C$1 &amp; "'!" &amp; C20)))</f>
        <v>#N/A</v>
      </c>
      <c r="K20" s="364" t="str">
        <f ca="1">IF(IF($K$1&lt;&gt;'GMPP Return'!$F$25,HLOOKUP('GMPP Return'!$C$25,'[5]1617-Q3'!$B$1:$HA$1000,B20,FALSE),INDIRECT("'" &amp; $C$1 &amp; "'!" &amp; C20))="","",IF($K$1&lt;&gt;'GMPP Return'!$F$25,HLOOKUP('GMPP Return'!$C$25,'[5]1617-Q3'!$B$1:$HA$1000,B20,FALSE),INDIRECT("'" &amp; $C$1 &amp; "'!" &amp; C20)))</f>
        <v/>
      </c>
      <c r="L20" s="824" t="s">
        <v>2364</v>
      </c>
      <c r="M20" s="302"/>
      <c r="N20" s="342" t="str">
        <f ca="1">IF(K20="","",IF(K20&lt;&gt;J20,"CHANGED SINCE LAST QUARTER",""))</f>
        <v/>
      </c>
    </row>
    <row r="21" spans="1:14" ht="114" customHeight="1" x14ac:dyDescent="0.25">
      <c r="A21" s="212" t="s">
        <v>174</v>
      </c>
      <c r="B21" s="143">
        <v>21</v>
      </c>
      <c r="C21" s="195" t="s">
        <v>1170</v>
      </c>
      <c r="D21" s="364"/>
      <c r="E21" s="364"/>
      <c r="F21" s="364"/>
      <c r="G21" s="424"/>
      <c r="H21" s="806" t="s">
        <v>174</v>
      </c>
      <c r="I21" s="1040" t="e">
        <f ca="1">IF(IF($I$1&lt;&gt;'GMPP Return'!$F$25,HLOOKUP('GMPP Return'!$C$25,'[5]1617-Q1'!$B$1:$HA$1000,B21,FALSE),INDIRECT("'" &amp; $C$1 &amp; "'!" &amp; C21))="","",IF($I$1&lt;&gt;'GMPP Return'!$F$25,HLOOKUP('GMPP Return'!$C$25,'[5]1617-Q1'!$B$1:$HA$1000,B21,FALSE),INDIRECT("'" &amp; $C$1 &amp; "'!" &amp; C21)))</f>
        <v>#N/A</v>
      </c>
      <c r="J21" s="1038" t="e">
        <f ca="1">IF(IF($J$1&lt;&gt;'GMPP Return'!$F$25,HLOOKUP('GMPP Return'!$C$25,'[5]1617-Q2'!$B$1:$HA$1000,B21,FALSE),INDIRECT("'" &amp; $C$1 &amp; "'!" &amp; C21))="","",IF($J$1&lt;&gt;'GMPP Return'!$F$25,HLOOKUP('GMPP Return'!$C$25,'[5]1617-Q2'!$B$1:$HA$1000,B21,FALSE),INDIRECT("'" &amp; $C$1 &amp; "'!" &amp; C21)))</f>
        <v>#N/A</v>
      </c>
      <c r="K21" s="422" t="str">
        <f ca="1">IF(IF($K$1&lt;&gt;'GMPP Return'!$F$25,HLOOKUP('GMPP Return'!$C$25,'[5]1617-Q3'!$B$1:$HA$1000,B21,FALSE),INDIRECT("'" &amp; $C$1 &amp; "'!" &amp; C21))="","",IF($K$1&lt;&gt;'GMPP Return'!$F$25,HLOOKUP('GMPP Return'!$C$25,'[5]1617-Q3'!$B$1:$HA$1000,B21,FALSE),INDIRECT("'" &amp; $C$1 &amp; "'!" &amp; C21)))</f>
        <v/>
      </c>
      <c r="L21" s="322" t="s">
        <v>2365</v>
      </c>
      <c r="M21" s="302"/>
      <c r="N21" s="342" t="str">
        <f ca="1">IF(K21="","",IF(K21&lt;&gt;J21,"CHANGED SINCE LAST QUARTER",""))</f>
        <v/>
      </c>
    </row>
    <row r="22" spans="1:14" ht="27" customHeight="1" x14ac:dyDescent="0.25">
      <c r="A22" s="212" t="s">
        <v>173</v>
      </c>
      <c r="B22" s="143">
        <v>22</v>
      </c>
      <c r="C22" s="195" t="s">
        <v>1171</v>
      </c>
      <c r="D22" s="143"/>
      <c r="E22" s="143"/>
      <c r="F22" s="143"/>
      <c r="G22" s="420"/>
      <c r="H22" s="806" t="s">
        <v>173</v>
      </c>
      <c r="I22" s="1037" t="e">
        <f ca="1">IF(IF($I$1&lt;&gt;'GMPP Return'!$F$25,HLOOKUP('GMPP Return'!$C$25,'[5]1617-Q1'!$B$1:$HA$1000,B22,FALSE),INDIRECT("'" &amp; $C$1 &amp; "'!" &amp; C22))="","",IF($I$1&lt;&gt;'GMPP Return'!$F$25,HLOOKUP('GMPP Return'!$C$25,'[5]1617-Q1'!$B$1:$HA$1000,B22,FALSE),INDIRECT("'" &amp; $C$1 &amp; "'!" &amp; C22)))</f>
        <v>#N/A</v>
      </c>
      <c r="J22" s="1038" t="e">
        <f ca="1">IF(IF($J$1&lt;&gt;'GMPP Return'!$F$25,HLOOKUP('GMPP Return'!$C$25,'[5]1617-Q2'!$B$1:$HA$1000,B22,FALSE),INDIRECT("'" &amp; $C$1 &amp; "'!" &amp; C22))="","",IF($J$1&lt;&gt;'GMPP Return'!$F$25,HLOOKUP('GMPP Return'!$C$25,'[5]1617-Q2'!$B$1:$HA$1000,B22,FALSE),INDIRECT("'" &amp; $C$1 &amp; "'!" &amp; C22)))</f>
        <v>#N/A</v>
      </c>
      <c r="K22" s="422" t="str">
        <f ca="1">IF(IF($K$1&lt;&gt;'GMPP Return'!$F$25,HLOOKUP('GMPP Return'!$C$25,'[5]1617-Q3'!$B$1:$HA$1000,B22,FALSE),INDIRECT("'" &amp; $C$1 &amp; "'!" &amp; C22))="","",IF($K$1&lt;&gt;'GMPP Return'!$F$25,HLOOKUP('GMPP Return'!$C$25,'[5]1617-Q3'!$B$1:$HA$1000,B22,FALSE),INDIRECT("'" &amp; $C$1 &amp; "'!" &amp; C22)))</f>
        <v/>
      </c>
      <c r="L22" s="322" t="s">
        <v>2366</v>
      </c>
      <c r="M22" s="302"/>
      <c r="N22" s="342" t="str">
        <f t="shared" ref="N22:N48" ca="1" si="0">IF(K22="","",IF(K22&lt;&gt;J22,"CHANGED SINCE LAST QUARTER",""))</f>
        <v/>
      </c>
    </row>
    <row r="23" spans="1:14" ht="28.5" customHeight="1" x14ac:dyDescent="0.25">
      <c r="A23" s="212" t="s">
        <v>172</v>
      </c>
      <c r="B23" s="143">
        <v>23</v>
      </c>
      <c r="C23" s="195" t="s">
        <v>1172</v>
      </c>
      <c r="D23" s="143"/>
      <c r="E23" s="143"/>
      <c r="F23" s="143"/>
      <c r="G23" s="420"/>
      <c r="H23" s="806" t="s">
        <v>172</v>
      </c>
      <c r="I23" s="1037" t="e">
        <f ca="1">IF(IF($I$1&lt;&gt;'GMPP Return'!$F$25,HLOOKUP('GMPP Return'!$C$25,'[5]1617-Q1'!$B$1:$HA$1000,B23,FALSE),INDIRECT("'" &amp; $C$1 &amp; "'!" &amp; C23))="","",IF($I$1&lt;&gt;'GMPP Return'!$F$25,HLOOKUP('GMPP Return'!$C$25,'[5]1617-Q1'!$B$1:$HA$1000,B23,FALSE),INDIRECT("'" &amp; $C$1 &amp; "'!" &amp; C23)))</f>
        <v>#N/A</v>
      </c>
      <c r="J23" s="1038" t="e">
        <f ca="1">IF(IF($J$1&lt;&gt;'GMPP Return'!$F$25,HLOOKUP('GMPP Return'!$C$25,'[5]1617-Q2'!$B$1:$HA$1000,B23,FALSE),INDIRECT("'" &amp; $C$1 &amp; "'!" &amp; C23))="","",IF($J$1&lt;&gt;'GMPP Return'!$F$25,HLOOKUP('GMPP Return'!$C$25,'[5]1617-Q2'!$B$1:$HA$1000,B23,FALSE),INDIRECT("'" &amp; $C$1 &amp; "'!" &amp; C23)))</f>
        <v>#N/A</v>
      </c>
      <c r="K23" s="422" t="str">
        <f ca="1">IF(IF($K$1&lt;&gt;'GMPP Return'!$F$25,HLOOKUP('GMPP Return'!$C$25,'[5]1617-Q3'!$B$1:$HA$1000,B23,FALSE),INDIRECT("'" &amp; $C$1 &amp; "'!" &amp; C23))="","",IF($K$1&lt;&gt;'GMPP Return'!$F$25,HLOOKUP('GMPP Return'!$C$25,'[5]1617-Q3'!$B$1:$HA$1000,B23,FALSE),INDIRECT("'" &amp; $C$1 &amp; "'!" &amp; C23)))</f>
        <v/>
      </c>
      <c r="L23" s="322" t="s">
        <v>2367</v>
      </c>
      <c r="M23" s="302"/>
      <c r="N23" s="342" t="str">
        <f t="shared" ca="1" si="0"/>
        <v/>
      </c>
    </row>
    <row r="24" spans="1:14" ht="21.75" customHeight="1" x14ac:dyDescent="0.25">
      <c r="A24" s="212" t="s">
        <v>171</v>
      </c>
      <c r="B24" s="143">
        <v>24</v>
      </c>
      <c r="C24" s="195" t="s">
        <v>1173</v>
      </c>
      <c r="D24" s="143"/>
      <c r="E24" s="143"/>
      <c r="F24" s="143"/>
      <c r="G24" s="420"/>
      <c r="H24" s="806" t="s">
        <v>171</v>
      </c>
      <c r="I24" s="1037" t="e">
        <f ca="1">IF(IF($I$1&lt;&gt;'GMPP Return'!$F$25,HLOOKUP('GMPP Return'!$C$25,'[5]1617-Q1'!$B$1:$HA$1000,B24,FALSE),INDIRECT("'" &amp; $C$1 &amp; "'!" &amp; C24))="","",IF($I$1&lt;&gt;'GMPP Return'!$F$25,HLOOKUP('GMPP Return'!$C$25,'[5]1617-Q1'!$B$1:$HA$1000,B24,FALSE),INDIRECT("'" &amp; $C$1 &amp; "'!" &amp; C24)))</f>
        <v>#N/A</v>
      </c>
      <c r="J24" s="1038" t="e">
        <f ca="1">IF(IF($J$1&lt;&gt;'GMPP Return'!$F$25,HLOOKUP('GMPP Return'!$C$25,'[5]1617-Q2'!$B$1:$HA$1000,B24,FALSE),INDIRECT("'" &amp; $C$1 &amp; "'!" &amp; C24))="","",IF($J$1&lt;&gt;'GMPP Return'!$F$25,HLOOKUP('GMPP Return'!$C$25,'[5]1617-Q2'!$B$1:$HA$1000,B24,FALSE),INDIRECT("'" &amp; $C$1 &amp; "'!" &amp; C24)))</f>
        <v>#N/A</v>
      </c>
      <c r="K24" s="422" t="str">
        <f ca="1">IF(IF($K$1&lt;&gt;'GMPP Return'!$F$25,HLOOKUP('GMPP Return'!$C$25,'[5]1617-Q3'!$B$1:$HA$1000,B24,FALSE),INDIRECT("'" &amp; $C$1 &amp; "'!" &amp; C24))="","",IF($K$1&lt;&gt;'GMPP Return'!$F$25,HLOOKUP('GMPP Return'!$C$25,'[5]1617-Q3'!$B$1:$HA$1000,B24,FALSE),INDIRECT("'" &amp; $C$1 &amp; "'!" &amp; C24)))</f>
        <v/>
      </c>
      <c r="L24" s="322" t="s">
        <v>2368</v>
      </c>
      <c r="M24" s="302"/>
      <c r="N24" s="342" t="str">
        <f t="shared" ca="1" si="0"/>
        <v/>
      </c>
    </row>
    <row r="25" spans="1:14" ht="17.25" customHeight="1" x14ac:dyDescent="0.25">
      <c r="A25" s="212" t="s">
        <v>170</v>
      </c>
      <c r="B25" s="143">
        <v>25</v>
      </c>
      <c r="C25" s="195" t="s">
        <v>1174</v>
      </c>
      <c r="D25" s="365"/>
      <c r="E25" s="365"/>
      <c r="F25" s="365"/>
      <c r="G25" s="425"/>
      <c r="H25" s="806" t="s">
        <v>170</v>
      </c>
      <c r="I25" s="1037" t="e">
        <f ca="1">IF(IF($I$1&lt;&gt;'GMPP Return'!$F$25,HLOOKUP('GMPP Return'!$C$25,'[5]1617-Q1'!$B$1:$HA$1000,B25,FALSE),INDIRECT("'" &amp; $C$1 &amp; "'!" &amp; C25))="","",IF($I$1&lt;&gt;'GMPP Return'!$F$25,HLOOKUP('GMPP Return'!$C$25,'[5]1617-Q1'!$B$1:$HA$1000,B25,FALSE),INDIRECT("'" &amp; $C$1 &amp; "'!" &amp; C25)))</f>
        <v>#N/A</v>
      </c>
      <c r="J25" s="1038" t="e">
        <f ca="1">IF(IF($J$1&lt;&gt;'GMPP Return'!$F$25,HLOOKUP('GMPP Return'!$C$25,'[5]1617-Q2'!$B$1:$HA$1000,B25,FALSE),INDIRECT("'" &amp; $C$1 &amp; "'!" &amp; C25))="","",IF($J$1&lt;&gt;'GMPP Return'!$F$25,HLOOKUP('GMPP Return'!$C$25,'[5]1617-Q2'!$B$1:$HA$1000,B25,FALSE),INDIRECT("'" &amp; $C$1 &amp; "'!" &amp; C25)))</f>
        <v>#N/A</v>
      </c>
      <c r="K25" s="422" t="str">
        <f ca="1">IF(IF($K$1&lt;&gt;'GMPP Return'!$F$25,HLOOKUP('GMPP Return'!$C$25,'[5]1617-Q3'!$B$1:$HA$1000,B25,FALSE),INDIRECT("'" &amp; $C$1 &amp; "'!" &amp; C25))="","",IF($K$1&lt;&gt;'GMPP Return'!$F$25,HLOOKUP('GMPP Return'!$C$25,'[5]1617-Q3'!$B$1:$HA$1000,B25,FALSE),INDIRECT("'" &amp; $C$1 &amp; "'!" &amp; C25)))</f>
        <v/>
      </c>
      <c r="L25" s="322" t="s">
        <v>2369</v>
      </c>
      <c r="M25" s="302"/>
      <c r="N25" s="342" t="str">
        <f t="shared" ca="1" si="0"/>
        <v/>
      </c>
    </row>
    <row r="26" spans="1:14" ht="18" customHeight="1" x14ac:dyDescent="0.25">
      <c r="A26" s="212"/>
      <c r="B26" s="143">
        <v>690</v>
      </c>
      <c r="C26" s="195" t="s">
        <v>1846</v>
      </c>
      <c r="D26" s="365"/>
      <c r="E26" s="365"/>
      <c r="F26" s="365"/>
      <c r="G26" s="425"/>
      <c r="H26" s="806" t="s">
        <v>1156</v>
      </c>
      <c r="I26" s="1037" t="e">
        <f ca="1">IF(IF($I$1&lt;&gt;'GMPP Return'!$F$25,HLOOKUP('GMPP Return'!$C$25,'[5]1617-Q1'!$B$1:$HA$1000,B26,FALSE),INDIRECT("'" &amp; $C$1 &amp; "'!" &amp; C26))="","",IF($I$1&lt;&gt;'GMPP Return'!$F$25,HLOOKUP('GMPP Return'!$C$25,'[5]1617-Q1'!$B$1:$HA$1000,B26,FALSE),INDIRECT("'" &amp; $C$1 &amp; "'!" &amp; C26)))</f>
        <v>#N/A</v>
      </c>
      <c r="J26" s="1038"/>
      <c r="K26" s="422" t="str">
        <f ca="1">IF(IF($K$1&lt;&gt;'GMPP Return'!$F$25,HLOOKUP('GMPP Return'!$C$25,'[5]1617-Q3'!$B$1:$HA$1000,B26,FALSE),INDIRECT("'" &amp; $C$1 &amp; "'!" &amp; C26))="","",IF($K$1&lt;&gt;'GMPP Return'!$F$25,HLOOKUP('GMPP Return'!$C$25,'[5]1617-Q3'!$B$1:$HA$1000,B26,FALSE),INDIRECT("'" &amp; $C$1 &amp; "'!" &amp; C26)))</f>
        <v/>
      </c>
      <c r="L26" s="322" t="s">
        <v>2370</v>
      </c>
      <c r="M26" s="302"/>
      <c r="N26" s="342" t="str">
        <f t="shared" ca="1" si="0"/>
        <v/>
      </c>
    </row>
    <row r="27" spans="1:14" ht="32.25" customHeight="1" x14ac:dyDescent="0.25">
      <c r="A27" s="212" t="s">
        <v>169</v>
      </c>
      <c r="B27" s="143">
        <v>26</v>
      </c>
      <c r="C27" s="195" t="s">
        <v>1175</v>
      </c>
      <c r="D27" s="365"/>
      <c r="E27" s="365"/>
      <c r="F27" s="365"/>
      <c r="G27" s="425"/>
      <c r="H27" s="806" t="s">
        <v>169</v>
      </c>
      <c r="I27" s="1037" t="e">
        <f ca="1">IF(IF($I$1&lt;&gt;'GMPP Return'!$F$25,HLOOKUP('GMPP Return'!$C$25,'[5]1617-Q1'!$B$1:$HA$1000,B27,FALSE),INDIRECT("'" &amp; $C$1 &amp; "'!" &amp; C27))="","",IF($I$1&lt;&gt;'GMPP Return'!$F$25,HLOOKUP('GMPP Return'!$C$25,'[5]1617-Q1'!$B$1:$HA$1000,B27,FALSE),INDIRECT("'" &amp; $C$1 &amp; "'!" &amp; C27)))</f>
        <v>#N/A</v>
      </c>
      <c r="J27" s="1038" t="e">
        <f ca="1">IF(IF($J$1&lt;&gt;'GMPP Return'!$F$25,HLOOKUP('GMPP Return'!$C$25,'[5]1617-Q2'!$B$1:$HA$1000,B27,FALSE),INDIRECT("'" &amp; $C$1 &amp; "'!" &amp; C27))="","",IF($J$1&lt;&gt;'GMPP Return'!$F$25,HLOOKUP('GMPP Return'!$C$25,'[5]1617-Q2'!$B$1:$HA$1000,B27,FALSE),INDIRECT("'" &amp; $C$1 &amp; "'!" &amp; C27)))</f>
        <v>#N/A</v>
      </c>
      <c r="K27" s="422" t="str">
        <f ca="1">IF(IF($K$1&lt;&gt;'GMPP Return'!$F$25,HLOOKUP('GMPP Return'!$C$25,'[5]1617-Q3'!$B$1:$HA$1000,B27,FALSE),INDIRECT("'" &amp; $C$1 &amp; "'!" &amp; C27))="","",IF($K$1&lt;&gt;'GMPP Return'!$F$25,HLOOKUP('GMPP Return'!$C$25,'[5]1617-Q3'!$B$1:$HA$1000,B27,FALSE),INDIRECT("'" &amp; $C$1 &amp; "'!" &amp; C27)))</f>
        <v/>
      </c>
      <c r="L27" s="322" t="s">
        <v>2371</v>
      </c>
      <c r="M27" s="302"/>
      <c r="N27" s="342" t="str">
        <f t="shared" ca="1" si="0"/>
        <v/>
      </c>
    </row>
    <row r="28" spans="1:14" ht="28.5" customHeight="1" x14ac:dyDescent="0.25">
      <c r="A28" s="212" t="s">
        <v>355</v>
      </c>
      <c r="B28" s="143">
        <v>27</v>
      </c>
      <c r="C28" s="195" t="s">
        <v>1176</v>
      </c>
      <c r="D28" s="143"/>
      <c r="E28" s="143"/>
      <c r="F28" s="143"/>
      <c r="G28" s="420"/>
      <c r="H28" s="806" t="s">
        <v>355</v>
      </c>
      <c r="I28" s="1037" t="e">
        <f ca="1">IF(IF($I$1&lt;&gt;'GMPP Return'!$F$25,HLOOKUP('GMPP Return'!$C$25,'[5]1617-Q1'!$B$1:$HA$1000,B28,FALSE),INDIRECT("'" &amp; $C$1 &amp; "'!" &amp; C28))="","",IF($I$1&lt;&gt;'GMPP Return'!$F$25,HLOOKUP('GMPP Return'!$C$25,'[5]1617-Q1'!$B$1:$HA$1000,B28,FALSE),INDIRECT("'" &amp; $C$1 &amp; "'!" &amp; C28)))</f>
        <v>#N/A</v>
      </c>
      <c r="J28" s="1038" t="e">
        <f ca="1">IF(IF($J$1&lt;&gt;'GMPP Return'!$F$25,HLOOKUP('GMPP Return'!$C$25,'[5]1617-Q2'!$B$1:$HA$1000,B28,FALSE),INDIRECT("'" &amp; $C$1 &amp; "'!" &amp; C28))="","",IF($J$1&lt;&gt;'GMPP Return'!$F$25,HLOOKUP('GMPP Return'!$C$25,'[5]1617-Q2'!$B$1:$HA$1000,B28,FALSE),INDIRECT("'" &amp; $C$1 &amp; "'!" &amp; C28)))</f>
        <v>#N/A</v>
      </c>
      <c r="K28" s="422" t="str">
        <f ca="1">IF(IF($K$1&lt;&gt;'GMPP Return'!$F$25,HLOOKUP('GMPP Return'!$C$25,'[5]1617-Q3'!$B$1:$HA$1000,B28,FALSE),INDIRECT("'" &amp; $C$1 &amp; "'!" &amp; C28))="","",IF($K$1&lt;&gt;'GMPP Return'!$F$25,HLOOKUP('GMPP Return'!$C$25,'[5]1617-Q3'!$B$1:$HA$1000,B28,FALSE),INDIRECT("'" &amp; $C$1 &amp; "'!" &amp; C28)))</f>
        <v/>
      </c>
      <c r="L28" s="322" t="s">
        <v>2372</v>
      </c>
      <c r="M28" s="302"/>
      <c r="N28" s="342" t="str">
        <f t="shared" ca="1" si="0"/>
        <v/>
      </c>
    </row>
    <row r="29" spans="1:14" ht="28.5" customHeight="1" x14ac:dyDescent="0.25">
      <c r="A29" s="212" t="s">
        <v>356</v>
      </c>
      <c r="B29" s="143">
        <v>28</v>
      </c>
      <c r="C29" s="195" t="s">
        <v>1177</v>
      </c>
      <c r="D29" s="143"/>
      <c r="E29" s="143"/>
      <c r="F29" s="143"/>
      <c r="G29" s="420"/>
      <c r="H29" s="806" t="s">
        <v>356</v>
      </c>
      <c r="I29" s="1037" t="e">
        <f ca="1">IF(IF($I$1&lt;&gt;'GMPP Return'!$F$25,HLOOKUP('GMPP Return'!$C$25,'[5]1617-Q1'!$B$1:$HA$1000,B29,FALSE),INDIRECT("'" &amp; $C$1 &amp; "'!" &amp; C29))="","",IF($I$1&lt;&gt;'GMPP Return'!$F$25,HLOOKUP('GMPP Return'!$C$25,'[5]1617-Q1'!$B$1:$HA$1000,B29,FALSE),INDIRECT("'" &amp; $C$1 &amp; "'!" &amp; C29)))</f>
        <v>#N/A</v>
      </c>
      <c r="J29" s="1038" t="e">
        <f ca="1">IF(IF($J$1&lt;&gt;'GMPP Return'!$F$25,HLOOKUP('GMPP Return'!$C$25,'[5]1617-Q2'!$B$1:$HA$1000,B29,FALSE),INDIRECT("'" &amp; $C$1 &amp; "'!" &amp; C29))="","",IF($J$1&lt;&gt;'GMPP Return'!$F$25,HLOOKUP('GMPP Return'!$C$25,'[5]1617-Q2'!$B$1:$HA$1000,B29,FALSE),INDIRECT("'" &amp; $C$1 &amp; "'!" &amp; C29)))</f>
        <v>#N/A</v>
      </c>
      <c r="K29" s="422" t="str">
        <f ca="1">IF(IF($K$1&lt;&gt;'GMPP Return'!$F$25,HLOOKUP('GMPP Return'!$C$25,'[5]1617-Q3'!$B$1:$HA$1000,B29,FALSE),INDIRECT("'" &amp; $C$1 &amp; "'!" &amp; C29))="","",IF($K$1&lt;&gt;'GMPP Return'!$F$25,HLOOKUP('GMPP Return'!$C$25,'[5]1617-Q3'!$B$1:$HA$1000,B29,FALSE),INDIRECT("'" &amp; $C$1 &amp; "'!" &amp; C29)))</f>
        <v/>
      </c>
      <c r="L29" s="322" t="s">
        <v>2373</v>
      </c>
      <c r="M29" s="302"/>
      <c r="N29" s="342" t="str">
        <f t="shared" ca="1" si="0"/>
        <v/>
      </c>
    </row>
    <row r="30" spans="1:14" ht="42.75" customHeight="1" x14ac:dyDescent="0.25">
      <c r="A30" s="212" t="s">
        <v>53</v>
      </c>
      <c r="B30" s="143">
        <v>29</v>
      </c>
      <c r="C30" s="195" t="s">
        <v>1178</v>
      </c>
      <c r="D30" s="366"/>
      <c r="E30" s="366"/>
      <c r="F30" s="366"/>
      <c r="G30" s="425"/>
      <c r="H30" s="806" t="s">
        <v>53</v>
      </c>
      <c r="I30" s="1039" t="e">
        <f ca="1">IF(IF($I$1&lt;&gt;'GMPP Return'!$F$25,HLOOKUP('GMPP Return'!$C$25,'[5]1617-Q1'!$B$1:$HA$1000,B30,FALSE),INDIRECT("'" &amp; $C$1 &amp; "'!" &amp; C30))="","",IF($I$1&lt;&gt;'GMPP Return'!$F$25,HLOOKUP('GMPP Return'!$C$25,'[5]1617-Q1'!$B$1:$HA$1000,B30,FALSE),INDIRECT("'" &amp; $C$1 &amp; "'!" &amp; C30)))</f>
        <v>#N/A</v>
      </c>
      <c r="J30" s="1038" t="e">
        <f ca="1">IF(IF($J$1&lt;&gt;'GMPP Return'!$F$25,HLOOKUP('GMPP Return'!$C$25,'[5]1617-Q2'!$B$1:$HA$1000,B30,FALSE),INDIRECT("'" &amp; $C$1 &amp; "'!" &amp; C30))="","",IF($J$1&lt;&gt;'GMPP Return'!$F$25,HLOOKUP('GMPP Return'!$C$25,'[5]1617-Q2'!$B$1:$HA$1000,B30,FALSE),INDIRECT("'" &amp; $C$1 &amp; "'!" &amp; C30)))</f>
        <v>#N/A</v>
      </c>
      <c r="K30" s="422" t="str">
        <f ca="1">IF(IF($K$1&lt;&gt;'GMPP Return'!$F$25,HLOOKUP('GMPP Return'!$C$25,'[5]1617-Q3'!$B$1:$HA$1000,B30,FALSE),INDIRECT("'" &amp; $C$1 &amp; "'!" &amp; C30))="","",IF($K$1&lt;&gt;'GMPP Return'!$F$25,HLOOKUP('GMPP Return'!$C$25,'[5]1617-Q3'!$B$1:$HA$1000,B30,FALSE),INDIRECT("'" &amp; $C$1 &amp; "'!" &amp; C30)))</f>
        <v/>
      </c>
      <c r="L30" s="322" t="s">
        <v>2374</v>
      </c>
      <c r="M30" s="302"/>
      <c r="N30" s="342" t="str">
        <f t="shared" ca="1" si="0"/>
        <v/>
      </c>
    </row>
    <row r="31" spans="1:14" ht="44.25" customHeight="1" x14ac:dyDescent="0.25">
      <c r="A31" s="212" t="s">
        <v>440</v>
      </c>
      <c r="B31" s="143">
        <v>30</v>
      </c>
      <c r="C31" s="143" t="s">
        <v>1179</v>
      </c>
      <c r="D31" s="366"/>
      <c r="E31" s="366"/>
      <c r="F31" s="366"/>
      <c r="G31" s="425"/>
      <c r="H31" s="806" t="s">
        <v>440</v>
      </c>
      <c r="I31" s="1037" t="e">
        <f ca="1">IF(IF($I$1&lt;&gt;'GMPP Return'!$F$25,HLOOKUP('GMPP Return'!$C$25,'[5]1617-Q1'!$B$1:$HA$1000,B31,FALSE),INDIRECT("'" &amp; $C$1 &amp; "'!" &amp; C31))="","",IF($I$1&lt;&gt;'GMPP Return'!$F$25,HLOOKUP('GMPP Return'!$C$25,'[5]1617-Q1'!$B$1:$HA$1000,B31,FALSE),INDIRECT("'" &amp; $C$1 &amp; "'!" &amp; C31)))</f>
        <v>#N/A</v>
      </c>
      <c r="J31" s="1038" t="e">
        <f ca="1">IF(IF($J$1&lt;&gt;'GMPP Return'!$F$25,HLOOKUP('GMPP Return'!$C$25,'[5]1617-Q2'!$B$1:$HA$1000,B31,FALSE),INDIRECT("'" &amp; $C$1 &amp; "'!" &amp; C31))="","",IF($J$1&lt;&gt;'GMPP Return'!$F$25,HLOOKUP('GMPP Return'!$C$25,'[5]1617-Q2'!$B$1:$HA$1000,B31,FALSE),INDIRECT("'" &amp; $C$1 &amp; "'!" &amp; C31)))</f>
        <v>#N/A</v>
      </c>
      <c r="K31" s="422" t="str">
        <f ca="1">IF(IF($K$1&lt;&gt;'GMPP Return'!$F$25,HLOOKUP('GMPP Return'!$C$25,'[5]1617-Q3'!$B$1:$HA$1000,B31,FALSE),INDIRECT("'" &amp; $C$1 &amp; "'!" &amp; C31))="","",IF($K$1&lt;&gt;'GMPP Return'!$F$25,HLOOKUP('GMPP Return'!$C$25,'[5]1617-Q3'!$B$1:$HA$1000,B31,FALSE),INDIRECT("'" &amp; $C$1 &amp; "'!" &amp; C31)))</f>
        <v/>
      </c>
      <c r="L31" s="322" t="s">
        <v>2375</v>
      </c>
      <c r="M31" s="302"/>
      <c r="N31" s="342" t="str">
        <f t="shared" ca="1" si="0"/>
        <v/>
      </c>
    </row>
    <row r="32" spans="1:14" ht="44.25" customHeight="1" x14ac:dyDescent="0.25">
      <c r="A32" s="212" t="s">
        <v>54</v>
      </c>
      <c r="B32" s="143">
        <v>31</v>
      </c>
      <c r="C32" s="143" t="s">
        <v>1180</v>
      </c>
      <c r="D32" s="366"/>
      <c r="E32" s="366"/>
      <c r="F32" s="366"/>
      <c r="G32" s="425"/>
      <c r="H32" s="806" t="s">
        <v>54</v>
      </c>
      <c r="I32" s="1037" t="e">
        <f ca="1">IF(IF($I$1&lt;&gt;'GMPP Return'!$F$25,HLOOKUP('GMPP Return'!$C$25,'[5]1617-Q1'!$B$1:$HA$1000,B32,FALSE),INDIRECT("'" &amp; $C$1 &amp; "'!" &amp; C32))="","",IF($I$1&lt;&gt;'GMPP Return'!$F$25,HLOOKUP('GMPP Return'!$C$25,'[5]1617-Q1'!$B$1:$HA$1000,B32,FALSE),INDIRECT("'" &amp; $C$1 &amp; "'!" &amp; C32)))</f>
        <v>#N/A</v>
      </c>
      <c r="J32" s="1038" t="e">
        <f ca="1">IF(IF($J$1&lt;&gt;'GMPP Return'!$F$25,HLOOKUP('GMPP Return'!$C$25,'[5]1617-Q2'!$B$1:$HA$1000,B32,FALSE),INDIRECT("'" &amp; $C$1 &amp; "'!" &amp; C32))="","",IF($J$1&lt;&gt;'GMPP Return'!$F$25,HLOOKUP('GMPP Return'!$C$25,'[5]1617-Q2'!$B$1:$HA$1000,B32,FALSE),INDIRECT("'" &amp; $C$1 &amp; "'!" &amp; C32)))</f>
        <v>#N/A</v>
      </c>
      <c r="K32" s="422" t="str">
        <f ca="1">IF(IF($K$1&lt;&gt;'GMPP Return'!$F$25,HLOOKUP('GMPP Return'!$C$25,'[5]1617-Q3'!$B$1:$HA$1000,B32,FALSE),INDIRECT("'" &amp; $C$1 &amp; "'!" &amp; C32))="","",IF($K$1&lt;&gt;'GMPP Return'!$F$25,HLOOKUP('GMPP Return'!$C$25,'[5]1617-Q3'!$B$1:$HA$1000,B32,FALSE),INDIRECT("'" &amp; $C$1 &amp; "'!" &amp; C32)))</f>
        <v/>
      </c>
      <c r="L32" s="322" t="s">
        <v>2376</v>
      </c>
      <c r="M32" s="302"/>
      <c r="N32" s="342" t="str">
        <f t="shared" ca="1" si="0"/>
        <v/>
      </c>
    </row>
    <row r="33" spans="1:14" ht="44.25" customHeight="1" x14ac:dyDescent="0.25">
      <c r="A33" s="212" t="s">
        <v>441</v>
      </c>
      <c r="B33" s="143">
        <v>32</v>
      </c>
      <c r="C33" s="143" t="s">
        <v>1181</v>
      </c>
      <c r="D33" s="366"/>
      <c r="E33" s="366"/>
      <c r="F33" s="366"/>
      <c r="G33" s="425"/>
      <c r="H33" s="806" t="s">
        <v>441</v>
      </c>
      <c r="I33" s="1037" t="e">
        <f ca="1">IF(IF($I$1&lt;&gt;'GMPP Return'!$F$25,HLOOKUP('GMPP Return'!$C$25,'[5]1617-Q1'!$B$1:$HA$1000,B33,FALSE),INDIRECT("'" &amp; $C$1 &amp; "'!" &amp; C33))="","",IF($I$1&lt;&gt;'GMPP Return'!$F$25,HLOOKUP('GMPP Return'!$C$25,'[5]1617-Q1'!$B$1:$HA$1000,B33,FALSE),INDIRECT("'" &amp; $C$1 &amp; "'!" &amp; C33)))</f>
        <v>#N/A</v>
      </c>
      <c r="J33" s="1038" t="e">
        <f ca="1">IF(IF($J$1&lt;&gt;'GMPP Return'!$F$25,HLOOKUP('GMPP Return'!$C$25,'[5]1617-Q2'!$B$1:$HA$1000,B33,FALSE),INDIRECT("'" &amp; $C$1 &amp; "'!" &amp; C33))="","",IF($J$1&lt;&gt;'GMPP Return'!$F$25,HLOOKUP('GMPP Return'!$C$25,'[5]1617-Q2'!$B$1:$HA$1000,B33,FALSE),INDIRECT("'" &amp; $C$1 &amp; "'!" &amp; C33)))</f>
        <v>#N/A</v>
      </c>
      <c r="K33" s="422" t="str">
        <f ca="1">IF(IF($K$1&lt;&gt;'GMPP Return'!$F$25,HLOOKUP('GMPP Return'!$C$25,'[5]1617-Q3'!$B$1:$HA$1000,B33,FALSE),INDIRECT("'" &amp; $C$1 &amp; "'!" &amp; C33))="","",IF($K$1&lt;&gt;'GMPP Return'!$F$25,HLOOKUP('GMPP Return'!$C$25,'[5]1617-Q3'!$B$1:$HA$1000,B33,FALSE),INDIRECT("'" &amp; $C$1 &amp; "'!" &amp; C33)))</f>
        <v/>
      </c>
      <c r="L33" s="322" t="s">
        <v>2377</v>
      </c>
      <c r="M33" s="302"/>
      <c r="N33" s="342" t="str">
        <f t="shared" ca="1" si="0"/>
        <v/>
      </c>
    </row>
    <row r="34" spans="1:14" ht="44.25" customHeight="1" x14ac:dyDescent="0.25">
      <c r="A34" s="212" t="s">
        <v>55</v>
      </c>
      <c r="B34" s="143">
        <v>33</v>
      </c>
      <c r="C34" s="143" t="s">
        <v>1182</v>
      </c>
      <c r="D34" s="366"/>
      <c r="E34" s="366"/>
      <c r="F34" s="366"/>
      <c r="G34" s="425"/>
      <c r="H34" s="806" t="s">
        <v>55</v>
      </c>
      <c r="I34" s="1037" t="e">
        <f ca="1">IF(IF($I$1&lt;&gt;'GMPP Return'!$F$25,HLOOKUP('GMPP Return'!$C$25,'[5]1617-Q1'!$B$1:$HA$1000,B34,FALSE),INDIRECT("'" &amp; $C$1 &amp; "'!" &amp; C34))="","",IF($I$1&lt;&gt;'GMPP Return'!$F$25,HLOOKUP('GMPP Return'!$C$25,'[5]1617-Q1'!$B$1:$HA$1000,B34,FALSE),INDIRECT("'" &amp; $C$1 &amp; "'!" &amp; C34)))</f>
        <v>#N/A</v>
      </c>
      <c r="J34" s="1038" t="e">
        <f ca="1">IF(IF($J$1&lt;&gt;'GMPP Return'!$F$25,HLOOKUP('GMPP Return'!$C$25,'[5]1617-Q2'!$B$1:$HA$1000,B34,FALSE),INDIRECT("'" &amp; $C$1 &amp; "'!" &amp; C34))="","",IF($J$1&lt;&gt;'GMPP Return'!$F$25,HLOOKUP('GMPP Return'!$C$25,'[5]1617-Q2'!$B$1:$HA$1000,B34,FALSE),INDIRECT("'" &amp; $C$1 &amp; "'!" &amp; C34)))</f>
        <v>#N/A</v>
      </c>
      <c r="K34" s="422" t="str">
        <f ca="1">IF(IF($K$1&lt;&gt;'GMPP Return'!$F$25,HLOOKUP('GMPP Return'!$C$25,'[5]1617-Q3'!$B$1:$HA$1000,B34,FALSE),INDIRECT("'" &amp; $C$1 &amp; "'!" &amp; C34))="","",IF($K$1&lt;&gt;'GMPP Return'!$F$25,HLOOKUP('GMPP Return'!$C$25,'[5]1617-Q3'!$B$1:$HA$1000,B34,FALSE),INDIRECT("'" &amp; $C$1 &amp; "'!" &amp; C34)))</f>
        <v/>
      </c>
      <c r="L34" s="322" t="s">
        <v>2378</v>
      </c>
      <c r="M34" s="302"/>
      <c r="N34" s="342" t="str">
        <f t="shared" ca="1" si="0"/>
        <v/>
      </c>
    </row>
    <row r="35" spans="1:14" ht="44.25" customHeight="1" x14ac:dyDescent="0.25">
      <c r="A35" s="212" t="s">
        <v>442</v>
      </c>
      <c r="B35" s="143">
        <v>34</v>
      </c>
      <c r="C35" s="143" t="s">
        <v>1183</v>
      </c>
      <c r="D35" s="366"/>
      <c r="E35" s="366"/>
      <c r="F35" s="366"/>
      <c r="G35" s="425"/>
      <c r="H35" s="806" t="s">
        <v>442</v>
      </c>
      <c r="I35" s="1037" t="e">
        <f ca="1">IF(IF($I$1&lt;&gt;'GMPP Return'!$F$25,HLOOKUP('GMPP Return'!$C$25,'[5]1617-Q1'!$B$1:$HA$1000,B35,FALSE),INDIRECT("'" &amp; $C$1 &amp; "'!" &amp; C35))="","",IF($I$1&lt;&gt;'GMPP Return'!$F$25,HLOOKUP('GMPP Return'!$C$25,'[5]1617-Q1'!$B$1:$HA$1000,B35,FALSE),INDIRECT("'" &amp; $C$1 &amp; "'!" &amp; C35)))</f>
        <v>#N/A</v>
      </c>
      <c r="J35" s="1038" t="e">
        <f ca="1">IF(IF($J$1&lt;&gt;'GMPP Return'!$F$25,HLOOKUP('GMPP Return'!$C$25,'[5]1617-Q2'!$B$1:$HA$1000,B35,FALSE),INDIRECT("'" &amp; $C$1 &amp; "'!" &amp; C35))="","",IF($J$1&lt;&gt;'GMPP Return'!$F$25,HLOOKUP('GMPP Return'!$C$25,'[5]1617-Q2'!$B$1:$HA$1000,B35,FALSE),INDIRECT("'" &amp; $C$1 &amp; "'!" &amp; C35)))</f>
        <v>#N/A</v>
      </c>
      <c r="K35" s="422" t="str">
        <f ca="1">IF(IF($K$1&lt;&gt;'GMPP Return'!$F$25,HLOOKUP('GMPP Return'!$C$25,'[5]1617-Q3'!$B$1:$HA$1000,B35,FALSE),INDIRECT("'" &amp; $C$1 &amp; "'!" &amp; C35))="","",IF($K$1&lt;&gt;'GMPP Return'!$F$25,HLOOKUP('GMPP Return'!$C$25,'[5]1617-Q3'!$B$1:$HA$1000,B35,FALSE),INDIRECT("'" &amp; $C$1 &amp; "'!" &amp; C35)))</f>
        <v/>
      </c>
      <c r="L35" s="322" t="s">
        <v>2379</v>
      </c>
      <c r="M35" s="302"/>
      <c r="N35" s="342" t="str">
        <f t="shared" ca="1" si="0"/>
        <v/>
      </c>
    </row>
    <row r="36" spans="1:14" ht="44.25" customHeight="1" x14ac:dyDescent="0.25">
      <c r="A36" s="212" t="s">
        <v>56</v>
      </c>
      <c r="B36" s="143">
        <v>35</v>
      </c>
      <c r="C36" s="143" t="s">
        <v>1184</v>
      </c>
      <c r="D36" s="366"/>
      <c r="E36" s="366"/>
      <c r="F36" s="366"/>
      <c r="G36" s="425"/>
      <c r="H36" s="806" t="s">
        <v>56</v>
      </c>
      <c r="I36" s="1037" t="e">
        <f ca="1">IF(IF($I$1&lt;&gt;'GMPP Return'!$F$25,HLOOKUP('GMPP Return'!$C$25,'[5]1617-Q1'!$B$1:$HA$1000,B36,FALSE),INDIRECT("'" &amp; $C$1 &amp; "'!" &amp; C36))="","",IF($I$1&lt;&gt;'GMPP Return'!$F$25,HLOOKUP('GMPP Return'!$C$25,'[5]1617-Q1'!$B$1:$HA$1000,B36,FALSE),INDIRECT("'" &amp; $C$1 &amp; "'!" &amp; C36)))</f>
        <v>#N/A</v>
      </c>
      <c r="J36" s="1038" t="e">
        <f ca="1">IF(IF($J$1&lt;&gt;'GMPP Return'!$F$25,HLOOKUP('GMPP Return'!$C$25,'[5]1617-Q2'!$B$1:$HA$1000,B36,FALSE),INDIRECT("'" &amp; $C$1 &amp; "'!" &amp; C36))="","",IF($J$1&lt;&gt;'GMPP Return'!$F$25,HLOOKUP('GMPP Return'!$C$25,'[5]1617-Q2'!$B$1:$HA$1000,B36,FALSE),INDIRECT("'" &amp; $C$1 &amp; "'!" &amp; C36)))</f>
        <v>#N/A</v>
      </c>
      <c r="K36" s="422" t="str">
        <f ca="1">IF(IF($K$1&lt;&gt;'GMPP Return'!$F$25,HLOOKUP('GMPP Return'!$C$25,'[5]1617-Q3'!$B$1:$HA$1000,B36,FALSE),INDIRECT("'" &amp; $C$1 &amp; "'!" &amp; C36))="","",IF($K$1&lt;&gt;'GMPP Return'!$F$25,HLOOKUP('GMPP Return'!$C$25,'[5]1617-Q3'!$B$1:$HA$1000,B36,FALSE),INDIRECT("'" &amp; $C$1 &amp; "'!" &amp; C36)))</f>
        <v/>
      </c>
      <c r="L36" s="322" t="s">
        <v>2380</v>
      </c>
      <c r="M36" s="302"/>
      <c r="N36" s="342" t="str">
        <f t="shared" ca="1" si="0"/>
        <v/>
      </c>
    </row>
    <row r="37" spans="1:14" ht="44.25" customHeight="1" x14ac:dyDescent="0.25">
      <c r="A37" s="212" t="s">
        <v>443</v>
      </c>
      <c r="B37" s="143">
        <v>36</v>
      </c>
      <c r="C37" s="143" t="s">
        <v>1185</v>
      </c>
      <c r="D37" s="366"/>
      <c r="E37" s="366"/>
      <c r="F37" s="366"/>
      <c r="G37" s="425"/>
      <c r="H37" s="806" t="s">
        <v>443</v>
      </c>
      <c r="I37" s="1037" t="e">
        <f ca="1">IF(IF($I$1&lt;&gt;'GMPP Return'!$F$25,HLOOKUP('GMPP Return'!$C$25,'[5]1617-Q1'!$B$1:$HA$1000,B37,FALSE),INDIRECT("'" &amp; $C$1 &amp; "'!" &amp; C37))="","",IF($I$1&lt;&gt;'GMPP Return'!$F$25,HLOOKUP('GMPP Return'!$C$25,'[5]1617-Q1'!$B$1:$HA$1000,B37,FALSE),INDIRECT("'" &amp; $C$1 &amp; "'!" &amp; C37)))</f>
        <v>#N/A</v>
      </c>
      <c r="J37" s="1038" t="e">
        <f ca="1">IF(IF($J$1&lt;&gt;'GMPP Return'!$F$25,HLOOKUP('GMPP Return'!$C$25,'[5]1617-Q2'!$B$1:$HA$1000,B37,FALSE),INDIRECT("'" &amp; $C$1 &amp; "'!" &amp; C37))="","",IF($J$1&lt;&gt;'GMPP Return'!$F$25,HLOOKUP('GMPP Return'!$C$25,'[5]1617-Q2'!$B$1:$HA$1000,B37,FALSE),INDIRECT("'" &amp; $C$1 &amp; "'!" &amp; C37)))</f>
        <v>#N/A</v>
      </c>
      <c r="K37" s="422" t="str">
        <f ca="1">IF(IF($K$1&lt;&gt;'GMPP Return'!$F$25,HLOOKUP('GMPP Return'!$C$25,'[5]1617-Q3'!$B$1:$HA$1000,B37,FALSE),INDIRECT("'" &amp; $C$1 &amp; "'!" &amp; C37))="","",IF($K$1&lt;&gt;'GMPP Return'!$F$25,HLOOKUP('GMPP Return'!$C$25,'[5]1617-Q3'!$B$1:$HA$1000,B37,FALSE),INDIRECT("'" &amp; $C$1 &amp; "'!" &amp; C37)))</f>
        <v/>
      </c>
      <c r="L37" s="322" t="s">
        <v>2381</v>
      </c>
      <c r="M37" s="302"/>
      <c r="N37" s="342" t="str">
        <f t="shared" ca="1" si="0"/>
        <v/>
      </c>
    </row>
    <row r="38" spans="1:14" ht="44.25" customHeight="1" x14ac:dyDescent="0.25">
      <c r="A38" s="212" t="s">
        <v>57</v>
      </c>
      <c r="B38" s="143">
        <v>37</v>
      </c>
      <c r="C38" s="143" t="s">
        <v>1186</v>
      </c>
      <c r="D38" s="366"/>
      <c r="E38" s="366"/>
      <c r="F38" s="366"/>
      <c r="G38" s="425"/>
      <c r="H38" s="806" t="s">
        <v>57</v>
      </c>
      <c r="I38" s="1037" t="e">
        <f ca="1">IF(IF($I$1&lt;&gt;'GMPP Return'!$F$25,HLOOKUP('GMPP Return'!$C$25,'[5]1617-Q1'!$B$1:$HA$1000,B38,FALSE),INDIRECT("'" &amp; $C$1 &amp; "'!" &amp; C38))="","",IF($I$1&lt;&gt;'GMPP Return'!$F$25,HLOOKUP('GMPP Return'!$C$25,'[5]1617-Q1'!$B$1:$HA$1000,B38,FALSE),INDIRECT("'" &amp; $C$1 &amp; "'!" &amp; C38)))</f>
        <v>#N/A</v>
      </c>
      <c r="J38" s="1038" t="e">
        <f ca="1">IF(IF($J$1&lt;&gt;'GMPP Return'!$F$25,HLOOKUP('GMPP Return'!$C$25,'[5]1617-Q2'!$B$1:$HA$1000,B38,FALSE),INDIRECT("'" &amp; $C$1 &amp; "'!" &amp; C38))="","",IF($J$1&lt;&gt;'GMPP Return'!$F$25,HLOOKUP('GMPP Return'!$C$25,'[5]1617-Q2'!$B$1:$HA$1000,B38,FALSE),INDIRECT("'" &amp; $C$1 &amp; "'!" &amp; C38)))</f>
        <v>#N/A</v>
      </c>
      <c r="K38" s="422" t="str">
        <f ca="1">IF(IF($K$1&lt;&gt;'GMPP Return'!$F$25,HLOOKUP('GMPP Return'!$C$25,'[5]1617-Q3'!$B$1:$HA$1000,B38,FALSE),INDIRECT("'" &amp; $C$1 &amp; "'!" &amp; C38))="","",IF($K$1&lt;&gt;'GMPP Return'!$F$25,HLOOKUP('GMPP Return'!$C$25,'[5]1617-Q3'!$B$1:$HA$1000,B38,FALSE),INDIRECT("'" &amp; $C$1 &amp; "'!" &amp; C38)))</f>
        <v/>
      </c>
      <c r="L38" s="322" t="s">
        <v>2382</v>
      </c>
      <c r="M38" s="302"/>
      <c r="N38" s="342" t="str">
        <f t="shared" ca="1" si="0"/>
        <v/>
      </c>
    </row>
    <row r="39" spans="1:14" ht="44.25" customHeight="1" x14ac:dyDescent="0.25">
      <c r="A39" s="212" t="s">
        <v>444</v>
      </c>
      <c r="B39" s="143">
        <v>38</v>
      </c>
      <c r="C39" s="143" t="s">
        <v>1187</v>
      </c>
      <c r="D39" s="366"/>
      <c r="E39" s="366"/>
      <c r="F39" s="366"/>
      <c r="G39" s="425"/>
      <c r="H39" s="806" t="s">
        <v>444</v>
      </c>
      <c r="I39" s="1037" t="e">
        <f ca="1">IF(IF($I$1&lt;&gt;'GMPP Return'!$F$25,HLOOKUP('GMPP Return'!$C$25,'[5]1617-Q1'!$B$1:$HA$1000,B39,FALSE),INDIRECT("'" &amp; $C$1 &amp; "'!" &amp; C39))="","",IF($I$1&lt;&gt;'GMPP Return'!$F$25,HLOOKUP('GMPP Return'!$C$25,'[5]1617-Q1'!$B$1:$HA$1000,B39,FALSE),INDIRECT("'" &amp; $C$1 &amp; "'!" &amp; C39)))</f>
        <v>#N/A</v>
      </c>
      <c r="J39" s="1038" t="e">
        <f ca="1">IF(IF($J$1&lt;&gt;'GMPP Return'!$F$25,HLOOKUP('GMPP Return'!$C$25,'[5]1617-Q2'!$B$1:$HA$1000,B39,FALSE),INDIRECT("'" &amp; $C$1 &amp; "'!" &amp; C39))="","",IF($J$1&lt;&gt;'GMPP Return'!$F$25,HLOOKUP('GMPP Return'!$C$25,'[5]1617-Q2'!$B$1:$HA$1000,B39,FALSE),INDIRECT("'" &amp; $C$1 &amp; "'!" &amp; C39)))</f>
        <v>#N/A</v>
      </c>
      <c r="K39" s="422" t="str">
        <f ca="1">IF(IF($K$1&lt;&gt;'GMPP Return'!$F$25,HLOOKUP('GMPP Return'!$C$25,'[5]1617-Q3'!$B$1:$HA$1000,B39,FALSE),INDIRECT("'" &amp; $C$1 &amp; "'!" &amp; C39))="","",IF($K$1&lt;&gt;'GMPP Return'!$F$25,HLOOKUP('GMPP Return'!$C$25,'[5]1617-Q3'!$B$1:$HA$1000,B39,FALSE),INDIRECT("'" &amp; $C$1 &amp; "'!" &amp; C39)))</f>
        <v/>
      </c>
      <c r="L39" s="322" t="s">
        <v>2383</v>
      </c>
      <c r="M39" s="302"/>
      <c r="N39" s="342" t="str">
        <f t="shared" ca="1" si="0"/>
        <v/>
      </c>
    </row>
    <row r="40" spans="1:14" ht="44.25" customHeight="1" x14ac:dyDescent="0.25">
      <c r="A40" s="212" t="s">
        <v>319</v>
      </c>
      <c r="B40" s="143">
        <v>39</v>
      </c>
      <c r="C40" s="143" t="s">
        <v>1188</v>
      </c>
      <c r="D40" s="366"/>
      <c r="E40" s="366"/>
      <c r="F40" s="366"/>
      <c r="G40" s="425"/>
      <c r="H40" s="806" t="s">
        <v>319</v>
      </c>
      <c r="I40" s="1037" t="e">
        <f ca="1">IF(IF($I$1&lt;&gt;'GMPP Return'!$F$25,HLOOKUP('GMPP Return'!$C$25,'[5]1617-Q1'!$B$1:$HA$1000,B40,FALSE),INDIRECT("'" &amp; $C$1 &amp; "'!" &amp; C40))="","",IF($I$1&lt;&gt;'GMPP Return'!$F$25,HLOOKUP('GMPP Return'!$C$25,'[5]1617-Q1'!$B$1:$HA$1000,B40,FALSE),INDIRECT("'" &amp; $C$1 &amp; "'!" &amp; C40)))</f>
        <v>#N/A</v>
      </c>
      <c r="J40" s="1038" t="e">
        <f ca="1">IF(IF($J$1&lt;&gt;'GMPP Return'!$F$25,HLOOKUP('GMPP Return'!$C$25,'[5]1617-Q2'!$B$1:$HA$1000,B40,FALSE),INDIRECT("'" &amp; $C$1 &amp; "'!" &amp; C40))="","",IF($J$1&lt;&gt;'GMPP Return'!$F$25,HLOOKUP('GMPP Return'!$C$25,'[5]1617-Q2'!$B$1:$HA$1000,B40,FALSE),INDIRECT("'" &amp; $C$1 &amp; "'!" &amp; C40)))</f>
        <v>#N/A</v>
      </c>
      <c r="K40" s="422" t="str">
        <f ca="1">IF(IF($K$1&lt;&gt;'GMPP Return'!$F$25,HLOOKUP('GMPP Return'!$C$25,'[5]1617-Q3'!$B$1:$HA$1000,B40,FALSE),INDIRECT("'" &amp; $C$1 &amp; "'!" &amp; C40))="","",IF($K$1&lt;&gt;'GMPP Return'!$F$25,HLOOKUP('GMPP Return'!$C$25,'[5]1617-Q3'!$B$1:$HA$1000,B40,FALSE),INDIRECT("'" &amp; $C$1 &amp; "'!" &amp; C40)))</f>
        <v/>
      </c>
      <c r="L40" s="322" t="s">
        <v>2384</v>
      </c>
      <c r="M40" s="302"/>
      <c r="N40" s="342" t="str">
        <f t="shared" ca="1" si="0"/>
        <v/>
      </c>
    </row>
    <row r="41" spans="1:14" ht="44.25" customHeight="1" x14ac:dyDescent="0.25">
      <c r="A41" s="212" t="s">
        <v>445</v>
      </c>
      <c r="B41" s="143">
        <v>40</v>
      </c>
      <c r="C41" s="143" t="s">
        <v>1189</v>
      </c>
      <c r="D41" s="366"/>
      <c r="E41" s="366"/>
      <c r="F41" s="366"/>
      <c r="G41" s="425"/>
      <c r="H41" s="806" t="s">
        <v>445</v>
      </c>
      <c r="I41" s="1037" t="e">
        <f ca="1">IF(IF($I$1&lt;&gt;'GMPP Return'!$F$25,HLOOKUP('GMPP Return'!$C$25,'[5]1617-Q1'!$B$1:$HA$1000,B41,FALSE),INDIRECT("'" &amp; $C$1 &amp; "'!" &amp; C41))="","",IF($I$1&lt;&gt;'GMPP Return'!$F$25,HLOOKUP('GMPP Return'!$C$25,'[5]1617-Q1'!$B$1:$HA$1000,B41,FALSE),INDIRECT("'" &amp; $C$1 &amp; "'!" &amp; C41)))</f>
        <v>#N/A</v>
      </c>
      <c r="J41" s="1038" t="e">
        <f ca="1">IF(IF($J$1&lt;&gt;'GMPP Return'!$F$25,HLOOKUP('GMPP Return'!$C$25,'[5]1617-Q2'!$B$1:$HA$1000,B41,FALSE),INDIRECT("'" &amp; $C$1 &amp; "'!" &amp; C41))="","",IF($J$1&lt;&gt;'GMPP Return'!$F$25,HLOOKUP('GMPP Return'!$C$25,'[5]1617-Q2'!$B$1:$HA$1000,B41,FALSE),INDIRECT("'" &amp; $C$1 &amp; "'!" &amp; C41)))</f>
        <v>#N/A</v>
      </c>
      <c r="K41" s="422" t="str">
        <f ca="1">IF(IF($K$1&lt;&gt;'GMPP Return'!$F$25,HLOOKUP('GMPP Return'!$C$25,'[5]1617-Q3'!$B$1:$HA$1000,B41,FALSE),INDIRECT("'" &amp; $C$1 &amp; "'!" &amp; C41))="","",IF($K$1&lt;&gt;'GMPP Return'!$F$25,HLOOKUP('GMPP Return'!$C$25,'[5]1617-Q3'!$B$1:$HA$1000,B41,FALSE),INDIRECT("'" &amp; $C$1 &amp; "'!" &amp; C41)))</f>
        <v/>
      </c>
      <c r="L41" s="322" t="s">
        <v>2385</v>
      </c>
      <c r="M41" s="302"/>
      <c r="N41" s="342" t="str">
        <f t="shared" ca="1" si="0"/>
        <v/>
      </c>
    </row>
    <row r="42" spans="1:14" ht="44.25" customHeight="1" x14ac:dyDescent="0.25">
      <c r="A42" s="212" t="s">
        <v>320</v>
      </c>
      <c r="B42" s="143">
        <v>41</v>
      </c>
      <c r="C42" s="143" t="s">
        <v>1190</v>
      </c>
      <c r="D42" s="366"/>
      <c r="E42" s="366"/>
      <c r="F42" s="366"/>
      <c r="G42" s="425"/>
      <c r="H42" s="806" t="s">
        <v>320</v>
      </c>
      <c r="I42" s="1042" t="e">
        <f ca="1">IF(IF($I$1&lt;&gt;'GMPP Return'!$F$25,HLOOKUP('GMPP Return'!$C$25,'[5]1617-Q1'!$B$1:$HA$1000,B42,FALSE),INDIRECT("'" &amp; $C$1 &amp; "'!" &amp; C42))="","",IF($I$1&lt;&gt;'GMPP Return'!$F$25,HLOOKUP('GMPP Return'!$C$25,'[5]1617-Q1'!$B$1:$HA$1000,B42,FALSE),INDIRECT("'" &amp; $C$1 &amp; "'!" &amp; C42)))</f>
        <v>#N/A</v>
      </c>
      <c r="J42" s="1038" t="e">
        <f ca="1">IF(IF($J$1&lt;&gt;'GMPP Return'!$F$25,HLOOKUP('GMPP Return'!$C$25,'[5]1617-Q2'!$B$1:$HA$1000,B42,FALSE),INDIRECT("'" &amp; $C$1 &amp; "'!" &amp; C42))="","",IF($J$1&lt;&gt;'GMPP Return'!$F$25,HLOOKUP('GMPP Return'!$C$25,'[5]1617-Q2'!$B$1:$HA$1000,B42,FALSE),INDIRECT("'" &amp; $C$1 &amp; "'!" &amp; C42)))</f>
        <v>#N/A</v>
      </c>
      <c r="K42" s="422" t="str">
        <f ca="1">IF(IF($K$1&lt;&gt;'GMPP Return'!$F$25,HLOOKUP('GMPP Return'!$C$25,'[5]1617-Q3'!$B$1:$HA$1000,B42,FALSE),INDIRECT("'" &amp; $C$1 &amp; "'!" &amp; C42))="","",IF($K$1&lt;&gt;'GMPP Return'!$F$25,HLOOKUP('GMPP Return'!$C$25,'[5]1617-Q3'!$B$1:$HA$1000,B42,FALSE),INDIRECT("'" &amp; $C$1 &amp; "'!" &amp; C42)))</f>
        <v/>
      </c>
      <c r="L42" s="322" t="s">
        <v>2386</v>
      </c>
      <c r="M42" s="302"/>
      <c r="N42" s="342" t="str">
        <f t="shared" ca="1" si="0"/>
        <v/>
      </c>
    </row>
    <row r="43" spans="1:14" ht="44.25" customHeight="1" x14ac:dyDescent="0.25">
      <c r="A43" s="212" t="s">
        <v>446</v>
      </c>
      <c r="B43" s="143">
        <v>42</v>
      </c>
      <c r="C43" s="143" t="s">
        <v>1191</v>
      </c>
      <c r="D43" s="366"/>
      <c r="E43" s="366"/>
      <c r="F43" s="366"/>
      <c r="G43" s="425"/>
      <c r="H43" s="806" t="s">
        <v>446</v>
      </c>
      <c r="I43" s="1037" t="e">
        <f ca="1">IF(IF($I$1&lt;&gt;'GMPP Return'!$F$25,HLOOKUP('GMPP Return'!$C$25,'[5]1617-Q1'!$B$1:$HA$1000,B43,FALSE),INDIRECT("'" &amp; $C$1 &amp; "'!" &amp; C43))="","",IF($I$1&lt;&gt;'GMPP Return'!$F$25,HLOOKUP('GMPP Return'!$C$25,'[5]1617-Q1'!$B$1:$HA$1000,B43,FALSE),INDIRECT("'" &amp; $C$1 &amp; "'!" &amp; C43)))</f>
        <v>#N/A</v>
      </c>
      <c r="J43" s="1038" t="e">
        <f ca="1">IF(IF($J$1&lt;&gt;'GMPP Return'!$F$25,HLOOKUP('GMPP Return'!$C$25,'[5]1617-Q2'!$B$1:$HA$1000,B43,FALSE),INDIRECT("'" &amp; $C$1 &amp; "'!" &amp; C43))="","",IF($J$1&lt;&gt;'GMPP Return'!$F$25,HLOOKUP('GMPP Return'!$C$25,'[5]1617-Q2'!$B$1:$HA$1000,B43,FALSE),INDIRECT("'" &amp; $C$1 &amp; "'!" &amp; C43)))</f>
        <v>#N/A</v>
      </c>
      <c r="K43" s="422" t="str">
        <f ca="1">IF(IF($K$1&lt;&gt;'GMPP Return'!$F$25,HLOOKUP('GMPP Return'!$C$25,'[5]1617-Q3'!$B$1:$HA$1000,B43,FALSE),INDIRECT("'" &amp; $C$1 &amp; "'!" &amp; C43))="","",IF($K$1&lt;&gt;'GMPP Return'!$F$25,HLOOKUP('GMPP Return'!$C$25,'[5]1617-Q3'!$B$1:$HA$1000,B43,FALSE),INDIRECT("'" &amp; $C$1 &amp; "'!" &amp; C43)))</f>
        <v/>
      </c>
      <c r="L43" s="322" t="s">
        <v>2387</v>
      </c>
      <c r="M43" s="302"/>
      <c r="N43" s="342" t="str">
        <f t="shared" ca="1" si="0"/>
        <v/>
      </c>
    </row>
    <row r="44" spans="1:14" ht="44.25" customHeight="1" x14ac:dyDescent="0.25">
      <c r="A44" s="212" t="s">
        <v>321</v>
      </c>
      <c r="B44" s="143">
        <v>43</v>
      </c>
      <c r="C44" s="143" t="s">
        <v>1192</v>
      </c>
      <c r="D44" s="366" t="s">
        <v>2303</v>
      </c>
      <c r="E44" s="366" t="s">
        <v>2303</v>
      </c>
      <c r="F44" s="366" t="s">
        <v>2303</v>
      </c>
      <c r="G44" s="425" t="s">
        <v>2303</v>
      </c>
      <c r="H44" s="806" t="s">
        <v>321</v>
      </c>
      <c r="I44" s="1037" t="e">
        <f ca="1">IF(IF($I$1&lt;&gt;'GMPP Return'!$F$25,HLOOKUP('GMPP Return'!$C$25,'[5]1617-Q1'!$B$1:$HA$1000,B44,FALSE),INDIRECT("'" &amp; $C$1 &amp; "'!" &amp; C44))="","",IF($I$1&lt;&gt;'GMPP Return'!$F$25,HLOOKUP('GMPP Return'!$C$25,'[5]1617-Q1'!$B$1:$HA$1000,B44,FALSE),INDIRECT("'" &amp; $C$1 &amp; "'!" &amp; C44)))</f>
        <v>#N/A</v>
      </c>
      <c r="J44" s="1038" t="e">
        <f ca="1">IF(IF($J$1&lt;&gt;'GMPP Return'!$F$25,HLOOKUP('GMPP Return'!$C$25,'[5]1617-Q2'!$B$1:$HA$1000,B44,FALSE),INDIRECT("'" &amp; $C$1 &amp; "'!" &amp; C44))="","",IF($J$1&lt;&gt;'GMPP Return'!$F$25,HLOOKUP('GMPP Return'!$C$25,'[5]1617-Q2'!$B$1:$HA$1000,B44,FALSE),INDIRECT("'" &amp; $C$1 &amp; "'!" &amp; C44)))</f>
        <v>#N/A</v>
      </c>
      <c r="K44" s="422" t="str">
        <f ca="1">IF(IF($K$1&lt;&gt;'GMPP Return'!$F$25,HLOOKUP('GMPP Return'!$C$25,'[5]1617-Q3'!$B$1:$HA$1000,B44,FALSE),INDIRECT("'" &amp; $C$1 &amp; "'!" &amp; C44))="","",IF($K$1&lt;&gt;'GMPP Return'!$F$25,HLOOKUP('GMPP Return'!$C$25,'[5]1617-Q3'!$B$1:$HA$1000,B44,FALSE),INDIRECT("'" &amp; $C$1 &amp; "'!" &amp; C44)))</f>
        <v/>
      </c>
      <c r="L44" s="322" t="s">
        <v>2388</v>
      </c>
      <c r="M44" s="302"/>
      <c r="N44" s="342" t="str">
        <f t="shared" ca="1" si="0"/>
        <v/>
      </c>
    </row>
    <row r="45" spans="1:14" ht="44.25" customHeight="1" x14ac:dyDescent="0.25">
      <c r="A45" s="212" t="s">
        <v>447</v>
      </c>
      <c r="B45" s="143">
        <v>44</v>
      </c>
      <c r="C45" s="143" t="s">
        <v>1193</v>
      </c>
      <c r="D45" s="366" t="s">
        <v>2303</v>
      </c>
      <c r="E45" s="366" t="s">
        <v>2303</v>
      </c>
      <c r="F45" s="366" t="s">
        <v>2303</v>
      </c>
      <c r="G45" s="425" t="s">
        <v>2303</v>
      </c>
      <c r="H45" s="806" t="s">
        <v>447</v>
      </c>
      <c r="I45" s="1037" t="e">
        <f ca="1">IF(IF($I$1&lt;&gt;'GMPP Return'!$F$25,HLOOKUP('GMPP Return'!$C$25,'[5]1617-Q1'!$B$1:$HA$1000,B45,FALSE),INDIRECT("'" &amp; $C$1 &amp; "'!" &amp; C45))="","",IF($I$1&lt;&gt;'GMPP Return'!$F$25,HLOOKUP('GMPP Return'!$C$25,'[5]1617-Q1'!$B$1:$HA$1000,B45,FALSE),INDIRECT("'" &amp; $C$1 &amp; "'!" &amp; C45)))</f>
        <v>#N/A</v>
      </c>
      <c r="J45" s="1038" t="e">
        <f ca="1">IF(IF($J$1&lt;&gt;'GMPP Return'!$F$25,HLOOKUP('GMPP Return'!$C$25,'[5]1617-Q2'!$B$1:$HA$1000,B45,FALSE),INDIRECT("'" &amp; $C$1 &amp; "'!" &amp; C45))="","",IF($J$1&lt;&gt;'GMPP Return'!$F$25,HLOOKUP('GMPP Return'!$C$25,'[5]1617-Q2'!$B$1:$HA$1000,B45,FALSE),INDIRECT("'" &amp; $C$1 &amp; "'!" &amp; C45)))</f>
        <v>#N/A</v>
      </c>
      <c r="K45" s="422" t="str">
        <f ca="1">IF(IF($K$1&lt;&gt;'GMPP Return'!$F$25,HLOOKUP('GMPP Return'!$C$25,'[5]1617-Q3'!$B$1:$HA$1000,B45,FALSE),INDIRECT("'" &amp; $C$1 &amp; "'!" &amp; C45))="","",IF($K$1&lt;&gt;'GMPP Return'!$F$25,HLOOKUP('GMPP Return'!$C$25,'[5]1617-Q3'!$B$1:$HA$1000,B45,FALSE),INDIRECT("'" &amp; $C$1 &amp; "'!" &amp; C45)))</f>
        <v/>
      </c>
      <c r="L45" s="322" t="s">
        <v>2389</v>
      </c>
      <c r="M45" s="302"/>
      <c r="N45" s="342" t="str">
        <f t="shared" ca="1" si="0"/>
        <v/>
      </c>
    </row>
    <row r="46" spans="1:14" ht="44.25" customHeight="1" x14ac:dyDescent="0.25">
      <c r="A46" s="212" t="s">
        <v>322</v>
      </c>
      <c r="B46" s="143">
        <v>45</v>
      </c>
      <c r="C46" s="143" t="s">
        <v>1194</v>
      </c>
      <c r="D46" s="366" t="s">
        <v>2303</v>
      </c>
      <c r="E46" s="366" t="s">
        <v>2303</v>
      </c>
      <c r="F46" s="366" t="s">
        <v>2303</v>
      </c>
      <c r="G46" s="425" t="s">
        <v>2303</v>
      </c>
      <c r="H46" s="806" t="s">
        <v>322</v>
      </c>
      <c r="I46" s="1037" t="e">
        <f ca="1">IF(IF($I$1&lt;&gt;'GMPP Return'!$F$25,HLOOKUP('GMPP Return'!$C$25,'[5]1617-Q1'!$B$1:$HA$1000,B46,FALSE),INDIRECT("'" &amp; $C$1 &amp; "'!" &amp; C46))="","",IF($I$1&lt;&gt;'GMPP Return'!$F$25,HLOOKUP('GMPP Return'!$C$25,'[5]1617-Q1'!$B$1:$HA$1000,B46,FALSE),INDIRECT("'" &amp; $C$1 &amp; "'!" &amp; C46)))</f>
        <v>#N/A</v>
      </c>
      <c r="J46" s="1038" t="e">
        <f ca="1">IF(IF($J$1&lt;&gt;'GMPP Return'!$F$25,HLOOKUP('GMPP Return'!$C$25,'[5]1617-Q2'!$B$1:$HA$1000,B46,FALSE),INDIRECT("'" &amp; $C$1 &amp; "'!" &amp; C46))="","",IF($J$1&lt;&gt;'GMPP Return'!$F$25,HLOOKUP('GMPP Return'!$C$25,'[5]1617-Q2'!$B$1:$HA$1000,B46,FALSE),INDIRECT("'" &amp; $C$1 &amp; "'!" &amp; C46)))</f>
        <v>#N/A</v>
      </c>
      <c r="K46" s="422" t="str">
        <f ca="1">IF(IF($K$1&lt;&gt;'GMPP Return'!$F$25,HLOOKUP('GMPP Return'!$C$25,'[5]1617-Q3'!$B$1:$HA$1000,B46,FALSE),INDIRECT("'" &amp; $C$1 &amp; "'!" &amp; C46))="","",IF($K$1&lt;&gt;'GMPP Return'!$F$25,HLOOKUP('GMPP Return'!$C$25,'[5]1617-Q3'!$B$1:$HA$1000,B46,FALSE),INDIRECT("'" &amp; $C$1 &amp; "'!" &amp; C46)))</f>
        <v/>
      </c>
      <c r="L46" s="322" t="s">
        <v>2390</v>
      </c>
      <c r="M46" s="302"/>
      <c r="N46" s="342" t="str">
        <f t="shared" ca="1" si="0"/>
        <v/>
      </c>
    </row>
    <row r="47" spans="1:14" ht="44.25" customHeight="1" x14ac:dyDescent="0.25">
      <c r="A47" s="212" t="s">
        <v>448</v>
      </c>
      <c r="B47" s="143">
        <v>46</v>
      </c>
      <c r="C47" s="143" t="s">
        <v>1195</v>
      </c>
      <c r="D47" s="366" t="s">
        <v>2303</v>
      </c>
      <c r="E47" s="366" t="s">
        <v>2303</v>
      </c>
      <c r="F47" s="366" t="s">
        <v>2303</v>
      </c>
      <c r="G47" s="425" t="s">
        <v>2303</v>
      </c>
      <c r="H47" s="806" t="s">
        <v>448</v>
      </c>
      <c r="I47" s="1037" t="e">
        <f ca="1">IF(IF($I$1&lt;&gt;'GMPP Return'!$F$25,HLOOKUP('GMPP Return'!$C$25,'[5]1617-Q1'!$B$1:$HA$1000,B47,FALSE),INDIRECT("'" &amp; $C$1 &amp; "'!" &amp; C47))="","",IF($I$1&lt;&gt;'GMPP Return'!$F$25,HLOOKUP('GMPP Return'!$C$25,'[5]1617-Q1'!$B$1:$HA$1000,B47,FALSE),INDIRECT("'" &amp; $C$1 &amp; "'!" &amp; C47)))</f>
        <v>#N/A</v>
      </c>
      <c r="J47" s="1038" t="e">
        <f ca="1">IF(IF($J$1&lt;&gt;'GMPP Return'!$F$25,HLOOKUP('GMPP Return'!$C$25,'[5]1617-Q2'!$B$1:$HA$1000,B47,FALSE),INDIRECT("'" &amp; $C$1 &amp; "'!" &amp; C47))="","",IF($J$1&lt;&gt;'GMPP Return'!$F$25,HLOOKUP('GMPP Return'!$C$25,'[5]1617-Q2'!$B$1:$HA$1000,B47,FALSE),INDIRECT("'" &amp; $C$1 &amp; "'!" &amp; C47)))</f>
        <v>#N/A</v>
      </c>
      <c r="K47" s="422" t="str">
        <f ca="1">IF(IF($K$1&lt;&gt;'GMPP Return'!$F$25,HLOOKUP('GMPP Return'!$C$25,'[5]1617-Q3'!$B$1:$HA$1000,B47,FALSE),INDIRECT("'" &amp; $C$1 &amp; "'!" &amp; C47))="","",IF($K$1&lt;&gt;'GMPP Return'!$F$25,HLOOKUP('GMPP Return'!$C$25,'[5]1617-Q3'!$B$1:$HA$1000,B47,FALSE),INDIRECT("'" &amp; $C$1 &amp; "'!" &amp; C47)))</f>
        <v/>
      </c>
      <c r="L47" s="322" t="s">
        <v>2391</v>
      </c>
      <c r="M47" s="302"/>
      <c r="N47" s="342" t="str">
        <f t="shared" ca="1" si="0"/>
        <v/>
      </c>
    </row>
    <row r="48" spans="1:14" ht="44.25" customHeight="1" x14ac:dyDescent="0.25">
      <c r="A48" s="212" t="s">
        <v>323</v>
      </c>
      <c r="B48" s="143">
        <v>47</v>
      </c>
      <c r="C48" s="143" t="s">
        <v>1196</v>
      </c>
      <c r="D48" s="366" t="s">
        <v>2303</v>
      </c>
      <c r="E48" s="366" t="s">
        <v>2303</v>
      </c>
      <c r="F48" s="366" t="s">
        <v>2303</v>
      </c>
      <c r="G48" s="425" t="s">
        <v>2303</v>
      </c>
      <c r="H48" s="806" t="s">
        <v>323</v>
      </c>
      <c r="I48" s="1037" t="e">
        <f ca="1">IF(IF($I$1&lt;&gt;'GMPP Return'!$F$25,HLOOKUP('GMPP Return'!$C$25,'[5]1617-Q1'!$B$1:$HA$1000,B48,FALSE),INDIRECT("'" &amp; $C$1 &amp; "'!" &amp; C48))="","",IF($I$1&lt;&gt;'GMPP Return'!$F$25,HLOOKUP('GMPP Return'!$C$25,'[5]1617-Q1'!$B$1:$HA$1000,B48,FALSE),INDIRECT("'" &amp; $C$1 &amp; "'!" &amp; C48)))</f>
        <v>#N/A</v>
      </c>
      <c r="J48" s="1038" t="e">
        <f ca="1">IF(IF($J$1&lt;&gt;'GMPP Return'!$F$25,HLOOKUP('GMPP Return'!$C$25,'[5]1617-Q2'!$B$1:$HA$1000,B48,FALSE),INDIRECT("'" &amp; $C$1 &amp; "'!" &amp; C48))="","",IF($J$1&lt;&gt;'GMPP Return'!$F$25,HLOOKUP('GMPP Return'!$C$25,'[5]1617-Q2'!$B$1:$HA$1000,B48,FALSE),INDIRECT("'" &amp; $C$1 &amp; "'!" &amp; C48)))</f>
        <v>#N/A</v>
      </c>
      <c r="K48" s="422" t="str">
        <f ca="1">IF(IF($K$1&lt;&gt;'GMPP Return'!$F$25,HLOOKUP('GMPP Return'!$C$25,'[5]1617-Q3'!$B$1:$HA$1000,B48,FALSE),INDIRECT("'" &amp; $C$1 &amp; "'!" &amp; C48))="","",IF($K$1&lt;&gt;'GMPP Return'!$F$25,HLOOKUP('GMPP Return'!$C$25,'[5]1617-Q3'!$B$1:$HA$1000,B48,FALSE),INDIRECT("'" &amp; $C$1 &amp; "'!" &amp; C48)))</f>
        <v/>
      </c>
      <c r="L48" s="322" t="s">
        <v>2392</v>
      </c>
      <c r="M48" s="302"/>
      <c r="N48" s="342" t="str">
        <f t="shared" ca="1" si="0"/>
        <v/>
      </c>
    </row>
    <row r="49" spans="1:14" ht="44.25" customHeight="1" thickBot="1" x14ac:dyDescent="0.3">
      <c r="A49" s="213" t="s">
        <v>449</v>
      </c>
      <c r="B49" s="214">
        <v>48</v>
      </c>
      <c r="C49" s="214" t="s">
        <v>1197</v>
      </c>
      <c r="D49" s="367" t="s">
        <v>2303</v>
      </c>
      <c r="E49" s="367" t="s">
        <v>2303</v>
      </c>
      <c r="F49" s="367" t="s">
        <v>2303</v>
      </c>
      <c r="G49" s="426" t="s">
        <v>2303</v>
      </c>
      <c r="H49" s="828" t="s">
        <v>449</v>
      </c>
      <c r="I49" s="1039" t="e">
        <f ca="1">IF(IF($I$1&lt;&gt;'GMPP Return'!$F$25,HLOOKUP('GMPP Return'!$C$25,'[5]1617-Q1'!$B$1:$HA$1000,B49,FALSE),INDIRECT("'" &amp; $C$1 &amp; "'!" &amp; C49))="","",IF($I$1&lt;&gt;'GMPP Return'!$F$25,HLOOKUP('GMPP Return'!$C$25,'[5]1617-Q1'!$B$1:$HA$1000,B49,FALSE),INDIRECT("'" &amp; $C$1 &amp; "'!" &amp; C49)))</f>
        <v>#N/A</v>
      </c>
      <c r="J49" s="1043" t="e">
        <f ca="1">IF(IF($J$1&lt;&gt;'GMPP Return'!$F$25,HLOOKUP('GMPP Return'!$C$25,'[5]1617-Q2'!$B$1:$HA$1000,B49,FALSE),INDIRECT("'" &amp; $C$1 &amp; "'!" &amp; C49))="","",IF($J$1&lt;&gt;'GMPP Return'!$F$25,HLOOKUP('GMPP Return'!$C$25,'[5]1617-Q2'!$B$1:$HA$1000,B49,FALSE),INDIRECT("'" &amp; $C$1 &amp; "'!" &amp; C49)))</f>
        <v>#N/A</v>
      </c>
      <c r="K49" s="431" t="str">
        <f ca="1">IF(IF($K$1&lt;&gt;'GMPP Return'!$F$25,HLOOKUP('GMPP Return'!$C$25,'[5]1617-Q3'!$B$1:$HA$1000,B49,FALSE),INDIRECT("'" &amp; $C$1 &amp; "'!" &amp; C49))="","",IF($K$1&lt;&gt;'GMPP Return'!$F$25,HLOOKUP('GMPP Return'!$C$25,'[5]1617-Q3'!$B$1:$HA$1000,B49,FALSE),INDIRECT("'" &amp; $C$1 &amp; "'!" &amp; C49)))</f>
        <v/>
      </c>
      <c r="L49" s="432" t="s">
        <v>2393</v>
      </c>
      <c r="M49" s="302"/>
      <c r="N49" s="342" t="str">
        <f t="shared" ref="N49:N54" ca="1" si="1">IF(K49="","",IF(K49&lt;&gt;J49,"CHANGED SINCE LAST QUARTER",""))</f>
        <v/>
      </c>
    </row>
    <row r="50" spans="1:14" ht="27.75" customHeight="1" x14ac:dyDescent="0.25">
      <c r="A50" s="215" t="s">
        <v>403</v>
      </c>
      <c r="B50" s="216">
        <v>49</v>
      </c>
      <c r="C50" s="216" t="s">
        <v>1198</v>
      </c>
      <c r="D50" s="216"/>
      <c r="E50" s="216"/>
      <c r="F50" s="216"/>
      <c r="G50" s="427"/>
      <c r="H50" s="807" t="s">
        <v>403</v>
      </c>
      <c r="I50" s="1044" t="e">
        <f ca="1">IF(IF($I$1&lt;&gt;'GMPP Return'!$F$25,HLOOKUP('GMPP Return'!$C$25,'[5]1617-Q1'!$B$1:$HA$1000,B50,FALSE),INDIRECT("'" &amp; $C$1 &amp; "'!" &amp; C50))="","",IF($I$1&lt;&gt;'GMPP Return'!$F$25,HLOOKUP('GMPP Return'!$C$25,'[5]1617-Q1'!$B$1:$HA$1000,B50,FALSE),INDIRECT("'" &amp; $C$1 &amp; "'!" &amp; C50)))</f>
        <v>#N/A</v>
      </c>
      <c r="J50" s="1045" t="e">
        <f ca="1">IF(IF($J$1&lt;&gt;'GMPP Return'!$F$25,HLOOKUP('GMPP Return'!$C$25,'[5]1617-Q2'!$B$1:$HA$1000,B50,FALSE),INDIRECT("'" &amp; $C$1 &amp; "'!" &amp; C50))="","",IF($J$1&lt;&gt;'GMPP Return'!$F$25,HLOOKUP('GMPP Return'!$C$25,'[5]1617-Q2'!$B$1:$HA$1000,B50,FALSE),INDIRECT("'" &amp; $C$1 &amp; "'!" &amp; C50)))</f>
        <v>#N/A</v>
      </c>
      <c r="K50" s="434" t="str">
        <f ca="1">IF(IF($K$1&lt;&gt;'GMPP Return'!$F$25,HLOOKUP('GMPP Return'!$C$25,'[5]1617-Q3'!$B$1:$HA$1000,B50,FALSE),INDIRECT("'" &amp; $C$1 &amp; "'!" &amp; C50))="","",IF($K$1&lt;&gt;'GMPP Return'!$F$25,HLOOKUP('GMPP Return'!$C$25,'[5]1617-Q3'!$B$1:$HA$1000,B50,FALSE),INDIRECT("'" &amp; $C$1 &amp; "'!" &amp; C50)))</f>
        <v/>
      </c>
      <c r="L50" s="323" t="s">
        <v>2394</v>
      </c>
      <c r="M50" s="302"/>
      <c r="N50" s="344" t="str">
        <f t="shared" ca="1" si="1"/>
        <v/>
      </c>
    </row>
    <row r="51" spans="1:14" ht="24.75" customHeight="1" x14ac:dyDescent="0.25">
      <c r="A51" s="217" t="s">
        <v>0</v>
      </c>
      <c r="B51" s="144">
        <v>50</v>
      </c>
      <c r="C51" s="144" t="s">
        <v>1199</v>
      </c>
      <c r="D51" s="144"/>
      <c r="E51" s="144"/>
      <c r="F51" s="144"/>
      <c r="G51" s="428"/>
      <c r="H51" s="808" t="s">
        <v>0</v>
      </c>
      <c r="I51" s="1046" t="e">
        <f ca="1">IF(IF($I$1&lt;&gt;'GMPP Return'!$F$25,HLOOKUP('GMPP Return'!$C$25,'[5]1617-Q1'!$B$1:$HA$1000,B51,FALSE),INDIRECT("'" &amp; $C$1 &amp; "'!" &amp; C51))="","",IF($I$1&lt;&gt;'GMPP Return'!$F$25,HLOOKUP('GMPP Return'!$C$25,'[5]1617-Q1'!$B$1:$HA$1000,B51,FALSE),INDIRECT("'" &amp; $C$1 &amp; "'!" &amp; C51)))</f>
        <v>#N/A</v>
      </c>
      <c r="J51" s="1047" t="e">
        <f ca="1">IF(IF($J$1&lt;&gt;'GMPP Return'!$F$25,HLOOKUP('GMPP Return'!$C$25,'[5]1617-Q2'!$B$1:$HA$1000,B51,FALSE),INDIRECT("'" &amp; $C$1 &amp; "'!" &amp; C51))="","",IF($J$1&lt;&gt;'GMPP Return'!$F$25,HLOOKUP('GMPP Return'!$C$25,'[5]1617-Q2'!$B$1:$HA$1000,B51,FALSE),INDIRECT("'" &amp; $C$1 &amp; "'!" &amp; C51)))</f>
        <v>#N/A</v>
      </c>
      <c r="K51" s="433" t="str">
        <f ca="1">IF(IF($K$1&lt;&gt;'GMPP Return'!$F$25,HLOOKUP('GMPP Return'!$C$25,'[5]1617-Q3'!$B$1:$HA$1000,B51,FALSE),INDIRECT("'" &amp; $C$1 &amp; "'!" &amp; C51))="","",IF($K$1&lt;&gt;'GMPP Return'!$F$25,HLOOKUP('GMPP Return'!$C$25,'[5]1617-Q3'!$B$1:$HA$1000,B51,FALSE),INDIRECT("'" &amp; $C$1 &amp; "'!" &amp; C51)))</f>
        <v/>
      </c>
      <c r="L51" s="324" t="s">
        <v>2395</v>
      </c>
      <c r="M51" s="302"/>
      <c r="N51" s="342" t="str">
        <f t="shared" ca="1" si="1"/>
        <v/>
      </c>
    </row>
    <row r="52" spans="1:14" ht="315" customHeight="1" x14ac:dyDescent="0.25">
      <c r="A52" s="217" t="s">
        <v>1</v>
      </c>
      <c r="B52" s="144">
        <v>51</v>
      </c>
      <c r="C52" s="144" t="s">
        <v>1200</v>
      </c>
      <c r="D52" s="368"/>
      <c r="E52" s="368"/>
      <c r="F52" s="368"/>
      <c r="G52" s="429"/>
      <c r="H52" s="808" t="s">
        <v>1</v>
      </c>
      <c r="I52" s="1046" t="e">
        <f ca="1">IF(IF($I$1&lt;&gt;'GMPP Return'!$F$25,HLOOKUP('GMPP Return'!$C$25,'[5]1617-Q1'!$B$1:$HA$1000,B52,FALSE),INDIRECT("'" &amp; $C$1 &amp; "'!" &amp; C52))="","",IF($I$1&lt;&gt;'GMPP Return'!$F$25,HLOOKUP('GMPP Return'!$C$25,'[5]1617-Q1'!$B$1:$HA$1000,B52,FALSE),INDIRECT("'" &amp; $C$1 &amp; "'!" &amp; C52)))</f>
        <v>#N/A</v>
      </c>
      <c r="J52" s="1047" t="e">
        <f ca="1">IF(IF($J$1&lt;&gt;'GMPP Return'!$F$25,HLOOKUP('GMPP Return'!$C$25,'[5]1617-Q2'!$B$1:$HA$1000,B52,FALSE),INDIRECT("'" &amp; $C$1 &amp; "'!" &amp; C52))="","",IF($J$1&lt;&gt;'GMPP Return'!$F$25,HLOOKUP('GMPP Return'!$C$25,'[5]1617-Q2'!$B$1:$HA$1000,B52,FALSE),INDIRECT("'" &amp; $C$1 &amp; "'!" &amp; C52)))</f>
        <v>#N/A</v>
      </c>
      <c r="K52" s="433" t="str">
        <f ca="1">IF(IF($K$1&lt;&gt;'GMPP Return'!$F$25,HLOOKUP('GMPP Return'!$C$25,'[5]1617-Q3'!$B$1:$HA$1000,B52,FALSE),INDIRECT("'" &amp; $C$1 &amp; "'!" &amp; C52))="","",IF($K$1&lt;&gt;'GMPP Return'!$F$25,HLOOKUP('GMPP Return'!$C$25,'[5]1617-Q3'!$B$1:$HA$1000,B52,FALSE),INDIRECT("'" &amp; $C$1 &amp; "'!" &amp; C52)))</f>
        <v/>
      </c>
      <c r="L52" s="324" t="s">
        <v>2396</v>
      </c>
      <c r="M52" s="302"/>
      <c r="N52" s="342" t="str">
        <f t="shared" ca="1" si="1"/>
        <v/>
      </c>
    </row>
    <row r="53" spans="1:14" ht="33.75" customHeight="1" x14ac:dyDescent="0.25">
      <c r="A53" s="217" t="s">
        <v>58</v>
      </c>
      <c r="B53" s="144">
        <v>52</v>
      </c>
      <c r="C53" s="144" t="s">
        <v>1201</v>
      </c>
      <c r="D53" s="368"/>
      <c r="E53" s="368"/>
      <c r="F53" s="368"/>
      <c r="G53" s="429"/>
      <c r="H53" s="808" t="s">
        <v>58</v>
      </c>
      <c r="I53" s="1046" t="e">
        <f ca="1">IF(IF($I$1&lt;&gt;'GMPP Return'!$F$25,HLOOKUP('GMPP Return'!$C$25,'[5]1617-Q1'!$B$1:$HA$1000,B53,FALSE),INDIRECT("'" &amp; $C$1 &amp; "'!" &amp; C53))="","",IF($I$1&lt;&gt;'GMPP Return'!$F$25,HLOOKUP('GMPP Return'!$C$25,'[5]1617-Q1'!$B$1:$HA$1000,B53,FALSE),INDIRECT("'" &amp; $C$1 &amp; "'!" &amp; C53)))</f>
        <v>#N/A</v>
      </c>
      <c r="J53" s="1047" t="e">
        <f ca="1">IF(IF($J$1&lt;&gt;'GMPP Return'!$F$25,HLOOKUP('GMPP Return'!$C$25,'[5]1617-Q2'!$B$1:$HA$1000,B53,FALSE),INDIRECT("'" &amp; $C$1 &amp; "'!" &amp; C53))="","",IF($J$1&lt;&gt;'GMPP Return'!$F$25,HLOOKUP('GMPP Return'!$C$25,'[5]1617-Q2'!$B$1:$HA$1000,B53,FALSE),INDIRECT("'" &amp; $C$1 &amp; "'!" &amp; C53)))</f>
        <v>#N/A</v>
      </c>
      <c r="K53" s="433" t="str">
        <f ca="1">IF(IF($K$1&lt;&gt;'GMPP Return'!$F$25,HLOOKUP('GMPP Return'!$C$25,'[5]1617-Q3'!$B$1:$HA$1000,B53,FALSE),INDIRECT("'" &amp; $C$1 &amp; "'!" &amp; C53))="","",IF($K$1&lt;&gt;'GMPP Return'!$F$25,HLOOKUP('GMPP Return'!$C$25,'[5]1617-Q3'!$B$1:$HA$1000,B53,FALSE),INDIRECT("'" &amp; $C$1 &amp; "'!" &amp; C53)))</f>
        <v/>
      </c>
      <c r="L53" s="324" t="s">
        <v>2397</v>
      </c>
      <c r="M53" s="302"/>
      <c r="N53" s="342" t="str">
        <f t="shared" ca="1" si="1"/>
        <v/>
      </c>
    </row>
    <row r="54" spans="1:14" ht="360.75" customHeight="1" thickBot="1" x14ac:dyDescent="0.3">
      <c r="A54" s="218" t="s">
        <v>61</v>
      </c>
      <c r="B54" s="219">
        <v>53</v>
      </c>
      <c r="C54" s="219" t="s">
        <v>1202</v>
      </c>
      <c r="D54" s="369"/>
      <c r="E54" s="369"/>
      <c r="F54" s="369"/>
      <c r="G54" s="430"/>
      <c r="H54" s="809" t="s">
        <v>61</v>
      </c>
      <c r="I54" s="1048" t="e">
        <f ca="1">IF(IF($I$1&lt;&gt;'GMPP Return'!$F$25,HLOOKUP('GMPP Return'!$C$25,'[5]1617-Q1'!$B$1:$HA$1000,B54,FALSE),INDIRECT("'" &amp; $C$1 &amp; "'!" &amp; C54))="","",IF($I$1&lt;&gt;'GMPP Return'!$F$25,HLOOKUP('GMPP Return'!$C$25,'[5]1617-Q1'!$B$1:$HA$1000,B54,FALSE),INDIRECT("'" &amp; $C$1 &amp; "'!" &amp; C54)))</f>
        <v>#N/A</v>
      </c>
      <c r="J54" s="1049" t="e">
        <f ca="1">IF(IF($J$1&lt;&gt;'GMPP Return'!$F$25,HLOOKUP('GMPP Return'!$C$25,'[5]1617-Q2'!$B$1:$HA$1000,B54,FALSE),INDIRECT("'" &amp; $C$1 &amp; "'!" &amp; C54))="","",IF($J$1&lt;&gt;'GMPP Return'!$F$25,HLOOKUP('GMPP Return'!$C$25,'[5]1617-Q2'!$B$1:$HA$1000,B54,FALSE),INDIRECT("'" &amp; $C$1 &amp; "'!" &amp; C54)))</f>
        <v>#N/A</v>
      </c>
      <c r="K54" s="830" t="str">
        <f ca="1">IF(IF($K$1&lt;&gt;'GMPP Return'!$F$25,HLOOKUP('GMPP Return'!$C$25,'[5]1617-Q3'!$B$1:$HA$1000,B54,FALSE),INDIRECT("'" &amp; $C$1 &amp; "'!" &amp; C54))="","",IF($K$1&lt;&gt;'GMPP Return'!$F$25,HLOOKUP('GMPP Return'!$C$25,'[5]1617-Q3'!$B$1:$HA$1000,B54,FALSE),INDIRECT("'" &amp; $C$1 &amp; "'!" &amp; C54)))</f>
        <v/>
      </c>
      <c r="L54" s="831" t="s">
        <v>2398</v>
      </c>
      <c r="M54" s="302"/>
      <c r="N54" s="343" t="str">
        <f t="shared" ca="1" si="1"/>
        <v/>
      </c>
    </row>
    <row r="55" spans="1:14" ht="26.25" customHeight="1" x14ac:dyDescent="0.25">
      <c r="A55" s="220" t="s">
        <v>50</v>
      </c>
      <c r="B55" s="221">
        <v>54</v>
      </c>
      <c r="C55" s="221" t="s">
        <v>1203</v>
      </c>
      <c r="D55" s="221" t="s">
        <v>2303</v>
      </c>
      <c r="E55" s="221" t="s">
        <v>2303</v>
      </c>
      <c r="F55" s="221" t="s">
        <v>2303</v>
      </c>
      <c r="G55" s="435" t="s">
        <v>2303</v>
      </c>
      <c r="H55" s="829" t="s">
        <v>50</v>
      </c>
      <c r="I55" s="1050" t="e">
        <f ca="1">IF(IF($I$1&lt;&gt;'GMPP Return'!$F$25,HLOOKUP('GMPP Return'!$C$25,'[5]1617-Q1'!$B$1:$HA$1000,B55,FALSE),INDIRECT("'" &amp; $C$1 &amp; "'!" &amp; C55))="","",IF($I$1&lt;&gt;'GMPP Return'!$F$25,HLOOKUP('GMPP Return'!$C$25,'[5]1617-Q1'!$B$1:$HA$1000,B55,FALSE),INDIRECT("'" &amp; $C$1 &amp; "'!" &amp; C55)))</f>
        <v>#N/A</v>
      </c>
      <c r="J55" s="1051" t="e">
        <f ca="1">IF(IF($J$1&lt;&gt;'GMPP Return'!$F$25,HLOOKUP('GMPP Return'!$C$25,'[5]1617-Q2'!$B$1:$HA$1000,B55,FALSE),INDIRECT("'" &amp; $C$1 &amp; "'!" &amp; C55))="","",IF($J$1&lt;&gt;'GMPP Return'!$F$25,HLOOKUP('GMPP Return'!$C$25,'[5]1617-Q2'!$B$1:$HA$1000,B55,FALSE),INDIRECT("'" &amp; $C$1 &amp; "'!" &amp; C55)))</f>
        <v>#N/A</v>
      </c>
      <c r="K55" s="826" t="str">
        <f ca="1">IF(IF($K$1&lt;&gt;'GMPP Return'!$F$25,HLOOKUP('GMPP Return'!$C$25,'[5]1617-Q3'!$B$1:$HA$1000,B55,FALSE),INDIRECT("'" &amp; $C$1 &amp; "'!" &amp; C55))="","",IF($K$1&lt;&gt;'GMPP Return'!$F$25,HLOOKUP('GMPP Return'!$C$25,'[5]1617-Q3'!$B$1:$HA$1000,B55,FALSE),INDIRECT("'" &amp; $C$1 &amp; "'!" &amp; C55)))</f>
        <v/>
      </c>
      <c r="L55" s="827" t="s">
        <v>2399</v>
      </c>
      <c r="M55" s="302"/>
      <c r="N55" s="345"/>
    </row>
    <row r="56" spans="1:14" ht="26.25" customHeight="1" x14ac:dyDescent="0.25">
      <c r="A56" s="222" t="s">
        <v>450</v>
      </c>
      <c r="B56" s="145">
        <v>55</v>
      </c>
      <c r="C56" s="145" t="s">
        <v>1204</v>
      </c>
      <c r="D56" s="145"/>
      <c r="E56" s="145"/>
      <c r="F56" s="145"/>
      <c r="G56" s="436"/>
      <c r="H56" s="810" t="s">
        <v>450</v>
      </c>
      <c r="I56" s="1052" t="e">
        <f ca="1">IF(IF($I$1&lt;&gt;'GMPP Return'!$F$25,HLOOKUP('GMPP Return'!$C$25,'[5]1617-Q1'!$B$1:$HA$1000,B56,FALSE),INDIRECT("'" &amp; $C$1 &amp; "'!" &amp; C56))="","",IF($I$1&lt;&gt;'GMPP Return'!$F$25,HLOOKUP('GMPP Return'!$C$25,'[5]1617-Q1'!$B$1:$HA$1000,B56,FALSE),INDIRECT("'" &amp; $C$1 &amp; "'!" &amp; C56)))</f>
        <v>#N/A</v>
      </c>
      <c r="J56" s="1053" t="e">
        <f ca="1">IF(IF($J$1&lt;&gt;'GMPP Return'!$F$25,HLOOKUP('GMPP Return'!$C$25,'[5]1617-Q2'!$B$1:$HA$1000,B56,FALSE),INDIRECT("'" &amp; $C$1 &amp; "'!" &amp; C56))="","",IF($J$1&lt;&gt;'GMPP Return'!$F$25,HLOOKUP('GMPP Return'!$C$25,'[5]1617-Q2'!$B$1:$HA$1000,B56,FALSE),INDIRECT("'" &amp; $C$1 &amp; "'!" &amp; C56)))</f>
        <v>#N/A</v>
      </c>
      <c r="K56" s="439" t="str">
        <f ca="1">IF(IF($K$1&lt;&gt;'GMPP Return'!$F$25,HLOOKUP('GMPP Return'!$C$25,'[5]1617-Q3'!$B$1:$HA$1000,B56,FALSE),INDIRECT("'" &amp; $C$1 &amp; "'!" &amp; C56))="","",IF($K$1&lt;&gt;'GMPP Return'!$F$25,HLOOKUP('GMPP Return'!$C$25,'[5]1617-Q3'!$B$1:$HA$1000,B56,FALSE),INDIRECT("'" &amp; $C$1 &amp; "'!" &amp; C56)))</f>
        <v/>
      </c>
      <c r="L56" s="325" t="s">
        <v>2400</v>
      </c>
      <c r="M56" s="302"/>
      <c r="N56" s="342" t="str">
        <f ca="1">IF(K56="","",IF(K56&lt;&gt;J56,"CHANGED SINCE LAST QUARTER",""))</f>
        <v/>
      </c>
    </row>
    <row r="57" spans="1:14" ht="26.25" customHeight="1" x14ac:dyDescent="0.25">
      <c r="A57" s="222" t="s">
        <v>451</v>
      </c>
      <c r="B57" s="145">
        <v>56</v>
      </c>
      <c r="C57" s="145" t="s">
        <v>1205</v>
      </c>
      <c r="D57" s="145"/>
      <c r="E57" s="145"/>
      <c r="F57" s="145"/>
      <c r="G57" s="436"/>
      <c r="H57" s="810" t="s">
        <v>451</v>
      </c>
      <c r="I57" s="1052" t="e">
        <f ca="1">IF(IF($I$1&lt;&gt;'GMPP Return'!$F$25,HLOOKUP('GMPP Return'!$C$25,'[5]1617-Q1'!$B$1:$HA$1000,B57,FALSE),INDIRECT("'" &amp; $C$1 &amp; "'!" &amp; C57))="","",IF($I$1&lt;&gt;'GMPP Return'!$F$25,HLOOKUP('GMPP Return'!$C$25,'[5]1617-Q1'!$B$1:$HA$1000,B57,FALSE),INDIRECT("'" &amp; $C$1 &amp; "'!" &amp; C57)))</f>
        <v>#N/A</v>
      </c>
      <c r="J57" s="1053" t="e">
        <f ca="1">IF(IF($J$1&lt;&gt;'GMPP Return'!$F$25,HLOOKUP('GMPP Return'!$C$25,'[5]1617-Q2'!$B$1:$HA$1000,B57,FALSE),INDIRECT("'" &amp; $C$1 &amp; "'!" &amp; C57))="","",IF($J$1&lt;&gt;'GMPP Return'!$F$25,HLOOKUP('GMPP Return'!$C$25,'[5]1617-Q2'!$B$1:$HA$1000,B57,FALSE),INDIRECT("'" &amp; $C$1 &amp; "'!" &amp; C57)))</f>
        <v>#N/A</v>
      </c>
      <c r="K57" s="439" t="str">
        <f ca="1">IF(IF($K$1&lt;&gt;'GMPP Return'!$F$25,HLOOKUP('GMPP Return'!$C$25,'[5]1617-Q3'!$B$1:$HA$1000,B57,FALSE),INDIRECT("'" &amp; $C$1 &amp; "'!" &amp; C57))="","",IF($K$1&lt;&gt;'GMPP Return'!$F$25,HLOOKUP('GMPP Return'!$C$25,'[5]1617-Q3'!$B$1:$HA$1000,B57,FALSE),INDIRECT("'" &amp; $C$1 &amp; "'!" &amp; C57)))</f>
        <v/>
      </c>
      <c r="L57" s="325" t="s">
        <v>2401</v>
      </c>
      <c r="M57" s="302"/>
      <c r="N57" s="342" t="str">
        <f ca="1">IF(K57="","",IF(K57&lt;&gt;J57,"CHANGED SINCE LAST QUARTER",""))</f>
        <v/>
      </c>
    </row>
    <row r="58" spans="1:14" ht="24" customHeight="1" x14ac:dyDescent="0.25">
      <c r="A58" s="222" t="s">
        <v>452</v>
      </c>
      <c r="B58" s="145">
        <v>57</v>
      </c>
      <c r="C58" s="145" t="s">
        <v>1206</v>
      </c>
      <c r="D58" s="145"/>
      <c r="E58" s="145"/>
      <c r="F58" s="145"/>
      <c r="G58" s="436"/>
      <c r="H58" s="810" t="s">
        <v>452</v>
      </c>
      <c r="I58" s="1052" t="e">
        <f ca="1">IF(IF($I$1&lt;&gt;'GMPP Return'!$F$25,HLOOKUP('GMPP Return'!$C$25,'[5]1617-Q1'!$B$1:$HA$1000,B58,FALSE),INDIRECT("'" &amp; $C$1 &amp; "'!" &amp; C58))="","",IF($I$1&lt;&gt;'GMPP Return'!$F$25,HLOOKUP('GMPP Return'!$C$25,'[5]1617-Q1'!$B$1:$HA$1000,B58,FALSE),INDIRECT("'" &amp; $C$1 &amp; "'!" &amp; C58)))</f>
        <v>#N/A</v>
      </c>
      <c r="J58" s="1053" t="e">
        <f ca="1">IF(IF($J$1&lt;&gt;'GMPP Return'!$F$25,HLOOKUP('GMPP Return'!$C$25,'[5]1617-Q2'!$B$1:$HA$1000,B58,FALSE),INDIRECT("'" &amp; $C$1 &amp; "'!" &amp; C58))="","",IF($J$1&lt;&gt;'GMPP Return'!$F$25,HLOOKUP('GMPP Return'!$C$25,'[5]1617-Q2'!$B$1:$HA$1000,B58,FALSE),INDIRECT("'" &amp; $C$1 &amp; "'!" &amp; C58)))</f>
        <v>#N/A</v>
      </c>
      <c r="K58" s="439" t="str">
        <f ca="1">IF(IF($K$1&lt;&gt;'GMPP Return'!$F$25,HLOOKUP('GMPP Return'!$C$25,'[5]1617-Q3'!$B$1:$HA$1000,B58,FALSE),INDIRECT("'" &amp; $C$1 &amp; "'!" &amp; C58))="","",IF($K$1&lt;&gt;'GMPP Return'!$F$25,HLOOKUP('GMPP Return'!$C$25,'[5]1617-Q3'!$B$1:$HA$1000,B58,FALSE),INDIRECT("'" &amp; $C$1 &amp; "'!" &amp; C58)))</f>
        <v xml:space="preserve"> </v>
      </c>
      <c r="L58" s="325" t="s">
        <v>2402</v>
      </c>
      <c r="M58" s="302"/>
      <c r="N58" s="342" t="e">
        <f t="shared" ref="N58:N66" ca="1" si="2">IF(K58="","",IF(K58&lt;&gt;J58,"CHANGED SINCE LAST QUARTER",""))</f>
        <v>#N/A</v>
      </c>
    </row>
    <row r="59" spans="1:14" ht="28.5" customHeight="1" x14ac:dyDescent="0.25">
      <c r="A59" s="222" t="s">
        <v>453</v>
      </c>
      <c r="B59" s="145">
        <v>58</v>
      </c>
      <c r="C59" s="145" t="s">
        <v>1207</v>
      </c>
      <c r="D59" s="145"/>
      <c r="E59" s="145"/>
      <c r="F59" s="145"/>
      <c r="G59" s="436"/>
      <c r="H59" s="810" t="s">
        <v>453</v>
      </c>
      <c r="I59" s="1052" t="e">
        <f ca="1">IF(IF($I$1&lt;&gt;'GMPP Return'!$F$25,HLOOKUP('GMPP Return'!$C$25,'[5]1617-Q1'!$B$1:$HA$1000,B59,FALSE),INDIRECT("'" &amp; $C$1 &amp; "'!" &amp; C59))="","",IF($I$1&lt;&gt;'GMPP Return'!$F$25,HLOOKUP('GMPP Return'!$C$25,'[5]1617-Q1'!$B$1:$HA$1000,B59,FALSE),INDIRECT("'" &amp; $C$1 &amp; "'!" &amp; C59)))</f>
        <v>#N/A</v>
      </c>
      <c r="J59" s="1053" t="e">
        <f ca="1">IF(IF($J$1&lt;&gt;'GMPP Return'!$F$25,HLOOKUP('GMPP Return'!$C$25,'[5]1617-Q2'!$B$1:$HA$1000,B59,FALSE),INDIRECT("'" &amp; $C$1 &amp; "'!" &amp; C59))="","",IF($J$1&lt;&gt;'GMPP Return'!$F$25,HLOOKUP('GMPP Return'!$C$25,'[5]1617-Q2'!$B$1:$HA$1000,B59,FALSE),INDIRECT("'" &amp; $C$1 &amp; "'!" &amp; C59)))</f>
        <v>#N/A</v>
      </c>
      <c r="K59" s="439" t="str">
        <f ca="1">IF(IF($K$1&lt;&gt;'GMPP Return'!$F$25,HLOOKUP('GMPP Return'!$C$25,'[5]1617-Q3'!$B$1:$HA$1000,B59,FALSE),INDIRECT("'" &amp; $C$1 &amp; "'!" &amp; C59))="","",IF($K$1&lt;&gt;'GMPP Return'!$F$25,HLOOKUP('GMPP Return'!$C$25,'[5]1617-Q3'!$B$1:$HA$1000,B59,FALSE),INDIRECT("'" &amp; $C$1 &amp; "'!" &amp; C59)))</f>
        <v/>
      </c>
      <c r="L59" s="325" t="s">
        <v>2403</v>
      </c>
      <c r="M59" s="302"/>
      <c r="N59" s="342" t="str">
        <f t="shared" ca="1" si="2"/>
        <v/>
      </c>
    </row>
    <row r="60" spans="1:14" ht="28.5" customHeight="1" x14ac:dyDescent="0.25">
      <c r="A60" s="222" t="s">
        <v>454</v>
      </c>
      <c r="B60" s="145">
        <v>59</v>
      </c>
      <c r="C60" s="145" t="s">
        <v>1208</v>
      </c>
      <c r="D60" s="145"/>
      <c r="E60" s="145"/>
      <c r="F60" s="145"/>
      <c r="G60" s="436"/>
      <c r="H60" s="810" t="s">
        <v>454</v>
      </c>
      <c r="I60" s="1052" t="e">
        <f ca="1">IF(IF($I$1&lt;&gt;'GMPP Return'!$F$25,HLOOKUP('GMPP Return'!$C$25,'[5]1617-Q1'!$B$1:$HA$1000,B60,FALSE),INDIRECT("'" &amp; $C$1 &amp; "'!" &amp; C60))="","",IF($I$1&lt;&gt;'GMPP Return'!$F$25,HLOOKUP('GMPP Return'!$C$25,'[5]1617-Q1'!$B$1:$HA$1000,B60,FALSE),INDIRECT("'" &amp; $C$1 &amp; "'!" &amp; C60)))</f>
        <v>#N/A</v>
      </c>
      <c r="J60" s="1053" t="e">
        <f ca="1">IF(IF($J$1&lt;&gt;'GMPP Return'!$F$25,HLOOKUP('GMPP Return'!$C$25,'[5]1617-Q2'!$B$1:$HA$1000,B60,FALSE),INDIRECT("'" &amp; $C$1 &amp; "'!" &amp; C60))="","",IF($J$1&lt;&gt;'GMPP Return'!$F$25,HLOOKUP('GMPP Return'!$C$25,'[5]1617-Q2'!$B$1:$HA$1000,B60,FALSE),INDIRECT("'" &amp; $C$1 &amp; "'!" &amp; C60)))</f>
        <v>#N/A</v>
      </c>
      <c r="K60" s="439" t="str">
        <f ca="1">IF(IF($K$1&lt;&gt;'GMPP Return'!$F$25,HLOOKUP('GMPP Return'!$C$25,'[5]1617-Q3'!$B$1:$HA$1000,B60,FALSE),INDIRECT("'" &amp; $C$1 &amp; "'!" &amp; C60))="","",IF($K$1&lt;&gt;'GMPP Return'!$F$25,HLOOKUP('GMPP Return'!$C$25,'[5]1617-Q3'!$B$1:$HA$1000,B60,FALSE),INDIRECT("'" &amp; $C$1 &amp; "'!" &amp; C60)))</f>
        <v/>
      </c>
      <c r="L60" s="325" t="s">
        <v>2404</v>
      </c>
      <c r="M60" s="302"/>
      <c r="N60" s="342" t="str">
        <f t="shared" ca="1" si="2"/>
        <v/>
      </c>
    </row>
    <row r="61" spans="1:14" ht="27.75" customHeight="1" x14ac:dyDescent="0.25">
      <c r="A61" s="222" t="s">
        <v>455</v>
      </c>
      <c r="B61" s="145">
        <v>60</v>
      </c>
      <c r="C61" s="145" t="s">
        <v>1209</v>
      </c>
      <c r="D61" s="145"/>
      <c r="E61" s="145"/>
      <c r="F61" s="145"/>
      <c r="G61" s="436"/>
      <c r="H61" s="810" t="s">
        <v>455</v>
      </c>
      <c r="I61" s="1052" t="e">
        <f ca="1">IF(IF($I$1&lt;&gt;'GMPP Return'!$F$25,HLOOKUP('GMPP Return'!$C$25,'[5]1617-Q1'!$B$1:$HA$1000,B61,FALSE),INDIRECT("'" &amp; $C$1 &amp; "'!" &amp; C61))="","",IF($I$1&lt;&gt;'GMPP Return'!$F$25,HLOOKUP('GMPP Return'!$C$25,'[5]1617-Q1'!$B$1:$HA$1000,B61,FALSE),INDIRECT("'" &amp; $C$1 &amp; "'!" &amp; C61)))</f>
        <v>#N/A</v>
      </c>
      <c r="J61" s="1053" t="e">
        <f ca="1">IF(IF($J$1&lt;&gt;'GMPP Return'!$F$25,HLOOKUP('GMPP Return'!$C$25,'[5]1617-Q2'!$B$1:$HA$1000,B61,FALSE),INDIRECT("'" &amp; $C$1 &amp; "'!" &amp; C61))="","",IF($J$1&lt;&gt;'GMPP Return'!$F$25,HLOOKUP('GMPP Return'!$C$25,'[5]1617-Q2'!$B$1:$HA$1000,B61,FALSE),INDIRECT("'" &amp; $C$1 &amp; "'!" &amp; C61)))</f>
        <v>#N/A</v>
      </c>
      <c r="K61" s="439" t="str">
        <f ca="1">IF(IF($K$1&lt;&gt;'GMPP Return'!$F$25,HLOOKUP('GMPP Return'!$C$25,'[5]1617-Q3'!$B$1:$HA$1000,B61,FALSE),INDIRECT("'" &amp; $C$1 &amp; "'!" &amp; C61))="","",IF($K$1&lt;&gt;'GMPP Return'!$F$25,HLOOKUP('GMPP Return'!$C$25,'[5]1617-Q3'!$B$1:$HA$1000,B61,FALSE),INDIRECT("'" &amp; $C$1 &amp; "'!" &amp; C61)))</f>
        <v/>
      </c>
      <c r="L61" s="325" t="s">
        <v>2405</v>
      </c>
      <c r="M61" s="302"/>
      <c r="N61" s="342" t="str">
        <f t="shared" ca="1" si="2"/>
        <v/>
      </c>
    </row>
    <row r="62" spans="1:14" ht="31.5" customHeight="1" x14ac:dyDescent="0.25">
      <c r="A62" s="222" t="s">
        <v>456</v>
      </c>
      <c r="B62" s="145">
        <v>61</v>
      </c>
      <c r="C62" s="145" t="s">
        <v>1210</v>
      </c>
      <c r="D62" s="145"/>
      <c r="E62" s="145"/>
      <c r="F62" s="145"/>
      <c r="G62" s="436"/>
      <c r="H62" s="810" t="s">
        <v>456</v>
      </c>
      <c r="I62" s="1052" t="e">
        <f ca="1">IF(IF($I$1&lt;&gt;'GMPP Return'!$F$25,HLOOKUP('GMPP Return'!$C$25,'[5]1617-Q1'!$B$1:$HA$1000,B62,FALSE),INDIRECT("'" &amp; $C$1 &amp; "'!" &amp; C62))="","",IF($I$1&lt;&gt;'GMPP Return'!$F$25,HLOOKUP('GMPP Return'!$C$25,'[5]1617-Q1'!$B$1:$HA$1000,B62,FALSE),INDIRECT("'" &amp; $C$1 &amp; "'!" &amp; C62)))</f>
        <v>#N/A</v>
      </c>
      <c r="J62" s="1053" t="e">
        <f ca="1">IF(IF($J$1&lt;&gt;'GMPP Return'!$F$25,HLOOKUP('GMPP Return'!$C$25,'[5]1617-Q2'!$B$1:$HA$1000,B62,FALSE),INDIRECT("'" &amp; $C$1 &amp; "'!" &amp; C62))="","",IF($J$1&lt;&gt;'GMPP Return'!$F$25,HLOOKUP('GMPP Return'!$C$25,'[5]1617-Q2'!$B$1:$HA$1000,B62,FALSE),INDIRECT("'" &amp; $C$1 &amp; "'!" &amp; C62)))</f>
        <v>#N/A</v>
      </c>
      <c r="K62" s="439" t="str">
        <f ca="1">IF(IF($K$1&lt;&gt;'GMPP Return'!$F$25,HLOOKUP('GMPP Return'!$C$25,'[5]1617-Q3'!$B$1:$HA$1000,B62,FALSE),INDIRECT("'" &amp; $C$1 &amp; "'!" &amp; C62))="","",IF($K$1&lt;&gt;'GMPP Return'!$F$25,HLOOKUP('GMPP Return'!$C$25,'[5]1617-Q3'!$B$1:$HA$1000,B62,FALSE),INDIRECT("'" &amp; $C$1 &amp; "'!" &amp; C62)))</f>
        <v/>
      </c>
      <c r="L62" s="325" t="s">
        <v>2406</v>
      </c>
      <c r="M62" s="302"/>
      <c r="N62" s="342" t="str">
        <f t="shared" ca="1" si="2"/>
        <v/>
      </c>
    </row>
    <row r="63" spans="1:14" ht="67.5" customHeight="1" x14ac:dyDescent="0.25">
      <c r="A63" s="222" t="s">
        <v>457</v>
      </c>
      <c r="B63" s="145">
        <v>62</v>
      </c>
      <c r="C63" s="145" t="s">
        <v>1211</v>
      </c>
      <c r="D63" s="145"/>
      <c r="E63" s="145"/>
      <c r="F63" s="145"/>
      <c r="G63" s="436"/>
      <c r="H63" s="810" t="s">
        <v>457</v>
      </c>
      <c r="I63" s="1052" t="e">
        <f ca="1">IF(IF($I$1&lt;&gt;'GMPP Return'!$F$25,HLOOKUP('GMPP Return'!$C$25,'[5]1617-Q1'!$B$1:$HA$1000,B63,FALSE),INDIRECT("'" &amp; $C$1 &amp; "'!" &amp; C63))="","",IF($I$1&lt;&gt;'GMPP Return'!$F$25,HLOOKUP('GMPP Return'!$C$25,'[5]1617-Q1'!$B$1:$HA$1000,B63,FALSE),INDIRECT("'" &amp; $C$1 &amp; "'!" &amp; C63)))</f>
        <v>#N/A</v>
      </c>
      <c r="J63" s="1053" t="e">
        <f ca="1">IF(IF($J$1&lt;&gt;'GMPP Return'!$F$25,HLOOKUP('GMPP Return'!$C$25,'[5]1617-Q2'!$B$1:$HA$1000,B63,FALSE),INDIRECT("'" &amp; $C$1 &amp; "'!" &amp; C63))="","",IF($J$1&lt;&gt;'GMPP Return'!$F$25,HLOOKUP('GMPP Return'!$C$25,'[5]1617-Q2'!$B$1:$HA$1000,B63,FALSE),INDIRECT("'" &amp; $C$1 &amp; "'!" &amp; C63)))</f>
        <v>#N/A</v>
      </c>
      <c r="K63" s="439" t="str">
        <f ca="1">IF(IF($K$1&lt;&gt;'GMPP Return'!$F$25,HLOOKUP('GMPP Return'!$C$25,'[5]1617-Q3'!$B$1:$HA$1000,B63,FALSE),INDIRECT("'" &amp; $C$1 &amp; "'!" &amp; C63))="","",IF($K$1&lt;&gt;'GMPP Return'!$F$25,HLOOKUP('GMPP Return'!$C$25,'[5]1617-Q3'!$B$1:$HA$1000,B63,FALSE),INDIRECT("'" &amp; $C$1 &amp; "'!" &amp; C63)))</f>
        <v/>
      </c>
      <c r="L63" s="325" t="s">
        <v>2407</v>
      </c>
      <c r="M63" s="302"/>
      <c r="N63" s="342" t="str">
        <f t="shared" ca="1" si="2"/>
        <v/>
      </c>
    </row>
    <row r="64" spans="1:14" ht="32.25" customHeight="1" x14ac:dyDescent="0.25">
      <c r="A64" s="222" t="s">
        <v>458</v>
      </c>
      <c r="B64" s="145">
        <v>63</v>
      </c>
      <c r="C64" s="145" t="s">
        <v>1212</v>
      </c>
      <c r="D64" s="145"/>
      <c r="E64" s="145"/>
      <c r="F64" s="145"/>
      <c r="G64" s="436"/>
      <c r="H64" s="810" t="s">
        <v>458</v>
      </c>
      <c r="I64" s="1052" t="e">
        <f ca="1">IF(IF($I$1&lt;&gt;'GMPP Return'!$F$25,HLOOKUP('GMPP Return'!$C$25,'[5]1617-Q1'!$B$1:$HA$1000,B64,FALSE),INDIRECT("'" &amp; $C$1 &amp; "'!" &amp; C64))="","",IF($I$1&lt;&gt;'GMPP Return'!$F$25,HLOOKUP('GMPP Return'!$C$25,'[5]1617-Q1'!$B$1:$HA$1000,B64,FALSE),INDIRECT("'" &amp; $C$1 &amp; "'!" &amp; C64)))</f>
        <v>#N/A</v>
      </c>
      <c r="J64" s="1053" t="e">
        <f ca="1">IF(IF($J$1&lt;&gt;'GMPP Return'!$F$25,HLOOKUP('GMPP Return'!$C$25,'[5]1617-Q2'!$B$1:$HA$1000,B64,FALSE),INDIRECT("'" &amp; $C$1 &amp; "'!" &amp; C64))="","",IF($J$1&lt;&gt;'GMPP Return'!$F$25,HLOOKUP('GMPP Return'!$C$25,'[5]1617-Q2'!$B$1:$HA$1000,B64,FALSE),INDIRECT("'" &amp; $C$1 &amp; "'!" &amp; C64)))</f>
        <v>#N/A</v>
      </c>
      <c r="K64" s="439" t="str">
        <f ca="1">IF(IF($K$1&lt;&gt;'GMPP Return'!$F$25,HLOOKUP('GMPP Return'!$C$25,'[5]1617-Q3'!$B$1:$HA$1000,B64,FALSE),INDIRECT("'" &amp; $C$1 &amp; "'!" &amp; C64))="","",IF($K$1&lt;&gt;'GMPP Return'!$F$25,HLOOKUP('GMPP Return'!$C$25,'[5]1617-Q3'!$B$1:$HA$1000,B64,FALSE),INDIRECT("'" &amp; $C$1 &amp; "'!" &amp; C64)))</f>
        <v/>
      </c>
      <c r="L64" s="325" t="s">
        <v>2408</v>
      </c>
      <c r="M64" s="302"/>
      <c r="N64" s="342" t="str">
        <f t="shared" ca="1" si="2"/>
        <v/>
      </c>
    </row>
    <row r="65" spans="1:14" ht="24" customHeight="1" x14ac:dyDescent="0.25">
      <c r="A65" s="222" t="s">
        <v>459</v>
      </c>
      <c r="B65" s="145">
        <v>64</v>
      </c>
      <c r="C65" s="145" t="s">
        <v>1213</v>
      </c>
      <c r="D65" s="145"/>
      <c r="E65" s="145"/>
      <c r="F65" s="145"/>
      <c r="G65" s="436"/>
      <c r="H65" s="810" t="s">
        <v>459</v>
      </c>
      <c r="I65" s="1052" t="e">
        <f ca="1">IF(IF($I$1&lt;&gt;'GMPP Return'!$F$25,HLOOKUP('GMPP Return'!$C$25,'[5]1617-Q1'!$B$1:$HA$1000,B65,FALSE),INDIRECT("'" &amp; $C$1 &amp; "'!" &amp; C65))="","",IF($I$1&lt;&gt;'GMPP Return'!$F$25,HLOOKUP('GMPP Return'!$C$25,'[5]1617-Q1'!$B$1:$HA$1000,B65,FALSE),INDIRECT("'" &amp; $C$1 &amp; "'!" &amp; C65)))</f>
        <v>#N/A</v>
      </c>
      <c r="J65" s="1053" t="e">
        <f ca="1">IF(IF($J$1&lt;&gt;'GMPP Return'!$F$25,HLOOKUP('GMPP Return'!$C$25,'[5]1617-Q2'!$B$1:$HA$1000,B65,FALSE),INDIRECT("'" &amp; $C$1 &amp; "'!" &amp; C65))="","",IF($J$1&lt;&gt;'GMPP Return'!$F$25,HLOOKUP('GMPP Return'!$C$25,'[5]1617-Q2'!$B$1:$HA$1000,B65,FALSE),INDIRECT("'" &amp; $C$1 &amp; "'!" &amp; C65)))</f>
        <v>#N/A</v>
      </c>
      <c r="K65" s="439" t="str">
        <f ca="1">IF(IF($K$1&lt;&gt;'GMPP Return'!$F$25,HLOOKUP('GMPP Return'!$C$25,'[5]1617-Q3'!$B$1:$HA$1000,B65,FALSE),INDIRECT("'" &amp; $C$1 &amp; "'!" &amp; C65))="","",IF($K$1&lt;&gt;'GMPP Return'!$F$25,HLOOKUP('GMPP Return'!$C$25,'[5]1617-Q3'!$B$1:$HA$1000,B65,FALSE),INDIRECT("'" &amp; $C$1 &amp; "'!" &amp; C65)))</f>
        <v/>
      </c>
      <c r="L65" s="325" t="s">
        <v>2409</v>
      </c>
      <c r="M65" s="302"/>
      <c r="N65" s="342" t="str">
        <f t="shared" ca="1" si="2"/>
        <v/>
      </c>
    </row>
    <row r="66" spans="1:14" ht="30" customHeight="1" x14ac:dyDescent="0.25">
      <c r="A66" s="223" t="s">
        <v>345</v>
      </c>
      <c r="B66" s="145">
        <v>65</v>
      </c>
      <c r="C66" s="145" t="s">
        <v>1822</v>
      </c>
      <c r="D66" s="146"/>
      <c r="E66" s="146"/>
      <c r="F66" s="146"/>
      <c r="G66" s="437"/>
      <c r="H66" s="811" t="s">
        <v>345</v>
      </c>
      <c r="I66" s="1054" t="e">
        <f ca="1">IF(IF($I$1&lt;&gt;'GMPP Return'!$F$25,HLOOKUP('GMPP Return'!$C$25,'[5]1617-Q1'!$B$1:$HA$1000,B66,FALSE),INDIRECT("'" &amp; $C$1 &amp; "'!" &amp; C66))="","",IF($I$1&lt;&gt;'GMPP Return'!$F$25,HLOOKUP('GMPP Return'!$C$25,'[5]1617-Q1'!$B$1:$HA$1000,B66,FALSE),INDIRECT("'" &amp; $C$1 &amp; "'!" &amp; C66)))</f>
        <v>#N/A</v>
      </c>
      <c r="J66" s="1055" t="e">
        <f ca="1">IF(IF($J$1&lt;&gt;'GMPP Return'!$F$25,HLOOKUP('GMPP Return'!$C$25,'[5]1617-Q2'!$B$1:$HA$1000,B66,FALSE),INDIRECT("'" &amp; $C$1 &amp; "'!" &amp; C66))="","",IF($J$1&lt;&gt;'GMPP Return'!$F$25,HLOOKUP('GMPP Return'!$C$25,'[5]1617-Q2'!$B$1:$HA$1000,B66,FALSE),INDIRECT("'" &amp; $C$1 &amp; "'!" &amp; C66)))</f>
        <v>#N/A</v>
      </c>
      <c r="K66" s="485" t="str">
        <f ca="1">IF(IF($K$1&lt;&gt;'GMPP Return'!$F$25,HLOOKUP('GMPP Return'!$C$25,'[5]1617-Q3'!$B$1:$HA$1000,B66,FALSE),INDIRECT("'" &amp; $C$1 &amp; "'!" &amp; C66))="","",IF($K$1&lt;&gt;'GMPP Return'!$F$25,HLOOKUP('GMPP Return'!$C$25,'[5]1617-Q3'!$B$1:$HA$1000,B66,FALSE),INDIRECT("'" &amp; $C$1 &amp; "'!" &amp; C66)))</f>
        <v/>
      </c>
      <c r="L66" s="326" t="s">
        <v>2410</v>
      </c>
      <c r="M66" s="302"/>
      <c r="N66" s="342" t="str">
        <f t="shared" ca="1" si="2"/>
        <v/>
      </c>
    </row>
    <row r="67" spans="1:14" ht="26.25" customHeight="1" x14ac:dyDescent="0.25">
      <c r="A67" s="222" t="s">
        <v>359</v>
      </c>
      <c r="B67" s="145">
        <v>66</v>
      </c>
      <c r="C67" s="145" t="s">
        <v>1214</v>
      </c>
      <c r="D67" s="145"/>
      <c r="E67" s="145"/>
      <c r="F67" s="145"/>
      <c r="G67" s="436"/>
      <c r="H67" s="810" t="s">
        <v>359</v>
      </c>
      <c r="I67" s="1052" t="e">
        <f ca="1">IF(IF($I$1&lt;&gt;'GMPP Return'!$F$25,HLOOKUP('GMPP Return'!$C$25,'[5]1617-Q1'!$B$1:$HA$1000,B67,FALSE),INDIRECT("'" &amp; $C$1 &amp; "'!" &amp; C67))="","",IF($I$1&lt;&gt;'GMPP Return'!$F$25,HLOOKUP('GMPP Return'!$C$25,'[5]1617-Q1'!$B$1:$HA$1000,B67,FALSE),INDIRECT("'" &amp; $C$1 &amp; "'!" &amp; C67)))</f>
        <v>#N/A</v>
      </c>
      <c r="J67" s="1053" t="e">
        <f ca="1">IF(IF($J$1&lt;&gt;'GMPP Return'!$F$25,HLOOKUP('GMPP Return'!$C$25,'[5]1617-Q2'!$B$1:$HA$1000,B67,FALSE),INDIRECT("'" &amp; $C$1 &amp; "'!" &amp; C67))="","",IF($J$1&lt;&gt;'GMPP Return'!$F$25,HLOOKUP('GMPP Return'!$C$25,'[5]1617-Q2'!$B$1:$HA$1000,B67,FALSE),INDIRECT("'" &amp; $C$1 &amp; "'!" &amp; C67)))</f>
        <v>#N/A</v>
      </c>
      <c r="K67" s="439" t="str">
        <f ca="1">IF(IF($K$1&lt;&gt;'GMPP Return'!$F$25,HLOOKUP('GMPP Return'!$C$25,'[5]1617-Q3'!$B$1:$HA$1000,B67,FALSE),INDIRECT("'" &amp; $C$1 &amp; "'!" &amp; C67))="","",IF($K$1&lt;&gt;'GMPP Return'!$F$25,HLOOKUP('GMPP Return'!$C$25,'[5]1617-Q3'!$B$1:$HA$1000,B67,FALSE),INDIRECT("'" &amp; $C$1 &amp; "'!" &amp; C67)))</f>
        <v/>
      </c>
      <c r="L67" s="325" t="s">
        <v>2411</v>
      </c>
      <c r="M67" s="302"/>
      <c r="N67" s="346"/>
    </row>
    <row r="68" spans="1:14" ht="27.75" customHeight="1" x14ac:dyDescent="0.25">
      <c r="A68" s="222" t="s">
        <v>460</v>
      </c>
      <c r="B68" s="145">
        <v>67</v>
      </c>
      <c r="C68" s="145" t="s">
        <v>1215</v>
      </c>
      <c r="D68" s="145"/>
      <c r="E68" s="145"/>
      <c r="F68" s="145"/>
      <c r="G68" s="436"/>
      <c r="H68" s="810" t="s">
        <v>460</v>
      </c>
      <c r="I68" s="1052" t="e">
        <f ca="1">IF(IF($I$1&lt;&gt;'GMPP Return'!$F$25,HLOOKUP('GMPP Return'!$C$25,'[5]1617-Q1'!$B$1:$HA$1000,B68,FALSE),INDIRECT("'" &amp; $C$1 &amp; "'!" &amp; C68))="","",IF($I$1&lt;&gt;'GMPP Return'!$F$25,HLOOKUP('GMPP Return'!$C$25,'[5]1617-Q1'!$B$1:$HA$1000,B68,FALSE),INDIRECT("'" &amp; $C$1 &amp; "'!" &amp; C68)))</f>
        <v>#N/A</v>
      </c>
      <c r="J68" s="1053" t="e">
        <f ca="1">IF(IF($J$1&lt;&gt;'GMPP Return'!$F$25,HLOOKUP('GMPP Return'!$C$25,'[5]1617-Q2'!$B$1:$HA$1000,B68,FALSE),INDIRECT("'" &amp; $C$1 &amp; "'!" &amp; C68))="","",IF($J$1&lt;&gt;'GMPP Return'!$F$25,HLOOKUP('GMPP Return'!$C$25,'[5]1617-Q2'!$B$1:$HA$1000,B68,FALSE),INDIRECT("'" &amp; $C$1 &amp; "'!" &amp; C68)))</f>
        <v>#N/A</v>
      </c>
      <c r="K68" s="439" t="str">
        <f ca="1">IF(IF($K$1&lt;&gt;'GMPP Return'!$F$25,HLOOKUP('GMPP Return'!$C$25,'[5]1617-Q3'!$B$1:$HA$1000,B68,FALSE),INDIRECT("'" &amp; $C$1 &amp; "'!" &amp; C68))="","",IF($K$1&lt;&gt;'GMPP Return'!$F$25,HLOOKUP('GMPP Return'!$C$25,'[5]1617-Q3'!$B$1:$HA$1000,B68,FALSE),INDIRECT("'" &amp; $C$1 &amp; "'!" &amp; C68)))</f>
        <v/>
      </c>
      <c r="L68" s="325" t="s">
        <v>2412</v>
      </c>
      <c r="M68" s="302"/>
      <c r="N68" s="342" t="str">
        <f ca="1">IF(K68="","",IF(K68&lt;&gt;J68,"CHANGED SINCE LAST QUARTER",""))</f>
        <v/>
      </c>
    </row>
    <row r="69" spans="1:14" ht="27.75" customHeight="1" x14ac:dyDescent="0.25">
      <c r="A69" s="222" t="s">
        <v>51</v>
      </c>
      <c r="B69" s="145">
        <v>68</v>
      </c>
      <c r="C69" s="145" t="s">
        <v>1216</v>
      </c>
      <c r="D69" s="145"/>
      <c r="E69" s="145"/>
      <c r="F69" s="145"/>
      <c r="G69" s="436"/>
      <c r="H69" s="810" t="s">
        <v>51</v>
      </c>
      <c r="I69" s="1052" t="e">
        <f ca="1">IF(IF($I$1&lt;&gt;'GMPP Return'!$F$25,HLOOKUP('GMPP Return'!$C$25,'[5]1617-Q1'!$B$1:$HA$1000,B69,FALSE),INDIRECT("'" &amp; $C$1 &amp; "'!" &amp; C69))="","",IF($I$1&lt;&gt;'GMPP Return'!$F$25,HLOOKUP('GMPP Return'!$C$25,'[5]1617-Q1'!$B$1:$HA$1000,B69,FALSE),INDIRECT("'" &amp; $C$1 &amp; "'!" &amp; C69)))</f>
        <v>#N/A</v>
      </c>
      <c r="J69" s="1053" t="e">
        <f ca="1">IF(IF($J$1&lt;&gt;'GMPP Return'!$F$25,HLOOKUP('GMPP Return'!$C$25,'[5]1617-Q2'!$B$1:$HA$1000,B69,FALSE),INDIRECT("'" &amp; $C$1 &amp; "'!" &amp; C69))="","",IF($J$1&lt;&gt;'GMPP Return'!$F$25,HLOOKUP('GMPP Return'!$C$25,'[5]1617-Q2'!$B$1:$HA$1000,B69,FALSE),INDIRECT("'" &amp; $C$1 &amp; "'!" &amp; C69)))</f>
        <v>#N/A</v>
      </c>
      <c r="K69" s="439" t="str">
        <f ca="1">IF(IF($K$1&lt;&gt;'GMPP Return'!$F$25,HLOOKUP('GMPP Return'!$C$25,'[5]1617-Q3'!$B$1:$HA$1000,B69,FALSE),INDIRECT("'" &amp; $C$1 &amp; "'!" &amp; C69))="","",IF($K$1&lt;&gt;'GMPP Return'!$F$25,HLOOKUP('GMPP Return'!$C$25,'[5]1617-Q3'!$B$1:$HA$1000,B69,FALSE),INDIRECT("'" &amp; $C$1 &amp; "'!" &amp; C69)))</f>
        <v/>
      </c>
      <c r="L69" s="325" t="s">
        <v>2413</v>
      </c>
      <c r="M69" s="302"/>
      <c r="N69" s="340"/>
    </row>
    <row r="70" spans="1:14" ht="32.25" customHeight="1" x14ac:dyDescent="0.25">
      <c r="A70" s="222" t="s">
        <v>461</v>
      </c>
      <c r="B70" s="145">
        <v>69</v>
      </c>
      <c r="C70" s="145" t="s">
        <v>1217</v>
      </c>
      <c r="D70" s="145"/>
      <c r="E70" s="145"/>
      <c r="F70" s="145"/>
      <c r="G70" s="436"/>
      <c r="H70" s="810" t="s">
        <v>461</v>
      </c>
      <c r="I70" s="1052" t="e">
        <f ca="1">IF(IF($I$1&lt;&gt;'GMPP Return'!$F$25,HLOOKUP('GMPP Return'!$C$25,'[5]1617-Q1'!$B$1:$HA$1000,B70,FALSE),INDIRECT("'" &amp; $C$1 &amp; "'!" &amp; C70))="","",IF($I$1&lt;&gt;'GMPP Return'!$F$25,HLOOKUP('GMPP Return'!$C$25,'[5]1617-Q1'!$B$1:$HA$1000,B70,FALSE),INDIRECT("'" &amp; $C$1 &amp; "'!" &amp; C70)))</f>
        <v>#N/A</v>
      </c>
      <c r="J70" s="1053" t="e">
        <f ca="1">IF(IF($J$1&lt;&gt;'GMPP Return'!$F$25,HLOOKUP('GMPP Return'!$C$25,'[5]1617-Q2'!$B$1:$HA$1000,B70,FALSE),INDIRECT("'" &amp; $C$1 &amp; "'!" &amp; C70))="","",IF($J$1&lt;&gt;'GMPP Return'!$F$25,HLOOKUP('GMPP Return'!$C$25,'[5]1617-Q2'!$B$1:$HA$1000,B70,FALSE),INDIRECT("'" &amp; $C$1 &amp; "'!" &amp; C70)))</f>
        <v>#N/A</v>
      </c>
      <c r="K70" s="439" t="str">
        <f ca="1">IF(IF($K$1&lt;&gt;'GMPP Return'!$F$25,HLOOKUP('GMPP Return'!$C$25,'[5]1617-Q3'!$B$1:$HA$1000,B70,FALSE),INDIRECT("'" &amp; $C$1 &amp; "'!" &amp; C70))="","",IF($K$1&lt;&gt;'GMPP Return'!$F$25,HLOOKUP('GMPP Return'!$C$25,'[5]1617-Q3'!$B$1:$HA$1000,B70,FALSE),INDIRECT("'" &amp; $C$1 &amp; "'!" &amp; C70)))</f>
        <v/>
      </c>
      <c r="L70" s="325" t="s">
        <v>2414</v>
      </c>
      <c r="M70" s="302"/>
      <c r="N70" s="342" t="str">
        <f ca="1">IF(K70="","",IF(K70&lt;&gt;J70,"CHANGED SINCE LAST QUARTER",""))</f>
        <v/>
      </c>
    </row>
    <row r="71" spans="1:14" ht="24.75" customHeight="1" x14ac:dyDescent="0.25">
      <c r="A71" s="222" t="s">
        <v>462</v>
      </c>
      <c r="B71" s="145">
        <v>70</v>
      </c>
      <c r="C71" s="145" t="s">
        <v>1218</v>
      </c>
      <c r="D71" s="145"/>
      <c r="E71" s="145"/>
      <c r="F71" s="145"/>
      <c r="G71" s="436"/>
      <c r="H71" s="810" t="s">
        <v>462</v>
      </c>
      <c r="I71" s="1052" t="e">
        <f ca="1">IF(IF($I$1&lt;&gt;'GMPP Return'!$F$25,HLOOKUP('GMPP Return'!$C$25,'[5]1617-Q1'!$B$1:$HA$1000,B71,FALSE),INDIRECT("'" &amp; $C$1 &amp; "'!" &amp; C71))="","",IF($I$1&lt;&gt;'GMPP Return'!$F$25,HLOOKUP('GMPP Return'!$C$25,'[5]1617-Q1'!$B$1:$HA$1000,B71,FALSE),INDIRECT("'" &amp; $C$1 &amp; "'!" &amp; C71)))</f>
        <v>#N/A</v>
      </c>
      <c r="J71" s="1053" t="e">
        <f ca="1">IF(IF($J$1&lt;&gt;'GMPP Return'!$F$25,HLOOKUP('GMPP Return'!$C$25,'[5]1617-Q2'!$B$1:$HA$1000,B71,FALSE),INDIRECT("'" &amp; $C$1 &amp; "'!" &amp; C71))="","",IF($J$1&lt;&gt;'GMPP Return'!$F$25,HLOOKUP('GMPP Return'!$C$25,'[5]1617-Q2'!$B$1:$HA$1000,B71,FALSE),INDIRECT("'" &amp; $C$1 &amp; "'!" &amp; C71)))</f>
        <v>#N/A</v>
      </c>
      <c r="K71" s="439" t="str">
        <f ca="1">IF(IF($K$1&lt;&gt;'GMPP Return'!$F$25,HLOOKUP('GMPP Return'!$C$25,'[5]1617-Q3'!$B$1:$HA$1000,B71,FALSE),INDIRECT("'" &amp; $C$1 &amp; "'!" &amp; C71))="","",IF($K$1&lt;&gt;'GMPP Return'!$F$25,HLOOKUP('GMPP Return'!$C$25,'[5]1617-Q3'!$B$1:$HA$1000,B71,FALSE),INDIRECT("'" &amp; $C$1 &amp; "'!" &amp; C71)))</f>
        <v/>
      </c>
      <c r="L71" s="325" t="s">
        <v>2415</v>
      </c>
      <c r="M71" s="302"/>
      <c r="N71" s="342" t="str">
        <f ca="1">IF(K71="","",IF(K71&lt;&gt;J71,"CHANGED SINCE LAST QUARTER",""))</f>
        <v/>
      </c>
    </row>
    <row r="72" spans="1:14" ht="24.75" customHeight="1" x14ac:dyDescent="0.25">
      <c r="A72" s="222" t="s">
        <v>463</v>
      </c>
      <c r="B72" s="145">
        <v>71</v>
      </c>
      <c r="C72" s="145" t="s">
        <v>1219</v>
      </c>
      <c r="D72" s="145"/>
      <c r="E72" s="145"/>
      <c r="F72" s="145"/>
      <c r="G72" s="436"/>
      <c r="H72" s="810" t="s">
        <v>463</v>
      </c>
      <c r="I72" s="1052" t="e">
        <f ca="1">IF(IF($I$1&lt;&gt;'GMPP Return'!$F$25,HLOOKUP('GMPP Return'!$C$25,'[5]1617-Q1'!$B$1:$HA$1000,B72,FALSE),INDIRECT("'" &amp; $C$1 &amp; "'!" &amp; C72))="","",IF($I$1&lt;&gt;'GMPP Return'!$F$25,HLOOKUP('GMPP Return'!$C$25,'[5]1617-Q1'!$B$1:$HA$1000,B72,FALSE),INDIRECT("'" &amp; $C$1 &amp; "'!" &amp; C72)))</f>
        <v>#N/A</v>
      </c>
      <c r="J72" s="1053" t="e">
        <f ca="1">IF(IF($J$1&lt;&gt;'GMPP Return'!$F$25,HLOOKUP('GMPP Return'!$C$25,'[5]1617-Q2'!$B$1:$HA$1000,B72,FALSE),INDIRECT("'" &amp; $C$1 &amp; "'!" &amp; C72))="","",IF($J$1&lt;&gt;'GMPP Return'!$F$25,HLOOKUP('GMPP Return'!$C$25,'[5]1617-Q2'!$B$1:$HA$1000,B72,FALSE),INDIRECT("'" &amp; $C$1 &amp; "'!" &amp; C72)))</f>
        <v>#N/A</v>
      </c>
      <c r="K72" s="439" t="str">
        <f ca="1">IF(IF($K$1&lt;&gt;'GMPP Return'!$F$25,HLOOKUP('GMPP Return'!$C$25,'[5]1617-Q3'!$B$1:$HA$1000,B72,FALSE),INDIRECT("'" &amp; $C$1 &amp; "'!" &amp; C72))="","",IF($K$1&lt;&gt;'GMPP Return'!$F$25,HLOOKUP('GMPP Return'!$C$25,'[5]1617-Q3'!$B$1:$HA$1000,B72,FALSE),INDIRECT("'" &amp; $C$1 &amp; "'!" &amp; C72)))</f>
        <v xml:space="preserve"> </v>
      </c>
      <c r="L72" s="325" t="s">
        <v>2416</v>
      </c>
      <c r="M72" s="302"/>
      <c r="N72" s="342" t="e">
        <f t="shared" ref="N72:N79" ca="1" si="3">IF(K72="","",IF(K72&lt;&gt;J72,"CHANGED SINCE LAST QUARTER",""))</f>
        <v>#N/A</v>
      </c>
    </row>
    <row r="73" spans="1:14" ht="28.5" customHeight="1" x14ac:dyDescent="0.25">
      <c r="A73" s="222" t="s">
        <v>464</v>
      </c>
      <c r="B73" s="145">
        <v>72</v>
      </c>
      <c r="C73" s="145" t="s">
        <v>1220</v>
      </c>
      <c r="D73" s="145"/>
      <c r="E73" s="145"/>
      <c r="F73" s="145"/>
      <c r="G73" s="436"/>
      <c r="H73" s="810" t="s">
        <v>464</v>
      </c>
      <c r="I73" s="1052" t="e">
        <f ca="1">IF(IF($I$1&lt;&gt;'GMPP Return'!$F$25,HLOOKUP('GMPP Return'!$C$25,'[5]1617-Q1'!$B$1:$HA$1000,B73,FALSE),INDIRECT("'" &amp; $C$1 &amp; "'!" &amp; C73))="","",IF($I$1&lt;&gt;'GMPP Return'!$F$25,HLOOKUP('GMPP Return'!$C$25,'[5]1617-Q1'!$B$1:$HA$1000,B73,FALSE),INDIRECT("'" &amp; $C$1 &amp; "'!" &amp; C73)))</f>
        <v>#N/A</v>
      </c>
      <c r="J73" s="1053" t="e">
        <f ca="1">IF(IF($J$1&lt;&gt;'GMPP Return'!$F$25,HLOOKUP('GMPP Return'!$C$25,'[5]1617-Q2'!$B$1:$HA$1000,B73,FALSE),INDIRECT("'" &amp; $C$1 &amp; "'!" &amp; C73))="","",IF($J$1&lt;&gt;'GMPP Return'!$F$25,HLOOKUP('GMPP Return'!$C$25,'[5]1617-Q2'!$B$1:$HA$1000,B73,FALSE),INDIRECT("'" &amp; $C$1 &amp; "'!" &amp; C73)))</f>
        <v>#N/A</v>
      </c>
      <c r="K73" s="439" t="str">
        <f ca="1">IF(IF($K$1&lt;&gt;'GMPP Return'!$F$25,HLOOKUP('GMPP Return'!$C$25,'[5]1617-Q3'!$B$1:$HA$1000,B73,FALSE),INDIRECT("'" &amp; $C$1 &amp; "'!" &amp; C73))="","",IF($K$1&lt;&gt;'GMPP Return'!$F$25,HLOOKUP('GMPP Return'!$C$25,'[5]1617-Q3'!$B$1:$HA$1000,B73,FALSE),INDIRECT("'" &amp; $C$1 &amp; "'!" &amp; C73)))</f>
        <v/>
      </c>
      <c r="L73" s="325" t="s">
        <v>2417</v>
      </c>
      <c r="M73" s="302"/>
      <c r="N73" s="342" t="str">
        <f t="shared" ca="1" si="3"/>
        <v/>
      </c>
    </row>
    <row r="74" spans="1:14" ht="30" customHeight="1" x14ac:dyDescent="0.25">
      <c r="A74" s="222" t="s">
        <v>465</v>
      </c>
      <c r="B74" s="145">
        <v>73</v>
      </c>
      <c r="C74" s="145" t="s">
        <v>1221</v>
      </c>
      <c r="D74" s="145"/>
      <c r="E74" s="145"/>
      <c r="F74" s="145"/>
      <c r="G74" s="436"/>
      <c r="H74" s="810" t="s">
        <v>465</v>
      </c>
      <c r="I74" s="1052" t="e">
        <f ca="1">IF(IF($I$1&lt;&gt;'GMPP Return'!$F$25,HLOOKUP('GMPP Return'!$C$25,'[5]1617-Q1'!$B$1:$HA$1000,B74,FALSE),INDIRECT("'" &amp; $C$1 &amp; "'!" &amp; C74))="","",IF($I$1&lt;&gt;'GMPP Return'!$F$25,HLOOKUP('GMPP Return'!$C$25,'[5]1617-Q1'!$B$1:$HA$1000,B74,FALSE),INDIRECT("'" &amp; $C$1 &amp; "'!" &amp; C74)))</f>
        <v>#N/A</v>
      </c>
      <c r="J74" s="1053" t="e">
        <f ca="1">IF(IF($J$1&lt;&gt;'GMPP Return'!$F$25,HLOOKUP('GMPP Return'!$C$25,'[5]1617-Q2'!$B$1:$HA$1000,B74,FALSE),INDIRECT("'" &amp; $C$1 &amp; "'!" &amp; C74))="","",IF($J$1&lt;&gt;'GMPP Return'!$F$25,HLOOKUP('GMPP Return'!$C$25,'[5]1617-Q2'!$B$1:$HA$1000,B74,FALSE),INDIRECT("'" &amp; $C$1 &amp; "'!" &amp; C74)))</f>
        <v>#N/A</v>
      </c>
      <c r="K74" s="439" t="str">
        <f ca="1">IF(IF($K$1&lt;&gt;'GMPP Return'!$F$25,HLOOKUP('GMPP Return'!$C$25,'[5]1617-Q3'!$B$1:$HA$1000,B74,FALSE),INDIRECT("'" &amp; $C$1 &amp; "'!" &amp; C74))="","",IF($K$1&lt;&gt;'GMPP Return'!$F$25,HLOOKUP('GMPP Return'!$C$25,'[5]1617-Q3'!$B$1:$HA$1000,B74,FALSE),INDIRECT("'" &amp; $C$1 &amp; "'!" &amp; C74)))</f>
        <v/>
      </c>
      <c r="L74" s="325" t="s">
        <v>2418</v>
      </c>
      <c r="M74" s="302"/>
      <c r="N74" s="342" t="str">
        <f t="shared" ca="1" si="3"/>
        <v/>
      </c>
    </row>
    <row r="75" spans="1:14" ht="39.75" customHeight="1" x14ac:dyDescent="0.25">
      <c r="A75" s="222" t="s">
        <v>466</v>
      </c>
      <c r="B75" s="145">
        <v>74</v>
      </c>
      <c r="C75" s="145" t="s">
        <v>1222</v>
      </c>
      <c r="D75" s="145"/>
      <c r="E75" s="145"/>
      <c r="F75" s="145"/>
      <c r="G75" s="436"/>
      <c r="H75" s="810" t="s">
        <v>466</v>
      </c>
      <c r="I75" s="1052" t="e">
        <f ca="1">IF(IF($I$1&lt;&gt;'GMPP Return'!$F$25,HLOOKUP('GMPP Return'!$C$25,'[5]1617-Q1'!$B$1:$HA$1000,B75,FALSE),INDIRECT("'" &amp; $C$1 &amp; "'!" &amp; C75))="","",IF($I$1&lt;&gt;'GMPP Return'!$F$25,HLOOKUP('GMPP Return'!$C$25,'[5]1617-Q1'!$B$1:$HA$1000,B75,FALSE),INDIRECT("'" &amp; $C$1 &amp; "'!" &amp; C75)))</f>
        <v>#N/A</v>
      </c>
      <c r="J75" s="1053" t="e">
        <f ca="1">IF(IF($J$1&lt;&gt;'GMPP Return'!$F$25,HLOOKUP('GMPP Return'!$C$25,'[5]1617-Q2'!$B$1:$HA$1000,B75,FALSE),INDIRECT("'" &amp; $C$1 &amp; "'!" &amp; C75))="","",IF($J$1&lt;&gt;'GMPP Return'!$F$25,HLOOKUP('GMPP Return'!$C$25,'[5]1617-Q2'!$B$1:$HA$1000,B75,FALSE),INDIRECT("'" &amp; $C$1 &amp; "'!" &amp; C75)))</f>
        <v>#N/A</v>
      </c>
      <c r="K75" s="439" t="str">
        <f ca="1">IF(IF($K$1&lt;&gt;'GMPP Return'!$F$25,HLOOKUP('GMPP Return'!$C$25,'[5]1617-Q3'!$B$1:$HA$1000,B75,FALSE),INDIRECT("'" &amp; $C$1 &amp; "'!" &amp; C75))="","",IF($K$1&lt;&gt;'GMPP Return'!$F$25,HLOOKUP('GMPP Return'!$C$25,'[5]1617-Q3'!$B$1:$HA$1000,B75,FALSE),INDIRECT("'" &amp; $C$1 &amp; "'!" &amp; C75)))</f>
        <v/>
      </c>
      <c r="L75" s="325" t="s">
        <v>2419</v>
      </c>
      <c r="M75" s="302"/>
      <c r="N75" s="342" t="str">
        <f t="shared" ca="1" si="3"/>
        <v/>
      </c>
    </row>
    <row r="76" spans="1:14" ht="28.5" customHeight="1" x14ac:dyDescent="0.25">
      <c r="A76" s="222" t="s">
        <v>467</v>
      </c>
      <c r="B76" s="145">
        <v>75</v>
      </c>
      <c r="C76" s="145" t="s">
        <v>1223</v>
      </c>
      <c r="D76" s="145"/>
      <c r="E76" s="145"/>
      <c r="F76" s="145"/>
      <c r="G76" s="436"/>
      <c r="H76" s="810" t="s">
        <v>467</v>
      </c>
      <c r="I76" s="1052" t="e">
        <f ca="1">IF(IF($I$1&lt;&gt;'GMPP Return'!$F$25,HLOOKUP('GMPP Return'!$C$25,'[5]1617-Q1'!$B$1:$HA$1000,B76,FALSE),INDIRECT("'" &amp; $C$1 &amp; "'!" &amp; C76))="","",IF($I$1&lt;&gt;'GMPP Return'!$F$25,HLOOKUP('GMPP Return'!$C$25,'[5]1617-Q1'!$B$1:$HA$1000,B76,FALSE),INDIRECT("'" &amp; $C$1 &amp; "'!" &amp; C76)))</f>
        <v>#N/A</v>
      </c>
      <c r="J76" s="1053" t="e">
        <f ca="1">IF(IF($J$1&lt;&gt;'GMPP Return'!$F$25,HLOOKUP('GMPP Return'!$C$25,'[5]1617-Q2'!$B$1:$HA$1000,B76,FALSE),INDIRECT("'" &amp; $C$1 &amp; "'!" &amp; C76))="","",IF($J$1&lt;&gt;'GMPP Return'!$F$25,HLOOKUP('GMPP Return'!$C$25,'[5]1617-Q2'!$B$1:$HA$1000,B76,FALSE),INDIRECT("'" &amp; $C$1 &amp; "'!" &amp; C76)))</f>
        <v>#N/A</v>
      </c>
      <c r="K76" s="439" t="str">
        <f ca="1">IF(IF($K$1&lt;&gt;'GMPP Return'!$F$25,HLOOKUP('GMPP Return'!$C$25,'[5]1617-Q3'!$B$1:$HA$1000,B76,FALSE),INDIRECT("'" &amp; $C$1 &amp; "'!" &amp; C76))="","",IF($K$1&lt;&gt;'GMPP Return'!$F$25,HLOOKUP('GMPP Return'!$C$25,'[5]1617-Q3'!$B$1:$HA$1000,B76,FALSE),INDIRECT("'" &amp; $C$1 &amp; "'!" &amp; C76)))</f>
        <v/>
      </c>
      <c r="L76" s="325" t="s">
        <v>2420</v>
      </c>
      <c r="M76" s="302"/>
      <c r="N76" s="342" t="str">
        <f t="shared" ca="1" si="3"/>
        <v/>
      </c>
    </row>
    <row r="77" spans="1:14" ht="41.25" customHeight="1" x14ac:dyDescent="0.25">
      <c r="A77" s="222" t="s">
        <v>468</v>
      </c>
      <c r="B77" s="145">
        <v>76</v>
      </c>
      <c r="C77" s="145" t="s">
        <v>1224</v>
      </c>
      <c r="D77" s="145"/>
      <c r="E77" s="145"/>
      <c r="F77" s="145"/>
      <c r="G77" s="436"/>
      <c r="H77" s="810" t="s">
        <v>468</v>
      </c>
      <c r="I77" s="1052" t="e">
        <f ca="1">IF(IF($I$1&lt;&gt;'GMPP Return'!$F$25,HLOOKUP('GMPP Return'!$C$25,'[5]1617-Q1'!$B$1:$HA$1000,B77,FALSE),INDIRECT("'" &amp; $C$1 &amp; "'!" &amp; C77))="","",IF($I$1&lt;&gt;'GMPP Return'!$F$25,HLOOKUP('GMPP Return'!$C$25,'[5]1617-Q1'!$B$1:$HA$1000,B77,FALSE),INDIRECT("'" &amp; $C$1 &amp; "'!" &amp; C77)))</f>
        <v>#N/A</v>
      </c>
      <c r="J77" s="1053" t="e">
        <f ca="1">IF(IF($J$1&lt;&gt;'GMPP Return'!$F$25,HLOOKUP('GMPP Return'!$C$25,'[5]1617-Q2'!$B$1:$HA$1000,B77,FALSE),INDIRECT("'" &amp; $C$1 &amp; "'!" &amp; C77))="","",IF($J$1&lt;&gt;'GMPP Return'!$F$25,HLOOKUP('GMPP Return'!$C$25,'[5]1617-Q2'!$B$1:$HA$1000,B77,FALSE),INDIRECT("'" &amp; $C$1 &amp; "'!" &amp; C77)))</f>
        <v>#N/A</v>
      </c>
      <c r="K77" s="439" t="str">
        <f ca="1">IF(IF($K$1&lt;&gt;'GMPP Return'!$F$25,HLOOKUP('GMPP Return'!$C$25,'[5]1617-Q3'!$B$1:$HA$1000,B77,FALSE),INDIRECT("'" &amp; $C$1 &amp; "'!" &amp; C77))="","",IF($K$1&lt;&gt;'GMPP Return'!$F$25,HLOOKUP('GMPP Return'!$C$25,'[5]1617-Q3'!$B$1:$HA$1000,B77,FALSE),INDIRECT("'" &amp; $C$1 &amp; "'!" &amp; C77)))</f>
        <v/>
      </c>
      <c r="L77" s="325" t="s">
        <v>2421</v>
      </c>
      <c r="M77" s="302"/>
      <c r="N77" s="342" t="str">
        <f t="shared" ca="1" si="3"/>
        <v/>
      </c>
    </row>
    <row r="78" spans="1:14" ht="42.75" customHeight="1" x14ac:dyDescent="0.25">
      <c r="A78" s="222" t="s">
        <v>469</v>
      </c>
      <c r="B78" s="145">
        <v>77</v>
      </c>
      <c r="C78" s="145" t="s">
        <v>1225</v>
      </c>
      <c r="D78" s="145"/>
      <c r="E78" s="145"/>
      <c r="F78" s="145"/>
      <c r="G78" s="436"/>
      <c r="H78" s="810" t="s">
        <v>469</v>
      </c>
      <c r="I78" s="1052" t="e">
        <f ca="1">IF(IF($I$1&lt;&gt;'GMPP Return'!$F$25,HLOOKUP('GMPP Return'!$C$25,'[5]1617-Q1'!$B$1:$HA$1000,B78,FALSE),INDIRECT("'" &amp; $C$1 &amp; "'!" &amp; C78))="","",IF($I$1&lt;&gt;'GMPP Return'!$F$25,HLOOKUP('GMPP Return'!$C$25,'[5]1617-Q1'!$B$1:$HA$1000,B78,FALSE),INDIRECT("'" &amp; $C$1 &amp; "'!" &amp; C78)))</f>
        <v>#N/A</v>
      </c>
      <c r="J78" s="1053" t="e">
        <f ca="1">IF(IF($J$1&lt;&gt;'GMPP Return'!$F$25,HLOOKUP('GMPP Return'!$C$25,'[5]1617-Q2'!$B$1:$HA$1000,B78,FALSE),INDIRECT("'" &amp; $C$1 &amp; "'!" &amp; C78))="","",IF($J$1&lt;&gt;'GMPP Return'!$F$25,HLOOKUP('GMPP Return'!$C$25,'[5]1617-Q2'!$B$1:$HA$1000,B78,FALSE),INDIRECT("'" &amp; $C$1 &amp; "'!" &amp; C78)))</f>
        <v>#N/A</v>
      </c>
      <c r="K78" s="439" t="str">
        <f ca="1">IF(IF($K$1&lt;&gt;'GMPP Return'!$F$25,HLOOKUP('GMPP Return'!$C$25,'[5]1617-Q3'!$B$1:$HA$1000,B78,FALSE),INDIRECT("'" &amp; $C$1 &amp; "'!" &amp; C78))="","",IF($K$1&lt;&gt;'GMPP Return'!$F$25,HLOOKUP('GMPP Return'!$C$25,'[5]1617-Q3'!$B$1:$HA$1000,B78,FALSE),INDIRECT("'" &amp; $C$1 &amp; "'!" &amp; C78)))</f>
        <v/>
      </c>
      <c r="L78" s="325" t="s">
        <v>2422</v>
      </c>
      <c r="M78" s="302"/>
      <c r="N78" s="342" t="str">
        <f t="shared" ca="1" si="3"/>
        <v/>
      </c>
    </row>
    <row r="79" spans="1:14" ht="31.5" customHeight="1" x14ac:dyDescent="0.25">
      <c r="A79" s="222" t="s">
        <v>470</v>
      </c>
      <c r="B79" s="145">
        <v>78</v>
      </c>
      <c r="C79" s="145" t="s">
        <v>1226</v>
      </c>
      <c r="D79" s="145" t="s">
        <v>2303</v>
      </c>
      <c r="E79" s="145" t="s">
        <v>2303</v>
      </c>
      <c r="F79" s="145" t="s">
        <v>2303</v>
      </c>
      <c r="G79" s="436" t="s">
        <v>2303</v>
      </c>
      <c r="H79" s="810" t="s">
        <v>470</v>
      </c>
      <c r="I79" s="1052" t="e">
        <f ca="1">IF(IF($I$1&lt;&gt;'GMPP Return'!$F$25,HLOOKUP('GMPP Return'!$C$25,'[5]1617-Q1'!$B$1:$HA$1000,B79,FALSE),INDIRECT("'" &amp; $C$1 &amp; "'!" &amp; C79))="","",IF($I$1&lt;&gt;'GMPP Return'!$F$25,HLOOKUP('GMPP Return'!$C$25,'[5]1617-Q1'!$B$1:$HA$1000,B79,FALSE),INDIRECT("'" &amp; $C$1 &amp; "'!" &amp; C79)))</f>
        <v>#N/A</v>
      </c>
      <c r="J79" s="1053" t="e">
        <f ca="1">IF(IF($J$1&lt;&gt;'GMPP Return'!$F$25,HLOOKUP('GMPP Return'!$C$25,'[5]1617-Q2'!$B$1:$HA$1000,B79,FALSE),INDIRECT("'" &amp; $C$1 &amp; "'!" &amp; C79))="","",IF($J$1&lt;&gt;'GMPP Return'!$F$25,HLOOKUP('GMPP Return'!$C$25,'[5]1617-Q2'!$B$1:$HA$1000,B79,FALSE),INDIRECT("'" &amp; $C$1 &amp; "'!" &amp; C79)))</f>
        <v>#N/A</v>
      </c>
      <c r="K79" s="439" t="str">
        <f ca="1">IF(IF($K$1&lt;&gt;'GMPP Return'!$F$25,HLOOKUP('GMPP Return'!$C$25,'[5]1617-Q3'!$B$1:$HA$1000,B79,FALSE),INDIRECT("'" &amp; $C$1 &amp; "'!" &amp; C79))="","",IF($K$1&lt;&gt;'GMPP Return'!$F$25,HLOOKUP('GMPP Return'!$C$25,'[5]1617-Q3'!$B$1:$HA$1000,B79,FALSE),INDIRECT("'" &amp; $C$1 &amp; "'!" &amp; C79)))</f>
        <v/>
      </c>
      <c r="L79" s="325" t="s">
        <v>2423</v>
      </c>
      <c r="M79" s="302"/>
      <c r="N79" s="342" t="str">
        <f t="shared" ca="1" si="3"/>
        <v/>
      </c>
    </row>
    <row r="80" spans="1:14" ht="32.25" customHeight="1" x14ac:dyDescent="0.25">
      <c r="A80" s="222" t="s">
        <v>360</v>
      </c>
      <c r="B80" s="145">
        <v>79</v>
      </c>
      <c r="C80" s="145" t="s">
        <v>1823</v>
      </c>
      <c r="D80" s="145" t="s">
        <v>2303</v>
      </c>
      <c r="E80" s="145" t="s">
        <v>2303</v>
      </c>
      <c r="F80" s="145" t="s">
        <v>2303</v>
      </c>
      <c r="G80" s="436" t="s">
        <v>2303</v>
      </c>
      <c r="H80" s="810" t="s">
        <v>360</v>
      </c>
      <c r="I80" s="1052" t="e">
        <f ca="1">IF(IF($I$1&lt;&gt;'GMPP Return'!$F$25,HLOOKUP('GMPP Return'!$C$25,'[5]1617-Q1'!$B$1:$HA$1000,B80,FALSE),INDIRECT("'" &amp; $C$1 &amp; "'!" &amp; C80))="","",IF($I$1&lt;&gt;'GMPP Return'!$F$25,HLOOKUP('GMPP Return'!$C$25,'[5]1617-Q1'!$B$1:$HA$1000,B80,FALSE),INDIRECT("'" &amp; $C$1 &amp; "'!" &amp; C80)))</f>
        <v>#N/A</v>
      </c>
      <c r="J80" s="1053" t="e">
        <f ca="1">IF(IF($J$1&lt;&gt;'GMPP Return'!$F$25,HLOOKUP('GMPP Return'!$C$25,'[5]1617-Q2'!$B$1:$HA$1000,B80,FALSE),INDIRECT("'" &amp; $C$1 &amp; "'!" &amp; C80))="","",IF($J$1&lt;&gt;'GMPP Return'!$F$25,HLOOKUP('GMPP Return'!$C$25,'[5]1617-Q2'!$B$1:$HA$1000,B80,FALSE),INDIRECT("'" &amp; $C$1 &amp; "'!" &amp; C80)))</f>
        <v>#N/A</v>
      </c>
      <c r="K80" s="439" t="str">
        <f ca="1">IF(IF($K$1&lt;&gt;'GMPP Return'!$F$25,HLOOKUP('GMPP Return'!$C$25,'[5]1617-Q3'!$B$1:$HA$1000,B80,FALSE),INDIRECT("'" &amp; $C$1 &amp; "'!" &amp; C80))="","",IF($K$1&lt;&gt;'GMPP Return'!$F$25,HLOOKUP('GMPP Return'!$C$25,'[5]1617-Q3'!$B$1:$HA$1000,B80,FALSE),INDIRECT("'" &amp; $C$1 &amp; "'!" &amp; C80)))</f>
        <v/>
      </c>
      <c r="L80" s="325" t="s">
        <v>2424</v>
      </c>
      <c r="M80" s="302"/>
      <c r="N80" s="346"/>
    </row>
    <row r="81" spans="1:14" ht="33" customHeight="1" thickBot="1" x14ac:dyDescent="0.3">
      <c r="A81" s="224" t="s">
        <v>471</v>
      </c>
      <c r="B81" s="225">
        <v>80</v>
      </c>
      <c r="C81" s="225" t="s">
        <v>1824</v>
      </c>
      <c r="D81" s="225" t="s">
        <v>2303</v>
      </c>
      <c r="E81" s="225" t="s">
        <v>2303</v>
      </c>
      <c r="F81" s="225" t="s">
        <v>2303</v>
      </c>
      <c r="G81" s="438" t="s">
        <v>2303</v>
      </c>
      <c r="H81" s="832" t="s">
        <v>471</v>
      </c>
      <c r="I81" s="1056" t="e">
        <f ca="1">IF(IF($I$1&lt;&gt;'GMPP Return'!$F$25,HLOOKUP('GMPP Return'!$C$25,'[5]1617-Q1'!$B$1:$HA$1000,B81,FALSE),INDIRECT("'" &amp; $C$1 &amp; "'!" &amp; C81))="","",IF($I$1&lt;&gt;'GMPP Return'!$F$25,HLOOKUP('GMPP Return'!$C$25,'[5]1617-Q1'!$B$1:$HA$1000,B81,FALSE),INDIRECT("'" &amp; $C$1 &amp; "'!" &amp; C81)))</f>
        <v>#N/A</v>
      </c>
      <c r="J81" s="1057" t="e">
        <f ca="1">IF(IF($J$1&lt;&gt;'GMPP Return'!$F$25,HLOOKUP('GMPP Return'!$C$25,'[5]1617-Q2'!$B$1:$HA$1000,B81,FALSE),INDIRECT("'" &amp; $C$1 &amp; "'!" &amp; C81))="","",IF($J$1&lt;&gt;'GMPP Return'!$F$25,HLOOKUP('GMPP Return'!$C$25,'[5]1617-Q2'!$B$1:$HA$1000,B81,FALSE),INDIRECT("'" &amp; $C$1 &amp; "'!" &amp; C81)))</f>
        <v>#N/A</v>
      </c>
      <c r="K81" s="443" t="str">
        <f ca="1">IF(IF($K$1&lt;&gt;'GMPP Return'!$F$25,HLOOKUP('GMPP Return'!$C$25,'[5]1617-Q3'!$B$1:$HA$1000,B81,FALSE),INDIRECT("'" &amp; $C$1 &amp; "'!" &amp; C81))="","",IF($K$1&lt;&gt;'GMPP Return'!$F$25,HLOOKUP('GMPP Return'!$C$25,'[5]1617-Q3'!$B$1:$HA$1000,B81,FALSE),INDIRECT("'" &amp; $C$1 &amp; "'!" &amp; C81)))</f>
        <v/>
      </c>
      <c r="L81" s="444" t="s">
        <v>2425</v>
      </c>
      <c r="M81" s="302"/>
      <c r="N81" s="342" t="str">
        <f ca="1">IF(K81="","",IF(K81&lt;&gt;J81,"CHANGED SINCE LAST QUARTER",""))</f>
        <v/>
      </c>
    </row>
    <row r="82" spans="1:14" ht="31.5" customHeight="1" x14ac:dyDescent="0.25">
      <c r="A82" s="226" t="s">
        <v>408</v>
      </c>
      <c r="B82" s="227">
        <v>81</v>
      </c>
      <c r="C82" s="227" t="s">
        <v>1825</v>
      </c>
      <c r="D82" s="227"/>
      <c r="E82" s="227"/>
      <c r="F82" s="227"/>
      <c r="G82" s="440"/>
      <c r="H82" s="226" t="s">
        <v>408</v>
      </c>
      <c r="I82" s="1058" t="e">
        <f ca="1">IF(IF($I$1&lt;&gt;'GMPP Return'!$F$25,HLOOKUP('GMPP Return'!$C$25,'[5]1617-Q1'!$B$1:$HA$1000,B82,FALSE),INDIRECT("'" &amp; $C$1 &amp; "'!" &amp; C82))="","",IF($I$1&lt;&gt;'GMPP Return'!$F$25,HLOOKUP('GMPP Return'!$C$25,'[5]1617-Q1'!$B$1:$HA$1000,B82,FALSE),INDIRECT("'" &amp; $C$1 &amp; "'!" &amp; C82)))</f>
        <v>#N/A</v>
      </c>
      <c r="J82" s="1058" t="e">
        <f ca="1">IF(IF($J$1&lt;&gt;'GMPP Return'!$F$25,HLOOKUP('GMPP Return'!$C$25,'[5]1617-Q2'!$B$1:$HA$1000,B82,FALSE),INDIRECT("'" &amp; $C$1 &amp; "'!" &amp; C82))="","",IF($J$1&lt;&gt;'GMPP Return'!$F$25,HLOOKUP('GMPP Return'!$C$25,'[5]1617-Q2'!$B$1:$HA$1000,B82,FALSE),INDIRECT("'" &amp; $C$1 &amp; "'!" &amp; C82)))</f>
        <v>#N/A</v>
      </c>
      <c r="K82" s="445" t="str">
        <f ca="1">IF(IF($K$1&lt;&gt;'GMPP Return'!$F$25,HLOOKUP('GMPP Return'!$C$25,'[5]1617-Q3'!$B$1:$HA$1000,B82,FALSE),INDIRECT("'" &amp; $C$1 &amp; "'!" &amp; C82))="","",IF($K$1&lt;&gt;'GMPP Return'!$F$25,HLOOKUP('GMPP Return'!$C$25,'[5]1617-Q3'!$B$1:$HA$1000,B82,FALSE),INDIRECT("'" &amp; $C$1 &amp; "'!" &amp; C82)))</f>
        <v/>
      </c>
      <c r="L82" s="327" t="s">
        <v>2426</v>
      </c>
      <c r="M82" s="561"/>
      <c r="N82" s="344" t="str">
        <f ca="1">IF(K82="","",IF(K82-J82=0,"",IF(K82-J82&gt;0,CONCATENATE("PUBLIC SECTOR EMPLOYEES INCREASED BY ",SUM(K82-J82)," PEOPLE"),IF(K82-J82&lt;0,CONCATENATE("PUBLIC SECTOR EMPLOYEES DECREASED BY ",SUM(K82-J82)*-1," PEOPLE")))))</f>
        <v/>
      </c>
    </row>
    <row r="83" spans="1:14" ht="31.5" customHeight="1" x14ac:dyDescent="0.25">
      <c r="A83" s="228" t="s">
        <v>156</v>
      </c>
      <c r="B83" s="147">
        <v>82</v>
      </c>
      <c r="C83" s="147" t="s">
        <v>1826</v>
      </c>
      <c r="D83" s="147"/>
      <c r="E83" s="147"/>
      <c r="F83" s="147"/>
      <c r="G83" s="441"/>
      <c r="H83" s="228" t="s">
        <v>156</v>
      </c>
      <c r="I83" s="1059" t="e">
        <f ca="1">IF(IF($I$1&lt;&gt;'GMPP Return'!$F$25,HLOOKUP('GMPP Return'!$C$25,'[5]1617-Q1'!$B$1:$HA$1000,B83,FALSE),INDIRECT("'" &amp; $C$1 &amp; "'!" &amp; C83))="","",IF($I$1&lt;&gt;'GMPP Return'!$F$25,HLOOKUP('GMPP Return'!$C$25,'[5]1617-Q1'!$B$1:$HA$1000,B83,FALSE),INDIRECT("'" &amp; $C$1 &amp; "'!" &amp; C83)))</f>
        <v>#N/A</v>
      </c>
      <c r="J83" s="1059" t="e">
        <f ca="1">IF(IF($J$1&lt;&gt;'GMPP Return'!$F$25,HLOOKUP('GMPP Return'!$C$25,'[5]1617-Q2'!$B$1:$HA$1000,B83,FALSE),INDIRECT("'" &amp; $C$1 &amp; "'!" &amp; C83))="","",IF($J$1&lt;&gt;'GMPP Return'!$F$25,HLOOKUP('GMPP Return'!$C$25,'[5]1617-Q2'!$B$1:$HA$1000,B83,FALSE),INDIRECT("'" &amp; $C$1 &amp; "'!" &amp; C83)))</f>
        <v>#N/A</v>
      </c>
      <c r="K83" s="446" t="str">
        <f ca="1">IF(IF($K$1&lt;&gt;'GMPP Return'!$F$25,HLOOKUP('GMPP Return'!$C$25,'[5]1617-Q3'!$B$1:$HA$1000,B83,FALSE),INDIRECT("'" &amp; $C$1 &amp; "'!" &amp; C83))="","",IF($K$1&lt;&gt;'GMPP Return'!$F$25,HLOOKUP('GMPP Return'!$C$25,'[5]1617-Q3'!$B$1:$HA$1000,B83,FALSE),INDIRECT("'" &amp; $C$1 &amp; "'!" &amp; C83)))</f>
        <v/>
      </c>
      <c r="L83" s="328" t="s">
        <v>2427</v>
      </c>
      <c r="M83" s="561"/>
      <c r="N83" s="342" t="str">
        <f t="shared" ref="N83:N85" ca="1" si="4">IF(K83="","",IF(K83-J83=0,"",IF(K83-J83&gt;0,CONCATENATE("PUBLIC SECTOR EMPLOYEES INCREASED BY ",SUM(K83-J83)," PEOPLE"),IF(K83-J83&lt;0,CONCATENATE("PUBLIC SECTOR EMPLOYEES DECREASED BY ",SUM(K83-J83)*-1," PEOPLE")))))</f>
        <v/>
      </c>
    </row>
    <row r="84" spans="1:14" ht="31.5" customHeight="1" x14ac:dyDescent="0.25">
      <c r="A84" s="228" t="s">
        <v>329</v>
      </c>
      <c r="B84" s="147">
        <v>83</v>
      </c>
      <c r="C84" s="147" t="s">
        <v>1827</v>
      </c>
      <c r="D84" s="147"/>
      <c r="E84" s="147"/>
      <c r="F84" s="147"/>
      <c r="G84" s="441"/>
      <c r="H84" s="228" t="s">
        <v>329</v>
      </c>
      <c r="I84" s="1059" t="e">
        <f ca="1">IF(IF($I$1&lt;&gt;'GMPP Return'!$F$25,HLOOKUP('GMPP Return'!$C$25,'[5]1617-Q1'!$B$1:$HA$1000,B84,FALSE),INDIRECT("'" &amp; $C$1 &amp; "'!" &amp; C84))="","",IF($I$1&lt;&gt;'GMPP Return'!$F$25,HLOOKUP('GMPP Return'!$C$25,'[5]1617-Q1'!$B$1:$HA$1000,B84,FALSE),INDIRECT("'" &amp; $C$1 &amp; "'!" &amp; C84)))</f>
        <v>#N/A</v>
      </c>
      <c r="J84" s="1059" t="e">
        <f ca="1">IF(IF($J$1&lt;&gt;'GMPP Return'!$F$25,HLOOKUP('GMPP Return'!$C$25,'[5]1617-Q2'!$B$1:$HA$1000,B84,FALSE),INDIRECT("'" &amp; $C$1 &amp; "'!" &amp; C84))="","",IF($J$1&lt;&gt;'GMPP Return'!$F$25,HLOOKUP('GMPP Return'!$C$25,'[5]1617-Q2'!$B$1:$HA$1000,B84,FALSE),INDIRECT("'" &amp; $C$1 &amp; "'!" &amp; C84)))</f>
        <v>#N/A</v>
      </c>
      <c r="K84" s="446" t="str">
        <f ca="1">IF(IF($K$1&lt;&gt;'GMPP Return'!$F$25,HLOOKUP('GMPP Return'!$C$25,'[5]1617-Q3'!$B$1:$HA$1000,B84,FALSE),INDIRECT("'" &amp; $C$1 &amp; "'!" &amp; C84))="","",IF($K$1&lt;&gt;'GMPP Return'!$F$25,HLOOKUP('GMPP Return'!$C$25,'[5]1617-Q3'!$B$1:$HA$1000,B84,FALSE),INDIRECT("'" &amp; $C$1 &amp; "'!" &amp; C84)))</f>
        <v/>
      </c>
      <c r="L84" s="328" t="s">
        <v>2428</v>
      </c>
      <c r="M84" s="561"/>
      <c r="N84" s="342" t="str">
        <f t="shared" ca="1" si="4"/>
        <v/>
      </c>
    </row>
    <row r="85" spans="1:14" ht="134.25" customHeight="1" thickBot="1" x14ac:dyDescent="0.3">
      <c r="A85" s="229" t="s">
        <v>155</v>
      </c>
      <c r="B85" s="230">
        <v>84</v>
      </c>
      <c r="C85" s="230" t="s">
        <v>1227</v>
      </c>
      <c r="D85" s="370"/>
      <c r="E85" s="370"/>
      <c r="F85" s="370"/>
      <c r="G85" s="442"/>
      <c r="H85" s="229" t="s">
        <v>155</v>
      </c>
      <c r="I85" s="1060" t="e">
        <f ca="1">IF(IF($I$1&lt;&gt;'GMPP Return'!$F$25,HLOOKUP('GMPP Return'!$C$25,'[5]1617-Q1'!$B$1:$HA$1000,B85,FALSE),INDIRECT("'" &amp; $C$1 &amp; "'!" &amp; C85))="","",IF($I$1&lt;&gt;'GMPP Return'!$F$25,HLOOKUP('GMPP Return'!$C$25,'[5]1617-Q1'!$B$1:$HA$1000,B85,FALSE),INDIRECT("'" &amp; $C$1 &amp; "'!" &amp; C85)))</f>
        <v>#N/A</v>
      </c>
      <c r="J85" s="1060" t="e">
        <f ca="1">IF(IF($J$1&lt;&gt;'GMPP Return'!$F$25,HLOOKUP('GMPP Return'!$C$25,'[5]1617-Q2'!$B$1:$HA$1000,B85,FALSE),INDIRECT("'" &amp; $C$1 &amp; "'!" &amp; C85))="","",IF($J$1&lt;&gt;'GMPP Return'!$F$25,HLOOKUP('GMPP Return'!$C$25,'[5]1617-Q2'!$B$1:$HA$1000,B85,FALSE),INDIRECT("'" &amp; $C$1 &amp; "'!" &amp; C85)))</f>
        <v>#N/A</v>
      </c>
      <c r="K85" s="836" t="str">
        <f ca="1">IF(IF($K$1&lt;&gt;'GMPP Return'!$F$25,HLOOKUP('GMPP Return'!$C$25,'[5]1617-Q3'!$B$1:$HA$1000,B85,FALSE),INDIRECT("'" &amp; $C$1 &amp; "'!" &amp; C85))="","",IF($K$1&lt;&gt;'GMPP Return'!$F$25,HLOOKUP('GMPP Return'!$C$25,'[5]1617-Q3'!$B$1:$HA$1000,B85,FALSE),INDIRECT("'" &amp; $C$1 &amp; "'!" &amp; C85)))</f>
        <v/>
      </c>
      <c r="L85" s="837" t="s">
        <v>2429</v>
      </c>
      <c r="M85" s="302"/>
      <c r="N85" s="343" t="str">
        <f t="shared" ca="1" si="4"/>
        <v/>
      </c>
    </row>
    <row r="86" spans="1:14" ht="31.5" customHeight="1" x14ac:dyDescent="0.25">
      <c r="A86" s="231" t="s">
        <v>416</v>
      </c>
      <c r="B86" s="232">
        <v>85</v>
      </c>
      <c r="C86" s="232" t="s">
        <v>1228</v>
      </c>
      <c r="D86" s="232"/>
      <c r="E86" s="232"/>
      <c r="F86" s="232"/>
      <c r="G86" s="447"/>
      <c r="H86" s="833" t="s">
        <v>416</v>
      </c>
      <c r="I86" s="1061" t="e">
        <f ca="1">IF(IF($I$1&lt;&gt;'GMPP Return'!$F$25,HLOOKUP('GMPP Return'!$C$25,'[5]1617-Q1'!$B$1:$HA$1000,B86,FALSE),INDIRECT("'" &amp; $C$1 &amp; "'!" &amp; C86))="","",IF($I$1&lt;&gt;'GMPP Return'!$F$25,HLOOKUP('GMPP Return'!$C$25,'[5]1617-Q1'!$B$1:$HA$1000,B86,FALSE),INDIRECT("'" &amp; $C$1 &amp; "'!" &amp; C86)))</f>
        <v>#N/A</v>
      </c>
      <c r="J86" s="1062" t="e">
        <f ca="1">IF(IF($J$1&lt;&gt;'GMPP Return'!$F$25,HLOOKUP('GMPP Return'!$C$25,'[5]1617-Q2'!$B$1:$HA$1000,B86,FALSE),INDIRECT("'" &amp; $C$1 &amp; "'!" &amp; C86))="","",IF($J$1&lt;&gt;'GMPP Return'!$F$25,HLOOKUP('GMPP Return'!$C$25,'[5]1617-Q2'!$B$1:$HA$1000,B86,FALSE),INDIRECT("'" &amp; $C$1 &amp; "'!" &amp; C86)))</f>
        <v>#N/A</v>
      </c>
      <c r="K86" s="834" t="str">
        <f ca="1">IF(IF($K$1&lt;&gt;'GMPP Return'!$F$25,HLOOKUP('GMPP Return'!$C$25,'[5]1617-Q3'!$B$1:$HA$1000,B86,FALSE),INDIRECT("'" &amp; $C$1 &amp; "'!" &amp; C86))="","",IF($K$1&lt;&gt;'GMPP Return'!$F$25,HLOOKUP('GMPP Return'!$C$25,'[5]1617-Q3'!$B$1:$HA$1000,B86,FALSE),INDIRECT("'" &amp; $C$1 &amp; "'!" &amp; C86)))</f>
        <v/>
      </c>
      <c r="L86" s="835" t="s">
        <v>2430</v>
      </c>
      <c r="M86" s="302"/>
      <c r="N86" s="342" t="str">
        <f ca="1">IF(K86="","",IF(K86&lt;&gt;J86,"CHANGED SINCE LAST QUARTER",""))</f>
        <v/>
      </c>
    </row>
    <row r="87" spans="1:14" ht="31.5" customHeight="1" x14ac:dyDescent="0.25">
      <c r="A87" s="233" t="s">
        <v>417</v>
      </c>
      <c r="B87" s="148">
        <v>86</v>
      </c>
      <c r="C87" s="148" t="s">
        <v>1229</v>
      </c>
      <c r="D87" s="148"/>
      <c r="E87" s="148"/>
      <c r="F87" s="148"/>
      <c r="G87" s="448"/>
      <c r="H87" s="728" t="s">
        <v>417</v>
      </c>
      <c r="I87" s="1063" t="e">
        <f ca="1">IF(IF($I$1&lt;&gt;'GMPP Return'!$F$25,HLOOKUP('GMPP Return'!$C$25,'[5]1617-Q1'!$B$1:$HA$1000,B87,FALSE),INDIRECT("'" &amp; $C$1 &amp; "'!" &amp; C87))="","",IF($I$1&lt;&gt;'GMPP Return'!$F$25,HLOOKUP('GMPP Return'!$C$25,'[5]1617-Q1'!$B$1:$HA$1000,B87,FALSE),INDIRECT("'" &amp; $C$1 &amp; "'!" &amp; C87)))</f>
        <v>#N/A</v>
      </c>
      <c r="J87" s="1064" t="e">
        <f ca="1">IF(IF($J$1&lt;&gt;'GMPP Return'!$F$25,HLOOKUP('GMPP Return'!$C$25,'[5]1617-Q2'!$B$1:$HA$1000,B87,FALSE),INDIRECT("'" &amp; $C$1 &amp; "'!" &amp; C87))="","",IF($J$1&lt;&gt;'GMPP Return'!$F$25,HLOOKUP('GMPP Return'!$C$25,'[5]1617-Q2'!$B$1:$HA$1000,B87,FALSE),INDIRECT("'" &amp; $C$1 &amp; "'!" &amp; C87)))</f>
        <v>#N/A</v>
      </c>
      <c r="K87" s="450" t="str">
        <f ca="1">IF(IF($K$1&lt;&gt;'GMPP Return'!$F$25,HLOOKUP('GMPP Return'!$C$25,'[5]1617-Q3'!$B$1:$HA$1000,B87,FALSE),INDIRECT("'" &amp; $C$1 &amp; "'!" &amp; C87))="","",IF($K$1&lt;&gt;'GMPP Return'!$F$25,HLOOKUP('GMPP Return'!$C$25,'[5]1617-Q3'!$B$1:$HA$1000,B87,FALSE),INDIRECT("'" &amp; $C$1 &amp; "'!" &amp; C87)))</f>
        <v/>
      </c>
      <c r="L87" s="329" t="s">
        <v>2431</v>
      </c>
      <c r="M87" s="302"/>
      <c r="N87" s="342" t="str">
        <f ca="1">IF(K87="","",IF(K87&lt;&gt;J87,"CHANGED SINCE LAST QUARTER",""))</f>
        <v/>
      </c>
    </row>
    <row r="88" spans="1:14" ht="31.5" customHeight="1" x14ac:dyDescent="0.25">
      <c r="A88" s="233" t="s">
        <v>418</v>
      </c>
      <c r="B88" s="148">
        <v>87</v>
      </c>
      <c r="C88" s="148" t="s">
        <v>1230</v>
      </c>
      <c r="D88" s="148"/>
      <c r="E88" s="148"/>
      <c r="F88" s="148"/>
      <c r="G88" s="448"/>
      <c r="H88" s="728" t="s">
        <v>418</v>
      </c>
      <c r="I88" s="1063" t="e">
        <f ca="1">IF(IF($I$1&lt;&gt;'GMPP Return'!$F$25,HLOOKUP('GMPP Return'!$C$25,'[5]1617-Q1'!$B$1:$HA$1000,B88,FALSE),INDIRECT("'" &amp; $C$1 &amp; "'!" &amp; C88))="","",IF($I$1&lt;&gt;'GMPP Return'!$F$25,HLOOKUP('GMPP Return'!$C$25,'[5]1617-Q1'!$B$1:$HA$1000,B88,FALSE),INDIRECT("'" &amp; $C$1 &amp; "'!" &amp; C88)))</f>
        <v>#N/A</v>
      </c>
      <c r="J88" s="1064" t="e">
        <f ca="1">IF(IF($J$1&lt;&gt;'GMPP Return'!$F$25,HLOOKUP('GMPP Return'!$C$25,'[5]1617-Q2'!$B$1:$HA$1000,B88,FALSE),INDIRECT("'" &amp; $C$1 &amp; "'!" &amp; C88))="","",IF($J$1&lt;&gt;'GMPP Return'!$F$25,HLOOKUP('GMPP Return'!$C$25,'[5]1617-Q2'!$B$1:$HA$1000,B88,FALSE),INDIRECT("'" &amp; $C$1 &amp; "'!" &amp; C88)))</f>
        <v>#N/A</v>
      </c>
      <c r="K88" s="450" t="str">
        <f ca="1">IF(IF($K$1&lt;&gt;'GMPP Return'!$F$25,HLOOKUP('GMPP Return'!$C$25,'[5]1617-Q3'!$B$1:$HA$1000,B88,FALSE),INDIRECT("'" &amp; $C$1 &amp; "'!" &amp; C88))="","",IF($K$1&lt;&gt;'GMPP Return'!$F$25,HLOOKUP('GMPP Return'!$C$25,'[5]1617-Q3'!$B$1:$HA$1000,B88,FALSE),INDIRECT("'" &amp; $C$1 &amp; "'!" &amp; C88)))</f>
        <v/>
      </c>
      <c r="L88" s="329" t="s">
        <v>2432</v>
      </c>
      <c r="M88" s="302"/>
      <c r="N88" s="342" t="str">
        <f t="shared" ref="N88:N122" ca="1" si="5">IF(K88="","",IF(K88&lt;&gt;J88,"CHANGED SINCE LAST QUARTER",""))</f>
        <v/>
      </c>
    </row>
    <row r="89" spans="1:14" ht="31.5" customHeight="1" x14ac:dyDescent="0.25">
      <c r="A89" s="233" t="s">
        <v>419</v>
      </c>
      <c r="B89" s="148">
        <v>88</v>
      </c>
      <c r="C89" s="148" t="s">
        <v>1231</v>
      </c>
      <c r="D89" s="148"/>
      <c r="E89" s="148"/>
      <c r="F89" s="148"/>
      <c r="G89" s="448"/>
      <c r="H89" s="728" t="s">
        <v>419</v>
      </c>
      <c r="I89" s="1063" t="e">
        <f ca="1">IF(IF($I$1&lt;&gt;'GMPP Return'!$F$25,HLOOKUP('GMPP Return'!$C$25,'[5]1617-Q1'!$B$1:$HA$1000,B89,FALSE),INDIRECT("'" &amp; $C$1 &amp; "'!" &amp; C89))="","",IF($I$1&lt;&gt;'GMPP Return'!$F$25,HLOOKUP('GMPP Return'!$C$25,'[5]1617-Q1'!$B$1:$HA$1000,B89,FALSE),INDIRECT("'" &amp; $C$1 &amp; "'!" &amp; C89)))</f>
        <v>#N/A</v>
      </c>
      <c r="J89" s="1064" t="e">
        <f ca="1">IF(IF($J$1&lt;&gt;'GMPP Return'!$F$25,HLOOKUP('GMPP Return'!$C$25,'[5]1617-Q2'!$B$1:$HA$1000,B89,FALSE),INDIRECT("'" &amp; $C$1 &amp; "'!" &amp; C89))="","",IF($J$1&lt;&gt;'GMPP Return'!$F$25,HLOOKUP('GMPP Return'!$C$25,'[5]1617-Q2'!$B$1:$HA$1000,B89,FALSE),INDIRECT("'" &amp; $C$1 &amp; "'!" &amp; C89)))</f>
        <v>#N/A</v>
      </c>
      <c r="K89" s="450" t="str">
        <f ca="1">IF(IF($K$1&lt;&gt;'GMPP Return'!$F$25,HLOOKUP('GMPP Return'!$C$25,'[5]1617-Q3'!$B$1:$HA$1000,B89,FALSE),INDIRECT("'" &amp; $C$1 &amp; "'!" &amp; C89))="","",IF($K$1&lt;&gt;'GMPP Return'!$F$25,HLOOKUP('GMPP Return'!$C$25,'[5]1617-Q3'!$B$1:$HA$1000,B89,FALSE),INDIRECT("'" &amp; $C$1 &amp; "'!" &amp; C89)))</f>
        <v/>
      </c>
      <c r="L89" s="329" t="s">
        <v>2433</v>
      </c>
      <c r="M89" s="302"/>
      <c r="N89" s="342" t="str">
        <f t="shared" ca="1" si="5"/>
        <v/>
      </c>
    </row>
    <row r="90" spans="1:14" ht="31.5" customHeight="1" x14ac:dyDescent="0.25">
      <c r="A90" s="233" t="s">
        <v>420</v>
      </c>
      <c r="B90" s="148">
        <v>89</v>
      </c>
      <c r="C90" s="148" t="s">
        <v>1232</v>
      </c>
      <c r="D90" s="148"/>
      <c r="E90" s="148"/>
      <c r="F90" s="148"/>
      <c r="G90" s="448"/>
      <c r="H90" s="728" t="s">
        <v>420</v>
      </c>
      <c r="I90" s="1063" t="e">
        <f ca="1">IF(IF($I$1&lt;&gt;'GMPP Return'!$F$25,HLOOKUP('GMPP Return'!$C$25,'[5]1617-Q1'!$B$1:$HA$1000,B90,FALSE),INDIRECT("'" &amp; $C$1 &amp; "'!" &amp; C90))="","",IF($I$1&lt;&gt;'GMPP Return'!$F$25,HLOOKUP('GMPP Return'!$C$25,'[5]1617-Q1'!$B$1:$HA$1000,B90,FALSE),INDIRECT("'" &amp; $C$1 &amp; "'!" &amp; C90)))</f>
        <v>#N/A</v>
      </c>
      <c r="J90" s="1064" t="e">
        <f ca="1">IF(IF($J$1&lt;&gt;'GMPP Return'!$F$25,HLOOKUP('GMPP Return'!$C$25,'[5]1617-Q2'!$B$1:$HA$1000,B90,FALSE),INDIRECT("'" &amp; $C$1 &amp; "'!" &amp; C90))="","",IF($J$1&lt;&gt;'GMPP Return'!$F$25,HLOOKUP('GMPP Return'!$C$25,'[5]1617-Q2'!$B$1:$HA$1000,B90,FALSE),INDIRECT("'" &amp; $C$1 &amp; "'!" &amp; C90)))</f>
        <v>#N/A</v>
      </c>
      <c r="K90" s="450" t="str">
        <f ca="1">IF(IF($K$1&lt;&gt;'GMPP Return'!$F$25,HLOOKUP('GMPP Return'!$C$25,'[5]1617-Q3'!$B$1:$HA$1000,B90,FALSE),INDIRECT("'" &amp; $C$1 &amp; "'!" &amp; C90))="","",IF($K$1&lt;&gt;'GMPP Return'!$F$25,HLOOKUP('GMPP Return'!$C$25,'[5]1617-Q3'!$B$1:$HA$1000,B90,FALSE),INDIRECT("'" &amp; $C$1 &amp; "'!" &amp; C90)))</f>
        <v/>
      </c>
      <c r="L90" s="329" t="s">
        <v>2434</v>
      </c>
      <c r="M90" s="302"/>
      <c r="N90" s="342" t="str">
        <f t="shared" ca="1" si="5"/>
        <v/>
      </c>
    </row>
    <row r="91" spans="1:14" ht="31.5" customHeight="1" x14ac:dyDescent="0.25">
      <c r="A91" s="233" t="s">
        <v>421</v>
      </c>
      <c r="B91" s="148">
        <v>90</v>
      </c>
      <c r="C91" s="148" t="s">
        <v>1233</v>
      </c>
      <c r="D91" s="148"/>
      <c r="E91" s="148"/>
      <c r="F91" s="148"/>
      <c r="G91" s="448"/>
      <c r="H91" s="728" t="s">
        <v>421</v>
      </c>
      <c r="I91" s="1063" t="e">
        <f ca="1">IF(IF($I$1&lt;&gt;'GMPP Return'!$F$25,HLOOKUP('GMPP Return'!$C$25,'[5]1617-Q1'!$B$1:$HA$1000,B91,FALSE),INDIRECT("'" &amp; $C$1 &amp; "'!" &amp; C91))="","",IF($I$1&lt;&gt;'GMPP Return'!$F$25,HLOOKUP('GMPP Return'!$C$25,'[5]1617-Q1'!$B$1:$HA$1000,B91,FALSE),INDIRECT("'" &amp; $C$1 &amp; "'!" &amp; C91)))</f>
        <v>#N/A</v>
      </c>
      <c r="J91" s="1064" t="e">
        <f ca="1">IF(IF($J$1&lt;&gt;'GMPP Return'!$F$25,HLOOKUP('GMPP Return'!$C$25,'[5]1617-Q2'!$B$1:$HA$1000,B91,FALSE),INDIRECT("'" &amp; $C$1 &amp; "'!" &amp; C91))="","",IF($J$1&lt;&gt;'GMPP Return'!$F$25,HLOOKUP('GMPP Return'!$C$25,'[5]1617-Q2'!$B$1:$HA$1000,B91,FALSE),INDIRECT("'" &amp; $C$1 &amp; "'!" &amp; C91)))</f>
        <v>#N/A</v>
      </c>
      <c r="K91" s="450" t="str">
        <f ca="1">IF(IF($K$1&lt;&gt;'GMPP Return'!$F$25,HLOOKUP('GMPP Return'!$C$25,'[5]1617-Q3'!$B$1:$HA$1000,B91,FALSE),INDIRECT("'" &amp; $C$1 &amp; "'!" &amp; C91))="","",IF($K$1&lt;&gt;'GMPP Return'!$F$25,HLOOKUP('GMPP Return'!$C$25,'[5]1617-Q3'!$B$1:$HA$1000,B91,FALSE),INDIRECT("'" &amp; $C$1 &amp; "'!" &amp; C91)))</f>
        <v/>
      </c>
      <c r="L91" s="329" t="s">
        <v>2435</v>
      </c>
      <c r="M91" s="302"/>
      <c r="N91" s="342" t="str">
        <f t="shared" ca="1" si="5"/>
        <v/>
      </c>
    </row>
    <row r="92" spans="1:14" ht="31.5" customHeight="1" x14ac:dyDescent="0.25">
      <c r="A92" s="233" t="s">
        <v>422</v>
      </c>
      <c r="B92" s="148">
        <v>91</v>
      </c>
      <c r="C92" s="148" t="s">
        <v>1234</v>
      </c>
      <c r="D92" s="148"/>
      <c r="E92" s="148"/>
      <c r="F92" s="148"/>
      <c r="G92" s="448"/>
      <c r="H92" s="728" t="s">
        <v>422</v>
      </c>
      <c r="I92" s="1063" t="e">
        <f ca="1">IF(IF($I$1&lt;&gt;'GMPP Return'!$F$25,HLOOKUP('GMPP Return'!$C$25,'[5]1617-Q1'!$B$1:$HA$1000,B92,FALSE),INDIRECT("'" &amp; $C$1 &amp; "'!" &amp; C92))="","",IF($I$1&lt;&gt;'GMPP Return'!$F$25,HLOOKUP('GMPP Return'!$C$25,'[5]1617-Q1'!$B$1:$HA$1000,B92,FALSE),INDIRECT("'" &amp; $C$1 &amp; "'!" &amp; C92)))</f>
        <v>#N/A</v>
      </c>
      <c r="J92" s="1064" t="e">
        <f ca="1">IF(IF($J$1&lt;&gt;'GMPP Return'!$F$25,HLOOKUP('GMPP Return'!$C$25,'[5]1617-Q2'!$B$1:$HA$1000,B92,FALSE),INDIRECT("'" &amp; $C$1 &amp; "'!" &amp; C92))="","",IF($J$1&lt;&gt;'GMPP Return'!$F$25,HLOOKUP('GMPP Return'!$C$25,'[5]1617-Q2'!$B$1:$HA$1000,B92,FALSE),INDIRECT("'" &amp; $C$1 &amp; "'!" &amp; C92)))</f>
        <v>#N/A</v>
      </c>
      <c r="K92" s="450" t="str">
        <f ca="1">IF(IF($K$1&lt;&gt;'GMPP Return'!$F$25,HLOOKUP('GMPP Return'!$C$25,'[5]1617-Q3'!$B$1:$HA$1000,B92,FALSE),INDIRECT("'" &amp; $C$1 &amp; "'!" &amp; C92))="","",IF($K$1&lt;&gt;'GMPP Return'!$F$25,HLOOKUP('GMPP Return'!$C$25,'[5]1617-Q3'!$B$1:$HA$1000,B92,FALSE),INDIRECT("'" &amp; $C$1 &amp; "'!" &amp; C92)))</f>
        <v/>
      </c>
      <c r="L92" s="329" t="s">
        <v>2436</v>
      </c>
      <c r="M92" s="302"/>
      <c r="N92" s="342" t="str">
        <f t="shared" ca="1" si="5"/>
        <v/>
      </c>
    </row>
    <row r="93" spans="1:14" ht="31.5" customHeight="1" x14ac:dyDescent="0.25">
      <c r="A93" s="233" t="s">
        <v>423</v>
      </c>
      <c r="B93" s="148">
        <v>92</v>
      </c>
      <c r="C93" s="148" t="s">
        <v>1828</v>
      </c>
      <c r="D93" s="148"/>
      <c r="E93" s="148"/>
      <c r="F93" s="148"/>
      <c r="G93" s="448"/>
      <c r="H93" s="728" t="s">
        <v>423</v>
      </c>
      <c r="I93" s="1063" t="e">
        <f ca="1">IF(IF($I$1&lt;&gt;'GMPP Return'!$F$25,HLOOKUP('GMPP Return'!$C$25,'[5]1617-Q1'!$B$1:$HA$1000,B93,FALSE),INDIRECT("'" &amp; $C$1 &amp; "'!" &amp; C93))="","",IF($I$1&lt;&gt;'GMPP Return'!$F$25,HLOOKUP('GMPP Return'!$C$25,'[5]1617-Q1'!$B$1:$HA$1000,B93,FALSE),INDIRECT("'" &amp; $C$1 &amp; "'!" &amp; C93)))</f>
        <v>#N/A</v>
      </c>
      <c r="J93" s="1064" t="e">
        <f ca="1">IF(IF($J$1&lt;&gt;'GMPP Return'!$F$25,HLOOKUP('GMPP Return'!$C$25,'[5]1617-Q2'!$B$1:$HA$1000,B93,FALSE),INDIRECT("'" &amp; $C$1 &amp; "'!" &amp; C93))="","",IF($J$1&lt;&gt;'GMPP Return'!$F$25,HLOOKUP('GMPP Return'!$C$25,'[5]1617-Q2'!$B$1:$HA$1000,B93,FALSE),INDIRECT("'" &amp; $C$1 &amp; "'!" &amp; C93)))</f>
        <v>#N/A</v>
      </c>
      <c r="K93" s="450" t="str">
        <f ca="1">IF(IF($K$1&lt;&gt;'GMPP Return'!$F$25,HLOOKUP('GMPP Return'!$C$25,'[5]1617-Q3'!$B$1:$HA$1000,B93,FALSE),INDIRECT("'" &amp; $C$1 &amp; "'!" &amp; C93))="","",IF($K$1&lt;&gt;'GMPP Return'!$F$25,HLOOKUP('GMPP Return'!$C$25,'[5]1617-Q3'!$B$1:$HA$1000,B93,FALSE),INDIRECT("'" &amp; $C$1 &amp; "'!" &amp; C93)))</f>
        <v/>
      </c>
      <c r="L93" s="329" t="s">
        <v>2437</v>
      </c>
      <c r="M93" s="302"/>
      <c r="N93" s="342" t="str">
        <f t="shared" ca="1" si="5"/>
        <v/>
      </c>
    </row>
    <row r="94" spans="1:14" ht="31.5" customHeight="1" x14ac:dyDescent="0.25">
      <c r="A94" s="233" t="s">
        <v>424</v>
      </c>
      <c r="B94" s="148">
        <v>93</v>
      </c>
      <c r="C94" s="148" t="s">
        <v>1235</v>
      </c>
      <c r="D94" s="148"/>
      <c r="E94" s="148"/>
      <c r="F94" s="148"/>
      <c r="G94" s="448"/>
      <c r="H94" s="728" t="s">
        <v>424</v>
      </c>
      <c r="I94" s="1063" t="e">
        <f ca="1">IF(IF($I$1&lt;&gt;'GMPP Return'!$F$25,HLOOKUP('GMPP Return'!$C$25,'[5]1617-Q1'!$B$1:$HA$1000,B94,FALSE),INDIRECT("'" &amp; $C$1 &amp; "'!" &amp; C94))="","",IF($I$1&lt;&gt;'GMPP Return'!$F$25,HLOOKUP('GMPP Return'!$C$25,'[5]1617-Q1'!$B$1:$HA$1000,B94,FALSE),INDIRECT("'" &amp; $C$1 &amp; "'!" &amp; C94)))</f>
        <v>#N/A</v>
      </c>
      <c r="J94" s="1064" t="e">
        <f ca="1">IF(IF($J$1&lt;&gt;'GMPP Return'!$F$25,HLOOKUP('GMPP Return'!$C$25,'[5]1617-Q2'!$B$1:$HA$1000,B94,FALSE),INDIRECT("'" &amp; $C$1 &amp; "'!" &amp; C94))="","",IF($J$1&lt;&gt;'GMPP Return'!$F$25,HLOOKUP('GMPP Return'!$C$25,'[5]1617-Q2'!$B$1:$HA$1000,B94,FALSE),INDIRECT("'" &amp; $C$1 &amp; "'!" &amp; C94)))</f>
        <v>#N/A</v>
      </c>
      <c r="K94" s="450" t="str">
        <f ca="1">IF(IF($K$1&lt;&gt;'GMPP Return'!$F$25,HLOOKUP('GMPP Return'!$C$25,'[5]1617-Q3'!$B$1:$HA$1000,B94,FALSE),INDIRECT("'" &amp; $C$1 &amp; "'!" &amp; C94))="","",IF($K$1&lt;&gt;'GMPP Return'!$F$25,HLOOKUP('GMPP Return'!$C$25,'[5]1617-Q3'!$B$1:$HA$1000,B94,FALSE),INDIRECT("'" &amp; $C$1 &amp; "'!" &amp; C94)))</f>
        <v/>
      </c>
      <c r="L94" s="329" t="s">
        <v>2438</v>
      </c>
      <c r="M94" s="302"/>
      <c r="N94" s="342" t="str">
        <f t="shared" ca="1" si="5"/>
        <v/>
      </c>
    </row>
    <row r="95" spans="1:14" ht="31.5" customHeight="1" x14ac:dyDescent="0.25">
      <c r="A95" s="233" t="s">
        <v>425</v>
      </c>
      <c r="B95" s="148">
        <v>94</v>
      </c>
      <c r="C95" s="148" t="s">
        <v>1236</v>
      </c>
      <c r="D95" s="148"/>
      <c r="E95" s="148"/>
      <c r="F95" s="148"/>
      <c r="G95" s="448"/>
      <c r="H95" s="728" t="s">
        <v>425</v>
      </c>
      <c r="I95" s="1063" t="e">
        <f ca="1">IF(IF($I$1&lt;&gt;'GMPP Return'!$F$25,HLOOKUP('GMPP Return'!$C$25,'[5]1617-Q1'!$B$1:$HA$1000,B95,FALSE),INDIRECT("'" &amp; $C$1 &amp; "'!" &amp; C95))="","",IF($I$1&lt;&gt;'GMPP Return'!$F$25,HLOOKUP('GMPP Return'!$C$25,'[5]1617-Q1'!$B$1:$HA$1000,B95,FALSE),INDIRECT("'" &amp; $C$1 &amp; "'!" &amp; C95)))</f>
        <v>#N/A</v>
      </c>
      <c r="J95" s="1064" t="e">
        <f ca="1">IF(IF($J$1&lt;&gt;'GMPP Return'!$F$25,HLOOKUP('GMPP Return'!$C$25,'[5]1617-Q2'!$B$1:$HA$1000,B95,FALSE),INDIRECT("'" &amp; $C$1 &amp; "'!" &amp; C95))="","",IF($J$1&lt;&gt;'GMPP Return'!$F$25,HLOOKUP('GMPP Return'!$C$25,'[5]1617-Q2'!$B$1:$HA$1000,B95,FALSE),INDIRECT("'" &amp; $C$1 &amp; "'!" &amp; C95)))</f>
        <v>#N/A</v>
      </c>
      <c r="K95" s="450" t="str">
        <f ca="1">IF(IF($K$1&lt;&gt;'GMPP Return'!$F$25,HLOOKUP('GMPP Return'!$C$25,'[5]1617-Q3'!$B$1:$HA$1000,B95,FALSE),INDIRECT("'" &amp; $C$1 &amp; "'!" &amp; C95))="","",IF($K$1&lt;&gt;'GMPP Return'!$F$25,HLOOKUP('GMPP Return'!$C$25,'[5]1617-Q3'!$B$1:$HA$1000,B95,FALSE),INDIRECT("'" &amp; $C$1 &amp; "'!" &amp; C95)))</f>
        <v/>
      </c>
      <c r="L95" s="329" t="s">
        <v>2439</v>
      </c>
      <c r="M95" s="302"/>
      <c r="N95" s="342" t="str">
        <f t="shared" ca="1" si="5"/>
        <v/>
      </c>
    </row>
    <row r="96" spans="1:14" ht="31.5" customHeight="1" x14ac:dyDescent="0.25">
      <c r="A96" s="233" t="s">
        <v>426</v>
      </c>
      <c r="B96" s="148">
        <v>95</v>
      </c>
      <c r="C96" s="148" t="s">
        <v>1237</v>
      </c>
      <c r="D96" s="148"/>
      <c r="E96" s="148"/>
      <c r="F96" s="148"/>
      <c r="G96" s="448"/>
      <c r="H96" s="728" t="s">
        <v>426</v>
      </c>
      <c r="I96" s="1063" t="e">
        <f ca="1">IF(IF($I$1&lt;&gt;'GMPP Return'!$F$25,HLOOKUP('GMPP Return'!$C$25,'[5]1617-Q1'!$B$1:$HA$1000,B96,FALSE),INDIRECT("'" &amp; $C$1 &amp; "'!" &amp; C96))="","",IF($I$1&lt;&gt;'GMPP Return'!$F$25,HLOOKUP('GMPP Return'!$C$25,'[5]1617-Q1'!$B$1:$HA$1000,B96,FALSE),INDIRECT("'" &amp; $C$1 &amp; "'!" &amp; C96)))</f>
        <v>#N/A</v>
      </c>
      <c r="J96" s="1064" t="e">
        <f ca="1">IF(IF($J$1&lt;&gt;'GMPP Return'!$F$25,HLOOKUP('GMPP Return'!$C$25,'[5]1617-Q2'!$B$1:$HA$1000,B96,FALSE),INDIRECT("'" &amp; $C$1 &amp; "'!" &amp; C96))="","",IF($J$1&lt;&gt;'GMPP Return'!$F$25,HLOOKUP('GMPP Return'!$C$25,'[5]1617-Q2'!$B$1:$HA$1000,B96,FALSE),INDIRECT("'" &amp; $C$1 &amp; "'!" &amp; C96)))</f>
        <v>#N/A</v>
      </c>
      <c r="K96" s="450" t="str">
        <f ca="1">IF(IF($K$1&lt;&gt;'GMPP Return'!$F$25,HLOOKUP('GMPP Return'!$C$25,'[5]1617-Q3'!$B$1:$HA$1000,B96,FALSE),INDIRECT("'" &amp; $C$1 &amp; "'!" &amp; C96))="","",IF($K$1&lt;&gt;'GMPP Return'!$F$25,HLOOKUP('GMPP Return'!$C$25,'[5]1617-Q3'!$B$1:$HA$1000,B96,FALSE),INDIRECT("'" &amp; $C$1 &amp; "'!" &amp; C96)))</f>
        <v/>
      </c>
      <c r="L96" s="329" t="s">
        <v>2440</v>
      </c>
      <c r="M96" s="302"/>
      <c r="N96" s="342" t="str">
        <f t="shared" ca="1" si="5"/>
        <v/>
      </c>
    </row>
    <row r="97" spans="1:14" ht="31.5" customHeight="1" x14ac:dyDescent="0.25">
      <c r="A97" s="233" t="s">
        <v>427</v>
      </c>
      <c r="B97" s="148">
        <v>96</v>
      </c>
      <c r="C97" s="148" t="s">
        <v>1238</v>
      </c>
      <c r="D97" s="148"/>
      <c r="E97" s="148"/>
      <c r="F97" s="148"/>
      <c r="G97" s="448"/>
      <c r="H97" s="728" t="s">
        <v>427</v>
      </c>
      <c r="I97" s="1063" t="e">
        <f ca="1">IF(IF($I$1&lt;&gt;'GMPP Return'!$F$25,HLOOKUP('GMPP Return'!$C$25,'[5]1617-Q1'!$B$1:$HA$1000,B97,FALSE),INDIRECT("'" &amp; $C$1 &amp; "'!" &amp; C97))="","",IF($I$1&lt;&gt;'GMPP Return'!$F$25,HLOOKUP('GMPP Return'!$C$25,'[5]1617-Q1'!$B$1:$HA$1000,B97,FALSE),INDIRECT("'" &amp; $C$1 &amp; "'!" &amp; C97)))</f>
        <v>#N/A</v>
      </c>
      <c r="J97" s="1064" t="e">
        <f ca="1">IF(IF($J$1&lt;&gt;'GMPP Return'!$F$25,HLOOKUP('GMPP Return'!$C$25,'[5]1617-Q2'!$B$1:$HA$1000,B97,FALSE),INDIRECT("'" &amp; $C$1 &amp; "'!" &amp; C97))="","",IF($J$1&lt;&gt;'GMPP Return'!$F$25,HLOOKUP('GMPP Return'!$C$25,'[5]1617-Q2'!$B$1:$HA$1000,B97,FALSE),INDIRECT("'" &amp; $C$1 &amp; "'!" &amp; C97)))</f>
        <v>#N/A</v>
      </c>
      <c r="K97" s="450" t="str">
        <f ca="1">IF(IF($K$1&lt;&gt;'GMPP Return'!$F$25,HLOOKUP('GMPP Return'!$C$25,'[5]1617-Q3'!$B$1:$HA$1000,B97,FALSE),INDIRECT("'" &amp; $C$1 &amp; "'!" &amp; C97))="","",IF($K$1&lt;&gt;'GMPP Return'!$F$25,HLOOKUP('GMPP Return'!$C$25,'[5]1617-Q3'!$B$1:$HA$1000,B97,FALSE),INDIRECT("'" &amp; $C$1 &amp; "'!" &amp; C97)))</f>
        <v/>
      </c>
      <c r="L97" s="329" t="s">
        <v>2441</v>
      </c>
      <c r="M97" s="302"/>
      <c r="N97" s="342" t="str">
        <f t="shared" ca="1" si="5"/>
        <v/>
      </c>
    </row>
    <row r="98" spans="1:14" ht="31.5" customHeight="1" x14ac:dyDescent="0.25">
      <c r="A98" s="233" t="s">
        <v>428</v>
      </c>
      <c r="B98" s="148">
        <v>97</v>
      </c>
      <c r="C98" s="148" t="s">
        <v>1239</v>
      </c>
      <c r="D98" s="148"/>
      <c r="E98" s="148"/>
      <c r="F98" s="148"/>
      <c r="G98" s="448"/>
      <c r="H98" s="728" t="s">
        <v>428</v>
      </c>
      <c r="I98" s="1063" t="e">
        <f ca="1">IF(IF($I$1&lt;&gt;'GMPP Return'!$F$25,HLOOKUP('GMPP Return'!$C$25,'[5]1617-Q1'!$B$1:$HA$1000,B98,FALSE),INDIRECT("'" &amp; $C$1 &amp; "'!" &amp; C98))="","",IF($I$1&lt;&gt;'GMPP Return'!$F$25,HLOOKUP('GMPP Return'!$C$25,'[5]1617-Q1'!$B$1:$HA$1000,B98,FALSE),INDIRECT("'" &amp; $C$1 &amp; "'!" &amp; C98)))</f>
        <v>#N/A</v>
      </c>
      <c r="J98" s="1064" t="e">
        <f ca="1">IF(IF($J$1&lt;&gt;'GMPP Return'!$F$25,HLOOKUP('GMPP Return'!$C$25,'[5]1617-Q2'!$B$1:$HA$1000,B98,FALSE),INDIRECT("'" &amp; $C$1 &amp; "'!" &amp; C98))="","",IF($J$1&lt;&gt;'GMPP Return'!$F$25,HLOOKUP('GMPP Return'!$C$25,'[5]1617-Q2'!$B$1:$HA$1000,B98,FALSE),INDIRECT("'" &amp; $C$1 &amp; "'!" &amp; C98)))</f>
        <v>#N/A</v>
      </c>
      <c r="K98" s="450" t="str">
        <f ca="1">IF(IF($K$1&lt;&gt;'GMPP Return'!$F$25,HLOOKUP('GMPP Return'!$C$25,'[5]1617-Q3'!$B$1:$HA$1000,B98,FALSE),INDIRECT("'" &amp; $C$1 &amp; "'!" &amp; C98))="","",IF($K$1&lt;&gt;'GMPP Return'!$F$25,HLOOKUP('GMPP Return'!$C$25,'[5]1617-Q3'!$B$1:$HA$1000,B98,FALSE),INDIRECT("'" &amp; $C$1 &amp; "'!" &amp; C98)))</f>
        <v/>
      </c>
      <c r="L98" s="329" t="s">
        <v>2442</v>
      </c>
      <c r="M98" s="302"/>
      <c r="N98" s="342" t="str">
        <f t="shared" ca="1" si="5"/>
        <v/>
      </c>
    </row>
    <row r="99" spans="1:14" ht="31.5" customHeight="1" x14ac:dyDescent="0.25">
      <c r="A99" s="233" t="s">
        <v>429</v>
      </c>
      <c r="B99" s="148">
        <v>98</v>
      </c>
      <c r="C99" s="148" t="s">
        <v>1240</v>
      </c>
      <c r="D99" s="148"/>
      <c r="E99" s="148"/>
      <c r="F99" s="148"/>
      <c r="G99" s="448"/>
      <c r="H99" s="728" t="s">
        <v>429</v>
      </c>
      <c r="I99" s="1063" t="e">
        <f ca="1">IF(IF($I$1&lt;&gt;'GMPP Return'!$F$25,HLOOKUP('GMPP Return'!$C$25,'[5]1617-Q1'!$B$1:$HA$1000,B99,FALSE),INDIRECT("'" &amp; $C$1 &amp; "'!" &amp; C99))="","",IF($I$1&lt;&gt;'GMPP Return'!$F$25,HLOOKUP('GMPP Return'!$C$25,'[5]1617-Q1'!$B$1:$HA$1000,B99,FALSE),INDIRECT("'" &amp; $C$1 &amp; "'!" &amp; C99)))</f>
        <v>#N/A</v>
      </c>
      <c r="J99" s="1064" t="e">
        <f ca="1">IF(IF($J$1&lt;&gt;'GMPP Return'!$F$25,HLOOKUP('GMPP Return'!$C$25,'[5]1617-Q2'!$B$1:$HA$1000,B99,FALSE),INDIRECT("'" &amp; $C$1 &amp; "'!" &amp; C99))="","",IF($J$1&lt;&gt;'GMPP Return'!$F$25,HLOOKUP('GMPP Return'!$C$25,'[5]1617-Q2'!$B$1:$HA$1000,B99,FALSE),INDIRECT("'" &amp; $C$1 &amp; "'!" &amp; C99)))</f>
        <v>#N/A</v>
      </c>
      <c r="K99" s="450" t="str">
        <f ca="1">IF(IF($K$1&lt;&gt;'GMPP Return'!$F$25,HLOOKUP('GMPP Return'!$C$25,'[5]1617-Q3'!$B$1:$HA$1000,B99,FALSE),INDIRECT("'" &amp; $C$1 &amp; "'!" &amp; C99))="","",IF($K$1&lt;&gt;'GMPP Return'!$F$25,HLOOKUP('GMPP Return'!$C$25,'[5]1617-Q3'!$B$1:$HA$1000,B99,FALSE),INDIRECT("'" &amp; $C$1 &amp; "'!" &amp; C99)))</f>
        <v/>
      </c>
      <c r="L99" s="329" t="s">
        <v>2443</v>
      </c>
      <c r="M99" s="302"/>
      <c r="N99" s="342" t="str">
        <f t="shared" ca="1" si="5"/>
        <v/>
      </c>
    </row>
    <row r="100" spans="1:14" ht="31.5" customHeight="1" x14ac:dyDescent="0.25">
      <c r="A100" s="233" t="s">
        <v>430</v>
      </c>
      <c r="B100" s="148">
        <v>99</v>
      </c>
      <c r="C100" s="148" t="s">
        <v>1241</v>
      </c>
      <c r="D100" s="148"/>
      <c r="E100" s="148"/>
      <c r="F100" s="148"/>
      <c r="G100" s="448"/>
      <c r="H100" s="728" t="s">
        <v>430</v>
      </c>
      <c r="I100" s="1063" t="e">
        <f ca="1">IF(IF($I$1&lt;&gt;'GMPP Return'!$F$25,HLOOKUP('GMPP Return'!$C$25,'[5]1617-Q1'!$B$1:$HA$1000,B100,FALSE),INDIRECT("'" &amp; $C$1 &amp; "'!" &amp; C100))="","",IF($I$1&lt;&gt;'GMPP Return'!$F$25,HLOOKUP('GMPP Return'!$C$25,'[5]1617-Q1'!$B$1:$HA$1000,B100,FALSE),INDIRECT("'" &amp; $C$1 &amp; "'!" &amp; C100)))</f>
        <v>#N/A</v>
      </c>
      <c r="J100" s="1064" t="e">
        <f ca="1">IF(IF($J$1&lt;&gt;'GMPP Return'!$F$25,HLOOKUP('GMPP Return'!$C$25,'[5]1617-Q2'!$B$1:$HA$1000,B100,FALSE),INDIRECT("'" &amp; $C$1 &amp; "'!" &amp; C100))="","",IF($J$1&lt;&gt;'GMPP Return'!$F$25,HLOOKUP('GMPP Return'!$C$25,'[5]1617-Q2'!$B$1:$HA$1000,B100,FALSE),INDIRECT("'" &amp; $C$1 &amp; "'!" &amp; C100)))</f>
        <v>#N/A</v>
      </c>
      <c r="K100" s="450" t="str">
        <f ca="1">IF(IF($K$1&lt;&gt;'GMPP Return'!$F$25,HLOOKUP('GMPP Return'!$C$25,'[5]1617-Q3'!$B$1:$HA$1000,B100,FALSE),INDIRECT("'" &amp; $C$1 &amp; "'!" &amp; C100))="","",IF($K$1&lt;&gt;'GMPP Return'!$F$25,HLOOKUP('GMPP Return'!$C$25,'[5]1617-Q3'!$B$1:$HA$1000,B100,FALSE),INDIRECT("'" &amp; $C$1 &amp; "'!" &amp; C100)))</f>
        <v/>
      </c>
      <c r="L100" s="329" t="s">
        <v>2444</v>
      </c>
      <c r="M100" s="302"/>
      <c r="N100" s="342" t="str">
        <f t="shared" ca="1" si="5"/>
        <v/>
      </c>
    </row>
    <row r="101" spans="1:14" ht="31.5" customHeight="1" x14ac:dyDescent="0.25">
      <c r="A101" s="233" t="s">
        <v>431</v>
      </c>
      <c r="B101" s="148">
        <v>100</v>
      </c>
      <c r="C101" s="148" t="s">
        <v>1829</v>
      </c>
      <c r="D101" s="148"/>
      <c r="E101" s="148"/>
      <c r="F101" s="148"/>
      <c r="G101" s="448"/>
      <c r="H101" s="728" t="s">
        <v>431</v>
      </c>
      <c r="I101" s="1063" t="e">
        <f ca="1">IF(IF($I$1&lt;&gt;'GMPP Return'!$F$25,HLOOKUP('GMPP Return'!$C$25,'[5]1617-Q1'!$B$1:$HA$1000,B101,FALSE),INDIRECT("'" &amp; $C$1 &amp; "'!" &amp; C101))="","",IF($I$1&lt;&gt;'GMPP Return'!$F$25,HLOOKUP('GMPP Return'!$C$25,'[5]1617-Q1'!$B$1:$HA$1000,B101,FALSE),INDIRECT("'" &amp; $C$1 &amp; "'!" &amp; C101)))</f>
        <v>#N/A</v>
      </c>
      <c r="J101" s="1064" t="e">
        <f ca="1">IF(IF($J$1&lt;&gt;'GMPP Return'!$F$25,HLOOKUP('GMPP Return'!$C$25,'[5]1617-Q2'!$B$1:$HA$1000,B101,FALSE),INDIRECT("'" &amp; $C$1 &amp; "'!" &amp; C101))="","",IF($J$1&lt;&gt;'GMPP Return'!$F$25,HLOOKUP('GMPP Return'!$C$25,'[5]1617-Q2'!$B$1:$HA$1000,B101,FALSE),INDIRECT("'" &amp; $C$1 &amp; "'!" &amp; C101)))</f>
        <v>#N/A</v>
      </c>
      <c r="K101" s="450" t="str">
        <f ca="1">IF(IF($K$1&lt;&gt;'GMPP Return'!$F$25,HLOOKUP('GMPP Return'!$C$25,'[5]1617-Q3'!$B$1:$HA$1000,B101,FALSE),INDIRECT("'" &amp; $C$1 &amp; "'!" &amp; C101))="","",IF($K$1&lt;&gt;'GMPP Return'!$F$25,HLOOKUP('GMPP Return'!$C$25,'[5]1617-Q3'!$B$1:$HA$1000,B101,FALSE),INDIRECT("'" &amp; $C$1 &amp; "'!" &amp; C101)))</f>
        <v/>
      </c>
      <c r="L101" s="329" t="s">
        <v>2445</v>
      </c>
      <c r="M101" s="302"/>
      <c r="N101" s="342" t="str">
        <f t="shared" ca="1" si="5"/>
        <v/>
      </c>
    </row>
    <row r="102" spans="1:14" ht="31.5" customHeight="1" x14ac:dyDescent="0.25">
      <c r="A102" s="233" t="s">
        <v>472</v>
      </c>
      <c r="B102" s="148">
        <v>101</v>
      </c>
      <c r="C102" s="148" t="s">
        <v>1242</v>
      </c>
      <c r="D102" s="148"/>
      <c r="E102" s="148"/>
      <c r="F102" s="148"/>
      <c r="G102" s="448"/>
      <c r="H102" s="728" t="s">
        <v>2025</v>
      </c>
      <c r="I102" s="1063" t="e">
        <f ca="1">IF(IF($I$1&lt;&gt;'GMPP Return'!$F$25,HLOOKUP('GMPP Return'!$C$25,'[5]1617-Q1'!$B$1:$HA$1000,B102,FALSE),INDIRECT("'" &amp; $C$1 &amp; "'!" &amp; C102))="","",IF($I$1&lt;&gt;'GMPP Return'!$F$25,HLOOKUP('GMPP Return'!$C$25,'[5]1617-Q1'!$B$1:$HA$1000,B102,FALSE),INDIRECT("'" &amp; $C$1 &amp; "'!" &amp; C102)))</f>
        <v>#N/A</v>
      </c>
      <c r="J102" s="1064" t="e">
        <f ca="1">IF(IF($J$1&lt;&gt;'GMPP Return'!$F$25,HLOOKUP('GMPP Return'!$C$25,'[5]1617-Q2'!$B$1:$HA$1000,B102,FALSE),INDIRECT("'" &amp; $C$1 &amp; "'!" &amp; C102))="","",IF($J$1&lt;&gt;'GMPP Return'!$F$25,HLOOKUP('GMPP Return'!$C$25,'[5]1617-Q2'!$B$1:$HA$1000,B102,FALSE),INDIRECT("'" &amp; $C$1 &amp; "'!" &amp; C102)))</f>
        <v>#N/A</v>
      </c>
      <c r="K102" s="450" t="str">
        <f ca="1">IF(IF($K$1&lt;&gt;'GMPP Return'!$F$25,HLOOKUP('GMPP Return'!$C$25,'[5]1617-Q3'!$B$1:$HA$1000,B102,FALSE),INDIRECT("'" &amp; $C$1 &amp; "'!" &amp; C102))="","",IF($K$1&lt;&gt;'GMPP Return'!$F$25,HLOOKUP('GMPP Return'!$C$25,'[5]1617-Q3'!$B$1:$HA$1000,B102,FALSE),INDIRECT("'" &amp; $C$1 &amp; "'!" &amp; C102)))</f>
        <v>Analysis</v>
      </c>
      <c r="L102" s="329" t="s">
        <v>2446</v>
      </c>
      <c r="M102" s="302"/>
      <c r="N102" s="342" t="e">
        <f t="shared" ca="1" si="5"/>
        <v>#N/A</v>
      </c>
    </row>
    <row r="103" spans="1:14" ht="31.5" customHeight="1" x14ac:dyDescent="0.25">
      <c r="A103" s="233" t="s">
        <v>473</v>
      </c>
      <c r="B103" s="148">
        <v>102</v>
      </c>
      <c r="C103" s="148" t="s">
        <v>1243</v>
      </c>
      <c r="D103" s="148"/>
      <c r="E103" s="148"/>
      <c r="F103" s="148"/>
      <c r="G103" s="448"/>
      <c r="H103" s="728" t="s">
        <v>2126</v>
      </c>
      <c r="I103" s="1063" t="e">
        <f ca="1">IF(IF($I$1&lt;&gt;'GMPP Return'!$F$25,HLOOKUP('GMPP Return'!$C$25,'[5]1617-Q1'!$B$1:$HA$1000,B103,FALSE),INDIRECT("'" &amp; $C$1 &amp; "'!" &amp; C103))="","",IF($I$1&lt;&gt;'GMPP Return'!$F$25,HLOOKUP('GMPP Return'!$C$25,'[5]1617-Q1'!$B$1:$HA$1000,B103,FALSE),INDIRECT("'" &amp; $C$1 &amp; "'!" &amp; C103)))</f>
        <v>#N/A</v>
      </c>
      <c r="J103" s="1064" t="e">
        <f ca="1">IF(IF($J$1&lt;&gt;'GMPP Return'!$F$25,HLOOKUP('GMPP Return'!$C$25,'[5]1617-Q2'!$B$1:$HA$1000,B103,FALSE),INDIRECT("'" &amp; $C$1 &amp; "'!" &amp; C103))="","",IF($J$1&lt;&gt;'GMPP Return'!$F$25,HLOOKUP('GMPP Return'!$C$25,'[5]1617-Q2'!$B$1:$HA$1000,B103,FALSE),INDIRECT("'" &amp; $C$1 &amp; "'!" &amp; C103)))</f>
        <v>#N/A</v>
      </c>
      <c r="K103" s="450" t="str">
        <f ca="1">IF(IF($K$1&lt;&gt;'GMPP Return'!$F$25,HLOOKUP('GMPP Return'!$C$25,'[5]1617-Q3'!$B$1:$HA$1000,B103,FALSE),INDIRECT("'" &amp; $C$1 &amp; "'!" &amp; C103))="","",IF($K$1&lt;&gt;'GMPP Return'!$F$25,HLOOKUP('GMPP Return'!$C$25,'[5]1617-Q3'!$B$1:$HA$1000,B103,FALSE),INDIRECT("'" &amp; $C$1 &amp; "'!" &amp; C103)))</f>
        <v/>
      </c>
      <c r="L103" s="329" t="s">
        <v>2447</v>
      </c>
      <c r="M103" s="302"/>
      <c r="N103" s="342" t="str">
        <f t="shared" ca="1" si="5"/>
        <v/>
      </c>
    </row>
    <row r="104" spans="1:14" ht="31.5" customHeight="1" x14ac:dyDescent="0.25">
      <c r="A104" s="233" t="s">
        <v>474</v>
      </c>
      <c r="B104" s="148">
        <v>103</v>
      </c>
      <c r="C104" s="148" t="s">
        <v>1244</v>
      </c>
      <c r="D104" s="148"/>
      <c r="E104" s="148"/>
      <c r="F104" s="148"/>
      <c r="G104" s="448"/>
      <c r="H104" s="728" t="s">
        <v>2127</v>
      </c>
      <c r="I104" s="1063" t="e">
        <f ca="1">IF(IF($I$1&lt;&gt;'GMPP Return'!$F$25,HLOOKUP('GMPP Return'!$C$25,'[5]1617-Q1'!$B$1:$HA$1000,B104,FALSE),INDIRECT("'" &amp; $C$1 &amp; "'!" &amp; C104))="","",IF($I$1&lt;&gt;'GMPP Return'!$F$25,HLOOKUP('GMPP Return'!$C$25,'[5]1617-Q1'!$B$1:$HA$1000,B104,FALSE),INDIRECT("'" &amp; $C$1 &amp; "'!" &amp; C104)))</f>
        <v>#N/A</v>
      </c>
      <c r="J104" s="1064" t="e">
        <f ca="1">IF(IF($J$1&lt;&gt;'GMPP Return'!$F$25,HLOOKUP('GMPP Return'!$C$25,'[5]1617-Q2'!$B$1:$HA$1000,B104,FALSE),INDIRECT("'" &amp; $C$1 &amp; "'!" &amp; C104))="","",IF($J$1&lt;&gt;'GMPP Return'!$F$25,HLOOKUP('GMPP Return'!$C$25,'[5]1617-Q2'!$B$1:$HA$1000,B104,FALSE),INDIRECT("'" &amp; $C$1 &amp; "'!" &amp; C104)))</f>
        <v>#N/A</v>
      </c>
      <c r="K104" s="450" t="str">
        <f ca="1">IF(IF($K$1&lt;&gt;'GMPP Return'!$F$25,HLOOKUP('GMPP Return'!$C$25,'[5]1617-Q3'!$B$1:$HA$1000,B104,FALSE),INDIRECT("'" &amp; $C$1 &amp; "'!" &amp; C104))="","",IF($K$1&lt;&gt;'GMPP Return'!$F$25,HLOOKUP('GMPP Return'!$C$25,'[5]1617-Q3'!$B$1:$HA$1000,B104,FALSE),INDIRECT("'" &amp; $C$1 &amp; "'!" &amp; C104)))</f>
        <v/>
      </c>
      <c r="L104" s="329" t="s">
        <v>2448</v>
      </c>
      <c r="M104" s="302"/>
      <c r="N104" s="342" t="str">
        <f t="shared" ca="1" si="5"/>
        <v/>
      </c>
    </row>
    <row r="105" spans="1:14" ht="31.5" customHeight="1" x14ac:dyDescent="0.25">
      <c r="A105" s="233" t="s">
        <v>475</v>
      </c>
      <c r="B105" s="148">
        <v>104</v>
      </c>
      <c r="C105" s="148" t="s">
        <v>1245</v>
      </c>
      <c r="D105" s="148"/>
      <c r="E105" s="148"/>
      <c r="F105" s="148"/>
      <c r="G105" s="448"/>
      <c r="H105" s="728" t="s">
        <v>2113</v>
      </c>
      <c r="I105" s="1063" t="e">
        <f ca="1">IF(IF($I$1&lt;&gt;'GMPP Return'!$F$25,HLOOKUP('GMPP Return'!$C$25,'[5]1617-Q1'!$B$1:$HA$1000,B105,FALSE),INDIRECT("'" &amp; $C$1 &amp; "'!" &amp; C105))="","",IF($I$1&lt;&gt;'GMPP Return'!$F$25,HLOOKUP('GMPP Return'!$C$25,'[5]1617-Q1'!$B$1:$HA$1000,B105,FALSE),INDIRECT("'" &amp; $C$1 &amp; "'!" &amp; C105)))</f>
        <v>#N/A</v>
      </c>
      <c r="J105" s="1064" t="e">
        <f ca="1">IF(IF($J$1&lt;&gt;'GMPP Return'!$F$25,HLOOKUP('GMPP Return'!$C$25,'[5]1617-Q2'!$B$1:$HA$1000,B105,FALSE),INDIRECT("'" &amp; $C$1 &amp; "'!" &amp; C105))="","",IF($J$1&lt;&gt;'GMPP Return'!$F$25,HLOOKUP('GMPP Return'!$C$25,'[5]1617-Q2'!$B$1:$HA$1000,B105,FALSE),INDIRECT("'" &amp; $C$1 &amp; "'!" &amp; C105)))</f>
        <v>#N/A</v>
      </c>
      <c r="K105" s="450" t="str">
        <f ca="1">IF(IF($K$1&lt;&gt;'GMPP Return'!$F$25,HLOOKUP('GMPP Return'!$C$25,'[5]1617-Q3'!$B$1:$HA$1000,B105,FALSE),INDIRECT("'" &amp; $C$1 &amp; "'!" &amp; C105))="","",IF($K$1&lt;&gt;'GMPP Return'!$F$25,HLOOKUP('GMPP Return'!$C$25,'[5]1617-Q3'!$B$1:$HA$1000,B105,FALSE),INDIRECT("'" &amp; $C$1 &amp; "'!" &amp; C105)))</f>
        <v>Communications, &amp; Stakeholder Engagement</v>
      </c>
      <c r="L105" s="329" t="s">
        <v>2449</v>
      </c>
      <c r="M105" s="302"/>
      <c r="N105" s="342" t="e">
        <f t="shared" ca="1" si="5"/>
        <v>#N/A</v>
      </c>
    </row>
    <row r="106" spans="1:14" ht="31.5" customHeight="1" x14ac:dyDescent="0.25">
      <c r="A106" s="233" t="s">
        <v>476</v>
      </c>
      <c r="B106" s="148">
        <v>105</v>
      </c>
      <c r="C106" s="148" t="s">
        <v>1246</v>
      </c>
      <c r="D106" s="148"/>
      <c r="E106" s="148"/>
      <c r="F106" s="148"/>
      <c r="G106" s="448"/>
      <c r="H106" s="728" t="s">
        <v>2128</v>
      </c>
      <c r="I106" s="1063" t="e">
        <f ca="1">IF(IF($I$1&lt;&gt;'GMPP Return'!$F$25,HLOOKUP('GMPP Return'!$C$25,'[5]1617-Q1'!$B$1:$HA$1000,B106,FALSE),INDIRECT("'" &amp; $C$1 &amp; "'!" &amp; C106))="","",IF($I$1&lt;&gt;'GMPP Return'!$F$25,HLOOKUP('GMPP Return'!$C$25,'[5]1617-Q1'!$B$1:$HA$1000,B106,FALSE),INDIRECT("'" &amp; $C$1 &amp; "'!" &amp; C106)))</f>
        <v>#N/A</v>
      </c>
      <c r="J106" s="1064" t="e">
        <f ca="1">IF(IF($J$1&lt;&gt;'GMPP Return'!$F$25,HLOOKUP('GMPP Return'!$C$25,'[5]1617-Q2'!$B$1:$HA$1000,B106,FALSE),INDIRECT("'" &amp; $C$1 &amp; "'!" &amp; C106))="","",IF($J$1&lt;&gt;'GMPP Return'!$F$25,HLOOKUP('GMPP Return'!$C$25,'[5]1617-Q2'!$B$1:$HA$1000,B106,FALSE),INDIRECT("'" &amp; $C$1 &amp; "'!" &amp; C106)))</f>
        <v>#N/A</v>
      </c>
      <c r="K106" s="450" t="str">
        <f ca="1">IF(IF($K$1&lt;&gt;'GMPP Return'!$F$25,HLOOKUP('GMPP Return'!$C$25,'[5]1617-Q3'!$B$1:$HA$1000,B106,FALSE),INDIRECT("'" &amp; $C$1 &amp; "'!" &amp; C106))="","",IF($K$1&lt;&gt;'GMPP Return'!$F$25,HLOOKUP('GMPP Return'!$C$25,'[5]1617-Q3'!$B$1:$HA$1000,B106,FALSE),INDIRECT("'" &amp; $C$1 &amp; "'!" &amp; C106)))</f>
        <v/>
      </c>
      <c r="L106" s="329" t="s">
        <v>2450</v>
      </c>
      <c r="M106" s="302"/>
      <c r="N106" s="342" t="str">
        <f t="shared" ca="1" si="5"/>
        <v/>
      </c>
    </row>
    <row r="107" spans="1:14" ht="31.5" customHeight="1" x14ac:dyDescent="0.25">
      <c r="A107" s="233" t="s">
        <v>477</v>
      </c>
      <c r="B107" s="148">
        <v>106</v>
      </c>
      <c r="C107" s="148" t="s">
        <v>1247</v>
      </c>
      <c r="D107" s="148"/>
      <c r="E107" s="148"/>
      <c r="F107" s="148"/>
      <c r="G107" s="448"/>
      <c r="H107" s="728" t="s">
        <v>2129</v>
      </c>
      <c r="I107" s="1063" t="e">
        <f ca="1">IF(IF($I$1&lt;&gt;'GMPP Return'!$F$25,HLOOKUP('GMPP Return'!$C$25,'[5]1617-Q1'!$B$1:$HA$1000,B107,FALSE),INDIRECT("'" &amp; $C$1 &amp; "'!" &amp; C107))="","",IF($I$1&lt;&gt;'GMPP Return'!$F$25,HLOOKUP('GMPP Return'!$C$25,'[5]1617-Q1'!$B$1:$HA$1000,B107,FALSE),INDIRECT("'" &amp; $C$1 &amp; "'!" &amp; C107)))</f>
        <v>#N/A</v>
      </c>
      <c r="J107" s="1064" t="e">
        <f ca="1">IF(IF($J$1&lt;&gt;'GMPP Return'!$F$25,HLOOKUP('GMPP Return'!$C$25,'[5]1617-Q2'!$B$1:$HA$1000,B107,FALSE),INDIRECT("'" &amp; $C$1 &amp; "'!" &amp; C107))="","",IF($J$1&lt;&gt;'GMPP Return'!$F$25,HLOOKUP('GMPP Return'!$C$25,'[5]1617-Q2'!$B$1:$HA$1000,B107,FALSE),INDIRECT("'" &amp; $C$1 &amp; "'!" &amp; C107)))</f>
        <v>#N/A</v>
      </c>
      <c r="K107" s="450" t="str">
        <f ca="1">IF(IF($K$1&lt;&gt;'GMPP Return'!$F$25,HLOOKUP('GMPP Return'!$C$25,'[5]1617-Q3'!$B$1:$HA$1000,B107,FALSE),INDIRECT("'" &amp; $C$1 &amp; "'!" &amp; C107))="","",IF($K$1&lt;&gt;'GMPP Return'!$F$25,HLOOKUP('GMPP Return'!$C$25,'[5]1617-Q3'!$B$1:$HA$1000,B107,FALSE),INDIRECT("'" &amp; $C$1 &amp; "'!" &amp; C107)))</f>
        <v/>
      </c>
      <c r="L107" s="329" t="s">
        <v>2451</v>
      </c>
      <c r="M107" s="302"/>
      <c r="N107" s="342" t="str">
        <f t="shared" ca="1" si="5"/>
        <v/>
      </c>
    </row>
    <row r="108" spans="1:14" ht="31.5" customHeight="1" x14ac:dyDescent="0.25">
      <c r="A108" s="233" t="s">
        <v>478</v>
      </c>
      <c r="B108" s="148">
        <v>107</v>
      </c>
      <c r="C108" s="148" t="s">
        <v>1248</v>
      </c>
      <c r="D108" s="148"/>
      <c r="E108" s="148"/>
      <c r="F108" s="148"/>
      <c r="G108" s="448"/>
      <c r="H108" s="728" t="s">
        <v>472</v>
      </c>
      <c r="I108" s="1063" t="e">
        <f ca="1">IF(IF($I$1&lt;&gt;'GMPP Return'!$F$25,HLOOKUP('GMPP Return'!$C$25,'[5]1617-Q1'!$B$1:$HA$1000,B108,FALSE),INDIRECT("'" &amp; $C$1 &amp; "'!" &amp; C108))="","",IF($I$1&lt;&gt;'GMPP Return'!$F$25,HLOOKUP('GMPP Return'!$C$25,'[5]1617-Q1'!$B$1:$HA$1000,B108,FALSE),INDIRECT("'" &amp; $C$1 &amp; "'!" &amp; C108)))</f>
        <v>#N/A</v>
      </c>
      <c r="J108" s="1064" t="e">
        <f ca="1">IF(IF($J$1&lt;&gt;'GMPP Return'!$F$25,HLOOKUP('GMPP Return'!$C$25,'[5]1617-Q2'!$B$1:$HA$1000,B108,FALSE),INDIRECT("'" &amp; $C$1 &amp; "'!" &amp; C108))="","",IF($J$1&lt;&gt;'GMPP Return'!$F$25,HLOOKUP('GMPP Return'!$C$25,'[5]1617-Q2'!$B$1:$HA$1000,B108,FALSE),INDIRECT("'" &amp; $C$1 &amp; "'!" &amp; C108)))</f>
        <v>#N/A</v>
      </c>
      <c r="K108" s="450" t="str">
        <f ca="1">IF(IF($K$1&lt;&gt;'GMPP Return'!$F$25,HLOOKUP('GMPP Return'!$C$25,'[5]1617-Q3'!$B$1:$HA$1000,B108,FALSE),INDIRECT("'" &amp; $C$1 &amp; "'!" &amp; C108))="","",IF($K$1&lt;&gt;'GMPP Return'!$F$25,HLOOKUP('GMPP Return'!$C$25,'[5]1617-Q3'!$B$1:$HA$1000,B108,FALSE),INDIRECT("'" &amp; $C$1 &amp; "'!" &amp; C108)))</f>
        <v/>
      </c>
      <c r="L108" s="329" t="s">
        <v>2452</v>
      </c>
      <c r="M108" s="302"/>
      <c r="N108" s="342" t="str">
        <f t="shared" ca="1" si="5"/>
        <v/>
      </c>
    </row>
    <row r="109" spans="1:14" ht="31.5" customHeight="1" x14ac:dyDescent="0.25">
      <c r="A109" s="233" t="s">
        <v>479</v>
      </c>
      <c r="B109" s="148">
        <v>108</v>
      </c>
      <c r="C109" s="148" t="s">
        <v>1249</v>
      </c>
      <c r="D109" s="148"/>
      <c r="E109" s="148"/>
      <c r="F109" s="148"/>
      <c r="G109" s="448"/>
      <c r="H109" s="728" t="s">
        <v>2247</v>
      </c>
      <c r="I109" s="1063" t="e">
        <f ca="1">IF(IF($I$1&lt;&gt;'GMPP Return'!$F$25,HLOOKUP('GMPP Return'!$C$25,'[5]1617-Q1'!$B$1:$HA$1000,B109,FALSE),INDIRECT("'" &amp; $C$1 &amp; "'!" &amp; C109))="","",IF($I$1&lt;&gt;'GMPP Return'!$F$25,HLOOKUP('GMPP Return'!$C$25,'[5]1617-Q1'!$B$1:$HA$1000,B109,FALSE),INDIRECT("'" &amp; $C$1 &amp; "'!" &amp; C109)))</f>
        <v>#N/A</v>
      </c>
      <c r="J109" s="1064" t="e">
        <f ca="1">IF(IF($J$1&lt;&gt;'GMPP Return'!$F$25,HLOOKUP('GMPP Return'!$C$25,'[5]1617-Q2'!$B$1:$HA$1000,B109,FALSE),INDIRECT("'" &amp; $C$1 &amp; "'!" &amp; C109))="","",IF($J$1&lt;&gt;'GMPP Return'!$F$25,HLOOKUP('GMPP Return'!$C$25,'[5]1617-Q2'!$B$1:$HA$1000,B109,FALSE),INDIRECT("'" &amp; $C$1 &amp; "'!" &amp; C109)))</f>
        <v>#N/A</v>
      </c>
      <c r="K109" s="450" t="str">
        <f ca="1">IF(IF($K$1&lt;&gt;'GMPP Return'!$F$25,HLOOKUP('GMPP Return'!$C$25,'[5]1617-Q3'!$B$1:$HA$1000,B109,FALSE),INDIRECT("'" &amp; $C$1 &amp; "'!" &amp; C109))="","",IF($K$1&lt;&gt;'GMPP Return'!$F$25,HLOOKUP('GMPP Return'!$C$25,'[5]1617-Q3'!$B$1:$HA$1000,B109,FALSE),INDIRECT("'" &amp; $C$1 &amp; "'!" &amp; C109)))</f>
        <v/>
      </c>
      <c r="L109" s="329" t="s">
        <v>2453</v>
      </c>
      <c r="M109" s="302"/>
      <c r="N109" s="342" t="str">
        <f t="shared" ca="1" si="5"/>
        <v/>
      </c>
    </row>
    <row r="110" spans="1:14" ht="31.5" customHeight="1" x14ac:dyDescent="0.25">
      <c r="A110" s="233" t="s">
        <v>480</v>
      </c>
      <c r="B110" s="148">
        <v>109</v>
      </c>
      <c r="C110" s="148" t="s">
        <v>1250</v>
      </c>
      <c r="D110" s="148"/>
      <c r="E110" s="148"/>
      <c r="F110" s="148"/>
      <c r="G110" s="448"/>
      <c r="H110" s="728" t="s">
        <v>474</v>
      </c>
      <c r="I110" s="1063" t="e">
        <f ca="1">IF(IF($I$1&lt;&gt;'GMPP Return'!$F$25,HLOOKUP('GMPP Return'!$C$25,'[5]1617-Q1'!$B$1:$HA$1000,B110,FALSE),INDIRECT("'" &amp; $C$1 &amp; "'!" &amp; C110))="","",IF($I$1&lt;&gt;'GMPP Return'!$F$25,HLOOKUP('GMPP Return'!$C$25,'[5]1617-Q1'!$B$1:$HA$1000,B110,FALSE),INDIRECT("'" &amp; $C$1 &amp; "'!" &amp; C110)))</f>
        <v>#N/A</v>
      </c>
      <c r="J110" s="1064" t="e">
        <f ca="1">IF(IF($J$1&lt;&gt;'GMPP Return'!$F$25,HLOOKUP('GMPP Return'!$C$25,'[5]1617-Q2'!$B$1:$HA$1000,B110,FALSE),INDIRECT("'" &amp; $C$1 &amp; "'!" &amp; C110))="","",IF($J$1&lt;&gt;'GMPP Return'!$F$25,HLOOKUP('GMPP Return'!$C$25,'[5]1617-Q2'!$B$1:$HA$1000,B110,FALSE),INDIRECT("'" &amp; $C$1 &amp; "'!" &amp; C110)))</f>
        <v>#N/A</v>
      </c>
      <c r="K110" s="450" t="str">
        <f ca="1">IF(IF($K$1&lt;&gt;'GMPP Return'!$F$25,HLOOKUP('GMPP Return'!$C$25,'[5]1617-Q3'!$B$1:$HA$1000,B110,FALSE),INDIRECT("'" &amp; $C$1 &amp; "'!" &amp; C110))="","",IF($K$1&lt;&gt;'GMPP Return'!$F$25,HLOOKUP('GMPP Return'!$C$25,'[5]1617-Q3'!$B$1:$HA$1000,B110,FALSE),INDIRECT("'" &amp; $C$1 &amp; "'!" &amp; C110)))</f>
        <v/>
      </c>
      <c r="L110" s="329" t="s">
        <v>2454</v>
      </c>
      <c r="M110" s="302"/>
      <c r="N110" s="342" t="str">
        <f t="shared" ca="1" si="5"/>
        <v/>
      </c>
    </row>
    <row r="111" spans="1:14" ht="31.5" customHeight="1" x14ac:dyDescent="0.25">
      <c r="A111" s="233" t="s">
        <v>481</v>
      </c>
      <c r="B111" s="148">
        <v>110</v>
      </c>
      <c r="C111" s="148" t="s">
        <v>1251</v>
      </c>
      <c r="D111" s="148"/>
      <c r="E111" s="148"/>
      <c r="F111" s="148"/>
      <c r="G111" s="448"/>
      <c r="H111" s="728" t="s">
        <v>475</v>
      </c>
      <c r="I111" s="1063" t="e">
        <f ca="1">IF(IF($I$1&lt;&gt;'GMPP Return'!$F$25,HLOOKUP('GMPP Return'!$C$25,'[5]1617-Q1'!$B$1:$HA$1000,B111,FALSE),INDIRECT("'" &amp; $C$1 &amp; "'!" &amp; C111))="","",IF($I$1&lt;&gt;'GMPP Return'!$F$25,HLOOKUP('GMPP Return'!$C$25,'[5]1617-Q1'!$B$1:$HA$1000,B111,FALSE),INDIRECT("'" &amp; $C$1 &amp; "'!" &amp; C111)))</f>
        <v>#N/A</v>
      </c>
      <c r="J111" s="1064" t="e">
        <f ca="1">IF(IF($J$1&lt;&gt;'GMPP Return'!$F$25,HLOOKUP('GMPP Return'!$C$25,'[5]1617-Q2'!$B$1:$HA$1000,B111,FALSE),INDIRECT("'" &amp; $C$1 &amp; "'!" &amp; C111))="","",IF($J$1&lt;&gt;'GMPP Return'!$F$25,HLOOKUP('GMPP Return'!$C$25,'[5]1617-Q2'!$B$1:$HA$1000,B111,FALSE),INDIRECT("'" &amp; $C$1 &amp; "'!" &amp; C111)))</f>
        <v>#N/A</v>
      </c>
      <c r="K111" s="450" t="str">
        <f ca="1">IF(IF($K$1&lt;&gt;'GMPP Return'!$F$25,HLOOKUP('GMPP Return'!$C$25,'[5]1617-Q3'!$B$1:$HA$1000,B111,FALSE),INDIRECT("'" &amp; $C$1 &amp; "'!" &amp; C111))="","",IF($K$1&lt;&gt;'GMPP Return'!$F$25,HLOOKUP('GMPP Return'!$C$25,'[5]1617-Q3'!$B$1:$HA$1000,B111,FALSE),INDIRECT("'" &amp; $C$1 &amp; "'!" &amp; C111)))</f>
        <v/>
      </c>
      <c r="L111" s="329" t="s">
        <v>2455</v>
      </c>
      <c r="M111" s="302"/>
      <c r="N111" s="342" t="str">
        <f t="shared" ca="1" si="5"/>
        <v/>
      </c>
    </row>
    <row r="112" spans="1:14" ht="31.5" customHeight="1" x14ac:dyDescent="0.25">
      <c r="A112" s="233" t="s">
        <v>482</v>
      </c>
      <c r="B112" s="148">
        <v>111</v>
      </c>
      <c r="C112" s="148" t="s">
        <v>1252</v>
      </c>
      <c r="D112" s="148"/>
      <c r="E112" s="148"/>
      <c r="F112" s="148"/>
      <c r="G112" s="448"/>
      <c r="H112" s="728" t="s">
        <v>476</v>
      </c>
      <c r="I112" s="1063" t="e">
        <f ca="1">IF(IF($I$1&lt;&gt;'GMPP Return'!$F$25,HLOOKUP('GMPP Return'!$C$25,'[5]1617-Q1'!$B$1:$HA$1000,B112,FALSE),INDIRECT("'" &amp; $C$1 &amp; "'!" &amp; C112))="","",IF($I$1&lt;&gt;'GMPP Return'!$F$25,HLOOKUP('GMPP Return'!$C$25,'[5]1617-Q1'!$B$1:$HA$1000,B112,FALSE),INDIRECT("'" &amp; $C$1 &amp; "'!" &amp; C112)))</f>
        <v>#N/A</v>
      </c>
      <c r="J112" s="1064" t="e">
        <f ca="1">IF(IF($J$1&lt;&gt;'GMPP Return'!$F$25,HLOOKUP('GMPP Return'!$C$25,'[5]1617-Q2'!$B$1:$HA$1000,B112,FALSE),INDIRECT("'" &amp; $C$1 &amp; "'!" &amp; C112))="","",IF($J$1&lt;&gt;'GMPP Return'!$F$25,HLOOKUP('GMPP Return'!$C$25,'[5]1617-Q2'!$B$1:$HA$1000,B112,FALSE),INDIRECT("'" &amp; $C$1 &amp; "'!" &amp; C112)))</f>
        <v>#N/A</v>
      </c>
      <c r="K112" s="450" t="str">
        <f ca="1">IF(IF($K$1&lt;&gt;'GMPP Return'!$F$25,HLOOKUP('GMPP Return'!$C$25,'[5]1617-Q3'!$B$1:$HA$1000,B112,FALSE),INDIRECT("'" &amp; $C$1 &amp; "'!" &amp; C112))="","",IF($K$1&lt;&gt;'GMPP Return'!$F$25,HLOOKUP('GMPP Return'!$C$25,'[5]1617-Q3'!$B$1:$HA$1000,B112,FALSE),INDIRECT("'" &amp; $C$1 &amp; "'!" &amp; C112)))</f>
        <v/>
      </c>
      <c r="L112" s="329" t="s">
        <v>2456</v>
      </c>
      <c r="M112" s="302"/>
      <c r="N112" s="342" t="str">
        <f t="shared" ca="1" si="5"/>
        <v/>
      </c>
    </row>
    <row r="113" spans="1:14" ht="31.5" customHeight="1" x14ac:dyDescent="0.25">
      <c r="A113" s="233" t="s">
        <v>483</v>
      </c>
      <c r="B113" s="148">
        <v>112</v>
      </c>
      <c r="C113" s="148" t="s">
        <v>1253</v>
      </c>
      <c r="D113" s="148"/>
      <c r="E113" s="148"/>
      <c r="F113" s="148"/>
      <c r="G113" s="448"/>
      <c r="H113" s="728" t="s">
        <v>477</v>
      </c>
      <c r="I113" s="1063" t="e">
        <f ca="1">IF(IF($I$1&lt;&gt;'GMPP Return'!$F$25,HLOOKUP('GMPP Return'!$C$25,'[5]1617-Q1'!$B$1:$HA$1000,B113,FALSE),INDIRECT("'" &amp; $C$1 &amp; "'!" &amp; C113))="","",IF($I$1&lt;&gt;'GMPP Return'!$F$25,HLOOKUP('GMPP Return'!$C$25,'[5]1617-Q1'!$B$1:$HA$1000,B113,FALSE),INDIRECT("'" &amp; $C$1 &amp; "'!" &amp; C113)))</f>
        <v>#N/A</v>
      </c>
      <c r="J113" s="1064" t="e">
        <f ca="1">IF(IF($J$1&lt;&gt;'GMPP Return'!$F$25,HLOOKUP('GMPP Return'!$C$25,'[5]1617-Q2'!$B$1:$HA$1000,B113,FALSE),INDIRECT("'" &amp; $C$1 &amp; "'!" &amp; C113))="","",IF($J$1&lt;&gt;'GMPP Return'!$F$25,HLOOKUP('GMPP Return'!$C$25,'[5]1617-Q2'!$B$1:$HA$1000,B113,FALSE),INDIRECT("'" &amp; $C$1 &amp; "'!" &amp; C113)))</f>
        <v>#N/A</v>
      </c>
      <c r="K113" s="450" t="str">
        <f ca="1">IF(IF($K$1&lt;&gt;'GMPP Return'!$F$25,HLOOKUP('GMPP Return'!$C$25,'[5]1617-Q3'!$B$1:$HA$1000,B113,FALSE),INDIRECT("'" &amp; $C$1 &amp; "'!" &amp; C113))="","",IF($K$1&lt;&gt;'GMPP Return'!$F$25,HLOOKUP('GMPP Return'!$C$25,'[5]1617-Q3'!$B$1:$HA$1000,B113,FALSE),INDIRECT("'" &amp; $C$1 &amp; "'!" &amp; C113)))</f>
        <v/>
      </c>
      <c r="L113" s="329" t="s">
        <v>2457</v>
      </c>
      <c r="M113" s="302"/>
      <c r="N113" s="342" t="str">
        <f t="shared" ca="1" si="5"/>
        <v/>
      </c>
    </row>
    <row r="114" spans="1:14" ht="155.25" customHeight="1" thickBot="1" x14ac:dyDescent="0.3">
      <c r="A114" s="234" t="s">
        <v>484</v>
      </c>
      <c r="B114" s="235">
        <v>113</v>
      </c>
      <c r="C114" s="235" t="s">
        <v>1254</v>
      </c>
      <c r="D114" s="371"/>
      <c r="E114" s="371"/>
      <c r="F114" s="371"/>
      <c r="G114" s="449"/>
      <c r="H114" s="838" t="s">
        <v>484</v>
      </c>
      <c r="I114" s="1099" t="e">
        <f ca="1">IF(IF($I$1&lt;&gt;'GMPP Return'!$F$25,HLOOKUP('GMPP Return'!$C$25,'[5]1617-Q1'!$B$1:$HA$1000,B114,FALSE),INDIRECT("'" &amp; $C$1 &amp; "'!" &amp; C114))="","",IF($I$1&lt;&gt;'GMPP Return'!$F$25,HLOOKUP('GMPP Return'!$C$25,'[5]1617-Q1'!$B$1:$HA$1000,B114,FALSE),INDIRECT("'" &amp; $C$1 &amp; "'!" &amp; C114)))</f>
        <v>#N/A</v>
      </c>
      <c r="J114" s="1065" t="e">
        <f ca="1">IF(IF($J$1&lt;&gt;'GMPP Return'!$F$25,HLOOKUP('GMPP Return'!$C$25,'[5]1617-Q2'!$B$1:$HA$1000,B114,FALSE),INDIRECT("'" &amp; $C$1 &amp; "'!" &amp; C114))="","",IF($J$1&lt;&gt;'GMPP Return'!$F$25,HLOOKUP('GMPP Return'!$C$25,'[5]1617-Q2'!$B$1:$HA$1000,B114,FALSE),INDIRECT("'" &amp; $C$1 &amp; "'!" &amp; C114)))</f>
        <v>#N/A</v>
      </c>
      <c r="K114" s="456" t="str">
        <f ca="1">IF(IF($K$1&lt;&gt;'GMPP Return'!$F$25,HLOOKUP('GMPP Return'!$C$25,'[5]1617-Q3'!$B$1:$HA$1000,B114,FALSE),INDIRECT("'" &amp; $C$1 &amp; "'!" &amp; C114))="","",IF($K$1&lt;&gt;'GMPP Return'!$F$25,HLOOKUP('GMPP Return'!$C$25,'[5]1617-Q3'!$B$1:$HA$1000,B114,FALSE),INDIRECT("'" &amp; $C$1 &amp; "'!" &amp; C114)))</f>
        <v/>
      </c>
      <c r="L114" s="457" t="s">
        <v>2458</v>
      </c>
      <c r="M114" s="302"/>
      <c r="N114" s="342" t="str">
        <f t="shared" ca="1" si="5"/>
        <v/>
      </c>
    </row>
    <row r="115" spans="1:14" ht="31.5" customHeight="1" x14ac:dyDescent="0.25">
      <c r="A115" s="236" t="s">
        <v>150</v>
      </c>
      <c r="B115" s="237">
        <v>114</v>
      </c>
      <c r="C115" s="237" t="s">
        <v>1255</v>
      </c>
      <c r="D115" s="237"/>
      <c r="E115" s="237"/>
      <c r="F115" s="237"/>
      <c r="G115" s="451"/>
      <c r="H115" s="812" t="s">
        <v>150</v>
      </c>
      <c r="I115" s="1098" t="e">
        <f ca="1">IF(IF($I$1&lt;&gt;'GMPP Return'!$F$25,HLOOKUP('GMPP Return'!$C$25,'[5]1617-Q1'!$B$1:$HA$1000,B115,FALSE),INDIRECT("'" &amp; $C$1 &amp; "'!" &amp; C115))="","",IF($I$1&lt;&gt;'GMPP Return'!$F$25,HLOOKUP('GMPP Return'!$C$25,'[5]1617-Q1'!$B$1:$HA$1000,B115,FALSE),INDIRECT("'" &amp; $C$1 &amp; "'!" &amp; C115)))</f>
        <v>#N/A</v>
      </c>
      <c r="J115" s="1066" t="e">
        <f ca="1">IF(IF($J$1&lt;&gt;'GMPP Return'!$F$25,HLOOKUP('GMPP Return'!$C$25,'[5]1617-Q2'!$B$1:$HA$1000,B115,FALSE),INDIRECT("'" &amp; $C$1 &amp; "'!" &amp; C115))="","",IF($J$1&lt;&gt;'GMPP Return'!$F$25,HLOOKUP('GMPP Return'!$C$25,'[5]1617-Q2'!$B$1:$HA$1000,B115,FALSE),INDIRECT("'" &amp; $C$1 &amp; "'!" &amp; C115)))</f>
        <v>#N/A</v>
      </c>
      <c r="K115" s="458" t="str">
        <f ca="1">IF(IF($K$1&lt;&gt;'GMPP Return'!$F$25,HLOOKUP('GMPP Return'!$C$25,'[5]1617-Q3'!$B$1:$HA$1000,B115,FALSE),INDIRECT("'" &amp; $C$1 &amp; "'!" &amp; C115))="","",IF($K$1&lt;&gt;'GMPP Return'!$F$25,HLOOKUP('GMPP Return'!$C$25,'[5]1617-Q3'!$B$1:$HA$1000,B115,FALSE),INDIRECT("'" &amp; $C$1 &amp; "'!" &amp; C115)))</f>
        <v/>
      </c>
      <c r="L115" s="459" t="s">
        <v>2459</v>
      </c>
      <c r="M115" s="302"/>
      <c r="N115" s="344" t="str">
        <f t="shared" ca="1" si="5"/>
        <v/>
      </c>
    </row>
    <row r="116" spans="1:14" ht="31.5" customHeight="1" x14ac:dyDescent="0.25">
      <c r="A116" s="238" t="s">
        <v>410</v>
      </c>
      <c r="B116" s="149">
        <v>115</v>
      </c>
      <c r="C116" s="149" t="s">
        <v>1256</v>
      </c>
      <c r="D116" s="150"/>
      <c r="E116" s="150"/>
      <c r="F116" s="150"/>
      <c r="G116" s="452"/>
      <c r="H116" s="729" t="s">
        <v>410</v>
      </c>
      <c r="I116" s="1067" t="e">
        <f ca="1">IF(IF($I$1&lt;&gt;'GMPP Return'!$F$25,HLOOKUP('GMPP Return'!$C$25,'[5]1617-Q1'!$B$1:$HA$1000,B116,FALSE),INDIRECT("'" &amp; $C$1 &amp; "'!" &amp; C116))="","",IF($I$1&lt;&gt;'GMPP Return'!$F$25,HLOOKUP('GMPP Return'!$C$25,'[5]1617-Q1'!$B$1:$HA$1000,B116,FALSE),INDIRECT("'" &amp; $C$1 &amp; "'!" &amp; C116)))</f>
        <v>#N/A</v>
      </c>
      <c r="J116" s="1068" t="e">
        <f ca="1">IF(IF($J$1&lt;&gt;'GMPP Return'!$F$25,HLOOKUP('GMPP Return'!$C$25,'[5]1617-Q2'!$B$1:$HA$1000,B116,FALSE),INDIRECT("'" &amp; $C$1 &amp; "'!" &amp; C116))="","",IF($J$1&lt;&gt;'GMPP Return'!$F$25,HLOOKUP('GMPP Return'!$C$25,'[5]1617-Q2'!$B$1:$HA$1000,B116,FALSE),INDIRECT("'" &amp; $C$1 &amp; "'!" &amp; C116)))</f>
        <v>#N/A</v>
      </c>
      <c r="K116" s="460" t="str">
        <f ca="1">IF(IF($K$1&lt;&gt;'GMPP Return'!$F$25,HLOOKUP('GMPP Return'!$C$25,'[5]1617-Q3'!$B$1:$HA$1000,B116,FALSE),INDIRECT("'" &amp; $C$1 &amp; "'!" &amp; C116))="","",IF($K$1&lt;&gt;'GMPP Return'!$F$25,HLOOKUP('GMPP Return'!$C$25,'[5]1617-Q3'!$B$1:$HA$1000,B116,FALSE),INDIRECT("'" &amp; $C$1 &amp; "'!" &amp; C116)))</f>
        <v/>
      </c>
      <c r="L116" s="461" t="s">
        <v>2460</v>
      </c>
      <c r="M116" s="302"/>
      <c r="N116" s="342" t="str">
        <f t="shared" ca="1" si="5"/>
        <v/>
      </c>
    </row>
    <row r="117" spans="1:14" ht="31.5" customHeight="1" x14ac:dyDescent="0.25">
      <c r="A117" s="238" t="s">
        <v>411</v>
      </c>
      <c r="B117" s="149">
        <v>116</v>
      </c>
      <c r="C117" s="149" t="s">
        <v>1257</v>
      </c>
      <c r="D117" s="149"/>
      <c r="E117" s="149"/>
      <c r="F117" s="149"/>
      <c r="G117" s="453"/>
      <c r="H117" s="729" t="s">
        <v>411</v>
      </c>
      <c r="I117" s="1067" t="e">
        <f ca="1">IF(IF($I$1&lt;&gt;'GMPP Return'!$F$25,HLOOKUP('GMPP Return'!$C$25,'[5]1617-Q1'!$B$1:$HA$1000,B117,FALSE),INDIRECT("'" &amp; $C$1 &amp; "'!" &amp; C117))="","",IF($I$1&lt;&gt;'GMPP Return'!$F$25,HLOOKUP('GMPP Return'!$C$25,'[5]1617-Q1'!$B$1:$HA$1000,B117,FALSE),INDIRECT("'" &amp; $C$1 &amp; "'!" &amp; C117)))</f>
        <v>#N/A</v>
      </c>
      <c r="J117" s="1068" t="e">
        <f ca="1">IF(IF($J$1&lt;&gt;'GMPP Return'!$F$25,HLOOKUP('GMPP Return'!$C$25,'[5]1617-Q2'!$B$1:$HA$1000,B117,FALSE),INDIRECT("'" &amp; $C$1 &amp; "'!" &amp; C117))="","",IF($J$1&lt;&gt;'GMPP Return'!$F$25,HLOOKUP('GMPP Return'!$C$25,'[5]1617-Q2'!$B$1:$HA$1000,B117,FALSE),INDIRECT("'" &amp; $C$1 &amp; "'!" &amp; C117)))</f>
        <v>#N/A</v>
      </c>
      <c r="K117" s="460" t="str">
        <f ca="1">IF(IF($K$1&lt;&gt;'GMPP Return'!$F$25,HLOOKUP('GMPP Return'!$C$25,'[5]1617-Q3'!$B$1:$HA$1000,B117,FALSE),INDIRECT("'" &amp; $C$1 &amp; "'!" &amp; C117))="","",IF($K$1&lt;&gt;'GMPP Return'!$F$25,HLOOKUP('GMPP Return'!$C$25,'[5]1617-Q3'!$B$1:$HA$1000,B117,FALSE),INDIRECT("'" &amp; $C$1 &amp; "'!" &amp; C117)))</f>
        <v/>
      </c>
      <c r="L117" s="461" t="s">
        <v>2461</v>
      </c>
      <c r="M117" s="302"/>
      <c r="N117" s="342" t="str">
        <f t="shared" ca="1" si="5"/>
        <v/>
      </c>
    </row>
    <row r="118" spans="1:14" ht="31.5" customHeight="1" x14ac:dyDescent="0.25">
      <c r="A118" s="238" t="s">
        <v>84</v>
      </c>
      <c r="B118" s="149">
        <v>117</v>
      </c>
      <c r="C118" s="149" t="s">
        <v>1258</v>
      </c>
      <c r="D118" s="149"/>
      <c r="E118" s="149"/>
      <c r="F118" s="149"/>
      <c r="G118" s="453"/>
      <c r="H118" s="729" t="s">
        <v>84</v>
      </c>
      <c r="I118" s="1067" t="e">
        <f ca="1">IF(IF($I$1&lt;&gt;'GMPP Return'!$F$25,HLOOKUP('GMPP Return'!$C$25,'[5]1617-Q1'!$B$1:$HA$1000,B118,FALSE),INDIRECT("'" &amp; $C$1 &amp; "'!" &amp; C118))="","",IF($I$1&lt;&gt;'GMPP Return'!$F$25,HLOOKUP('GMPP Return'!$C$25,'[5]1617-Q1'!$B$1:$HA$1000,B118,FALSE),INDIRECT("'" &amp; $C$1 &amp; "'!" &amp; C118)))</f>
        <v>#N/A</v>
      </c>
      <c r="J118" s="1068" t="e">
        <f ca="1">IF(IF($J$1&lt;&gt;'GMPP Return'!$F$25,HLOOKUP('GMPP Return'!$C$25,'[5]1617-Q2'!$B$1:$HA$1000,B118,FALSE),INDIRECT("'" &amp; $C$1 &amp; "'!" &amp; C118))="","",IF($J$1&lt;&gt;'GMPP Return'!$F$25,HLOOKUP('GMPP Return'!$C$25,'[5]1617-Q2'!$B$1:$HA$1000,B118,FALSE),INDIRECT("'" &amp; $C$1 &amp; "'!" &amp; C118)))</f>
        <v>#N/A</v>
      </c>
      <c r="K118" s="460" t="str">
        <f ca="1">IF(IF($K$1&lt;&gt;'GMPP Return'!$F$25,HLOOKUP('GMPP Return'!$C$25,'[5]1617-Q3'!$B$1:$HA$1000,B118,FALSE),INDIRECT("'" &amp; $C$1 &amp; "'!" &amp; C118))="","",IF($K$1&lt;&gt;'GMPP Return'!$F$25,HLOOKUP('GMPP Return'!$C$25,'[5]1617-Q3'!$B$1:$HA$1000,B118,FALSE),INDIRECT("'" &amp; $C$1 &amp; "'!" &amp; C118)))</f>
        <v/>
      </c>
      <c r="L118" s="461" t="s">
        <v>2462</v>
      </c>
      <c r="M118" s="302"/>
      <c r="N118" s="342" t="str">
        <f t="shared" ca="1" si="5"/>
        <v/>
      </c>
    </row>
    <row r="119" spans="1:14" ht="31.5" customHeight="1" x14ac:dyDescent="0.25">
      <c r="A119" s="154"/>
      <c r="B119" s="149">
        <v>691</v>
      </c>
      <c r="C119" s="149" t="s">
        <v>2125</v>
      </c>
      <c r="D119" s="154"/>
      <c r="E119" s="154"/>
      <c r="F119" s="154"/>
      <c r="G119" s="705"/>
      <c r="H119" s="729" t="s">
        <v>2024</v>
      </c>
      <c r="I119" s="1069" t="e">
        <f ca="1">IF(IF($I$1&lt;&gt;'GMPP Return'!$F$25,HLOOKUP('GMPP Return'!$C$25,'[5]1617-Q1'!$B$1:$HA$1000,B119,FALSE),INDIRECT("'" &amp; $C$1 &amp; "'!" &amp; C119))="","",IF($I$1&lt;&gt;'GMPP Return'!$F$25,HLOOKUP('GMPP Return'!$C$25,'[5]1617-Q1'!$B$1:$HA$1000,B119,FALSE),INDIRECT("'" &amp; $C$1 &amp; "'!" &amp; C119)))</f>
        <v>#N/A</v>
      </c>
      <c r="J119" s="1070" t="e">
        <f ca="1">IF(IF($J$1&lt;&gt;'GMPP Return'!$F$25,HLOOKUP('GMPP Return'!$C$25,'[5]1617-Q2'!$B$1:$HA$1000,B119,FALSE),INDIRECT("'" &amp; $C$1 &amp; "'!" &amp; C119))="","",IF($J$1&lt;&gt;'GMPP Return'!$F$25,HLOOKUP('GMPP Return'!$C$25,'[5]1617-Q2'!$B$1:$HA$1000,B119,FALSE),INDIRECT("'" &amp; $C$1 &amp; "'!" &amp; C119)))</f>
        <v>#N/A</v>
      </c>
      <c r="K119" s="486" t="str">
        <f ca="1">IF(IF($K$1&lt;&gt;'GMPP Return'!$F$25,HLOOKUP('GMPP Return'!$C$25,'[5]1617-Q3'!$B$1:$HA$1000,B119,FALSE),INDIRECT("'" &amp; $C$1 &amp; "'!" &amp; C119))="","",IF($K$1&lt;&gt;'GMPP Return'!$F$25,HLOOKUP('GMPP Return'!$C$25,'[5]1617-Q3'!$B$1:$HA$1000,B119,FALSE),INDIRECT("'" &amp; $C$1 &amp; "'!" &amp; C119)))</f>
        <v/>
      </c>
      <c r="L119" s="461" t="s">
        <v>2463</v>
      </c>
      <c r="M119" s="302"/>
      <c r="N119" s="342" t="str">
        <f t="shared" ca="1" si="5"/>
        <v/>
      </c>
    </row>
    <row r="120" spans="1:14" ht="31.5" customHeight="1" x14ac:dyDescent="0.25">
      <c r="A120" s="239" t="s">
        <v>148</v>
      </c>
      <c r="B120" s="149">
        <v>118</v>
      </c>
      <c r="C120" s="151" t="s">
        <v>1259</v>
      </c>
      <c r="D120" s="151"/>
      <c r="E120" s="151"/>
      <c r="F120" s="151"/>
      <c r="G120" s="454"/>
      <c r="H120" s="813" t="s">
        <v>148</v>
      </c>
      <c r="I120" s="1069" t="e">
        <f ca="1">IF(IF($I$1&lt;&gt;'GMPP Return'!$F$25,HLOOKUP('GMPP Return'!$C$25,'[5]1617-Q1'!$B$1:$HA$1000,B120,FALSE),INDIRECT("'" &amp; $C$1 &amp; "'!" &amp; C120))="","",IF($I$1&lt;&gt;'GMPP Return'!$F$25,HLOOKUP('GMPP Return'!$C$25,'[5]1617-Q1'!$B$1:$HA$1000,B120,FALSE),INDIRECT("'" &amp; $C$1 &amp; "'!" &amp; C120)))</f>
        <v>#N/A</v>
      </c>
      <c r="J120" s="1070" t="e">
        <f ca="1">IF(IF($J$1&lt;&gt;'GMPP Return'!$F$25,HLOOKUP('GMPP Return'!$C$25,'[5]1617-Q2'!$B$1:$HA$1000,B120,FALSE),INDIRECT("'" &amp; $C$1 &amp; "'!" &amp; C120))="","",IF($J$1&lt;&gt;'GMPP Return'!$F$25,HLOOKUP('GMPP Return'!$C$25,'[5]1617-Q2'!$B$1:$HA$1000,B120,FALSE),INDIRECT("'" &amp; $C$1 &amp; "'!" &amp; C120)))</f>
        <v>#N/A</v>
      </c>
      <c r="K120" s="486" t="str">
        <f ca="1">IF(IF($K$1&lt;&gt;'GMPP Return'!$F$25,HLOOKUP('GMPP Return'!$C$25,'[5]1617-Q3'!$B$1:$HA$1000,B120,FALSE),INDIRECT("'" &amp; $C$1 &amp; "'!" &amp; C120))="","",IF($K$1&lt;&gt;'GMPP Return'!$F$25,HLOOKUP('GMPP Return'!$C$25,'[5]1617-Q3'!$B$1:$HA$1000,B120,FALSE),INDIRECT("'" &amp; $C$1 &amp; "'!" &amp; C120)))</f>
        <v/>
      </c>
      <c r="L120" s="487" t="s">
        <v>2464</v>
      </c>
      <c r="M120" s="561"/>
      <c r="N120" s="342" t="str">
        <f t="shared" ca="1" si="5"/>
        <v/>
      </c>
    </row>
    <row r="121" spans="1:14" ht="31.5" customHeight="1" x14ac:dyDescent="0.25">
      <c r="A121" s="238" t="s">
        <v>306</v>
      </c>
      <c r="B121" s="149">
        <v>119</v>
      </c>
      <c r="C121" s="149" t="s">
        <v>1260</v>
      </c>
      <c r="D121" s="149"/>
      <c r="E121" s="149"/>
      <c r="F121" s="149"/>
      <c r="G121" s="453"/>
      <c r="H121" s="729" t="s">
        <v>306</v>
      </c>
      <c r="I121" s="1067" t="e">
        <f ca="1">IF(IF($I$1&lt;&gt;'GMPP Return'!$F$25,HLOOKUP('GMPP Return'!$C$25,'[5]1617-Q1'!$B$1:$HA$1000,B121,FALSE),INDIRECT("'" &amp; $C$1 &amp; "'!" &amp; C121))="","",IF($I$1&lt;&gt;'GMPP Return'!$F$25,HLOOKUP('GMPP Return'!$C$25,'[5]1617-Q1'!$B$1:$HA$1000,B121,FALSE),INDIRECT("'" &amp; $C$1 &amp; "'!" &amp; C121)))</f>
        <v>#N/A</v>
      </c>
      <c r="J121" s="1068" t="e">
        <f ca="1">IF(IF($J$1&lt;&gt;'GMPP Return'!$F$25,HLOOKUP('GMPP Return'!$C$25,'[5]1617-Q2'!$B$1:$HA$1000,B121,FALSE),INDIRECT("'" &amp; $C$1 &amp; "'!" &amp; C121))="","",IF($J$1&lt;&gt;'GMPP Return'!$F$25,HLOOKUP('GMPP Return'!$C$25,'[5]1617-Q2'!$B$1:$HA$1000,B121,FALSE),INDIRECT("'" &amp; $C$1 &amp; "'!" &amp; C121)))</f>
        <v>#N/A</v>
      </c>
      <c r="K121" s="460" t="str">
        <f ca="1">IF(IF($K$1&lt;&gt;'GMPP Return'!$F$25,HLOOKUP('GMPP Return'!$C$25,'[5]1617-Q3'!$B$1:$HA$1000,B121,FALSE),INDIRECT("'" &amp; $C$1 &amp; "'!" &amp; C121))="","",IF($K$1&lt;&gt;'GMPP Return'!$F$25,HLOOKUP('GMPP Return'!$C$25,'[5]1617-Q3'!$B$1:$HA$1000,B121,FALSE),INDIRECT("'" &amp; $C$1 &amp; "'!" &amp; C121)))</f>
        <v/>
      </c>
      <c r="L121" s="461" t="s">
        <v>2465</v>
      </c>
      <c r="M121" s="302"/>
      <c r="N121" s="342" t="str">
        <f t="shared" ca="1" si="5"/>
        <v/>
      </c>
    </row>
    <row r="122" spans="1:14" ht="31.5" customHeight="1" thickBot="1" x14ac:dyDescent="0.3">
      <c r="A122" s="240" t="s">
        <v>305</v>
      </c>
      <c r="B122" s="241">
        <v>120</v>
      </c>
      <c r="C122" s="242" t="s">
        <v>1261</v>
      </c>
      <c r="D122" s="242"/>
      <c r="E122" s="242"/>
      <c r="F122" s="242"/>
      <c r="G122" s="455"/>
      <c r="H122" s="240" t="s">
        <v>305</v>
      </c>
      <c r="I122" s="1100" t="e">
        <f ca="1">IF(IF($I$1&lt;&gt;'GMPP Return'!$F$25,HLOOKUP('GMPP Return'!$C$25,'[5]1617-Q1'!$B$1:$HA$1000,B122,FALSE),INDIRECT("'" &amp; $C$1 &amp; "'!" &amp; C122))="","",IF($I$1&lt;&gt;'GMPP Return'!$F$25,HLOOKUP('GMPP Return'!$C$25,'[5]1617-Q1'!$B$1:$HA$1000,B122,FALSE),INDIRECT("'" &amp; $C$1 &amp; "'!" &amp; C122)))</f>
        <v>#N/A</v>
      </c>
      <c r="J122" s="1071" t="e">
        <f ca="1">IF(IF($J$1&lt;&gt;'GMPP Return'!$F$25,HLOOKUP('GMPP Return'!$C$25,'[5]1617-Q2'!$B$1:$HA$1000,B122,FALSE),INDIRECT("'" &amp; $C$1 &amp; "'!" &amp; C122))="","",IF($J$1&lt;&gt;'GMPP Return'!$F$25,HLOOKUP('GMPP Return'!$C$25,'[5]1617-Q2'!$B$1:$HA$1000,B122,FALSE),INDIRECT("'" &amp; $C$1 &amp; "'!" &amp; C122)))</f>
        <v>#N/A</v>
      </c>
      <c r="K122" s="842" t="str">
        <f ca="1">IF(IF($K$1&lt;&gt;'GMPP Return'!$F$25,HLOOKUP('GMPP Return'!$C$25,'[5]1617-Q3'!$B$1:$HA$1000,B122,FALSE),INDIRECT("'" &amp; $C$1 &amp; "'!" &amp; C122))="","",IF($K$1&lt;&gt;'GMPP Return'!$F$25,HLOOKUP('GMPP Return'!$C$25,'[5]1617-Q3'!$B$1:$HA$1000,B122,FALSE),INDIRECT("'" &amp; $C$1 &amp; "'!" &amp; C122)))</f>
        <v/>
      </c>
      <c r="L122" s="843" t="s">
        <v>2466</v>
      </c>
      <c r="M122" s="561"/>
      <c r="N122" s="343" t="str">
        <f t="shared" ca="1" si="5"/>
        <v/>
      </c>
    </row>
    <row r="123" spans="1:14" s="330" customFormat="1" ht="31.5" customHeight="1" x14ac:dyDescent="0.25">
      <c r="A123" s="378" t="s">
        <v>597</v>
      </c>
      <c r="B123" s="379">
        <v>121</v>
      </c>
      <c r="C123" s="380" t="s">
        <v>1262</v>
      </c>
      <c r="D123" s="379"/>
      <c r="E123" s="379"/>
      <c r="F123" s="379"/>
      <c r="G123" s="497"/>
      <c r="H123" s="839" t="s">
        <v>107</v>
      </c>
      <c r="I123" s="1072" t="e">
        <f ca="1">IF(IF($I$1&lt;&gt;'GMPP Return'!$F$25,HLOOKUP('GMPP Return'!$C$25,'[5]1617-Q1'!$B$1:$HA$1000,B123,FALSE),INDIRECT("'" &amp; $C$1 &amp; "'!" &amp; C123))="","",IF($I$1&lt;&gt;'GMPP Return'!$F$25,HLOOKUP('GMPP Return'!$C$25,'[5]1617-Q1'!$B$1:$HA$1000,B123,FALSE),INDIRECT("'" &amp; $C$1 &amp; "'!" &amp; C123)))</f>
        <v>#N/A</v>
      </c>
      <c r="J123" s="1073" t="e">
        <f ca="1">IF(IF($J$1&lt;&gt;'GMPP Return'!$F$25,HLOOKUP('GMPP Return'!$C$25,'[5]1617-Q2'!$B$1:$HA$1000,B123,FALSE),INDIRECT("'" &amp; $C$1 &amp; "'!" &amp; C123))="","",IF($J$1&lt;&gt;'GMPP Return'!$F$25,HLOOKUP('GMPP Return'!$C$25,'[5]1617-Q2'!$B$1:$HA$1000,B123,FALSE),INDIRECT("'" &amp; $C$1 &amp; "'!" &amp; C123)))</f>
        <v>#N/A</v>
      </c>
      <c r="K123" s="840" t="str">
        <f ca="1">IF(IF($K$1&lt;&gt;'GMPP Return'!$F$25,HLOOKUP('GMPP Return'!$C$25,'[5]1617-Q3'!$B$1:$HA$1000,B123,FALSE),INDIRECT("'" &amp; $C$1 &amp; "'!" &amp; C123))="","",IF($K$1&lt;&gt;'GMPP Return'!$F$25,HLOOKUP('GMPP Return'!$C$25,'[5]1617-Q3'!$B$1:$HA$1000,B123,FALSE),INDIRECT("'" &amp; $C$1 &amp; "'!" &amp; C123)))</f>
        <v>Start Date</v>
      </c>
      <c r="L123" s="841" t="s">
        <v>2467</v>
      </c>
      <c r="M123" s="171"/>
      <c r="N123" s="347"/>
    </row>
    <row r="124" spans="1:14" ht="31.5" customHeight="1" x14ac:dyDescent="0.25">
      <c r="A124" s="243" t="s">
        <v>598</v>
      </c>
      <c r="B124" s="152">
        <v>122</v>
      </c>
      <c r="C124" s="153" t="s">
        <v>1263</v>
      </c>
      <c r="D124" s="153"/>
      <c r="E124" s="153"/>
      <c r="F124" s="153"/>
      <c r="G124" s="462"/>
      <c r="H124" s="730" t="s">
        <v>62</v>
      </c>
      <c r="I124" s="1074" t="e">
        <f ca="1">IF(IF($I$1&lt;&gt;'GMPP Return'!$F$25,HLOOKUP('GMPP Return'!$C$25,'[5]1617-Q1'!$B$1:$HA$1000,B124,FALSE),INDIRECT("'" &amp; $C$1 &amp; "'!" &amp; C124))="","",IF($I$1&lt;&gt;'GMPP Return'!$F$25,HLOOKUP('GMPP Return'!$C$25,'[5]1617-Q1'!$B$1:$HA$1000,B124,FALSE),INDIRECT("'" &amp; $C$1 &amp; "'!" &amp; C124)))</f>
        <v>#N/A</v>
      </c>
      <c r="J124" s="1075" t="e">
        <f ca="1">IF(IF($J$1&lt;&gt;'GMPP Return'!$F$25,HLOOKUP('GMPP Return'!$C$25,'[5]1617-Q2'!$B$1:$HA$1000,B124,FALSE),INDIRECT("'" &amp; $C$1 &amp; "'!" &amp; C124))="","",IF($J$1&lt;&gt;'GMPP Return'!$F$25,HLOOKUP('GMPP Return'!$C$25,'[5]1617-Q2'!$B$1:$HA$1000,B124,FALSE),INDIRECT("'" &amp; $C$1 &amp; "'!" &amp; C124)))</f>
        <v>#N/A</v>
      </c>
      <c r="K124" s="374" t="str">
        <f ca="1">IF(IF($K$1&lt;&gt;'GMPP Return'!$F$25,HLOOKUP('GMPP Return'!$C$25,'[5]1617-Q3'!$B$1:$HA$1000,B124,FALSE),INDIRECT("'" &amp; $C$1 &amp; "'!" &amp; C124))="","",IF($K$1&lt;&gt;'GMPP Return'!$F$25,HLOOKUP('GMPP Return'!$C$25,'[5]1617-Q3'!$B$1:$HA$1000,B124,FALSE),INDIRECT("'" &amp; $C$1 &amp; "'!" &amp; C124)))</f>
        <v/>
      </c>
      <c r="L124" s="488" t="s">
        <v>2468</v>
      </c>
      <c r="M124" s="561"/>
      <c r="N124" s="342" t="str">
        <f ca="1">IF(K124="","",IF(K124-J124=0,"",IF(K124-J124&gt;0,CONCATENATE("BASELINE SLIPPED SINCE LAST QUARTER BY ",SUM(K124-J124)," DAY/S"),IF(K124-J124&lt;0,CONCATENATE("BASELINE SHORTENED SINCE LAST QUARTER BY ",SUM(K124-J124)*-1," DAY/S")))))</f>
        <v/>
      </c>
    </row>
    <row r="125" spans="1:14" ht="31.5" customHeight="1" x14ac:dyDescent="0.25">
      <c r="A125" s="243" t="s">
        <v>599</v>
      </c>
      <c r="B125" s="152">
        <v>123</v>
      </c>
      <c r="C125" s="153" t="s">
        <v>1264</v>
      </c>
      <c r="D125" s="153"/>
      <c r="E125" s="153"/>
      <c r="F125" s="153"/>
      <c r="G125" s="462"/>
      <c r="H125" s="730" t="s">
        <v>147</v>
      </c>
      <c r="I125" s="1074" t="e">
        <f ca="1">IF(IF($I$1&lt;&gt;'GMPP Return'!$F$25,HLOOKUP('GMPP Return'!$C$25,'[5]1617-Q1'!$B$1:$HA$1000,B125,FALSE),INDIRECT("'" &amp; $C$1 &amp; "'!" &amp; C125))="","",IF($I$1&lt;&gt;'GMPP Return'!$F$25,HLOOKUP('GMPP Return'!$C$25,'[5]1617-Q1'!$B$1:$HA$1000,B125,FALSE),INDIRECT("'" &amp; $C$1 &amp; "'!" &amp; C125)))</f>
        <v>#N/A</v>
      </c>
      <c r="J125" s="1075" t="e">
        <f ca="1">IF(IF($J$1&lt;&gt;'GMPP Return'!$F$25,HLOOKUP('GMPP Return'!$C$25,'[5]1617-Q2'!$B$1:$HA$1000,B125,FALSE),INDIRECT("'" &amp; $C$1 &amp; "'!" &amp; C125))="","",IF($J$1&lt;&gt;'GMPP Return'!$F$25,HLOOKUP('GMPP Return'!$C$25,'[5]1617-Q2'!$B$1:$HA$1000,B125,FALSE),INDIRECT("'" &amp; $C$1 &amp; "'!" &amp; C125)))</f>
        <v>#N/A</v>
      </c>
      <c r="K125" s="374" t="str">
        <f ca="1">IF(IF($K$1&lt;&gt;'GMPP Return'!$F$25,HLOOKUP('GMPP Return'!$C$25,'[5]1617-Q3'!$B$1:$HA$1000,B125,FALSE),INDIRECT("'" &amp; $C$1 &amp; "'!" &amp; C125))="","",IF($K$1&lt;&gt;'GMPP Return'!$F$25,HLOOKUP('GMPP Return'!$C$25,'[5]1617-Q3'!$B$1:$HA$1000,B125,FALSE),INDIRECT("'" &amp; $C$1 &amp; "'!" &amp; C125)))</f>
        <v/>
      </c>
      <c r="L125" s="488" t="s">
        <v>2469</v>
      </c>
      <c r="M125" s="561"/>
      <c r="N125" s="342" t="str">
        <f ca="1">IF(K125="","",IF(K125-J125=0,"",IF(K125-J125&gt;0,CONCATENATE("APPROVED REBASELINE SLIPPED SINCE LAST QUARTER BY ",SUM(K125-J125)," DAY/S"),IF(K125-J125&lt;0,CONCATENATE("APPROVED REBASELINE SHORTENED SINCE LAST QUARTER BY ",SUM(K125-J125)*-1," DAY/S")))))</f>
        <v/>
      </c>
    </row>
    <row r="126" spans="1:14" ht="31.5" customHeight="1" x14ac:dyDescent="0.25">
      <c r="A126" s="243" t="s">
        <v>600</v>
      </c>
      <c r="B126" s="152">
        <v>124</v>
      </c>
      <c r="C126" s="153" t="s">
        <v>1265</v>
      </c>
      <c r="D126" s="153"/>
      <c r="E126" s="153"/>
      <c r="F126" s="153"/>
      <c r="G126" s="462"/>
      <c r="H126" s="730" t="s">
        <v>2257</v>
      </c>
      <c r="I126" s="1074" t="e">
        <f ca="1">IF(IF($I$1&lt;&gt;'GMPP Return'!$F$25,HLOOKUP('GMPP Return'!$C$25,'[5]1617-Q1'!$B$1:$HA$1000,B126,FALSE),INDIRECT("'" &amp; $C$1 &amp; "'!" &amp; C126))="","",IF($I$1&lt;&gt;'GMPP Return'!$F$25,HLOOKUP('GMPP Return'!$C$25,'[5]1617-Q1'!$B$1:$HA$1000,B126,FALSE),INDIRECT("'" &amp; $C$1 &amp; "'!" &amp; C126)))</f>
        <v>#N/A</v>
      </c>
      <c r="J126" s="1075" t="e">
        <f ca="1">IF(IF($J$1&lt;&gt;'GMPP Return'!$F$25,HLOOKUP('GMPP Return'!$C$25,'[5]1617-Q2'!$B$1:$HA$1000,B126,FALSE),INDIRECT("'" &amp; $C$1 &amp; "'!" &amp; C126))="","",IF($J$1&lt;&gt;'GMPP Return'!$F$25,HLOOKUP('GMPP Return'!$C$25,'[5]1617-Q2'!$B$1:$HA$1000,B126,FALSE),INDIRECT("'" &amp; $C$1 &amp; "'!" &amp; C126)))</f>
        <v>#N/A</v>
      </c>
      <c r="K126" s="374" t="str">
        <f ca="1">IF(IF($K$1&lt;&gt;'GMPP Return'!$F$25,HLOOKUP('GMPP Return'!$C$25,'[5]1617-Q3'!$B$1:$HA$1000,B126,FALSE),INDIRECT("'" &amp; $C$1 &amp; "'!" &amp; C126))="","",IF($K$1&lt;&gt;'GMPP Return'!$F$25,HLOOKUP('GMPP Return'!$C$25,'[5]1617-Q3'!$B$1:$HA$1000,B126,FALSE),INDIRECT("'" &amp; $C$1 &amp; "'!" &amp; C126)))</f>
        <v/>
      </c>
      <c r="L126" s="488" t="s">
        <v>2470</v>
      </c>
      <c r="M126" s="561"/>
      <c r="N126" s="342" t="str">
        <f ca="1">IF(K126="","",IF(K126-J126=0,"",IF(K126-J126&gt;0,CONCATENATE("FORECAST/ACTUAL SLIPPED SINCE LAST QUARTER BY ",SUM(K126-J126)," DAY/S"),IF(K126-J126&lt;0,CONCATENATE("FORECAST/ACTUAL SHORTENED SINCE LAST QUARTER BY ",SUM(K126-J126)*-1," DAY/S")))))</f>
        <v/>
      </c>
    </row>
    <row r="127" spans="1:14" ht="31.5" customHeight="1" x14ac:dyDescent="0.25">
      <c r="A127" s="243" t="s">
        <v>601</v>
      </c>
      <c r="B127" s="152">
        <v>125</v>
      </c>
      <c r="C127" s="153" t="s">
        <v>1266</v>
      </c>
      <c r="D127" s="152"/>
      <c r="E127" s="152"/>
      <c r="F127" s="152"/>
      <c r="G127" s="499"/>
      <c r="H127" s="730" t="s">
        <v>146</v>
      </c>
      <c r="I127" s="1074" t="e">
        <f ca="1">IF(IF($I$1&lt;&gt;'GMPP Return'!$F$25,HLOOKUP('GMPP Return'!$C$25,'[5]1617-Q1'!$B$1:$HA$1000,B127,FALSE),INDIRECT("'" &amp; $C$1 &amp; "'!" &amp; C127))="","",IF($I$1&lt;&gt;'GMPP Return'!$F$25,HLOOKUP('GMPP Return'!$C$25,'[5]1617-Q1'!$B$1:$HA$1000,B127,FALSE),INDIRECT("'" &amp; $C$1 &amp; "'!" &amp; C127)))</f>
        <v>#N/A</v>
      </c>
      <c r="J127" s="1076" t="e">
        <f ca="1">IF(IF($J$1&lt;&gt;'GMPP Return'!$F$25,HLOOKUP('GMPP Return'!$C$25,'[5]1617-Q2'!$B$1:$HA$1000,B127,FALSE),INDIRECT("'" &amp; $C$1 &amp; "'!" &amp; C127))="","",IF($J$1&lt;&gt;'GMPP Return'!$F$25,HLOOKUP('GMPP Return'!$C$25,'[5]1617-Q2'!$B$1:$HA$1000,B127,FALSE),INDIRECT("'" &amp; $C$1 &amp; "'!" &amp; C127)))</f>
        <v>#N/A</v>
      </c>
      <c r="K127" s="500" t="str">
        <f ca="1">IF(IF($K$1&lt;&gt;'GMPP Return'!$F$25,HLOOKUP('GMPP Return'!$C$25,'[5]1617-Q3'!$B$1:$HA$1000,B127,FALSE),INDIRECT("'" &amp; $C$1 &amp; "'!" &amp; C127))="","",IF($K$1&lt;&gt;'GMPP Return'!$F$25,HLOOKUP('GMPP Return'!$C$25,'[5]1617-Q3'!$B$1:$HA$1000,B127,FALSE),INDIRECT("'" &amp; $C$1 &amp; "'!" &amp; C127)))</f>
        <v>Project - Start Date</v>
      </c>
      <c r="L127" s="501" t="s">
        <v>2471</v>
      </c>
      <c r="M127" s="302"/>
      <c r="N127" s="348"/>
    </row>
    <row r="128" spans="1:14" ht="60" customHeight="1" thickBot="1" x14ac:dyDescent="0.3">
      <c r="A128" s="243" t="s">
        <v>602</v>
      </c>
      <c r="B128" s="152">
        <v>126</v>
      </c>
      <c r="C128" s="153" t="s">
        <v>1267</v>
      </c>
      <c r="D128" s="372"/>
      <c r="E128" s="372"/>
      <c r="F128" s="372"/>
      <c r="G128" s="499"/>
      <c r="H128" s="731" t="s">
        <v>2258</v>
      </c>
      <c r="I128" s="1074" t="e">
        <f ca="1">IF(IF($I$1&lt;&gt;'GMPP Return'!$F$25,HLOOKUP('GMPP Return'!$C$25,'[5]1617-Q1'!$B$1:$HA$1000,B128,FALSE),INDIRECT("'" &amp; $C$1 &amp; "'!" &amp; C128))="","",IF($I$1&lt;&gt;'GMPP Return'!$F$25,HLOOKUP('GMPP Return'!$C$25,'[5]1617-Q1'!$B$1:$HA$1000,B128,FALSE),INDIRECT("'" &amp; $C$1 &amp; "'!" &amp; C128)))</f>
        <v>#N/A</v>
      </c>
      <c r="J128" s="1076" t="e">
        <f ca="1">IF(IF($J$1&lt;&gt;'GMPP Return'!$F$25,HLOOKUP('GMPP Return'!$C$25,'[5]1617-Q2'!$B$1:$HA$1000,B128,FALSE),INDIRECT("'" &amp; $C$1 &amp; "'!" &amp; C128))="","",IF($J$1&lt;&gt;'GMPP Return'!$F$25,HLOOKUP('GMPP Return'!$C$25,'[5]1617-Q2'!$B$1:$HA$1000,B128,FALSE),INDIRECT("'" &amp; $C$1 &amp; "'!" &amp; C128)))</f>
        <v>#N/A</v>
      </c>
      <c r="K128" s="500" t="str">
        <f ca="1">IF(IF($K$1&lt;&gt;'GMPP Return'!$F$25,HLOOKUP('GMPP Return'!$C$25,'[5]1617-Q3'!$B$1:$HA$1000,B128,FALSE),INDIRECT("'" &amp; $C$1 &amp; "'!" &amp; C128))="","",IF($K$1&lt;&gt;'GMPP Return'!$F$25,HLOOKUP('GMPP Return'!$C$25,'[5]1617-Q3'!$B$1:$HA$1000,B128,FALSE),INDIRECT("'" &amp; $C$1 &amp; "'!" &amp; C128)))</f>
        <v/>
      </c>
      <c r="L128" s="501" t="s">
        <v>2472</v>
      </c>
      <c r="M128" s="302"/>
      <c r="N128" s="342" t="str">
        <f ca="1">IF(K128="","",IF(K128&lt;&gt;J128,"CHANGED SINCE LAST QUARTER",""))</f>
        <v/>
      </c>
    </row>
    <row r="129" spans="1:14" s="330" customFormat="1" ht="31.5" customHeight="1" x14ac:dyDescent="0.25">
      <c r="A129" s="373" t="s">
        <v>603</v>
      </c>
      <c r="B129" s="372">
        <v>127</v>
      </c>
      <c r="C129" s="374" t="s">
        <v>1268</v>
      </c>
      <c r="D129" s="372"/>
      <c r="E129" s="372"/>
      <c r="F129" s="372"/>
      <c r="G129" s="499"/>
      <c r="H129" s="731" t="s">
        <v>2269</v>
      </c>
      <c r="I129" s="1074" t="e">
        <f ca="1">IF(IF($I$1&lt;&gt;'GMPP Return'!$F$25,HLOOKUP('GMPP Return'!$C$25,'[5]1617-Q1'!$B$1:$HA$1000,B129,FALSE),INDIRECT("'" &amp; $C$1 &amp; "'!" &amp; C129))="","",IF($I$1&lt;&gt;'GMPP Return'!$F$25,HLOOKUP('GMPP Return'!$C$25,'[5]1617-Q1'!$B$1:$HA$1000,B129,FALSE),INDIRECT("'" &amp; $C$1 &amp; "'!" &amp; C129)))</f>
        <v>#N/A</v>
      </c>
      <c r="J129" s="1076" t="e">
        <f ca="1">IF(IF($J$1&lt;&gt;'GMPP Return'!$F$25,HLOOKUP('GMPP Return'!$C$25,'[5]1617-Q2'!$B$1:$HA$1000,B129,FALSE),INDIRECT("'" &amp; $C$1 &amp; "'!" &amp; C129))="","",IF($J$1&lt;&gt;'GMPP Return'!$F$25,HLOOKUP('GMPP Return'!$C$25,'[5]1617-Q2'!$B$1:$HA$1000,B129,FALSE),INDIRECT("'" &amp; $C$1 &amp; "'!" &amp; C129)))</f>
        <v>#N/A</v>
      </c>
      <c r="K129" s="500" t="str">
        <f ca="1">IF(IF($K$1&lt;&gt;'GMPP Return'!$F$25,HLOOKUP('GMPP Return'!$C$25,'[5]1617-Q3'!$B$1:$HA$1000,B129,FALSE),INDIRECT("'" &amp; $C$1 &amp; "'!" &amp; C129))="","",IF($K$1&lt;&gt;'GMPP Return'!$F$25,HLOOKUP('GMPP Return'!$C$25,'[5]1617-Q3'!$B$1:$HA$1000,B129,FALSE),INDIRECT("'" &amp; $C$1 &amp; "'!" &amp; C129)))</f>
        <v>Project Closure (End Date)</v>
      </c>
      <c r="L129" s="501" t="s">
        <v>2473</v>
      </c>
      <c r="M129" s="171"/>
      <c r="N129" s="347"/>
    </row>
    <row r="130" spans="1:14" ht="31.5" customHeight="1" x14ac:dyDescent="0.25">
      <c r="A130" s="243" t="s">
        <v>604</v>
      </c>
      <c r="B130" s="152">
        <v>128</v>
      </c>
      <c r="C130" s="153" t="s">
        <v>1269</v>
      </c>
      <c r="D130" s="153"/>
      <c r="E130" s="153"/>
      <c r="F130" s="153"/>
      <c r="G130" s="462"/>
      <c r="H130" s="730" t="s">
        <v>62</v>
      </c>
      <c r="I130" s="1074" t="e">
        <f ca="1">IF(IF($I$1&lt;&gt;'GMPP Return'!$F$25,HLOOKUP('GMPP Return'!$C$25,'[5]1617-Q1'!$B$1:$HA$1000,B130,FALSE),INDIRECT("'" &amp; $C$1 &amp; "'!" &amp; C130))="","",IF($I$1&lt;&gt;'GMPP Return'!$F$25,HLOOKUP('GMPP Return'!$C$25,'[5]1617-Q1'!$B$1:$HA$1000,B130,FALSE),INDIRECT("'" &amp; $C$1 &amp; "'!" &amp; C130)))</f>
        <v>#N/A</v>
      </c>
      <c r="J130" s="1075" t="e">
        <f ca="1">IF(IF($J$1&lt;&gt;'GMPP Return'!$F$25,HLOOKUP('GMPP Return'!$C$25,'[5]1617-Q2'!$B$1:$HA$1000,B130,FALSE),INDIRECT("'" &amp; $C$1 &amp; "'!" &amp; C130))="","",IF($J$1&lt;&gt;'GMPP Return'!$F$25,HLOOKUP('GMPP Return'!$C$25,'[5]1617-Q2'!$B$1:$HA$1000,B130,FALSE),INDIRECT("'" &amp; $C$1 &amp; "'!" &amp; C130)))</f>
        <v>#N/A</v>
      </c>
      <c r="K130" s="374" t="str">
        <f ca="1">IF(IF($K$1&lt;&gt;'GMPP Return'!$F$25,HLOOKUP('GMPP Return'!$C$25,'[5]1617-Q3'!$B$1:$HA$1000,B130,FALSE),INDIRECT("'" &amp; $C$1 &amp; "'!" &amp; C130))="","",IF($K$1&lt;&gt;'GMPP Return'!$F$25,HLOOKUP('GMPP Return'!$C$25,'[5]1617-Q3'!$B$1:$HA$1000,B130,FALSE),INDIRECT("'" &amp; $C$1 &amp; "'!" &amp; C130)))</f>
        <v/>
      </c>
      <c r="L130" s="488" t="s">
        <v>2474</v>
      </c>
      <c r="M130" s="561"/>
      <c r="N130" s="342" t="str">
        <f ca="1">IF(K130="","",IF(K130-J130=0,"",IF(K130-J130&gt;0,CONCATENATE("BASELINE SLIPPED SINCE LAST QUARTER BY ",SUM(K130-J130)," DAY/S"),IF(K130-J130&lt;0,CONCATENATE("BASELINE SHORTENED SINCE LAST QUARTER BY ",SUM(K130-J130)*-1," DAY/S")))))</f>
        <v/>
      </c>
    </row>
    <row r="131" spans="1:14" ht="31.5" customHeight="1" x14ac:dyDescent="0.25">
      <c r="A131" s="243" t="s">
        <v>605</v>
      </c>
      <c r="B131" s="152">
        <v>129</v>
      </c>
      <c r="C131" s="153" t="s">
        <v>1270</v>
      </c>
      <c r="D131" s="153"/>
      <c r="E131" s="153"/>
      <c r="F131" s="153"/>
      <c r="G131" s="462"/>
      <c r="H131" s="730" t="s">
        <v>147</v>
      </c>
      <c r="I131" s="1074" t="e">
        <f ca="1">IF(IF($I$1&lt;&gt;'GMPP Return'!$F$25,HLOOKUP('GMPP Return'!$C$25,'[5]1617-Q1'!$B$1:$HA$1000,B131,FALSE),INDIRECT("'" &amp; $C$1 &amp; "'!" &amp; C131))="","",IF($I$1&lt;&gt;'GMPP Return'!$F$25,HLOOKUP('GMPP Return'!$C$25,'[5]1617-Q1'!$B$1:$HA$1000,B131,FALSE),INDIRECT("'" &amp; $C$1 &amp; "'!" &amp; C131)))</f>
        <v>#N/A</v>
      </c>
      <c r="J131" s="1075" t="e">
        <f ca="1">IF(IF($J$1&lt;&gt;'GMPP Return'!$F$25,HLOOKUP('GMPP Return'!$C$25,'[5]1617-Q2'!$B$1:$HA$1000,B131,FALSE),INDIRECT("'" &amp; $C$1 &amp; "'!" &amp; C131))="","",IF($J$1&lt;&gt;'GMPP Return'!$F$25,HLOOKUP('GMPP Return'!$C$25,'[5]1617-Q2'!$B$1:$HA$1000,B131,FALSE),INDIRECT("'" &amp; $C$1 &amp; "'!" &amp; C131)))</f>
        <v>#N/A</v>
      </c>
      <c r="K131" s="374" t="str">
        <f ca="1">IF(IF($K$1&lt;&gt;'GMPP Return'!$F$25,HLOOKUP('GMPP Return'!$C$25,'[5]1617-Q3'!$B$1:$HA$1000,B131,FALSE),INDIRECT("'" &amp; $C$1 &amp; "'!" &amp; C131))="","",IF($K$1&lt;&gt;'GMPP Return'!$F$25,HLOOKUP('GMPP Return'!$C$25,'[5]1617-Q3'!$B$1:$HA$1000,B131,FALSE),INDIRECT("'" &amp; $C$1 &amp; "'!" &amp; C131)))</f>
        <v/>
      </c>
      <c r="L131" s="488" t="s">
        <v>2475</v>
      </c>
      <c r="M131" s="561"/>
      <c r="N131" s="342" t="str">
        <f ca="1">IF(K131="","",IF(K131-J131=0,"",IF(K131-J131&gt;0,CONCATENATE("APPROVED REBASELINE SLIPPED SINCE LAST QUARTER BY ",SUM(K131-J131)," DAY/S"),IF(K131-J131&lt;0,CONCATENATE("APPROVED REBASELINE SHORTENED SINCE LAST QUARTER BY ",SUM(K131-J131)*-1," DAY/S")))))</f>
        <v/>
      </c>
    </row>
    <row r="132" spans="1:14" ht="31.5" customHeight="1" x14ac:dyDescent="0.25">
      <c r="A132" s="243" t="s">
        <v>606</v>
      </c>
      <c r="B132" s="152">
        <v>130</v>
      </c>
      <c r="C132" s="153" t="s">
        <v>1271</v>
      </c>
      <c r="D132" s="153"/>
      <c r="E132" s="153"/>
      <c r="F132" s="153"/>
      <c r="G132" s="462"/>
      <c r="H132" s="730" t="s">
        <v>2257</v>
      </c>
      <c r="I132" s="1074" t="e">
        <f ca="1">IF(IF($I$1&lt;&gt;'GMPP Return'!$F$25,HLOOKUP('GMPP Return'!$C$25,'[5]1617-Q1'!$B$1:$HA$1000,B132,FALSE),INDIRECT("'" &amp; $C$1 &amp; "'!" &amp; C132))="","",IF($I$1&lt;&gt;'GMPP Return'!$F$25,HLOOKUP('GMPP Return'!$C$25,'[5]1617-Q1'!$B$1:$HA$1000,B132,FALSE),INDIRECT("'" &amp; $C$1 &amp; "'!" &amp; C132)))</f>
        <v>#N/A</v>
      </c>
      <c r="J132" s="1075" t="e">
        <f ca="1">IF(IF($J$1&lt;&gt;'GMPP Return'!$F$25,HLOOKUP('GMPP Return'!$C$25,'[5]1617-Q2'!$B$1:$HA$1000,B132,FALSE),INDIRECT("'" &amp; $C$1 &amp; "'!" &amp; C132))="","",IF($J$1&lt;&gt;'GMPP Return'!$F$25,HLOOKUP('GMPP Return'!$C$25,'[5]1617-Q2'!$B$1:$HA$1000,B132,FALSE),INDIRECT("'" &amp; $C$1 &amp; "'!" &amp; C132)))</f>
        <v>#N/A</v>
      </c>
      <c r="K132" s="374" t="str">
        <f ca="1">IF(IF($K$1&lt;&gt;'GMPP Return'!$F$25,HLOOKUP('GMPP Return'!$C$25,'[5]1617-Q3'!$B$1:$HA$1000,B132,FALSE),INDIRECT("'" &amp; $C$1 &amp; "'!" &amp; C132))="","",IF($K$1&lt;&gt;'GMPP Return'!$F$25,HLOOKUP('GMPP Return'!$C$25,'[5]1617-Q3'!$B$1:$HA$1000,B132,FALSE),INDIRECT("'" &amp; $C$1 &amp; "'!" &amp; C132)))</f>
        <v/>
      </c>
      <c r="L132" s="488" t="s">
        <v>2476</v>
      </c>
      <c r="M132" s="561"/>
      <c r="N132" s="342" t="str">
        <f ca="1">IF(K132="","",IF(K132-J132=0,"",IF(K132-J132&gt;0,CONCATENATE("FORECAST/ACTUAL SLIPPED SINCE LAST QUARTER BY ",SUM(K132-J132)," DAY/S"),IF(K132-J132&lt;0,CONCATENATE("FORECAST/ACTUAL SHORTENED SINCE LAST QUARTER BY ",SUM(K132-J132)*-1," DAY/S")))))</f>
        <v/>
      </c>
    </row>
    <row r="133" spans="1:14" ht="31.5" customHeight="1" x14ac:dyDescent="0.25">
      <c r="A133" s="243" t="s">
        <v>607</v>
      </c>
      <c r="B133" s="152">
        <v>131</v>
      </c>
      <c r="C133" s="153" t="s">
        <v>1272</v>
      </c>
      <c r="D133" s="152"/>
      <c r="E133" s="152"/>
      <c r="F133" s="152"/>
      <c r="G133" s="499"/>
      <c r="H133" s="730" t="s">
        <v>146</v>
      </c>
      <c r="I133" s="1074" t="e">
        <f ca="1">IF(IF($I$1&lt;&gt;'GMPP Return'!$F$25,HLOOKUP('GMPP Return'!$C$25,'[5]1617-Q1'!$B$1:$HA$1000,B133,FALSE),INDIRECT("'" &amp; $C$1 &amp; "'!" &amp; C133))="","",IF($I$1&lt;&gt;'GMPP Return'!$F$25,HLOOKUP('GMPP Return'!$C$25,'[5]1617-Q1'!$B$1:$HA$1000,B133,FALSE),INDIRECT("'" &amp; $C$1 &amp; "'!" &amp; C133)))</f>
        <v>#N/A</v>
      </c>
      <c r="J133" s="1076" t="e">
        <f ca="1">IF(IF($J$1&lt;&gt;'GMPP Return'!$F$25,HLOOKUP('GMPP Return'!$C$25,'[5]1617-Q2'!$B$1:$HA$1000,B133,FALSE),INDIRECT("'" &amp; $C$1 &amp; "'!" &amp; C133))="","",IF($J$1&lt;&gt;'GMPP Return'!$F$25,HLOOKUP('GMPP Return'!$C$25,'[5]1617-Q2'!$B$1:$HA$1000,B133,FALSE),INDIRECT("'" &amp; $C$1 &amp; "'!" &amp; C133)))</f>
        <v>#N/A</v>
      </c>
      <c r="K133" s="500" t="str">
        <f ca="1">IF(IF($K$1&lt;&gt;'GMPP Return'!$F$25,HLOOKUP('GMPP Return'!$C$25,'[5]1617-Q3'!$B$1:$HA$1000,B133,FALSE),INDIRECT("'" &amp; $C$1 &amp; "'!" &amp; C133))="","",IF($K$1&lt;&gt;'GMPP Return'!$F$25,HLOOKUP('GMPP Return'!$C$25,'[5]1617-Q3'!$B$1:$HA$1000,B133,FALSE),INDIRECT("'" &amp; $C$1 &amp; "'!" &amp; C133)))</f>
        <v>Project - End Date</v>
      </c>
      <c r="L133" s="501" t="s">
        <v>2477</v>
      </c>
      <c r="M133" s="302"/>
      <c r="N133" s="348"/>
    </row>
    <row r="134" spans="1:14" s="330" customFormat="1" ht="60" customHeight="1" thickBot="1" x14ac:dyDescent="0.3">
      <c r="A134" s="373" t="s">
        <v>608</v>
      </c>
      <c r="B134" s="372">
        <v>132</v>
      </c>
      <c r="C134" s="374" t="s">
        <v>1273</v>
      </c>
      <c r="D134" s="372"/>
      <c r="E134" s="372"/>
      <c r="F134" s="372"/>
      <c r="G134" s="499"/>
      <c r="H134" s="731" t="s">
        <v>2258</v>
      </c>
      <c r="I134" s="1074" t="e">
        <f ca="1">IF(IF($I$1&lt;&gt;'GMPP Return'!$F$25,HLOOKUP('GMPP Return'!$C$25,'[5]1617-Q1'!$B$1:$HA$1000,B134,FALSE),INDIRECT("'" &amp; $C$1 &amp; "'!" &amp; C134))="","",IF($I$1&lt;&gt;'GMPP Return'!$F$25,HLOOKUP('GMPP Return'!$C$25,'[5]1617-Q1'!$B$1:$HA$1000,B134,FALSE),INDIRECT("'" &amp; $C$1 &amp; "'!" &amp; C134)))</f>
        <v>#N/A</v>
      </c>
      <c r="J134" s="1076" t="e">
        <f ca="1">IF(IF($J$1&lt;&gt;'GMPP Return'!$F$25,HLOOKUP('GMPP Return'!$C$25,'[5]1617-Q2'!$B$1:$HA$1000,B134,FALSE),INDIRECT("'" &amp; $C$1 &amp; "'!" &amp; C134))="","",IF($J$1&lt;&gt;'GMPP Return'!$F$25,HLOOKUP('GMPP Return'!$C$25,'[5]1617-Q2'!$B$1:$HA$1000,B134,FALSE),INDIRECT("'" &amp; $C$1 &amp; "'!" &amp; C134)))</f>
        <v>#N/A</v>
      </c>
      <c r="K134" s="500" t="str">
        <f ca="1">IF(IF($K$1&lt;&gt;'GMPP Return'!$F$25,HLOOKUP('GMPP Return'!$C$25,'[5]1617-Q3'!$B$1:$HA$1000,B134,FALSE),INDIRECT("'" &amp; $C$1 &amp; "'!" &amp; C134))="","",IF($K$1&lt;&gt;'GMPP Return'!$F$25,HLOOKUP('GMPP Return'!$C$25,'[5]1617-Q3'!$B$1:$HA$1000,B134,FALSE),INDIRECT("'" &amp; $C$1 &amp; "'!" &amp; C134)))</f>
        <v/>
      </c>
      <c r="L134" s="501" t="s">
        <v>2478</v>
      </c>
      <c r="M134" s="171"/>
      <c r="N134" s="342" t="str">
        <f ca="1">IF(K134="","",IF(K134&lt;&gt;J134,"CHANGED SINCE LAST QUARTER",""))</f>
        <v/>
      </c>
    </row>
    <row r="135" spans="1:14" s="330" customFormat="1" ht="31.5" customHeight="1" x14ac:dyDescent="0.25">
      <c r="A135" s="373" t="s">
        <v>609</v>
      </c>
      <c r="B135" s="372">
        <v>133</v>
      </c>
      <c r="C135" s="374" t="s">
        <v>1274</v>
      </c>
      <c r="D135" s="372"/>
      <c r="E135" s="372"/>
      <c r="F135" s="372"/>
      <c r="G135" s="499"/>
      <c r="H135" s="731" t="s">
        <v>2270</v>
      </c>
      <c r="I135" s="1074" t="e">
        <f ca="1">IF(IF($I$1&lt;&gt;'GMPP Return'!$F$25,HLOOKUP('GMPP Return'!$C$25,'[5]1617-Q1'!$B$1:$HA$1000,B135,FALSE),INDIRECT("'" &amp; $C$1 &amp; "'!" &amp; C135))="","",IF($I$1&lt;&gt;'GMPP Return'!$F$25,HLOOKUP('GMPP Return'!$C$25,'[5]1617-Q1'!$B$1:$HA$1000,B135,FALSE),INDIRECT("'" &amp; $C$1 &amp; "'!" &amp; C135)))</f>
        <v>#N/A</v>
      </c>
      <c r="J135" s="1076" t="e">
        <f ca="1">IF(IF($J$1&lt;&gt;'GMPP Return'!$F$25,HLOOKUP('GMPP Return'!$C$25,'[5]1617-Q2'!$B$1:$HA$1000,B135,FALSE),INDIRECT("'" &amp; $C$1 &amp; "'!" &amp; C135))="","",IF($J$1&lt;&gt;'GMPP Return'!$F$25,HLOOKUP('GMPP Return'!$C$25,'[5]1617-Q2'!$B$1:$HA$1000,B135,FALSE),INDIRECT("'" &amp; $C$1 &amp; "'!" &amp; C135)))</f>
        <v>#N/A</v>
      </c>
      <c r="K135" s="500" t="str">
        <f ca="1">IF(IF($K$1&lt;&gt;'GMPP Return'!$F$25,HLOOKUP('GMPP Return'!$C$25,'[5]1617-Q3'!$B$1:$HA$1000,B135,FALSE),INDIRECT("'" &amp; $C$1 &amp; "'!" &amp; C135))="","",IF($K$1&lt;&gt;'GMPP Return'!$F$25,HLOOKUP('GMPP Return'!$C$25,'[5]1617-Q3'!$B$1:$HA$1000,B135,FALSE),INDIRECT("'" &amp; $C$1 &amp; "'!" &amp; C135)))</f>
        <v>Business Case End Date</v>
      </c>
      <c r="L135" s="501" t="s">
        <v>2479</v>
      </c>
      <c r="M135" s="171"/>
      <c r="N135" s="347"/>
    </row>
    <row r="136" spans="1:14" ht="31.5" customHeight="1" x14ac:dyDescent="0.25">
      <c r="A136" s="243" t="s">
        <v>610</v>
      </c>
      <c r="B136" s="152">
        <v>134</v>
      </c>
      <c r="C136" s="153" t="s">
        <v>1275</v>
      </c>
      <c r="D136" s="153"/>
      <c r="E136" s="153"/>
      <c r="F136" s="153"/>
      <c r="G136" s="462"/>
      <c r="H136" s="730" t="s">
        <v>62</v>
      </c>
      <c r="I136" s="1074" t="e">
        <f ca="1">IF(IF($I$1&lt;&gt;'GMPP Return'!$F$25,HLOOKUP('GMPP Return'!$C$25,'[5]1617-Q1'!$B$1:$HA$1000,B136,FALSE),INDIRECT("'" &amp; $C$1 &amp; "'!" &amp; C136))="","",IF($I$1&lt;&gt;'GMPP Return'!$F$25,HLOOKUP('GMPP Return'!$C$25,'[5]1617-Q1'!$B$1:$HA$1000,B136,FALSE),INDIRECT("'" &amp; $C$1 &amp; "'!" &amp; C136)))</f>
        <v>#N/A</v>
      </c>
      <c r="J136" s="1075" t="e">
        <f ca="1">IF(IF($J$1&lt;&gt;'GMPP Return'!$F$25,HLOOKUP('GMPP Return'!$C$25,'[5]1617-Q2'!$B$1:$HA$1000,B136,FALSE),INDIRECT("'" &amp; $C$1 &amp; "'!" &amp; C136))="","",IF($J$1&lt;&gt;'GMPP Return'!$F$25,HLOOKUP('GMPP Return'!$C$25,'[5]1617-Q2'!$B$1:$HA$1000,B136,FALSE),INDIRECT("'" &amp; $C$1 &amp; "'!" &amp; C136)))</f>
        <v>#N/A</v>
      </c>
      <c r="K136" s="374" t="str">
        <f ca="1">IF(IF($K$1&lt;&gt;'GMPP Return'!$F$25,HLOOKUP('GMPP Return'!$C$25,'[5]1617-Q3'!$B$1:$HA$1000,B136,FALSE),INDIRECT("'" &amp; $C$1 &amp; "'!" &amp; C136))="","",IF($K$1&lt;&gt;'GMPP Return'!$F$25,HLOOKUP('GMPP Return'!$C$25,'[5]1617-Q3'!$B$1:$HA$1000,B136,FALSE),INDIRECT("'" &amp; $C$1 &amp; "'!" &amp; C136)))</f>
        <v/>
      </c>
      <c r="L136" s="488" t="s">
        <v>2480</v>
      </c>
      <c r="M136" s="561"/>
      <c r="N136" s="342" t="str">
        <f ca="1">IF(K136="","",IF(K136-J136=0,"",IF(K136-J136&gt;0,CONCATENATE("BASELINE SLIPPED SINCE LAST QUARTER BY ",SUM(K136-J136)," DAY/S"),IF(K136-J136&lt;0,CONCATENATE("BASELINE SHORTENED SINCE LAST QUARTER BY ",SUM(K136-J136)*-1," DAY/S")))))</f>
        <v/>
      </c>
    </row>
    <row r="137" spans="1:14" ht="31.5" customHeight="1" x14ac:dyDescent="0.25">
      <c r="A137" s="243" t="s">
        <v>611</v>
      </c>
      <c r="B137" s="152">
        <v>135</v>
      </c>
      <c r="C137" s="153" t="s">
        <v>1276</v>
      </c>
      <c r="D137" s="153"/>
      <c r="E137" s="153"/>
      <c r="F137" s="153"/>
      <c r="G137" s="462"/>
      <c r="H137" s="730" t="s">
        <v>147</v>
      </c>
      <c r="I137" s="1074" t="e">
        <f ca="1">IF(IF($I$1&lt;&gt;'GMPP Return'!$F$25,HLOOKUP('GMPP Return'!$C$25,'[5]1617-Q1'!$B$1:$HA$1000,B137,FALSE),INDIRECT("'" &amp; $C$1 &amp; "'!" &amp; C137))="","",IF($I$1&lt;&gt;'GMPP Return'!$F$25,HLOOKUP('GMPP Return'!$C$25,'[5]1617-Q1'!$B$1:$HA$1000,B137,FALSE),INDIRECT("'" &amp; $C$1 &amp; "'!" &amp; C137)))</f>
        <v>#N/A</v>
      </c>
      <c r="J137" s="1075" t="e">
        <f ca="1">IF(IF($J$1&lt;&gt;'GMPP Return'!$F$25,HLOOKUP('GMPP Return'!$C$25,'[5]1617-Q2'!$B$1:$HA$1000,B137,FALSE),INDIRECT("'" &amp; $C$1 &amp; "'!" &amp; C137))="","",IF($J$1&lt;&gt;'GMPP Return'!$F$25,HLOOKUP('GMPP Return'!$C$25,'[5]1617-Q2'!$B$1:$HA$1000,B137,FALSE),INDIRECT("'" &amp; $C$1 &amp; "'!" &amp; C137)))</f>
        <v>#N/A</v>
      </c>
      <c r="K137" s="374" t="str">
        <f ca="1">IF(IF($K$1&lt;&gt;'GMPP Return'!$F$25,HLOOKUP('GMPP Return'!$C$25,'[5]1617-Q3'!$B$1:$HA$1000,B137,FALSE),INDIRECT("'" &amp; $C$1 &amp; "'!" &amp; C137))="","",IF($K$1&lt;&gt;'GMPP Return'!$F$25,HLOOKUP('GMPP Return'!$C$25,'[5]1617-Q3'!$B$1:$HA$1000,B137,FALSE),INDIRECT("'" &amp; $C$1 &amp; "'!" &amp; C137)))</f>
        <v/>
      </c>
      <c r="L137" s="488" t="s">
        <v>2481</v>
      </c>
      <c r="M137" s="561"/>
      <c r="N137" s="342" t="str">
        <f ca="1">IF(K137="","",IF(K137-J137=0,"",IF(K137-J137&gt;0,CONCATENATE("APPROVED REBASELINE SLIPPED SINCE LAST QUARTER BY ",SUM(K137-J137)," DAY/S"),IF(K137-J137&lt;0,CONCATENATE("APPROVED REBASELINE SHORTENED SINCE LAST QUARTER BY ",SUM(K137-J137)*-1," DAY/S")))))</f>
        <v/>
      </c>
    </row>
    <row r="138" spans="1:14" ht="31.5" customHeight="1" x14ac:dyDescent="0.25">
      <c r="A138" s="243" t="s">
        <v>612</v>
      </c>
      <c r="B138" s="152">
        <v>136</v>
      </c>
      <c r="C138" s="153" t="s">
        <v>1277</v>
      </c>
      <c r="D138" s="153"/>
      <c r="E138" s="153"/>
      <c r="F138" s="153"/>
      <c r="G138" s="462"/>
      <c r="H138" s="730" t="s">
        <v>2257</v>
      </c>
      <c r="I138" s="1074" t="e">
        <f ca="1">IF(IF($I$1&lt;&gt;'GMPP Return'!$F$25,HLOOKUP('GMPP Return'!$C$25,'[5]1617-Q1'!$B$1:$HA$1000,B138,FALSE),INDIRECT("'" &amp; $C$1 &amp; "'!" &amp; C138))="","",IF($I$1&lt;&gt;'GMPP Return'!$F$25,HLOOKUP('GMPP Return'!$C$25,'[5]1617-Q1'!$B$1:$HA$1000,B138,FALSE),INDIRECT("'" &amp; $C$1 &amp; "'!" &amp; C138)))</f>
        <v>#N/A</v>
      </c>
      <c r="J138" s="1075" t="e">
        <f ca="1">IF(IF($J$1&lt;&gt;'GMPP Return'!$F$25,HLOOKUP('GMPP Return'!$C$25,'[5]1617-Q2'!$B$1:$HA$1000,B138,FALSE),INDIRECT("'" &amp; $C$1 &amp; "'!" &amp; C138))="","",IF($J$1&lt;&gt;'GMPP Return'!$F$25,HLOOKUP('GMPP Return'!$C$25,'[5]1617-Q2'!$B$1:$HA$1000,B138,FALSE),INDIRECT("'" &amp; $C$1 &amp; "'!" &amp; C138)))</f>
        <v>#N/A</v>
      </c>
      <c r="K138" s="374" t="str">
        <f ca="1">IF(IF($K$1&lt;&gt;'GMPP Return'!$F$25,HLOOKUP('GMPP Return'!$C$25,'[5]1617-Q3'!$B$1:$HA$1000,B138,FALSE),INDIRECT("'" &amp; $C$1 &amp; "'!" &amp; C138))="","",IF($K$1&lt;&gt;'GMPP Return'!$F$25,HLOOKUP('GMPP Return'!$C$25,'[5]1617-Q3'!$B$1:$HA$1000,B138,FALSE),INDIRECT("'" &amp; $C$1 &amp; "'!" &amp; C138)))</f>
        <v/>
      </c>
      <c r="L138" s="488" t="s">
        <v>2482</v>
      </c>
      <c r="M138" s="561"/>
      <c r="N138" s="342" t="str">
        <f ca="1">IF(K138="","",IF(K138-J138=0,"",IF(K138-J138&gt;0,CONCATENATE("FORECAST/ACTUAL SLIPPED SINCE LAST QUARTER BY ",SUM(K138-J138)," DAY/S"),IF(K138-J138&lt;0,CONCATENATE("FORECAST/ACTUAL SHORTENED SINCE LAST QUARTER BY ",SUM(K138-J138)*-1," DAY/S")))))</f>
        <v/>
      </c>
    </row>
    <row r="139" spans="1:14" ht="31.5" customHeight="1" x14ac:dyDescent="0.25">
      <c r="A139" s="243" t="s">
        <v>613</v>
      </c>
      <c r="B139" s="152">
        <v>137</v>
      </c>
      <c r="C139" s="153" t="s">
        <v>1278</v>
      </c>
      <c r="D139" s="152"/>
      <c r="E139" s="152"/>
      <c r="F139" s="152"/>
      <c r="G139" s="499"/>
      <c r="H139" s="730" t="s">
        <v>146</v>
      </c>
      <c r="I139" s="1074" t="e">
        <f ca="1">IF(IF($I$1&lt;&gt;'GMPP Return'!$F$25,HLOOKUP('GMPP Return'!$C$25,'[5]1617-Q1'!$B$1:$HA$1000,B139,FALSE),INDIRECT("'" &amp; $C$1 &amp; "'!" &amp; C139))="","",IF($I$1&lt;&gt;'GMPP Return'!$F$25,HLOOKUP('GMPP Return'!$C$25,'[5]1617-Q1'!$B$1:$HA$1000,B139,FALSE),INDIRECT("'" &amp; $C$1 &amp; "'!" &amp; C139)))</f>
        <v>#N/A</v>
      </c>
      <c r="J139" s="1076" t="e">
        <f ca="1">IF(IF($J$1&lt;&gt;'GMPP Return'!$F$25,HLOOKUP('GMPP Return'!$C$25,'[5]1617-Q2'!$B$1:$HA$1000,B139,FALSE),INDIRECT("'" &amp; $C$1 &amp; "'!" &amp; C139))="","",IF($J$1&lt;&gt;'GMPP Return'!$F$25,HLOOKUP('GMPP Return'!$C$25,'[5]1617-Q2'!$B$1:$HA$1000,B139,FALSE),INDIRECT("'" &amp; $C$1 &amp; "'!" &amp; C139)))</f>
        <v>#N/A</v>
      </c>
      <c r="K139" s="500" t="str">
        <f ca="1">IF(IF($K$1&lt;&gt;'GMPP Return'!$F$25,HLOOKUP('GMPP Return'!$C$25,'[5]1617-Q3'!$B$1:$HA$1000,B139,FALSE),INDIRECT("'" &amp; $C$1 &amp; "'!" &amp; C139))="","",IF($K$1&lt;&gt;'GMPP Return'!$F$25,HLOOKUP('GMPP Return'!$C$25,'[5]1617-Q3'!$B$1:$HA$1000,B139,FALSE),INDIRECT("'" &amp; $C$1 &amp; "'!" &amp; C139)))</f>
        <v>Business Case - End Date</v>
      </c>
      <c r="L139" s="501" t="s">
        <v>2483</v>
      </c>
      <c r="M139" s="302"/>
      <c r="N139" s="348"/>
    </row>
    <row r="140" spans="1:14" s="330" customFormat="1" ht="60" customHeight="1" thickBot="1" x14ac:dyDescent="0.3">
      <c r="A140" s="373" t="s">
        <v>614</v>
      </c>
      <c r="B140" s="372">
        <v>138</v>
      </c>
      <c r="C140" s="374" t="s">
        <v>1279</v>
      </c>
      <c r="D140" s="372"/>
      <c r="E140" s="372"/>
      <c r="F140" s="372"/>
      <c r="G140" s="499"/>
      <c r="H140" s="731" t="s">
        <v>2258</v>
      </c>
      <c r="I140" s="1074" t="e">
        <f ca="1">IF(IF($I$1&lt;&gt;'GMPP Return'!$F$25,HLOOKUP('GMPP Return'!$C$25,'[5]1617-Q1'!$B$1:$HA$1000,B140,FALSE),INDIRECT("'" &amp; $C$1 &amp; "'!" &amp; C140))="","",IF($I$1&lt;&gt;'GMPP Return'!$F$25,HLOOKUP('GMPP Return'!$C$25,'[5]1617-Q1'!$B$1:$HA$1000,B140,FALSE),INDIRECT("'" &amp; $C$1 &amp; "'!" &amp; C140)))</f>
        <v>#N/A</v>
      </c>
      <c r="J140" s="1076" t="e">
        <f ca="1">IF(IF($J$1&lt;&gt;'GMPP Return'!$F$25,HLOOKUP('GMPP Return'!$C$25,'[5]1617-Q2'!$B$1:$HA$1000,B140,FALSE),INDIRECT("'" &amp; $C$1 &amp; "'!" &amp; C140))="","",IF($J$1&lt;&gt;'GMPP Return'!$F$25,HLOOKUP('GMPP Return'!$C$25,'[5]1617-Q2'!$B$1:$HA$1000,B140,FALSE),INDIRECT("'" &amp; $C$1 &amp; "'!" &amp; C140)))</f>
        <v>#N/A</v>
      </c>
      <c r="K140" s="500" t="str">
        <f ca="1">IF(IF($K$1&lt;&gt;'GMPP Return'!$F$25,HLOOKUP('GMPP Return'!$C$25,'[5]1617-Q3'!$B$1:$HA$1000,B140,FALSE),INDIRECT("'" &amp; $C$1 &amp; "'!" &amp; C140))="","",IF($K$1&lt;&gt;'GMPP Return'!$F$25,HLOOKUP('GMPP Return'!$C$25,'[5]1617-Q3'!$B$1:$HA$1000,B140,FALSE),INDIRECT("'" &amp; $C$1 &amp; "'!" &amp; C140)))</f>
        <v/>
      </c>
      <c r="L140" s="501" t="s">
        <v>2484</v>
      </c>
      <c r="M140" s="171"/>
      <c r="N140" s="342" t="str">
        <f ca="1">IF(K140="","",IF(K140&lt;&gt;J140,"CHANGED SINCE LAST QUARTER",""))</f>
        <v/>
      </c>
    </row>
    <row r="141" spans="1:14" s="330" customFormat="1" ht="31.5" customHeight="1" x14ac:dyDescent="0.25">
      <c r="A141" s="373" t="s">
        <v>615</v>
      </c>
      <c r="B141" s="372">
        <v>139</v>
      </c>
      <c r="C141" s="374" t="s">
        <v>1280</v>
      </c>
      <c r="D141" s="372"/>
      <c r="E141" s="372"/>
      <c r="F141" s="372"/>
      <c r="G141" s="499"/>
      <c r="H141" s="1104" t="s">
        <v>2248</v>
      </c>
      <c r="I141" s="1105" t="e">
        <f ca="1">IF(IF($I$1&lt;&gt;'GMPP Return'!$F$25,HLOOKUP('GMPP Return'!$C$25,'[5]1617-Q1'!$B$1:$HA$1000,B141,FALSE),INDIRECT("'" &amp; $C$1 &amp; "'!" &amp; C141))="","",IF($I$1&lt;&gt;'GMPP Return'!$F$25,HLOOKUP('GMPP Return'!$C$25,'[5]1617-Q1'!$B$1:$HA$1000,B141,FALSE),INDIRECT("'" &amp; $C$1 &amp; "'!" &amp; C141)))</f>
        <v>#N/A</v>
      </c>
      <c r="J141" s="1106" t="e">
        <f ca="1">IF(IF($J$1&lt;&gt;'GMPP Return'!$F$25,HLOOKUP('GMPP Return'!$C$25,'[5]1617-Q2'!$B$1:$HA$1000,B141,FALSE),INDIRECT("'" &amp; $C$1 &amp; "'!" &amp; C141))="","",IF($J$1&lt;&gt;'GMPP Return'!$F$25,HLOOKUP('GMPP Return'!$C$25,'[5]1617-Q2'!$B$1:$HA$1000,B141,FALSE),INDIRECT("'" &amp; $C$1 &amp; "'!" &amp; C141)))</f>
        <v>#N/A</v>
      </c>
      <c r="K141" s="1107" t="str">
        <f ca="1">IF(IF($K$1&lt;&gt;'GMPP Return'!$F$25,HLOOKUP('GMPP Return'!$C$25,'[5]1617-Q3'!$B$1:$HA$1000,B141,FALSE),INDIRECT("'" &amp; $C$1 &amp; "'!" &amp; C141))="","",IF($K$1&lt;&gt;'GMPP Return'!$F$25,HLOOKUP('GMPP Return'!$C$25,'[5]1617-Q3'!$B$1:$HA$1000,B141,FALSE),INDIRECT("'" &amp; $C$1 &amp; "'!" &amp; C141)))</f>
        <v/>
      </c>
      <c r="L141" s="501" t="s">
        <v>2485</v>
      </c>
      <c r="M141" s="171"/>
      <c r="N141" s="344" t="str">
        <f ca="1">IF(K141="","",IF(K141&lt;&gt;J141,"CHANGED SINCE LAST QUARTER",""))</f>
        <v/>
      </c>
    </row>
    <row r="142" spans="1:14" ht="31.5" customHeight="1" x14ac:dyDescent="0.25">
      <c r="A142" s="243" t="s">
        <v>616</v>
      </c>
      <c r="B142" s="152">
        <v>140</v>
      </c>
      <c r="C142" s="153" t="s">
        <v>1281</v>
      </c>
      <c r="D142" s="153"/>
      <c r="E142" s="153"/>
      <c r="F142" s="153"/>
      <c r="G142" s="462"/>
      <c r="H142" s="1108" t="s">
        <v>62</v>
      </c>
      <c r="I142" s="1105" t="e">
        <f ca="1">IF(IF($I$1&lt;&gt;'GMPP Return'!$F$25,HLOOKUP('GMPP Return'!$C$25,'[5]1617-Q1'!$B$1:$HA$1000,B142,FALSE),INDIRECT("'" &amp; $C$1 &amp; "'!" &amp; C142))="","",IF($I$1&lt;&gt;'GMPP Return'!$F$25,HLOOKUP('GMPP Return'!$C$25,'[5]1617-Q1'!$B$1:$HA$1000,B142,FALSE),INDIRECT("'" &amp; $C$1 &amp; "'!" &amp; C142)))</f>
        <v>#N/A</v>
      </c>
      <c r="J142" s="1109" t="e">
        <f ca="1">IF(IF($J$1&lt;&gt;'GMPP Return'!$F$25,HLOOKUP('GMPP Return'!$C$25,'[5]1617-Q2'!$B$1:$HA$1000,B142,FALSE),INDIRECT("'" &amp; $C$1 &amp; "'!" &amp; C142))="","",IF($J$1&lt;&gt;'GMPP Return'!$F$25,HLOOKUP('GMPP Return'!$C$25,'[5]1617-Q2'!$B$1:$HA$1000,B142,FALSE),INDIRECT("'" &amp; $C$1 &amp; "'!" &amp; C142)))</f>
        <v>#N/A</v>
      </c>
      <c r="K142" s="383" t="str">
        <f ca="1">IF(IF($K$1&lt;&gt;'GMPP Return'!$F$25,HLOOKUP('GMPP Return'!$C$25,'[5]1617-Q3'!$B$1:$HA$1000,B142,FALSE),INDIRECT("'" &amp; $C$1 &amp; "'!" &amp; C142))="","",IF($K$1&lt;&gt;'GMPP Return'!$F$25,HLOOKUP('GMPP Return'!$C$25,'[5]1617-Q3'!$B$1:$HA$1000,B142,FALSE),INDIRECT("'" &amp; $C$1 &amp; "'!" &amp; C142)))</f>
        <v/>
      </c>
      <c r="L142" s="488" t="s">
        <v>2486</v>
      </c>
      <c r="M142" s="561"/>
      <c r="N142" s="342" t="str">
        <f ca="1">IF(K142="","",IF(K142-J142=0,"",IF(K142-J142&gt;0,CONCATENATE("BASELINE SLIPPED SINCE LAST QUARTER BY ",SUM(K142-J142)," DAY/S"),IF(K142-J142&lt;0,CONCATENATE("BASELINE SHORTENED SINCE LAST QUARTER BY ",SUM(K142-J142)*-1," DAY/S")))))</f>
        <v/>
      </c>
    </row>
    <row r="143" spans="1:14" ht="31.5" customHeight="1" x14ac:dyDescent="0.25">
      <c r="A143" s="243" t="s">
        <v>617</v>
      </c>
      <c r="B143" s="152">
        <v>141</v>
      </c>
      <c r="C143" s="153" t="s">
        <v>1282</v>
      </c>
      <c r="D143" s="153"/>
      <c r="E143" s="153"/>
      <c r="F143" s="153"/>
      <c r="G143" s="462"/>
      <c r="H143" s="1108" t="s">
        <v>147</v>
      </c>
      <c r="I143" s="1105" t="e">
        <f ca="1">IF(IF($I$1&lt;&gt;'GMPP Return'!$F$25,HLOOKUP('GMPP Return'!$C$25,'[5]1617-Q1'!$B$1:$HA$1000,B143,FALSE),INDIRECT("'" &amp; $C$1 &amp; "'!" &amp; C143))="","",IF($I$1&lt;&gt;'GMPP Return'!$F$25,HLOOKUP('GMPP Return'!$C$25,'[5]1617-Q1'!$B$1:$HA$1000,B143,FALSE),INDIRECT("'" &amp; $C$1 &amp; "'!" &amp; C143)))</f>
        <v>#N/A</v>
      </c>
      <c r="J143" s="1109" t="e">
        <f ca="1">IF(IF($J$1&lt;&gt;'GMPP Return'!$F$25,HLOOKUP('GMPP Return'!$C$25,'[5]1617-Q2'!$B$1:$HA$1000,B143,FALSE),INDIRECT("'" &amp; $C$1 &amp; "'!" &amp; C143))="","",IF($J$1&lt;&gt;'GMPP Return'!$F$25,HLOOKUP('GMPP Return'!$C$25,'[5]1617-Q2'!$B$1:$HA$1000,B143,FALSE),INDIRECT("'" &amp; $C$1 &amp; "'!" &amp; C143)))</f>
        <v>#N/A</v>
      </c>
      <c r="K143" s="383" t="str">
        <f ca="1">IF(IF($K$1&lt;&gt;'GMPP Return'!$F$25,HLOOKUP('GMPP Return'!$C$25,'[5]1617-Q3'!$B$1:$HA$1000,B143,FALSE),INDIRECT("'" &amp; $C$1 &amp; "'!" &amp; C143))="","",IF($K$1&lt;&gt;'GMPP Return'!$F$25,HLOOKUP('GMPP Return'!$C$25,'[5]1617-Q3'!$B$1:$HA$1000,B143,FALSE),INDIRECT("'" &amp; $C$1 &amp; "'!" &amp; C143)))</f>
        <v/>
      </c>
      <c r="L143" s="488" t="s">
        <v>2487</v>
      </c>
      <c r="M143" s="561"/>
      <c r="N143" s="342" t="str">
        <f ca="1">IF(K143="","",IF(K143-J143=0,"",IF(K143-J143&gt;0,CONCATENATE("APPROVED REBASELINE SLIPPED SINCE LAST QUARTER BY ",SUM(K143-J143)," DAY/S"),IF(K143-J143&lt;0,CONCATENATE("APPROVED REBASELINE SHORTENED SINCE LAST QUARTER BY ",SUM(K143-J143)*-1," DAY/S")))))</f>
        <v/>
      </c>
    </row>
    <row r="144" spans="1:14" ht="31.5" customHeight="1" x14ac:dyDescent="0.25">
      <c r="A144" s="243" t="s">
        <v>618</v>
      </c>
      <c r="B144" s="152">
        <v>142</v>
      </c>
      <c r="C144" s="153" t="s">
        <v>1283</v>
      </c>
      <c r="D144" s="153"/>
      <c r="E144" s="153"/>
      <c r="F144" s="153"/>
      <c r="G144" s="462"/>
      <c r="H144" s="1108" t="s">
        <v>2257</v>
      </c>
      <c r="I144" s="1105" t="e">
        <f ca="1">IF(IF($I$1&lt;&gt;'GMPP Return'!$F$25,HLOOKUP('GMPP Return'!$C$25,'[5]1617-Q1'!$B$1:$HA$1000,B144,FALSE),INDIRECT("'" &amp; $C$1 &amp; "'!" &amp; C144))="","",IF($I$1&lt;&gt;'GMPP Return'!$F$25,HLOOKUP('GMPP Return'!$C$25,'[5]1617-Q1'!$B$1:$HA$1000,B144,FALSE),INDIRECT("'" &amp; $C$1 &amp; "'!" &amp; C144)))</f>
        <v>#N/A</v>
      </c>
      <c r="J144" s="1109" t="e">
        <f ca="1">IF(IF($J$1&lt;&gt;'GMPP Return'!$F$25,HLOOKUP('GMPP Return'!$C$25,'[5]1617-Q2'!$B$1:$HA$1000,B144,FALSE),INDIRECT("'" &amp; $C$1 &amp; "'!" &amp; C144))="","",IF($J$1&lt;&gt;'GMPP Return'!$F$25,HLOOKUP('GMPP Return'!$C$25,'[5]1617-Q2'!$B$1:$HA$1000,B144,FALSE),INDIRECT("'" &amp; $C$1 &amp; "'!" &amp; C144)))</f>
        <v>#N/A</v>
      </c>
      <c r="K144" s="383" t="str">
        <f ca="1">IF(IF($K$1&lt;&gt;'GMPP Return'!$F$25,HLOOKUP('GMPP Return'!$C$25,'[5]1617-Q3'!$B$1:$HA$1000,B144,FALSE),INDIRECT("'" &amp; $C$1 &amp; "'!" &amp; C144))="","",IF($K$1&lt;&gt;'GMPP Return'!$F$25,HLOOKUP('GMPP Return'!$C$25,'[5]1617-Q3'!$B$1:$HA$1000,B144,FALSE),INDIRECT("'" &amp; $C$1 &amp; "'!" &amp; C144)))</f>
        <v/>
      </c>
      <c r="L144" s="488" t="s">
        <v>2488</v>
      </c>
      <c r="M144" s="561"/>
      <c r="N144" s="342" t="str">
        <f ca="1">IF(K144="","",IF(K144-J144=0,"",IF(K144-J144&gt;0,CONCATENATE("FORECAST/ACTUAL SLIPPED SINCE LAST QUARTER BY ",SUM(K144-J144)," DAY/S"),IF(K144-J144&lt;0,CONCATENATE("FORECAST/ACTUAL SHORTENED SINCE LAST QUARTER BY ",SUM(K144-J144)*-1," DAY/S")))))</f>
        <v/>
      </c>
    </row>
    <row r="145" spans="1:14" ht="31.5" customHeight="1" x14ac:dyDescent="0.25">
      <c r="A145" s="243" t="s">
        <v>619</v>
      </c>
      <c r="B145" s="152">
        <v>143</v>
      </c>
      <c r="C145" s="153" t="s">
        <v>1284</v>
      </c>
      <c r="D145" s="152"/>
      <c r="E145" s="152"/>
      <c r="F145" s="152"/>
      <c r="G145" s="499"/>
      <c r="H145" s="1108" t="s">
        <v>146</v>
      </c>
      <c r="I145" s="1105" t="e">
        <f ca="1">IF(IF($I$1&lt;&gt;'GMPP Return'!$F$25,HLOOKUP('GMPP Return'!$C$25,'[5]1617-Q1'!$B$1:$HA$1000,B145,FALSE),INDIRECT("'" &amp; $C$1 &amp; "'!" &amp; C145))="","",IF($I$1&lt;&gt;'GMPP Return'!$F$25,HLOOKUP('GMPP Return'!$C$25,'[5]1617-Q1'!$B$1:$HA$1000,B145,FALSE),INDIRECT("'" &amp; $C$1 &amp; "'!" &amp; C145)))</f>
        <v>#N/A</v>
      </c>
      <c r="J145" s="1106" t="e">
        <f ca="1">IF(IF($J$1&lt;&gt;'GMPP Return'!$F$25,HLOOKUP('GMPP Return'!$C$25,'[5]1617-Q2'!$B$1:$HA$1000,B145,FALSE),INDIRECT("'" &amp; $C$1 &amp; "'!" &amp; C145))="","",IF($J$1&lt;&gt;'GMPP Return'!$F$25,HLOOKUP('GMPP Return'!$C$25,'[5]1617-Q2'!$B$1:$HA$1000,B145,FALSE),INDIRECT("'" &amp; $C$1 &amp; "'!" &amp; C145)))</f>
        <v>#N/A</v>
      </c>
      <c r="K145" s="1107" t="str">
        <f ca="1">IF(IF($K$1&lt;&gt;'GMPP Return'!$F$25,HLOOKUP('GMPP Return'!$C$25,'[5]1617-Q3'!$B$1:$HA$1000,B145,FALSE),INDIRECT("'" &amp; $C$1 &amp; "'!" &amp; C145))="","",IF($K$1&lt;&gt;'GMPP Return'!$F$25,HLOOKUP('GMPP Return'!$C$25,'[5]1617-Q3'!$B$1:$HA$1000,B145,FALSE),INDIRECT("'" &amp; $C$1 &amp; "'!" &amp; C145)))</f>
        <v/>
      </c>
      <c r="L145" s="501" t="s">
        <v>2489</v>
      </c>
      <c r="M145" s="302"/>
      <c r="N145" s="342" t="str">
        <f ca="1">IF(K145="","",IF(K145&lt;&gt;J145,"CHANGED SINCE LAST QUARTER",""))</f>
        <v/>
      </c>
    </row>
    <row r="146" spans="1:14" s="330" customFormat="1" ht="60" customHeight="1" thickBot="1" x14ac:dyDescent="0.3">
      <c r="A146" s="373" t="s">
        <v>620</v>
      </c>
      <c r="B146" s="372">
        <v>144</v>
      </c>
      <c r="C146" s="374" t="s">
        <v>1285</v>
      </c>
      <c r="D146" s="372"/>
      <c r="E146" s="372"/>
      <c r="F146" s="372"/>
      <c r="G146" s="499"/>
      <c r="H146" s="1104" t="s">
        <v>2258</v>
      </c>
      <c r="I146" s="1105" t="e">
        <f ca="1">IF(IF($I$1&lt;&gt;'GMPP Return'!$F$25,HLOOKUP('GMPP Return'!$C$25,'[5]1617-Q1'!$B$1:$HA$1000,B146,FALSE),INDIRECT("'" &amp; $C$1 &amp; "'!" &amp; C146))="","",IF($I$1&lt;&gt;'GMPP Return'!$F$25,HLOOKUP('GMPP Return'!$C$25,'[5]1617-Q1'!$B$1:$HA$1000,B146,FALSE),INDIRECT("'" &amp; $C$1 &amp; "'!" &amp; C146)))</f>
        <v>#N/A</v>
      </c>
      <c r="J146" s="1106" t="e">
        <f ca="1">IF(IF($J$1&lt;&gt;'GMPP Return'!$F$25,HLOOKUP('GMPP Return'!$C$25,'[5]1617-Q2'!$B$1:$HA$1000,B146,FALSE),INDIRECT("'" &amp; $C$1 &amp; "'!" &amp; C146))="","",IF($J$1&lt;&gt;'GMPP Return'!$F$25,HLOOKUP('GMPP Return'!$C$25,'[5]1617-Q2'!$B$1:$HA$1000,B146,FALSE),INDIRECT("'" &amp; $C$1 &amp; "'!" &amp; C146)))</f>
        <v>#N/A</v>
      </c>
      <c r="K146" s="1107" t="str">
        <f ca="1">IF(IF($K$1&lt;&gt;'GMPP Return'!$F$25,HLOOKUP('GMPP Return'!$C$25,'[5]1617-Q3'!$B$1:$HA$1000,B146,FALSE),INDIRECT("'" &amp; $C$1 &amp; "'!" &amp; C146))="","",IF($K$1&lt;&gt;'GMPP Return'!$F$25,HLOOKUP('GMPP Return'!$C$25,'[5]1617-Q3'!$B$1:$HA$1000,B146,FALSE),INDIRECT("'" &amp; $C$1 &amp; "'!" &amp; C146)))</f>
        <v/>
      </c>
      <c r="L146" s="501" t="s">
        <v>2490</v>
      </c>
      <c r="M146" s="171"/>
      <c r="N146" s="343" t="str">
        <f ca="1">IF(K146="","",IF(K146&lt;&gt;J146,"CHANGED SINCE LAST QUARTER",""))</f>
        <v/>
      </c>
    </row>
    <row r="147" spans="1:14" s="330" customFormat="1" ht="31.5" customHeight="1" x14ac:dyDescent="0.25">
      <c r="A147" s="373" t="s">
        <v>621</v>
      </c>
      <c r="B147" s="372">
        <v>145</v>
      </c>
      <c r="C147" s="374" t="s">
        <v>2251</v>
      </c>
      <c r="D147" s="372"/>
      <c r="E147" s="372"/>
      <c r="F147" s="372"/>
      <c r="G147" s="499"/>
      <c r="H147" s="1104" t="s">
        <v>2249</v>
      </c>
      <c r="I147" s="1105" t="e">
        <f ca="1">IF(IF($I$1&lt;&gt;'GMPP Return'!$F$25,HLOOKUP('GMPP Return'!$C$25,'[5]1617-Q1'!$B$1:$HA$1000,B147,FALSE),INDIRECT("'" &amp; $C$1 &amp; "'!" &amp; C147))="","",IF($I$1&lt;&gt;'GMPP Return'!$F$25,HLOOKUP('GMPP Return'!$C$25,'[5]1617-Q1'!$B$1:$HA$1000,B147,FALSE),INDIRECT("'" &amp; $C$1 &amp; "'!" &amp; C147)))</f>
        <v>#N/A</v>
      </c>
      <c r="J147" s="1106" t="e">
        <f ca="1">IF(IF($J$1&lt;&gt;'GMPP Return'!$F$25,HLOOKUP('GMPP Return'!$C$25,'[5]1617-Q2'!$B$1:$HA$1000,B147,FALSE),INDIRECT("'" &amp; $C$1 &amp; "'!" &amp; C147))="","",IF($J$1&lt;&gt;'GMPP Return'!$F$25,HLOOKUP('GMPP Return'!$C$25,'[5]1617-Q2'!$B$1:$HA$1000,B147,FALSE),INDIRECT("'" &amp; $C$1 &amp; "'!" &amp; C147)))</f>
        <v>#N/A</v>
      </c>
      <c r="K147" s="1107" t="str">
        <f ca="1">IF(IF($K$1&lt;&gt;'GMPP Return'!$F$25,HLOOKUP('GMPP Return'!$C$25,'[5]1617-Q3'!$B$1:$HA$1000,B147,FALSE),INDIRECT("'" &amp; $C$1 &amp; "'!" &amp; C147))="","",IF($K$1&lt;&gt;'GMPP Return'!$F$25,HLOOKUP('GMPP Return'!$C$25,'[5]1617-Q3'!$B$1:$HA$1000,B147,FALSE),INDIRECT("'" &amp; $C$1 &amp; "'!" &amp; C147)))</f>
        <v/>
      </c>
      <c r="L147" s="501" t="s">
        <v>2491</v>
      </c>
      <c r="M147" s="171"/>
      <c r="N147" s="344" t="str">
        <f ca="1">IF(K147="","",IF(K147&lt;&gt;J147,"CHANGED SINCE LAST QUARTER",""))</f>
        <v/>
      </c>
    </row>
    <row r="148" spans="1:14" ht="31.5" customHeight="1" x14ac:dyDescent="0.25">
      <c r="A148" s="243" t="s">
        <v>622</v>
      </c>
      <c r="B148" s="152">
        <v>146</v>
      </c>
      <c r="C148" s="153" t="s">
        <v>2252</v>
      </c>
      <c r="D148" s="153"/>
      <c r="E148" s="153"/>
      <c r="F148" s="153"/>
      <c r="G148" s="462"/>
      <c r="H148" s="1108" t="s">
        <v>62</v>
      </c>
      <c r="I148" s="1105" t="e">
        <f ca="1">IF(IF($I$1&lt;&gt;'GMPP Return'!$F$25,HLOOKUP('GMPP Return'!$C$25,'[5]1617-Q1'!$B$1:$HA$1000,B148,FALSE),INDIRECT("'" &amp; $C$1 &amp; "'!" &amp; C148))="","",IF($I$1&lt;&gt;'GMPP Return'!$F$25,HLOOKUP('GMPP Return'!$C$25,'[5]1617-Q1'!$B$1:$HA$1000,B148,FALSE),INDIRECT("'" &amp; $C$1 &amp; "'!" &amp; C148)))</f>
        <v>#N/A</v>
      </c>
      <c r="J148" s="1109" t="e">
        <f ca="1">IF(IF($J$1&lt;&gt;'GMPP Return'!$F$25,HLOOKUP('GMPP Return'!$C$25,'[5]1617-Q2'!$B$1:$HA$1000,B148,FALSE),INDIRECT("'" &amp; $C$1 &amp; "'!" &amp; C148))="","",IF($J$1&lt;&gt;'GMPP Return'!$F$25,HLOOKUP('GMPP Return'!$C$25,'[5]1617-Q2'!$B$1:$HA$1000,B148,FALSE),INDIRECT("'" &amp; $C$1 &amp; "'!" &amp; C148)))</f>
        <v>#N/A</v>
      </c>
      <c r="K148" s="383" t="str">
        <f ca="1">IF(IF($K$1&lt;&gt;'GMPP Return'!$F$25,HLOOKUP('GMPP Return'!$C$25,'[5]1617-Q3'!$B$1:$HA$1000,B148,FALSE),INDIRECT("'" &amp; $C$1 &amp; "'!" &amp; C148))="","",IF($K$1&lt;&gt;'GMPP Return'!$F$25,HLOOKUP('GMPP Return'!$C$25,'[5]1617-Q3'!$B$1:$HA$1000,B148,FALSE),INDIRECT("'" &amp; $C$1 &amp; "'!" &amp; C148)))</f>
        <v/>
      </c>
      <c r="L148" s="488" t="s">
        <v>2492</v>
      </c>
      <c r="M148" s="561"/>
      <c r="N148" s="342" t="str">
        <f ca="1">IF(K148="","",IF(K148-J148=0,"",IF(K148-J148&gt;0,CONCATENATE("BASELINE SLIPPED SINCE LAST QUARTER BY ",SUM(K148-J148)," DAY/S"),IF(K148-J148&lt;0,CONCATENATE("BASELINE SHORTENED SINCE LAST QUARTER BY ",SUM(K148-J148)*-1," DAY/S")))))</f>
        <v/>
      </c>
    </row>
    <row r="149" spans="1:14" ht="31.5" customHeight="1" x14ac:dyDescent="0.25">
      <c r="A149" s="243" t="s">
        <v>623</v>
      </c>
      <c r="B149" s="152">
        <v>147</v>
      </c>
      <c r="C149" s="153" t="s">
        <v>2253</v>
      </c>
      <c r="D149" s="153"/>
      <c r="E149" s="153"/>
      <c r="F149" s="153"/>
      <c r="G149" s="462"/>
      <c r="H149" s="1108" t="s">
        <v>147</v>
      </c>
      <c r="I149" s="1105" t="e">
        <f ca="1">IF(IF($I$1&lt;&gt;'GMPP Return'!$F$25,HLOOKUP('GMPP Return'!$C$25,'[5]1617-Q1'!$B$1:$HA$1000,B149,FALSE),INDIRECT("'" &amp; $C$1 &amp; "'!" &amp; C149))="","",IF($I$1&lt;&gt;'GMPP Return'!$F$25,HLOOKUP('GMPP Return'!$C$25,'[5]1617-Q1'!$B$1:$HA$1000,B149,FALSE),INDIRECT("'" &amp; $C$1 &amp; "'!" &amp; C149)))</f>
        <v>#N/A</v>
      </c>
      <c r="J149" s="1109" t="e">
        <f ca="1">IF(IF($J$1&lt;&gt;'GMPP Return'!$F$25,HLOOKUP('GMPP Return'!$C$25,'[5]1617-Q2'!$B$1:$HA$1000,B149,FALSE),INDIRECT("'" &amp; $C$1 &amp; "'!" &amp; C149))="","",IF($J$1&lt;&gt;'GMPP Return'!$F$25,HLOOKUP('GMPP Return'!$C$25,'[5]1617-Q2'!$B$1:$HA$1000,B149,FALSE),INDIRECT("'" &amp; $C$1 &amp; "'!" &amp; C149)))</f>
        <v>#N/A</v>
      </c>
      <c r="K149" s="383" t="str">
        <f ca="1">IF(IF($K$1&lt;&gt;'GMPP Return'!$F$25,HLOOKUP('GMPP Return'!$C$25,'[5]1617-Q3'!$B$1:$HA$1000,B149,FALSE),INDIRECT("'" &amp; $C$1 &amp; "'!" &amp; C149))="","",IF($K$1&lt;&gt;'GMPP Return'!$F$25,HLOOKUP('GMPP Return'!$C$25,'[5]1617-Q3'!$B$1:$HA$1000,B149,FALSE),INDIRECT("'" &amp; $C$1 &amp; "'!" &amp; C149)))</f>
        <v/>
      </c>
      <c r="L149" s="488" t="s">
        <v>2493</v>
      </c>
      <c r="M149" s="561"/>
      <c r="N149" s="342" t="str">
        <f ca="1">IF(K149="","",IF(K149-J149=0,"",IF(K149-J149&gt;0,CONCATENATE("APPROVED REBASELINE SLIPPED SINCE LAST QUARTER BY ",SUM(K149-J149)," DAY/S"),IF(K149-J149&lt;0,CONCATENATE("APPROVED REBASELINE SHORTENED SINCE LAST QUARTER BY ",SUM(K149-J149)*-1," DAY/S")))))</f>
        <v/>
      </c>
    </row>
    <row r="150" spans="1:14" ht="31.5" customHeight="1" x14ac:dyDescent="0.25">
      <c r="A150" s="243" t="s">
        <v>624</v>
      </c>
      <c r="B150" s="152">
        <v>148</v>
      </c>
      <c r="C150" s="153" t="s">
        <v>2254</v>
      </c>
      <c r="D150" s="153"/>
      <c r="E150" s="153"/>
      <c r="F150" s="153"/>
      <c r="G150" s="462"/>
      <c r="H150" s="1108" t="s">
        <v>2257</v>
      </c>
      <c r="I150" s="1105" t="e">
        <f ca="1">IF(IF($I$1&lt;&gt;'GMPP Return'!$F$25,HLOOKUP('GMPP Return'!$C$25,'[5]1617-Q1'!$B$1:$HA$1000,B150,FALSE),INDIRECT("'" &amp; $C$1 &amp; "'!" &amp; C150))="","",IF($I$1&lt;&gt;'GMPP Return'!$F$25,HLOOKUP('GMPP Return'!$C$25,'[5]1617-Q1'!$B$1:$HA$1000,B150,FALSE),INDIRECT("'" &amp; $C$1 &amp; "'!" &amp; C150)))</f>
        <v>#N/A</v>
      </c>
      <c r="J150" s="1109" t="e">
        <f ca="1">IF(IF($J$1&lt;&gt;'GMPP Return'!$F$25,HLOOKUP('GMPP Return'!$C$25,'[5]1617-Q2'!$B$1:$HA$1000,B150,FALSE),INDIRECT("'" &amp; $C$1 &amp; "'!" &amp; C150))="","",IF($J$1&lt;&gt;'GMPP Return'!$F$25,HLOOKUP('GMPP Return'!$C$25,'[5]1617-Q2'!$B$1:$HA$1000,B150,FALSE),INDIRECT("'" &amp; $C$1 &amp; "'!" &amp; C150)))</f>
        <v>#N/A</v>
      </c>
      <c r="K150" s="383" t="str">
        <f ca="1">IF(IF($K$1&lt;&gt;'GMPP Return'!$F$25,HLOOKUP('GMPP Return'!$C$25,'[5]1617-Q3'!$B$1:$HA$1000,B150,FALSE),INDIRECT("'" &amp; $C$1 &amp; "'!" &amp; C150))="","",IF($K$1&lt;&gt;'GMPP Return'!$F$25,HLOOKUP('GMPP Return'!$C$25,'[5]1617-Q3'!$B$1:$HA$1000,B150,FALSE),INDIRECT("'" &amp; $C$1 &amp; "'!" &amp; C150)))</f>
        <v/>
      </c>
      <c r="L150" s="488" t="s">
        <v>2494</v>
      </c>
      <c r="M150" s="561"/>
      <c r="N150" s="342" t="str">
        <f ca="1">IF(K150="","",IF(K150-J150=0,"",IF(K150-J150&gt;0,CONCATENATE("FORECAST/ACTUAL SLIPPED SINCE LAST QUARTER BY ",SUM(K150-J150)," DAY/S"),IF(K150-J150&lt;0,CONCATENATE("FORECAST/ACTUAL SHORTENED SINCE LAST QUARTER BY ",SUM(K150-J150)*-1," DAY/S")))))</f>
        <v/>
      </c>
    </row>
    <row r="151" spans="1:14" ht="31.5" customHeight="1" x14ac:dyDescent="0.25">
      <c r="A151" s="243" t="s">
        <v>625</v>
      </c>
      <c r="B151" s="152">
        <v>149</v>
      </c>
      <c r="C151" s="153" t="s">
        <v>2255</v>
      </c>
      <c r="D151" s="152"/>
      <c r="E151" s="152"/>
      <c r="F151" s="152"/>
      <c r="G151" s="499"/>
      <c r="H151" s="1108" t="s">
        <v>146</v>
      </c>
      <c r="I151" s="1105" t="e">
        <f ca="1">IF(IF($I$1&lt;&gt;'GMPP Return'!$F$25,HLOOKUP('GMPP Return'!$C$25,'[5]1617-Q1'!$B$1:$HA$1000,B151,FALSE),INDIRECT("'" &amp; $C$1 &amp; "'!" &amp; C151))="","",IF($I$1&lt;&gt;'GMPP Return'!$F$25,HLOOKUP('GMPP Return'!$C$25,'[5]1617-Q1'!$B$1:$HA$1000,B151,FALSE),INDIRECT("'" &amp; $C$1 &amp; "'!" &amp; C151)))</f>
        <v>#N/A</v>
      </c>
      <c r="J151" s="1106" t="e">
        <f ca="1">IF(IF($J$1&lt;&gt;'GMPP Return'!$F$25,HLOOKUP('GMPP Return'!$C$25,'[5]1617-Q2'!$B$1:$HA$1000,B151,FALSE),INDIRECT("'" &amp; $C$1 &amp; "'!" &amp; C151))="","",IF($J$1&lt;&gt;'GMPP Return'!$F$25,HLOOKUP('GMPP Return'!$C$25,'[5]1617-Q2'!$B$1:$HA$1000,B151,FALSE),INDIRECT("'" &amp; $C$1 &amp; "'!" &amp; C151)))</f>
        <v>#N/A</v>
      </c>
      <c r="K151" s="1107" t="str">
        <f ca="1">IF(IF($K$1&lt;&gt;'GMPP Return'!$F$25,HLOOKUP('GMPP Return'!$C$25,'[5]1617-Q3'!$B$1:$HA$1000,B151,FALSE),INDIRECT("'" &amp; $C$1 &amp; "'!" &amp; C151))="","",IF($K$1&lt;&gt;'GMPP Return'!$F$25,HLOOKUP('GMPP Return'!$C$25,'[5]1617-Q3'!$B$1:$HA$1000,B151,FALSE),INDIRECT("'" &amp; $C$1 &amp; "'!" &amp; C151)))</f>
        <v/>
      </c>
      <c r="L151" s="501" t="s">
        <v>2495</v>
      </c>
      <c r="M151" s="302"/>
      <c r="N151" s="342" t="str">
        <f ca="1">IF(K151="","",IF(K151&lt;&gt;J151,"CHANGED SINCE LAST QUARTER",""))</f>
        <v/>
      </c>
    </row>
    <row r="152" spans="1:14" s="330" customFormat="1" ht="60" customHeight="1" thickBot="1" x14ac:dyDescent="0.3">
      <c r="A152" s="373" t="s">
        <v>626</v>
      </c>
      <c r="B152" s="372">
        <v>150</v>
      </c>
      <c r="C152" s="374" t="s">
        <v>2256</v>
      </c>
      <c r="D152" s="372"/>
      <c r="E152" s="372"/>
      <c r="F152" s="372"/>
      <c r="G152" s="499"/>
      <c r="H152" s="1104" t="s">
        <v>2258</v>
      </c>
      <c r="I152" s="1105" t="e">
        <f ca="1">IF(IF($I$1&lt;&gt;'GMPP Return'!$F$25,HLOOKUP('GMPP Return'!$C$25,'[5]1617-Q1'!$B$1:$HA$1000,B152,FALSE),INDIRECT("'" &amp; $C$1 &amp; "'!" &amp; C152))="","",IF($I$1&lt;&gt;'GMPP Return'!$F$25,HLOOKUP('GMPP Return'!$C$25,'[5]1617-Q1'!$B$1:$HA$1000,B152,FALSE),INDIRECT("'" &amp; $C$1 &amp; "'!" &amp; C152)))</f>
        <v>#N/A</v>
      </c>
      <c r="J152" s="1106" t="e">
        <f ca="1">IF(IF($J$1&lt;&gt;'GMPP Return'!$F$25,HLOOKUP('GMPP Return'!$C$25,'[5]1617-Q2'!$B$1:$HA$1000,B152,FALSE),INDIRECT("'" &amp; $C$1 &amp; "'!" &amp; C152))="","",IF($J$1&lt;&gt;'GMPP Return'!$F$25,HLOOKUP('GMPP Return'!$C$25,'[5]1617-Q2'!$B$1:$HA$1000,B152,FALSE),INDIRECT("'" &amp; $C$1 &amp; "'!" &amp; C152)))</f>
        <v>#N/A</v>
      </c>
      <c r="K152" s="1107" t="str">
        <f ca="1">IF(IF($K$1&lt;&gt;'GMPP Return'!$F$25,HLOOKUP('GMPP Return'!$C$25,'[5]1617-Q3'!$B$1:$HA$1000,B152,FALSE),INDIRECT("'" &amp; $C$1 &amp; "'!" &amp; C152))="","",IF($K$1&lt;&gt;'GMPP Return'!$F$25,HLOOKUP('GMPP Return'!$C$25,'[5]1617-Q3'!$B$1:$HA$1000,B152,FALSE),INDIRECT("'" &amp; $C$1 &amp; "'!" &amp; C152)))</f>
        <v/>
      </c>
      <c r="L152" s="501" t="s">
        <v>2496</v>
      </c>
      <c r="M152" s="171"/>
      <c r="N152" s="343" t="str">
        <f ca="1">IF(K152="","",IF(K152&lt;&gt;J152,"CHANGED SINCE LAST QUARTER",""))</f>
        <v/>
      </c>
    </row>
    <row r="153" spans="1:14" s="330" customFormat="1" ht="31.5" customHeight="1" x14ac:dyDescent="0.25">
      <c r="A153" s="373" t="s">
        <v>627</v>
      </c>
      <c r="B153" s="372">
        <v>151</v>
      </c>
      <c r="C153" s="374" t="s">
        <v>1286</v>
      </c>
      <c r="D153" s="372"/>
      <c r="E153" s="372"/>
      <c r="F153" s="372"/>
      <c r="G153" s="499"/>
      <c r="H153" s="1104" t="s">
        <v>2250</v>
      </c>
      <c r="I153" s="1105" t="e">
        <f ca="1">IF(IF($I$1&lt;&gt;'GMPP Return'!$F$25,HLOOKUP('GMPP Return'!$C$25,'[5]1617-Q1'!$B$1:$HA$1000,B153,FALSE),INDIRECT("'" &amp; $C$1 &amp; "'!" &amp; C153))="","",IF($I$1&lt;&gt;'GMPP Return'!$F$25,HLOOKUP('GMPP Return'!$C$25,'[5]1617-Q1'!$B$1:$HA$1000,B153,FALSE),INDIRECT("'" &amp; $C$1 &amp; "'!" &amp; C153)))</f>
        <v>#N/A</v>
      </c>
      <c r="J153" s="1106" t="e">
        <f ca="1">IF(IF($J$1&lt;&gt;'GMPP Return'!$F$25,HLOOKUP('GMPP Return'!$C$25,'[5]1617-Q2'!$B$1:$HA$1000,B153,FALSE),INDIRECT("'" &amp; $C$1 &amp; "'!" &amp; C153))="","",IF($J$1&lt;&gt;'GMPP Return'!$F$25,HLOOKUP('GMPP Return'!$C$25,'[5]1617-Q2'!$B$1:$HA$1000,B153,FALSE),INDIRECT("'" &amp; $C$1 &amp; "'!" &amp; C153)))</f>
        <v>#N/A</v>
      </c>
      <c r="K153" s="1107" t="str">
        <f ca="1">IF(IF($K$1&lt;&gt;'GMPP Return'!$F$25,HLOOKUP('GMPP Return'!$C$25,'[5]1617-Q3'!$B$1:$HA$1000,B153,FALSE),INDIRECT("'" &amp; $C$1 &amp; "'!" &amp; C153))="","",IF($K$1&lt;&gt;'GMPP Return'!$F$25,HLOOKUP('GMPP Return'!$C$25,'[5]1617-Q3'!$B$1:$HA$1000,B153,FALSE),INDIRECT("'" &amp; $C$1 &amp; "'!" &amp; C153)))</f>
        <v/>
      </c>
      <c r="L153" s="501" t="s">
        <v>2497</v>
      </c>
      <c r="M153" s="171"/>
      <c r="N153" s="344" t="str">
        <f ca="1">IF(K153="","",IF(K153&lt;&gt;J153,"CHANGED SINCE LAST QUARTER",""))</f>
        <v/>
      </c>
    </row>
    <row r="154" spans="1:14" ht="31.5" customHeight="1" x14ac:dyDescent="0.25">
      <c r="A154" s="243" t="s">
        <v>628</v>
      </c>
      <c r="B154" s="152">
        <v>152</v>
      </c>
      <c r="C154" s="153" t="s">
        <v>1287</v>
      </c>
      <c r="D154" s="153"/>
      <c r="E154" s="153"/>
      <c r="F154" s="153"/>
      <c r="G154" s="462"/>
      <c r="H154" s="1108" t="s">
        <v>62</v>
      </c>
      <c r="I154" s="1105" t="e">
        <f ca="1">IF(IF($I$1&lt;&gt;'GMPP Return'!$F$25,HLOOKUP('GMPP Return'!$C$25,'[5]1617-Q1'!$B$1:$HA$1000,B154,FALSE),INDIRECT("'" &amp; $C$1 &amp; "'!" &amp; C154))="","",IF($I$1&lt;&gt;'GMPP Return'!$F$25,HLOOKUP('GMPP Return'!$C$25,'[5]1617-Q1'!$B$1:$HA$1000,B154,FALSE),INDIRECT("'" &amp; $C$1 &amp; "'!" &amp; C154)))</f>
        <v>#N/A</v>
      </c>
      <c r="J154" s="1109" t="e">
        <f ca="1">IF(IF($J$1&lt;&gt;'GMPP Return'!$F$25,HLOOKUP('GMPP Return'!$C$25,'[5]1617-Q2'!$B$1:$HA$1000,B154,FALSE),INDIRECT("'" &amp; $C$1 &amp; "'!" &amp; C154))="","",IF($J$1&lt;&gt;'GMPP Return'!$F$25,HLOOKUP('GMPP Return'!$C$25,'[5]1617-Q2'!$B$1:$HA$1000,B154,FALSE),INDIRECT("'" &amp; $C$1 &amp; "'!" &amp; C154)))</f>
        <v>#N/A</v>
      </c>
      <c r="K154" s="383" t="str">
        <f ca="1">IF(IF($K$1&lt;&gt;'GMPP Return'!$F$25,HLOOKUP('GMPP Return'!$C$25,'[5]1617-Q3'!$B$1:$HA$1000,B154,FALSE),INDIRECT("'" &amp; $C$1 &amp; "'!" &amp; C154))="","",IF($K$1&lt;&gt;'GMPP Return'!$F$25,HLOOKUP('GMPP Return'!$C$25,'[5]1617-Q3'!$B$1:$HA$1000,B154,FALSE),INDIRECT("'" &amp; $C$1 &amp; "'!" &amp; C154)))</f>
        <v/>
      </c>
      <c r="L154" s="488" t="s">
        <v>2498</v>
      </c>
      <c r="M154" s="561"/>
      <c r="N154" s="342" t="str">
        <f ca="1">IF(K154="","",IF(K154-J154=0,"",IF(K154-J154&gt;0,CONCATENATE("BASELINE SLIPPED SINCE LAST QUARTER BY ",SUM(K154-J154)," DAY/S"),IF(K154-J154&lt;0,CONCATENATE("BASELINE SHORTENED SINCE LAST QUARTER BY ",SUM(K154-J154)*-1," DAY/S")))))</f>
        <v/>
      </c>
    </row>
    <row r="155" spans="1:14" ht="31.5" customHeight="1" x14ac:dyDescent="0.25">
      <c r="A155" s="243" t="s">
        <v>629</v>
      </c>
      <c r="B155" s="152">
        <v>153</v>
      </c>
      <c r="C155" s="153" t="s">
        <v>1288</v>
      </c>
      <c r="D155" s="153"/>
      <c r="E155" s="153"/>
      <c r="F155" s="153"/>
      <c r="G155" s="462"/>
      <c r="H155" s="1108" t="s">
        <v>147</v>
      </c>
      <c r="I155" s="1105" t="e">
        <f ca="1">IF(IF($I$1&lt;&gt;'GMPP Return'!$F$25,HLOOKUP('GMPP Return'!$C$25,'[5]1617-Q1'!$B$1:$HA$1000,B155,FALSE),INDIRECT("'" &amp; $C$1 &amp; "'!" &amp; C155))="","",IF($I$1&lt;&gt;'GMPP Return'!$F$25,HLOOKUP('GMPP Return'!$C$25,'[5]1617-Q1'!$B$1:$HA$1000,B155,FALSE),INDIRECT("'" &amp; $C$1 &amp; "'!" &amp; C155)))</f>
        <v>#N/A</v>
      </c>
      <c r="J155" s="1109" t="e">
        <f ca="1">IF(IF($J$1&lt;&gt;'GMPP Return'!$F$25,HLOOKUP('GMPP Return'!$C$25,'[5]1617-Q2'!$B$1:$HA$1000,B155,FALSE),INDIRECT("'" &amp; $C$1 &amp; "'!" &amp; C155))="","",IF($J$1&lt;&gt;'GMPP Return'!$F$25,HLOOKUP('GMPP Return'!$C$25,'[5]1617-Q2'!$B$1:$HA$1000,B155,FALSE),INDIRECT("'" &amp; $C$1 &amp; "'!" &amp; C155)))</f>
        <v>#N/A</v>
      </c>
      <c r="K155" s="383" t="str">
        <f ca="1">IF(IF($K$1&lt;&gt;'GMPP Return'!$F$25,HLOOKUP('GMPP Return'!$C$25,'[5]1617-Q3'!$B$1:$HA$1000,B155,FALSE),INDIRECT("'" &amp; $C$1 &amp; "'!" &amp; C155))="","",IF($K$1&lt;&gt;'GMPP Return'!$F$25,HLOOKUP('GMPP Return'!$C$25,'[5]1617-Q3'!$B$1:$HA$1000,B155,FALSE),INDIRECT("'" &amp; $C$1 &amp; "'!" &amp; C155)))</f>
        <v/>
      </c>
      <c r="L155" s="488" t="s">
        <v>2499</v>
      </c>
      <c r="M155" s="561"/>
      <c r="N155" s="342" t="str">
        <f ca="1">IF(K155="","",IF(K155-J155=0,"",IF(K155-J155&gt;0,CONCATENATE("APPROVED REBASELINE SLIPPED SINCE LAST QUARTER BY ",SUM(K155-J155)," DAY/S"),IF(K155-J155&lt;0,CONCATENATE("APPROVED REBASELINE SHORTENED SINCE LAST QUARTER BY ",SUM(K155-J155)*-1," DAY/S")))))</f>
        <v/>
      </c>
    </row>
    <row r="156" spans="1:14" ht="31.5" customHeight="1" x14ac:dyDescent="0.25">
      <c r="A156" s="243" t="s">
        <v>630</v>
      </c>
      <c r="B156" s="152">
        <v>154</v>
      </c>
      <c r="C156" s="153" t="s">
        <v>1289</v>
      </c>
      <c r="D156" s="153"/>
      <c r="E156" s="153"/>
      <c r="F156" s="153"/>
      <c r="G156" s="462"/>
      <c r="H156" s="1108" t="s">
        <v>2257</v>
      </c>
      <c r="I156" s="1105" t="e">
        <f ca="1">IF(IF($I$1&lt;&gt;'GMPP Return'!$F$25,HLOOKUP('GMPP Return'!$C$25,'[5]1617-Q1'!$B$1:$HA$1000,B156,FALSE),INDIRECT("'" &amp; $C$1 &amp; "'!" &amp; C156))="","",IF($I$1&lt;&gt;'GMPP Return'!$F$25,HLOOKUP('GMPP Return'!$C$25,'[5]1617-Q1'!$B$1:$HA$1000,B156,FALSE),INDIRECT("'" &amp; $C$1 &amp; "'!" &amp; C156)))</f>
        <v>#N/A</v>
      </c>
      <c r="J156" s="1109" t="e">
        <f ca="1">IF(IF($J$1&lt;&gt;'GMPP Return'!$F$25,HLOOKUP('GMPP Return'!$C$25,'[5]1617-Q2'!$B$1:$HA$1000,B156,FALSE),INDIRECT("'" &amp; $C$1 &amp; "'!" &amp; C156))="","",IF($J$1&lt;&gt;'GMPP Return'!$F$25,HLOOKUP('GMPP Return'!$C$25,'[5]1617-Q2'!$B$1:$HA$1000,B156,FALSE),INDIRECT("'" &amp; $C$1 &amp; "'!" &amp; C156)))</f>
        <v>#N/A</v>
      </c>
      <c r="K156" s="383" t="str">
        <f ca="1">IF(IF($K$1&lt;&gt;'GMPP Return'!$F$25,HLOOKUP('GMPP Return'!$C$25,'[5]1617-Q3'!$B$1:$HA$1000,B156,FALSE),INDIRECT("'" &amp; $C$1 &amp; "'!" &amp; C156))="","",IF($K$1&lt;&gt;'GMPP Return'!$F$25,HLOOKUP('GMPP Return'!$C$25,'[5]1617-Q3'!$B$1:$HA$1000,B156,FALSE),INDIRECT("'" &amp; $C$1 &amp; "'!" &amp; C156)))</f>
        <v/>
      </c>
      <c r="L156" s="488" t="s">
        <v>2500</v>
      </c>
      <c r="M156" s="561"/>
      <c r="N156" s="342" t="str">
        <f ca="1">IF(K156="","",IF(K156-J156=0,"",IF(K156-J156&gt;0,CONCATENATE("FORECAST/ACTUAL SLIPPED SINCE LAST QUARTER BY ",SUM(K156-J156)," DAY/S"),IF(K156-J156&lt;0,CONCATENATE("FORECAST/ACTUAL SHORTENED SINCE LAST QUARTER BY ",SUM(K156-J156)*-1," DAY/S")))))</f>
        <v/>
      </c>
    </row>
    <row r="157" spans="1:14" ht="31.5" customHeight="1" x14ac:dyDescent="0.25">
      <c r="A157" s="243" t="s">
        <v>631</v>
      </c>
      <c r="B157" s="152">
        <v>155</v>
      </c>
      <c r="C157" s="153" t="s">
        <v>1290</v>
      </c>
      <c r="D157" s="152"/>
      <c r="E157" s="152"/>
      <c r="F157" s="152"/>
      <c r="G157" s="499"/>
      <c r="H157" s="1108" t="s">
        <v>146</v>
      </c>
      <c r="I157" s="1105" t="e">
        <f ca="1">IF(IF($I$1&lt;&gt;'GMPP Return'!$F$25,HLOOKUP('GMPP Return'!$C$25,'[5]1617-Q1'!$B$1:$HA$1000,B157,FALSE),INDIRECT("'" &amp; $C$1 &amp; "'!" &amp; C157))="","",IF($I$1&lt;&gt;'GMPP Return'!$F$25,HLOOKUP('GMPP Return'!$C$25,'[5]1617-Q1'!$B$1:$HA$1000,B157,FALSE),INDIRECT("'" &amp; $C$1 &amp; "'!" &amp; C157)))</f>
        <v>#N/A</v>
      </c>
      <c r="J157" s="1106" t="e">
        <f ca="1">IF(IF($J$1&lt;&gt;'GMPP Return'!$F$25,HLOOKUP('GMPP Return'!$C$25,'[5]1617-Q2'!$B$1:$HA$1000,B157,FALSE),INDIRECT("'" &amp; $C$1 &amp; "'!" &amp; C157))="","",IF($J$1&lt;&gt;'GMPP Return'!$F$25,HLOOKUP('GMPP Return'!$C$25,'[5]1617-Q2'!$B$1:$HA$1000,B157,FALSE),INDIRECT("'" &amp; $C$1 &amp; "'!" &amp; C157)))</f>
        <v>#N/A</v>
      </c>
      <c r="K157" s="1107" t="str">
        <f ca="1">IF(IF($K$1&lt;&gt;'GMPP Return'!$F$25,HLOOKUP('GMPP Return'!$C$25,'[5]1617-Q3'!$B$1:$HA$1000,B157,FALSE),INDIRECT("'" &amp; $C$1 &amp; "'!" &amp; C157))="","",IF($K$1&lt;&gt;'GMPP Return'!$F$25,HLOOKUP('GMPP Return'!$C$25,'[5]1617-Q3'!$B$1:$HA$1000,B157,FALSE),INDIRECT("'" &amp; $C$1 &amp; "'!" &amp; C157)))</f>
        <v/>
      </c>
      <c r="L157" s="501" t="s">
        <v>2501</v>
      </c>
      <c r="M157" s="302"/>
      <c r="N157" s="342" t="str">
        <f ca="1">IF(K157="","",IF(K157&lt;&gt;J157,"CHANGED SINCE LAST QUARTER",""))</f>
        <v/>
      </c>
    </row>
    <row r="158" spans="1:14" s="330" customFormat="1" ht="60" customHeight="1" thickBot="1" x14ac:dyDescent="0.3">
      <c r="A158" s="373" t="s">
        <v>632</v>
      </c>
      <c r="B158" s="372">
        <v>156</v>
      </c>
      <c r="C158" s="374" t="s">
        <v>1291</v>
      </c>
      <c r="D158" s="372"/>
      <c r="E158" s="372"/>
      <c r="F158" s="372"/>
      <c r="G158" s="499"/>
      <c r="H158" s="1104" t="s">
        <v>2258</v>
      </c>
      <c r="I158" s="1105" t="e">
        <f ca="1">IF(IF($I$1&lt;&gt;'GMPP Return'!$F$25,HLOOKUP('GMPP Return'!$C$25,'[5]1617-Q1'!$B$1:$HA$1000,B158,FALSE),INDIRECT("'" &amp; $C$1 &amp; "'!" &amp; C158))="","",IF($I$1&lt;&gt;'GMPP Return'!$F$25,HLOOKUP('GMPP Return'!$C$25,'[5]1617-Q1'!$B$1:$HA$1000,B158,FALSE),INDIRECT("'" &amp; $C$1 &amp; "'!" &amp; C158)))</f>
        <v>#N/A</v>
      </c>
      <c r="J158" s="1106" t="e">
        <f ca="1">IF(IF($J$1&lt;&gt;'GMPP Return'!$F$25,HLOOKUP('GMPP Return'!$C$25,'[5]1617-Q2'!$B$1:$HA$1000,B158,FALSE),INDIRECT("'" &amp; $C$1 &amp; "'!" &amp; C158))="","",IF($J$1&lt;&gt;'GMPP Return'!$F$25,HLOOKUP('GMPP Return'!$C$25,'[5]1617-Q2'!$B$1:$HA$1000,B158,FALSE),INDIRECT("'" &amp; $C$1 &amp; "'!" &amp; C158)))</f>
        <v>#N/A</v>
      </c>
      <c r="K158" s="1107" t="str">
        <f ca="1">IF(IF($K$1&lt;&gt;'GMPP Return'!$F$25,HLOOKUP('GMPP Return'!$C$25,'[5]1617-Q3'!$B$1:$HA$1000,B158,FALSE),INDIRECT("'" &amp; $C$1 &amp; "'!" &amp; C158))="","",IF($K$1&lt;&gt;'GMPP Return'!$F$25,HLOOKUP('GMPP Return'!$C$25,'[5]1617-Q3'!$B$1:$HA$1000,B158,FALSE),INDIRECT("'" &amp; $C$1 &amp; "'!" &amp; C158)))</f>
        <v/>
      </c>
      <c r="L158" s="501" t="s">
        <v>2502</v>
      </c>
      <c r="M158" s="302"/>
      <c r="N158" s="343" t="str">
        <f ca="1">IF(K158="","",IF(K158&lt;&gt;J158,"CHANGED SINCE LAST QUARTER",""))</f>
        <v/>
      </c>
    </row>
    <row r="159" spans="1:14" s="330" customFormat="1" ht="31.5" customHeight="1" x14ac:dyDescent="0.25">
      <c r="A159" s="373" t="s">
        <v>633</v>
      </c>
      <c r="B159" s="372">
        <v>157</v>
      </c>
      <c r="C159" s="374" t="s">
        <v>1292</v>
      </c>
      <c r="D159" s="372"/>
      <c r="E159" s="372"/>
      <c r="F159" s="372"/>
      <c r="G159" s="499"/>
      <c r="H159" s="731" t="s">
        <v>82</v>
      </c>
      <c r="I159" s="1074" t="e">
        <f ca="1">IF(IF($I$1&lt;&gt;'GMPP Return'!$F$25,HLOOKUP('GMPP Return'!$C$25,'[5]1617-Q1'!$B$1:$HA$1000,B159,FALSE),INDIRECT("'" &amp; $C$1 &amp; "'!" &amp; C159))="","",IF($I$1&lt;&gt;'GMPP Return'!$F$25,HLOOKUP('GMPP Return'!$C$25,'[5]1617-Q1'!$B$1:$HA$1000,B159,FALSE),INDIRECT("'" &amp; $C$1 &amp; "'!" &amp; C159)))</f>
        <v>#N/A</v>
      </c>
      <c r="J159" s="1076" t="e">
        <f ca="1">IF(IF($J$1&lt;&gt;'GMPP Return'!$F$25,HLOOKUP('GMPP Return'!$C$25,'[5]1617-Q2'!$B$1:$HA$1000,B159,FALSE),INDIRECT("'" &amp; $C$1 &amp; "'!" &amp; C159))="","",IF($J$1&lt;&gt;'GMPP Return'!$F$25,HLOOKUP('GMPP Return'!$C$25,'[5]1617-Q2'!$B$1:$HA$1000,B159,FALSE),INDIRECT("'" &amp; $C$1 &amp; "'!" &amp; C159)))</f>
        <v>#N/A</v>
      </c>
      <c r="K159" s="500" t="str">
        <f ca="1">IF(IF($K$1&lt;&gt;'GMPP Return'!$F$25,HLOOKUP('GMPP Return'!$C$25,'[5]1617-Q3'!$B$1:$HA$1000,B159,FALSE),INDIRECT("'" &amp; $C$1 &amp; "'!" &amp; C159))="","",IF($K$1&lt;&gt;'GMPP Return'!$F$25,HLOOKUP('GMPP Return'!$C$25,'[5]1617-Q3'!$B$1:$HA$1000,B159,FALSE),INDIRECT("'" &amp; $C$1 &amp; "'!" &amp; C159)))</f>
        <v>HMT PBC
(Please provide version in notes)</v>
      </c>
      <c r="L159" s="501" t="s">
        <v>2503</v>
      </c>
      <c r="M159" s="171"/>
      <c r="N159" s="347"/>
    </row>
    <row r="160" spans="1:14" ht="31.5" customHeight="1" x14ac:dyDescent="0.25">
      <c r="A160" s="243" t="s">
        <v>634</v>
      </c>
      <c r="B160" s="152">
        <v>158</v>
      </c>
      <c r="C160" s="153" t="s">
        <v>1293</v>
      </c>
      <c r="D160" s="153"/>
      <c r="E160" s="153"/>
      <c r="F160" s="153"/>
      <c r="G160" s="462"/>
      <c r="H160" s="730" t="s">
        <v>62</v>
      </c>
      <c r="I160" s="1074" t="e">
        <f ca="1">IF(IF($I$1&lt;&gt;'GMPP Return'!$F$25,HLOOKUP('GMPP Return'!$C$25,'[5]1617-Q1'!$B$1:$HA$1000,B160,FALSE),INDIRECT("'" &amp; $C$1 &amp; "'!" &amp; C160))="","",IF($I$1&lt;&gt;'GMPP Return'!$F$25,HLOOKUP('GMPP Return'!$C$25,'[5]1617-Q1'!$B$1:$HA$1000,B160,FALSE),INDIRECT("'" &amp; $C$1 &amp; "'!" &amp; C160)))</f>
        <v>#N/A</v>
      </c>
      <c r="J160" s="1075" t="e">
        <f ca="1">IF(IF($J$1&lt;&gt;'GMPP Return'!$F$25,HLOOKUP('GMPP Return'!$C$25,'[5]1617-Q2'!$B$1:$HA$1000,B160,FALSE),INDIRECT("'" &amp; $C$1 &amp; "'!" &amp; C160))="","",IF($J$1&lt;&gt;'GMPP Return'!$F$25,HLOOKUP('GMPP Return'!$C$25,'[5]1617-Q2'!$B$1:$HA$1000,B160,FALSE),INDIRECT("'" &amp; $C$1 &amp; "'!" &amp; C160)))</f>
        <v>#N/A</v>
      </c>
      <c r="K160" s="374" t="str">
        <f ca="1">IF(IF($K$1&lt;&gt;'GMPP Return'!$F$25,HLOOKUP('GMPP Return'!$C$25,'[5]1617-Q3'!$B$1:$HA$1000,B160,FALSE),INDIRECT("'" &amp; $C$1 &amp; "'!" &amp; C160))="","",IF($K$1&lt;&gt;'GMPP Return'!$F$25,HLOOKUP('GMPP Return'!$C$25,'[5]1617-Q3'!$B$1:$HA$1000,B160,FALSE),INDIRECT("'" &amp; $C$1 &amp; "'!" &amp; C160)))</f>
        <v/>
      </c>
      <c r="L160" s="488" t="s">
        <v>2504</v>
      </c>
      <c r="M160" s="561"/>
      <c r="N160" s="342" t="str">
        <f ca="1">IF(K160="","",IF(K160-J160=0,"",IF(K160-J160&gt;0,CONCATENATE("BASELINE SLIPPED SINCE LAST QUARTER BY ",SUM(K160-J160)," DAY/S"),IF(K160-J160&lt;0,CONCATENATE("BASELINE SHORTENED SINCE LAST QUARTER BY ",SUM(K160-J160)*-1," DAY/S")))))</f>
        <v/>
      </c>
    </row>
    <row r="161" spans="1:14" ht="31.5" customHeight="1" x14ac:dyDescent="0.25">
      <c r="A161" s="243" t="s">
        <v>635</v>
      </c>
      <c r="B161" s="152">
        <v>159</v>
      </c>
      <c r="C161" s="153" t="s">
        <v>1294</v>
      </c>
      <c r="D161" s="153"/>
      <c r="E161" s="153"/>
      <c r="F161" s="153"/>
      <c r="G161" s="462"/>
      <c r="H161" s="730" t="s">
        <v>147</v>
      </c>
      <c r="I161" s="1074" t="e">
        <f ca="1">IF(IF($I$1&lt;&gt;'GMPP Return'!$F$25,HLOOKUP('GMPP Return'!$C$25,'[5]1617-Q1'!$B$1:$HA$1000,B161,FALSE),INDIRECT("'" &amp; $C$1 &amp; "'!" &amp; C161))="","",IF($I$1&lt;&gt;'GMPP Return'!$F$25,HLOOKUP('GMPP Return'!$C$25,'[5]1617-Q1'!$B$1:$HA$1000,B161,FALSE),INDIRECT("'" &amp; $C$1 &amp; "'!" &amp; C161)))</f>
        <v>#N/A</v>
      </c>
      <c r="J161" s="1075" t="e">
        <f ca="1">IF(IF($J$1&lt;&gt;'GMPP Return'!$F$25,HLOOKUP('GMPP Return'!$C$25,'[5]1617-Q2'!$B$1:$HA$1000,B161,FALSE),INDIRECT("'" &amp; $C$1 &amp; "'!" &amp; C161))="","",IF($J$1&lt;&gt;'GMPP Return'!$F$25,HLOOKUP('GMPP Return'!$C$25,'[5]1617-Q2'!$B$1:$HA$1000,B161,FALSE),INDIRECT("'" &amp; $C$1 &amp; "'!" &amp; C161)))</f>
        <v>#N/A</v>
      </c>
      <c r="K161" s="374" t="str">
        <f ca="1">IF(IF($K$1&lt;&gt;'GMPP Return'!$F$25,HLOOKUP('GMPP Return'!$C$25,'[5]1617-Q3'!$B$1:$HA$1000,B161,FALSE),INDIRECT("'" &amp; $C$1 &amp; "'!" &amp; C161))="","",IF($K$1&lt;&gt;'GMPP Return'!$F$25,HLOOKUP('GMPP Return'!$C$25,'[5]1617-Q3'!$B$1:$HA$1000,B161,FALSE),INDIRECT("'" &amp; $C$1 &amp; "'!" &amp; C161)))</f>
        <v/>
      </c>
      <c r="L161" s="488" t="s">
        <v>2505</v>
      </c>
      <c r="M161" s="561"/>
      <c r="N161" s="342" t="str">
        <f ca="1">IF(K161="","",IF(K161-J161=0,"",IF(K161-J161&gt;0,CONCATENATE("APPROVED REBASELINE SLIPPED SINCE LAST QUARTER BY ",SUM(K161-J161)," DAY/S"),IF(K161-J161&lt;0,CONCATENATE("APPROVED REBASELINE SHORTENED SINCE LAST QUARTER BY ",SUM(K161-J161)*-1," DAY/S")))))</f>
        <v/>
      </c>
    </row>
    <row r="162" spans="1:14" ht="31.5" customHeight="1" x14ac:dyDescent="0.25">
      <c r="A162" s="243" t="s">
        <v>636</v>
      </c>
      <c r="B162" s="152">
        <v>160</v>
      </c>
      <c r="C162" s="153" t="s">
        <v>1295</v>
      </c>
      <c r="D162" s="153"/>
      <c r="E162" s="153"/>
      <c r="F162" s="153"/>
      <c r="G162" s="462"/>
      <c r="H162" s="730" t="s">
        <v>2257</v>
      </c>
      <c r="I162" s="1074" t="e">
        <f ca="1">IF(IF($I$1&lt;&gt;'GMPP Return'!$F$25,HLOOKUP('GMPP Return'!$C$25,'[5]1617-Q1'!$B$1:$HA$1000,B162,FALSE),INDIRECT("'" &amp; $C$1 &amp; "'!" &amp; C162))="","",IF($I$1&lt;&gt;'GMPP Return'!$F$25,HLOOKUP('GMPP Return'!$C$25,'[5]1617-Q1'!$B$1:$HA$1000,B162,FALSE),INDIRECT("'" &amp; $C$1 &amp; "'!" &amp; C162)))</f>
        <v>#N/A</v>
      </c>
      <c r="J162" s="1075" t="e">
        <f ca="1">IF(IF($J$1&lt;&gt;'GMPP Return'!$F$25,HLOOKUP('GMPP Return'!$C$25,'[5]1617-Q2'!$B$1:$HA$1000,B162,FALSE),INDIRECT("'" &amp; $C$1 &amp; "'!" &amp; C162))="","",IF($J$1&lt;&gt;'GMPP Return'!$F$25,HLOOKUP('GMPP Return'!$C$25,'[5]1617-Q2'!$B$1:$HA$1000,B162,FALSE),INDIRECT("'" &amp; $C$1 &amp; "'!" &amp; C162)))</f>
        <v>#N/A</v>
      </c>
      <c r="K162" s="374" t="str">
        <f ca="1">IF(IF($K$1&lt;&gt;'GMPP Return'!$F$25,HLOOKUP('GMPP Return'!$C$25,'[5]1617-Q3'!$B$1:$HA$1000,B162,FALSE),INDIRECT("'" &amp; $C$1 &amp; "'!" &amp; C162))="","",IF($K$1&lt;&gt;'GMPP Return'!$F$25,HLOOKUP('GMPP Return'!$C$25,'[5]1617-Q3'!$B$1:$HA$1000,B162,FALSE),INDIRECT("'" &amp; $C$1 &amp; "'!" &amp; C162)))</f>
        <v/>
      </c>
      <c r="L162" s="488" t="s">
        <v>2506</v>
      </c>
      <c r="M162" s="561"/>
      <c r="N162" s="342" t="str">
        <f ca="1">IF(K162="","",IF(K162-J162=0,"",IF(K162-J162&gt;0,CONCATENATE("FORECAST/ACTUAL SLIPPED SINCE LAST QUARTER BY ",SUM(K162-J162)," DAY/S"),IF(K162-J162&lt;0,CONCATENATE("FORECAST/ACTUAL SHORTENED SINCE LAST QUARTER BY ",SUM(K162-J162)*-1," DAY/S")))))</f>
        <v/>
      </c>
    </row>
    <row r="163" spans="1:14" ht="31.5" customHeight="1" x14ac:dyDescent="0.25">
      <c r="A163" s="243" t="s">
        <v>637</v>
      </c>
      <c r="B163" s="152">
        <v>161</v>
      </c>
      <c r="C163" s="153" t="s">
        <v>1296</v>
      </c>
      <c r="D163" s="152"/>
      <c r="E163" s="152"/>
      <c r="F163" s="152"/>
      <c r="G163" s="499"/>
      <c r="H163" s="730" t="s">
        <v>146</v>
      </c>
      <c r="I163" s="1074" t="e">
        <f ca="1">IF(IF($I$1&lt;&gt;'GMPP Return'!$F$25,HLOOKUP('GMPP Return'!$C$25,'[5]1617-Q1'!$B$1:$HA$1000,B163,FALSE),INDIRECT("'" &amp; $C$1 &amp; "'!" &amp; C163))="","",IF($I$1&lt;&gt;'GMPP Return'!$F$25,HLOOKUP('GMPP Return'!$C$25,'[5]1617-Q1'!$B$1:$HA$1000,B163,FALSE),INDIRECT("'" &amp; $C$1 &amp; "'!" &amp; C163)))</f>
        <v>#N/A</v>
      </c>
      <c r="J163" s="1076" t="e">
        <f ca="1">IF(IF($J$1&lt;&gt;'GMPP Return'!$F$25,HLOOKUP('GMPP Return'!$C$25,'[5]1617-Q2'!$B$1:$HA$1000,B163,FALSE),INDIRECT("'" &amp; $C$1 &amp; "'!" &amp; C163))="","",IF($J$1&lt;&gt;'GMPP Return'!$F$25,HLOOKUP('GMPP Return'!$C$25,'[5]1617-Q2'!$B$1:$HA$1000,B163,FALSE),INDIRECT("'" &amp; $C$1 &amp; "'!" &amp; C163)))</f>
        <v>#N/A</v>
      </c>
      <c r="K163" s="500" t="str">
        <f ca="1">IF(IF($K$1&lt;&gt;'GMPP Return'!$F$25,HLOOKUP('GMPP Return'!$C$25,'[5]1617-Q3'!$B$1:$HA$1000,B163,FALSE),INDIRECT("'" &amp; $C$1 &amp; "'!" &amp; C163))="","",IF($K$1&lt;&gt;'GMPP Return'!$F$25,HLOOKUP('GMPP Return'!$C$25,'[5]1617-Q3'!$B$1:$HA$1000,B163,FALSE),INDIRECT("'" &amp; $C$1 &amp; "'!" &amp; C163)))</f>
        <v>Approval - HMT PBC</v>
      </c>
      <c r="L163" s="501" t="s">
        <v>2507</v>
      </c>
      <c r="M163" s="302"/>
      <c r="N163" s="348"/>
    </row>
    <row r="164" spans="1:14" s="330" customFormat="1" ht="60" customHeight="1" thickBot="1" x14ac:dyDescent="0.3">
      <c r="A164" s="373" t="s">
        <v>638</v>
      </c>
      <c r="B164" s="372">
        <v>162</v>
      </c>
      <c r="C164" s="374" t="s">
        <v>1297</v>
      </c>
      <c r="D164" s="372"/>
      <c r="E164" s="372"/>
      <c r="F164" s="372"/>
      <c r="G164" s="499"/>
      <c r="H164" s="731" t="s">
        <v>2258</v>
      </c>
      <c r="I164" s="1074" t="e">
        <f ca="1">IF(IF($I$1&lt;&gt;'GMPP Return'!$F$25,HLOOKUP('GMPP Return'!$C$25,'[5]1617-Q1'!$B$1:$HA$1000,B164,FALSE),INDIRECT("'" &amp; $C$1 &amp; "'!" &amp; C164))="","",IF($I$1&lt;&gt;'GMPP Return'!$F$25,HLOOKUP('GMPP Return'!$C$25,'[5]1617-Q1'!$B$1:$HA$1000,B164,FALSE),INDIRECT("'" &amp; $C$1 &amp; "'!" &amp; C164)))</f>
        <v>#N/A</v>
      </c>
      <c r="J164" s="1076" t="e">
        <f ca="1">IF(IF($J$1&lt;&gt;'GMPP Return'!$F$25,HLOOKUP('GMPP Return'!$C$25,'[5]1617-Q2'!$B$1:$HA$1000,B164,FALSE),INDIRECT("'" &amp; $C$1 &amp; "'!" &amp; C164))="","",IF($J$1&lt;&gt;'GMPP Return'!$F$25,HLOOKUP('GMPP Return'!$C$25,'[5]1617-Q2'!$B$1:$HA$1000,B164,FALSE),INDIRECT("'" &amp; $C$1 &amp; "'!" &amp; C164)))</f>
        <v>#N/A</v>
      </c>
      <c r="K164" s="500" t="str">
        <f ca="1">IF(IF($K$1&lt;&gt;'GMPP Return'!$F$25,HLOOKUP('GMPP Return'!$C$25,'[5]1617-Q3'!$B$1:$HA$1000,B164,FALSE),INDIRECT("'" &amp; $C$1 &amp; "'!" &amp; C164))="","",IF($K$1&lt;&gt;'GMPP Return'!$F$25,HLOOKUP('GMPP Return'!$C$25,'[5]1617-Q3'!$B$1:$HA$1000,B164,FALSE),INDIRECT("'" &amp; $C$1 &amp; "'!" &amp; C164)))</f>
        <v/>
      </c>
      <c r="L164" s="501" t="s">
        <v>2508</v>
      </c>
      <c r="M164" s="171"/>
      <c r="N164" s="343" t="str">
        <f ca="1">IF(K164="","",IF(K164&lt;&gt;J164,"CHANGED SINCE LAST QUARTER",""))</f>
        <v/>
      </c>
    </row>
    <row r="165" spans="1:14" s="330" customFormat="1" ht="31.5" customHeight="1" x14ac:dyDescent="0.25">
      <c r="A165" s="373" t="s">
        <v>639</v>
      </c>
      <c r="B165" s="372">
        <v>163</v>
      </c>
      <c r="C165" s="374" t="s">
        <v>1298</v>
      </c>
      <c r="D165" s="372"/>
      <c r="E165" s="372"/>
      <c r="F165" s="372"/>
      <c r="G165" s="499"/>
      <c r="H165" s="731" t="s">
        <v>362</v>
      </c>
      <c r="I165" s="1074" t="e">
        <f ca="1">IF(IF($I$1&lt;&gt;'GMPP Return'!$F$25,HLOOKUP('GMPP Return'!$C$25,'[5]1617-Q1'!$B$1:$HA$1000,B165,FALSE),INDIRECT("'" &amp; $C$1 &amp; "'!" &amp; C165))="","",IF($I$1&lt;&gt;'GMPP Return'!$F$25,HLOOKUP('GMPP Return'!$C$25,'[5]1617-Q1'!$B$1:$HA$1000,B165,FALSE),INDIRECT("'" &amp; $C$1 &amp; "'!" &amp; C165)))</f>
        <v>#N/A</v>
      </c>
      <c r="J165" s="1076" t="e">
        <f ca="1">IF(IF($J$1&lt;&gt;'GMPP Return'!$F$25,HLOOKUP('GMPP Return'!$C$25,'[5]1617-Q2'!$B$1:$HA$1000,B165,FALSE),INDIRECT("'" &amp; $C$1 &amp; "'!" &amp; C165))="","",IF($J$1&lt;&gt;'GMPP Return'!$F$25,HLOOKUP('GMPP Return'!$C$25,'[5]1617-Q2'!$B$1:$HA$1000,B165,FALSE),INDIRECT("'" &amp; $C$1 &amp; "'!" &amp; C165)))</f>
        <v>#N/A</v>
      </c>
      <c r="K165" s="500" t="str">
        <f ca="1">IF(IF($K$1&lt;&gt;'GMPP Return'!$F$25,HLOOKUP('GMPP Return'!$C$25,'[5]1617-Q3'!$B$1:$HA$1000,B165,FALSE),INDIRECT("'" &amp; $C$1 &amp; "'!" &amp; C165))="","",IF($K$1&lt;&gt;'GMPP Return'!$F$25,HLOOKUP('GMPP Return'!$C$25,'[5]1617-Q3'!$B$1:$HA$1000,B165,FALSE),INDIRECT("'" &amp; $C$1 &amp; "'!" &amp; C165)))</f>
        <v>HMT SOBC (or equivalent)</v>
      </c>
      <c r="L165" s="501" t="s">
        <v>2509</v>
      </c>
      <c r="M165" s="171"/>
      <c r="N165" s="348"/>
    </row>
    <row r="166" spans="1:14" ht="31.5" customHeight="1" x14ac:dyDescent="0.25">
      <c r="A166" s="243" t="s">
        <v>640</v>
      </c>
      <c r="B166" s="152">
        <v>164</v>
      </c>
      <c r="C166" s="153" t="s">
        <v>1299</v>
      </c>
      <c r="D166" s="153"/>
      <c r="E166" s="153"/>
      <c r="F166" s="153"/>
      <c r="G166" s="462"/>
      <c r="H166" s="730" t="s">
        <v>62</v>
      </c>
      <c r="I166" s="1074" t="e">
        <f ca="1">IF(IF($I$1&lt;&gt;'GMPP Return'!$F$25,HLOOKUP('GMPP Return'!$C$25,'[5]1617-Q1'!$B$1:$HA$1000,B166,FALSE),INDIRECT("'" &amp; $C$1 &amp; "'!" &amp; C166))="","",IF($I$1&lt;&gt;'GMPP Return'!$F$25,HLOOKUP('GMPP Return'!$C$25,'[5]1617-Q1'!$B$1:$HA$1000,B166,FALSE),INDIRECT("'" &amp; $C$1 &amp; "'!" &amp; C166)))</f>
        <v>#N/A</v>
      </c>
      <c r="J166" s="1075" t="e">
        <f ca="1">IF(IF($J$1&lt;&gt;'GMPP Return'!$F$25,HLOOKUP('GMPP Return'!$C$25,'[5]1617-Q2'!$B$1:$HA$1000,B166,FALSE),INDIRECT("'" &amp; $C$1 &amp; "'!" &amp; C166))="","",IF($J$1&lt;&gt;'GMPP Return'!$F$25,HLOOKUP('GMPP Return'!$C$25,'[5]1617-Q2'!$B$1:$HA$1000,B166,FALSE),INDIRECT("'" &amp; $C$1 &amp; "'!" &amp; C166)))</f>
        <v>#N/A</v>
      </c>
      <c r="K166" s="374" t="str">
        <f ca="1">IF(IF($K$1&lt;&gt;'GMPP Return'!$F$25,HLOOKUP('GMPP Return'!$C$25,'[5]1617-Q3'!$B$1:$HA$1000,B166,FALSE),INDIRECT("'" &amp; $C$1 &amp; "'!" &amp; C166))="","",IF($K$1&lt;&gt;'GMPP Return'!$F$25,HLOOKUP('GMPP Return'!$C$25,'[5]1617-Q3'!$B$1:$HA$1000,B166,FALSE),INDIRECT("'" &amp; $C$1 &amp; "'!" &amp; C166)))</f>
        <v/>
      </c>
      <c r="L166" s="488" t="s">
        <v>2510</v>
      </c>
      <c r="M166" s="561"/>
      <c r="N166" s="342" t="str">
        <f ca="1">IF(K166="","",IF(K166-J166=0,"",IF(K166-J166&gt;0,CONCATENATE("BASELINE SLIPPED SINCE LAST QUARTER BY ",SUM(K166-J166)," DAY/S"),IF(K166-J166&lt;0,CONCATENATE("BASELINE SHORTENED SINCE LAST QUARTER BY ",SUM(K166-J166)*-1," DAY/S")))))</f>
        <v/>
      </c>
    </row>
    <row r="167" spans="1:14" ht="31.5" customHeight="1" x14ac:dyDescent="0.25">
      <c r="A167" s="243" t="s">
        <v>641</v>
      </c>
      <c r="B167" s="152">
        <v>165</v>
      </c>
      <c r="C167" s="153" t="s">
        <v>1300</v>
      </c>
      <c r="D167" s="153"/>
      <c r="E167" s="153"/>
      <c r="F167" s="153"/>
      <c r="G167" s="462"/>
      <c r="H167" s="730" t="s">
        <v>147</v>
      </c>
      <c r="I167" s="1074" t="e">
        <f ca="1">IF(IF($I$1&lt;&gt;'GMPP Return'!$F$25,HLOOKUP('GMPP Return'!$C$25,'[5]1617-Q1'!$B$1:$HA$1000,B167,FALSE),INDIRECT("'" &amp; $C$1 &amp; "'!" &amp; C167))="","",IF($I$1&lt;&gt;'GMPP Return'!$F$25,HLOOKUP('GMPP Return'!$C$25,'[5]1617-Q1'!$B$1:$HA$1000,B167,FALSE),INDIRECT("'" &amp; $C$1 &amp; "'!" &amp; C167)))</f>
        <v>#N/A</v>
      </c>
      <c r="J167" s="1075" t="e">
        <f ca="1">IF(IF($J$1&lt;&gt;'GMPP Return'!$F$25,HLOOKUP('GMPP Return'!$C$25,'[5]1617-Q2'!$B$1:$HA$1000,B167,FALSE),INDIRECT("'" &amp; $C$1 &amp; "'!" &amp; C167))="","",IF($J$1&lt;&gt;'GMPP Return'!$F$25,HLOOKUP('GMPP Return'!$C$25,'[5]1617-Q2'!$B$1:$HA$1000,B167,FALSE),INDIRECT("'" &amp; $C$1 &amp; "'!" &amp; C167)))</f>
        <v>#N/A</v>
      </c>
      <c r="K167" s="374" t="str">
        <f ca="1">IF(IF($K$1&lt;&gt;'GMPP Return'!$F$25,HLOOKUP('GMPP Return'!$C$25,'[5]1617-Q3'!$B$1:$HA$1000,B167,FALSE),INDIRECT("'" &amp; $C$1 &amp; "'!" &amp; C167))="","",IF($K$1&lt;&gt;'GMPP Return'!$F$25,HLOOKUP('GMPP Return'!$C$25,'[5]1617-Q3'!$B$1:$HA$1000,B167,FALSE),INDIRECT("'" &amp; $C$1 &amp; "'!" &amp; C167)))</f>
        <v/>
      </c>
      <c r="L167" s="488" t="s">
        <v>2511</v>
      </c>
      <c r="M167" s="561"/>
      <c r="N167" s="342" t="str">
        <f ca="1">IF(K167="","",IF(K167-J167=0,"",IF(K167-J167&gt;0,CONCATENATE("APPROVED REBASELINE SLIPPED SINCE LAST QUARTER BY ",SUM(K167-J167)," DAY/S"),IF(K167-J167&lt;0,CONCATENATE("APPROVED REBASELINE SHORTENED SINCE LAST QUARTER BY ",SUM(K167-J167)*-1," DAY/S")))))</f>
        <v/>
      </c>
    </row>
    <row r="168" spans="1:14" ht="31.5" customHeight="1" x14ac:dyDescent="0.25">
      <c r="A168" s="243" t="s">
        <v>642</v>
      </c>
      <c r="B168" s="152">
        <v>166</v>
      </c>
      <c r="C168" s="153" t="s">
        <v>1301</v>
      </c>
      <c r="D168" s="153"/>
      <c r="E168" s="153"/>
      <c r="F168" s="153"/>
      <c r="G168" s="462"/>
      <c r="H168" s="730" t="s">
        <v>2257</v>
      </c>
      <c r="I168" s="1074" t="e">
        <f ca="1">IF(IF($I$1&lt;&gt;'GMPP Return'!$F$25,HLOOKUP('GMPP Return'!$C$25,'[5]1617-Q1'!$B$1:$HA$1000,B168,FALSE),INDIRECT("'" &amp; $C$1 &amp; "'!" &amp; C168))="","",IF($I$1&lt;&gt;'GMPP Return'!$F$25,HLOOKUP('GMPP Return'!$C$25,'[5]1617-Q1'!$B$1:$HA$1000,B168,FALSE),INDIRECT("'" &amp; $C$1 &amp; "'!" &amp; C168)))</f>
        <v>#N/A</v>
      </c>
      <c r="J168" s="1075" t="e">
        <f ca="1">IF(IF($J$1&lt;&gt;'GMPP Return'!$F$25,HLOOKUP('GMPP Return'!$C$25,'[5]1617-Q2'!$B$1:$HA$1000,B168,FALSE),INDIRECT("'" &amp; $C$1 &amp; "'!" &amp; C168))="","",IF($J$1&lt;&gt;'GMPP Return'!$F$25,HLOOKUP('GMPP Return'!$C$25,'[5]1617-Q2'!$B$1:$HA$1000,B168,FALSE),INDIRECT("'" &amp; $C$1 &amp; "'!" &amp; C168)))</f>
        <v>#N/A</v>
      </c>
      <c r="K168" s="374" t="str">
        <f ca="1">IF(IF($K$1&lt;&gt;'GMPP Return'!$F$25,HLOOKUP('GMPP Return'!$C$25,'[5]1617-Q3'!$B$1:$HA$1000,B168,FALSE),INDIRECT("'" &amp; $C$1 &amp; "'!" &amp; C168))="","",IF($K$1&lt;&gt;'GMPP Return'!$F$25,HLOOKUP('GMPP Return'!$C$25,'[5]1617-Q3'!$B$1:$HA$1000,B168,FALSE),INDIRECT("'" &amp; $C$1 &amp; "'!" &amp; C168)))</f>
        <v/>
      </c>
      <c r="L168" s="488" t="s">
        <v>2512</v>
      </c>
      <c r="M168" s="561"/>
      <c r="N168" s="342" t="str">
        <f ca="1">IF(K168="","",IF(K168-J168=0,"",IF(K168-J168&gt;0,CONCATENATE("FORECAST/ACTUAL SLIPPED SINCE LAST QUARTER BY ",SUM(K168-J168)," DAY/S"),IF(K168-J168&lt;0,CONCATENATE("FORECAST/ACTUAL SHORTENED SINCE LAST QUARTER BY ",SUM(K168-J168)*-1," DAY/S")))))</f>
        <v/>
      </c>
    </row>
    <row r="169" spans="1:14" ht="31.5" customHeight="1" x14ac:dyDescent="0.25">
      <c r="A169" s="243" t="s">
        <v>643</v>
      </c>
      <c r="B169" s="152">
        <v>167</v>
      </c>
      <c r="C169" s="153" t="s">
        <v>1302</v>
      </c>
      <c r="D169" s="152"/>
      <c r="E169" s="152"/>
      <c r="F169" s="152"/>
      <c r="G169" s="499"/>
      <c r="H169" s="730" t="s">
        <v>146</v>
      </c>
      <c r="I169" s="1074" t="e">
        <f ca="1">IF(IF($I$1&lt;&gt;'GMPP Return'!$F$25,HLOOKUP('GMPP Return'!$C$25,'[5]1617-Q1'!$B$1:$HA$1000,B169,FALSE),INDIRECT("'" &amp; $C$1 &amp; "'!" &amp; C169))="","",IF($I$1&lt;&gt;'GMPP Return'!$F$25,HLOOKUP('GMPP Return'!$C$25,'[5]1617-Q1'!$B$1:$HA$1000,B169,FALSE),INDIRECT("'" &amp; $C$1 &amp; "'!" &amp; C169)))</f>
        <v>#N/A</v>
      </c>
      <c r="J169" s="1076" t="e">
        <f ca="1">IF(IF($J$1&lt;&gt;'GMPP Return'!$F$25,HLOOKUP('GMPP Return'!$C$25,'[5]1617-Q2'!$B$1:$HA$1000,B169,FALSE),INDIRECT("'" &amp; $C$1 &amp; "'!" &amp; C169))="","",IF($J$1&lt;&gt;'GMPP Return'!$F$25,HLOOKUP('GMPP Return'!$C$25,'[5]1617-Q2'!$B$1:$HA$1000,B169,FALSE),INDIRECT("'" &amp; $C$1 &amp; "'!" &amp; C169)))</f>
        <v>#N/A</v>
      </c>
      <c r="K169" s="500" t="str">
        <f ca="1">IF(IF($K$1&lt;&gt;'GMPP Return'!$F$25,HLOOKUP('GMPP Return'!$C$25,'[5]1617-Q3'!$B$1:$HA$1000,B169,FALSE),INDIRECT("'" &amp; $C$1 &amp; "'!" &amp; C169))="","",IF($K$1&lt;&gt;'GMPP Return'!$F$25,HLOOKUP('GMPP Return'!$C$25,'[5]1617-Q3'!$B$1:$HA$1000,B169,FALSE),INDIRECT("'" &amp; $C$1 &amp; "'!" &amp; C169)))</f>
        <v>Approval - HMT SOBC</v>
      </c>
      <c r="L169" s="501" t="s">
        <v>2513</v>
      </c>
      <c r="M169" s="302"/>
      <c r="N169" s="348"/>
    </row>
    <row r="170" spans="1:14" s="330" customFormat="1" ht="60" customHeight="1" thickBot="1" x14ac:dyDescent="0.3">
      <c r="A170" s="373" t="s">
        <v>644</v>
      </c>
      <c r="B170" s="372">
        <v>168</v>
      </c>
      <c r="C170" s="374" t="s">
        <v>1303</v>
      </c>
      <c r="D170" s="372"/>
      <c r="E170" s="372"/>
      <c r="F170" s="372"/>
      <c r="G170" s="499"/>
      <c r="H170" s="731" t="s">
        <v>2258</v>
      </c>
      <c r="I170" s="1074" t="e">
        <f ca="1">IF(IF($I$1&lt;&gt;'GMPP Return'!$F$25,HLOOKUP('GMPP Return'!$C$25,'[5]1617-Q1'!$B$1:$HA$1000,B170,FALSE),INDIRECT("'" &amp; $C$1 &amp; "'!" &amp; C170))="","",IF($I$1&lt;&gt;'GMPP Return'!$F$25,HLOOKUP('GMPP Return'!$C$25,'[5]1617-Q1'!$B$1:$HA$1000,B170,FALSE),INDIRECT("'" &amp; $C$1 &amp; "'!" &amp; C170)))</f>
        <v>#N/A</v>
      </c>
      <c r="J170" s="1076" t="e">
        <f ca="1">IF(IF($J$1&lt;&gt;'GMPP Return'!$F$25,HLOOKUP('GMPP Return'!$C$25,'[5]1617-Q2'!$B$1:$HA$1000,B170,FALSE),INDIRECT("'" &amp; $C$1 &amp; "'!" &amp; C170))="","",IF($J$1&lt;&gt;'GMPP Return'!$F$25,HLOOKUP('GMPP Return'!$C$25,'[5]1617-Q2'!$B$1:$HA$1000,B170,FALSE),INDIRECT("'" &amp; $C$1 &amp; "'!" &amp; C170)))</f>
        <v>#N/A</v>
      </c>
      <c r="K170" s="500" t="str">
        <f ca="1">IF(IF($K$1&lt;&gt;'GMPP Return'!$F$25,HLOOKUP('GMPP Return'!$C$25,'[5]1617-Q3'!$B$1:$HA$1000,B170,FALSE),INDIRECT("'" &amp; $C$1 &amp; "'!" &amp; C170))="","",IF($K$1&lt;&gt;'GMPP Return'!$F$25,HLOOKUP('GMPP Return'!$C$25,'[5]1617-Q3'!$B$1:$HA$1000,B170,FALSE),INDIRECT("'" &amp; $C$1 &amp; "'!" &amp; C170)))</f>
        <v/>
      </c>
      <c r="L170" s="501" t="s">
        <v>2514</v>
      </c>
      <c r="M170" s="171"/>
      <c r="N170" s="343" t="str">
        <f ca="1">IF(K170="","",IF(K170&lt;&gt;J170,"CHANGED SINCE LAST QUARTER",""))</f>
        <v/>
      </c>
    </row>
    <row r="171" spans="1:14" s="330" customFormat="1" ht="31.5" customHeight="1" x14ac:dyDescent="0.25">
      <c r="A171" s="373" t="s">
        <v>645</v>
      </c>
      <c r="B171" s="372">
        <v>169</v>
      </c>
      <c r="C171" s="374" t="s">
        <v>1304</v>
      </c>
      <c r="D171" s="372"/>
      <c r="E171" s="372"/>
      <c r="F171" s="372"/>
      <c r="G171" s="499"/>
      <c r="H171" s="731" t="s">
        <v>363</v>
      </c>
      <c r="I171" s="1074" t="e">
        <f ca="1">IF(IF($I$1&lt;&gt;'GMPP Return'!$F$25,HLOOKUP('GMPP Return'!$C$25,'[5]1617-Q1'!$B$1:$HA$1000,B171,FALSE),INDIRECT("'" &amp; $C$1 &amp; "'!" &amp; C171))="","",IF($I$1&lt;&gt;'GMPP Return'!$F$25,HLOOKUP('GMPP Return'!$C$25,'[5]1617-Q1'!$B$1:$HA$1000,B171,FALSE),INDIRECT("'" &amp; $C$1 &amp; "'!" &amp; C171)))</f>
        <v>#N/A</v>
      </c>
      <c r="J171" s="1076" t="e">
        <f ca="1">IF(IF($J$1&lt;&gt;'GMPP Return'!$F$25,HLOOKUP('GMPP Return'!$C$25,'[5]1617-Q2'!$B$1:$HA$1000,B171,FALSE),INDIRECT("'" &amp; $C$1 &amp; "'!" &amp; C171))="","",IF($J$1&lt;&gt;'GMPP Return'!$F$25,HLOOKUP('GMPP Return'!$C$25,'[5]1617-Q2'!$B$1:$HA$1000,B171,FALSE),INDIRECT("'" &amp; $C$1 &amp; "'!" &amp; C171)))</f>
        <v>#N/A</v>
      </c>
      <c r="K171" s="500" t="str">
        <f ca="1">IF(IF($K$1&lt;&gt;'GMPP Return'!$F$25,HLOOKUP('GMPP Return'!$C$25,'[5]1617-Q3'!$B$1:$HA$1000,B171,FALSE),INDIRECT("'" &amp; $C$1 &amp; "'!" &amp; C171))="","",IF($K$1&lt;&gt;'GMPP Return'!$F$25,HLOOKUP('GMPP Return'!$C$25,'[5]1617-Q3'!$B$1:$HA$1000,B171,FALSE),INDIRECT("'" &amp; $C$1 &amp; "'!" &amp; C171)))</f>
        <v>HMT OBC (or equivalent)</v>
      </c>
      <c r="L171" s="501" t="s">
        <v>2515</v>
      </c>
      <c r="M171" s="171"/>
      <c r="N171" s="348"/>
    </row>
    <row r="172" spans="1:14" ht="31.5" customHeight="1" x14ac:dyDescent="0.25">
      <c r="A172" s="243" t="s">
        <v>646</v>
      </c>
      <c r="B172" s="152">
        <v>170</v>
      </c>
      <c r="C172" s="153" t="s">
        <v>1305</v>
      </c>
      <c r="D172" s="153"/>
      <c r="E172" s="153"/>
      <c r="F172" s="153"/>
      <c r="G172" s="462"/>
      <c r="H172" s="730" t="s">
        <v>62</v>
      </c>
      <c r="I172" s="1074" t="e">
        <f ca="1">IF(IF($I$1&lt;&gt;'GMPP Return'!$F$25,HLOOKUP('GMPP Return'!$C$25,'[5]1617-Q1'!$B$1:$HA$1000,B172,FALSE),INDIRECT("'" &amp; $C$1 &amp; "'!" &amp; C172))="","",IF($I$1&lt;&gt;'GMPP Return'!$F$25,HLOOKUP('GMPP Return'!$C$25,'[5]1617-Q1'!$B$1:$HA$1000,B172,FALSE),INDIRECT("'" &amp; $C$1 &amp; "'!" &amp; C172)))</f>
        <v>#N/A</v>
      </c>
      <c r="J172" s="1075" t="e">
        <f ca="1">IF(IF($J$1&lt;&gt;'GMPP Return'!$F$25,HLOOKUP('GMPP Return'!$C$25,'[5]1617-Q2'!$B$1:$HA$1000,B172,FALSE),INDIRECT("'" &amp; $C$1 &amp; "'!" &amp; C172))="","",IF($J$1&lt;&gt;'GMPP Return'!$F$25,HLOOKUP('GMPP Return'!$C$25,'[5]1617-Q2'!$B$1:$HA$1000,B172,FALSE),INDIRECT("'" &amp; $C$1 &amp; "'!" &amp; C172)))</f>
        <v>#N/A</v>
      </c>
      <c r="K172" s="374" t="str">
        <f ca="1">IF(IF($K$1&lt;&gt;'GMPP Return'!$F$25,HLOOKUP('GMPP Return'!$C$25,'[5]1617-Q3'!$B$1:$HA$1000,B172,FALSE),INDIRECT("'" &amp; $C$1 &amp; "'!" &amp; C172))="","",IF($K$1&lt;&gt;'GMPP Return'!$F$25,HLOOKUP('GMPP Return'!$C$25,'[5]1617-Q3'!$B$1:$HA$1000,B172,FALSE),INDIRECT("'" &amp; $C$1 &amp; "'!" &amp; C172)))</f>
        <v/>
      </c>
      <c r="L172" s="488" t="s">
        <v>2516</v>
      </c>
      <c r="M172" s="561"/>
      <c r="N172" s="342" t="str">
        <f ca="1">IF(K172="","",IF(K172-J172=0,"",IF(K172-J172&gt;0,CONCATENATE("BASELINE SLIPPED SINCE LAST QUARTER BY ",SUM(K172-J172)," DAY/S"),IF(K172-J172&lt;0,CONCATENATE("BASELINE SHORTENED SINCE LAST QUARTER BY ",SUM(K172-J172)*-1," DAY/S")))))</f>
        <v/>
      </c>
    </row>
    <row r="173" spans="1:14" ht="31.5" customHeight="1" x14ac:dyDescent="0.25">
      <c r="A173" s="243" t="s">
        <v>647</v>
      </c>
      <c r="B173" s="152">
        <v>171</v>
      </c>
      <c r="C173" s="153" t="s">
        <v>1306</v>
      </c>
      <c r="D173" s="153"/>
      <c r="E173" s="153"/>
      <c r="F173" s="153"/>
      <c r="G173" s="462"/>
      <c r="H173" s="730" t="s">
        <v>147</v>
      </c>
      <c r="I173" s="1074" t="e">
        <f ca="1">IF(IF($I$1&lt;&gt;'GMPP Return'!$F$25,HLOOKUP('GMPP Return'!$C$25,'[5]1617-Q1'!$B$1:$HA$1000,B173,FALSE),INDIRECT("'" &amp; $C$1 &amp; "'!" &amp; C173))="","",IF($I$1&lt;&gt;'GMPP Return'!$F$25,HLOOKUP('GMPP Return'!$C$25,'[5]1617-Q1'!$B$1:$HA$1000,B173,FALSE),INDIRECT("'" &amp; $C$1 &amp; "'!" &amp; C173)))</f>
        <v>#N/A</v>
      </c>
      <c r="J173" s="1075" t="e">
        <f ca="1">IF(IF($J$1&lt;&gt;'GMPP Return'!$F$25,HLOOKUP('GMPP Return'!$C$25,'[5]1617-Q2'!$B$1:$HA$1000,B173,FALSE),INDIRECT("'" &amp; $C$1 &amp; "'!" &amp; C173))="","",IF($J$1&lt;&gt;'GMPP Return'!$F$25,HLOOKUP('GMPP Return'!$C$25,'[5]1617-Q2'!$B$1:$HA$1000,B173,FALSE),INDIRECT("'" &amp; $C$1 &amp; "'!" &amp; C173)))</f>
        <v>#N/A</v>
      </c>
      <c r="K173" s="374" t="str">
        <f ca="1">IF(IF($K$1&lt;&gt;'GMPP Return'!$F$25,HLOOKUP('GMPP Return'!$C$25,'[5]1617-Q3'!$B$1:$HA$1000,B173,FALSE),INDIRECT("'" &amp; $C$1 &amp; "'!" &amp; C173))="","",IF($K$1&lt;&gt;'GMPP Return'!$F$25,HLOOKUP('GMPP Return'!$C$25,'[5]1617-Q3'!$B$1:$HA$1000,B173,FALSE),INDIRECT("'" &amp; $C$1 &amp; "'!" &amp; C173)))</f>
        <v/>
      </c>
      <c r="L173" s="488" t="s">
        <v>2517</v>
      </c>
      <c r="M173" s="561"/>
      <c r="N173" s="342" t="str">
        <f ca="1">IF(K173="","",IF(K173-J173=0,"",IF(K173-J173&gt;0,CONCATENATE("APPROVED REBASELINE SLIPPED SINCE LAST QUARTER BY ",SUM(K173-J173)," DAY/S"),IF(K173-J173&lt;0,CONCATENATE("APPROVED REBASELINE SHORTENED SINCE LAST QUARTER BY ",SUM(K173-J173)*-1," DAY/S")))))</f>
        <v/>
      </c>
    </row>
    <row r="174" spans="1:14" ht="31.5" customHeight="1" x14ac:dyDescent="0.25">
      <c r="A174" s="243" t="s">
        <v>648</v>
      </c>
      <c r="B174" s="152">
        <v>172</v>
      </c>
      <c r="C174" s="153" t="s">
        <v>1307</v>
      </c>
      <c r="D174" s="153"/>
      <c r="E174" s="153"/>
      <c r="F174" s="153"/>
      <c r="G174" s="462"/>
      <c r="H174" s="730" t="s">
        <v>2257</v>
      </c>
      <c r="I174" s="1074" t="e">
        <f ca="1">IF(IF($I$1&lt;&gt;'GMPP Return'!$F$25,HLOOKUP('GMPP Return'!$C$25,'[5]1617-Q1'!$B$1:$HA$1000,B174,FALSE),INDIRECT("'" &amp; $C$1 &amp; "'!" &amp; C174))="","",IF($I$1&lt;&gt;'GMPP Return'!$F$25,HLOOKUP('GMPP Return'!$C$25,'[5]1617-Q1'!$B$1:$HA$1000,B174,FALSE),INDIRECT("'" &amp; $C$1 &amp; "'!" &amp; C174)))</f>
        <v>#N/A</v>
      </c>
      <c r="J174" s="1075" t="e">
        <f ca="1">IF(IF($J$1&lt;&gt;'GMPP Return'!$F$25,HLOOKUP('GMPP Return'!$C$25,'[5]1617-Q2'!$B$1:$HA$1000,B174,FALSE),INDIRECT("'" &amp; $C$1 &amp; "'!" &amp; C174))="","",IF($J$1&lt;&gt;'GMPP Return'!$F$25,HLOOKUP('GMPP Return'!$C$25,'[5]1617-Q2'!$B$1:$HA$1000,B174,FALSE),INDIRECT("'" &amp; $C$1 &amp; "'!" &amp; C174)))</f>
        <v>#N/A</v>
      </c>
      <c r="K174" s="374" t="str">
        <f ca="1">IF(IF($K$1&lt;&gt;'GMPP Return'!$F$25,HLOOKUP('GMPP Return'!$C$25,'[5]1617-Q3'!$B$1:$HA$1000,B174,FALSE),INDIRECT("'" &amp; $C$1 &amp; "'!" &amp; C174))="","",IF($K$1&lt;&gt;'GMPP Return'!$F$25,HLOOKUP('GMPP Return'!$C$25,'[5]1617-Q3'!$B$1:$HA$1000,B174,FALSE),INDIRECT("'" &amp; $C$1 &amp; "'!" &amp; C174)))</f>
        <v/>
      </c>
      <c r="L174" s="488" t="s">
        <v>2518</v>
      </c>
      <c r="M174" s="561"/>
      <c r="N174" s="342" t="str">
        <f ca="1">IF(K174="","",IF(K174-J174=0,"",IF(K174-J174&gt;0,CONCATENATE("FORECAST/ACTUAL SLIPPED SINCE LAST QUARTER BY ",SUM(K174-J174)," DAY/S"),IF(K174-J174&lt;0,CONCATENATE("FORECAST/ACTUAL SHORTENED SINCE LAST QUARTER BY ",SUM(K174-J174)*-1," DAY/S")))))</f>
        <v/>
      </c>
    </row>
    <row r="175" spans="1:14" ht="31.5" customHeight="1" x14ac:dyDescent="0.25">
      <c r="A175" s="243" t="s">
        <v>649</v>
      </c>
      <c r="B175" s="152">
        <v>173</v>
      </c>
      <c r="C175" s="153" t="s">
        <v>1308</v>
      </c>
      <c r="D175" s="152"/>
      <c r="E175" s="152"/>
      <c r="F175" s="152"/>
      <c r="G175" s="499"/>
      <c r="H175" s="730" t="s">
        <v>146</v>
      </c>
      <c r="I175" s="1074" t="e">
        <f ca="1">IF(IF($I$1&lt;&gt;'GMPP Return'!$F$25,HLOOKUP('GMPP Return'!$C$25,'[5]1617-Q1'!$B$1:$HA$1000,B175,FALSE),INDIRECT("'" &amp; $C$1 &amp; "'!" &amp; C175))="","",IF($I$1&lt;&gt;'GMPP Return'!$F$25,HLOOKUP('GMPP Return'!$C$25,'[5]1617-Q1'!$B$1:$HA$1000,B175,FALSE),INDIRECT("'" &amp; $C$1 &amp; "'!" &amp; C175)))</f>
        <v>#N/A</v>
      </c>
      <c r="J175" s="1076" t="e">
        <f ca="1">IF(IF($J$1&lt;&gt;'GMPP Return'!$F$25,HLOOKUP('GMPP Return'!$C$25,'[5]1617-Q2'!$B$1:$HA$1000,B175,FALSE),INDIRECT("'" &amp; $C$1 &amp; "'!" &amp; C175))="","",IF($J$1&lt;&gt;'GMPP Return'!$F$25,HLOOKUP('GMPP Return'!$C$25,'[5]1617-Q2'!$B$1:$HA$1000,B175,FALSE),INDIRECT("'" &amp; $C$1 &amp; "'!" &amp; C175)))</f>
        <v>#N/A</v>
      </c>
      <c r="K175" s="500" t="str">
        <f ca="1">IF(IF($K$1&lt;&gt;'GMPP Return'!$F$25,HLOOKUP('GMPP Return'!$C$25,'[5]1617-Q3'!$B$1:$HA$1000,B175,FALSE),INDIRECT("'" &amp; $C$1 &amp; "'!" &amp; C175))="","",IF($K$1&lt;&gt;'GMPP Return'!$F$25,HLOOKUP('GMPP Return'!$C$25,'[5]1617-Q3'!$B$1:$HA$1000,B175,FALSE),INDIRECT("'" &amp; $C$1 &amp; "'!" &amp; C175)))</f>
        <v>Approval - HMT OBC</v>
      </c>
      <c r="L175" s="501" t="s">
        <v>2519</v>
      </c>
      <c r="M175" s="302"/>
      <c r="N175" s="348"/>
    </row>
    <row r="176" spans="1:14" s="330" customFormat="1" ht="60" customHeight="1" thickBot="1" x14ac:dyDescent="0.3">
      <c r="A176" s="373" t="s">
        <v>650</v>
      </c>
      <c r="B176" s="372">
        <v>174</v>
      </c>
      <c r="C176" s="374" t="s">
        <v>1309</v>
      </c>
      <c r="D176" s="372"/>
      <c r="E176" s="372"/>
      <c r="F176" s="372"/>
      <c r="G176" s="499"/>
      <c r="H176" s="731" t="s">
        <v>2258</v>
      </c>
      <c r="I176" s="1074" t="e">
        <f ca="1">IF(IF($I$1&lt;&gt;'GMPP Return'!$F$25,HLOOKUP('GMPP Return'!$C$25,'[5]1617-Q1'!$B$1:$HA$1000,B176,FALSE),INDIRECT("'" &amp; $C$1 &amp; "'!" &amp; C176))="","",IF($I$1&lt;&gt;'GMPP Return'!$F$25,HLOOKUP('GMPP Return'!$C$25,'[5]1617-Q1'!$B$1:$HA$1000,B176,FALSE),INDIRECT("'" &amp; $C$1 &amp; "'!" &amp; C176)))</f>
        <v>#N/A</v>
      </c>
      <c r="J176" s="1076" t="e">
        <f ca="1">IF(IF($J$1&lt;&gt;'GMPP Return'!$F$25,HLOOKUP('GMPP Return'!$C$25,'[5]1617-Q2'!$B$1:$HA$1000,B176,FALSE),INDIRECT("'" &amp; $C$1 &amp; "'!" &amp; C176))="","",IF($J$1&lt;&gt;'GMPP Return'!$F$25,HLOOKUP('GMPP Return'!$C$25,'[5]1617-Q2'!$B$1:$HA$1000,B176,FALSE),INDIRECT("'" &amp; $C$1 &amp; "'!" &amp; C176)))</f>
        <v>#N/A</v>
      </c>
      <c r="K176" s="500" t="str">
        <f ca="1">IF(IF($K$1&lt;&gt;'GMPP Return'!$F$25,HLOOKUP('GMPP Return'!$C$25,'[5]1617-Q3'!$B$1:$HA$1000,B176,FALSE),INDIRECT("'" &amp; $C$1 &amp; "'!" &amp; C176))="","",IF($K$1&lt;&gt;'GMPP Return'!$F$25,HLOOKUP('GMPP Return'!$C$25,'[5]1617-Q3'!$B$1:$HA$1000,B176,FALSE),INDIRECT("'" &amp; $C$1 &amp; "'!" &amp; C176)))</f>
        <v/>
      </c>
      <c r="L176" s="501" t="s">
        <v>2520</v>
      </c>
      <c r="M176" s="171"/>
      <c r="N176" s="343" t="str">
        <f ca="1">IF(K176="","",IF(K176&lt;&gt;J176,"CHANGED SINCE LAST QUARTER",""))</f>
        <v/>
      </c>
    </row>
    <row r="177" spans="1:14" s="330" customFormat="1" ht="31.5" customHeight="1" x14ac:dyDescent="0.25">
      <c r="A177" s="373" t="s">
        <v>651</v>
      </c>
      <c r="B177" s="372">
        <v>175</v>
      </c>
      <c r="C177" s="374" t="s">
        <v>1310</v>
      </c>
      <c r="D177" s="372"/>
      <c r="E177" s="372"/>
      <c r="F177" s="372"/>
      <c r="G177" s="499"/>
      <c r="H177" s="731" t="s">
        <v>364</v>
      </c>
      <c r="I177" s="1074" t="e">
        <f ca="1">IF(IF($I$1&lt;&gt;'GMPP Return'!$F$25,HLOOKUP('GMPP Return'!$C$25,'[5]1617-Q1'!$B$1:$HA$1000,B177,FALSE),INDIRECT("'" &amp; $C$1 &amp; "'!" &amp; C177))="","",IF($I$1&lt;&gt;'GMPP Return'!$F$25,HLOOKUP('GMPP Return'!$C$25,'[5]1617-Q1'!$B$1:$HA$1000,B177,FALSE),INDIRECT("'" &amp; $C$1 &amp; "'!" &amp; C177)))</f>
        <v>#N/A</v>
      </c>
      <c r="J177" s="1076" t="e">
        <f ca="1">IF(IF($J$1&lt;&gt;'GMPP Return'!$F$25,HLOOKUP('GMPP Return'!$C$25,'[5]1617-Q2'!$B$1:$HA$1000,B177,FALSE),INDIRECT("'" &amp; $C$1 &amp; "'!" &amp; C177))="","",IF($J$1&lt;&gt;'GMPP Return'!$F$25,HLOOKUP('GMPP Return'!$C$25,'[5]1617-Q2'!$B$1:$HA$1000,B177,FALSE),INDIRECT("'" &amp; $C$1 &amp; "'!" &amp; C177)))</f>
        <v>#N/A</v>
      </c>
      <c r="K177" s="500" t="str">
        <f ca="1">IF(IF($K$1&lt;&gt;'GMPP Return'!$F$25,HLOOKUP('GMPP Return'!$C$25,'[5]1617-Q3'!$B$1:$HA$1000,B177,FALSE),INDIRECT("'" &amp; $C$1 &amp; "'!" &amp; C177))="","",IF($K$1&lt;&gt;'GMPP Return'!$F$25,HLOOKUP('GMPP Return'!$C$25,'[5]1617-Q3'!$B$1:$HA$1000,B177,FALSE),INDIRECT("'" &amp; $C$1 &amp; "'!" &amp; C177)))</f>
        <v>HMT FBC (or equivalent)</v>
      </c>
      <c r="L177" s="501" t="s">
        <v>2521</v>
      </c>
      <c r="M177" s="171"/>
      <c r="N177" s="348"/>
    </row>
    <row r="178" spans="1:14" ht="31.5" customHeight="1" x14ac:dyDescent="0.25">
      <c r="A178" s="243" t="s">
        <v>652</v>
      </c>
      <c r="B178" s="152">
        <v>176</v>
      </c>
      <c r="C178" s="153" t="s">
        <v>1311</v>
      </c>
      <c r="D178" s="153"/>
      <c r="E178" s="153"/>
      <c r="F178" s="153"/>
      <c r="G178" s="462"/>
      <c r="H178" s="730" t="s">
        <v>62</v>
      </c>
      <c r="I178" s="1074" t="e">
        <f ca="1">IF(IF($I$1&lt;&gt;'GMPP Return'!$F$25,HLOOKUP('GMPP Return'!$C$25,'[5]1617-Q1'!$B$1:$HA$1000,B178,FALSE),INDIRECT("'" &amp; $C$1 &amp; "'!" &amp; C178))="","",IF($I$1&lt;&gt;'GMPP Return'!$F$25,HLOOKUP('GMPP Return'!$C$25,'[5]1617-Q1'!$B$1:$HA$1000,B178,FALSE),INDIRECT("'" &amp; $C$1 &amp; "'!" &amp; C178)))</f>
        <v>#N/A</v>
      </c>
      <c r="J178" s="1075" t="e">
        <f ca="1">IF(IF($J$1&lt;&gt;'GMPP Return'!$F$25,HLOOKUP('GMPP Return'!$C$25,'[5]1617-Q2'!$B$1:$HA$1000,B178,FALSE),INDIRECT("'" &amp; $C$1 &amp; "'!" &amp; C178))="","",IF($J$1&lt;&gt;'GMPP Return'!$F$25,HLOOKUP('GMPP Return'!$C$25,'[5]1617-Q2'!$B$1:$HA$1000,B178,FALSE),INDIRECT("'" &amp; $C$1 &amp; "'!" &amp; C178)))</f>
        <v>#N/A</v>
      </c>
      <c r="K178" s="374" t="str">
        <f ca="1">IF(IF($K$1&lt;&gt;'GMPP Return'!$F$25,HLOOKUP('GMPP Return'!$C$25,'[5]1617-Q3'!$B$1:$HA$1000,B178,FALSE),INDIRECT("'" &amp; $C$1 &amp; "'!" &amp; C178))="","",IF($K$1&lt;&gt;'GMPP Return'!$F$25,HLOOKUP('GMPP Return'!$C$25,'[5]1617-Q3'!$B$1:$HA$1000,B178,FALSE),INDIRECT("'" &amp; $C$1 &amp; "'!" &amp; C178)))</f>
        <v/>
      </c>
      <c r="L178" s="488" t="s">
        <v>2522</v>
      </c>
      <c r="M178" s="561"/>
      <c r="N178" s="342" t="str">
        <f ca="1">IF(K178="","",IF(K178-J178=0,"",IF(K178-J178&gt;0,CONCATENATE("BASELINE SLIPPED SINCE LAST QUARTER BY ",SUM(K178-J178)," DAY/S"),IF(K178-J178&lt;0,CONCATENATE("BASELINE SHORTENED SINCE LAST QUARTER BY ",SUM(K178-J178)*-1," DAY/S")))))</f>
        <v/>
      </c>
    </row>
    <row r="179" spans="1:14" ht="31.5" customHeight="1" x14ac:dyDescent="0.25">
      <c r="A179" s="243" t="s">
        <v>653</v>
      </c>
      <c r="B179" s="152">
        <v>177</v>
      </c>
      <c r="C179" s="153" t="s">
        <v>1312</v>
      </c>
      <c r="D179" s="153"/>
      <c r="E179" s="153"/>
      <c r="F179" s="153"/>
      <c r="G179" s="462"/>
      <c r="H179" s="730" t="s">
        <v>147</v>
      </c>
      <c r="I179" s="1074" t="e">
        <f ca="1">IF(IF($I$1&lt;&gt;'GMPP Return'!$F$25,HLOOKUP('GMPP Return'!$C$25,'[5]1617-Q1'!$B$1:$HA$1000,B179,FALSE),INDIRECT("'" &amp; $C$1 &amp; "'!" &amp; C179))="","",IF($I$1&lt;&gt;'GMPP Return'!$F$25,HLOOKUP('GMPP Return'!$C$25,'[5]1617-Q1'!$B$1:$HA$1000,B179,FALSE),INDIRECT("'" &amp; $C$1 &amp; "'!" &amp; C179)))</f>
        <v>#N/A</v>
      </c>
      <c r="J179" s="1075" t="e">
        <f ca="1">IF(IF($J$1&lt;&gt;'GMPP Return'!$F$25,HLOOKUP('GMPP Return'!$C$25,'[5]1617-Q2'!$B$1:$HA$1000,B179,FALSE),INDIRECT("'" &amp; $C$1 &amp; "'!" &amp; C179))="","",IF($J$1&lt;&gt;'GMPP Return'!$F$25,HLOOKUP('GMPP Return'!$C$25,'[5]1617-Q2'!$B$1:$HA$1000,B179,FALSE),INDIRECT("'" &amp; $C$1 &amp; "'!" &amp; C179)))</f>
        <v>#N/A</v>
      </c>
      <c r="K179" s="374" t="str">
        <f ca="1">IF(IF($K$1&lt;&gt;'GMPP Return'!$F$25,HLOOKUP('GMPP Return'!$C$25,'[5]1617-Q3'!$B$1:$HA$1000,B179,FALSE),INDIRECT("'" &amp; $C$1 &amp; "'!" &amp; C179))="","",IF($K$1&lt;&gt;'GMPP Return'!$F$25,HLOOKUP('GMPP Return'!$C$25,'[5]1617-Q3'!$B$1:$HA$1000,B179,FALSE),INDIRECT("'" &amp; $C$1 &amp; "'!" &amp; C179)))</f>
        <v/>
      </c>
      <c r="L179" s="488" t="s">
        <v>2523</v>
      </c>
      <c r="M179" s="561"/>
      <c r="N179" s="342" t="str">
        <f ca="1">IF(K179="","",IF(K179-J179=0,"",IF(K179-J179&gt;0,CONCATENATE("APPROVED REBASELINE SLIPPED SINCE LAST QUARTER BY ",SUM(K179-J179)," DAY/S"),IF(K179-J179&lt;0,CONCATENATE("APPROVED REBASELINE SHORTENED SINCE LAST QUARTER BY ",SUM(K179-J179)*-1," DAY/S")))))</f>
        <v/>
      </c>
    </row>
    <row r="180" spans="1:14" ht="31.5" customHeight="1" x14ac:dyDescent="0.25">
      <c r="A180" s="243" t="s">
        <v>654</v>
      </c>
      <c r="B180" s="152">
        <v>178</v>
      </c>
      <c r="C180" s="153" t="s">
        <v>1313</v>
      </c>
      <c r="D180" s="153"/>
      <c r="E180" s="153"/>
      <c r="F180" s="153"/>
      <c r="G180" s="462"/>
      <c r="H180" s="730" t="s">
        <v>2257</v>
      </c>
      <c r="I180" s="1074" t="e">
        <f ca="1">IF(IF($I$1&lt;&gt;'GMPP Return'!$F$25,HLOOKUP('GMPP Return'!$C$25,'[5]1617-Q1'!$B$1:$HA$1000,B180,FALSE),INDIRECT("'" &amp; $C$1 &amp; "'!" &amp; C180))="","",IF($I$1&lt;&gt;'GMPP Return'!$F$25,HLOOKUP('GMPP Return'!$C$25,'[5]1617-Q1'!$B$1:$HA$1000,B180,FALSE),INDIRECT("'" &amp; $C$1 &amp; "'!" &amp; C180)))</f>
        <v>#N/A</v>
      </c>
      <c r="J180" s="1075" t="e">
        <f ca="1">IF(IF($J$1&lt;&gt;'GMPP Return'!$F$25,HLOOKUP('GMPP Return'!$C$25,'[5]1617-Q2'!$B$1:$HA$1000,B180,FALSE),INDIRECT("'" &amp; $C$1 &amp; "'!" &amp; C180))="","",IF($J$1&lt;&gt;'GMPP Return'!$F$25,HLOOKUP('GMPP Return'!$C$25,'[5]1617-Q2'!$B$1:$HA$1000,B180,FALSE),INDIRECT("'" &amp; $C$1 &amp; "'!" &amp; C180)))</f>
        <v>#N/A</v>
      </c>
      <c r="K180" s="374" t="str">
        <f ca="1">IF(IF($K$1&lt;&gt;'GMPP Return'!$F$25,HLOOKUP('GMPP Return'!$C$25,'[5]1617-Q3'!$B$1:$HA$1000,B180,FALSE),INDIRECT("'" &amp; $C$1 &amp; "'!" &amp; C180))="","",IF($K$1&lt;&gt;'GMPP Return'!$F$25,HLOOKUP('GMPP Return'!$C$25,'[5]1617-Q3'!$B$1:$HA$1000,B180,FALSE),INDIRECT("'" &amp; $C$1 &amp; "'!" &amp; C180)))</f>
        <v/>
      </c>
      <c r="L180" s="488" t="s">
        <v>2524</v>
      </c>
      <c r="M180" s="561"/>
      <c r="N180" s="342" t="str">
        <f ca="1">IF(K180="","",IF(K180-J180=0,"",IF(K180-J180&gt;0,CONCATENATE("FORECAST/ACTUAL SLIPPED SINCE LAST QUARTER BY ",SUM(K180-J180)," DAY/S"),IF(K180-J180&lt;0,CONCATENATE("FORECAST/ACTUAL SHORTENED SINCE LAST QUARTER BY ",SUM(K180-J180)*-1," DAY/S")))))</f>
        <v/>
      </c>
    </row>
    <row r="181" spans="1:14" ht="31.5" customHeight="1" x14ac:dyDescent="0.25">
      <c r="A181" s="243" t="s">
        <v>655</v>
      </c>
      <c r="B181" s="152">
        <v>179</v>
      </c>
      <c r="C181" s="153" t="s">
        <v>1314</v>
      </c>
      <c r="D181" s="152"/>
      <c r="E181" s="152"/>
      <c r="F181" s="152"/>
      <c r="G181" s="499"/>
      <c r="H181" s="730" t="s">
        <v>146</v>
      </c>
      <c r="I181" s="1074" t="e">
        <f ca="1">IF(IF($I$1&lt;&gt;'GMPP Return'!$F$25,HLOOKUP('GMPP Return'!$C$25,'[5]1617-Q1'!$B$1:$HA$1000,B181,FALSE),INDIRECT("'" &amp; $C$1 &amp; "'!" &amp; C181))="","",IF($I$1&lt;&gt;'GMPP Return'!$F$25,HLOOKUP('GMPP Return'!$C$25,'[5]1617-Q1'!$B$1:$HA$1000,B181,FALSE),INDIRECT("'" &amp; $C$1 &amp; "'!" &amp; C181)))</f>
        <v>#N/A</v>
      </c>
      <c r="J181" s="1076" t="e">
        <f ca="1">IF(IF($J$1&lt;&gt;'GMPP Return'!$F$25,HLOOKUP('GMPP Return'!$C$25,'[5]1617-Q2'!$B$1:$HA$1000,B181,FALSE),INDIRECT("'" &amp; $C$1 &amp; "'!" &amp; C181))="","",IF($J$1&lt;&gt;'GMPP Return'!$F$25,HLOOKUP('GMPP Return'!$C$25,'[5]1617-Q2'!$B$1:$HA$1000,B181,FALSE),INDIRECT("'" &amp; $C$1 &amp; "'!" &amp; C181)))</f>
        <v>#N/A</v>
      </c>
      <c r="K181" s="500" t="str">
        <f ca="1">IF(IF($K$1&lt;&gt;'GMPP Return'!$F$25,HLOOKUP('GMPP Return'!$C$25,'[5]1617-Q3'!$B$1:$HA$1000,B181,FALSE),INDIRECT("'" &amp; $C$1 &amp; "'!" &amp; C181))="","",IF($K$1&lt;&gt;'GMPP Return'!$F$25,HLOOKUP('GMPP Return'!$C$25,'[5]1617-Q3'!$B$1:$HA$1000,B181,FALSE),INDIRECT("'" &amp; $C$1 &amp; "'!" &amp; C181)))</f>
        <v>Approval - HMT FBC</v>
      </c>
      <c r="L181" s="501" t="s">
        <v>2525</v>
      </c>
      <c r="M181" s="302"/>
      <c r="N181" s="348"/>
    </row>
    <row r="182" spans="1:14" s="330" customFormat="1" ht="60" customHeight="1" thickBot="1" x14ac:dyDescent="0.3">
      <c r="A182" s="373" t="s">
        <v>656</v>
      </c>
      <c r="B182" s="372">
        <v>180</v>
      </c>
      <c r="C182" s="374" t="s">
        <v>1315</v>
      </c>
      <c r="D182" s="372"/>
      <c r="E182" s="372"/>
      <c r="F182" s="372"/>
      <c r="G182" s="499"/>
      <c r="H182" s="731" t="s">
        <v>2258</v>
      </c>
      <c r="I182" s="1074" t="e">
        <f ca="1">IF(IF($I$1&lt;&gt;'GMPP Return'!$F$25,HLOOKUP('GMPP Return'!$C$25,'[5]1617-Q1'!$B$1:$HA$1000,B182,FALSE),INDIRECT("'" &amp; $C$1 &amp; "'!" &amp; C182))="","",IF($I$1&lt;&gt;'GMPP Return'!$F$25,HLOOKUP('GMPP Return'!$C$25,'[5]1617-Q1'!$B$1:$HA$1000,B182,FALSE),INDIRECT("'" &amp; $C$1 &amp; "'!" &amp; C182)))</f>
        <v>#N/A</v>
      </c>
      <c r="J182" s="1076" t="e">
        <f ca="1">IF(IF($J$1&lt;&gt;'GMPP Return'!$F$25,HLOOKUP('GMPP Return'!$C$25,'[5]1617-Q2'!$B$1:$HA$1000,B182,FALSE),INDIRECT("'" &amp; $C$1 &amp; "'!" &amp; C182))="","",IF($J$1&lt;&gt;'GMPP Return'!$F$25,HLOOKUP('GMPP Return'!$C$25,'[5]1617-Q2'!$B$1:$HA$1000,B182,FALSE),INDIRECT("'" &amp; $C$1 &amp; "'!" &amp; C182)))</f>
        <v>#N/A</v>
      </c>
      <c r="K182" s="500" t="str">
        <f ca="1">IF(IF($K$1&lt;&gt;'GMPP Return'!$F$25,HLOOKUP('GMPP Return'!$C$25,'[5]1617-Q3'!$B$1:$HA$1000,B182,FALSE),INDIRECT("'" &amp; $C$1 &amp; "'!" &amp; C182))="","",IF($K$1&lt;&gt;'GMPP Return'!$F$25,HLOOKUP('GMPP Return'!$C$25,'[5]1617-Q3'!$B$1:$HA$1000,B182,FALSE),INDIRECT("'" &amp; $C$1 &amp; "'!" &amp; C182)))</f>
        <v/>
      </c>
      <c r="L182" s="501" t="s">
        <v>2526</v>
      </c>
      <c r="M182" s="171"/>
      <c r="N182" s="343" t="str">
        <f ca="1">IF(K182="","",IF(K182&lt;&gt;J182,"CHANGED SINCE LAST QUARTER",""))</f>
        <v/>
      </c>
    </row>
    <row r="183" spans="1:14" s="330" customFormat="1" ht="31.5" customHeight="1" x14ac:dyDescent="0.25">
      <c r="A183" s="373" t="s">
        <v>657</v>
      </c>
      <c r="B183" s="372">
        <v>181</v>
      </c>
      <c r="C183" s="374" t="s">
        <v>1316</v>
      </c>
      <c r="D183" s="372"/>
      <c r="E183" s="372"/>
      <c r="F183" s="372"/>
      <c r="G183" s="499"/>
      <c r="H183" s="1104" t="s">
        <v>2259</v>
      </c>
      <c r="I183" s="1105" t="e">
        <f ca="1">IF(IF($I$1&lt;&gt;'GMPP Return'!$F$25,HLOOKUP('GMPP Return'!$C$25,'[5]1617-Q1'!$B$1:$HA$1000,B183,FALSE),INDIRECT("'" &amp; $C$1 &amp; "'!" &amp; C183))="","",IF($I$1&lt;&gt;'GMPP Return'!$F$25,HLOOKUP('GMPP Return'!$C$25,'[5]1617-Q1'!$B$1:$HA$1000,B183,FALSE),INDIRECT("'" &amp; $C$1 &amp; "'!" &amp; C183)))</f>
        <v>#N/A</v>
      </c>
      <c r="J183" s="1106" t="e">
        <f ca="1">IF(IF($J$1&lt;&gt;'GMPP Return'!$F$25,HLOOKUP('GMPP Return'!$C$25,'[5]1617-Q2'!$B$1:$HA$1000,B183,FALSE),INDIRECT("'" &amp; $C$1 &amp; "'!" &amp; C183))="","",IF($J$1&lt;&gt;'GMPP Return'!$F$25,HLOOKUP('GMPP Return'!$C$25,'[5]1617-Q2'!$B$1:$HA$1000,B183,FALSE),INDIRECT("'" &amp; $C$1 &amp; "'!" &amp; C183)))</f>
        <v>#N/A</v>
      </c>
      <c r="K183" s="1107" t="str">
        <f ca="1">IF(IF($K$1&lt;&gt;'GMPP Return'!$F$25,HLOOKUP('GMPP Return'!$C$25,'[5]1617-Q3'!$B$1:$HA$1000,B183,FALSE),INDIRECT("'" &amp; $C$1 &amp; "'!" &amp; C183))="","",IF($K$1&lt;&gt;'GMPP Return'!$F$25,HLOOKUP('GMPP Return'!$C$25,'[5]1617-Q3'!$B$1:$HA$1000,B183,FALSE),INDIRECT("'" &amp; $C$1 &amp; "'!" &amp; C183)))</f>
        <v/>
      </c>
      <c r="L183" s="501" t="s">
        <v>2527</v>
      </c>
      <c r="M183" s="171"/>
      <c r="N183" s="344" t="str">
        <f ca="1">IF(K183="","",IF(K183&lt;&gt;J183,"CHANGED SINCE LAST QUARTER",""))</f>
        <v/>
      </c>
    </row>
    <row r="184" spans="1:14" ht="31.5" customHeight="1" x14ac:dyDescent="0.25">
      <c r="A184" s="243" t="s">
        <v>658</v>
      </c>
      <c r="B184" s="152">
        <v>182</v>
      </c>
      <c r="C184" s="153" t="s">
        <v>1317</v>
      </c>
      <c r="D184" s="153"/>
      <c r="E184" s="153"/>
      <c r="F184" s="153"/>
      <c r="G184" s="462"/>
      <c r="H184" s="1108" t="s">
        <v>62</v>
      </c>
      <c r="I184" s="1105" t="e">
        <f ca="1">IF(IF($I$1&lt;&gt;'GMPP Return'!$F$25,HLOOKUP('GMPP Return'!$C$25,'[5]1617-Q1'!$B$1:$HA$1000,B184,FALSE),INDIRECT("'" &amp; $C$1 &amp; "'!" &amp; C184))="","",IF($I$1&lt;&gt;'GMPP Return'!$F$25,HLOOKUP('GMPP Return'!$C$25,'[5]1617-Q1'!$B$1:$HA$1000,B184,FALSE),INDIRECT("'" &amp; $C$1 &amp; "'!" &amp; C184)))</f>
        <v>#N/A</v>
      </c>
      <c r="J184" s="1109" t="e">
        <f ca="1">IF(IF($J$1&lt;&gt;'GMPP Return'!$F$25,HLOOKUP('GMPP Return'!$C$25,'[5]1617-Q2'!$B$1:$HA$1000,B184,FALSE),INDIRECT("'" &amp; $C$1 &amp; "'!" &amp; C184))="","",IF($J$1&lt;&gt;'GMPP Return'!$F$25,HLOOKUP('GMPP Return'!$C$25,'[5]1617-Q2'!$B$1:$HA$1000,B184,FALSE),INDIRECT("'" &amp; $C$1 &amp; "'!" &amp; C184)))</f>
        <v>#N/A</v>
      </c>
      <c r="K184" s="383" t="str">
        <f ca="1">IF(IF($K$1&lt;&gt;'GMPP Return'!$F$25,HLOOKUP('GMPP Return'!$C$25,'[5]1617-Q3'!$B$1:$HA$1000,B184,FALSE),INDIRECT("'" &amp; $C$1 &amp; "'!" &amp; C184))="","",IF($K$1&lt;&gt;'GMPP Return'!$F$25,HLOOKUP('GMPP Return'!$C$25,'[5]1617-Q3'!$B$1:$HA$1000,B184,FALSE),INDIRECT("'" &amp; $C$1 &amp; "'!" &amp; C184)))</f>
        <v/>
      </c>
      <c r="L184" s="488" t="s">
        <v>2528</v>
      </c>
      <c r="M184" s="561"/>
      <c r="N184" s="342" t="str">
        <f ca="1">IF(K184="","",IF(K184-J184=0,"",IF(K184-J184&gt;0,CONCATENATE("BASELINE SLIPPED SINCE LAST QUARTER BY ",SUM(K184-J184)," DAY/S"),IF(K184-J184&lt;0,CONCATENATE("BASELINE SHORTENED SINCE LAST QUARTER BY ",SUM(K184-J184)*-1," DAY/S")))))</f>
        <v/>
      </c>
    </row>
    <row r="185" spans="1:14" ht="31.5" customHeight="1" x14ac:dyDescent="0.25">
      <c r="A185" s="243" t="s">
        <v>659</v>
      </c>
      <c r="B185" s="152">
        <v>183</v>
      </c>
      <c r="C185" s="153" t="s">
        <v>1318</v>
      </c>
      <c r="D185" s="153"/>
      <c r="E185" s="153"/>
      <c r="F185" s="153"/>
      <c r="G185" s="462"/>
      <c r="H185" s="1108" t="s">
        <v>147</v>
      </c>
      <c r="I185" s="1105" t="e">
        <f ca="1">IF(IF($I$1&lt;&gt;'GMPP Return'!$F$25,HLOOKUP('GMPP Return'!$C$25,'[5]1617-Q1'!$B$1:$HA$1000,B185,FALSE),INDIRECT("'" &amp; $C$1 &amp; "'!" &amp; C185))="","",IF($I$1&lt;&gt;'GMPP Return'!$F$25,HLOOKUP('GMPP Return'!$C$25,'[5]1617-Q1'!$B$1:$HA$1000,B185,FALSE),INDIRECT("'" &amp; $C$1 &amp; "'!" &amp; C185)))</f>
        <v>#N/A</v>
      </c>
      <c r="J185" s="1109" t="e">
        <f ca="1">IF(IF($J$1&lt;&gt;'GMPP Return'!$F$25,HLOOKUP('GMPP Return'!$C$25,'[5]1617-Q2'!$B$1:$HA$1000,B185,FALSE),INDIRECT("'" &amp; $C$1 &amp; "'!" &amp; C185))="","",IF($J$1&lt;&gt;'GMPP Return'!$F$25,HLOOKUP('GMPP Return'!$C$25,'[5]1617-Q2'!$B$1:$HA$1000,B185,FALSE),INDIRECT("'" &amp; $C$1 &amp; "'!" &amp; C185)))</f>
        <v>#N/A</v>
      </c>
      <c r="K185" s="383" t="str">
        <f ca="1">IF(IF($K$1&lt;&gt;'GMPP Return'!$F$25,HLOOKUP('GMPP Return'!$C$25,'[5]1617-Q3'!$B$1:$HA$1000,B185,FALSE),INDIRECT("'" &amp; $C$1 &amp; "'!" &amp; C185))="","",IF($K$1&lt;&gt;'GMPP Return'!$F$25,HLOOKUP('GMPP Return'!$C$25,'[5]1617-Q3'!$B$1:$HA$1000,B185,FALSE),INDIRECT("'" &amp; $C$1 &amp; "'!" &amp; C185)))</f>
        <v/>
      </c>
      <c r="L185" s="488" t="s">
        <v>2529</v>
      </c>
      <c r="M185" s="561"/>
      <c r="N185" s="342" t="str">
        <f ca="1">IF(K185="","",IF(K185-J185=0,"",IF(K185-J185&gt;0,CONCATENATE("APPROVED REBASELINE SLIPPED SINCE LAST QUARTER BY ",SUM(K185-J185)," DAY/S"),IF(K185-J185&lt;0,CONCATENATE("APPROVED REBASELINE SHORTENED SINCE LAST QUARTER BY ",SUM(K185-J185)*-1," DAY/S")))))</f>
        <v/>
      </c>
    </row>
    <row r="186" spans="1:14" ht="31.5" customHeight="1" x14ac:dyDescent="0.25">
      <c r="A186" s="243" t="s">
        <v>660</v>
      </c>
      <c r="B186" s="152">
        <v>184</v>
      </c>
      <c r="C186" s="153" t="s">
        <v>1319</v>
      </c>
      <c r="D186" s="153"/>
      <c r="E186" s="153"/>
      <c r="F186" s="153"/>
      <c r="G186" s="462"/>
      <c r="H186" s="1108" t="s">
        <v>2257</v>
      </c>
      <c r="I186" s="1105" t="e">
        <f ca="1">IF(IF($I$1&lt;&gt;'GMPP Return'!$F$25,HLOOKUP('GMPP Return'!$C$25,'[5]1617-Q1'!$B$1:$HA$1000,B186,FALSE),INDIRECT("'" &amp; $C$1 &amp; "'!" &amp; C186))="","",IF($I$1&lt;&gt;'GMPP Return'!$F$25,HLOOKUP('GMPP Return'!$C$25,'[5]1617-Q1'!$B$1:$HA$1000,B186,FALSE),INDIRECT("'" &amp; $C$1 &amp; "'!" &amp; C186)))</f>
        <v>#N/A</v>
      </c>
      <c r="J186" s="1109" t="e">
        <f ca="1">IF(IF($J$1&lt;&gt;'GMPP Return'!$F$25,HLOOKUP('GMPP Return'!$C$25,'[5]1617-Q2'!$B$1:$HA$1000,B186,FALSE),INDIRECT("'" &amp; $C$1 &amp; "'!" &amp; C186))="","",IF($J$1&lt;&gt;'GMPP Return'!$F$25,HLOOKUP('GMPP Return'!$C$25,'[5]1617-Q2'!$B$1:$HA$1000,B186,FALSE),INDIRECT("'" &amp; $C$1 &amp; "'!" &amp; C186)))</f>
        <v>#N/A</v>
      </c>
      <c r="K186" s="383" t="str">
        <f ca="1">IF(IF($K$1&lt;&gt;'GMPP Return'!$F$25,HLOOKUP('GMPP Return'!$C$25,'[5]1617-Q3'!$B$1:$HA$1000,B186,FALSE),INDIRECT("'" &amp; $C$1 &amp; "'!" &amp; C186))="","",IF($K$1&lt;&gt;'GMPP Return'!$F$25,HLOOKUP('GMPP Return'!$C$25,'[5]1617-Q3'!$B$1:$HA$1000,B186,FALSE),INDIRECT("'" &amp; $C$1 &amp; "'!" &amp; C186)))</f>
        <v/>
      </c>
      <c r="L186" s="488" t="s">
        <v>2530</v>
      </c>
      <c r="M186" s="561"/>
      <c r="N186" s="342" t="str">
        <f ca="1">IF(K186="","",IF(K186-J186=0,"",IF(K186-J186&gt;0,CONCATENATE("FORECAST/ACTUAL SLIPPED SINCE LAST QUARTER BY ",SUM(K186-J186)," DAY/S"),IF(K186-J186&lt;0,CONCATENATE("FORECAST/ACTUAL SHORTENED SINCE LAST QUARTER BY ",SUM(K186-J186)*-1," DAY/S")))))</f>
        <v/>
      </c>
    </row>
    <row r="187" spans="1:14" ht="31.5" customHeight="1" x14ac:dyDescent="0.25">
      <c r="A187" s="243" t="s">
        <v>661</v>
      </c>
      <c r="B187" s="152">
        <v>185</v>
      </c>
      <c r="C187" s="153" t="s">
        <v>1320</v>
      </c>
      <c r="D187" s="152"/>
      <c r="E187" s="152"/>
      <c r="F187" s="152"/>
      <c r="G187" s="499"/>
      <c r="H187" s="1108" t="s">
        <v>146</v>
      </c>
      <c r="I187" s="1105" t="e">
        <f ca="1">IF(IF($I$1&lt;&gt;'GMPP Return'!$F$25,HLOOKUP('GMPP Return'!$C$25,'[5]1617-Q1'!$B$1:$HA$1000,B187,FALSE),INDIRECT("'" &amp; $C$1 &amp; "'!" &amp; C187))="","",IF($I$1&lt;&gt;'GMPP Return'!$F$25,HLOOKUP('GMPP Return'!$C$25,'[5]1617-Q1'!$B$1:$HA$1000,B187,FALSE),INDIRECT("'" &amp; $C$1 &amp; "'!" &amp; C187)))</f>
        <v>#N/A</v>
      </c>
      <c r="J187" s="1106" t="e">
        <f ca="1">IF(IF($J$1&lt;&gt;'GMPP Return'!$F$25,HLOOKUP('GMPP Return'!$C$25,'[5]1617-Q2'!$B$1:$HA$1000,B187,FALSE),INDIRECT("'" &amp; $C$1 &amp; "'!" &amp; C187))="","",IF($J$1&lt;&gt;'GMPP Return'!$F$25,HLOOKUP('GMPP Return'!$C$25,'[5]1617-Q2'!$B$1:$HA$1000,B187,FALSE),INDIRECT("'" &amp; $C$1 &amp; "'!" &amp; C187)))</f>
        <v>#N/A</v>
      </c>
      <c r="K187" s="1107" t="str">
        <f ca="1">IF(IF($K$1&lt;&gt;'GMPP Return'!$F$25,HLOOKUP('GMPP Return'!$C$25,'[5]1617-Q3'!$B$1:$HA$1000,B187,FALSE),INDIRECT("'" &amp; $C$1 &amp; "'!" &amp; C187))="","",IF($K$1&lt;&gt;'GMPP Return'!$F$25,HLOOKUP('GMPP Return'!$C$25,'[5]1617-Q3'!$B$1:$HA$1000,B187,FALSE),INDIRECT("'" &amp; $C$1 &amp; "'!" &amp; C187)))</f>
        <v/>
      </c>
      <c r="L187" s="501" t="s">
        <v>2531</v>
      </c>
      <c r="M187" s="302"/>
      <c r="N187" s="342" t="str">
        <f ca="1">IF(K187="","",IF(K187&lt;&gt;J187,"CHANGED SINCE LAST QUARTER",""))</f>
        <v/>
      </c>
    </row>
    <row r="188" spans="1:14" s="330" customFormat="1" ht="60" customHeight="1" thickBot="1" x14ac:dyDescent="0.3">
      <c r="A188" s="373" t="s">
        <v>662</v>
      </c>
      <c r="B188" s="372">
        <v>186</v>
      </c>
      <c r="C188" s="374" t="s">
        <v>1321</v>
      </c>
      <c r="D188" s="372"/>
      <c r="E188" s="372"/>
      <c r="F188" s="372"/>
      <c r="G188" s="499"/>
      <c r="H188" s="1104" t="s">
        <v>2258</v>
      </c>
      <c r="I188" s="1105" t="e">
        <f ca="1">IF(IF($I$1&lt;&gt;'GMPP Return'!$F$25,HLOOKUP('GMPP Return'!$C$25,'[5]1617-Q1'!$B$1:$HA$1000,B188,FALSE),INDIRECT("'" &amp; $C$1 &amp; "'!" &amp; C188))="","",IF($I$1&lt;&gt;'GMPP Return'!$F$25,HLOOKUP('GMPP Return'!$C$25,'[5]1617-Q1'!$B$1:$HA$1000,B188,FALSE),INDIRECT("'" &amp; $C$1 &amp; "'!" &amp; C188)))</f>
        <v>#N/A</v>
      </c>
      <c r="J188" s="1106" t="e">
        <f ca="1">IF(IF($J$1&lt;&gt;'GMPP Return'!$F$25,HLOOKUP('GMPP Return'!$C$25,'[5]1617-Q2'!$B$1:$HA$1000,B188,FALSE),INDIRECT("'" &amp; $C$1 &amp; "'!" &amp; C188))="","",IF($J$1&lt;&gt;'GMPP Return'!$F$25,HLOOKUP('GMPP Return'!$C$25,'[5]1617-Q2'!$B$1:$HA$1000,B188,FALSE),INDIRECT("'" &amp; $C$1 &amp; "'!" &amp; C188)))</f>
        <v>#N/A</v>
      </c>
      <c r="K188" s="1107" t="str">
        <f ca="1">IF(IF($K$1&lt;&gt;'GMPP Return'!$F$25,HLOOKUP('GMPP Return'!$C$25,'[5]1617-Q3'!$B$1:$HA$1000,B188,FALSE),INDIRECT("'" &amp; $C$1 &amp; "'!" &amp; C188))="","",IF($K$1&lt;&gt;'GMPP Return'!$F$25,HLOOKUP('GMPP Return'!$C$25,'[5]1617-Q3'!$B$1:$HA$1000,B188,FALSE),INDIRECT("'" &amp; $C$1 &amp; "'!" &amp; C188)))</f>
        <v/>
      </c>
      <c r="L188" s="501" t="s">
        <v>2532</v>
      </c>
      <c r="M188" s="171"/>
      <c r="N188" s="343" t="str">
        <f ca="1">IF(K188="","",IF(K188&lt;&gt;J188,"CHANGED SINCE LAST QUARTER",""))</f>
        <v/>
      </c>
    </row>
    <row r="189" spans="1:14" s="330" customFormat="1" ht="31.5" customHeight="1" x14ac:dyDescent="0.25">
      <c r="A189" s="373" t="s">
        <v>663</v>
      </c>
      <c r="B189" s="372">
        <v>187</v>
      </c>
      <c r="C189" s="374" t="s">
        <v>2261</v>
      </c>
      <c r="D189" s="372"/>
      <c r="E189" s="372"/>
      <c r="F189" s="372"/>
      <c r="G189" s="499"/>
      <c r="H189" s="1104" t="s">
        <v>2260</v>
      </c>
      <c r="I189" s="1105" t="e">
        <f ca="1">IF(IF($I$1&lt;&gt;'GMPP Return'!$F$25,HLOOKUP('GMPP Return'!$C$25,'[5]1617-Q1'!$B$1:$HA$1000,B189,FALSE),INDIRECT("'" &amp; $C$1 &amp; "'!" &amp; C189))="","",IF($I$1&lt;&gt;'GMPP Return'!$F$25,HLOOKUP('GMPP Return'!$C$25,'[5]1617-Q1'!$B$1:$HA$1000,B189,FALSE),INDIRECT("'" &amp; $C$1 &amp; "'!" &amp; C189)))</f>
        <v>#N/A</v>
      </c>
      <c r="J189" s="1106" t="e">
        <f ca="1">IF(IF($J$1&lt;&gt;'GMPP Return'!$F$25,HLOOKUP('GMPP Return'!$C$25,'[5]1617-Q2'!$B$1:$HA$1000,B189,FALSE),INDIRECT("'" &amp; $C$1 &amp; "'!" &amp; C189))="","",IF($J$1&lt;&gt;'GMPP Return'!$F$25,HLOOKUP('GMPP Return'!$C$25,'[5]1617-Q2'!$B$1:$HA$1000,B189,FALSE),INDIRECT("'" &amp; $C$1 &amp; "'!" &amp; C189)))</f>
        <v>#N/A</v>
      </c>
      <c r="K189" s="1107" t="str">
        <f ca="1">IF(IF($K$1&lt;&gt;'GMPP Return'!$F$25,HLOOKUP('GMPP Return'!$C$25,'[5]1617-Q3'!$B$1:$HA$1000,B189,FALSE),INDIRECT("'" &amp; $C$1 &amp; "'!" &amp; C189))="","",IF($K$1&lt;&gt;'GMPP Return'!$F$25,HLOOKUP('GMPP Return'!$C$25,'[5]1617-Q3'!$B$1:$HA$1000,B189,FALSE),INDIRECT("'" &amp; $C$1 &amp; "'!" &amp; C189)))</f>
        <v/>
      </c>
      <c r="L189" s="501" t="s">
        <v>2533</v>
      </c>
      <c r="M189" s="171"/>
      <c r="N189" s="344" t="str">
        <f ca="1">IF(K189="","",IF(K189&lt;&gt;J189,"CHANGED SINCE LAST QUARTER",""))</f>
        <v/>
      </c>
    </row>
    <row r="190" spans="1:14" ht="31.5" customHeight="1" x14ac:dyDescent="0.25">
      <c r="A190" s="243" t="s">
        <v>664</v>
      </c>
      <c r="B190" s="152">
        <v>188</v>
      </c>
      <c r="C190" s="153" t="s">
        <v>2262</v>
      </c>
      <c r="D190" s="153"/>
      <c r="E190" s="153"/>
      <c r="F190" s="153"/>
      <c r="G190" s="462"/>
      <c r="H190" s="1108" t="s">
        <v>62</v>
      </c>
      <c r="I190" s="1105" t="e">
        <f ca="1">IF(IF($I$1&lt;&gt;'GMPP Return'!$F$25,HLOOKUP('GMPP Return'!$C$25,'[5]1617-Q1'!$B$1:$HA$1000,B190,FALSE),INDIRECT("'" &amp; $C$1 &amp; "'!" &amp; C190))="","",IF($I$1&lt;&gt;'GMPP Return'!$F$25,HLOOKUP('GMPP Return'!$C$25,'[5]1617-Q1'!$B$1:$HA$1000,B190,FALSE),INDIRECT("'" &amp; $C$1 &amp; "'!" &amp; C190)))</f>
        <v>#N/A</v>
      </c>
      <c r="J190" s="1109" t="e">
        <f ca="1">IF(IF($J$1&lt;&gt;'GMPP Return'!$F$25,HLOOKUP('GMPP Return'!$C$25,'[5]1617-Q2'!$B$1:$HA$1000,B190,FALSE),INDIRECT("'" &amp; $C$1 &amp; "'!" &amp; C190))="","",IF($J$1&lt;&gt;'GMPP Return'!$F$25,HLOOKUP('GMPP Return'!$C$25,'[5]1617-Q2'!$B$1:$HA$1000,B190,FALSE),INDIRECT("'" &amp; $C$1 &amp; "'!" &amp; C190)))</f>
        <v>#N/A</v>
      </c>
      <c r="K190" s="383" t="str">
        <f ca="1">IF(IF($K$1&lt;&gt;'GMPP Return'!$F$25,HLOOKUP('GMPP Return'!$C$25,'[5]1617-Q3'!$B$1:$HA$1000,B190,FALSE),INDIRECT("'" &amp; $C$1 &amp; "'!" &amp; C190))="","",IF($K$1&lt;&gt;'GMPP Return'!$F$25,HLOOKUP('GMPP Return'!$C$25,'[5]1617-Q3'!$B$1:$HA$1000,B190,FALSE),INDIRECT("'" &amp; $C$1 &amp; "'!" &amp; C190)))</f>
        <v/>
      </c>
      <c r="L190" s="488" t="s">
        <v>2534</v>
      </c>
      <c r="M190" s="561"/>
      <c r="N190" s="342" t="str">
        <f ca="1">IF(K190="","",IF(K190-J190=0,"",IF(K190-J190&gt;0,CONCATENATE("BASELINE SLIPPED SINCE LAST QUARTER BY ",SUM(K190-J190)," DAY/S"),IF(K190-J190&lt;0,CONCATENATE("BASELINE SHORTENED SINCE LAST QUARTER BY ",SUM(K190-J190)*-1," DAY/S")))))</f>
        <v/>
      </c>
    </row>
    <row r="191" spans="1:14" ht="31.5" customHeight="1" x14ac:dyDescent="0.25">
      <c r="A191" s="243" t="s">
        <v>665</v>
      </c>
      <c r="B191" s="152">
        <v>189</v>
      </c>
      <c r="C191" s="153" t="s">
        <v>2263</v>
      </c>
      <c r="D191" s="153"/>
      <c r="E191" s="153"/>
      <c r="F191" s="153"/>
      <c r="G191" s="462"/>
      <c r="H191" s="1108" t="s">
        <v>147</v>
      </c>
      <c r="I191" s="1105" t="e">
        <f ca="1">IF(IF($I$1&lt;&gt;'GMPP Return'!$F$25,HLOOKUP('GMPP Return'!$C$25,'[5]1617-Q1'!$B$1:$HA$1000,B191,FALSE),INDIRECT("'" &amp; $C$1 &amp; "'!" &amp; C191))="","",IF($I$1&lt;&gt;'GMPP Return'!$F$25,HLOOKUP('GMPP Return'!$C$25,'[5]1617-Q1'!$B$1:$HA$1000,B191,FALSE),INDIRECT("'" &amp; $C$1 &amp; "'!" &amp; C191)))</f>
        <v>#N/A</v>
      </c>
      <c r="J191" s="1109" t="e">
        <f ca="1">IF(IF($J$1&lt;&gt;'GMPP Return'!$F$25,HLOOKUP('GMPP Return'!$C$25,'[5]1617-Q2'!$B$1:$HA$1000,B191,FALSE),INDIRECT("'" &amp; $C$1 &amp; "'!" &amp; C191))="","",IF($J$1&lt;&gt;'GMPP Return'!$F$25,HLOOKUP('GMPP Return'!$C$25,'[5]1617-Q2'!$B$1:$HA$1000,B191,FALSE),INDIRECT("'" &amp; $C$1 &amp; "'!" &amp; C191)))</f>
        <v>#N/A</v>
      </c>
      <c r="K191" s="383" t="str">
        <f ca="1">IF(IF($K$1&lt;&gt;'GMPP Return'!$F$25,HLOOKUP('GMPP Return'!$C$25,'[5]1617-Q3'!$B$1:$HA$1000,B191,FALSE),INDIRECT("'" &amp; $C$1 &amp; "'!" &amp; C191))="","",IF($K$1&lt;&gt;'GMPP Return'!$F$25,HLOOKUP('GMPP Return'!$C$25,'[5]1617-Q3'!$B$1:$HA$1000,B191,FALSE),INDIRECT("'" &amp; $C$1 &amp; "'!" &amp; C191)))</f>
        <v/>
      </c>
      <c r="L191" s="488" t="s">
        <v>2535</v>
      </c>
      <c r="M191" s="561"/>
      <c r="N191" s="342" t="str">
        <f ca="1">IF(K191="","",IF(K191-J191=0,"",IF(K191-J191&gt;0,CONCATENATE("APPROVED REBASELINE SLIPPED SINCE LAST QUARTER BY ",SUM(K191-J191)," DAY/S"),IF(K191-J191&lt;0,CONCATENATE("APPROVED REBASELINE SHORTENED SINCE LAST QUARTER BY ",SUM(K191-J191)*-1," DAY/S")))))</f>
        <v/>
      </c>
    </row>
    <row r="192" spans="1:14" ht="31.5" customHeight="1" x14ac:dyDescent="0.25">
      <c r="A192" s="243" t="s">
        <v>666</v>
      </c>
      <c r="B192" s="152">
        <v>190</v>
      </c>
      <c r="C192" s="153" t="s">
        <v>2264</v>
      </c>
      <c r="D192" s="153"/>
      <c r="E192" s="153"/>
      <c r="F192" s="153"/>
      <c r="G192" s="462"/>
      <c r="H192" s="1108" t="s">
        <v>2257</v>
      </c>
      <c r="I192" s="1105" t="e">
        <f ca="1">IF(IF($I$1&lt;&gt;'GMPP Return'!$F$25,HLOOKUP('GMPP Return'!$C$25,'[5]1617-Q1'!$B$1:$HA$1000,B192,FALSE),INDIRECT("'" &amp; $C$1 &amp; "'!" &amp; C192))="","",IF($I$1&lt;&gt;'GMPP Return'!$F$25,HLOOKUP('GMPP Return'!$C$25,'[5]1617-Q1'!$B$1:$HA$1000,B192,FALSE),INDIRECT("'" &amp; $C$1 &amp; "'!" &amp; C192)))</f>
        <v>#N/A</v>
      </c>
      <c r="J192" s="1109" t="e">
        <f ca="1">IF(IF($J$1&lt;&gt;'GMPP Return'!$F$25,HLOOKUP('GMPP Return'!$C$25,'[5]1617-Q2'!$B$1:$HA$1000,B192,FALSE),INDIRECT("'" &amp; $C$1 &amp; "'!" &amp; C192))="","",IF($J$1&lt;&gt;'GMPP Return'!$F$25,HLOOKUP('GMPP Return'!$C$25,'[5]1617-Q2'!$B$1:$HA$1000,B192,FALSE),INDIRECT("'" &amp; $C$1 &amp; "'!" &amp; C192)))</f>
        <v>#N/A</v>
      </c>
      <c r="K192" s="383" t="str">
        <f ca="1">IF(IF($K$1&lt;&gt;'GMPP Return'!$F$25,HLOOKUP('GMPP Return'!$C$25,'[5]1617-Q3'!$B$1:$HA$1000,B192,FALSE),INDIRECT("'" &amp; $C$1 &amp; "'!" &amp; C192))="","",IF($K$1&lt;&gt;'GMPP Return'!$F$25,HLOOKUP('GMPP Return'!$C$25,'[5]1617-Q3'!$B$1:$HA$1000,B192,FALSE),INDIRECT("'" &amp; $C$1 &amp; "'!" &amp; C192)))</f>
        <v/>
      </c>
      <c r="L192" s="488" t="s">
        <v>2536</v>
      </c>
      <c r="M192" s="561"/>
      <c r="N192" s="342" t="str">
        <f ca="1">IF(K192="","",IF(K192-J192=0,"",IF(K192-J192&gt;0,CONCATENATE("FORECAST/ACTUAL SLIPPED SINCE LAST QUARTER BY ",SUM(K192-J192)," DAY/S"),IF(K192-J192&lt;0,CONCATENATE("FORECAST/ACTUAL SHORTENED SINCE LAST QUARTER BY ",SUM(K192-J192)*-1," DAY/S")))))</f>
        <v/>
      </c>
    </row>
    <row r="193" spans="1:14" ht="31.5" customHeight="1" x14ac:dyDescent="0.25">
      <c r="A193" s="243" t="s">
        <v>667</v>
      </c>
      <c r="B193" s="152">
        <v>191</v>
      </c>
      <c r="C193" s="153" t="s">
        <v>2265</v>
      </c>
      <c r="D193" s="152"/>
      <c r="E193" s="152"/>
      <c r="F193" s="152"/>
      <c r="G193" s="499"/>
      <c r="H193" s="1108" t="s">
        <v>146</v>
      </c>
      <c r="I193" s="1105" t="e">
        <f ca="1">IF(IF($I$1&lt;&gt;'GMPP Return'!$F$25,HLOOKUP('GMPP Return'!$C$25,'[5]1617-Q1'!$B$1:$HA$1000,B193,FALSE),INDIRECT("'" &amp; $C$1 &amp; "'!" &amp; C193))="","",IF($I$1&lt;&gt;'GMPP Return'!$F$25,HLOOKUP('GMPP Return'!$C$25,'[5]1617-Q1'!$B$1:$HA$1000,B193,FALSE),INDIRECT("'" &amp; $C$1 &amp; "'!" &amp; C193)))</f>
        <v>#N/A</v>
      </c>
      <c r="J193" s="1106" t="e">
        <f ca="1">IF(IF($J$1&lt;&gt;'GMPP Return'!$F$25,HLOOKUP('GMPP Return'!$C$25,'[5]1617-Q2'!$B$1:$HA$1000,B193,FALSE),INDIRECT("'" &amp; $C$1 &amp; "'!" &amp; C193))="","",IF($J$1&lt;&gt;'GMPP Return'!$F$25,HLOOKUP('GMPP Return'!$C$25,'[5]1617-Q2'!$B$1:$HA$1000,B193,FALSE),INDIRECT("'" &amp; $C$1 &amp; "'!" &amp; C193)))</f>
        <v>#N/A</v>
      </c>
      <c r="K193" s="1107" t="str">
        <f ca="1">IF(IF($K$1&lt;&gt;'GMPP Return'!$F$25,HLOOKUP('GMPP Return'!$C$25,'[5]1617-Q3'!$B$1:$HA$1000,B193,FALSE),INDIRECT("'" &amp; $C$1 &amp; "'!" &amp; C193))="","",IF($K$1&lt;&gt;'GMPP Return'!$F$25,HLOOKUP('GMPP Return'!$C$25,'[5]1617-Q3'!$B$1:$HA$1000,B193,FALSE),INDIRECT("'" &amp; $C$1 &amp; "'!" &amp; C193)))</f>
        <v/>
      </c>
      <c r="L193" s="501" t="s">
        <v>2537</v>
      </c>
      <c r="M193" s="302"/>
      <c r="N193" s="342" t="str">
        <f ca="1">IF(K193="","",IF(K193&lt;&gt;J193,"CHANGED SINCE LAST QUARTER",""))</f>
        <v/>
      </c>
    </row>
    <row r="194" spans="1:14" s="330" customFormat="1" ht="60" customHeight="1" thickBot="1" x14ac:dyDescent="0.3">
      <c r="A194" s="375" t="s">
        <v>668</v>
      </c>
      <c r="B194" s="376">
        <v>192</v>
      </c>
      <c r="C194" s="377" t="s">
        <v>2266</v>
      </c>
      <c r="D194" s="376"/>
      <c r="E194" s="376"/>
      <c r="F194" s="376"/>
      <c r="G194" s="502"/>
      <c r="H194" s="1104" t="s">
        <v>2258</v>
      </c>
      <c r="I194" s="1105" t="e">
        <f ca="1">IF(IF($I$1&lt;&gt;'GMPP Return'!$F$25,HLOOKUP('GMPP Return'!$C$25,'[5]1617-Q1'!$B$1:$HA$1000,B194,FALSE),INDIRECT("'" &amp; $C$1 &amp; "'!" &amp; C194))="","",IF($I$1&lt;&gt;'GMPP Return'!$F$25,HLOOKUP('GMPP Return'!$C$25,'[5]1617-Q1'!$B$1:$HA$1000,B194,FALSE),INDIRECT("'" &amp; $C$1 &amp; "'!" &amp; C194)))</f>
        <v>#N/A</v>
      </c>
      <c r="J194" s="1110" t="e">
        <f ca="1">IF(IF($J$1&lt;&gt;'GMPP Return'!$F$25,HLOOKUP('GMPP Return'!$C$25,'[5]1617-Q2'!$B$1:$HA$1000,B194,FALSE),INDIRECT("'" &amp; $C$1 &amp; "'!" &amp; C194))="","",IF($J$1&lt;&gt;'GMPP Return'!$F$25,HLOOKUP('GMPP Return'!$C$25,'[5]1617-Q2'!$B$1:$HA$1000,B194,FALSE),INDIRECT("'" &amp; $C$1 &amp; "'!" &amp; C194)))</f>
        <v>#N/A</v>
      </c>
      <c r="K194" s="1107" t="str">
        <f ca="1">IF(IF($K$1&lt;&gt;'GMPP Return'!$F$25,HLOOKUP('GMPP Return'!$C$25,'[5]1617-Q3'!$B$1:$HA$1000,B194,FALSE),INDIRECT("'" &amp; $C$1 &amp; "'!" &amp; C194))="","",IF($K$1&lt;&gt;'GMPP Return'!$F$25,HLOOKUP('GMPP Return'!$C$25,'[5]1617-Q3'!$B$1:$HA$1000,B194,FALSE),INDIRECT("'" &amp; $C$1 &amp; "'!" &amp; C194)))</f>
        <v/>
      </c>
      <c r="L194" s="503" t="s">
        <v>2538</v>
      </c>
      <c r="M194" s="171"/>
      <c r="N194" s="343" t="str">
        <f ca="1">IF(K194="","",IF(K194&lt;&gt;J194,"CHANGED SINCE LAST QUARTER",""))</f>
        <v/>
      </c>
    </row>
    <row r="195" spans="1:14" ht="31.5" customHeight="1" x14ac:dyDescent="0.25">
      <c r="A195" s="244" t="s">
        <v>669</v>
      </c>
      <c r="B195" s="245">
        <v>193</v>
      </c>
      <c r="C195" s="246" t="s">
        <v>1322</v>
      </c>
      <c r="D195" s="245"/>
      <c r="E195" s="245"/>
      <c r="F195" s="245"/>
      <c r="G195" s="504"/>
      <c r="H195" s="1104" t="s">
        <v>2267</v>
      </c>
      <c r="I195" s="1105" t="e">
        <f ca="1">IF(IF($I$1&lt;&gt;'GMPP Return'!$F$25,HLOOKUP('GMPP Return'!$C$25,'[5]1617-Q1'!$B$1:$HA$1000,B195,FALSE),INDIRECT("'" &amp; $C$1 &amp; "'!" &amp; C195))="","",IF($I$1&lt;&gt;'GMPP Return'!$F$25,HLOOKUP('GMPP Return'!$C$25,'[5]1617-Q1'!$B$1:$HA$1000,B195,FALSE),INDIRECT("'" &amp; $C$1 &amp; "'!" &amp; C195)))</f>
        <v>#N/A</v>
      </c>
      <c r="J195" s="1111" t="e">
        <f ca="1">IF(IF($J$1&lt;&gt;'GMPP Return'!$F$25,HLOOKUP('GMPP Return'!$C$25,'[5]1617-Q2'!$B$1:$HA$1000,B195,FALSE),INDIRECT("'" &amp; $C$1 &amp; "'!" &amp; C195))="","",IF($J$1&lt;&gt;'GMPP Return'!$F$25,HLOOKUP('GMPP Return'!$C$25,'[5]1617-Q2'!$B$1:$HA$1000,B195,FALSE),INDIRECT("'" &amp; $C$1 &amp; "'!" &amp; C195)))</f>
        <v>#N/A</v>
      </c>
      <c r="K195" s="1112" t="str">
        <f ca="1">IF(IF($K$1&lt;&gt;'GMPP Return'!$F$25,HLOOKUP('GMPP Return'!$C$25,'[5]1617-Q3'!$B$1:$HA$1000,B195,FALSE),INDIRECT("'" &amp; $C$1 &amp; "'!" &amp; C195))="","",IF($K$1&lt;&gt;'GMPP Return'!$F$25,HLOOKUP('GMPP Return'!$C$25,'[5]1617-Q3'!$B$1:$HA$1000,B195,FALSE),INDIRECT("'" &amp; $C$1 &amp; "'!" &amp; C195)))</f>
        <v/>
      </c>
      <c r="L195" s="498" t="s">
        <v>2539</v>
      </c>
      <c r="M195" s="302"/>
      <c r="N195" s="344" t="str">
        <f ca="1">IF(K195="","",IF(K195&lt;&gt;J195,"CHANGED SINCE LAST QUARTER",""))</f>
        <v/>
      </c>
    </row>
    <row r="196" spans="1:14" ht="31.5" customHeight="1" x14ac:dyDescent="0.25">
      <c r="A196" s="247" t="s">
        <v>670</v>
      </c>
      <c r="B196" s="154">
        <v>194</v>
      </c>
      <c r="C196" s="155" t="s">
        <v>1830</v>
      </c>
      <c r="D196" s="155"/>
      <c r="E196" s="155"/>
      <c r="F196" s="155"/>
      <c r="G196" s="463"/>
      <c r="H196" s="1108" t="s">
        <v>62</v>
      </c>
      <c r="I196" s="1105" t="e">
        <f ca="1">IF(IF($I$1&lt;&gt;'GMPP Return'!$F$25,HLOOKUP('GMPP Return'!$C$25,'[5]1617-Q1'!$B$1:$HA$1000,B196,FALSE),INDIRECT("'" &amp; $C$1 &amp; "'!" &amp; C196))="","",IF($I$1&lt;&gt;'GMPP Return'!$F$25,HLOOKUP('GMPP Return'!$C$25,'[5]1617-Q1'!$B$1:$HA$1000,B196,FALSE),INDIRECT("'" &amp; $C$1 &amp; "'!" &amp; C196)))</f>
        <v>#N/A</v>
      </c>
      <c r="J196" s="1109" t="e">
        <f ca="1">IF(IF($J$1&lt;&gt;'GMPP Return'!$F$25,HLOOKUP('GMPP Return'!$C$25,'[5]1617-Q2'!$B$1:$HA$1000,B196,FALSE),INDIRECT("'" &amp; $C$1 &amp; "'!" &amp; C196))="","",IF($J$1&lt;&gt;'GMPP Return'!$F$25,HLOOKUP('GMPP Return'!$C$25,'[5]1617-Q2'!$B$1:$HA$1000,B196,FALSE),INDIRECT("'" &amp; $C$1 &amp; "'!" &amp; C196)))</f>
        <v>#N/A</v>
      </c>
      <c r="K196" s="383" t="str">
        <f ca="1">IF(IF($K$1&lt;&gt;'GMPP Return'!$F$25,HLOOKUP('GMPP Return'!$C$25,'[5]1617-Q3'!$B$1:$HA$1000,B196,FALSE),INDIRECT("'" &amp; $C$1 &amp; "'!" &amp; C196))="","",IF($K$1&lt;&gt;'GMPP Return'!$F$25,HLOOKUP('GMPP Return'!$C$25,'[5]1617-Q3'!$B$1:$HA$1000,B196,FALSE),INDIRECT("'" &amp; $C$1 &amp; "'!" &amp; C196)))</f>
        <v/>
      </c>
      <c r="L196" s="488" t="s">
        <v>2540</v>
      </c>
      <c r="M196" s="302"/>
      <c r="N196" s="342" t="str">
        <f ca="1">IF(K196="","",IF(K196-J196=0,"",IF(K196-J196&gt;0,CONCATENATE("BASELINE SLIPPED SINCE LAST QUARTER BY ",SUM(K196-J196)," DAY/S"),IF(K196-J196&lt;0,CONCATENATE("BASELINE SHORTENED SINCE LAST QUARTER BY ",SUM(K196-J196)*-1," DAY/S")))))</f>
        <v/>
      </c>
    </row>
    <row r="197" spans="1:14" ht="31.5" customHeight="1" x14ac:dyDescent="0.25">
      <c r="A197" s="247" t="s">
        <v>671</v>
      </c>
      <c r="B197" s="154">
        <v>195</v>
      </c>
      <c r="C197" s="155" t="s">
        <v>1831</v>
      </c>
      <c r="D197" s="155"/>
      <c r="E197" s="155"/>
      <c r="F197" s="155"/>
      <c r="G197" s="463"/>
      <c r="H197" s="1108" t="s">
        <v>147</v>
      </c>
      <c r="I197" s="1105" t="e">
        <f ca="1">IF(IF($I$1&lt;&gt;'GMPP Return'!$F$25,HLOOKUP('GMPP Return'!$C$25,'[5]1617-Q1'!$B$1:$HA$1000,B197,FALSE),INDIRECT("'" &amp; $C$1 &amp; "'!" &amp; C197))="","",IF($I$1&lt;&gt;'GMPP Return'!$F$25,HLOOKUP('GMPP Return'!$C$25,'[5]1617-Q1'!$B$1:$HA$1000,B197,FALSE),INDIRECT("'" &amp; $C$1 &amp; "'!" &amp; C197)))</f>
        <v>#N/A</v>
      </c>
      <c r="J197" s="1109" t="e">
        <f ca="1">IF(IF($J$1&lt;&gt;'GMPP Return'!$F$25,HLOOKUP('GMPP Return'!$C$25,'[5]1617-Q2'!$B$1:$HA$1000,B197,FALSE),INDIRECT("'" &amp; $C$1 &amp; "'!" &amp; C197))="","",IF($J$1&lt;&gt;'GMPP Return'!$F$25,HLOOKUP('GMPP Return'!$C$25,'[5]1617-Q2'!$B$1:$HA$1000,B197,FALSE),INDIRECT("'" &amp; $C$1 &amp; "'!" &amp; C197)))</f>
        <v>#N/A</v>
      </c>
      <c r="K197" s="383" t="str">
        <f ca="1">IF(IF($K$1&lt;&gt;'GMPP Return'!$F$25,HLOOKUP('GMPP Return'!$C$25,'[5]1617-Q3'!$B$1:$HA$1000,B197,FALSE),INDIRECT("'" &amp; $C$1 &amp; "'!" &amp; C197))="","",IF($K$1&lt;&gt;'GMPP Return'!$F$25,HLOOKUP('GMPP Return'!$C$25,'[5]1617-Q3'!$B$1:$HA$1000,B197,FALSE),INDIRECT("'" &amp; $C$1 &amp; "'!" &amp; C197)))</f>
        <v/>
      </c>
      <c r="L197" s="488" t="s">
        <v>2541</v>
      </c>
      <c r="M197" s="302"/>
      <c r="N197" s="342" t="str">
        <f ca="1">IF(K197="","",IF(K197-J197=0,"",IF(K197-J197&gt;0,CONCATENATE("APPROVED REBASELINE SLIPPED SINCE LAST QUARTER BY ",SUM(K197-J197)," DAY/S"),IF(K197-J197&lt;0,CONCATENATE("APPROVED REBASELINE SHORTENED SINCE LAST QUARTER BY ",SUM(K197-J197)*-1," DAY/S")))))</f>
        <v/>
      </c>
    </row>
    <row r="198" spans="1:14" ht="31.5" customHeight="1" x14ac:dyDescent="0.25">
      <c r="A198" s="247" t="s">
        <v>672</v>
      </c>
      <c r="B198" s="154">
        <v>196</v>
      </c>
      <c r="C198" s="155" t="s">
        <v>1323</v>
      </c>
      <c r="D198" s="155"/>
      <c r="E198" s="155"/>
      <c r="F198" s="155"/>
      <c r="G198" s="463"/>
      <c r="H198" s="1108" t="s">
        <v>2257</v>
      </c>
      <c r="I198" s="1105" t="e">
        <f ca="1">IF(IF($I$1&lt;&gt;'GMPP Return'!$F$25,HLOOKUP('GMPP Return'!$C$25,'[5]1617-Q1'!$B$1:$HA$1000,B198,FALSE),INDIRECT("'" &amp; $C$1 &amp; "'!" &amp; C198))="","",IF($I$1&lt;&gt;'GMPP Return'!$F$25,HLOOKUP('GMPP Return'!$C$25,'[5]1617-Q1'!$B$1:$HA$1000,B198,FALSE),INDIRECT("'" &amp; $C$1 &amp; "'!" &amp; C198)))</f>
        <v>#N/A</v>
      </c>
      <c r="J198" s="1109" t="e">
        <f ca="1">IF(IF($J$1&lt;&gt;'GMPP Return'!$F$25,HLOOKUP('GMPP Return'!$C$25,'[5]1617-Q2'!$B$1:$HA$1000,B198,FALSE),INDIRECT("'" &amp; $C$1 &amp; "'!" &amp; C198))="","",IF($J$1&lt;&gt;'GMPP Return'!$F$25,HLOOKUP('GMPP Return'!$C$25,'[5]1617-Q2'!$B$1:$HA$1000,B198,FALSE),INDIRECT("'" &amp; $C$1 &amp; "'!" &amp; C198)))</f>
        <v>#N/A</v>
      </c>
      <c r="K198" s="383" t="str">
        <f ca="1">IF(IF($K$1&lt;&gt;'GMPP Return'!$F$25,HLOOKUP('GMPP Return'!$C$25,'[5]1617-Q3'!$B$1:$HA$1000,B198,FALSE),INDIRECT("'" &amp; $C$1 &amp; "'!" &amp; C198))="","",IF($K$1&lt;&gt;'GMPP Return'!$F$25,HLOOKUP('GMPP Return'!$C$25,'[5]1617-Q3'!$B$1:$HA$1000,B198,FALSE),INDIRECT("'" &amp; $C$1 &amp; "'!" &amp; C198)))</f>
        <v/>
      </c>
      <c r="L198" s="488" t="s">
        <v>2542</v>
      </c>
      <c r="M198" s="302"/>
      <c r="N198" s="342" t="str">
        <f ca="1">IF(K198="","",IF(K198-J198=0,"",IF(K198-J198&gt;0,CONCATENATE("FORECAST/ACTUAL SLIPPED SINCE LAST QUARTER BY ",SUM(K198-J198)," DAY/S"),IF(K198-J198&lt;0,CONCATENATE("FORECAST/ACTUAL SHORTENED SINCE LAST QUARTER BY ",SUM(K198-J198)*-1," DAY/S")))))</f>
        <v/>
      </c>
    </row>
    <row r="199" spans="1:14" ht="31.5" customHeight="1" x14ac:dyDescent="0.25">
      <c r="A199" s="247" t="s">
        <v>673</v>
      </c>
      <c r="B199" s="154">
        <v>197</v>
      </c>
      <c r="C199" s="155" t="s">
        <v>1324</v>
      </c>
      <c r="D199" s="154"/>
      <c r="E199" s="154"/>
      <c r="F199" s="154"/>
      <c r="G199" s="505"/>
      <c r="H199" s="1108" t="s">
        <v>146</v>
      </c>
      <c r="I199" s="1105" t="e">
        <f ca="1">IF(IF($I$1&lt;&gt;'GMPP Return'!$F$25,HLOOKUP('GMPP Return'!$C$25,'[5]1617-Q1'!$B$1:$HA$1000,B199,FALSE),INDIRECT("'" &amp; $C$1 &amp; "'!" &amp; C199))="","",IF($I$1&lt;&gt;'GMPP Return'!$F$25,HLOOKUP('GMPP Return'!$C$25,'[5]1617-Q1'!$B$1:$HA$1000,B199,FALSE),INDIRECT("'" &amp; $C$1 &amp; "'!" &amp; C199)))</f>
        <v>#N/A</v>
      </c>
      <c r="J199" s="1106" t="e">
        <f ca="1">IF(IF($J$1&lt;&gt;'GMPP Return'!$F$25,HLOOKUP('GMPP Return'!$C$25,'[5]1617-Q2'!$B$1:$HA$1000,B199,FALSE),INDIRECT("'" &amp; $C$1 &amp; "'!" &amp; C199))="","",IF($J$1&lt;&gt;'GMPP Return'!$F$25,HLOOKUP('GMPP Return'!$C$25,'[5]1617-Q2'!$B$1:$HA$1000,B199,FALSE),INDIRECT("'" &amp; $C$1 &amp; "'!" &amp; C199)))</f>
        <v>#N/A</v>
      </c>
      <c r="K199" s="1107" t="str">
        <f ca="1">IF(IF($K$1&lt;&gt;'GMPP Return'!$F$25,HLOOKUP('GMPP Return'!$C$25,'[5]1617-Q3'!$B$1:$HA$1000,B199,FALSE),INDIRECT("'" &amp; $C$1 &amp; "'!" &amp; C199))="","",IF($K$1&lt;&gt;'GMPP Return'!$F$25,HLOOKUP('GMPP Return'!$C$25,'[5]1617-Q3'!$B$1:$HA$1000,B199,FALSE),INDIRECT("'" &amp; $C$1 &amp; "'!" &amp; C199)))</f>
        <v/>
      </c>
      <c r="L199" s="501" t="s">
        <v>2543</v>
      </c>
      <c r="M199" s="302"/>
      <c r="N199" s="342" t="str">
        <f ca="1">IF(K199="","",IF(K199&lt;&gt;J199,"CHANGED SINCE LAST QUARTER",""))</f>
        <v/>
      </c>
    </row>
    <row r="200" spans="1:14" s="330" customFormat="1" ht="60" customHeight="1" thickBot="1" x14ac:dyDescent="0.3">
      <c r="A200" s="381" t="s">
        <v>674</v>
      </c>
      <c r="B200" s="382">
        <v>198</v>
      </c>
      <c r="C200" s="383" t="s">
        <v>1325</v>
      </c>
      <c r="D200" s="382"/>
      <c r="E200" s="382"/>
      <c r="F200" s="382"/>
      <c r="G200" s="505"/>
      <c r="H200" s="1104" t="s">
        <v>2258</v>
      </c>
      <c r="I200" s="1105" t="e">
        <f ca="1">IF(IF($I$1&lt;&gt;'GMPP Return'!$F$25,HLOOKUP('GMPP Return'!$C$25,'[5]1617-Q1'!$B$1:$HA$1000,B200,FALSE),INDIRECT("'" &amp; $C$1 &amp; "'!" &amp; C200))="","",IF($I$1&lt;&gt;'GMPP Return'!$F$25,HLOOKUP('GMPP Return'!$C$25,'[5]1617-Q1'!$B$1:$HA$1000,B200,FALSE),INDIRECT("'" &amp; $C$1 &amp; "'!" &amp; C200)))</f>
        <v>#N/A</v>
      </c>
      <c r="J200" s="1106" t="e">
        <f ca="1">IF(IF($J$1&lt;&gt;'GMPP Return'!$F$25,HLOOKUP('GMPP Return'!$C$25,'[5]1617-Q2'!$B$1:$HA$1000,B200,FALSE),INDIRECT("'" &amp; $C$1 &amp; "'!" &amp; C200))="","",IF($J$1&lt;&gt;'GMPP Return'!$F$25,HLOOKUP('GMPP Return'!$C$25,'[5]1617-Q2'!$B$1:$HA$1000,B200,FALSE),INDIRECT("'" &amp; $C$1 &amp; "'!" &amp; C200)))</f>
        <v>#N/A</v>
      </c>
      <c r="K200" s="1107" t="str">
        <f ca="1">IF(IF($K$1&lt;&gt;'GMPP Return'!$F$25,HLOOKUP('GMPP Return'!$C$25,'[5]1617-Q3'!$B$1:$HA$1000,B200,FALSE),INDIRECT("'" &amp; $C$1 &amp; "'!" &amp; C200))="","",IF($K$1&lt;&gt;'GMPP Return'!$F$25,HLOOKUP('GMPP Return'!$C$25,'[5]1617-Q3'!$B$1:$HA$1000,B200,FALSE),INDIRECT("'" &amp; $C$1 &amp; "'!" &amp; C200)))</f>
        <v/>
      </c>
      <c r="L200" s="501" t="s">
        <v>2544</v>
      </c>
      <c r="M200" s="171"/>
      <c r="N200" s="343" t="str">
        <f ca="1">IF(K200="","",IF(K200&lt;&gt;J200,"CHANGED SINCE LAST QUARTER",""))</f>
        <v/>
      </c>
    </row>
    <row r="201" spans="1:14" s="330" customFormat="1" ht="31.5" customHeight="1" x14ac:dyDescent="0.25">
      <c r="A201" s="381" t="s">
        <v>675</v>
      </c>
      <c r="B201" s="382">
        <v>199</v>
      </c>
      <c r="C201" s="383" t="s">
        <v>1326</v>
      </c>
      <c r="D201" s="382"/>
      <c r="E201" s="382"/>
      <c r="F201" s="382"/>
      <c r="G201" s="505"/>
      <c r="H201" s="1104" t="s">
        <v>2268</v>
      </c>
      <c r="I201" s="1105" t="e">
        <f ca="1">IF(IF($I$1&lt;&gt;'GMPP Return'!$F$25,HLOOKUP('GMPP Return'!$C$25,'[5]1617-Q1'!$B$1:$HA$1000,B201,FALSE),INDIRECT("'" &amp; $C$1 &amp; "'!" &amp; C201))="","",IF($I$1&lt;&gt;'GMPP Return'!$F$25,HLOOKUP('GMPP Return'!$C$25,'[5]1617-Q1'!$B$1:$HA$1000,B201,FALSE),INDIRECT("'" &amp; $C$1 &amp; "'!" &amp; C201)))</f>
        <v>#N/A</v>
      </c>
      <c r="J201" s="1106" t="e">
        <f ca="1">IF(IF($J$1&lt;&gt;'GMPP Return'!$F$25,HLOOKUP('GMPP Return'!$C$25,'[5]1617-Q2'!$B$1:$HA$1000,B201,FALSE),INDIRECT("'" &amp; $C$1 &amp; "'!" &amp; C201))="","",IF($J$1&lt;&gt;'GMPP Return'!$F$25,HLOOKUP('GMPP Return'!$C$25,'[5]1617-Q2'!$B$1:$HA$1000,B201,FALSE),INDIRECT("'" &amp; $C$1 &amp; "'!" &amp; C201)))</f>
        <v>#N/A</v>
      </c>
      <c r="K201" s="1107" t="str">
        <f ca="1">IF(IF($K$1&lt;&gt;'GMPP Return'!$F$25,HLOOKUP('GMPP Return'!$C$25,'[5]1617-Q3'!$B$1:$HA$1000,B201,FALSE),INDIRECT("'" &amp; $C$1 &amp; "'!" &amp; C201))="","",IF($K$1&lt;&gt;'GMPP Return'!$F$25,HLOOKUP('GMPP Return'!$C$25,'[5]1617-Q3'!$B$1:$HA$1000,B201,FALSE),INDIRECT("'" &amp; $C$1 &amp; "'!" &amp; C201)))</f>
        <v/>
      </c>
      <c r="L201" s="501" t="s">
        <v>2545</v>
      </c>
      <c r="M201" s="171"/>
      <c r="N201" s="344" t="str">
        <f ca="1">IF(K201="","",IF(K201&lt;&gt;J201,"CHANGED SINCE LAST QUARTER",""))</f>
        <v/>
      </c>
    </row>
    <row r="202" spans="1:14" ht="31.5" customHeight="1" x14ac:dyDescent="0.25">
      <c r="A202" s="247" t="s">
        <v>676</v>
      </c>
      <c r="B202" s="154">
        <v>200</v>
      </c>
      <c r="C202" s="155" t="s">
        <v>1327</v>
      </c>
      <c r="D202" s="155"/>
      <c r="E202" s="155"/>
      <c r="F202" s="155"/>
      <c r="G202" s="463"/>
      <c r="H202" s="1108" t="s">
        <v>62</v>
      </c>
      <c r="I202" s="1105" t="e">
        <f ca="1">IF(IF($I$1&lt;&gt;'GMPP Return'!$F$25,HLOOKUP('GMPP Return'!$C$25,'[5]1617-Q1'!$B$1:$HA$1000,B202,FALSE),INDIRECT("'" &amp; $C$1 &amp; "'!" &amp; C202))="","",IF($I$1&lt;&gt;'GMPP Return'!$F$25,HLOOKUP('GMPP Return'!$C$25,'[5]1617-Q1'!$B$1:$HA$1000,B202,FALSE),INDIRECT("'" &amp; $C$1 &amp; "'!" &amp; C202)))</f>
        <v>#N/A</v>
      </c>
      <c r="J202" s="1109" t="e">
        <f ca="1">IF(IF($J$1&lt;&gt;'GMPP Return'!$F$25,HLOOKUP('GMPP Return'!$C$25,'[5]1617-Q2'!$B$1:$HA$1000,B202,FALSE),INDIRECT("'" &amp; $C$1 &amp; "'!" &amp; C202))="","",IF($J$1&lt;&gt;'GMPP Return'!$F$25,HLOOKUP('GMPP Return'!$C$25,'[5]1617-Q2'!$B$1:$HA$1000,B202,FALSE),INDIRECT("'" &amp; $C$1 &amp; "'!" &amp; C202)))</f>
        <v>#N/A</v>
      </c>
      <c r="K202" s="383" t="str">
        <f ca="1">IF(IF($K$1&lt;&gt;'GMPP Return'!$F$25,HLOOKUP('GMPP Return'!$C$25,'[5]1617-Q3'!$B$1:$HA$1000,B202,FALSE),INDIRECT("'" &amp; $C$1 &amp; "'!" &amp; C202))="","",IF($K$1&lt;&gt;'GMPP Return'!$F$25,HLOOKUP('GMPP Return'!$C$25,'[5]1617-Q3'!$B$1:$HA$1000,B202,FALSE),INDIRECT("'" &amp; $C$1 &amp; "'!" &amp; C202)))</f>
        <v/>
      </c>
      <c r="L202" s="488" t="s">
        <v>2546</v>
      </c>
      <c r="M202" s="302"/>
      <c r="N202" s="342" t="str">
        <f ca="1">IF(K202="","",IF(K202-J202=0,"",IF(K202-J202&gt;0,CONCATENATE("BASELINE SLIPPED SINCE LAST QUARTER BY ",SUM(K202-J202)," DAY/S"),IF(K202-J202&lt;0,CONCATENATE("BASELINE SHORTENED SINCE LAST QUARTER BY ",SUM(K202-J202)*-1," DAY/S")))))</f>
        <v/>
      </c>
    </row>
    <row r="203" spans="1:14" ht="31.5" customHeight="1" x14ac:dyDescent="0.25">
      <c r="A203" s="247" t="s">
        <v>677</v>
      </c>
      <c r="B203" s="154">
        <v>201</v>
      </c>
      <c r="C203" s="155" t="s">
        <v>1328</v>
      </c>
      <c r="D203" s="155"/>
      <c r="E203" s="155"/>
      <c r="F203" s="155"/>
      <c r="G203" s="463"/>
      <c r="H203" s="1108" t="s">
        <v>147</v>
      </c>
      <c r="I203" s="1105" t="e">
        <f ca="1">IF(IF($I$1&lt;&gt;'GMPP Return'!$F$25,HLOOKUP('GMPP Return'!$C$25,'[5]1617-Q1'!$B$1:$HA$1000,B203,FALSE),INDIRECT("'" &amp; $C$1 &amp; "'!" &amp; C203))="","",IF($I$1&lt;&gt;'GMPP Return'!$F$25,HLOOKUP('GMPP Return'!$C$25,'[5]1617-Q1'!$B$1:$HA$1000,B203,FALSE),INDIRECT("'" &amp; $C$1 &amp; "'!" &amp; C203)))</f>
        <v>#N/A</v>
      </c>
      <c r="J203" s="1109" t="e">
        <f ca="1">IF(IF($J$1&lt;&gt;'GMPP Return'!$F$25,HLOOKUP('GMPP Return'!$C$25,'[5]1617-Q2'!$B$1:$HA$1000,B203,FALSE),INDIRECT("'" &amp; $C$1 &amp; "'!" &amp; C203))="","",IF($J$1&lt;&gt;'GMPP Return'!$F$25,HLOOKUP('GMPP Return'!$C$25,'[5]1617-Q2'!$B$1:$HA$1000,B203,FALSE),INDIRECT("'" &amp; $C$1 &amp; "'!" &amp; C203)))</f>
        <v>#N/A</v>
      </c>
      <c r="K203" s="383" t="str">
        <f ca="1">IF(IF($K$1&lt;&gt;'GMPP Return'!$F$25,HLOOKUP('GMPP Return'!$C$25,'[5]1617-Q3'!$B$1:$HA$1000,B203,FALSE),INDIRECT("'" &amp; $C$1 &amp; "'!" &amp; C203))="","",IF($K$1&lt;&gt;'GMPP Return'!$F$25,HLOOKUP('GMPP Return'!$C$25,'[5]1617-Q3'!$B$1:$HA$1000,B203,FALSE),INDIRECT("'" &amp; $C$1 &amp; "'!" &amp; C203)))</f>
        <v/>
      </c>
      <c r="L203" s="488" t="s">
        <v>2547</v>
      </c>
      <c r="M203" s="302"/>
      <c r="N203" s="342" t="str">
        <f ca="1">IF(K203="","",IF(K203-J203=0,"",IF(K203-J203&gt;0,CONCATENATE("APPROVED REBASELINE SLIPPED SINCE LAST QUARTER BY ",SUM(K203-J203)," DAY/S"),IF(K203-J203&lt;0,CONCATENATE("APPROVED REBASELINE SHORTENED SINCE LAST QUARTER BY ",SUM(K203-J203)*-1," DAY/S")))))</f>
        <v/>
      </c>
    </row>
    <row r="204" spans="1:14" ht="31.5" customHeight="1" x14ac:dyDescent="0.25">
      <c r="A204" s="247" t="s">
        <v>678</v>
      </c>
      <c r="B204" s="154">
        <v>202</v>
      </c>
      <c r="C204" s="155" t="s">
        <v>1329</v>
      </c>
      <c r="D204" s="155"/>
      <c r="E204" s="155"/>
      <c r="F204" s="155"/>
      <c r="G204" s="463"/>
      <c r="H204" s="1108" t="s">
        <v>2257</v>
      </c>
      <c r="I204" s="1105" t="e">
        <f ca="1">IF(IF($I$1&lt;&gt;'GMPP Return'!$F$25,HLOOKUP('GMPP Return'!$C$25,'[5]1617-Q1'!$B$1:$HA$1000,B204,FALSE),INDIRECT("'" &amp; $C$1 &amp; "'!" &amp; C204))="","",IF($I$1&lt;&gt;'GMPP Return'!$F$25,HLOOKUP('GMPP Return'!$C$25,'[5]1617-Q1'!$B$1:$HA$1000,B204,FALSE),INDIRECT("'" &amp; $C$1 &amp; "'!" &amp; C204)))</f>
        <v>#N/A</v>
      </c>
      <c r="J204" s="1109" t="e">
        <f ca="1">IF(IF($J$1&lt;&gt;'GMPP Return'!$F$25,HLOOKUP('GMPP Return'!$C$25,'[5]1617-Q2'!$B$1:$HA$1000,B204,FALSE),INDIRECT("'" &amp; $C$1 &amp; "'!" &amp; C204))="","",IF($J$1&lt;&gt;'GMPP Return'!$F$25,HLOOKUP('GMPP Return'!$C$25,'[5]1617-Q2'!$B$1:$HA$1000,B204,FALSE),INDIRECT("'" &amp; $C$1 &amp; "'!" &amp; C204)))</f>
        <v>#N/A</v>
      </c>
      <c r="K204" s="383" t="str">
        <f ca="1">IF(IF($K$1&lt;&gt;'GMPP Return'!$F$25,HLOOKUP('GMPP Return'!$C$25,'[5]1617-Q3'!$B$1:$HA$1000,B204,FALSE),INDIRECT("'" &amp; $C$1 &amp; "'!" &amp; C204))="","",IF($K$1&lt;&gt;'GMPP Return'!$F$25,HLOOKUP('GMPP Return'!$C$25,'[5]1617-Q3'!$B$1:$HA$1000,B204,FALSE),INDIRECT("'" &amp; $C$1 &amp; "'!" &amp; C204)))</f>
        <v/>
      </c>
      <c r="L204" s="488" t="s">
        <v>2548</v>
      </c>
      <c r="M204" s="302"/>
      <c r="N204" s="342" t="str">
        <f ca="1">IF(K204="","",IF(K204-J204=0,"",IF(K204-J204&gt;0,CONCATENATE("FORECAST/ACTUAL SLIPPED SINCE LAST QUARTER BY ",SUM(K204-J204)," DAY/S"),IF(K204-J204&lt;0,CONCATENATE("FORECAST/ACTUAL SHORTENED SINCE LAST QUARTER BY ",SUM(K204-J204)*-1," DAY/S")))))</f>
        <v/>
      </c>
    </row>
    <row r="205" spans="1:14" ht="31.5" customHeight="1" x14ac:dyDescent="0.25">
      <c r="A205" s="247" t="s">
        <v>679</v>
      </c>
      <c r="B205" s="154">
        <v>203</v>
      </c>
      <c r="C205" s="155" t="s">
        <v>1330</v>
      </c>
      <c r="D205" s="154"/>
      <c r="E205" s="154"/>
      <c r="F205" s="154"/>
      <c r="G205" s="505"/>
      <c r="H205" s="1108" t="s">
        <v>146</v>
      </c>
      <c r="I205" s="1105" t="e">
        <f ca="1">IF(IF($I$1&lt;&gt;'GMPP Return'!$F$25,HLOOKUP('GMPP Return'!$C$25,'[5]1617-Q1'!$B$1:$HA$1000,B205,FALSE),INDIRECT("'" &amp; $C$1 &amp; "'!" &amp; C205))="","",IF($I$1&lt;&gt;'GMPP Return'!$F$25,HLOOKUP('GMPP Return'!$C$25,'[5]1617-Q1'!$B$1:$HA$1000,B205,FALSE),INDIRECT("'" &amp; $C$1 &amp; "'!" &amp; C205)))</f>
        <v>#N/A</v>
      </c>
      <c r="J205" s="1106" t="e">
        <f ca="1">IF(IF($J$1&lt;&gt;'GMPP Return'!$F$25,HLOOKUP('GMPP Return'!$C$25,'[5]1617-Q2'!$B$1:$HA$1000,B205,FALSE),INDIRECT("'" &amp; $C$1 &amp; "'!" &amp; C205))="","",IF($J$1&lt;&gt;'GMPP Return'!$F$25,HLOOKUP('GMPP Return'!$C$25,'[5]1617-Q2'!$B$1:$HA$1000,B205,FALSE),INDIRECT("'" &amp; $C$1 &amp; "'!" &amp; C205)))</f>
        <v>#N/A</v>
      </c>
      <c r="K205" s="1107" t="str">
        <f ca="1">IF(IF($K$1&lt;&gt;'GMPP Return'!$F$25,HLOOKUP('GMPP Return'!$C$25,'[5]1617-Q3'!$B$1:$HA$1000,B205,FALSE),INDIRECT("'" &amp; $C$1 &amp; "'!" &amp; C205))="","",IF($K$1&lt;&gt;'GMPP Return'!$F$25,HLOOKUP('GMPP Return'!$C$25,'[5]1617-Q3'!$B$1:$HA$1000,B205,FALSE),INDIRECT("'" &amp; $C$1 &amp; "'!" &amp; C205)))</f>
        <v/>
      </c>
      <c r="L205" s="501" t="s">
        <v>2549</v>
      </c>
      <c r="M205" s="302"/>
      <c r="N205" s="342" t="str">
        <f ca="1">IF(K205="","",IF(K205&lt;&gt;J205,"CHANGED SINCE LAST QUARTER",""))</f>
        <v/>
      </c>
    </row>
    <row r="206" spans="1:14" s="330" customFormat="1" ht="60" customHeight="1" thickBot="1" x14ac:dyDescent="0.3">
      <c r="A206" s="381" t="s">
        <v>680</v>
      </c>
      <c r="B206" s="382">
        <v>204</v>
      </c>
      <c r="C206" s="383" t="s">
        <v>1331</v>
      </c>
      <c r="D206" s="382"/>
      <c r="E206" s="382"/>
      <c r="F206" s="382"/>
      <c r="G206" s="505"/>
      <c r="H206" s="1104" t="s">
        <v>2258</v>
      </c>
      <c r="I206" s="1105" t="e">
        <f ca="1">IF(IF($I$1&lt;&gt;'GMPP Return'!$F$25,HLOOKUP('GMPP Return'!$C$25,'[5]1617-Q1'!$B$1:$HA$1000,B206,FALSE),INDIRECT("'" &amp; $C$1 &amp; "'!" &amp; C206))="","",IF($I$1&lt;&gt;'GMPP Return'!$F$25,HLOOKUP('GMPP Return'!$C$25,'[5]1617-Q1'!$B$1:$HA$1000,B206,FALSE),INDIRECT("'" &amp; $C$1 &amp; "'!" &amp; C206)))</f>
        <v>#N/A</v>
      </c>
      <c r="J206" s="1106" t="e">
        <f ca="1">IF(IF($J$1&lt;&gt;'GMPP Return'!$F$25,HLOOKUP('GMPP Return'!$C$25,'[5]1617-Q2'!$B$1:$HA$1000,B206,FALSE),INDIRECT("'" &amp; $C$1 &amp; "'!" &amp; C206))="","",IF($J$1&lt;&gt;'GMPP Return'!$F$25,HLOOKUP('GMPP Return'!$C$25,'[5]1617-Q2'!$B$1:$HA$1000,B206,FALSE),INDIRECT("'" &amp; $C$1 &amp; "'!" &amp; C206)))</f>
        <v>#N/A</v>
      </c>
      <c r="K206" s="1107" t="str">
        <f ca="1">IF(IF($K$1&lt;&gt;'GMPP Return'!$F$25,HLOOKUP('GMPP Return'!$C$25,'[5]1617-Q3'!$B$1:$HA$1000,B206,FALSE),INDIRECT("'" &amp; $C$1 &amp; "'!" &amp; C206))="","",IF($K$1&lt;&gt;'GMPP Return'!$F$25,HLOOKUP('GMPP Return'!$C$25,'[5]1617-Q3'!$B$1:$HA$1000,B206,FALSE),INDIRECT("'" &amp; $C$1 &amp; "'!" &amp; C206)))</f>
        <v/>
      </c>
      <c r="L206" s="501" t="s">
        <v>2550</v>
      </c>
      <c r="M206" s="171"/>
      <c r="N206" s="343" t="str">
        <f ca="1">IF(K206="","",IF(K206&lt;&gt;J206,"CHANGED SINCE LAST QUARTER",""))</f>
        <v/>
      </c>
    </row>
    <row r="207" spans="1:14" s="330" customFormat="1" ht="31.5" customHeight="1" x14ac:dyDescent="0.25">
      <c r="A207" s="381" t="s">
        <v>681</v>
      </c>
      <c r="B207" s="382">
        <v>205</v>
      </c>
      <c r="C207" s="383" t="s">
        <v>1332</v>
      </c>
      <c r="D207" s="382"/>
      <c r="E207" s="382"/>
      <c r="F207" s="382"/>
      <c r="G207" s="505"/>
      <c r="H207" s="1104" t="s">
        <v>2271</v>
      </c>
      <c r="I207" s="1105" t="e">
        <f ca="1">IF(IF($I$1&lt;&gt;'GMPP Return'!$F$25,HLOOKUP('GMPP Return'!$C$25,'[5]1617-Q1'!$B$1:$HA$1000,B207,FALSE),INDIRECT("'" &amp; $C$1 &amp; "'!" &amp; C207))="","",IF($I$1&lt;&gt;'GMPP Return'!$F$25,HLOOKUP('GMPP Return'!$C$25,'[5]1617-Q1'!$B$1:$HA$1000,B207,FALSE),INDIRECT("'" &amp; $C$1 &amp; "'!" &amp; C207)))</f>
        <v>#N/A</v>
      </c>
      <c r="J207" s="1106" t="e">
        <f ca="1">IF(IF($J$1&lt;&gt;'GMPP Return'!$F$25,HLOOKUP('GMPP Return'!$C$25,'[5]1617-Q2'!$B$1:$HA$1000,B207,FALSE),INDIRECT("'" &amp; $C$1 &amp; "'!" &amp; C207))="","",IF($J$1&lt;&gt;'GMPP Return'!$F$25,HLOOKUP('GMPP Return'!$C$25,'[5]1617-Q2'!$B$1:$HA$1000,B207,FALSE),INDIRECT("'" &amp; $C$1 &amp; "'!" &amp; C207)))</f>
        <v>#N/A</v>
      </c>
      <c r="K207" s="1107" t="str">
        <f ca="1">IF(IF($K$1&lt;&gt;'GMPP Return'!$F$25,HLOOKUP('GMPP Return'!$C$25,'[5]1617-Q3'!$B$1:$HA$1000,B207,FALSE),INDIRECT("'" &amp; $C$1 &amp; "'!" &amp; C207))="","",IF($K$1&lt;&gt;'GMPP Return'!$F$25,HLOOKUP('GMPP Return'!$C$25,'[5]1617-Q3'!$B$1:$HA$1000,B207,FALSE),INDIRECT("'" &amp; $C$1 &amp; "'!" &amp; C207)))</f>
        <v/>
      </c>
      <c r="L207" s="501" t="s">
        <v>2551</v>
      </c>
      <c r="M207" s="171"/>
      <c r="N207" s="344" t="str">
        <f ca="1">IF(K207="","",IF(K207&lt;&gt;J207,"CHANGED SINCE LAST QUARTER",""))</f>
        <v/>
      </c>
    </row>
    <row r="208" spans="1:14" ht="31.5" customHeight="1" x14ac:dyDescent="0.25">
      <c r="A208" s="247" t="s">
        <v>682</v>
      </c>
      <c r="B208" s="154">
        <v>206</v>
      </c>
      <c r="C208" s="155" t="s">
        <v>1333</v>
      </c>
      <c r="D208" s="155"/>
      <c r="E208" s="155"/>
      <c r="F208" s="155"/>
      <c r="G208" s="463"/>
      <c r="H208" s="1108" t="s">
        <v>62</v>
      </c>
      <c r="I208" s="1105" t="e">
        <f ca="1">IF(IF($I$1&lt;&gt;'GMPP Return'!$F$25,HLOOKUP('GMPP Return'!$C$25,'[5]1617-Q1'!$B$1:$HA$1000,B208,FALSE),INDIRECT("'" &amp; $C$1 &amp; "'!" &amp; C208))="","",IF($I$1&lt;&gt;'GMPP Return'!$F$25,HLOOKUP('GMPP Return'!$C$25,'[5]1617-Q1'!$B$1:$HA$1000,B208,FALSE),INDIRECT("'" &amp; $C$1 &amp; "'!" &amp; C208)))</f>
        <v>#N/A</v>
      </c>
      <c r="J208" s="1109" t="e">
        <f ca="1">IF(IF($J$1&lt;&gt;'GMPP Return'!$F$25,HLOOKUP('GMPP Return'!$C$25,'[5]1617-Q2'!$B$1:$HA$1000,B208,FALSE),INDIRECT("'" &amp; $C$1 &amp; "'!" &amp; C208))="","",IF($J$1&lt;&gt;'GMPP Return'!$F$25,HLOOKUP('GMPP Return'!$C$25,'[5]1617-Q2'!$B$1:$HA$1000,B208,FALSE),INDIRECT("'" &amp; $C$1 &amp; "'!" &amp; C208)))</f>
        <v>#N/A</v>
      </c>
      <c r="K208" s="383" t="str">
        <f ca="1">IF(IF($K$1&lt;&gt;'GMPP Return'!$F$25,HLOOKUP('GMPP Return'!$C$25,'[5]1617-Q3'!$B$1:$HA$1000,B208,FALSE),INDIRECT("'" &amp; $C$1 &amp; "'!" &amp; C208))="","",IF($K$1&lt;&gt;'GMPP Return'!$F$25,HLOOKUP('GMPP Return'!$C$25,'[5]1617-Q3'!$B$1:$HA$1000,B208,FALSE),INDIRECT("'" &amp; $C$1 &amp; "'!" &amp; C208)))</f>
        <v/>
      </c>
      <c r="L208" s="488" t="s">
        <v>2552</v>
      </c>
      <c r="M208" s="302"/>
      <c r="N208" s="342" t="str">
        <f ca="1">IF(K208="","",IF(K208-J208=0,"",IF(K208-J208&gt;0,CONCATENATE("BASELINE SLIPPED SINCE LAST QUARTER BY ",SUM(K208-J208)," DAY/S"),IF(K208-J208&lt;0,CONCATENATE("BASELINE SHORTENED SINCE LAST QUARTER BY ",SUM(K208-J208)*-1," DAY/S")))))</f>
        <v/>
      </c>
    </row>
    <row r="209" spans="1:14" ht="31.5" customHeight="1" x14ac:dyDescent="0.25">
      <c r="A209" s="247" t="s">
        <v>683</v>
      </c>
      <c r="B209" s="154">
        <v>207</v>
      </c>
      <c r="C209" s="155" t="s">
        <v>1334</v>
      </c>
      <c r="D209" s="155"/>
      <c r="E209" s="155"/>
      <c r="F209" s="155"/>
      <c r="G209" s="463"/>
      <c r="H209" s="1108" t="s">
        <v>147</v>
      </c>
      <c r="I209" s="1105" t="e">
        <f ca="1">IF(IF($I$1&lt;&gt;'GMPP Return'!$F$25,HLOOKUP('GMPP Return'!$C$25,'[5]1617-Q1'!$B$1:$HA$1000,B209,FALSE),INDIRECT("'" &amp; $C$1 &amp; "'!" &amp; C209))="","",IF($I$1&lt;&gt;'GMPP Return'!$F$25,HLOOKUP('GMPP Return'!$C$25,'[5]1617-Q1'!$B$1:$HA$1000,B209,FALSE),INDIRECT("'" &amp; $C$1 &amp; "'!" &amp; C209)))</f>
        <v>#N/A</v>
      </c>
      <c r="J209" s="1109" t="e">
        <f ca="1">IF(IF($J$1&lt;&gt;'GMPP Return'!$F$25,HLOOKUP('GMPP Return'!$C$25,'[5]1617-Q2'!$B$1:$HA$1000,B209,FALSE),INDIRECT("'" &amp; $C$1 &amp; "'!" &amp; C209))="","",IF($J$1&lt;&gt;'GMPP Return'!$F$25,HLOOKUP('GMPP Return'!$C$25,'[5]1617-Q2'!$B$1:$HA$1000,B209,FALSE),INDIRECT("'" &amp; $C$1 &amp; "'!" &amp; C209)))</f>
        <v>#N/A</v>
      </c>
      <c r="K209" s="383" t="str">
        <f ca="1">IF(IF($K$1&lt;&gt;'GMPP Return'!$F$25,HLOOKUP('GMPP Return'!$C$25,'[5]1617-Q3'!$B$1:$HA$1000,B209,FALSE),INDIRECT("'" &amp; $C$1 &amp; "'!" &amp; C209))="","",IF($K$1&lt;&gt;'GMPP Return'!$F$25,HLOOKUP('GMPP Return'!$C$25,'[5]1617-Q3'!$B$1:$HA$1000,B209,FALSE),INDIRECT("'" &amp; $C$1 &amp; "'!" &amp; C209)))</f>
        <v/>
      </c>
      <c r="L209" s="488" t="s">
        <v>2553</v>
      </c>
      <c r="M209" s="302"/>
      <c r="N209" s="342" t="str">
        <f ca="1">IF(K209="","",IF(K209-J209=0,"",IF(K209-J209&gt;0,CONCATENATE("APPROVED REBASELINE SLIPPED SINCE LAST QUARTER BY ",SUM(K209-J209)," DAY/S"),IF(K209-J209&lt;0,CONCATENATE("APPROVED REBASELINE SHORTENED SINCE LAST QUARTER BY ",SUM(K209-J209)*-1," DAY/S")))))</f>
        <v/>
      </c>
    </row>
    <row r="210" spans="1:14" ht="31.5" customHeight="1" x14ac:dyDescent="0.25">
      <c r="A210" s="247" t="s">
        <v>684</v>
      </c>
      <c r="B210" s="154">
        <v>208</v>
      </c>
      <c r="C210" s="155" t="s">
        <v>1335</v>
      </c>
      <c r="D210" s="155"/>
      <c r="E210" s="155"/>
      <c r="F210" s="155"/>
      <c r="G210" s="463"/>
      <c r="H210" s="1108" t="s">
        <v>2257</v>
      </c>
      <c r="I210" s="1105" t="e">
        <f ca="1">IF(IF($I$1&lt;&gt;'GMPP Return'!$F$25,HLOOKUP('GMPP Return'!$C$25,'[5]1617-Q1'!$B$1:$HA$1000,B210,FALSE),INDIRECT("'" &amp; $C$1 &amp; "'!" &amp; C210))="","",IF($I$1&lt;&gt;'GMPP Return'!$F$25,HLOOKUP('GMPP Return'!$C$25,'[5]1617-Q1'!$B$1:$HA$1000,B210,FALSE),INDIRECT("'" &amp; $C$1 &amp; "'!" &amp; C210)))</f>
        <v>#N/A</v>
      </c>
      <c r="J210" s="1109" t="e">
        <f ca="1">IF(IF($J$1&lt;&gt;'GMPP Return'!$F$25,HLOOKUP('GMPP Return'!$C$25,'[5]1617-Q2'!$B$1:$HA$1000,B210,FALSE),INDIRECT("'" &amp; $C$1 &amp; "'!" &amp; C210))="","",IF($J$1&lt;&gt;'GMPP Return'!$F$25,HLOOKUP('GMPP Return'!$C$25,'[5]1617-Q2'!$B$1:$HA$1000,B210,FALSE),INDIRECT("'" &amp; $C$1 &amp; "'!" &amp; C210)))</f>
        <v>#N/A</v>
      </c>
      <c r="K210" s="383" t="str">
        <f ca="1">IF(IF($K$1&lt;&gt;'GMPP Return'!$F$25,HLOOKUP('GMPP Return'!$C$25,'[5]1617-Q3'!$B$1:$HA$1000,B210,FALSE),INDIRECT("'" &amp; $C$1 &amp; "'!" &amp; C210))="","",IF($K$1&lt;&gt;'GMPP Return'!$F$25,HLOOKUP('GMPP Return'!$C$25,'[5]1617-Q3'!$B$1:$HA$1000,B210,FALSE),INDIRECT("'" &amp; $C$1 &amp; "'!" &amp; C210)))</f>
        <v/>
      </c>
      <c r="L210" s="488" t="s">
        <v>2554</v>
      </c>
      <c r="M210" s="302"/>
      <c r="N210" s="342" t="str">
        <f ca="1">IF(K210="","",IF(K210-J210=0,"",IF(K210-J210&gt;0,CONCATENATE("FORECAST/ACTUAL SLIPPED SINCE LAST QUARTER BY ",SUM(K210-J210)," DAY/S"),IF(K210-J210&lt;0,CONCATENATE("FORECAST/ACTUAL SHORTENED SINCE LAST QUARTER BY ",SUM(K210-J210)*-1," DAY/S")))))</f>
        <v/>
      </c>
    </row>
    <row r="211" spans="1:14" ht="31.5" customHeight="1" x14ac:dyDescent="0.25">
      <c r="A211" s="247" t="s">
        <v>685</v>
      </c>
      <c r="B211" s="154">
        <v>209</v>
      </c>
      <c r="C211" s="155" t="s">
        <v>1336</v>
      </c>
      <c r="D211" s="154"/>
      <c r="E211" s="154"/>
      <c r="F211" s="154"/>
      <c r="G211" s="505"/>
      <c r="H211" s="1108" t="s">
        <v>146</v>
      </c>
      <c r="I211" s="1105" t="e">
        <f ca="1">IF(IF($I$1&lt;&gt;'GMPP Return'!$F$25,HLOOKUP('GMPP Return'!$C$25,'[5]1617-Q1'!$B$1:$HA$1000,B211,FALSE),INDIRECT("'" &amp; $C$1 &amp; "'!" &amp; C211))="","",IF($I$1&lt;&gt;'GMPP Return'!$F$25,HLOOKUP('GMPP Return'!$C$25,'[5]1617-Q1'!$B$1:$HA$1000,B211,FALSE),INDIRECT("'" &amp; $C$1 &amp; "'!" &amp; C211)))</f>
        <v>#N/A</v>
      </c>
      <c r="J211" s="1106" t="e">
        <f ca="1">IF(IF($J$1&lt;&gt;'GMPP Return'!$F$25,HLOOKUP('GMPP Return'!$C$25,'[5]1617-Q2'!$B$1:$HA$1000,B211,FALSE),INDIRECT("'" &amp; $C$1 &amp; "'!" &amp; C211))="","",IF($J$1&lt;&gt;'GMPP Return'!$F$25,HLOOKUP('GMPP Return'!$C$25,'[5]1617-Q2'!$B$1:$HA$1000,B211,FALSE),INDIRECT("'" &amp; $C$1 &amp; "'!" &amp; C211)))</f>
        <v>#N/A</v>
      </c>
      <c r="K211" s="1107" t="str">
        <f ca="1">IF(IF($K$1&lt;&gt;'GMPP Return'!$F$25,HLOOKUP('GMPP Return'!$C$25,'[5]1617-Q3'!$B$1:$HA$1000,B211,FALSE),INDIRECT("'" &amp; $C$1 &amp; "'!" &amp; C211))="","",IF($K$1&lt;&gt;'GMPP Return'!$F$25,HLOOKUP('GMPP Return'!$C$25,'[5]1617-Q3'!$B$1:$HA$1000,B211,FALSE),INDIRECT("'" &amp; $C$1 &amp; "'!" &amp; C211)))</f>
        <v/>
      </c>
      <c r="L211" s="501" t="s">
        <v>2555</v>
      </c>
      <c r="M211" s="302"/>
      <c r="N211" s="342" t="str">
        <f ca="1">IF(K211="","",IF(K211&lt;&gt;J211,"CHANGED SINCE LAST QUARTER",""))</f>
        <v/>
      </c>
    </row>
    <row r="212" spans="1:14" s="330" customFormat="1" ht="60" customHeight="1" thickBot="1" x14ac:dyDescent="0.3">
      <c r="A212" s="381" t="s">
        <v>686</v>
      </c>
      <c r="B212" s="382">
        <v>210</v>
      </c>
      <c r="C212" s="383" t="s">
        <v>1337</v>
      </c>
      <c r="D212" s="382"/>
      <c r="E212" s="382"/>
      <c r="F212" s="382"/>
      <c r="G212" s="505"/>
      <c r="H212" s="1104" t="s">
        <v>2258</v>
      </c>
      <c r="I212" s="1105" t="e">
        <f ca="1">IF(IF($I$1&lt;&gt;'GMPP Return'!$F$25,HLOOKUP('GMPP Return'!$C$25,'[5]1617-Q1'!$B$1:$HA$1000,B212,FALSE),INDIRECT("'" &amp; $C$1 &amp; "'!" &amp; C212))="","",IF($I$1&lt;&gt;'GMPP Return'!$F$25,HLOOKUP('GMPP Return'!$C$25,'[5]1617-Q1'!$B$1:$HA$1000,B212,FALSE),INDIRECT("'" &amp; $C$1 &amp; "'!" &amp; C212)))</f>
        <v>#N/A</v>
      </c>
      <c r="J212" s="1106" t="e">
        <f ca="1">IF(IF($J$1&lt;&gt;'GMPP Return'!$F$25,HLOOKUP('GMPP Return'!$C$25,'[5]1617-Q2'!$B$1:$HA$1000,B212,FALSE),INDIRECT("'" &amp; $C$1 &amp; "'!" &amp; C212))="","",IF($J$1&lt;&gt;'GMPP Return'!$F$25,HLOOKUP('GMPP Return'!$C$25,'[5]1617-Q2'!$B$1:$HA$1000,B212,FALSE),INDIRECT("'" &amp; $C$1 &amp; "'!" &amp; C212)))</f>
        <v>#N/A</v>
      </c>
      <c r="K212" s="1107" t="str">
        <f ca="1">IF(IF($K$1&lt;&gt;'GMPP Return'!$F$25,HLOOKUP('GMPP Return'!$C$25,'[5]1617-Q3'!$B$1:$HA$1000,B212,FALSE),INDIRECT("'" &amp; $C$1 &amp; "'!" &amp; C212))="","",IF($K$1&lt;&gt;'GMPP Return'!$F$25,HLOOKUP('GMPP Return'!$C$25,'[5]1617-Q3'!$B$1:$HA$1000,B212,FALSE),INDIRECT("'" &amp; $C$1 &amp; "'!" &amp; C212)))</f>
        <v/>
      </c>
      <c r="L212" s="501" t="s">
        <v>2556</v>
      </c>
      <c r="M212" s="171"/>
      <c r="N212" s="343" t="str">
        <f ca="1">IF(K212="","",IF(K212&lt;&gt;J212,"CHANGED SINCE LAST QUARTER",""))</f>
        <v/>
      </c>
    </row>
    <row r="213" spans="1:14" s="330" customFormat="1" ht="31.5" customHeight="1" x14ac:dyDescent="0.25">
      <c r="A213" s="381" t="s">
        <v>687</v>
      </c>
      <c r="B213" s="382">
        <v>211</v>
      </c>
      <c r="C213" s="383" t="s">
        <v>1338</v>
      </c>
      <c r="D213" s="382"/>
      <c r="E213" s="382"/>
      <c r="F213" s="382"/>
      <c r="G213" s="505"/>
      <c r="H213" s="1104" t="s">
        <v>2272</v>
      </c>
      <c r="I213" s="1105" t="e">
        <f ca="1">IF(IF($I$1&lt;&gt;'GMPP Return'!$F$25,HLOOKUP('GMPP Return'!$C$25,'[5]1617-Q1'!$B$1:$HA$1000,B213,FALSE),INDIRECT("'" &amp; $C$1 &amp; "'!" &amp; C213))="","",IF($I$1&lt;&gt;'GMPP Return'!$F$25,HLOOKUP('GMPP Return'!$C$25,'[5]1617-Q1'!$B$1:$HA$1000,B213,FALSE),INDIRECT("'" &amp; $C$1 &amp; "'!" &amp; C213)))</f>
        <v>#N/A</v>
      </c>
      <c r="J213" s="1106" t="e">
        <f ca="1">IF(IF($J$1&lt;&gt;'GMPP Return'!$F$25,HLOOKUP('GMPP Return'!$C$25,'[5]1617-Q2'!$B$1:$HA$1000,B213,FALSE),INDIRECT("'" &amp; $C$1 &amp; "'!" &amp; C213))="","",IF($J$1&lt;&gt;'GMPP Return'!$F$25,HLOOKUP('GMPP Return'!$C$25,'[5]1617-Q2'!$B$1:$HA$1000,B213,FALSE),INDIRECT("'" &amp; $C$1 &amp; "'!" &amp; C213)))</f>
        <v>#N/A</v>
      </c>
      <c r="K213" s="1107" t="str">
        <f ca="1">IF(IF($K$1&lt;&gt;'GMPP Return'!$F$25,HLOOKUP('GMPP Return'!$C$25,'[5]1617-Q3'!$B$1:$HA$1000,B213,FALSE),INDIRECT("'" &amp; $C$1 &amp; "'!" &amp; C213))="","",IF($K$1&lt;&gt;'GMPP Return'!$F$25,HLOOKUP('GMPP Return'!$C$25,'[5]1617-Q3'!$B$1:$HA$1000,B213,FALSE),INDIRECT("'" &amp; $C$1 &amp; "'!" &amp; C213)))</f>
        <v/>
      </c>
      <c r="L213" s="501" t="s">
        <v>2557</v>
      </c>
      <c r="M213" s="171"/>
      <c r="N213" s="344" t="str">
        <f ca="1">IF(K213="","",IF(K213&lt;&gt;J213,"CHANGED SINCE LAST QUARTER",""))</f>
        <v/>
      </c>
    </row>
    <row r="214" spans="1:14" ht="31.5" customHeight="1" x14ac:dyDescent="0.25">
      <c r="A214" s="247" t="s">
        <v>688</v>
      </c>
      <c r="B214" s="154">
        <v>212</v>
      </c>
      <c r="C214" s="155" t="s">
        <v>1339</v>
      </c>
      <c r="D214" s="155"/>
      <c r="E214" s="155"/>
      <c r="F214" s="155"/>
      <c r="G214" s="463"/>
      <c r="H214" s="1108" t="s">
        <v>62</v>
      </c>
      <c r="I214" s="1105" t="e">
        <f ca="1">IF(IF($I$1&lt;&gt;'GMPP Return'!$F$25,HLOOKUP('GMPP Return'!$C$25,'[5]1617-Q1'!$B$1:$HA$1000,B214,FALSE),INDIRECT("'" &amp; $C$1 &amp; "'!" &amp; C214))="","",IF($I$1&lt;&gt;'GMPP Return'!$F$25,HLOOKUP('GMPP Return'!$C$25,'[5]1617-Q1'!$B$1:$HA$1000,B214,FALSE),INDIRECT("'" &amp; $C$1 &amp; "'!" &amp; C214)))</f>
        <v>#N/A</v>
      </c>
      <c r="J214" s="1109" t="e">
        <f ca="1">IF(IF($J$1&lt;&gt;'GMPP Return'!$F$25,HLOOKUP('GMPP Return'!$C$25,'[5]1617-Q2'!$B$1:$HA$1000,B214,FALSE),INDIRECT("'" &amp; $C$1 &amp; "'!" &amp; C214))="","",IF($J$1&lt;&gt;'GMPP Return'!$F$25,HLOOKUP('GMPP Return'!$C$25,'[5]1617-Q2'!$B$1:$HA$1000,B214,FALSE),INDIRECT("'" &amp; $C$1 &amp; "'!" &amp; C214)))</f>
        <v>#N/A</v>
      </c>
      <c r="K214" s="383" t="str">
        <f ca="1">IF(IF($K$1&lt;&gt;'GMPP Return'!$F$25,HLOOKUP('GMPP Return'!$C$25,'[5]1617-Q3'!$B$1:$HA$1000,B214,FALSE),INDIRECT("'" &amp; $C$1 &amp; "'!" &amp; C214))="","",IF($K$1&lt;&gt;'GMPP Return'!$F$25,HLOOKUP('GMPP Return'!$C$25,'[5]1617-Q3'!$B$1:$HA$1000,B214,FALSE),INDIRECT("'" &amp; $C$1 &amp; "'!" &amp; C214)))</f>
        <v/>
      </c>
      <c r="L214" s="488" t="s">
        <v>2558</v>
      </c>
      <c r="M214" s="302"/>
      <c r="N214" s="342" t="str">
        <f ca="1">IF(K214="","",IF(K214-J214=0,"",IF(K214-J214&gt;0,CONCATENATE("BASELINE SLIPPED SINCE LAST QUARTER BY ",SUM(K214-J214)," DAY/S"),IF(K214-J214&lt;0,CONCATENATE("BASELINE SHORTENED SINCE LAST QUARTER BY ",SUM(K214-J214)*-1," DAY/S")))))</f>
        <v/>
      </c>
    </row>
    <row r="215" spans="1:14" ht="31.5" customHeight="1" x14ac:dyDescent="0.25">
      <c r="A215" s="247" t="s">
        <v>689</v>
      </c>
      <c r="B215" s="154">
        <v>213</v>
      </c>
      <c r="C215" s="155" t="s">
        <v>1340</v>
      </c>
      <c r="D215" s="155"/>
      <c r="E215" s="155"/>
      <c r="F215" s="155"/>
      <c r="G215" s="463"/>
      <c r="H215" s="1108" t="s">
        <v>147</v>
      </c>
      <c r="I215" s="1105" t="e">
        <f ca="1">IF(IF($I$1&lt;&gt;'GMPP Return'!$F$25,HLOOKUP('GMPP Return'!$C$25,'[5]1617-Q1'!$B$1:$HA$1000,B215,FALSE),INDIRECT("'" &amp; $C$1 &amp; "'!" &amp; C215))="","",IF($I$1&lt;&gt;'GMPP Return'!$F$25,HLOOKUP('GMPP Return'!$C$25,'[5]1617-Q1'!$B$1:$HA$1000,B215,FALSE),INDIRECT("'" &amp; $C$1 &amp; "'!" &amp; C215)))</f>
        <v>#N/A</v>
      </c>
      <c r="J215" s="1109" t="e">
        <f ca="1">IF(IF($J$1&lt;&gt;'GMPP Return'!$F$25,HLOOKUP('GMPP Return'!$C$25,'[5]1617-Q2'!$B$1:$HA$1000,B215,FALSE),INDIRECT("'" &amp; $C$1 &amp; "'!" &amp; C215))="","",IF($J$1&lt;&gt;'GMPP Return'!$F$25,HLOOKUP('GMPP Return'!$C$25,'[5]1617-Q2'!$B$1:$HA$1000,B215,FALSE),INDIRECT("'" &amp; $C$1 &amp; "'!" &amp; C215)))</f>
        <v>#N/A</v>
      </c>
      <c r="K215" s="383" t="str">
        <f ca="1">IF(IF($K$1&lt;&gt;'GMPP Return'!$F$25,HLOOKUP('GMPP Return'!$C$25,'[5]1617-Q3'!$B$1:$HA$1000,B215,FALSE),INDIRECT("'" &amp; $C$1 &amp; "'!" &amp; C215))="","",IF($K$1&lt;&gt;'GMPP Return'!$F$25,HLOOKUP('GMPP Return'!$C$25,'[5]1617-Q3'!$B$1:$HA$1000,B215,FALSE),INDIRECT("'" &amp; $C$1 &amp; "'!" &amp; C215)))</f>
        <v/>
      </c>
      <c r="L215" s="488" t="s">
        <v>2559</v>
      </c>
      <c r="M215" s="302"/>
      <c r="N215" s="342" t="str">
        <f ca="1">IF(K215="","",IF(K215-J215=0,"",IF(K215-J215&gt;0,CONCATENATE("APPROVED REBASELINE SLIPPED SINCE LAST QUARTER BY ",SUM(K215-J215)," DAY/S"),IF(K215-J215&lt;0,CONCATENATE("APPROVED REBASELINE SHORTENED SINCE LAST QUARTER BY ",SUM(K215-J215)*-1," DAY/S")))))</f>
        <v/>
      </c>
    </row>
    <row r="216" spans="1:14" ht="31.5" customHeight="1" x14ac:dyDescent="0.25">
      <c r="A216" s="247" t="s">
        <v>690</v>
      </c>
      <c r="B216" s="154">
        <v>214</v>
      </c>
      <c r="C216" s="155" t="s">
        <v>1341</v>
      </c>
      <c r="D216" s="155"/>
      <c r="E216" s="155"/>
      <c r="F216" s="155"/>
      <c r="G216" s="463"/>
      <c r="H216" s="1108" t="s">
        <v>2257</v>
      </c>
      <c r="I216" s="1105" t="e">
        <f ca="1">IF(IF($I$1&lt;&gt;'GMPP Return'!$F$25,HLOOKUP('GMPP Return'!$C$25,'[5]1617-Q1'!$B$1:$HA$1000,B216,FALSE),INDIRECT("'" &amp; $C$1 &amp; "'!" &amp; C216))="","",IF($I$1&lt;&gt;'GMPP Return'!$F$25,HLOOKUP('GMPP Return'!$C$25,'[5]1617-Q1'!$B$1:$HA$1000,B216,FALSE),INDIRECT("'" &amp; $C$1 &amp; "'!" &amp; C216)))</f>
        <v>#N/A</v>
      </c>
      <c r="J216" s="1109" t="e">
        <f ca="1">IF(IF($J$1&lt;&gt;'GMPP Return'!$F$25,HLOOKUP('GMPP Return'!$C$25,'[5]1617-Q2'!$B$1:$HA$1000,B216,FALSE),INDIRECT("'" &amp; $C$1 &amp; "'!" &amp; C216))="","",IF($J$1&lt;&gt;'GMPP Return'!$F$25,HLOOKUP('GMPP Return'!$C$25,'[5]1617-Q2'!$B$1:$HA$1000,B216,FALSE),INDIRECT("'" &amp; $C$1 &amp; "'!" &amp; C216)))</f>
        <v>#N/A</v>
      </c>
      <c r="K216" s="383" t="str">
        <f ca="1">IF(IF($K$1&lt;&gt;'GMPP Return'!$F$25,HLOOKUP('GMPP Return'!$C$25,'[5]1617-Q3'!$B$1:$HA$1000,B216,FALSE),INDIRECT("'" &amp; $C$1 &amp; "'!" &amp; C216))="","",IF($K$1&lt;&gt;'GMPP Return'!$F$25,HLOOKUP('GMPP Return'!$C$25,'[5]1617-Q3'!$B$1:$HA$1000,B216,FALSE),INDIRECT("'" &amp; $C$1 &amp; "'!" &amp; C216)))</f>
        <v/>
      </c>
      <c r="L216" s="488" t="s">
        <v>2560</v>
      </c>
      <c r="M216" s="302"/>
      <c r="N216" s="342" t="str">
        <f ca="1">IF(K216="","",IF(K216-J216=0,"",IF(K216-J216&gt;0,CONCATENATE("FORECAST/ACTUAL SLIPPED SINCE LAST QUARTER BY ",SUM(K216-J216)," DAY/S"),IF(K216-J216&lt;0,CONCATENATE("FORECAST/ACTUAL SHORTENED SINCE LAST QUARTER BY ",SUM(K216-J216)*-1," DAY/S")))))</f>
        <v/>
      </c>
    </row>
    <row r="217" spans="1:14" ht="31.5" customHeight="1" x14ac:dyDescent="0.25">
      <c r="A217" s="247" t="s">
        <v>691</v>
      </c>
      <c r="B217" s="154">
        <v>215</v>
      </c>
      <c r="C217" s="155" t="s">
        <v>1352</v>
      </c>
      <c r="D217" s="154"/>
      <c r="E217" s="154"/>
      <c r="F217" s="154"/>
      <c r="G217" s="505"/>
      <c r="H217" s="1108" t="s">
        <v>146</v>
      </c>
      <c r="I217" s="1105" t="e">
        <f ca="1">IF(IF($I$1&lt;&gt;'GMPP Return'!$F$25,HLOOKUP('GMPP Return'!$C$25,'[5]1617-Q1'!$B$1:$HA$1000,B217,FALSE),INDIRECT("'" &amp; $C$1 &amp; "'!" &amp; C217))="","",IF($I$1&lt;&gt;'GMPP Return'!$F$25,HLOOKUP('GMPP Return'!$C$25,'[5]1617-Q1'!$B$1:$HA$1000,B217,FALSE),INDIRECT("'" &amp; $C$1 &amp; "'!" &amp; C217)))</f>
        <v>#N/A</v>
      </c>
      <c r="J217" s="1109" t="e">
        <f ca="1">IF(IF($J$1&lt;&gt;'GMPP Return'!$F$25,HLOOKUP('GMPP Return'!$C$25,'[5]1617-Q2'!$B$1:$HA$1000,B217,FALSE),INDIRECT("'" &amp; $C$1 &amp; "'!" &amp; C217))="","",IF($J$1&lt;&gt;'GMPP Return'!$F$25,HLOOKUP('GMPP Return'!$C$25,'[5]1617-Q2'!$B$1:$HA$1000,B217,FALSE),INDIRECT("'" &amp; $C$1 &amp; "'!" &amp; C217)))</f>
        <v>#N/A</v>
      </c>
      <c r="K217" s="1107" t="str">
        <f ca="1">IF(IF($K$1&lt;&gt;'GMPP Return'!$F$25,HLOOKUP('GMPP Return'!$C$25,'[5]1617-Q3'!$B$1:$HA$1000,B217,FALSE),INDIRECT("'" &amp; $C$1 &amp; "'!" &amp; C217))="","",IF($K$1&lt;&gt;'GMPP Return'!$F$25,HLOOKUP('GMPP Return'!$C$25,'[5]1617-Q3'!$B$1:$HA$1000,B217,FALSE),INDIRECT("'" &amp; $C$1 &amp; "'!" &amp; C217)))</f>
        <v/>
      </c>
      <c r="L217" s="501" t="s">
        <v>2561</v>
      </c>
      <c r="M217" s="302"/>
      <c r="N217" s="342" t="str">
        <f ca="1">IF(K217="","",IF(K217&lt;&gt;J217,"CHANGED SINCE LAST QUARTER",""))</f>
        <v/>
      </c>
    </row>
    <row r="218" spans="1:14" s="330" customFormat="1" ht="60" customHeight="1" thickBot="1" x14ac:dyDescent="0.3">
      <c r="A218" s="381" t="s">
        <v>692</v>
      </c>
      <c r="B218" s="382">
        <v>216</v>
      </c>
      <c r="C218" s="383" t="s">
        <v>1342</v>
      </c>
      <c r="D218" s="382"/>
      <c r="E218" s="382"/>
      <c r="F218" s="382"/>
      <c r="G218" s="505"/>
      <c r="H218" s="1104" t="s">
        <v>2258</v>
      </c>
      <c r="I218" s="1105" t="e">
        <f ca="1">IF(IF($I$1&lt;&gt;'GMPP Return'!$F$25,HLOOKUP('GMPP Return'!$C$25,'[5]1617-Q1'!$B$1:$HA$1000,B218,FALSE),INDIRECT("'" &amp; $C$1 &amp; "'!" &amp; C218))="","",IF($I$1&lt;&gt;'GMPP Return'!$F$25,HLOOKUP('GMPP Return'!$C$25,'[5]1617-Q1'!$B$1:$HA$1000,B218,FALSE),INDIRECT("'" &amp; $C$1 &amp; "'!" &amp; C218)))</f>
        <v>#N/A</v>
      </c>
      <c r="J218" s="1106" t="e">
        <f ca="1">IF(IF($J$1&lt;&gt;'GMPP Return'!$F$25,HLOOKUP('GMPP Return'!$C$25,'[5]1617-Q2'!$B$1:$HA$1000,B218,FALSE),INDIRECT("'" &amp; $C$1 &amp; "'!" &amp; C218))="","",IF($J$1&lt;&gt;'GMPP Return'!$F$25,HLOOKUP('GMPP Return'!$C$25,'[5]1617-Q2'!$B$1:$HA$1000,B218,FALSE),INDIRECT("'" &amp; $C$1 &amp; "'!" &amp; C218)))</f>
        <v>#N/A</v>
      </c>
      <c r="K218" s="1107" t="str">
        <f ca="1">IF(IF($K$1&lt;&gt;'GMPP Return'!$F$25,HLOOKUP('GMPP Return'!$C$25,'[5]1617-Q3'!$B$1:$HA$1000,B218,FALSE),INDIRECT("'" &amp; $C$1 &amp; "'!" &amp; C218))="","",IF($K$1&lt;&gt;'GMPP Return'!$F$25,HLOOKUP('GMPP Return'!$C$25,'[5]1617-Q3'!$B$1:$HA$1000,B218,FALSE),INDIRECT("'" &amp; $C$1 &amp; "'!" &amp; C218)))</f>
        <v/>
      </c>
      <c r="L218" s="501" t="s">
        <v>2562</v>
      </c>
      <c r="M218" s="171"/>
      <c r="N218" s="343" t="str">
        <f ca="1">IF(K218="","",IF(K218&lt;&gt;J218,"CHANGED SINCE LAST QUARTER",""))</f>
        <v/>
      </c>
    </row>
    <row r="219" spans="1:14" s="330" customFormat="1" ht="45" customHeight="1" x14ac:dyDescent="0.25">
      <c r="A219" s="381" t="s">
        <v>693</v>
      </c>
      <c r="B219" s="382">
        <v>217</v>
      </c>
      <c r="C219" s="383" t="s">
        <v>1343</v>
      </c>
      <c r="D219" s="382"/>
      <c r="E219" s="382"/>
      <c r="F219" s="382"/>
      <c r="G219" s="505"/>
      <c r="H219" s="1104" t="s">
        <v>2273</v>
      </c>
      <c r="I219" s="1105" t="e">
        <f ca="1">IF(IF($I$1&lt;&gt;'GMPP Return'!$F$25,HLOOKUP('GMPP Return'!$C$25,'[5]1617-Q1'!$B$1:$HA$1000,B219,FALSE),INDIRECT("'" &amp; $C$1 &amp; "'!" &amp; C219))="","",IF($I$1&lt;&gt;'GMPP Return'!$F$25,HLOOKUP('GMPP Return'!$C$25,'[5]1617-Q1'!$B$1:$HA$1000,B219,FALSE),INDIRECT("'" &amp; $C$1 &amp; "'!" &amp; C219)))</f>
        <v>#N/A</v>
      </c>
      <c r="J219" s="1106" t="e">
        <f ca="1">IF(IF($J$1&lt;&gt;'GMPP Return'!$F$25,HLOOKUP('GMPP Return'!$C$25,'[5]1617-Q2'!$B$1:$HA$1000,B219,FALSE),INDIRECT("'" &amp; $C$1 &amp; "'!" &amp; C219))="","",IF($J$1&lt;&gt;'GMPP Return'!$F$25,HLOOKUP('GMPP Return'!$C$25,'[5]1617-Q2'!$B$1:$HA$1000,B219,FALSE),INDIRECT("'" &amp; $C$1 &amp; "'!" &amp; C219)))</f>
        <v>#N/A</v>
      </c>
      <c r="K219" s="1107" t="str">
        <f ca="1">IF(IF($K$1&lt;&gt;'GMPP Return'!$F$25,HLOOKUP('GMPP Return'!$C$25,'[5]1617-Q3'!$B$1:$HA$1000,B219,FALSE),INDIRECT("'" &amp; $C$1 &amp; "'!" &amp; C219))="","",IF($K$1&lt;&gt;'GMPP Return'!$F$25,HLOOKUP('GMPP Return'!$C$25,'[5]1617-Q3'!$B$1:$HA$1000,B219,FALSE),INDIRECT("'" &amp; $C$1 &amp; "'!" &amp; C219)))</f>
        <v/>
      </c>
      <c r="L219" s="501" t="s">
        <v>2563</v>
      </c>
      <c r="M219" s="171"/>
      <c r="N219" s="344" t="str">
        <f ca="1">IF(K219="","",IF(K219&lt;&gt;J219,"CHANGED SINCE LAST QUARTER",""))</f>
        <v/>
      </c>
    </row>
    <row r="220" spans="1:14" ht="31.5" customHeight="1" x14ac:dyDescent="0.25">
      <c r="A220" s="247" t="s">
        <v>694</v>
      </c>
      <c r="B220" s="154">
        <v>218</v>
      </c>
      <c r="C220" s="155" t="s">
        <v>1344</v>
      </c>
      <c r="D220" s="155"/>
      <c r="E220" s="155"/>
      <c r="F220" s="155"/>
      <c r="G220" s="463"/>
      <c r="H220" s="1108" t="s">
        <v>62</v>
      </c>
      <c r="I220" s="1105" t="e">
        <f ca="1">IF(IF($I$1&lt;&gt;'GMPP Return'!$F$25,HLOOKUP('GMPP Return'!$C$25,'[5]1617-Q1'!$B$1:$HA$1000,B220,FALSE),INDIRECT("'" &amp; $C$1 &amp; "'!" &amp; C220))="","",IF($I$1&lt;&gt;'GMPP Return'!$F$25,HLOOKUP('GMPP Return'!$C$25,'[5]1617-Q1'!$B$1:$HA$1000,B220,FALSE),INDIRECT("'" &amp; $C$1 &amp; "'!" &amp; C220)))</f>
        <v>#N/A</v>
      </c>
      <c r="J220" s="1109" t="e">
        <f ca="1">IF(IF($J$1&lt;&gt;'GMPP Return'!$F$25,HLOOKUP('GMPP Return'!$C$25,'[5]1617-Q2'!$B$1:$HA$1000,B220,FALSE),INDIRECT("'" &amp; $C$1 &amp; "'!" &amp; C220))="","",IF($J$1&lt;&gt;'GMPP Return'!$F$25,HLOOKUP('GMPP Return'!$C$25,'[5]1617-Q2'!$B$1:$HA$1000,B220,FALSE),INDIRECT("'" &amp; $C$1 &amp; "'!" &amp; C220)))</f>
        <v>#N/A</v>
      </c>
      <c r="K220" s="383" t="str">
        <f ca="1">IF(IF($K$1&lt;&gt;'GMPP Return'!$F$25,HLOOKUP('GMPP Return'!$C$25,'[5]1617-Q3'!$B$1:$HA$1000,B220,FALSE),INDIRECT("'" &amp; $C$1 &amp; "'!" &amp; C220))="","",IF($K$1&lt;&gt;'GMPP Return'!$F$25,HLOOKUP('GMPP Return'!$C$25,'[5]1617-Q3'!$B$1:$HA$1000,B220,FALSE),INDIRECT("'" &amp; $C$1 &amp; "'!" &amp; C220)))</f>
        <v/>
      </c>
      <c r="L220" s="488" t="s">
        <v>2564</v>
      </c>
      <c r="M220" s="302"/>
      <c r="N220" s="342" t="str">
        <f ca="1">IF(K220="","",IF(K220-J220=0,"",IF(K220-J220&gt;0,CONCATENATE("BASELINE SLIPPED SINCE LAST QUARTER BY ",SUM(K220-J220)," DAY/S"),IF(K220-J220&lt;0,CONCATENATE("BASELINE SHORTENED SINCE LAST QUARTER BY ",SUM(K220-J220)*-1," DAY/S")))))</f>
        <v/>
      </c>
    </row>
    <row r="221" spans="1:14" ht="31.5" customHeight="1" x14ac:dyDescent="0.25">
      <c r="A221" s="247" t="s">
        <v>695</v>
      </c>
      <c r="B221" s="154">
        <v>219</v>
      </c>
      <c r="C221" s="155" t="s">
        <v>1345</v>
      </c>
      <c r="D221" s="155"/>
      <c r="E221" s="155"/>
      <c r="F221" s="155"/>
      <c r="G221" s="463"/>
      <c r="H221" s="1108" t="s">
        <v>147</v>
      </c>
      <c r="I221" s="1105" t="e">
        <f ca="1">IF(IF($I$1&lt;&gt;'GMPP Return'!$F$25,HLOOKUP('GMPP Return'!$C$25,'[5]1617-Q1'!$B$1:$HA$1000,B221,FALSE),INDIRECT("'" &amp; $C$1 &amp; "'!" &amp; C221))="","",IF($I$1&lt;&gt;'GMPP Return'!$F$25,HLOOKUP('GMPP Return'!$C$25,'[5]1617-Q1'!$B$1:$HA$1000,B221,FALSE),INDIRECT("'" &amp; $C$1 &amp; "'!" &amp; C221)))</f>
        <v>#N/A</v>
      </c>
      <c r="J221" s="1109" t="e">
        <f ca="1">IF(IF($J$1&lt;&gt;'GMPP Return'!$F$25,HLOOKUP('GMPP Return'!$C$25,'[5]1617-Q2'!$B$1:$HA$1000,B221,FALSE),INDIRECT("'" &amp; $C$1 &amp; "'!" &amp; C221))="","",IF($J$1&lt;&gt;'GMPP Return'!$F$25,HLOOKUP('GMPP Return'!$C$25,'[5]1617-Q2'!$B$1:$HA$1000,B221,FALSE),INDIRECT("'" &amp; $C$1 &amp; "'!" &amp; C221)))</f>
        <v>#N/A</v>
      </c>
      <c r="K221" s="383" t="str">
        <f ca="1">IF(IF($K$1&lt;&gt;'GMPP Return'!$F$25,HLOOKUP('GMPP Return'!$C$25,'[5]1617-Q3'!$B$1:$HA$1000,B221,FALSE),INDIRECT("'" &amp; $C$1 &amp; "'!" &amp; C221))="","",IF($K$1&lt;&gt;'GMPP Return'!$F$25,HLOOKUP('GMPP Return'!$C$25,'[5]1617-Q3'!$B$1:$HA$1000,B221,FALSE),INDIRECT("'" &amp; $C$1 &amp; "'!" &amp; C221)))</f>
        <v/>
      </c>
      <c r="L221" s="488" t="s">
        <v>2565</v>
      </c>
      <c r="M221" s="302"/>
      <c r="N221" s="342" t="str">
        <f ca="1">IF(K221="","",IF(K221-J221=0,"",IF(K221-J221&gt;0,CONCATENATE("APPROVED REBASELINE SLIPPED SINCE LAST QUARTER BY ",SUM(K221-J221)," DAY/S"),IF(K221-J221&lt;0,CONCATENATE("APPROVED REBASELINE SHORTENED SINCE LAST QUARTER BY ",SUM(K221-J221)*-1," DAY/S")))))</f>
        <v/>
      </c>
    </row>
    <row r="222" spans="1:14" ht="31.5" customHeight="1" x14ac:dyDescent="0.25">
      <c r="A222" s="247" t="s">
        <v>696</v>
      </c>
      <c r="B222" s="154">
        <v>220</v>
      </c>
      <c r="C222" s="155" t="s">
        <v>1346</v>
      </c>
      <c r="D222" s="155"/>
      <c r="E222" s="155"/>
      <c r="F222" s="155"/>
      <c r="G222" s="463"/>
      <c r="H222" s="1108" t="s">
        <v>2257</v>
      </c>
      <c r="I222" s="1105" t="e">
        <f ca="1">IF(IF($I$1&lt;&gt;'GMPP Return'!$F$25,HLOOKUP('GMPP Return'!$C$25,'[5]1617-Q1'!$B$1:$HA$1000,B222,FALSE),INDIRECT("'" &amp; $C$1 &amp; "'!" &amp; C222))="","",IF($I$1&lt;&gt;'GMPP Return'!$F$25,HLOOKUP('GMPP Return'!$C$25,'[5]1617-Q1'!$B$1:$HA$1000,B222,FALSE),INDIRECT("'" &amp; $C$1 &amp; "'!" &amp; C222)))</f>
        <v>#N/A</v>
      </c>
      <c r="J222" s="1109" t="e">
        <f ca="1">IF(IF($J$1&lt;&gt;'GMPP Return'!$F$25,HLOOKUP('GMPP Return'!$C$25,'[5]1617-Q2'!$B$1:$HA$1000,B222,FALSE),INDIRECT("'" &amp; $C$1 &amp; "'!" &amp; C222))="","",IF($J$1&lt;&gt;'GMPP Return'!$F$25,HLOOKUP('GMPP Return'!$C$25,'[5]1617-Q2'!$B$1:$HA$1000,B222,FALSE),INDIRECT("'" &amp; $C$1 &amp; "'!" &amp; C222)))</f>
        <v>#N/A</v>
      </c>
      <c r="K222" s="383" t="str">
        <f ca="1">IF(IF($K$1&lt;&gt;'GMPP Return'!$F$25,HLOOKUP('GMPP Return'!$C$25,'[5]1617-Q3'!$B$1:$HA$1000,B222,FALSE),INDIRECT("'" &amp; $C$1 &amp; "'!" &amp; C222))="","",IF($K$1&lt;&gt;'GMPP Return'!$F$25,HLOOKUP('GMPP Return'!$C$25,'[5]1617-Q3'!$B$1:$HA$1000,B222,FALSE),INDIRECT("'" &amp; $C$1 &amp; "'!" &amp; C222)))</f>
        <v/>
      </c>
      <c r="L222" s="488" t="s">
        <v>2566</v>
      </c>
      <c r="M222" s="302"/>
      <c r="N222" s="342" t="str">
        <f ca="1">IF(K222="","",IF(K222-J222=0,"",IF(K222-J222&gt;0,CONCATENATE("FORECAST/ACTUAL SLIPPED SINCE LAST QUARTER BY ",SUM(K222-J222)," DAY/S"),IF(K222-J222&lt;0,CONCATENATE("FORECAST/ACTUAL SHORTENED SINCE LAST QUARTER BY ",SUM(K222-J222)*-1," DAY/S")))))</f>
        <v/>
      </c>
    </row>
    <row r="223" spans="1:14" ht="31.5" customHeight="1" x14ac:dyDescent="0.25">
      <c r="A223" s="247" t="s">
        <v>697</v>
      </c>
      <c r="B223" s="154">
        <v>221</v>
      </c>
      <c r="C223" s="155" t="s">
        <v>1347</v>
      </c>
      <c r="D223" s="154"/>
      <c r="E223" s="154"/>
      <c r="F223" s="154"/>
      <c r="G223" s="505"/>
      <c r="H223" s="1108" t="s">
        <v>146</v>
      </c>
      <c r="I223" s="1105" t="e">
        <f ca="1">IF(IF($I$1&lt;&gt;'GMPP Return'!$F$25,HLOOKUP('GMPP Return'!$C$25,'[5]1617-Q1'!$B$1:$HA$1000,B223,FALSE),INDIRECT("'" &amp; $C$1 &amp; "'!" &amp; C223))="","",IF($I$1&lt;&gt;'GMPP Return'!$F$25,HLOOKUP('GMPP Return'!$C$25,'[5]1617-Q1'!$B$1:$HA$1000,B223,FALSE),INDIRECT("'" &amp; $C$1 &amp; "'!" &amp; C223)))</f>
        <v>#N/A</v>
      </c>
      <c r="J223" s="1106" t="e">
        <f ca="1">IF(IF($J$1&lt;&gt;'GMPP Return'!$F$25,HLOOKUP('GMPP Return'!$C$25,'[5]1617-Q2'!$B$1:$HA$1000,B223,FALSE),INDIRECT("'" &amp; $C$1 &amp; "'!" &amp; C223))="","",IF($J$1&lt;&gt;'GMPP Return'!$F$25,HLOOKUP('GMPP Return'!$C$25,'[5]1617-Q2'!$B$1:$HA$1000,B223,FALSE),INDIRECT("'" &amp; $C$1 &amp; "'!" &amp; C223)))</f>
        <v>#N/A</v>
      </c>
      <c r="K223" s="1107" t="str">
        <f ca="1">IF(IF($K$1&lt;&gt;'GMPP Return'!$F$25,HLOOKUP('GMPP Return'!$C$25,'[5]1617-Q3'!$B$1:$HA$1000,B223,FALSE),INDIRECT("'" &amp; $C$1 &amp; "'!" &amp; C223))="","",IF($K$1&lt;&gt;'GMPP Return'!$F$25,HLOOKUP('GMPP Return'!$C$25,'[5]1617-Q3'!$B$1:$HA$1000,B223,FALSE),INDIRECT("'" &amp; $C$1 &amp; "'!" &amp; C223)))</f>
        <v/>
      </c>
      <c r="L223" s="501" t="s">
        <v>2567</v>
      </c>
      <c r="M223" s="302"/>
      <c r="N223" s="342" t="str">
        <f ca="1">IF(K223="","",IF(K223&lt;&gt;J223,"CHANGED SINCE LAST QUARTER",""))</f>
        <v/>
      </c>
    </row>
    <row r="224" spans="1:14" s="330" customFormat="1" ht="60" customHeight="1" thickBot="1" x14ac:dyDescent="0.3">
      <c r="A224" s="381" t="s">
        <v>698</v>
      </c>
      <c r="B224" s="382">
        <v>222</v>
      </c>
      <c r="C224" s="383" t="s">
        <v>1353</v>
      </c>
      <c r="D224" s="382"/>
      <c r="E224" s="382"/>
      <c r="F224" s="382"/>
      <c r="G224" s="505"/>
      <c r="H224" s="1104" t="s">
        <v>2258</v>
      </c>
      <c r="I224" s="1105" t="e">
        <f ca="1">IF(IF($I$1&lt;&gt;'GMPP Return'!$F$25,HLOOKUP('GMPP Return'!$C$25,'[5]1617-Q1'!$B$1:$HA$1000,B224,FALSE),INDIRECT("'" &amp; $C$1 &amp; "'!" &amp; C224))="","",IF($I$1&lt;&gt;'GMPP Return'!$F$25,HLOOKUP('GMPP Return'!$C$25,'[5]1617-Q1'!$B$1:$HA$1000,B224,FALSE),INDIRECT("'" &amp; $C$1 &amp; "'!" &amp; C224)))</f>
        <v>#N/A</v>
      </c>
      <c r="J224" s="1106" t="e">
        <f ca="1">IF(IF($J$1&lt;&gt;'GMPP Return'!$F$25,HLOOKUP('GMPP Return'!$C$25,'[5]1617-Q2'!$B$1:$HA$1000,B224,FALSE),INDIRECT("'" &amp; $C$1 &amp; "'!" &amp; C224))="","",IF($J$1&lt;&gt;'GMPP Return'!$F$25,HLOOKUP('GMPP Return'!$C$25,'[5]1617-Q2'!$B$1:$HA$1000,B224,FALSE),INDIRECT("'" &amp; $C$1 &amp; "'!" &amp; C224)))</f>
        <v>#N/A</v>
      </c>
      <c r="K224" s="1107" t="str">
        <f ca="1">IF(IF($K$1&lt;&gt;'GMPP Return'!$F$25,HLOOKUP('GMPP Return'!$C$25,'[5]1617-Q3'!$B$1:$HA$1000,B224,FALSE),INDIRECT("'" &amp; $C$1 &amp; "'!" &amp; C224))="","",IF($K$1&lt;&gt;'GMPP Return'!$F$25,HLOOKUP('GMPP Return'!$C$25,'[5]1617-Q3'!$B$1:$HA$1000,B224,FALSE),INDIRECT("'" &amp; $C$1 &amp; "'!" &amp; C224)))</f>
        <v/>
      </c>
      <c r="L224" s="501" t="s">
        <v>2568</v>
      </c>
      <c r="M224" s="171"/>
      <c r="N224" s="343" t="str">
        <f ca="1">IF(K224="","",IF(K224&lt;&gt;J224,"CHANGED SINCE LAST QUARTER",""))</f>
        <v/>
      </c>
    </row>
    <row r="225" spans="1:14" s="330" customFormat="1" ht="31.5" customHeight="1" x14ac:dyDescent="0.25">
      <c r="A225" s="381" t="s">
        <v>699</v>
      </c>
      <c r="B225" s="382">
        <v>223</v>
      </c>
      <c r="C225" s="383" t="s">
        <v>1348</v>
      </c>
      <c r="D225" s="382"/>
      <c r="E225" s="382"/>
      <c r="F225" s="382"/>
      <c r="G225" s="505"/>
      <c r="H225" s="1104" t="s">
        <v>2274</v>
      </c>
      <c r="I225" s="1105" t="e">
        <f ca="1">IF(IF($I$1&lt;&gt;'GMPP Return'!$F$25,HLOOKUP('GMPP Return'!$C$25,'[5]1617-Q1'!$B$1:$HA$1000,B225,FALSE),INDIRECT("'" &amp; $C$1 &amp; "'!" &amp; C225))="","",IF($I$1&lt;&gt;'GMPP Return'!$F$25,HLOOKUP('GMPP Return'!$C$25,'[5]1617-Q1'!$B$1:$HA$1000,B225,FALSE),INDIRECT("'" &amp; $C$1 &amp; "'!" &amp; C225)))</f>
        <v>#N/A</v>
      </c>
      <c r="J225" s="1106" t="e">
        <f ca="1">IF(IF($J$1&lt;&gt;'GMPP Return'!$F$25,HLOOKUP('GMPP Return'!$C$25,'[5]1617-Q2'!$B$1:$HA$1000,B225,FALSE),INDIRECT("'" &amp; $C$1 &amp; "'!" &amp; C225))="","",IF($J$1&lt;&gt;'GMPP Return'!$F$25,HLOOKUP('GMPP Return'!$C$25,'[5]1617-Q2'!$B$1:$HA$1000,B225,FALSE),INDIRECT("'" &amp; $C$1 &amp; "'!" &amp; C225)))</f>
        <v>#N/A</v>
      </c>
      <c r="K225" s="1107" t="str">
        <f ca="1">IF(IF($K$1&lt;&gt;'GMPP Return'!$F$25,HLOOKUP('GMPP Return'!$C$25,'[5]1617-Q3'!$B$1:$HA$1000,B225,FALSE),INDIRECT("'" &amp; $C$1 &amp; "'!" &amp; C225))="","",IF($K$1&lt;&gt;'GMPP Return'!$F$25,HLOOKUP('GMPP Return'!$C$25,'[5]1617-Q3'!$B$1:$HA$1000,B225,FALSE),INDIRECT("'" &amp; $C$1 &amp; "'!" &amp; C225)))</f>
        <v/>
      </c>
      <c r="L225" s="501" t="s">
        <v>2569</v>
      </c>
      <c r="M225" s="171"/>
      <c r="N225" s="344" t="str">
        <f ca="1">IF(K225="","",IF(K225&lt;&gt;J225,"CHANGED SINCE LAST QUARTER",""))</f>
        <v/>
      </c>
    </row>
    <row r="226" spans="1:14" ht="31.5" customHeight="1" x14ac:dyDescent="0.25">
      <c r="A226" s="247" t="s">
        <v>700</v>
      </c>
      <c r="B226" s="154">
        <v>224</v>
      </c>
      <c r="C226" s="155" t="s">
        <v>1349</v>
      </c>
      <c r="D226" s="155"/>
      <c r="E226" s="155"/>
      <c r="F226" s="155"/>
      <c r="G226" s="463"/>
      <c r="H226" s="1108" t="s">
        <v>62</v>
      </c>
      <c r="I226" s="1105" t="e">
        <f ca="1">IF(IF($I$1&lt;&gt;'GMPP Return'!$F$25,HLOOKUP('GMPP Return'!$C$25,'[5]1617-Q1'!$B$1:$HA$1000,B226,FALSE),INDIRECT("'" &amp; $C$1 &amp; "'!" &amp; C226))="","",IF($I$1&lt;&gt;'GMPP Return'!$F$25,HLOOKUP('GMPP Return'!$C$25,'[5]1617-Q1'!$B$1:$HA$1000,B226,FALSE),INDIRECT("'" &amp; $C$1 &amp; "'!" &amp; C226)))</f>
        <v>#N/A</v>
      </c>
      <c r="J226" s="1109" t="e">
        <f ca="1">IF(IF($J$1&lt;&gt;'GMPP Return'!$F$25,HLOOKUP('GMPP Return'!$C$25,'[5]1617-Q2'!$B$1:$HA$1000,B226,FALSE),INDIRECT("'" &amp; $C$1 &amp; "'!" &amp; C226))="","",IF($J$1&lt;&gt;'GMPP Return'!$F$25,HLOOKUP('GMPP Return'!$C$25,'[5]1617-Q2'!$B$1:$HA$1000,B226,FALSE),INDIRECT("'" &amp; $C$1 &amp; "'!" &amp; C226)))</f>
        <v>#N/A</v>
      </c>
      <c r="K226" s="383" t="str">
        <f ca="1">IF(IF($K$1&lt;&gt;'GMPP Return'!$F$25,HLOOKUP('GMPP Return'!$C$25,'[5]1617-Q3'!$B$1:$HA$1000,B226,FALSE),INDIRECT("'" &amp; $C$1 &amp; "'!" &amp; C226))="","",IF($K$1&lt;&gt;'GMPP Return'!$F$25,HLOOKUP('GMPP Return'!$C$25,'[5]1617-Q3'!$B$1:$HA$1000,B226,FALSE),INDIRECT("'" &amp; $C$1 &amp; "'!" &amp; C226)))</f>
        <v/>
      </c>
      <c r="L226" s="488" t="s">
        <v>2570</v>
      </c>
      <c r="M226" s="302"/>
      <c r="N226" s="342" t="str">
        <f ca="1">IF(K226="","",IF(K226-J226=0,"",IF(K226-J226&gt;0,CONCATENATE("BASELINE SLIPPED SINCE LAST QUARTER BY ",SUM(K226-J226)," DAY/S"),IF(K226-J226&lt;0,CONCATENATE("BASELINE SHORTENED SINCE LAST QUARTER BY ",SUM(K226-J226)*-1," DAY/S")))))</f>
        <v/>
      </c>
    </row>
    <row r="227" spans="1:14" ht="31.5" customHeight="1" x14ac:dyDescent="0.25">
      <c r="A227" s="247" t="s">
        <v>701</v>
      </c>
      <c r="B227" s="154">
        <v>225</v>
      </c>
      <c r="C227" s="155" t="s">
        <v>1350</v>
      </c>
      <c r="D227" s="155"/>
      <c r="E227" s="155"/>
      <c r="F227" s="155"/>
      <c r="G227" s="463"/>
      <c r="H227" s="1108" t="s">
        <v>147</v>
      </c>
      <c r="I227" s="1105" t="e">
        <f ca="1">IF(IF($I$1&lt;&gt;'GMPP Return'!$F$25,HLOOKUP('GMPP Return'!$C$25,'[5]1617-Q1'!$B$1:$HA$1000,B227,FALSE),INDIRECT("'" &amp; $C$1 &amp; "'!" &amp; C227))="","",IF($I$1&lt;&gt;'GMPP Return'!$F$25,HLOOKUP('GMPP Return'!$C$25,'[5]1617-Q1'!$B$1:$HA$1000,B227,FALSE),INDIRECT("'" &amp; $C$1 &amp; "'!" &amp; C227)))</f>
        <v>#N/A</v>
      </c>
      <c r="J227" s="1109" t="e">
        <f ca="1">IF(IF($J$1&lt;&gt;'GMPP Return'!$F$25,HLOOKUP('GMPP Return'!$C$25,'[5]1617-Q2'!$B$1:$HA$1000,B227,FALSE),INDIRECT("'" &amp; $C$1 &amp; "'!" &amp; C227))="","",IF($J$1&lt;&gt;'GMPP Return'!$F$25,HLOOKUP('GMPP Return'!$C$25,'[5]1617-Q2'!$B$1:$HA$1000,B227,FALSE),INDIRECT("'" &amp; $C$1 &amp; "'!" &amp; C227)))</f>
        <v>#N/A</v>
      </c>
      <c r="K227" s="383" t="str">
        <f ca="1">IF(IF($K$1&lt;&gt;'GMPP Return'!$F$25,HLOOKUP('GMPP Return'!$C$25,'[5]1617-Q3'!$B$1:$HA$1000,B227,FALSE),INDIRECT("'" &amp; $C$1 &amp; "'!" &amp; C227))="","",IF($K$1&lt;&gt;'GMPP Return'!$F$25,HLOOKUP('GMPP Return'!$C$25,'[5]1617-Q3'!$B$1:$HA$1000,B227,FALSE),INDIRECT("'" &amp; $C$1 &amp; "'!" &amp; C227)))</f>
        <v/>
      </c>
      <c r="L227" s="488" t="s">
        <v>2571</v>
      </c>
      <c r="M227" s="302"/>
      <c r="N227" s="342" t="str">
        <f ca="1">IF(K227="","",IF(K227-J227=0,"",IF(K227-J227&gt;0,CONCATENATE("APPROVED REBASELINE SLIPPED SINCE LAST QUARTER BY ",SUM(K227-J227)," DAY/S"),IF(K227-J227&lt;0,CONCATENATE("APPROVED REBASELINE SHORTENED SINCE LAST QUARTER BY ",SUM(K227-J227)*-1," DAY/S")))))</f>
        <v/>
      </c>
    </row>
    <row r="228" spans="1:14" ht="31.5" customHeight="1" x14ac:dyDescent="0.25">
      <c r="A228" s="247" t="s">
        <v>702</v>
      </c>
      <c r="B228" s="154">
        <v>226</v>
      </c>
      <c r="C228" s="155" t="s">
        <v>1351</v>
      </c>
      <c r="D228" s="155"/>
      <c r="E228" s="155"/>
      <c r="F228" s="155"/>
      <c r="G228" s="463"/>
      <c r="H228" s="1108" t="s">
        <v>2257</v>
      </c>
      <c r="I228" s="1105" t="e">
        <f ca="1">IF(IF($I$1&lt;&gt;'GMPP Return'!$F$25,HLOOKUP('GMPP Return'!$C$25,'[5]1617-Q1'!$B$1:$HA$1000,B228,FALSE),INDIRECT("'" &amp; $C$1 &amp; "'!" &amp; C228))="","",IF($I$1&lt;&gt;'GMPP Return'!$F$25,HLOOKUP('GMPP Return'!$C$25,'[5]1617-Q1'!$B$1:$HA$1000,B228,FALSE),INDIRECT("'" &amp; $C$1 &amp; "'!" &amp; C228)))</f>
        <v>#N/A</v>
      </c>
      <c r="J228" s="1109" t="e">
        <f ca="1">IF(IF($J$1&lt;&gt;'GMPP Return'!$F$25,HLOOKUP('GMPP Return'!$C$25,'[5]1617-Q2'!$B$1:$HA$1000,B228,FALSE),INDIRECT("'" &amp; $C$1 &amp; "'!" &amp; C228))="","",IF($J$1&lt;&gt;'GMPP Return'!$F$25,HLOOKUP('GMPP Return'!$C$25,'[5]1617-Q2'!$B$1:$HA$1000,B228,FALSE),INDIRECT("'" &amp; $C$1 &amp; "'!" &amp; C228)))</f>
        <v>#N/A</v>
      </c>
      <c r="K228" s="383" t="str">
        <f ca="1">IF(IF($K$1&lt;&gt;'GMPP Return'!$F$25,HLOOKUP('GMPP Return'!$C$25,'[5]1617-Q3'!$B$1:$HA$1000,B228,FALSE),INDIRECT("'" &amp; $C$1 &amp; "'!" &amp; C228))="","",IF($K$1&lt;&gt;'GMPP Return'!$F$25,HLOOKUP('GMPP Return'!$C$25,'[5]1617-Q3'!$B$1:$HA$1000,B228,FALSE),INDIRECT("'" &amp; $C$1 &amp; "'!" &amp; C228)))</f>
        <v/>
      </c>
      <c r="L228" s="488" t="s">
        <v>2572</v>
      </c>
      <c r="M228" s="302"/>
      <c r="N228" s="342" t="str">
        <f ca="1">IF(K228="","",IF(K228-J228=0,"",IF(K228-J228&gt;0,CONCATENATE("FORECAST/ACTUAL SLIPPED SINCE LAST QUARTER BY ",SUM(K228-J228)," DAY/S"),IF(K228-J228&lt;0,CONCATENATE("FORECAST/ACTUAL SHORTENED SINCE LAST QUARTER BY ",SUM(K228-J228)*-1," DAY/S")))))</f>
        <v/>
      </c>
    </row>
    <row r="229" spans="1:14" ht="31.5" customHeight="1" x14ac:dyDescent="0.25">
      <c r="A229" s="247" t="s">
        <v>703</v>
      </c>
      <c r="B229" s="154">
        <v>227</v>
      </c>
      <c r="C229" s="155" t="s">
        <v>1352</v>
      </c>
      <c r="D229" s="154"/>
      <c r="E229" s="154"/>
      <c r="F229" s="154"/>
      <c r="G229" s="505"/>
      <c r="H229" s="1108" t="s">
        <v>146</v>
      </c>
      <c r="I229" s="1105" t="e">
        <f ca="1">IF(IF($I$1&lt;&gt;'GMPP Return'!$F$25,HLOOKUP('GMPP Return'!$C$25,'[5]1617-Q1'!$B$1:$HA$1000,B229,FALSE),INDIRECT("'" &amp; $C$1 &amp; "'!" &amp; C229))="","",IF($I$1&lt;&gt;'GMPP Return'!$F$25,HLOOKUP('GMPP Return'!$C$25,'[5]1617-Q1'!$B$1:$HA$1000,B229,FALSE),INDIRECT("'" &amp; $C$1 &amp; "'!" &amp; C229)))</f>
        <v>#N/A</v>
      </c>
      <c r="J229" s="1106" t="e">
        <f ca="1">IF(IF($J$1&lt;&gt;'GMPP Return'!$F$25,HLOOKUP('GMPP Return'!$C$25,'[5]1617-Q2'!$B$1:$HA$1000,B229,FALSE),INDIRECT("'" &amp; $C$1 &amp; "'!" &amp; C229))="","",IF($J$1&lt;&gt;'GMPP Return'!$F$25,HLOOKUP('GMPP Return'!$C$25,'[5]1617-Q2'!$B$1:$HA$1000,B229,FALSE),INDIRECT("'" &amp; $C$1 &amp; "'!" &amp; C229)))</f>
        <v>#N/A</v>
      </c>
      <c r="K229" s="1107" t="str">
        <f ca="1">IF(IF($K$1&lt;&gt;'GMPP Return'!$F$25,HLOOKUP('GMPP Return'!$C$25,'[5]1617-Q3'!$B$1:$HA$1000,B229,FALSE),INDIRECT("'" &amp; $C$1 &amp; "'!" &amp; C229))="","",IF($K$1&lt;&gt;'GMPP Return'!$F$25,HLOOKUP('GMPP Return'!$C$25,'[5]1617-Q3'!$B$1:$HA$1000,B229,FALSE),INDIRECT("'" &amp; $C$1 &amp; "'!" &amp; C229)))</f>
        <v/>
      </c>
      <c r="L229" s="501" t="s">
        <v>2573</v>
      </c>
      <c r="M229" s="302"/>
      <c r="N229" s="342" t="str">
        <f ca="1">IF(K229="","",IF(K229&lt;&gt;J229,"CHANGED SINCE LAST QUARTER",""))</f>
        <v/>
      </c>
    </row>
    <row r="230" spans="1:14" s="330" customFormat="1" ht="60" customHeight="1" thickBot="1" x14ac:dyDescent="0.3">
      <c r="A230" s="381" t="s">
        <v>704</v>
      </c>
      <c r="B230" s="382">
        <v>228</v>
      </c>
      <c r="C230" s="383" t="s">
        <v>1353</v>
      </c>
      <c r="D230" s="382"/>
      <c r="E230" s="382"/>
      <c r="F230" s="382"/>
      <c r="G230" s="505"/>
      <c r="H230" s="1104" t="s">
        <v>2258</v>
      </c>
      <c r="I230" s="1105" t="e">
        <f ca="1">IF(IF($I$1&lt;&gt;'GMPP Return'!$F$25,HLOOKUP('GMPP Return'!$C$25,'[5]1617-Q1'!$B$1:$HA$1000,B230,FALSE),INDIRECT("'" &amp; $C$1 &amp; "'!" &amp; C230))="","",IF($I$1&lt;&gt;'GMPP Return'!$F$25,HLOOKUP('GMPP Return'!$C$25,'[5]1617-Q1'!$B$1:$HA$1000,B230,FALSE),INDIRECT("'" &amp; $C$1 &amp; "'!" &amp; C230)))</f>
        <v>#N/A</v>
      </c>
      <c r="J230" s="1106" t="e">
        <f ca="1">IF(IF($J$1&lt;&gt;'GMPP Return'!$F$25,HLOOKUP('GMPP Return'!$C$25,'[5]1617-Q2'!$B$1:$HA$1000,B230,FALSE),INDIRECT("'" &amp; $C$1 &amp; "'!" &amp; C230))="","",IF($J$1&lt;&gt;'GMPP Return'!$F$25,HLOOKUP('GMPP Return'!$C$25,'[5]1617-Q2'!$B$1:$HA$1000,B230,FALSE),INDIRECT("'" &amp; $C$1 &amp; "'!" &amp; C230)))</f>
        <v>#N/A</v>
      </c>
      <c r="K230" s="1107" t="str">
        <f ca="1">IF(IF($K$1&lt;&gt;'GMPP Return'!$F$25,HLOOKUP('GMPP Return'!$C$25,'[5]1617-Q3'!$B$1:$HA$1000,B230,FALSE),INDIRECT("'" &amp; $C$1 &amp; "'!" &amp; C230))="","",IF($K$1&lt;&gt;'GMPP Return'!$F$25,HLOOKUP('GMPP Return'!$C$25,'[5]1617-Q3'!$B$1:$HA$1000,B230,FALSE),INDIRECT("'" &amp; $C$1 &amp; "'!" &amp; C230)))</f>
        <v/>
      </c>
      <c r="L230" s="501" t="s">
        <v>2574</v>
      </c>
      <c r="M230" s="171"/>
      <c r="N230" s="343" t="str">
        <f ca="1">IF(K230="","",IF(K230&lt;&gt;J230,"CHANGED SINCE LAST QUARTER",""))</f>
        <v/>
      </c>
    </row>
    <row r="231" spans="1:14" s="330" customFormat="1" ht="31.5" customHeight="1" x14ac:dyDescent="0.25">
      <c r="A231" s="381" t="s">
        <v>705</v>
      </c>
      <c r="B231" s="382">
        <v>229</v>
      </c>
      <c r="C231" s="383" t="s">
        <v>1354</v>
      </c>
      <c r="D231" s="382"/>
      <c r="E231" s="382"/>
      <c r="F231" s="382"/>
      <c r="G231" s="505"/>
      <c r="H231" s="1104" t="s">
        <v>2275</v>
      </c>
      <c r="I231" s="1105" t="e">
        <f ca="1">IF(IF($I$1&lt;&gt;'GMPP Return'!$F$25,HLOOKUP('GMPP Return'!$C$25,'[5]1617-Q1'!$B$1:$HA$1000,B231,FALSE),INDIRECT("'" &amp; $C$1 &amp; "'!" &amp; C231))="","",IF($I$1&lt;&gt;'GMPP Return'!$F$25,HLOOKUP('GMPP Return'!$C$25,'[5]1617-Q1'!$B$1:$HA$1000,B231,FALSE),INDIRECT("'" &amp; $C$1 &amp; "'!" &amp; C231)))</f>
        <v>#N/A</v>
      </c>
      <c r="J231" s="1106" t="e">
        <f ca="1">IF(IF($J$1&lt;&gt;'GMPP Return'!$F$25,HLOOKUP('GMPP Return'!$C$25,'[5]1617-Q2'!$B$1:$HA$1000,B231,FALSE),INDIRECT("'" &amp; $C$1 &amp; "'!" &amp; C231))="","",IF($J$1&lt;&gt;'GMPP Return'!$F$25,HLOOKUP('GMPP Return'!$C$25,'[5]1617-Q2'!$B$1:$HA$1000,B231,FALSE),INDIRECT("'" &amp; $C$1 &amp; "'!" &amp; C231)))</f>
        <v>#N/A</v>
      </c>
      <c r="K231" s="1107" t="str">
        <f ca="1">IF(IF($K$1&lt;&gt;'GMPP Return'!$F$25,HLOOKUP('GMPP Return'!$C$25,'[5]1617-Q3'!$B$1:$HA$1000,B231,FALSE),INDIRECT("'" &amp; $C$1 &amp; "'!" &amp; C231))="","",IF($K$1&lt;&gt;'GMPP Return'!$F$25,HLOOKUP('GMPP Return'!$C$25,'[5]1617-Q3'!$B$1:$HA$1000,B231,FALSE),INDIRECT("'" &amp; $C$1 &amp; "'!" &amp; C231)))</f>
        <v/>
      </c>
      <c r="L231" s="501" t="s">
        <v>2575</v>
      </c>
      <c r="M231" s="171"/>
      <c r="N231" s="344" t="str">
        <f ca="1">IF(K231="","",IF(K231&lt;&gt;J231,"CHANGED SINCE LAST QUARTER",""))</f>
        <v/>
      </c>
    </row>
    <row r="232" spans="1:14" ht="31.5" customHeight="1" x14ac:dyDescent="0.25">
      <c r="A232" s="247" t="s">
        <v>706</v>
      </c>
      <c r="B232" s="154">
        <v>230</v>
      </c>
      <c r="C232" s="155" t="s">
        <v>1355</v>
      </c>
      <c r="D232" s="155"/>
      <c r="E232" s="155"/>
      <c r="F232" s="155"/>
      <c r="G232" s="463"/>
      <c r="H232" s="1108" t="s">
        <v>62</v>
      </c>
      <c r="I232" s="1105" t="e">
        <f ca="1">IF(IF($I$1&lt;&gt;'GMPP Return'!$F$25,HLOOKUP('GMPP Return'!$C$25,'[5]1617-Q1'!$B$1:$HA$1000,B232,FALSE),INDIRECT("'" &amp; $C$1 &amp; "'!" &amp; C232))="","",IF($I$1&lt;&gt;'GMPP Return'!$F$25,HLOOKUP('GMPP Return'!$C$25,'[5]1617-Q1'!$B$1:$HA$1000,B232,FALSE),INDIRECT("'" &amp; $C$1 &amp; "'!" &amp; C232)))</f>
        <v>#N/A</v>
      </c>
      <c r="J232" s="1109" t="e">
        <f ca="1">IF(IF($J$1&lt;&gt;'GMPP Return'!$F$25,HLOOKUP('GMPP Return'!$C$25,'[5]1617-Q2'!$B$1:$HA$1000,B232,FALSE),INDIRECT("'" &amp; $C$1 &amp; "'!" &amp; C232))="","",IF($J$1&lt;&gt;'GMPP Return'!$F$25,HLOOKUP('GMPP Return'!$C$25,'[5]1617-Q2'!$B$1:$HA$1000,B232,FALSE),INDIRECT("'" &amp; $C$1 &amp; "'!" &amp; C232)))</f>
        <v>#N/A</v>
      </c>
      <c r="K232" s="383" t="str">
        <f ca="1">IF(IF($K$1&lt;&gt;'GMPP Return'!$F$25,HLOOKUP('GMPP Return'!$C$25,'[5]1617-Q3'!$B$1:$HA$1000,B232,FALSE),INDIRECT("'" &amp; $C$1 &amp; "'!" &amp; C232))="","",IF($K$1&lt;&gt;'GMPP Return'!$F$25,HLOOKUP('GMPP Return'!$C$25,'[5]1617-Q3'!$B$1:$HA$1000,B232,FALSE),INDIRECT("'" &amp; $C$1 &amp; "'!" &amp; C232)))</f>
        <v/>
      </c>
      <c r="L232" s="488" t="s">
        <v>2576</v>
      </c>
      <c r="M232" s="302"/>
      <c r="N232" s="342" t="str">
        <f ca="1">IF(K232="","",IF(K232-J232=0,"",IF(K232-J232&gt;0,CONCATENATE("BASELINE SLIPPED SINCE LAST QUARTER BY ",SUM(K232-J232)," DAY/S"),IF(K232-J232&lt;0,CONCATENATE("BASELINE SHORTENED SINCE LAST QUARTER BY ",SUM(K232-J232)*-1," DAY/S")))))</f>
        <v/>
      </c>
    </row>
    <row r="233" spans="1:14" ht="31.5" customHeight="1" x14ac:dyDescent="0.25">
      <c r="A233" s="247" t="s">
        <v>707</v>
      </c>
      <c r="B233" s="154">
        <v>231</v>
      </c>
      <c r="C233" s="155" t="s">
        <v>1356</v>
      </c>
      <c r="D233" s="155"/>
      <c r="E233" s="155"/>
      <c r="F233" s="155"/>
      <c r="G233" s="463"/>
      <c r="H233" s="1108" t="s">
        <v>147</v>
      </c>
      <c r="I233" s="1105" t="e">
        <f ca="1">IF(IF($I$1&lt;&gt;'GMPP Return'!$F$25,HLOOKUP('GMPP Return'!$C$25,'[5]1617-Q1'!$B$1:$HA$1000,B233,FALSE),INDIRECT("'" &amp; $C$1 &amp; "'!" &amp; C233))="","",IF($I$1&lt;&gt;'GMPP Return'!$F$25,HLOOKUP('GMPP Return'!$C$25,'[5]1617-Q1'!$B$1:$HA$1000,B233,FALSE),INDIRECT("'" &amp; $C$1 &amp; "'!" &amp; C233)))</f>
        <v>#N/A</v>
      </c>
      <c r="J233" s="1109" t="e">
        <f ca="1">IF(IF($J$1&lt;&gt;'GMPP Return'!$F$25,HLOOKUP('GMPP Return'!$C$25,'[5]1617-Q2'!$B$1:$HA$1000,B233,FALSE),INDIRECT("'" &amp; $C$1 &amp; "'!" &amp; C233))="","",IF($J$1&lt;&gt;'GMPP Return'!$F$25,HLOOKUP('GMPP Return'!$C$25,'[5]1617-Q2'!$B$1:$HA$1000,B233,FALSE),INDIRECT("'" &amp; $C$1 &amp; "'!" &amp; C233)))</f>
        <v>#N/A</v>
      </c>
      <c r="K233" s="383" t="str">
        <f ca="1">IF(IF($K$1&lt;&gt;'GMPP Return'!$F$25,HLOOKUP('GMPP Return'!$C$25,'[5]1617-Q3'!$B$1:$HA$1000,B233,FALSE),INDIRECT("'" &amp; $C$1 &amp; "'!" &amp; C233))="","",IF($K$1&lt;&gt;'GMPP Return'!$F$25,HLOOKUP('GMPP Return'!$C$25,'[5]1617-Q3'!$B$1:$HA$1000,B233,FALSE),INDIRECT("'" &amp; $C$1 &amp; "'!" &amp; C233)))</f>
        <v/>
      </c>
      <c r="L233" s="488" t="s">
        <v>2577</v>
      </c>
      <c r="M233" s="302"/>
      <c r="N233" s="342" t="str">
        <f ca="1">IF(K233="","",IF(K233-J233=0,"",IF(K233-J233&gt;0,CONCATENATE("APPROVED REBASELINE SLIPPED SINCE LAST QUARTER BY ",SUM(K233-J233)," DAY/S"),IF(K233-J233&lt;0,CONCATENATE("APPROVED REBASELINE SHORTENED SINCE LAST QUARTER BY ",SUM(K233-J233)*-1," DAY/S")))))</f>
        <v/>
      </c>
    </row>
    <row r="234" spans="1:14" ht="31.5" customHeight="1" x14ac:dyDescent="0.25">
      <c r="A234" s="247" t="s">
        <v>708</v>
      </c>
      <c r="B234" s="154">
        <v>232</v>
      </c>
      <c r="C234" s="155" t="s">
        <v>1357</v>
      </c>
      <c r="D234" s="155"/>
      <c r="E234" s="155"/>
      <c r="F234" s="155"/>
      <c r="G234" s="463"/>
      <c r="H234" s="1108" t="s">
        <v>2257</v>
      </c>
      <c r="I234" s="1105" t="e">
        <f ca="1">IF(IF($I$1&lt;&gt;'GMPP Return'!$F$25,HLOOKUP('GMPP Return'!$C$25,'[5]1617-Q1'!$B$1:$HA$1000,B234,FALSE),INDIRECT("'" &amp; $C$1 &amp; "'!" &amp; C234))="","",IF($I$1&lt;&gt;'GMPP Return'!$F$25,HLOOKUP('GMPP Return'!$C$25,'[5]1617-Q1'!$B$1:$HA$1000,B234,FALSE),INDIRECT("'" &amp; $C$1 &amp; "'!" &amp; C234)))</f>
        <v>#N/A</v>
      </c>
      <c r="J234" s="1109" t="e">
        <f ca="1">IF(IF($J$1&lt;&gt;'GMPP Return'!$F$25,HLOOKUP('GMPP Return'!$C$25,'[5]1617-Q2'!$B$1:$HA$1000,B234,FALSE),INDIRECT("'" &amp; $C$1 &amp; "'!" &amp; C234))="","",IF($J$1&lt;&gt;'GMPP Return'!$F$25,HLOOKUP('GMPP Return'!$C$25,'[5]1617-Q2'!$B$1:$HA$1000,B234,FALSE),INDIRECT("'" &amp; $C$1 &amp; "'!" &amp; C234)))</f>
        <v>#N/A</v>
      </c>
      <c r="K234" s="383" t="str">
        <f ca="1">IF(IF($K$1&lt;&gt;'GMPP Return'!$F$25,HLOOKUP('GMPP Return'!$C$25,'[5]1617-Q3'!$B$1:$HA$1000,B234,FALSE),INDIRECT("'" &amp; $C$1 &amp; "'!" &amp; C234))="","",IF($K$1&lt;&gt;'GMPP Return'!$F$25,HLOOKUP('GMPP Return'!$C$25,'[5]1617-Q3'!$B$1:$HA$1000,B234,FALSE),INDIRECT("'" &amp; $C$1 &amp; "'!" &amp; C234)))</f>
        <v/>
      </c>
      <c r="L234" s="488" t="s">
        <v>2578</v>
      </c>
      <c r="M234" s="302"/>
      <c r="N234" s="342" t="str">
        <f ca="1">IF(K234="","",IF(K234-J234=0,"",IF(K234-J234&gt;0,CONCATENATE("FORECAST/ACTUAL SLIPPED SINCE LAST QUARTER BY ",SUM(K234-J234)," DAY/S"),IF(K234-J234&lt;0,CONCATENATE("FORECAST/ACTUAL SHORTENED SINCE LAST QUARTER BY ",SUM(K234-J234)*-1," DAY/S")))))</f>
        <v/>
      </c>
    </row>
    <row r="235" spans="1:14" ht="31.5" customHeight="1" x14ac:dyDescent="0.25">
      <c r="A235" s="247" t="s">
        <v>709</v>
      </c>
      <c r="B235" s="154">
        <v>233</v>
      </c>
      <c r="C235" s="155" t="s">
        <v>1358</v>
      </c>
      <c r="D235" s="154"/>
      <c r="E235" s="154"/>
      <c r="F235" s="154"/>
      <c r="G235" s="505"/>
      <c r="H235" s="1108" t="s">
        <v>146</v>
      </c>
      <c r="I235" s="1105" t="e">
        <f ca="1">IF(IF($I$1&lt;&gt;'GMPP Return'!$F$25,HLOOKUP('GMPP Return'!$C$25,'[5]1617-Q1'!$B$1:$HA$1000,B235,FALSE),INDIRECT("'" &amp; $C$1 &amp; "'!" &amp; C235))="","",IF($I$1&lt;&gt;'GMPP Return'!$F$25,HLOOKUP('GMPP Return'!$C$25,'[5]1617-Q1'!$B$1:$HA$1000,B235,FALSE),INDIRECT("'" &amp; $C$1 &amp; "'!" &amp; C235)))</f>
        <v>#N/A</v>
      </c>
      <c r="J235" s="1106" t="e">
        <f ca="1">IF(IF($J$1&lt;&gt;'GMPP Return'!$F$25,HLOOKUP('GMPP Return'!$C$25,'[5]1617-Q2'!$B$1:$HA$1000,B235,FALSE),INDIRECT("'" &amp; $C$1 &amp; "'!" &amp; C235))="","",IF($J$1&lt;&gt;'GMPP Return'!$F$25,HLOOKUP('GMPP Return'!$C$25,'[5]1617-Q2'!$B$1:$HA$1000,B235,FALSE),INDIRECT("'" &amp; $C$1 &amp; "'!" &amp; C235)))</f>
        <v>#N/A</v>
      </c>
      <c r="K235" s="1107" t="str">
        <f ca="1">IF(IF($K$1&lt;&gt;'GMPP Return'!$F$25,HLOOKUP('GMPP Return'!$C$25,'[5]1617-Q3'!$B$1:$HA$1000,B235,FALSE),INDIRECT("'" &amp; $C$1 &amp; "'!" &amp; C235))="","",IF($K$1&lt;&gt;'GMPP Return'!$F$25,HLOOKUP('GMPP Return'!$C$25,'[5]1617-Q3'!$B$1:$HA$1000,B235,FALSE),INDIRECT("'" &amp; $C$1 &amp; "'!" &amp; C235)))</f>
        <v/>
      </c>
      <c r="L235" s="501" t="s">
        <v>2579</v>
      </c>
      <c r="M235" s="302"/>
      <c r="N235" s="342" t="str">
        <f ca="1">IF(K235="","",IF(K235&lt;&gt;J235,"CHANGED SINCE LAST QUARTER",""))</f>
        <v/>
      </c>
    </row>
    <row r="236" spans="1:14" s="330" customFormat="1" ht="60" customHeight="1" thickBot="1" x14ac:dyDescent="0.3">
      <c r="A236" s="381" t="s">
        <v>710</v>
      </c>
      <c r="B236" s="382">
        <v>234</v>
      </c>
      <c r="C236" s="383" t="s">
        <v>1359</v>
      </c>
      <c r="D236" s="382"/>
      <c r="E236" s="382"/>
      <c r="F236" s="382"/>
      <c r="G236" s="505"/>
      <c r="H236" s="1104" t="s">
        <v>2258</v>
      </c>
      <c r="I236" s="1105" t="e">
        <f ca="1">IF(IF($I$1&lt;&gt;'GMPP Return'!$F$25,HLOOKUP('GMPP Return'!$C$25,'[5]1617-Q1'!$B$1:$HA$1000,B236,FALSE),INDIRECT("'" &amp; $C$1 &amp; "'!" &amp; C236))="","",IF($I$1&lt;&gt;'GMPP Return'!$F$25,HLOOKUP('GMPP Return'!$C$25,'[5]1617-Q1'!$B$1:$HA$1000,B236,FALSE),INDIRECT("'" &amp; $C$1 &amp; "'!" &amp; C236)))</f>
        <v>#N/A</v>
      </c>
      <c r="J236" s="1106" t="e">
        <f ca="1">IF(IF($J$1&lt;&gt;'GMPP Return'!$F$25,HLOOKUP('GMPP Return'!$C$25,'[5]1617-Q2'!$B$1:$HA$1000,B236,FALSE),INDIRECT("'" &amp; $C$1 &amp; "'!" &amp; C236))="","",IF($J$1&lt;&gt;'GMPP Return'!$F$25,HLOOKUP('GMPP Return'!$C$25,'[5]1617-Q2'!$B$1:$HA$1000,B236,FALSE),INDIRECT("'" &amp; $C$1 &amp; "'!" &amp; C236)))</f>
        <v>#N/A</v>
      </c>
      <c r="K236" s="1107" t="str">
        <f ca="1">IF(IF($K$1&lt;&gt;'GMPP Return'!$F$25,HLOOKUP('GMPP Return'!$C$25,'[5]1617-Q3'!$B$1:$HA$1000,B236,FALSE),INDIRECT("'" &amp; $C$1 &amp; "'!" &amp; C236))="","",IF($K$1&lt;&gt;'GMPP Return'!$F$25,HLOOKUP('GMPP Return'!$C$25,'[5]1617-Q3'!$B$1:$HA$1000,B236,FALSE),INDIRECT("'" &amp; $C$1 &amp; "'!" &amp; C236)))</f>
        <v/>
      </c>
      <c r="L236" s="501" t="s">
        <v>2580</v>
      </c>
      <c r="M236" s="171"/>
      <c r="N236" s="343" t="str">
        <f ca="1">IF(K236="","",IF(K236&lt;&gt;J236,"CHANGED SINCE LAST QUARTER",""))</f>
        <v/>
      </c>
    </row>
    <row r="237" spans="1:14" s="330" customFormat="1" ht="31.5" customHeight="1" x14ac:dyDescent="0.25">
      <c r="A237" s="381" t="s">
        <v>711</v>
      </c>
      <c r="B237" s="382">
        <v>235</v>
      </c>
      <c r="C237" s="383" t="s">
        <v>1360</v>
      </c>
      <c r="D237" s="382"/>
      <c r="E237" s="382"/>
      <c r="F237" s="382"/>
      <c r="G237" s="505"/>
      <c r="H237" s="1104" t="s">
        <v>2276</v>
      </c>
      <c r="I237" s="1105" t="e">
        <f ca="1">IF(IF($I$1&lt;&gt;'GMPP Return'!$F$25,HLOOKUP('GMPP Return'!$C$25,'[5]1617-Q1'!$B$1:$HA$1000,B237,FALSE),INDIRECT("'" &amp; $C$1 &amp; "'!" &amp; C237))="","",IF($I$1&lt;&gt;'GMPP Return'!$F$25,HLOOKUP('GMPP Return'!$C$25,'[5]1617-Q1'!$B$1:$HA$1000,B237,FALSE),INDIRECT("'" &amp; $C$1 &amp; "'!" &amp; C237)))</f>
        <v>#N/A</v>
      </c>
      <c r="J237" s="1106" t="e">
        <f ca="1">IF(IF($J$1&lt;&gt;'GMPP Return'!$F$25,HLOOKUP('GMPP Return'!$C$25,'[5]1617-Q2'!$B$1:$HA$1000,B237,FALSE),INDIRECT("'" &amp; $C$1 &amp; "'!" &amp; C237))="","",IF($J$1&lt;&gt;'GMPP Return'!$F$25,HLOOKUP('GMPP Return'!$C$25,'[5]1617-Q2'!$B$1:$HA$1000,B237,FALSE),INDIRECT("'" &amp; $C$1 &amp; "'!" &amp; C237)))</f>
        <v>#N/A</v>
      </c>
      <c r="K237" s="1107" t="str">
        <f ca="1">IF(IF($K$1&lt;&gt;'GMPP Return'!$F$25,HLOOKUP('GMPP Return'!$C$25,'[5]1617-Q3'!$B$1:$HA$1000,B237,FALSE),INDIRECT("'" &amp; $C$1 &amp; "'!" &amp; C237))="","",IF($K$1&lt;&gt;'GMPP Return'!$F$25,HLOOKUP('GMPP Return'!$C$25,'[5]1617-Q3'!$B$1:$HA$1000,B237,FALSE),INDIRECT("'" &amp; $C$1 &amp; "'!" &amp; C237)))</f>
        <v/>
      </c>
      <c r="L237" s="501" t="s">
        <v>2581</v>
      </c>
      <c r="M237" s="171"/>
      <c r="N237" s="344" t="str">
        <f ca="1">IF(K237="","",IF(K237&lt;&gt;J237,"CHANGED SINCE LAST QUARTER",""))</f>
        <v/>
      </c>
    </row>
    <row r="238" spans="1:14" ht="31.5" customHeight="1" x14ac:dyDescent="0.25">
      <c r="A238" s="247" t="s">
        <v>712</v>
      </c>
      <c r="B238" s="154">
        <v>236</v>
      </c>
      <c r="C238" s="155" t="s">
        <v>1361</v>
      </c>
      <c r="D238" s="155"/>
      <c r="E238" s="155"/>
      <c r="F238" s="155"/>
      <c r="G238" s="463"/>
      <c r="H238" s="1108" t="s">
        <v>62</v>
      </c>
      <c r="I238" s="1105" t="e">
        <f ca="1">IF(IF($I$1&lt;&gt;'GMPP Return'!$F$25,HLOOKUP('GMPP Return'!$C$25,'[5]1617-Q1'!$B$1:$HA$1000,B238,FALSE),INDIRECT("'" &amp; $C$1 &amp; "'!" &amp; C238))="","",IF($I$1&lt;&gt;'GMPP Return'!$F$25,HLOOKUP('GMPP Return'!$C$25,'[5]1617-Q1'!$B$1:$HA$1000,B238,FALSE),INDIRECT("'" &amp; $C$1 &amp; "'!" &amp; C238)))</f>
        <v>#N/A</v>
      </c>
      <c r="J238" s="1109" t="e">
        <f ca="1">IF(IF($J$1&lt;&gt;'GMPP Return'!$F$25,HLOOKUP('GMPP Return'!$C$25,'[5]1617-Q2'!$B$1:$HA$1000,B238,FALSE),INDIRECT("'" &amp; $C$1 &amp; "'!" &amp; C238))="","",IF($J$1&lt;&gt;'GMPP Return'!$F$25,HLOOKUP('GMPP Return'!$C$25,'[5]1617-Q2'!$B$1:$HA$1000,B238,FALSE),INDIRECT("'" &amp; $C$1 &amp; "'!" &amp; C238)))</f>
        <v>#N/A</v>
      </c>
      <c r="K238" s="383" t="str">
        <f ca="1">IF(IF($K$1&lt;&gt;'GMPP Return'!$F$25,HLOOKUP('GMPP Return'!$C$25,'[5]1617-Q3'!$B$1:$HA$1000,B238,FALSE),INDIRECT("'" &amp; $C$1 &amp; "'!" &amp; C238))="","",IF($K$1&lt;&gt;'GMPP Return'!$F$25,HLOOKUP('GMPP Return'!$C$25,'[5]1617-Q3'!$B$1:$HA$1000,B238,FALSE),INDIRECT("'" &amp; $C$1 &amp; "'!" &amp; C238)))</f>
        <v/>
      </c>
      <c r="L238" s="488" t="s">
        <v>2582</v>
      </c>
      <c r="M238" s="302"/>
      <c r="N238" s="342" t="str">
        <f ca="1">IF(K238="","",IF(K238-J238=0,"",IF(K238-J238&gt;0,CONCATENATE("BASELINE SLIPPED SINCE LAST QUARTER BY ",SUM(K238-J238)," DAY/S"),IF(K238-J238&lt;0,CONCATENATE("BASELINE SHORTENED SINCE LAST QUARTER BY ",SUM(K238-J238)*-1," DAY/S")))))</f>
        <v/>
      </c>
    </row>
    <row r="239" spans="1:14" ht="31.5" customHeight="1" x14ac:dyDescent="0.25">
      <c r="A239" s="247" t="s">
        <v>713</v>
      </c>
      <c r="B239" s="154">
        <v>237</v>
      </c>
      <c r="C239" s="155" t="s">
        <v>1362</v>
      </c>
      <c r="D239" s="155"/>
      <c r="E239" s="155"/>
      <c r="F239" s="155"/>
      <c r="G239" s="463"/>
      <c r="H239" s="1108" t="s">
        <v>147</v>
      </c>
      <c r="I239" s="1105" t="e">
        <f ca="1">IF(IF($I$1&lt;&gt;'GMPP Return'!$F$25,HLOOKUP('GMPP Return'!$C$25,'[5]1617-Q1'!$B$1:$HA$1000,B239,FALSE),INDIRECT("'" &amp; $C$1 &amp; "'!" &amp; C239))="","",IF($I$1&lt;&gt;'GMPP Return'!$F$25,HLOOKUP('GMPP Return'!$C$25,'[5]1617-Q1'!$B$1:$HA$1000,B239,FALSE),INDIRECT("'" &amp; $C$1 &amp; "'!" &amp; C239)))</f>
        <v>#N/A</v>
      </c>
      <c r="J239" s="1109" t="e">
        <f ca="1">IF(IF($J$1&lt;&gt;'GMPP Return'!$F$25,HLOOKUP('GMPP Return'!$C$25,'[5]1617-Q2'!$B$1:$HA$1000,B239,FALSE),INDIRECT("'" &amp; $C$1 &amp; "'!" &amp; C239))="","",IF($J$1&lt;&gt;'GMPP Return'!$F$25,HLOOKUP('GMPP Return'!$C$25,'[5]1617-Q2'!$B$1:$HA$1000,B239,FALSE),INDIRECT("'" &amp; $C$1 &amp; "'!" &amp; C239)))</f>
        <v>#N/A</v>
      </c>
      <c r="K239" s="383" t="str">
        <f ca="1">IF(IF($K$1&lt;&gt;'GMPP Return'!$F$25,HLOOKUP('GMPP Return'!$C$25,'[5]1617-Q3'!$B$1:$HA$1000,B239,FALSE),INDIRECT("'" &amp; $C$1 &amp; "'!" &amp; C239))="","",IF($K$1&lt;&gt;'GMPP Return'!$F$25,HLOOKUP('GMPP Return'!$C$25,'[5]1617-Q3'!$B$1:$HA$1000,B239,FALSE),INDIRECT("'" &amp; $C$1 &amp; "'!" &amp; C239)))</f>
        <v/>
      </c>
      <c r="L239" s="488" t="s">
        <v>2583</v>
      </c>
      <c r="M239" s="302"/>
      <c r="N239" s="342" t="str">
        <f ca="1">IF(K239="","",IF(K239-J239=0,"",IF(K239-J239&gt;0,CONCATENATE("APPROVED REBASELINE SLIPPED SINCE LAST QUARTER BY ",SUM(K239-J239)," DAY/S"),IF(K239-J239&lt;0,CONCATENATE("APPROVED REBASELINE SHORTENED SINCE LAST QUARTER BY ",SUM(K239-J239)*-1," DAY/S")))))</f>
        <v/>
      </c>
    </row>
    <row r="240" spans="1:14" ht="31.5" customHeight="1" x14ac:dyDescent="0.25">
      <c r="A240" s="247" t="s">
        <v>714</v>
      </c>
      <c r="B240" s="154">
        <v>238</v>
      </c>
      <c r="C240" s="155" t="s">
        <v>1363</v>
      </c>
      <c r="D240" s="155"/>
      <c r="E240" s="155"/>
      <c r="F240" s="155"/>
      <c r="G240" s="463"/>
      <c r="H240" s="1108" t="s">
        <v>2257</v>
      </c>
      <c r="I240" s="1105" t="e">
        <f ca="1">IF(IF($I$1&lt;&gt;'GMPP Return'!$F$25,HLOOKUP('GMPP Return'!$C$25,'[5]1617-Q1'!$B$1:$HA$1000,B240,FALSE),INDIRECT("'" &amp; $C$1 &amp; "'!" &amp; C240))="","",IF($I$1&lt;&gt;'GMPP Return'!$F$25,HLOOKUP('GMPP Return'!$C$25,'[5]1617-Q1'!$B$1:$HA$1000,B240,FALSE),INDIRECT("'" &amp; $C$1 &amp; "'!" &amp; C240)))</f>
        <v>#N/A</v>
      </c>
      <c r="J240" s="1109" t="e">
        <f ca="1">IF(IF($J$1&lt;&gt;'GMPP Return'!$F$25,HLOOKUP('GMPP Return'!$C$25,'[5]1617-Q2'!$B$1:$HA$1000,B240,FALSE),INDIRECT("'" &amp; $C$1 &amp; "'!" &amp; C240))="","",IF($J$1&lt;&gt;'GMPP Return'!$F$25,HLOOKUP('GMPP Return'!$C$25,'[5]1617-Q2'!$B$1:$HA$1000,B240,FALSE),INDIRECT("'" &amp; $C$1 &amp; "'!" &amp; C240)))</f>
        <v>#N/A</v>
      </c>
      <c r="K240" s="383" t="str">
        <f ca="1">IF(IF($K$1&lt;&gt;'GMPP Return'!$F$25,HLOOKUP('GMPP Return'!$C$25,'[5]1617-Q3'!$B$1:$HA$1000,B240,FALSE),INDIRECT("'" &amp; $C$1 &amp; "'!" &amp; C240))="","",IF($K$1&lt;&gt;'GMPP Return'!$F$25,HLOOKUP('GMPP Return'!$C$25,'[5]1617-Q3'!$B$1:$HA$1000,B240,FALSE),INDIRECT("'" &amp; $C$1 &amp; "'!" &amp; C240)))</f>
        <v/>
      </c>
      <c r="L240" s="488" t="s">
        <v>2584</v>
      </c>
      <c r="M240" s="302"/>
      <c r="N240" s="342" t="str">
        <f ca="1">IF(K240="","",IF(K240-J240=0,"",IF(K240-J240&gt;0,CONCATENATE("FORECAST/ACTUAL SLIPPED SINCE LAST QUARTER BY ",SUM(K240-J240)," DAY/S"),IF(K240-J240&lt;0,CONCATENATE("FORECAST/ACTUAL SHORTENED SINCE LAST QUARTER BY ",SUM(K240-J240)*-1," DAY/S")))))</f>
        <v/>
      </c>
    </row>
    <row r="241" spans="1:14" ht="31.5" customHeight="1" x14ac:dyDescent="0.25">
      <c r="A241" s="247" t="s">
        <v>715</v>
      </c>
      <c r="B241" s="154">
        <v>239</v>
      </c>
      <c r="C241" s="155" t="s">
        <v>1364</v>
      </c>
      <c r="D241" s="154"/>
      <c r="E241" s="154"/>
      <c r="F241" s="154"/>
      <c r="G241" s="505"/>
      <c r="H241" s="1108" t="s">
        <v>146</v>
      </c>
      <c r="I241" s="1105" t="e">
        <f ca="1">IF(IF($I$1&lt;&gt;'GMPP Return'!$F$25,HLOOKUP('GMPP Return'!$C$25,'[5]1617-Q1'!$B$1:$HA$1000,B241,FALSE),INDIRECT("'" &amp; $C$1 &amp; "'!" &amp; C241))="","",IF($I$1&lt;&gt;'GMPP Return'!$F$25,HLOOKUP('GMPP Return'!$C$25,'[5]1617-Q1'!$B$1:$HA$1000,B241,FALSE),INDIRECT("'" &amp; $C$1 &amp; "'!" &amp; C241)))</f>
        <v>#N/A</v>
      </c>
      <c r="J241" s="1106" t="e">
        <f ca="1">IF(IF($J$1&lt;&gt;'GMPP Return'!$F$25,HLOOKUP('GMPP Return'!$C$25,'[5]1617-Q2'!$B$1:$HA$1000,B241,FALSE),INDIRECT("'" &amp; $C$1 &amp; "'!" &amp; C241))="","",IF($J$1&lt;&gt;'GMPP Return'!$F$25,HLOOKUP('GMPP Return'!$C$25,'[5]1617-Q2'!$B$1:$HA$1000,B241,FALSE),INDIRECT("'" &amp; $C$1 &amp; "'!" &amp; C241)))</f>
        <v>#N/A</v>
      </c>
      <c r="K241" s="1107" t="str">
        <f ca="1">IF(IF($K$1&lt;&gt;'GMPP Return'!$F$25,HLOOKUP('GMPP Return'!$C$25,'[5]1617-Q3'!$B$1:$HA$1000,B241,FALSE),INDIRECT("'" &amp; $C$1 &amp; "'!" &amp; C241))="","",IF($K$1&lt;&gt;'GMPP Return'!$F$25,HLOOKUP('GMPP Return'!$C$25,'[5]1617-Q3'!$B$1:$HA$1000,B241,FALSE),INDIRECT("'" &amp; $C$1 &amp; "'!" &amp; C241)))</f>
        <v/>
      </c>
      <c r="L241" s="501" t="s">
        <v>2585</v>
      </c>
      <c r="M241" s="302"/>
      <c r="N241" s="342" t="str">
        <f ca="1">IF(K241="","",IF(K241&lt;&gt;J241,"CHANGED SINCE LAST QUARTER",""))</f>
        <v/>
      </c>
    </row>
    <row r="242" spans="1:14" s="330" customFormat="1" ht="60" customHeight="1" thickBot="1" x14ac:dyDescent="0.3">
      <c r="A242" s="381" t="s">
        <v>716</v>
      </c>
      <c r="B242" s="382">
        <v>240</v>
      </c>
      <c r="C242" s="383" t="s">
        <v>1365</v>
      </c>
      <c r="D242" s="382"/>
      <c r="E242" s="382"/>
      <c r="F242" s="382"/>
      <c r="G242" s="505"/>
      <c r="H242" s="1104" t="s">
        <v>2258</v>
      </c>
      <c r="I242" s="1105" t="e">
        <f ca="1">IF(IF($I$1&lt;&gt;'GMPP Return'!$F$25,HLOOKUP('GMPP Return'!$C$25,'[5]1617-Q1'!$B$1:$HA$1000,B242,FALSE),INDIRECT("'" &amp; $C$1 &amp; "'!" &amp; C242))="","",IF($I$1&lt;&gt;'GMPP Return'!$F$25,HLOOKUP('GMPP Return'!$C$25,'[5]1617-Q1'!$B$1:$HA$1000,B242,FALSE),INDIRECT("'" &amp; $C$1 &amp; "'!" &amp; C242)))</f>
        <v>#N/A</v>
      </c>
      <c r="J242" s="1106" t="e">
        <f ca="1">IF(IF($J$1&lt;&gt;'GMPP Return'!$F$25,HLOOKUP('GMPP Return'!$C$25,'[5]1617-Q2'!$B$1:$HA$1000,B242,FALSE),INDIRECT("'" &amp; $C$1 &amp; "'!" &amp; C242))="","",IF($J$1&lt;&gt;'GMPP Return'!$F$25,HLOOKUP('GMPP Return'!$C$25,'[5]1617-Q2'!$B$1:$HA$1000,B242,FALSE),INDIRECT("'" &amp; $C$1 &amp; "'!" &amp; C242)))</f>
        <v>#N/A</v>
      </c>
      <c r="K242" s="1107" t="str">
        <f ca="1">IF(IF($K$1&lt;&gt;'GMPP Return'!$F$25,HLOOKUP('GMPP Return'!$C$25,'[5]1617-Q3'!$B$1:$HA$1000,B242,FALSE),INDIRECT("'" &amp; $C$1 &amp; "'!" &amp; C242))="","",IF($K$1&lt;&gt;'GMPP Return'!$F$25,HLOOKUP('GMPP Return'!$C$25,'[5]1617-Q3'!$B$1:$HA$1000,B242,FALSE),INDIRECT("'" &amp; $C$1 &amp; "'!" &amp; C242)))</f>
        <v/>
      </c>
      <c r="L242" s="501" t="s">
        <v>2586</v>
      </c>
      <c r="M242" s="171"/>
      <c r="N242" s="343" t="str">
        <f ca="1">IF(K242="","",IF(K242&lt;&gt;J242,"CHANGED SINCE LAST QUARTER",""))</f>
        <v/>
      </c>
    </row>
    <row r="243" spans="1:14" s="330" customFormat="1" ht="31.5" customHeight="1" x14ac:dyDescent="0.25">
      <c r="A243" s="381" t="s">
        <v>717</v>
      </c>
      <c r="B243" s="382">
        <v>241</v>
      </c>
      <c r="C243" s="383" t="s">
        <v>1366</v>
      </c>
      <c r="D243" s="382"/>
      <c r="E243" s="382"/>
      <c r="F243" s="382"/>
      <c r="G243" s="505"/>
      <c r="H243" s="1104" t="s">
        <v>2277</v>
      </c>
      <c r="I243" s="1105" t="e">
        <f ca="1">IF(IF($I$1&lt;&gt;'GMPP Return'!$F$25,HLOOKUP('GMPP Return'!$C$25,'[5]1617-Q1'!$B$1:$HA$1000,B243,FALSE),INDIRECT("'" &amp; $C$1 &amp; "'!" &amp; C243))="","",IF($I$1&lt;&gt;'GMPP Return'!$F$25,HLOOKUP('GMPP Return'!$C$25,'[5]1617-Q1'!$B$1:$HA$1000,B243,FALSE),INDIRECT("'" &amp; $C$1 &amp; "'!" &amp; C243)))</f>
        <v>#N/A</v>
      </c>
      <c r="J243" s="1106" t="e">
        <f ca="1">IF(IF($J$1&lt;&gt;'GMPP Return'!$F$25,HLOOKUP('GMPP Return'!$C$25,'[5]1617-Q2'!$B$1:$HA$1000,B243,FALSE),INDIRECT("'" &amp; $C$1 &amp; "'!" &amp; C243))="","",IF($J$1&lt;&gt;'GMPP Return'!$F$25,HLOOKUP('GMPP Return'!$C$25,'[5]1617-Q2'!$B$1:$HA$1000,B243,FALSE),INDIRECT("'" &amp; $C$1 &amp; "'!" &amp; C243)))</f>
        <v>#N/A</v>
      </c>
      <c r="K243" s="1107" t="str">
        <f ca="1">IF(IF($K$1&lt;&gt;'GMPP Return'!$F$25,HLOOKUP('GMPP Return'!$C$25,'[5]1617-Q3'!$B$1:$HA$1000,B243,FALSE),INDIRECT("'" &amp; $C$1 &amp; "'!" &amp; C243))="","",IF($K$1&lt;&gt;'GMPP Return'!$F$25,HLOOKUP('GMPP Return'!$C$25,'[5]1617-Q3'!$B$1:$HA$1000,B243,FALSE),INDIRECT("'" &amp; $C$1 &amp; "'!" &amp; C243)))</f>
        <v/>
      </c>
      <c r="L243" s="501" t="s">
        <v>2587</v>
      </c>
      <c r="M243" s="171"/>
      <c r="N243" s="344" t="str">
        <f ca="1">IF(K243="","",IF(K243&lt;&gt;J243,"CHANGED SINCE LAST QUARTER",""))</f>
        <v/>
      </c>
    </row>
    <row r="244" spans="1:14" ht="31.5" customHeight="1" x14ac:dyDescent="0.25">
      <c r="A244" s="247" t="s">
        <v>718</v>
      </c>
      <c r="B244" s="154">
        <v>242</v>
      </c>
      <c r="C244" s="155" t="s">
        <v>1367</v>
      </c>
      <c r="D244" s="155"/>
      <c r="E244" s="155"/>
      <c r="F244" s="155"/>
      <c r="G244" s="463"/>
      <c r="H244" s="1108" t="s">
        <v>62</v>
      </c>
      <c r="I244" s="1105" t="e">
        <f ca="1">IF(IF($I$1&lt;&gt;'GMPP Return'!$F$25,HLOOKUP('GMPP Return'!$C$25,'[5]1617-Q1'!$B$1:$HA$1000,B244,FALSE),INDIRECT("'" &amp; $C$1 &amp; "'!" &amp; C244))="","",IF($I$1&lt;&gt;'GMPP Return'!$F$25,HLOOKUP('GMPP Return'!$C$25,'[5]1617-Q1'!$B$1:$HA$1000,B244,FALSE),INDIRECT("'" &amp; $C$1 &amp; "'!" &amp; C244)))</f>
        <v>#N/A</v>
      </c>
      <c r="J244" s="1109" t="e">
        <f ca="1">IF(IF($J$1&lt;&gt;'GMPP Return'!$F$25,HLOOKUP('GMPP Return'!$C$25,'[5]1617-Q2'!$B$1:$HA$1000,B244,FALSE),INDIRECT("'" &amp; $C$1 &amp; "'!" &amp; C244))="","",IF($J$1&lt;&gt;'GMPP Return'!$F$25,HLOOKUP('GMPP Return'!$C$25,'[5]1617-Q2'!$B$1:$HA$1000,B244,FALSE),INDIRECT("'" &amp; $C$1 &amp; "'!" &amp; C244)))</f>
        <v>#N/A</v>
      </c>
      <c r="K244" s="383" t="str">
        <f ca="1">IF(IF($K$1&lt;&gt;'GMPP Return'!$F$25,HLOOKUP('GMPP Return'!$C$25,'[5]1617-Q3'!$B$1:$HA$1000,B244,FALSE),INDIRECT("'" &amp; $C$1 &amp; "'!" &amp; C244))="","",IF($K$1&lt;&gt;'GMPP Return'!$F$25,HLOOKUP('GMPP Return'!$C$25,'[5]1617-Q3'!$B$1:$HA$1000,B244,FALSE),INDIRECT("'" &amp; $C$1 &amp; "'!" &amp; C244)))</f>
        <v/>
      </c>
      <c r="L244" s="501" t="s">
        <v>2588</v>
      </c>
      <c r="M244" s="302"/>
      <c r="N244" s="342" t="str">
        <f ca="1">IF(K244="","",IF(K244-J244=0,"",IF(K244-J244&gt;0,CONCATENATE("BASELINE SLIPPED SINCE LAST QUARTER BY ",SUM(K244-J244)," DAY/S"),IF(K244-J244&lt;0,CONCATENATE("BASELINE SHORTENED SINCE LAST QUARTER BY ",SUM(K244-J244)*-1," DAY/S")))))</f>
        <v/>
      </c>
    </row>
    <row r="245" spans="1:14" ht="31.5" customHeight="1" x14ac:dyDescent="0.25">
      <c r="A245" s="247" t="s">
        <v>719</v>
      </c>
      <c r="B245" s="154">
        <v>243</v>
      </c>
      <c r="C245" s="155" t="s">
        <v>1368</v>
      </c>
      <c r="D245" s="155"/>
      <c r="E245" s="155"/>
      <c r="F245" s="155"/>
      <c r="G245" s="463"/>
      <c r="H245" s="1108" t="s">
        <v>147</v>
      </c>
      <c r="I245" s="1105" t="e">
        <f ca="1">IF(IF($I$1&lt;&gt;'GMPP Return'!$F$25,HLOOKUP('GMPP Return'!$C$25,'[5]1617-Q1'!$B$1:$HA$1000,B245,FALSE),INDIRECT("'" &amp; $C$1 &amp; "'!" &amp; C245))="","",IF($I$1&lt;&gt;'GMPP Return'!$F$25,HLOOKUP('GMPP Return'!$C$25,'[5]1617-Q1'!$B$1:$HA$1000,B245,FALSE),INDIRECT("'" &amp; $C$1 &amp; "'!" &amp; C245)))</f>
        <v>#N/A</v>
      </c>
      <c r="J245" s="1109" t="e">
        <f ca="1">IF(IF($J$1&lt;&gt;'GMPP Return'!$F$25,HLOOKUP('GMPP Return'!$C$25,'[5]1617-Q2'!$B$1:$HA$1000,B245,FALSE),INDIRECT("'" &amp; $C$1 &amp; "'!" &amp; C245))="","",IF($J$1&lt;&gt;'GMPP Return'!$F$25,HLOOKUP('GMPP Return'!$C$25,'[5]1617-Q2'!$B$1:$HA$1000,B245,FALSE),INDIRECT("'" &amp; $C$1 &amp; "'!" &amp; C245)))</f>
        <v>#N/A</v>
      </c>
      <c r="K245" s="383" t="str">
        <f ca="1">IF(IF($K$1&lt;&gt;'GMPP Return'!$F$25,HLOOKUP('GMPP Return'!$C$25,'[5]1617-Q3'!$B$1:$HA$1000,B245,FALSE),INDIRECT("'" &amp; $C$1 &amp; "'!" &amp; C245))="","",IF($K$1&lt;&gt;'GMPP Return'!$F$25,HLOOKUP('GMPP Return'!$C$25,'[5]1617-Q3'!$B$1:$HA$1000,B245,FALSE),INDIRECT("'" &amp; $C$1 &amp; "'!" &amp; C245)))</f>
        <v/>
      </c>
      <c r="L245" s="501" t="s">
        <v>2589</v>
      </c>
      <c r="M245" s="302"/>
      <c r="N245" s="342" t="str">
        <f ca="1">IF(K245="","",IF(K245-J245=0,"",IF(K245-J245&gt;0,CONCATENATE("APPROVED REBASELINE SLIPPED SINCE LAST QUARTER BY ",SUM(K245-J245)," DAY/S"),IF(K245-J245&lt;0,CONCATENATE("APPROVED REBASELINE SHORTENED SINCE LAST QUARTER BY ",SUM(K245-J245)*-1," DAY/S")))))</f>
        <v/>
      </c>
    </row>
    <row r="246" spans="1:14" ht="31.5" customHeight="1" x14ac:dyDescent="0.25">
      <c r="A246" s="247" t="s">
        <v>720</v>
      </c>
      <c r="B246" s="154">
        <v>244</v>
      </c>
      <c r="C246" s="155" t="s">
        <v>1369</v>
      </c>
      <c r="D246" s="155"/>
      <c r="E246" s="155"/>
      <c r="F246" s="155"/>
      <c r="G246" s="463"/>
      <c r="H246" s="1108" t="s">
        <v>2257</v>
      </c>
      <c r="I246" s="1105" t="e">
        <f ca="1">IF(IF($I$1&lt;&gt;'GMPP Return'!$F$25,HLOOKUP('GMPP Return'!$C$25,'[5]1617-Q1'!$B$1:$HA$1000,B246,FALSE),INDIRECT("'" &amp; $C$1 &amp; "'!" &amp; C246))="","",IF($I$1&lt;&gt;'GMPP Return'!$F$25,HLOOKUP('GMPP Return'!$C$25,'[5]1617-Q1'!$B$1:$HA$1000,B246,FALSE),INDIRECT("'" &amp; $C$1 &amp; "'!" &amp; C246)))</f>
        <v>#N/A</v>
      </c>
      <c r="J246" s="1109" t="e">
        <f ca="1">IF(IF($J$1&lt;&gt;'GMPP Return'!$F$25,HLOOKUP('GMPP Return'!$C$25,'[5]1617-Q2'!$B$1:$HA$1000,B246,FALSE),INDIRECT("'" &amp; $C$1 &amp; "'!" &amp; C246))="","",IF($J$1&lt;&gt;'GMPP Return'!$F$25,HLOOKUP('GMPP Return'!$C$25,'[5]1617-Q2'!$B$1:$HA$1000,B246,FALSE),INDIRECT("'" &amp; $C$1 &amp; "'!" &amp; C246)))</f>
        <v>#N/A</v>
      </c>
      <c r="K246" s="383" t="str">
        <f ca="1">IF(IF($K$1&lt;&gt;'GMPP Return'!$F$25,HLOOKUP('GMPP Return'!$C$25,'[5]1617-Q3'!$B$1:$HA$1000,B246,FALSE),INDIRECT("'" &amp; $C$1 &amp; "'!" &amp; C246))="","",IF($K$1&lt;&gt;'GMPP Return'!$F$25,HLOOKUP('GMPP Return'!$C$25,'[5]1617-Q3'!$B$1:$HA$1000,B246,FALSE),INDIRECT("'" &amp; $C$1 &amp; "'!" &amp; C246)))</f>
        <v/>
      </c>
      <c r="L246" s="501" t="s">
        <v>2590</v>
      </c>
      <c r="M246" s="302"/>
      <c r="N246" s="342" t="str">
        <f ca="1">IF(K246="","",IF(K246-J246=0,"",IF(K246-J246&gt;0,CONCATENATE("FORECAST/ACTUAL SLIPPED SINCE LAST QUARTER BY ",SUM(K246-J246)," DAY/S"),IF(K246-J246&lt;0,CONCATENATE("FORECAST/ACTUAL SHORTENED SINCE LAST QUARTER BY ",SUM(K246-J246)*-1," DAY/S")))))</f>
        <v/>
      </c>
    </row>
    <row r="247" spans="1:14" ht="31.5" customHeight="1" x14ac:dyDescent="0.25">
      <c r="A247" s="247" t="s">
        <v>721</v>
      </c>
      <c r="B247" s="154">
        <v>245</v>
      </c>
      <c r="C247" s="155" t="s">
        <v>1370</v>
      </c>
      <c r="D247" s="154"/>
      <c r="E247" s="154"/>
      <c r="F247" s="154"/>
      <c r="G247" s="505"/>
      <c r="H247" s="1108" t="s">
        <v>146</v>
      </c>
      <c r="I247" s="1105" t="e">
        <f ca="1">IF(IF($I$1&lt;&gt;'GMPP Return'!$F$25,HLOOKUP('GMPP Return'!$C$25,'[5]1617-Q1'!$B$1:$HA$1000,B247,FALSE),INDIRECT("'" &amp; $C$1 &amp; "'!" &amp; C247))="","",IF($I$1&lt;&gt;'GMPP Return'!$F$25,HLOOKUP('GMPP Return'!$C$25,'[5]1617-Q1'!$B$1:$HA$1000,B247,FALSE),INDIRECT("'" &amp; $C$1 &amp; "'!" &amp; C247)))</f>
        <v>#N/A</v>
      </c>
      <c r="J247" s="1109" t="e">
        <f ca="1">IF(IF($J$1&lt;&gt;'GMPP Return'!$F$25,HLOOKUP('GMPP Return'!$C$25,'[5]1617-Q2'!$B$1:$HA$1000,B247,FALSE),INDIRECT("'" &amp; $C$1 &amp; "'!" &amp; C247))="","",IF($J$1&lt;&gt;'GMPP Return'!$F$25,HLOOKUP('GMPP Return'!$C$25,'[5]1617-Q2'!$B$1:$HA$1000,B247,FALSE),INDIRECT("'" &amp; $C$1 &amp; "'!" &amp; C247)))</f>
        <v>#N/A</v>
      </c>
      <c r="K247" s="1107" t="str">
        <f ca="1">IF(IF($K$1&lt;&gt;'GMPP Return'!$F$25,HLOOKUP('GMPP Return'!$C$25,'[5]1617-Q3'!$B$1:$HA$1000,B247,FALSE),INDIRECT("'" &amp; $C$1 &amp; "'!" &amp; C247))="","",IF($K$1&lt;&gt;'GMPP Return'!$F$25,HLOOKUP('GMPP Return'!$C$25,'[5]1617-Q3'!$B$1:$HA$1000,B247,FALSE),INDIRECT("'" &amp; $C$1 &amp; "'!" &amp; C247)))</f>
        <v/>
      </c>
      <c r="L247" s="501" t="s">
        <v>2591</v>
      </c>
      <c r="M247" s="302"/>
      <c r="N247" s="342" t="str">
        <f ca="1">IF(K247="","",IF(K247&lt;&gt;J247,"CHANGED SINCE LAST QUARTER",""))</f>
        <v/>
      </c>
    </row>
    <row r="248" spans="1:14" s="330" customFormat="1" ht="60" customHeight="1" thickBot="1" x14ac:dyDescent="0.3">
      <c r="A248" s="381" t="s">
        <v>722</v>
      </c>
      <c r="B248" s="382">
        <v>246</v>
      </c>
      <c r="C248" s="383" t="s">
        <v>1376</v>
      </c>
      <c r="D248" s="382"/>
      <c r="E248" s="382"/>
      <c r="F248" s="382"/>
      <c r="G248" s="505"/>
      <c r="H248" s="1104" t="s">
        <v>2258</v>
      </c>
      <c r="I248" s="1105" t="e">
        <f ca="1">IF(IF($I$1&lt;&gt;'GMPP Return'!$F$25,HLOOKUP('GMPP Return'!$C$25,'[5]1617-Q1'!$B$1:$HA$1000,B248,FALSE),INDIRECT("'" &amp; $C$1 &amp; "'!" &amp; C248))="","",IF($I$1&lt;&gt;'GMPP Return'!$F$25,HLOOKUP('GMPP Return'!$C$25,'[5]1617-Q1'!$B$1:$HA$1000,B248,FALSE),INDIRECT("'" &amp; $C$1 &amp; "'!" &amp; C248)))</f>
        <v>#N/A</v>
      </c>
      <c r="J248" s="1106" t="e">
        <f ca="1">IF(IF($J$1&lt;&gt;'GMPP Return'!$F$25,HLOOKUP('GMPP Return'!$C$25,'[5]1617-Q2'!$B$1:$HA$1000,B248,FALSE),INDIRECT("'" &amp; $C$1 &amp; "'!" &amp; C248))="","",IF($J$1&lt;&gt;'GMPP Return'!$F$25,HLOOKUP('GMPP Return'!$C$25,'[5]1617-Q2'!$B$1:$HA$1000,B248,FALSE),INDIRECT("'" &amp; $C$1 &amp; "'!" &amp; C248)))</f>
        <v>#N/A</v>
      </c>
      <c r="K248" s="1107" t="str">
        <f ca="1">IF(IF($K$1&lt;&gt;'GMPP Return'!$F$25,HLOOKUP('GMPP Return'!$C$25,'[5]1617-Q3'!$B$1:$HA$1000,B248,FALSE),INDIRECT("'" &amp; $C$1 &amp; "'!" &amp; C248))="","",IF($K$1&lt;&gt;'GMPP Return'!$F$25,HLOOKUP('GMPP Return'!$C$25,'[5]1617-Q3'!$B$1:$HA$1000,B248,FALSE),INDIRECT("'" &amp; $C$1 &amp; "'!" &amp; C248)))</f>
        <v/>
      </c>
      <c r="L248" s="501" t="s">
        <v>2592</v>
      </c>
      <c r="M248" s="171"/>
      <c r="N248" s="343" t="str">
        <f ca="1">IF(K248="","",IF(K248&lt;&gt;J248,"CHANGED SINCE LAST QUARTER",""))</f>
        <v/>
      </c>
    </row>
    <row r="249" spans="1:14" s="330" customFormat="1" ht="31.5" customHeight="1" x14ac:dyDescent="0.25">
      <c r="A249" s="381" t="s">
        <v>723</v>
      </c>
      <c r="B249" s="382">
        <v>247</v>
      </c>
      <c r="C249" s="383" t="s">
        <v>1371</v>
      </c>
      <c r="D249" s="382"/>
      <c r="E249" s="382"/>
      <c r="F249" s="382"/>
      <c r="G249" s="505"/>
      <c r="H249" s="1104" t="s">
        <v>2278</v>
      </c>
      <c r="I249" s="1105" t="e">
        <f ca="1">IF(IF($I$1&lt;&gt;'GMPP Return'!$F$25,HLOOKUP('GMPP Return'!$C$25,'[5]1617-Q1'!$B$1:$HA$1000,B249,FALSE),INDIRECT("'" &amp; $C$1 &amp; "'!" &amp; C249))="","",IF($I$1&lt;&gt;'GMPP Return'!$F$25,HLOOKUP('GMPP Return'!$C$25,'[5]1617-Q1'!$B$1:$HA$1000,B249,FALSE),INDIRECT("'" &amp; $C$1 &amp; "'!" &amp; C249)))</f>
        <v>#N/A</v>
      </c>
      <c r="J249" s="1106" t="e">
        <f ca="1">IF(IF($J$1&lt;&gt;'GMPP Return'!$F$25,HLOOKUP('GMPP Return'!$C$25,'[5]1617-Q2'!$B$1:$HA$1000,B249,FALSE),INDIRECT("'" &amp; $C$1 &amp; "'!" &amp; C249))="","",IF($J$1&lt;&gt;'GMPP Return'!$F$25,HLOOKUP('GMPP Return'!$C$25,'[5]1617-Q2'!$B$1:$HA$1000,B249,FALSE),INDIRECT("'" &amp; $C$1 &amp; "'!" &amp; C249)))</f>
        <v>#N/A</v>
      </c>
      <c r="K249" s="1107" t="str">
        <f ca="1">IF(IF($K$1&lt;&gt;'GMPP Return'!$F$25,HLOOKUP('GMPP Return'!$C$25,'[5]1617-Q3'!$B$1:$HA$1000,B249,FALSE),INDIRECT("'" &amp; $C$1 &amp; "'!" &amp; C249))="","",IF($K$1&lt;&gt;'GMPP Return'!$F$25,HLOOKUP('GMPP Return'!$C$25,'[5]1617-Q3'!$B$1:$HA$1000,B249,FALSE),INDIRECT("'" &amp; $C$1 &amp; "'!" &amp; C249)))</f>
        <v/>
      </c>
      <c r="L249" s="501" t="s">
        <v>2593</v>
      </c>
      <c r="M249" s="171"/>
      <c r="N249" s="344" t="str">
        <f ca="1">IF(K249="","",IF(K249&lt;&gt;J249,"CHANGED SINCE LAST QUARTER",""))</f>
        <v/>
      </c>
    </row>
    <row r="250" spans="1:14" ht="31.5" customHeight="1" x14ac:dyDescent="0.25">
      <c r="A250" s="247" t="s">
        <v>724</v>
      </c>
      <c r="B250" s="154">
        <v>248</v>
      </c>
      <c r="C250" s="155" t="s">
        <v>1372</v>
      </c>
      <c r="D250" s="155"/>
      <c r="E250" s="155"/>
      <c r="F250" s="155"/>
      <c r="G250" s="463"/>
      <c r="H250" s="1108" t="s">
        <v>62</v>
      </c>
      <c r="I250" s="1105" t="e">
        <f ca="1">IF(IF($I$1&lt;&gt;'GMPP Return'!$F$25,HLOOKUP('GMPP Return'!$C$25,'[5]1617-Q1'!$B$1:$HA$1000,B250,FALSE),INDIRECT("'" &amp; $C$1 &amp; "'!" &amp; C250))="","",IF($I$1&lt;&gt;'GMPP Return'!$F$25,HLOOKUP('GMPP Return'!$C$25,'[5]1617-Q1'!$B$1:$HA$1000,B250,FALSE),INDIRECT("'" &amp; $C$1 &amp; "'!" &amp; C250)))</f>
        <v>#N/A</v>
      </c>
      <c r="J250" s="1109" t="e">
        <f ca="1">IF(IF($J$1&lt;&gt;'GMPP Return'!$F$25,HLOOKUP('GMPP Return'!$C$25,'[5]1617-Q2'!$B$1:$HA$1000,B250,FALSE),INDIRECT("'" &amp; $C$1 &amp; "'!" &amp; C250))="","",IF($J$1&lt;&gt;'GMPP Return'!$F$25,HLOOKUP('GMPP Return'!$C$25,'[5]1617-Q2'!$B$1:$HA$1000,B250,FALSE),INDIRECT("'" &amp; $C$1 &amp; "'!" &amp; C250)))</f>
        <v>#N/A</v>
      </c>
      <c r="K250" s="383" t="str">
        <f ca="1">IF(IF($K$1&lt;&gt;'GMPP Return'!$F$25,HLOOKUP('GMPP Return'!$C$25,'[5]1617-Q3'!$B$1:$HA$1000,B250,FALSE),INDIRECT("'" &amp; $C$1 &amp; "'!" &amp; C250))="","",IF($K$1&lt;&gt;'GMPP Return'!$F$25,HLOOKUP('GMPP Return'!$C$25,'[5]1617-Q3'!$B$1:$HA$1000,B250,FALSE),INDIRECT("'" &amp; $C$1 &amp; "'!" &amp; C250)))</f>
        <v/>
      </c>
      <c r="L250" s="501" t="s">
        <v>2594</v>
      </c>
      <c r="M250" s="302"/>
      <c r="N250" s="342" t="str">
        <f ca="1">IF(K250="","",IF(K250-J250=0,"",IF(K250-J250&gt;0,CONCATENATE("BASELINE SLIPPED SINCE LAST QUARTER BY ",SUM(K250-J250)," DAY/S"),IF(K250-J250&lt;0,CONCATENATE("BASELINE SHORTENED SINCE LAST QUARTER BY ",SUM(K250-J250)*-1," DAY/S")))))</f>
        <v/>
      </c>
    </row>
    <row r="251" spans="1:14" ht="31.5" customHeight="1" x14ac:dyDescent="0.25">
      <c r="A251" s="247" t="s">
        <v>725</v>
      </c>
      <c r="B251" s="154">
        <v>249</v>
      </c>
      <c r="C251" s="155" t="s">
        <v>1373</v>
      </c>
      <c r="D251" s="155"/>
      <c r="E251" s="155"/>
      <c r="F251" s="155"/>
      <c r="G251" s="463"/>
      <c r="H251" s="1108" t="s">
        <v>147</v>
      </c>
      <c r="I251" s="1105" t="e">
        <f ca="1">IF(IF($I$1&lt;&gt;'GMPP Return'!$F$25,HLOOKUP('GMPP Return'!$C$25,'[5]1617-Q1'!$B$1:$HA$1000,B251,FALSE),INDIRECT("'" &amp; $C$1 &amp; "'!" &amp; C251))="","",IF($I$1&lt;&gt;'GMPP Return'!$F$25,HLOOKUP('GMPP Return'!$C$25,'[5]1617-Q1'!$B$1:$HA$1000,B251,FALSE),INDIRECT("'" &amp; $C$1 &amp; "'!" &amp; C251)))</f>
        <v>#N/A</v>
      </c>
      <c r="J251" s="1109" t="e">
        <f ca="1">IF(IF($J$1&lt;&gt;'GMPP Return'!$F$25,HLOOKUP('GMPP Return'!$C$25,'[5]1617-Q2'!$B$1:$HA$1000,B251,FALSE),INDIRECT("'" &amp; $C$1 &amp; "'!" &amp; C251))="","",IF($J$1&lt;&gt;'GMPP Return'!$F$25,HLOOKUP('GMPP Return'!$C$25,'[5]1617-Q2'!$B$1:$HA$1000,B251,FALSE),INDIRECT("'" &amp; $C$1 &amp; "'!" &amp; C251)))</f>
        <v>#N/A</v>
      </c>
      <c r="K251" s="383" t="str">
        <f ca="1">IF(IF($K$1&lt;&gt;'GMPP Return'!$F$25,HLOOKUP('GMPP Return'!$C$25,'[5]1617-Q3'!$B$1:$HA$1000,B251,FALSE),INDIRECT("'" &amp; $C$1 &amp; "'!" &amp; C251))="","",IF($K$1&lt;&gt;'GMPP Return'!$F$25,HLOOKUP('GMPP Return'!$C$25,'[5]1617-Q3'!$B$1:$HA$1000,B251,FALSE),INDIRECT("'" &amp; $C$1 &amp; "'!" &amp; C251)))</f>
        <v/>
      </c>
      <c r="L251" s="501" t="s">
        <v>2595</v>
      </c>
      <c r="M251" s="302"/>
      <c r="N251" s="342" t="str">
        <f ca="1">IF(K251="","",IF(K251-J251=0,"",IF(K251-J251&gt;0,CONCATENATE("APPROVED REBASELINE SLIPPED SINCE LAST QUARTER BY ",SUM(K251-J251)," DAY/S"),IF(K251-J251&lt;0,CONCATENATE("APPROVED REBASELINE SHORTENED SINCE LAST QUARTER BY ",SUM(K251-J251)*-1," DAY/S")))))</f>
        <v/>
      </c>
    </row>
    <row r="252" spans="1:14" ht="31.5" customHeight="1" x14ac:dyDescent="0.25">
      <c r="A252" s="247" t="s">
        <v>726</v>
      </c>
      <c r="B252" s="154">
        <v>250</v>
      </c>
      <c r="C252" s="155" t="s">
        <v>1374</v>
      </c>
      <c r="D252" s="155"/>
      <c r="E252" s="155"/>
      <c r="F252" s="155"/>
      <c r="G252" s="463"/>
      <c r="H252" s="1108" t="s">
        <v>2257</v>
      </c>
      <c r="I252" s="1105" t="e">
        <f ca="1">IF(IF($I$1&lt;&gt;'GMPP Return'!$F$25,HLOOKUP('GMPP Return'!$C$25,'[5]1617-Q1'!$B$1:$HA$1000,B252,FALSE),INDIRECT("'" &amp; $C$1 &amp; "'!" &amp; C252))="","",IF($I$1&lt;&gt;'GMPP Return'!$F$25,HLOOKUP('GMPP Return'!$C$25,'[5]1617-Q1'!$B$1:$HA$1000,B252,FALSE),INDIRECT("'" &amp; $C$1 &amp; "'!" &amp; C252)))</f>
        <v>#N/A</v>
      </c>
      <c r="J252" s="1109" t="e">
        <f ca="1">IF(IF($J$1&lt;&gt;'GMPP Return'!$F$25,HLOOKUP('GMPP Return'!$C$25,'[5]1617-Q2'!$B$1:$HA$1000,B252,FALSE),INDIRECT("'" &amp; $C$1 &amp; "'!" &amp; C252))="","",IF($J$1&lt;&gt;'GMPP Return'!$F$25,HLOOKUP('GMPP Return'!$C$25,'[5]1617-Q2'!$B$1:$HA$1000,B252,FALSE),INDIRECT("'" &amp; $C$1 &amp; "'!" &amp; C252)))</f>
        <v>#N/A</v>
      </c>
      <c r="K252" s="383" t="str">
        <f ca="1">IF(IF($K$1&lt;&gt;'GMPP Return'!$F$25,HLOOKUP('GMPP Return'!$C$25,'[5]1617-Q3'!$B$1:$HA$1000,B252,FALSE),INDIRECT("'" &amp; $C$1 &amp; "'!" &amp; C252))="","",IF($K$1&lt;&gt;'GMPP Return'!$F$25,HLOOKUP('GMPP Return'!$C$25,'[5]1617-Q3'!$B$1:$HA$1000,B252,FALSE),INDIRECT("'" &amp; $C$1 &amp; "'!" &amp; C252)))</f>
        <v/>
      </c>
      <c r="L252" s="501" t="s">
        <v>2596</v>
      </c>
      <c r="M252" s="302"/>
      <c r="N252" s="342" t="str">
        <f ca="1">IF(K252="","",IF(K252-J252=0,"",IF(K252-J252&gt;0,CONCATENATE("FORECAST/ACTUAL SLIPPED SINCE LAST QUARTER BY ",SUM(K252-J252)," DAY/S"),IF(K252-J252&lt;0,CONCATENATE("FORECAST/ACTUAL SHORTENED SINCE LAST QUARTER BY ",SUM(K252-J252)*-1," DAY/S")))))</f>
        <v/>
      </c>
    </row>
    <row r="253" spans="1:14" ht="31.5" customHeight="1" x14ac:dyDescent="0.25">
      <c r="A253" s="247" t="s">
        <v>727</v>
      </c>
      <c r="B253" s="154">
        <v>251</v>
      </c>
      <c r="C253" s="155" t="s">
        <v>1375</v>
      </c>
      <c r="D253" s="154"/>
      <c r="E253" s="154"/>
      <c r="F253" s="154"/>
      <c r="G253" s="505"/>
      <c r="H253" s="1108" t="s">
        <v>146</v>
      </c>
      <c r="I253" s="1105" t="e">
        <f ca="1">IF(IF($I$1&lt;&gt;'GMPP Return'!$F$25,HLOOKUP('GMPP Return'!$C$25,'[5]1617-Q1'!$B$1:$HA$1000,B253,FALSE),INDIRECT("'" &amp; $C$1 &amp; "'!" &amp; C253))="","",IF($I$1&lt;&gt;'GMPP Return'!$F$25,HLOOKUP('GMPP Return'!$C$25,'[5]1617-Q1'!$B$1:$HA$1000,B253,FALSE),INDIRECT("'" &amp; $C$1 &amp; "'!" &amp; C253)))</f>
        <v>#N/A</v>
      </c>
      <c r="J253" s="1106" t="e">
        <f ca="1">IF(IF($J$1&lt;&gt;'GMPP Return'!$F$25,HLOOKUP('GMPP Return'!$C$25,'[5]1617-Q2'!$B$1:$HA$1000,B253,FALSE),INDIRECT("'" &amp; $C$1 &amp; "'!" &amp; C253))="","",IF($J$1&lt;&gt;'GMPP Return'!$F$25,HLOOKUP('GMPP Return'!$C$25,'[5]1617-Q2'!$B$1:$HA$1000,B253,FALSE),INDIRECT("'" &amp; $C$1 &amp; "'!" &amp; C253)))</f>
        <v>#N/A</v>
      </c>
      <c r="K253" s="1107" t="str">
        <f ca="1">IF(IF($K$1&lt;&gt;'GMPP Return'!$F$25,HLOOKUP('GMPP Return'!$C$25,'[5]1617-Q3'!$B$1:$HA$1000,B253,FALSE),INDIRECT("'" &amp; $C$1 &amp; "'!" &amp; C253))="","",IF($K$1&lt;&gt;'GMPP Return'!$F$25,HLOOKUP('GMPP Return'!$C$25,'[5]1617-Q3'!$B$1:$HA$1000,B253,FALSE),INDIRECT("'" &amp; $C$1 &amp; "'!" &amp; C253)))</f>
        <v/>
      </c>
      <c r="L253" s="501" t="s">
        <v>2597</v>
      </c>
      <c r="M253" s="302"/>
      <c r="N253" s="342" t="str">
        <f ca="1">IF(K253="","",IF(K253&lt;&gt;J253,"CHANGED SINCE LAST QUARTER",""))</f>
        <v/>
      </c>
    </row>
    <row r="254" spans="1:14" s="330" customFormat="1" ht="60" customHeight="1" thickBot="1" x14ac:dyDescent="0.3">
      <c r="A254" s="381" t="s">
        <v>728</v>
      </c>
      <c r="B254" s="382">
        <v>252</v>
      </c>
      <c r="C254" s="383" t="s">
        <v>1377</v>
      </c>
      <c r="D254" s="382"/>
      <c r="E254" s="382"/>
      <c r="F254" s="382"/>
      <c r="G254" s="505"/>
      <c r="H254" s="1104" t="s">
        <v>2258</v>
      </c>
      <c r="I254" s="1105" t="e">
        <f ca="1">IF(IF($I$1&lt;&gt;'GMPP Return'!$F$25,HLOOKUP('GMPP Return'!$C$25,'[5]1617-Q1'!$B$1:$HA$1000,B254,FALSE),INDIRECT("'" &amp; $C$1 &amp; "'!" &amp; C254))="","",IF($I$1&lt;&gt;'GMPP Return'!$F$25,HLOOKUP('GMPP Return'!$C$25,'[5]1617-Q1'!$B$1:$HA$1000,B254,FALSE),INDIRECT("'" &amp; $C$1 &amp; "'!" &amp; C254)))</f>
        <v>#N/A</v>
      </c>
      <c r="J254" s="1106" t="e">
        <f ca="1">IF(IF($J$1&lt;&gt;'GMPP Return'!$F$25,HLOOKUP('GMPP Return'!$C$25,'[5]1617-Q2'!$B$1:$HA$1000,B254,FALSE),INDIRECT("'" &amp; $C$1 &amp; "'!" &amp; C254))="","",IF($J$1&lt;&gt;'GMPP Return'!$F$25,HLOOKUP('GMPP Return'!$C$25,'[5]1617-Q2'!$B$1:$HA$1000,B254,FALSE),INDIRECT("'" &amp; $C$1 &amp; "'!" &amp; C254)))</f>
        <v>#N/A</v>
      </c>
      <c r="K254" s="1107" t="str">
        <f ca="1">IF(IF($K$1&lt;&gt;'GMPP Return'!$F$25,HLOOKUP('GMPP Return'!$C$25,'[5]1617-Q3'!$B$1:$HA$1000,B254,FALSE),INDIRECT("'" &amp; $C$1 &amp; "'!" &amp; C254))="","",IF($K$1&lt;&gt;'GMPP Return'!$F$25,HLOOKUP('GMPP Return'!$C$25,'[5]1617-Q3'!$B$1:$HA$1000,B254,FALSE),INDIRECT("'" &amp; $C$1 &amp; "'!" &amp; C254)))</f>
        <v/>
      </c>
      <c r="L254" s="501" t="s">
        <v>2598</v>
      </c>
      <c r="M254" s="171"/>
      <c r="N254" s="343" t="str">
        <f ca="1">IF(K254="","",IF(K254&lt;&gt;J254,"CHANGED SINCE LAST QUARTER",""))</f>
        <v/>
      </c>
    </row>
    <row r="255" spans="1:14" s="330" customFormat="1" ht="24.75" hidden="1" customHeight="1" x14ac:dyDescent="0.25">
      <c r="A255" s="381" t="s">
        <v>729</v>
      </c>
      <c r="B255" s="382">
        <v>253</v>
      </c>
      <c r="C255" s="383" t="s">
        <v>1378</v>
      </c>
      <c r="D255" s="382" t="s">
        <v>2307</v>
      </c>
      <c r="E255" s="382" t="s">
        <v>2307</v>
      </c>
      <c r="F255" s="382" t="s">
        <v>2307</v>
      </c>
      <c r="G255" s="505" t="s">
        <v>2307</v>
      </c>
      <c r="H255" s="804"/>
      <c r="I255" s="1037" t="e">
        <f ca="1">IF(IF($I$1&lt;&gt;'GMPP Return'!$F$25,HLOOKUP('GMPP Return'!$C$25,'[5]1617-Q1'!$B$1:$HA$1000,B255,FALSE),INDIRECT("'" &amp; $C$1 &amp; "'!" &amp; C255))="","",IF($I$1&lt;&gt;'GMPP Return'!$F$25,HLOOKUP('GMPP Return'!$C$25,'[5]1617-Q1'!$B$1:$HA$1000,B255,FALSE),INDIRECT("'" &amp; $C$1 &amp; "'!" &amp; C255)))</f>
        <v>#N/A</v>
      </c>
      <c r="J255" s="1077"/>
      <c r="K255" s="706"/>
      <c r="L255" s="707"/>
      <c r="M255" s="171"/>
      <c r="N255" s="348"/>
    </row>
    <row r="256" spans="1:14" ht="24.75" hidden="1" customHeight="1" x14ac:dyDescent="0.25">
      <c r="A256" s="247" t="s">
        <v>730</v>
      </c>
      <c r="B256" s="154">
        <v>254</v>
      </c>
      <c r="C256" s="155" t="s">
        <v>1379</v>
      </c>
      <c r="D256" s="155">
        <v>41851</v>
      </c>
      <c r="E256" s="155">
        <v>41851</v>
      </c>
      <c r="F256" s="155">
        <v>41851</v>
      </c>
      <c r="G256" s="463">
        <v>41851</v>
      </c>
      <c r="H256" s="804"/>
      <c r="I256" s="1037" t="e">
        <f ca="1">IF(IF($I$1&lt;&gt;'GMPP Return'!$F$25,HLOOKUP('GMPP Return'!$C$25,'[5]1617-Q1'!$B$1:$HA$1000,B256,FALSE),INDIRECT("'" &amp; $C$1 &amp; "'!" &amp; C256))="","",IF($I$1&lt;&gt;'GMPP Return'!$F$25,HLOOKUP('GMPP Return'!$C$25,'[5]1617-Q1'!$B$1:$HA$1000,B256,FALSE),INDIRECT("'" &amp; $C$1 &amp; "'!" &amp; C256)))</f>
        <v>#N/A</v>
      </c>
      <c r="J256" s="1078"/>
      <c r="K256" s="708"/>
      <c r="L256" s="709"/>
      <c r="M256" s="302"/>
      <c r="N256" s="348"/>
    </row>
    <row r="257" spans="1:14" ht="24.75" hidden="1" customHeight="1" x14ac:dyDescent="0.25">
      <c r="A257" s="247" t="s">
        <v>731</v>
      </c>
      <c r="B257" s="154">
        <v>255</v>
      </c>
      <c r="C257" s="155" t="s">
        <v>1380</v>
      </c>
      <c r="D257" s="155" t="s">
        <v>2303</v>
      </c>
      <c r="E257" s="155" t="s">
        <v>2303</v>
      </c>
      <c r="F257" s="155" t="s">
        <v>2303</v>
      </c>
      <c r="G257" s="463" t="s">
        <v>2303</v>
      </c>
      <c r="H257" s="804"/>
      <c r="I257" s="1037" t="e">
        <f ca="1">IF(IF($I$1&lt;&gt;'GMPP Return'!$F$25,HLOOKUP('GMPP Return'!$C$25,'[5]1617-Q1'!$B$1:$HA$1000,B257,FALSE),INDIRECT("'" &amp; $C$1 &amp; "'!" &amp; C257))="","",IF($I$1&lt;&gt;'GMPP Return'!$F$25,HLOOKUP('GMPP Return'!$C$25,'[5]1617-Q1'!$B$1:$HA$1000,B257,FALSE),INDIRECT("'" &amp; $C$1 &amp; "'!" &amp; C257)))</f>
        <v>#N/A</v>
      </c>
      <c r="J257" s="1078"/>
      <c r="K257" s="708"/>
      <c r="L257" s="709"/>
      <c r="M257" s="302"/>
      <c r="N257" s="348"/>
    </row>
    <row r="258" spans="1:14" ht="24.75" hidden="1" customHeight="1" x14ac:dyDescent="0.25">
      <c r="A258" s="247" t="s">
        <v>732</v>
      </c>
      <c r="B258" s="154">
        <v>256</v>
      </c>
      <c r="C258" s="155" t="s">
        <v>1381</v>
      </c>
      <c r="D258" s="155">
        <v>41851</v>
      </c>
      <c r="E258" s="155">
        <v>41851</v>
      </c>
      <c r="F258" s="155">
        <v>41851</v>
      </c>
      <c r="G258" s="463">
        <v>41851</v>
      </c>
      <c r="H258" s="804"/>
      <c r="I258" s="1037" t="e">
        <f ca="1">IF(IF($I$1&lt;&gt;'GMPP Return'!$F$25,HLOOKUP('GMPP Return'!$C$25,'[5]1617-Q1'!$B$1:$HA$1000,B258,FALSE),INDIRECT("'" &amp; $C$1 &amp; "'!" &amp; C258))="","",IF($I$1&lt;&gt;'GMPP Return'!$F$25,HLOOKUP('GMPP Return'!$C$25,'[5]1617-Q1'!$B$1:$HA$1000,B258,FALSE),INDIRECT("'" &amp; $C$1 &amp; "'!" &amp; C258)))</f>
        <v>#N/A</v>
      </c>
      <c r="J258" s="1078"/>
      <c r="K258" s="708"/>
      <c r="L258" s="709"/>
      <c r="M258" s="302"/>
      <c r="N258" s="348"/>
    </row>
    <row r="259" spans="1:14" ht="24.75" hidden="1" customHeight="1" x14ac:dyDescent="0.25">
      <c r="A259" s="247" t="s">
        <v>733</v>
      </c>
      <c r="B259" s="154">
        <v>257</v>
      </c>
      <c r="C259" s="155" t="s">
        <v>1382</v>
      </c>
      <c r="D259" s="154" t="s">
        <v>394</v>
      </c>
      <c r="E259" s="154" t="s">
        <v>394</v>
      </c>
      <c r="F259" s="154" t="s">
        <v>394</v>
      </c>
      <c r="G259" s="505" t="s">
        <v>394</v>
      </c>
      <c r="H259" s="804"/>
      <c r="I259" s="1037" t="e">
        <f ca="1">IF(IF($I$1&lt;&gt;'GMPP Return'!$F$25,HLOOKUP('GMPP Return'!$C$25,'[5]1617-Q1'!$B$1:$HA$1000,B259,FALSE),INDIRECT("'" &amp; $C$1 &amp; "'!" &amp; C259))="","",IF($I$1&lt;&gt;'GMPP Return'!$F$25,HLOOKUP('GMPP Return'!$C$25,'[5]1617-Q1'!$B$1:$HA$1000,B259,FALSE),INDIRECT("'" &amp; $C$1 &amp; "'!" &amp; C259)))</f>
        <v>#N/A</v>
      </c>
      <c r="J259" s="1077"/>
      <c r="K259" s="706"/>
      <c r="L259" s="707"/>
      <c r="M259" s="302"/>
      <c r="N259" s="348"/>
    </row>
    <row r="260" spans="1:14" s="330" customFormat="1" ht="24.75" hidden="1" customHeight="1" x14ac:dyDescent="0.25">
      <c r="A260" s="381" t="s">
        <v>734</v>
      </c>
      <c r="B260" s="382">
        <v>258</v>
      </c>
      <c r="C260" s="383" t="s">
        <v>1383</v>
      </c>
      <c r="D260" s="382" t="s">
        <v>2305</v>
      </c>
      <c r="E260" s="382" t="s">
        <v>2305</v>
      </c>
      <c r="F260" s="382" t="s">
        <v>2305</v>
      </c>
      <c r="G260" s="505" t="s">
        <v>2305</v>
      </c>
      <c r="H260" s="804"/>
      <c r="I260" s="1037" t="e">
        <f ca="1">IF(IF($I$1&lt;&gt;'GMPP Return'!$F$25,HLOOKUP('GMPP Return'!$C$25,'[5]1617-Q1'!$B$1:$HA$1000,B260,FALSE),INDIRECT("'" &amp; $C$1 &amp; "'!" &amp; C260))="","",IF($I$1&lt;&gt;'GMPP Return'!$F$25,HLOOKUP('GMPP Return'!$C$25,'[5]1617-Q1'!$B$1:$HA$1000,B260,FALSE),INDIRECT("'" &amp; $C$1 &amp; "'!" &amp; C260)))</f>
        <v>#N/A</v>
      </c>
      <c r="J260" s="1077"/>
      <c r="K260" s="706"/>
      <c r="L260" s="707"/>
      <c r="M260" s="171"/>
      <c r="N260" s="348"/>
    </row>
    <row r="261" spans="1:14" s="330" customFormat="1" ht="24.75" hidden="1" customHeight="1" x14ac:dyDescent="0.25">
      <c r="A261" s="381" t="s">
        <v>735</v>
      </c>
      <c r="B261" s="382">
        <v>259</v>
      </c>
      <c r="C261" s="383" t="s">
        <v>1384</v>
      </c>
      <c r="D261" s="382" t="s">
        <v>2308</v>
      </c>
      <c r="E261" s="382" t="s">
        <v>2308</v>
      </c>
      <c r="F261" s="382" t="s">
        <v>2308</v>
      </c>
      <c r="G261" s="505" t="s">
        <v>2308</v>
      </c>
      <c r="H261" s="804"/>
      <c r="I261" s="1037" t="e">
        <f ca="1">IF(IF($I$1&lt;&gt;'GMPP Return'!$F$25,HLOOKUP('GMPP Return'!$C$25,'[5]1617-Q1'!$B$1:$HA$1000,B261,FALSE),INDIRECT("'" &amp; $C$1 &amp; "'!" &amp; C261))="","",IF($I$1&lt;&gt;'GMPP Return'!$F$25,HLOOKUP('GMPP Return'!$C$25,'[5]1617-Q1'!$B$1:$HA$1000,B261,FALSE),INDIRECT("'" &amp; $C$1 &amp; "'!" &amp; C261)))</f>
        <v>#N/A</v>
      </c>
      <c r="J261" s="1077"/>
      <c r="K261" s="706"/>
      <c r="L261" s="707"/>
      <c r="M261" s="171"/>
      <c r="N261" s="348"/>
    </row>
    <row r="262" spans="1:14" ht="24.75" hidden="1" customHeight="1" x14ac:dyDescent="0.25">
      <c r="A262" s="247" t="s">
        <v>736</v>
      </c>
      <c r="B262" s="154">
        <v>260</v>
      </c>
      <c r="C262" s="155" t="s">
        <v>1385</v>
      </c>
      <c r="D262" s="155">
        <v>41882</v>
      </c>
      <c r="E262" s="155">
        <v>41882</v>
      </c>
      <c r="F262" s="155">
        <v>41882</v>
      </c>
      <c r="G262" s="463">
        <v>41882</v>
      </c>
      <c r="H262" s="804"/>
      <c r="I262" s="1037" t="e">
        <f ca="1">IF(IF($I$1&lt;&gt;'GMPP Return'!$F$25,HLOOKUP('GMPP Return'!$C$25,'[5]1617-Q1'!$B$1:$HA$1000,B262,FALSE),INDIRECT("'" &amp; $C$1 &amp; "'!" &amp; C262))="","",IF($I$1&lt;&gt;'GMPP Return'!$F$25,HLOOKUP('GMPP Return'!$C$25,'[5]1617-Q1'!$B$1:$HA$1000,B262,FALSE),INDIRECT("'" &amp; $C$1 &amp; "'!" &amp; C262)))</f>
        <v>#N/A</v>
      </c>
      <c r="J262" s="1078"/>
      <c r="K262" s="708"/>
      <c r="L262" s="709"/>
      <c r="M262" s="302"/>
      <c r="N262" s="348"/>
    </row>
    <row r="263" spans="1:14" ht="24.75" hidden="1" customHeight="1" x14ac:dyDescent="0.25">
      <c r="A263" s="247" t="s">
        <v>737</v>
      </c>
      <c r="B263" s="154">
        <v>261</v>
      </c>
      <c r="C263" s="155" t="s">
        <v>1386</v>
      </c>
      <c r="D263" s="155" t="s">
        <v>2303</v>
      </c>
      <c r="E263" s="155" t="s">
        <v>2303</v>
      </c>
      <c r="F263" s="155" t="s">
        <v>2303</v>
      </c>
      <c r="G263" s="463" t="s">
        <v>2303</v>
      </c>
      <c r="H263" s="804"/>
      <c r="I263" s="1037" t="e">
        <f ca="1">IF(IF($I$1&lt;&gt;'GMPP Return'!$F$25,HLOOKUP('GMPP Return'!$C$25,'[5]1617-Q1'!$B$1:$HA$1000,B263,FALSE),INDIRECT("'" &amp; $C$1 &amp; "'!" &amp; C263))="","",IF($I$1&lt;&gt;'GMPP Return'!$F$25,HLOOKUP('GMPP Return'!$C$25,'[5]1617-Q1'!$B$1:$HA$1000,B263,FALSE),INDIRECT("'" &amp; $C$1 &amp; "'!" &amp; C263)))</f>
        <v>#N/A</v>
      </c>
      <c r="J263" s="1078"/>
      <c r="K263" s="708"/>
      <c r="L263" s="709"/>
      <c r="M263" s="302"/>
      <c r="N263" s="348"/>
    </row>
    <row r="264" spans="1:14" ht="24.75" hidden="1" customHeight="1" x14ac:dyDescent="0.25">
      <c r="A264" s="247" t="s">
        <v>738</v>
      </c>
      <c r="B264" s="154">
        <v>262</v>
      </c>
      <c r="C264" s="155" t="s">
        <v>1387</v>
      </c>
      <c r="D264" s="155">
        <v>41882</v>
      </c>
      <c r="E264" s="155">
        <v>41882</v>
      </c>
      <c r="F264" s="155">
        <v>41882</v>
      </c>
      <c r="G264" s="463">
        <v>41882</v>
      </c>
      <c r="H264" s="804"/>
      <c r="I264" s="1037" t="e">
        <f ca="1">IF(IF($I$1&lt;&gt;'GMPP Return'!$F$25,HLOOKUP('GMPP Return'!$C$25,'[5]1617-Q1'!$B$1:$HA$1000,B264,FALSE),INDIRECT("'" &amp; $C$1 &amp; "'!" &amp; C264))="","",IF($I$1&lt;&gt;'GMPP Return'!$F$25,HLOOKUP('GMPP Return'!$C$25,'[5]1617-Q1'!$B$1:$HA$1000,B264,FALSE),INDIRECT("'" &amp; $C$1 &amp; "'!" &amp; C264)))</f>
        <v>#N/A</v>
      </c>
      <c r="J264" s="1078"/>
      <c r="K264" s="708"/>
      <c r="L264" s="709"/>
      <c r="M264" s="302"/>
      <c r="N264" s="348"/>
    </row>
    <row r="265" spans="1:14" ht="24.75" hidden="1" customHeight="1" x14ac:dyDescent="0.25">
      <c r="A265" s="247" t="s">
        <v>739</v>
      </c>
      <c r="B265" s="154">
        <v>263</v>
      </c>
      <c r="C265" s="155" t="s">
        <v>1388</v>
      </c>
      <c r="D265" s="154" t="s">
        <v>59</v>
      </c>
      <c r="E265" s="154" t="s">
        <v>59</v>
      </c>
      <c r="F265" s="154" t="s">
        <v>59</v>
      </c>
      <c r="G265" s="505" t="s">
        <v>59</v>
      </c>
      <c r="H265" s="804"/>
      <c r="I265" s="1037" t="e">
        <f ca="1">IF(IF($I$1&lt;&gt;'GMPP Return'!$F$25,HLOOKUP('GMPP Return'!$C$25,'[5]1617-Q1'!$B$1:$HA$1000,B265,FALSE),INDIRECT("'" &amp; $C$1 &amp; "'!" &amp; C265))="","",IF($I$1&lt;&gt;'GMPP Return'!$F$25,HLOOKUP('GMPP Return'!$C$25,'[5]1617-Q1'!$B$1:$HA$1000,B265,FALSE),INDIRECT("'" &amp; $C$1 &amp; "'!" &amp; C265)))</f>
        <v>#N/A</v>
      </c>
      <c r="J265" s="1077"/>
      <c r="K265" s="706"/>
      <c r="L265" s="707"/>
      <c r="M265" s="302"/>
      <c r="N265" s="348"/>
    </row>
    <row r="266" spans="1:14" s="330" customFormat="1" ht="24.75" hidden="1" customHeight="1" x14ac:dyDescent="0.25">
      <c r="A266" s="381" t="s">
        <v>740</v>
      </c>
      <c r="B266" s="382">
        <v>264</v>
      </c>
      <c r="C266" s="383" t="s">
        <v>1389</v>
      </c>
      <c r="D266" s="382" t="s">
        <v>2305</v>
      </c>
      <c r="E266" s="382" t="s">
        <v>2305</v>
      </c>
      <c r="F266" s="382" t="s">
        <v>2305</v>
      </c>
      <c r="G266" s="505" t="s">
        <v>2305</v>
      </c>
      <c r="H266" s="804"/>
      <c r="I266" s="1037" t="e">
        <f ca="1">IF(IF($I$1&lt;&gt;'GMPP Return'!$F$25,HLOOKUP('GMPP Return'!$C$25,'[5]1617-Q1'!$B$1:$HA$1000,B266,FALSE),INDIRECT("'" &amp; $C$1 &amp; "'!" &amp; C266))="","",IF($I$1&lt;&gt;'GMPP Return'!$F$25,HLOOKUP('GMPP Return'!$C$25,'[5]1617-Q1'!$B$1:$HA$1000,B266,FALSE),INDIRECT("'" &amp; $C$1 &amp; "'!" &amp; C266)))</f>
        <v>#N/A</v>
      </c>
      <c r="J266" s="1077"/>
      <c r="K266" s="706"/>
      <c r="L266" s="707"/>
      <c r="M266" s="171"/>
      <c r="N266" s="348"/>
    </row>
    <row r="267" spans="1:14" s="330" customFormat="1" ht="24.75" hidden="1" customHeight="1" x14ac:dyDescent="0.25">
      <c r="A267" s="381" t="s">
        <v>741</v>
      </c>
      <c r="B267" s="382">
        <v>265</v>
      </c>
      <c r="C267" s="383" t="s">
        <v>1390</v>
      </c>
      <c r="D267" s="382" t="s">
        <v>2304</v>
      </c>
      <c r="E267" s="382" t="s">
        <v>2304</v>
      </c>
      <c r="F267" s="382" t="s">
        <v>2304</v>
      </c>
      <c r="G267" s="505" t="s">
        <v>2304</v>
      </c>
      <c r="H267" s="804"/>
      <c r="I267" s="1037" t="e">
        <f ca="1">IF(IF($I$1&lt;&gt;'GMPP Return'!$F$25,HLOOKUP('GMPP Return'!$C$25,'[5]1617-Q1'!$B$1:$HA$1000,B267,FALSE),INDIRECT("'" &amp; $C$1 &amp; "'!" &amp; C267))="","",IF($I$1&lt;&gt;'GMPP Return'!$F$25,HLOOKUP('GMPP Return'!$C$25,'[5]1617-Q1'!$B$1:$HA$1000,B267,FALSE),INDIRECT("'" &amp; $C$1 &amp; "'!" &amp; C267)))</f>
        <v>#N/A</v>
      </c>
      <c r="J267" s="1077"/>
      <c r="K267" s="706"/>
      <c r="L267" s="707"/>
      <c r="M267" s="171"/>
      <c r="N267" s="348"/>
    </row>
    <row r="268" spans="1:14" ht="24.75" hidden="1" customHeight="1" x14ac:dyDescent="0.25">
      <c r="A268" s="247" t="s">
        <v>742</v>
      </c>
      <c r="B268" s="154">
        <v>266</v>
      </c>
      <c r="C268" s="155" t="s">
        <v>1391</v>
      </c>
      <c r="D268" s="155">
        <v>41927</v>
      </c>
      <c r="E268" s="155">
        <v>41927</v>
      </c>
      <c r="F268" s="155">
        <v>41927</v>
      </c>
      <c r="G268" s="463">
        <v>41927</v>
      </c>
      <c r="H268" s="804"/>
      <c r="I268" s="1037" t="e">
        <f ca="1">IF(IF($I$1&lt;&gt;'GMPP Return'!$F$25,HLOOKUP('GMPP Return'!$C$25,'[5]1617-Q1'!$B$1:$HA$1000,B268,FALSE),INDIRECT("'" &amp; $C$1 &amp; "'!" &amp; C268))="","",IF($I$1&lt;&gt;'GMPP Return'!$F$25,HLOOKUP('GMPP Return'!$C$25,'[5]1617-Q1'!$B$1:$HA$1000,B268,FALSE),INDIRECT("'" &amp; $C$1 &amp; "'!" &amp; C268)))</f>
        <v>#N/A</v>
      </c>
      <c r="J268" s="1078"/>
      <c r="K268" s="708"/>
      <c r="L268" s="709"/>
      <c r="M268" s="302"/>
      <c r="N268" s="348"/>
    </row>
    <row r="269" spans="1:14" ht="24.75" hidden="1" customHeight="1" x14ac:dyDescent="0.25">
      <c r="A269" s="247" t="s">
        <v>743</v>
      </c>
      <c r="B269" s="154">
        <v>267</v>
      </c>
      <c r="C269" s="155" t="s">
        <v>1392</v>
      </c>
      <c r="D269" s="155" t="s">
        <v>2303</v>
      </c>
      <c r="E269" s="155" t="s">
        <v>2303</v>
      </c>
      <c r="F269" s="155" t="s">
        <v>2303</v>
      </c>
      <c r="G269" s="463" t="s">
        <v>2303</v>
      </c>
      <c r="H269" s="804"/>
      <c r="I269" s="1037" t="e">
        <f ca="1">IF(IF($I$1&lt;&gt;'GMPP Return'!$F$25,HLOOKUP('GMPP Return'!$C$25,'[5]1617-Q1'!$B$1:$HA$1000,B269,FALSE),INDIRECT("'" &amp; $C$1 &amp; "'!" &amp; C269))="","",IF($I$1&lt;&gt;'GMPP Return'!$F$25,HLOOKUP('GMPP Return'!$C$25,'[5]1617-Q1'!$B$1:$HA$1000,B269,FALSE),INDIRECT("'" &amp; $C$1 &amp; "'!" &amp; C269)))</f>
        <v>#N/A</v>
      </c>
      <c r="J269" s="1078"/>
      <c r="K269" s="708"/>
      <c r="L269" s="709"/>
      <c r="M269" s="302"/>
      <c r="N269" s="348"/>
    </row>
    <row r="270" spans="1:14" ht="24.75" hidden="1" customHeight="1" x14ac:dyDescent="0.25">
      <c r="A270" s="247" t="s">
        <v>744</v>
      </c>
      <c r="B270" s="154">
        <v>268</v>
      </c>
      <c r="C270" s="155" t="s">
        <v>1393</v>
      </c>
      <c r="D270" s="155">
        <v>41927</v>
      </c>
      <c r="E270" s="155">
        <v>41927</v>
      </c>
      <c r="F270" s="155">
        <v>41927</v>
      </c>
      <c r="G270" s="463">
        <v>41927</v>
      </c>
      <c r="H270" s="804"/>
      <c r="I270" s="1037" t="e">
        <f ca="1">IF(IF($I$1&lt;&gt;'GMPP Return'!$F$25,HLOOKUP('GMPP Return'!$C$25,'[5]1617-Q1'!$B$1:$HA$1000,B270,FALSE),INDIRECT("'" &amp; $C$1 &amp; "'!" &amp; C270))="","",IF($I$1&lt;&gt;'GMPP Return'!$F$25,HLOOKUP('GMPP Return'!$C$25,'[5]1617-Q1'!$B$1:$HA$1000,B270,FALSE),INDIRECT("'" &amp; $C$1 &amp; "'!" &amp; C270)))</f>
        <v>#N/A</v>
      </c>
      <c r="J270" s="1078"/>
      <c r="K270" s="708"/>
      <c r="L270" s="709"/>
      <c r="M270" s="302"/>
      <c r="N270" s="348"/>
    </row>
    <row r="271" spans="1:14" ht="24.75" hidden="1" customHeight="1" x14ac:dyDescent="0.25">
      <c r="A271" s="247" t="s">
        <v>745</v>
      </c>
      <c r="B271" s="154">
        <v>269</v>
      </c>
      <c r="C271" s="155" t="s">
        <v>1394</v>
      </c>
      <c r="D271" s="154" t="s">
        <v>237</v>
      </c>
      <c r="E271" s="154" t="s">
        <v>237</v>
      </c>
      <c r="F271" s="154" t="s">
        <v>237</v>
      </c>
      <c r="G271" s="505" t="s">
        <v>237</v>
      </c>
      <c r="H271" s="804"/>
      <c r="I271" s="1037" t="e">
        <f ca="1">IF(IF($I$1&lt;&gt;'GMPP Return'!$F$25,HLOOKUP('GMPP Return'!$C$25,'[5]1617-Q1'!$B$1:$HA$1000,B271,FALSE),INDIRECT("'" &amp; $C$1 &amp; "'!" &amp; C271))="","",IF($I$1&lt;&gt;'GMPP Return'!$F$25,HLOOKUP('GMPP Return'!$C$25,'[5]1617-Q1'!$B$1:$HA$1000,B271,FALSE),INDIRECT("'" &amp; $C$1 &amp; "'!" &amp; C271)))</f>
        <v>#N/A</v>
      </c>
      <c r="J271" s="1077"/>
      <c r="K271" s="706"/>
      <c r="L271" s="707"/>
      <c r="M271" s="302"/>
      <c r="N271" s="348"/>
    </row>
    <row r="272" spans="1:14" s="330" customFormat="1" ht="24.75" hidden="1" customHeight="1" x14ac:dyDescent="0.25">
      <c r="A272" s="381" t="s">
        <v>746</v>
      </c>
      <c r="B272" s="382">
        <v>270</v>
      </c>
      <c r="C272" s="383" t="s">
        <v>1395</v>
      </c>
      <c r="D272" s="382" t="s">
        <v>2309</v>
      </c>
      <c r="E272" s="382" t="s">
        <v>2309</v>
      </c>
      <c r="F272" s="382" t="s">
        <v>2309</v>
      </c>
      <c r="G272" s="505" t="s">
        <v>2309</v>
      </c>
      <c r="H272" s="804"/>
      <c r="I272" s="1037" t="e">
        <f ca="1">IF(IF($I$1&lt;&gt;'GMPP Return'!$F$25,HLOOKUP('GMPP Return'!$C$25,'[5]1617-Q1'!$B$1:$HA$1000,B272,FALSE),INDIRECT("'" &amp; $C$1 &amp; "'!" &amp; C272))="","",IF($I$1&lt;&gt;'GMPP Return'!$F$25,HLOOKUP('GMPP Return'!$C$25,'[5]1617-Q1'!$B$1:$HA$1000,B272,FALSE),INDIRECT("'" &amp; $C$1 &amp; "'!" &amp; C272)))</f>
        <v>#N/A</v>
      </c>
      <c r="J272" s="1077"/>
      <c r="K272" s="706"/>
      <c r="L272" s="707"/>
      <c r="M272" s="171"/>
      <c r="N272" s="348"/>
    </row>
    <row r="273" spans="1:14" s="330" customFormat="1" ht="24.75" hidden="1" customHeight="1" x14ac:dyDescent="0.25">
      <c r="A273" s="381" t="s">
        <v>747</v>
      </c>
      <c r="B273" s="382">
        <v>271</v>
      </c>
      <c r="C273" s="383" t="s">
        <v>1396</v>
      </c>
      <c r="D273" s="382" t="s">
        <v>2310</v>
      </c>
      <c r="E273" s="382" t="s">
        <v>2310</v>
      </c>
      <c r="F273" s="382" t="s">
        <v>2310</v>
      </c>
      <c r="G273" s="505" t="s">
        <v>2310</v>
      </c>
      <c r="H273" s="804"/>
      <c r="I273" s="1037" t="e">
        <f ca="1">IF(IF($I$1&lt;&gt;'GMPP Return'!$F$25,HLOOKUP('GMPP Return'!$C$25,'[5]1617-Q1'!$B$1:$HA$1000,B273,FALSE),INDIRECT("'" &amp; $C$1 &amp; "'!" &amp; C273))="","",IF($I$1&lt;&gt;'GMPP Return'!$F$25,HLOOKUP('GMPP Return'!$C$25,'[5]1617-Q1'!$B$1:$HA$1000,B273,FALSE),INDIRECT("'" &amp; $C$1 &amp; "'!" &amp; C273)))</f>
        <v>#N/A</v>
      </c>
      <c r="J273" s="1077"/>
      <c r="K273" s="706"/>
      <c r="L273" s="707"/>
      <c r="M273" s="171"/>
      <c r="N273" s="348"/>
    </row>
    <row r="274" spans="1:14" ht="24.75" hidden="1" customHeight="1" x14ac:dyDescent="0.25">
      <c r="A274" s="247" t="s">
        <v>748</v>
      </c>
      <c r="B274" s="154">
        <v>272</v>
      </c>
      <c r="C274" s="155" t="s">
        <v>1397</v>
      </c>
      <c r="D274" s="155">
        <v>42004</v>
      </c>
      <c r="E274" s="155">
        <v>42004</v>
      </c>
      <c r="F274" s="155">
        <v>42004</v>
      </c>
      <c r="G274" s="463">
        <v>42004</v>
      </c>
      <c r="H274" s="804"/>
      <c r="I274" s="1037" t="e">
        <f ca="1">IF(IF($I$1&lt;&gt;'GMPP Return'!$F$25,HLOOKUP('GMPP Return'!$C$25,'[5]1617-Q1'!$B$1:$HA$1000,B274,FALSE),INDIRECT("'" &amp; $C$1 &amp; "'!" &amp; C274))="","",IF($I$1&lt;&gt;'GMPP Return'!$F$25,HLOOKUP('GMPP Return'!$C$25,'[5]1617-Q1'!$B$1:$HA$1000,B274,FALSE),INDIRECT("'" &amp; $C$1 &amp; "'!" &amp; C274)))</f>
        <v>#N/A</v>
      </c>
      <c r="J274" s="1078"/>
      <c r="K274" s="708"/>
      <c r="L274" s="709"/>
      <c r="M274" s="302"/>
      <c r="N274" s="348"/>
    </row>
    <row r="275" spans="1:14" ht="24.75" hidden="1" customHeight="1" x14ac:dyDescent="0.25">
      <c r="A275" s="247" t="s">
        <v>749</v>
      </c>
      <c r="B275" s="154">
        <v>273</v>
      </c>
      <c r="C275" s="155" t="s">
        <v>1398</v>
      </c>
      <c r="D275" s="155">
        <v>42460</v>
      </c>
      <c r="E275" s="155">
        <v>42460</v>
      </c>
      <c r="F275" s="155" t="s">
        <v>2303</v>
      </c>
      <c r="G275" s="463" t="s">
        <v>2303</v>
      </c>
      <c r="H275" s="804"/>
      <c r="I275" s="1037" t="e">
        <f ca="1">IF(IF($I$1&lt;&gt;'GMPP Return'!$F$25,HLOOKUP('GMPP Return'!$C$25,'[5]1617-Q1'!$B$1:$HA$1000,B275,FALSE),INDIRECT("'" &amp; $C$1 &amp; "'!" &amp; C275))="","",IF($I$1&lt;&gt;'GMPP Return'!$F$25,HLOOKUP('GMPP Return'!$C$25,'[5]1617-Q1'!$B$1:$HA$1000,B275,FALSE),INDIRECT("'" &amp; $C$1 &amp; "'!" &amp; C275)))</f>
        <v>#N/A</v>
      </c>
      <c r="J275" s="1078"/>
      <c r="K275" s="708"/>
      <c r="L275" s="709"/>
      <c r="M275" s="302"/>
      <c r="N275" s="348"/>
    </row>
    <row r="276" spans="1:14" ht="24.75" hidden="1" customHeight="1" x14ac:dyDescent="0.25">
      <c r="A276" s="247" t="s">
        <v>750</v>
      </c>
      <c r="B276" s="154">
        <v>274</v>
      </c>
      <c r="C276" s="155" t="s">
        <v>1399</v>
      </c>
      <c r="D276" s="155">
        <v>42460</v>
      </c>
      <c r="E276" s="155">
        <v>42460</v>
      </c>
      <c r="F276" s="155">
        <v>42004</v>
      </c>
      <c r="G276" s="463">
        <v>42004</v>
      </c>
      <c r="H276" s="804"/>
      <c r="I276" s="1037" t="e">
        <f ca="1">IF(IF($I$1&lt;&gt;'GMPP Return'!$F$25,HLOOKUP('GMPP Return'!$C$25,'[5]1617-Q1'!$B$1:$HA$1000,B276,FALSE),INDIRECT("'" &amp; $C$1 &amp; "'!" &amp; C276))="","",IF($I$1&lt;&gt;'GMPP Return'!$F$25,HLOOKUP('GMPP Return'!$C$25,'[5]1617-Q1'!$B$1:$HA$1000,B276,FALSE),INDIRECT("'" &amp; $C$1 &amp; "'!" &amp; C276)))</f>
        <v>#N/A</v>
      </c>
      <c r="J276" s="1078"/>
      <c r="K276" s="708"/>
      <c r="L276" s="709"/>
      <c r="M276" s="302"/>
      <c r="N276" s="348"/>
    </row>
    <row r="277" spans="1:14" ht="24.75" hidden="1" customHeight="1" x14ac:dyDescent="0.25">
      <c r="A277" s="247" t="s">
        <v>751</v>
      </c>
      <c r="B277" s="154">
        <v>275</v>
      </c>
      <c r="C277" s="155" t="s">
        <v>1400</v>
      </c>
      <c r="D277" s="154" t="s">
        <v>59</v>
      </c>
      <c r="E277" s="154" t="s">
        <v>59</v>
      </c>
      <c r="F277" s="154" t="s">
        <v>59</v>
      </c>
      <c r="G277" s="505" t="s">
        <v>59</v>
      </c>
      <c r="H277" s="804"/>
      <c r="I277" s="1037" t="e">
        <f ca="1">IF(IF($I$1&lt;&gt;'GMPP Return'!$F$25,HLOOKUP('GMPP Return'!$C$25,'[5]1617-Q1'!$B$1:$HA$1000,B277,FALSE),INDIRECT("'" &amp; $C$1 &amp; "'!" &amp; C277))="","",IF($I$1&lt;&gt;'GMPP Return'!$F$25,HLOOKUP('GMPP Return'!$C$25,'[5]1617-Q1'!$B$1:$HA$1000,B277,FALSE),INDIRECT("'" &amp; $C$1 &amp; "'!" &amp; C277)))</f>
        <v>#N/A</v>
      </c>
      <c r="J277" s="1077"/>
      <c r="K277" s="706"/>
      <c r="L277" s="707"/>
      <c r="M277" s="302"/>
      <c r="N277" s="348"/>
    </row>
    <row r="278" spans="1:14" s="330" customFormat="1" ht="24.75" hidden="1" customHeight="1" x14ac:dyDescent="0.25">
      <c r="A278" s="381" t="s">
        <v>752</v>
      </c>
      <c r="B278" s="382">
        <v>276</v>
      </c>
      <c r="C278" s="383" t="s">
        <v>1401</v>
      </c>
      <c r="D278" s="382" t="s">
        <v>2311</v>
      </c>
      <c r="E278" s="382" t="s">
        <v>2311</v>
      </c>
      <c r="F278" s="382" t="s">
        <v>2311</v>
      </c>
      <c r="G278" s="505" t="s">
        <v>2311</v>
      </c>
      <c r="H278" s="804"/>
      <c r="I278" s="1037" t="e">
        <f ca="1">IF(IF($I$1&lt;&gt;'GMPP Return'!$F$25,HLOOKUP('GMPP Return'!$C$25,'[5]1617-Q1'!$B$1:$HA$1000,B278,FALSE),INDIRECT("'" &amp; $C$1 &amp; "'!" &amp; C278))="","",IF($I$1&lt;&gt;'GMPP Return'!$F$25,HLOOKUP('GMPP Return'!$C$25,'[5]1617-Q1'!$B$1:$HA$1000,B278,FALSE),INDIRECT("'" &amp; $C$1 &amp; "'!" &amp; C278)))</f>
        <v>#N/A</v>
      </c>
      <c r="J278" s="1077"/>
      <c r="K278" s="706"/>
      <c r="L278" s="707"/>
      <c r="M278" s="171"/>
      <c r="N278" s="348"/>
    </row>
    <row r="279" spans="1:14" s="330" customFormat="1" ht="24.75" hidden="1" customHeight="1" x14ac:dyDescent="0.25">
      <c r="A279" s="381" t="s">
        <v>753</v>
      </c>
      <c r="B279" s="382">
        <v>277</v>
      </c>
      <c r="C279" s="383" t="s">
        <v>1402</v>
      </c>
      <c r="D279" s="382" t="s">
        <v>2312</v>
      </c>
      <c r="E279" s="382" t="s">
        <v>2312</v>
      </c>
      <c r="F279" s="382" t="s">
        <v>2312</v>
      </c>
      <c r="G279" s="505" t="s">
        <v>2312</v>
      </c>
      <c r="H279" s="804"/>
      <c r="I279" s="1037" t="e">
        <f ca="1">IF(IF($I$1&lt;&gt;'GMPP Return'!$F$25,HLOOKUP('GMPP Return'!$C$25,'[5]1617-Q1'!$B$1:$HA$1000,B279,FALSE),INDIRECT("'" &amp; $C$1 &amp; "'!" &amp; C279))="","",IF($I$1&lt;&gt;'GMPP Return'!$F$25,HLOOKUP('GMPP Return'!$C$25,'[5]1617-Q1'!$B$1:$HA$1000,B279,FALSE),INDIRECT("'" &amp; $C$1 &amp; "'!" &amp; C279)))</f>
        <v>#N/A</v>
      </c>
      <c r="J279" s="1077"/>
      <c r="K279" s="706"/>
      <c r="L279" s="707"/>
      <c r="M279" s="171"/>
      <c r="N279" s="348"/>
    </row>
    <row r="280" spans="1:14" ht="24.75" hidden="1" customHeight="1" x14ac:dyDescent="0.25">
      <c r="A280" s="247" t="s">
        <v>754</v>
      </c>
      <c r="B280" s="154">
        <v>278</v>
      </c>
      <c r="C280" s="155" t="s">
        <v>1403</v>
      </c>
      <c r="D280" s="155">
        <v>42005</v>
      </c>
      <c r="E280" s="155">
        <v>42005</v>
      </c>
      <c r="F280" s="155">
        <v>42005</v>
      </c>
      <c r="G280" s="463">
        <v>42005</v>
      </c>
      <c r="H280" s="804"/>
      <c r="I280" s="1037" t="e">
        <f ca="1">IF(IF($I$1&lt;&gt;'GMPP Return'!$F$25,HLOOKUP('GMPP Return'!$C$25,'[5]1617-Q1'!$B$1:$HA$1000,B280,FALSE),INDIRECT("'" &amp; $C$1 &amp; "'!" &amp; C280))="","",IF($I$1&lt;&gt;'GMPP Return'!$F$25,HLOOKUP('GMPP Return'!$C$25,'[5]1617-Q1'!$B$1:$HA$1000,B280,FALSE),INDIRECT("'" &amp; $C$1 &amp; "'!" &amp; C280)))</f>
        <v>#N/A</v>
      </c>
      <c r="J280" s="1078"/>
      <c r="K280" s="708"/>
      <c r="L280" s="709"/>
      <c r="M280" s="302"/>
      <c r="N280" s="348"/>
    </row>
    <row r="281" spans="1:14" ht="24.75" hidden="1" customHeight="1" x14ac:dyDescent="0.25">
      <c r="A281" s="247" t="s">
        <v>755</v>
      </c>
      <c r="B281" s="154">
        <v>279</v>
      </c>
      <c r="C281" s="155" t="s">
        <v>1404</v>
      </c>
      <c r="D281" s="155" t="s">
        <v>2303</v>
      </c>
      <c r="E281" s="155" t="s">
        <v>2303</v>
      </c>
      <c r="F281" s="155" t="s">
        <v>2303</v>
      </c>
      <c r="G281" s="463" t="s">
        <v>2303</v>
      </c>
      <c r="H281" s="804"/>
      <c r="I281" s="1037" t="e">
        <f ca="1">IF(IF($I$1&lt;&gt;'GMPP Return'!$F$25,HLOOKUP('GMPP Return'!$C$25,'[5]1617-Q1'!$B$1:$HA$1000,B281,FALSE),INDIRECT("'" &amp; $C$1 &amp; "'!" &amp; C281))="","",IF($I$1&lt;&gt;'GMPP Return'!$F$25,HLOOKUP('GMPP Return'!$C$25,'[5]1617-Q1'!$B$1:$HA$1000,B281,FALSE),INDIRECT("'" &amp; $C$1 &amp; "'!" &amp; C281)))</f>
        <v>#N/A</v>
      </c>
      <c r="J281" s="1078"/>
      <c r="K281" s="708"/>
      <c r="L281" s="709"/>
      <c r="M281" s="302"/>
      <c r="N281" s="348"/>
    </row>
    <row r="282" spans="1:14" ht="24.75" hidden="1" customHeight="1" x14ac:dyDescent="0.25">
      <c r="A282" s="247" t="s">
        <v>756</v>
      </c>
      <c r="B282" s="154">
        <v>280</v>
      </c>
      <c r="C282" s="155" t="s">
        <v>1405</v>
      </c>
      <c r="D282" s="155">
        <v>42005</v>
      </c>
      <c r="E282" s="155">
        <v>42005</v>
      </c>
      <c r="F282" s="155">
        <v>42005</v>
      </c>
      <c r="G282" s="463">
        <v>42005</v>
      </c>
      <c r="H282" s="804"/>
      <c r="I282" s="1037" t="e">
        <f ca="1">IF(IF($I$1&lt;&gt;'GMPP Return'!$F$25,HLOOKUP('GMPP Return'!$C$25,'[5]1617-Q1'!$B$1:$HA$1000,B282,FALSE),INDIRECT("'" &amp; $C$1 &amp; "'!" &amp; C282))="","",IF($I$1&lt;&gt;'GMPP Return'!$F$25,HLOOKUP('GMPP Return'!$C$25,'[5]1617-Q1'!$B$1:$HA$1000,B282,FALSE),INDIRECT("'" &amp; $C$1 &amp; "'!" &amp; C282)))</f>
        <v>#N/A</v>
      </c>
      <c r="J282" s="1078"/>
      <c r="K282" s="708"/>
      <c r="L282" s="709"/>
      <c r="M282" s="302"/>
      <c r="N282" s="348"/>
    </row>
    <row r="283" spans="1:14" ht="24.75" hidden="1" customHeight="1" x14ac:dyDescent="0.25">
      <c r="A283" s="247" t="s">
        <v>757</v>
      </c>
      <c r="B283" s="154">
        <v>281</v>
      </c>
      <c r="C283" s="155" t="s">
        <v>1406</v>
      </c>
      <c r="D283" s="154" t="s">
        <v>59</v>
      </c>
      <c r="E283" s="154" t="s">
        <v>59</v>
      </c>
      <c r="F283" s="154" t="s">
        <v>59</v>
      </c>
      <c r="G283" s="505" t="s">
        <v>59</v>
      </c>
      <c r="H283" s="804"/>
      <c r="I283" s="1037" t="e">
        <f ca="1">IF(IF($I$1&lt;&gt;'GMPP Return'!$F$25,HLOOKUP('GMPP Return'!$C$25,'[5]1617-Q1'!$B$1:$HA$1000,B283,FALSE),INDIRECT("'" &amp; $C$1 &amp; "'!" &amp; C283))="","",IF($I$1&lt;&gt;'GMPP Return'!$F$25,HLOOKUP('GMPP Return'!$C$25,'[5]1617-Q1'!$B$1:$HA$1000,B283,FALSE),INDIRECT("'" &amp; $C$1 &amp; "'!" &amp; C283)))</f>
        <v>#N/A</v>
      </c>
      <c r="J283" s="1077"/>
      <c r="K283" s="706"/>
      <c r="L283" s="707"/>
      <c r="M283" s="302"/>
      <c r="N283" s="348"/>
    </row>
    <row r="284" spans="1:14" s="330" customFormat="1" ht="24.75" hidden="1" customHeight="1" x14ac:dyDescent="0.25">
      <c r="A284" s="381" t="s">
        <v>758</v>
      </c>
      <c r="B284" s="382">
        <v>282</v>
      </c>
      <c r="C284" s="383" t="s">
        <v>1407</v>
      </c>
      <c r="D284" s="382" t="s">
        <v>2313</v>
      </c>
      <c r="E284" s="382" t="s">
        <v>2313</v>
      </c>
      <c r="F284" s="382" t="s">
        <v>2313</v>
      </c>
      <c r="G284" s="505" t="s">
        <v>2313</v>
      </c>
      <c r="H284" s="804"/>
      <c r="I284" s="1037" t="e">
        <f ca="1">IF(IF($I$1&lt;&gt;'GMPP Return'!$F$25,HLOOKUP('GMPP Return'!$C$25,'[5]1617-Q1'!$B$1:$HA$1000,B284,FALSE),INDIRECT("'" &amp; $C$1 &amp; "'!" &amp; C284))="","",IF($I$1&lt;&gt;'GMPP Return'!$F$25,HLOOKUP('GMPP Return'!$C$25,'[5]1617-Q1'!$B$1:$HA$1000,B284,FALSE),INDIRECT("'" &amp; $C$1 &amp; "'!" &amp; C284)))</f>
        <v>#N/A</v>
      </c>
      <c r="J284" s="1077"/>
      <c r="K284" s="706"/>
      <c r="L284" s="707"/>
      <c r="M284" s="171"/>
      <c r="N284" s="348"/>
    </row>
    <row r="285" spans="1:14" s="330" customFormat="1" ht="24.75" hidden="1" customHeight="1" x14ac:dyDescent="0.25">
      <c r="A285" s="381" t="s">
        <v>759</v>
      </c>
      <c r="B285" s="382">
        <v>283</v>
      </c>
      <c r="C285" s="383" t="s">
        <v>1408</v>
      </c>
      <c r="D285" s="382" t="s">
        <v>2314</v>
      </c>
      <c r="E285" s="382" t="s">
        <v>2314</v>
      </c>
      <c r="F285" s="382" t="s">
        <v>2314</v>
      </c>
      <c r="G285" s="505" t="s">
        <v>2314</v>
      </c>
      <c r="H285" s="804"/>
      <c r="I285" s="1037" t="e">
        <f ca="1">IF(IF($I$1&lt;&gt;'GMPP Return'!$F$25,HLOOKUP('GMPP Return'!$C$25,'[5]1617-Q1'!$B$1:$HA$1000,B285,FALSE),INDIRECT("'" &amp; $C$1 &amp; "'!" &amp; C285))="","",IF($I$1&lt;&gt;'GMPP Return'!$F$25,HLOOKUP('GMPP Return'!$C$25,'[5]1617-Q1'!$B$1:$HA$1000,B285,FALSE),INDIRECT("'" &amp; $C$1 &amp; "'!" &amp; C285)))</f>
        <v>#N/A</v>
      </c>
      <c r="J285" s="1077"/>
      <c r="K285" s="706"/>
      <c r="L285" s="707"/>
      <c r="M285" s="171"/>
      <c r="N285" s="348"/>
    </row>
    <row r="286" spans="1:14" ht="24.75" hidden="1" customHeight="1" x14ac:dyDescent="0.25">
      <c r="A286" s="247" t="s">
        <v>760</v>
      </c>
      <c r="B286" s="154">
        <v>284</v>
      </c>
      <c r="C286" s="155" t="s">
        <v>1409</v>
      </c>
      <c r="D286" s="155">
        <v>42118</v>
      </c>
      <c r="E286" s="155">
        <v>42118</v>
      </c>
      <c r="F286" s="155">
        <v>42118</v>
      </c>
      <c r="G286" s="463">
        <v>42118</v>
      </c>
      <c r="H286" s="804"/>
      <c r="I286" s="1037" t="e">
        <f ca="1">IF(IF($I$1&lt;&gt;'GMPP Return'!$F$25,HLOOKUP('GMPP Return'!$C$25,'[5]1617-Q1'!$B$1:$HA$1000,B286,FALSE),INDIRECT("'" &amp; $C$1 &amp; "'!" &amp; C286))="","",IF($I$1&lt;&gt;'GMPP Return'!$F$25,HLOOKUP('GMPP Return'!$C$25,'[5]1617-Q1'!$B$1:$HA$1000,B286,FALSE),INDIRECT("'" &amp; $C$1 &amp; "'!" &amp; C286)))</f>
        <v>#N/A</v>
      </c>
      <c r="J286" s="1078"/>
      <c r="K286" s="708"/>
      <c r="L286" s="709"/>
      <c r="M286" s="302"/>
      <c r="N286" s="348"/>
    </row>
    <row r="287" spans="1:14" ht="24.75" hidden="1" customHeight="1" x14ac:dyDescent="0.25">
      <c r="A287" s="247" t="s">
        <v>761</v>
      </c>
      <c r="B287" s="154">
        <v>285</v>
      </c>
      <c r="C287" s="155" t="s">
        <v>1410</v>
      </c>
      <c r="D287" s="155" t="s">
        <v>2303</v>
      </c>
      <c r="E287" s="155" t="s">
        <v>2303</v>
      </c>
      <c r="F287" s="155" t="s">
        <v>2303</v>
      </c>
      <c r="G287" s="463" t="s">
        <v>2303</v>
      </c>
      <c r="H287" s="804"/>
      <c r="I287" s="1037" t="e">
        <f ca="1">IF(IF($I$1&lt;&gt;'GMPP Return'!$F$25,HLOOKUP('GMPP Return'!$C$25,'[5]1617-Q1'!$B$1:$HA$1000,B287,FALSE),INDIRECT("'" &amp; $C$1 &amp; "'!" &amp; C287))="","",IF($I$1&lt;&gt;'GMPP Return'!$F$25,HLOOKUP('GMPP Return'!$C$25,'[5]1617-Q1'!$B$1:$HA$1000,B287,FALSE),INDIRECT("'" &amp; $C$1 &amp; "'!" &amp; C287)))</f>
        <v>#N/A</v>
      </c>
      <c r="J287" s="1078"/>
      <c r="K287" s="708"/>
      <c r="L287" s="709"/>
      <c r="M287" s="302"/>
      <c r="N287" s="348"/>
    </row>
    <row r="288" spans="1:14" ht="24.75" hidden="1" customHeight="1" x14ac:dyDescent="0.25">
      <c r="A288" s="247" t="s">
        <v>762</v>
      </c>
      <c r="B288" s="154">
        <v>286</v>
      </c>
      <c r="C288" s="155" t="s">
        <v>1411</v>
      </c>
      <c r="D288" s="155">
        <v>42118</v>
      </c>
      <c r="E288" s="155">
        <v>42118</v>
      </c>
      <c r="F288" s="155">
        <v>42118</v>
      </c>
      <c r="G288" s="463">
        <v>42118</v>
      </c>
      <c r="H288" s="804"/>
      <c r="I288" s="1037" t="e">
        <f ca="1">IF(IF($I$1&lt;&gt;'GMPP Return'!$F$25,HLOOKUP('GMPP Return'!$C$25,'[5]1617-Q1'!$B$1:$HA$1000,B288,FALSE),INDIRECT("'" &amp; $C$1 &amp; "'!" &amp; C288))="","",IF($I$1&lt;&gt;'GMPP Return'!$F$25,HLOOKUP('GMPP Return'!$C$25,'[5]1617-Q1'!$B$1:$HA$1000,B288,FALSE),INDIRECT("'" &amp; $C$1 &amp; "'!" &amp; C288)))</f>
        <v>#N/A</v>
      </c>
      <c r="J288" s="1078"/>
      <c r="K288" s="708"/>
      <c r="L288" s="709"/>
      <c r="M288" s="302"/>
      <c r="N288" s="348"/>
    </row>
    <row r="289" spans="1:14" ht="24.75" hidden="1" customHeight="1" x14ac:dyDescent="0.25">
      <c r="A289" s="247" t="s">
        <v>763</v>
      </c>
      <c r="B289" s="154">
        <v>287</v>
      </c>
      <c r="C289" s="155" t="s">
        <v>1412</v>
      </c>
      <c r="D289" s="154" t="s">
        <v>2306</v>
      </c>
      <c r="E289" s="154" t="s">
        <v>2306</v>
      </c>
      <c r="F289" s="154" t="s">
        <v>2306</v>
      </c>
      <c r="G289" s="505" t="s">
        <v>2306</v>
      </c>
      <c r="H289" s="804"/>
      <c r="I289" s="1037" t="e">
        <f ca="1">IF(IF($I$1&lt;&gt;'GMPP Return'!$F$25,HLOOKUP('GMPP Return'!$C$25,'[5]1617-Q1'!$B$1:$HA$1000,B289,FALSE),INDIRECT("'" &amp; $C$1 &amp; "'!" &amp; C289))="","",IF($I$1&lt;&gt;'GMPP Return'!$F$25,HLOOKUP('GMPP Return'!$C$25,'[5]1617-Q1'!$B$1:$HA$1000,B289,FALSE),INDIRECT("'" &amp; $C$1 &amp; "'!" &amp; C289)))</f>
        <v>#N/A</v>
      </c>
      <c r="J289" s="1077"/>
      <c r="K289" s="706"/>
      <c r="L289" s="707"/>
      <c r="M289" s="302"/>
      <c r="N289" s="348"/>
    </row>
    <row r="290" spans="1:14" s="330" customFormat="1" ht="24.75" hidden="1" customHeight="1" x14ac:dyDescent="0.25">
      <c r="A290" s="381" t="s">
        <v>764</v>
      </c>
      <c r="B290" s="382">
        <v>288</v>
      </c>
      <c r="C290" s="383" t="s">
        <v>1413</v>
      </c>
      <c r="D290" s="382" t="s">
        <v>2315</v>
      </c>
      <c r="E290" s="382" t="s">
        <v>2315</v>
      </c>
      <c r="F290" s="382" t="s">
        <v>2315</v>
      </c>
      <c r="G290" s="505" t="s">
        <v>2315</v>
      </c>
      <c r="H290" s="804"/>
      <c r="I290" s="1037" t="e">
        <f ca="1">IF(IF($I$1&lt;&gt;'GMPP Return'!$F$25,HLOOKUP('GMPP Return'!$C$25,'[5]1617-Q1'!$B$1:$HA$1000,B290,FALSE),INDIRECT("'" &amp; $C$1 &amp; "'!" &amp; C290))="","",IF($I$1&lt;&gt;'GMPP Return'!$F$25,HLOOKUP('GMPP Return'!$C$25,'[5]1617-Q1'!$B$1:$HA$1000,B290,FALSE),INDIRECT("'" &amp; $C$1 &amp; "'!" &amp; C290)))</f>
        <v>#N/A</v>
      </c>
      <c r="J290" s="1077"/>
      <c r="K290" s="706"/>
      <c r="L290" s="707"/>
      <c r="M290" s="171"/>
      <c r="N290" s="348"/>
    </row>
    <row r="291" spans="1:14" s="330" customFormat="1" ht="24.75" hidden="1" customHeight="1" x14ac:dyDescent="0.25">
      <c r="A291" s="381" t="s">
        <v>765</v>
      </c>
      <c r="B291" s="382">
        <v>289</v>
      </c>
      <c r="C291" s="383" t="s">
        <v>1414</v>
      </c>
      <c r="D291" s="382" t="s">
        <v>2316</v>
      </c>
      <c r="E291" s="382" t="s">
        <v>2316</v>
      </c>
      <c r="F291" s="382" t="s">
        <v>2316</v>
      </c>
      <c r="G291" s="505" t="s">
        <v>2316</v>
      </c>
      <c r="H291" s="804"/>
      <c r="I291" s="1037" t="e">
        <f ca="1">IF(IF($I$1&lt;&gt;'GMPP Return'!$F$25,HLOOKUP('GMPP Return'!$C$25,'[5]1617-Q1'!$B$1:$HA$1000,B291,FALSE),INDIRECT("'" &amp; $C$1 &amp; "'!" &amp; C291))="","",IF($I$1&lt;&gt;'GMPP Return'!$F$25,HLOOKUP('GMPP Return'!$C$25,'[5]1617-Q1'!$B$1:$HA$1000,B291,FALSE),INDIRECT("'" &amp; $C$1 &amp; "'!" &amp; C291)))</f>
        <v>#N/A</v>
      </c>
      <c r="J291" s="1077"/>
      <c r="K291" s="706"/>
      <c r="L291" s="707"/>
      <c r="M291" s="171"/>
      <c r="N291" s="348"/>
    </row>
    <row r="292" spans="1:14" s="330" customFormat="1" ht="24.75" hidden="1" customHeight="1" x14ac:dyDescent="0.25">
      <c r="A292" s="381" t="s">
        <v>766</v>
      </c>
      <c r="B292" s="382">
        <v>290</v>
      </c>
      <c r="C292" s="383" t="s">
        <v>1415</v>
      </c>
      <c r="D292" s="383">
        <v>42122</v>
      </c>
      <c r="E292" s="383">
        <v>42122</v>
      </c>
      <c r="F292" s="383">
        <v>42122</v>
      </c>
      <c r="G292" s="463">
        <v>42122</v>
      </c>
      <c r="H292" s="804"/>
      <c r="I292" s="1037" t="e">
        <f ca="1">IF(IF($I$1&lt;&gt;'GMPP Return'!$F$25,HLOOKUP('GMPP Return'!$C$25,'[5]1617-Q1'!$B$1:$HA$1000,B292,FALSE),INDIRECT("'" &amp; $C$1 &amp; "'!" &amp; C292))="","",IF($I$1&lt;&gt;'GMPP Return'!$F$25,HLOOKUP('GMPP Return'!$C$25,'[5]1617-Q1'!$B$1:$HA$1000,B292,FALSE),INDIRECT("'" &amp; $C$1 &amp; "'!" &amp; C292)))</f>
        <v>#N/A</v>
      </c>
      <c r="J292" s="1078"/>
      <c r="K292" s="708"/>
      <c r="L292" s="709"/>
      <c r="M292" s="171"/>
      <c r="N292" s="348"/>
    </row>
    <row r="293" spans="1:14" ht="24.75" hidden="1" customHeight="1" x14ac:dyDescent="0.25">
      <c r="A293" s="247" t="s">
        <v>767</v>
      </c>
      <c r="B293" s="154">
        <v>291</v>
      </c>
      <c r="C293" s="155" t="s">
        <v>1416</v>
      </c>
      <c r="D293" s="155" t="s">
        <v>2303</v>
      </c>
      <c r="E293" s="155" t="s">
        <v>2303</v>
      </c>
      <c r="F293" s="155" t="s">
        <v>2303</v>
      </c>
      <c r="G293" s="463" t="s">
        <v>2303</v>
      </c>
      <c r="H293" s="804"/>
      <c r="I293" s="1037" t="e">
        <f ca="1">IF(IF($I$1&lt;&gt;'GMPP Return'!$F$25,HLOOKUP('GMPP Return'!$C$25,'[5]1617-Q1'!$B$1:$HA$1000,B293,FALSE),INDIRECT("'" &amp; $C$1 &amp; "'!" &amp; C293))="","",IF($I$1&lt;&gt;'GMPP Return'!$F$25,HLOOKUP('GMPP Return'!$C$25,'[5]1617-Q1'!$B$1:$HA$1000,B293,FALSE),INDIRECT("'" &amp; $C$1 &amp; "'!" &amp; C293)))</f>
        <v>#N/A</v>
      </c>
      <c r="J293" s="1078"/>
      <c r="K293" s="708"/>
      <c r="L293" s="709"/>
      <c r="M293" s="302"/>
      <c r="N293" s="348"/>
    </row>
    <row r="294" spans="1:14" ht="24.75" hidden="1" customHeight="1" x14ac:dyDescent="0.25">
      <c r="A294" s="247" t="s">
        <v>768</v>
      </c>
      <c r="B294" s="154">
        <v>292</v>
      </c>
      <c r="C294" s="155" t="s">
        <v>1417</v>
      </c>
      <c r="D294" s="155">
        <v>42122</v>
      </c>
      <c r="E294" s="155">
        <v>42122</v>
      </c>
      <c r="F294" s="155">
        <v>42122</v>
      </c>
      <c r="G294" s="463">
        <v>42122</v>
      </c>
      <c r="H294" s="804"/>
      <c r="I294" s="1037" t="e">
        <f ca="1">IF(IF($I$1&lt;&gt;'GMPP Return'!$F$25,HLOOKUP('GMPP Return'!$C$25,'[5]1617-Q1'!$B$1:$HA$1000,B294,FALSE),INDIRECT("'" &amp; $C$1 &amp; "'!" &amp; C294))="","",IF($I$1&lt;&gt;'GMPP Return'!$F$25,HLOOKUP('GMPP Return'!$C$25,'[5]1617-Q1'!$B$1:$HA$1000,B294,FALSE),INDIRECT("'" &amp; $C$1 &amp; "'!" &amp; C294)))</f>
        <v>#N/A</v>
      </c>
      <c r="J294" s="1078"/>
      <c r="K294" s="708"/>
      <c r="L294" s="709"/>
      <c r="M294" s="302"/>
      <c r="N294" s="348"/>
    </row>
    <row r="295" spans="1:14" ht="24.75" hidden="1" customHeight="1" x14ac:dyDescent="0.25">
      <c r="A295" s="247" t="s">
        <v>769</v>
      </c>
      <c r="B295" s="154">
        <v>293</v>
      </c>
      <c r="C295" s="155" t="s">
        <v>1418</v>
      </c>
      <c r="D295" s="154" t="s">
        <v>395</v>
      </c>
      <c r="E295" s="154" t="s">
        <v>395</v>
      </c>
      <c r="F295" s="154" t="s">
        <v>395</v>
      </c>
      <c r="G295" s="505" t="s">
        <v>395</v>
      </c>
      <c r="H295" s="804"/>
      <c r="I295" s="1037" t="e">
        <f ca="1">IF(IF($I$1&lt;&gt;'GMPP Return'!$F$25,HLOOKUP('GMPP Return'!$C$25,'[5]1617-Q1'!$B$1:$HA$1000,B295,FALSE),INDIRECT("'" &amp; $C$1 &amp; "'!" &amp; C295))="","",IF($I$1&lt;&gt;'GMPP Return'!$F$25,HLOOKUP('GMPP Return'!$C$25,'[5]1617-Q1'!$B$1:$HA$1000,B295,FALSE),INDIRECT("'" &amp; $C$1 &amp; "'!" &amp; C295)))</f>
        <v>#N/A</v>
      </c>
      <c r="J295" s="1077"/>
      <c r="K295" s="706"/>
      <c r="L295" s="707"/>
      <c r="M295" s="302"/>
      <c r="N295" s="348"/>
    </row>
    <row r="296" spans="1:14" s="330" customFormat="1" ht="24.75" hidden="1" customHeight="1" x14ac:dyDescent="0.25">
      <c r="A296" s="381" t="s">
        <v>770</v>
      </c>
      <c r="B296" s="382">
        <v>294</v>
      </c>
      <c r="C296" s="383" t="s">
        <v>1419</v>
      </c>
      <c r="D296" s="382" t="s">
        <v>2317</v>
      </c>
      <c r="E296" s="382" t="s">
        <v>2317</v>
      </c>
      <c r="F296" s="382" t="s">
        <v>2317</v>
      </c>
      <c r="G296" s="505" t="s">
        <v>2317</v>
      </c>
      <c r="H296" s="804"/>
      <c r="I296" s="1037" t="e">
        <f ca="1">IF(IF($I$1&lt;&gt;'GMPP Return'!$F$25,HLOOKUP('GMPP Return'!$C$25,'[5]1617-Q1'!$B$1:$HA$1000,B296,FALSE),INDIRECT("'" &amp; $C$1 &amp; "'!" &amp; C296))="","",IF($I$1&lt;&gt;'GMPP Return'!$F$25,HLOOKUP('GMPP Return'!$C$25,'[5]1617-Q1'!$B$1:$HA$1000,B296,FALSE),INDIRECT("'" &amp; $C$1 &amp; "'!" &amp; C296)))</f>
        <v>#N/A</v>
      </c>
      <c r="J296" s="1077"/>
      <c r="K296" s="706"/>
      <c r="L296" s="707"/>
      <c r="M296" s="171"/>
      <c r="N296" s="348"/>
    </row>
    <row r="297" spans="1:14" s="330" customFormat="1" ht="24.75" hidden="1" customHeight="1" x14ac:dyDescent="0.25">
      <c r="A297" s="381" t="s">
        <v>771</v>
      </c>
      <c r="B297" s="382">
        <v>295</v>
      </c>
      <c r="C297" s="383" t="s">
        <v>1420</v>
      </c>
      <c r="D297" s="382" t="s">
        <v>2318</v>
      </c>
      <c r="E297" s="382" t="s">
        <v>2318</v>
      </c>
      <c r="F297" s="382" t="s">
        <v>2318</v>
      </c>
      <c r="G297" s="505" t="s">
        <v>2318</v>
      </c>
      <c r="H297" s="804"/>
      <c r="I297" s="1037" t="e">
        <f ca="1">IF(IF($I$1&lt;&gt;'GMPP Return'!$F$25,HLOOKUP('GMPP Return'!$C$25,'[5]1617-Q1'!$B$1:$HA$1000,B297,FALSE),INDIRECT("'" &amp; $C$1 &amp; "'!" &amp; C297))="","",IF($I$1&lt;&gt;'GMPP Return'!$F$25,HLOOKUP('GMPP Return'!$C$25,'[5]1617-Q1'!$B$1:$HA$1000,B297,FALSE),INDIRECT("'" &amp; $C$1 &amp; "'!" &amp; C297)))</f>
        <v>#N/A</v>
      </c>
      <c r="J297" s="1077"/>
      <c r="K297" s="706"/>
      <c r="L297" s="707"/>
      <c r="M297" s="171"/>
      <c r="N297" s="348"/>
    </row>
    <row r="298" spans="1:14" ht="24.75" hidden="1" customHeight="1" x14ac:dyDescent="0.25">
      <c r="A298" s="247" t="s">
        <v>772</v>
      </c>
      <c r="B298" s="154">
        <v>296</v>
      </c>
      <c r="C298" s="155" t="s">
        <v>1421</v>
      </c>
      <c r="D298" s="155">
        <v>42163</v>
      </c>
      <c r="E298" s="155">
        <v>42163</v>
      </c>
      <c r="F298" s="155">
        <v>42163</v>
      </c>
      <c r="G298" s="463">
        <v>42163</v>
      </c>
      <c r="H298" s="804"/>
      <c r="I298" s="1037" t="e">
        <f ca="1">IF(IF($I$1&lt;&gt;'GMPP Return'!$F$25,HLOOKUP('GMPP Return'!$C$25,'[5]1617-Q1'!$B$1:$HA$1000,B298,FALSE),INDIRECT("'" &amp; $C$1 &amp; "'!" &amp; C298))="","",IF($I$1&lt;&gt;'GMPP Return'!$F$25,HLOOKUP('GMPP Return'!$C$25,'[5]1617-Q1'!$B$1:$HA$1000,B298,FALSE),INDIRECT("'" &amp; $C$1 &amp; "'!" &amp; C298)))</f>
        <v>#N/A</v>
      </c>
      <c r="J298" s="1078"/>
      <c r="K298" s="708"/>
      <c r="L298" s="709"/>
      <c r="M298" s="302"/>
      <c r="N298" s="348"/>
    </row>
    <row r="299" spans="1:14" ht="24.75" hidden="1" customHeight="1" x14ac:dyDescent="0.25">
      <c r="A299" s="247" t="s">
        <v>773</v>
      </c>
      <c r="B299" s="154">
        <v>297</v>
      </c>
      <c r="C299" s="155" t="s">
        <v>1422</v>
      </c>
      <c r="D299" s="155" t="s">
        <v>2303</v>
      </c>
      <c r="E299" s="155" t="s">
        <v>2303</v>
      </c>
      <c r="F299" s="155" t="s">
        <v>2303</v>
      </c>
      <c r="G299" s="463" t="s">
        <v>2303</v>
      </c>
      <c r="H299" s="804"/>
      <c r="I299" s="1037" t="e">
        <f ca="1">IF(IF($I$1&lt;&gt;'GMPP Return'!$F$25,HLOOKUP('GMPP Return'!$C$25,'[5]1617-Q1'!$B$1:$HA$1000,B299,FALSE),INDIRECT("'" &amp; $C$1 &amp; "'!" &amp; C299))="","",IF($I$1&lt;&gt;'GMPP Return'!$F$25,HLOOKUP('GMPP Return'!$C$25,'[5]1617-Q1'!$B$1:$HA$1000,B299,FALSE),INDIRECT("'" &amp; $C$1 &amp; "'!" &amp; C299)))</f>
        <v>#N/A</v>
      </c>
      <c r="J299" s="1078"/>
      <c r="K299" s="708"/>
      <c r="L299" s="709"/>
      <c r="M299" s="302"/>
      <c r="N299" s="348"/>
    </row>
    <row r="300" spans="1:14" ht="24.75" hidden="1" customHeight="1" x14ac:dyDescent="0.25">
      <c r="A300" s="247" t="s">
        <v>774</v>
      </c>
      <c r="B300" s="154">
        <v>298</v>
      </c>
      <c r="C300" s="155" t="s">
        <v>1423</v>
      </c>
      <c r="D300" s="155">
        <v>42163</v>
      </c>
      <c r="E300" s="155">
        <v>42163</v>
      </c>
      <c r="F300" s="155">
        <v>42163</v>
      </c>
      <c r="G300" s="463">
        <v>42163</v>
      </c>
      <c r="H300" s="804"/>
      <c r="I300" s="1037" t="e">
        <f ca="1">IF(IF($I$1&lt;&gt;'GMPP Return'!$F$25,HLOOKUP('GMPP Return'!$C$25,'[5]1617-Q1'!$B$1:$HA$1000,B300,FALSE),INDIRECT("'" &amp; $C$1 &amp; "'!" &amp; C300))="","",IF($I$1&lt;&gt;'GMPP Return'!$F$25,HLOOKUP('GMPP Return'!$C$25,'[5]1617-Q1'!$B$1:$HA$1000,B300,FALSE),INDIRECT("'" &amp; $C$1 &amp; "'!" &amp; C300)))</f>
        <v>#N/A</v>
      </c>
      <c r="J300" s="1078"/>
      <c r="K300" s="708"/>
      <c r="L300" s="709"/>
      <c r="M300" s="302"/>
      <c r="N300" s="348"/>
    </row>
    <row r="301" spans="1:14" ht="24.75" hidden="1" customHeight="1" x14ac:dyDescent="0.25">
      <c r="A301" s="247" t="s">
        <v>775</v>
      </c>
      <c r="B301" s="154">
        <v>299</v>
      </c>
      <c r="C301" s="155" t="s">
        <v>1424</v>
      </c>
      <c r="D301" s="154" t="s">
        <v>2306</v>
      </c>
      <c r="E301" s="154" t="s">
        <v>2306</v>
      </c>
      <c r="F301" s="154" t="s">
        <v>2306</v>
      </c>
      <c r="G301" s="505" t="s">
        <v>2306</v>
      </c>
      <c r="H301" s="804"/>
      <c r="I301" s="1037" t="e">
        <f ca="1">IF(IF($I$1&lt;&gt;'GMPP Return'!$F$25,HLOOKUP('GMPP Return'!$C$25,'[5]1617-Q1'!$B$1:$HA$1000,B301,FALSE),INDIRECT("'" &amp; $C$1 &amp; "'!" &amp; C301))="","",IF($I$1&lt;&gt;'GMPP Return'!$F$25,HLOOKUP('GMPP Return'!$C$25,'[5]1617-Q1'!$B$1:$HA$1000,B301,FALSE),INDIRECT("'" &amp; $C$1 &amp; "'!" &amp; C301)))</f>
        <v>#N/A</v>
      </c>
      <c r="J301" s="1077"/>
      <c r="K301" s="706"/>
      <c r="L301" s="707"/>
      <c r="M301" s="302"/>
      <c r="N301" s="348"/>
    </row>
    <row r="302" spans="1:14" s="330" customFormat="1" ht="24.75" hidden="1" customHeight="1" x14ac:dyDescent="0.25">
      <c r="A302" s="381" t="s">
        <v>776</v>
      </c>
      <c r="B302" s="382">
        <v>300</v>
      </c>
      <c r="C302" s="383" t="s">
        <v>1425</v>
      </c>
      <c r="D302" s="382" t="s">
        <v>2319</v>
      </c>
      <c r="E302" s="382" t="s">
        <v>2319</v>
      </c>
      <c r="F302" s="382" t="s">
        <v>2319</v>
      </c>
      <c r="G302" s="505" t="s">
        <v>2319</v>
      </c>
      <c r="H302" s="804"/>
      <c r="I302" s="1037" t="e">
        <f ca="1">IF(IF($I$1&lt;&gt;'GMPP Return'!$F$25,HLOOKUP('GMPP Return'!$C$25,'[5]1617-Q1'!$B$1:$HA$1000,B302,FALSE),INDIRECT("'" &amp; $C$1 &amp; "'!" &amp; C302))="","",IF($I$1&lt;&gt;'GMPP Return'!$F$25,HLOOKUP('GMPP Return'!$C$25,'[5]1617-Q1'!$B$1:$HA$1000,B302,FALSE),INDIRECT("'" &amp; $C$1 &amp; "'!" &amp; C302)))</f>
        <v>#N/A</v>
      </c>
      <c r="J302" s="1077"/>
      <c r="K302" s="706"/>
      <c r="L302" s="707"/>
      <c r="M302" s="171"/>
      <c r="N302" s="348"/>
    </row>
    <row r="303" spans="1:14" s="330" customFormat="1" ht="24.75" hidden="1" customHeight="1" x14ac:dyDescent="0.25">
      <c r="A303" s="381" t="s">
        <v>777</v>
      </c>
      <c r="B303" s="382">
        <v>301</v>
      </c>
      <c r="C303" s="383" t="s">
        <v>1426</v>
      </c>
      <c r="D303" s="382" t="s">
        <v>2304</v>
      </c>
      <c r="E303" s="382" t="s">
        <v>2304</v>
      </c>
      <c r="F303" s="382" t="s">
        <v>2304</v>
      </c>
      <c r="G303" s="505" t="s">
        <v>2304</v>
      </c>
      <c r="H303" s="804"/>
      <c r="I303" s="1037" t="e">
        <f ca="1">IF(IF($I$1&lt;&gt;'GMPP Return'!$F$25,HLOOKUP('GMPP Return'!$C$25,'[5]1617-Q1'!$B$1:$HA$1000,B303,FALSE),INDIRECT("'" &amp; $C$1 &amp; "'!" &amp; C303))="","",IF($I$1&lt;&gt;'GMPP Return'!$F$25,HLOOKUP('GMPP Return'!$C$25,'[5]1617-Q1'!$B$1:$HA$1000,B303,FALSE),INDIRECT("'" &amp; $C$1 &amp; "'!" &amp; C303)))</f>
        <v>#N/A</v>
      </c>
      <c r="J303" s="1077"/>
      <c r="K303" s="706"/>
      <c r="L303" s="707"/>
      <c r="M303" s="171"/>
      <c r="N303" s="348"/>
    </row>
    <row r="304" spans="1:14" ht="24.75" hidden="1" customHeight="1" x14ac:dyDescent="0.25">
      <c r="A304" s="247" t="s">
        <v>778</v>
      </c>
      <c r="B304" s="154">
        <v>302</v>
      </c>
      <c r="C304" s="155" t="s">
        <v>1427</v>
      </c>
      <c r="D304" s="155">
        <v>42194</v>
      </c>
      <c r="E304" s="155">
        <v>42194</v>
      </c>
      <c r="F304" s="155">
        <v>42194</v>
      </c>
      <c r="G304" s="463">
        <v>42194</v>
      </c>
      <c r="H304" s="804"/>
      <c r="I304" s="1037" t="e">
        <f ca="1">IF(IF($I$1&lt;&gt;'GMPP Return'!$F$25,HLOOKUP('GMPP Return'!$C$25,'[5]1617-Q1'!$B$1:$HA$1000,B304,FALSE),INDIRECT("'" &amp; $C$1 &amp; "'!" &amp; C304))="","",IF($I$1&lt;&gt;'GMPP Return'!$F$25,HLOOKUP('GMPP Return'!$C$25,'[5]1617-Q1'!$B$1:$HA$1000,B304,FALSE),INDIRECT("'" &amp; $C$1 &amp; "'!" &amp; C304)))</f>
        <v>#N/A</v>
      </c>
      <c r="J304" s="1078"/>
      <c r="K304" s="708"/>
      <c r="L304" s="709"/>
      <c r="M304" s="302"/>
      <c r="N304" s="348"/>
    </row>
    <row r="305" spans="1:14" ht="24.75" hidden="1" customHeight="1" x14ac:dyDescent="0.25">
      <c r="A305" s="247" t="s">
        <v>779</v>
      </c>
      <c r="B305" s="154">
        <v>303</v>
      </c>
      <c r="C305" s="155" t="s">
        <v>1428</v>
      </c>
      <c r="D305" s="155" t="s">
        <v>2303</v>
      </c>
      <c r="E305" s="155" t="s">
        <v>2303</v>
      </c>
      <c r="F305" s="155" t="s">
        <v>2303</v>
      </c>
      <c r="G305" s="463" t="s">
        <v>2303</v>
      </c>
      <c r="H305" s="804"/>
      <c r="I305" s="1037" t="e">
        <f ca="1">IF(IF($I$1&lt;&gt;'GMPP Return'!$F$25,HLOOKUP('GMPP Return'!$C$25,'[5]1617-Q1'!$B$1:$HA$1000,B305,FALSE),INDIRECT("'" &amp; $C$1 &amp; "'!" &amp; C305))="","",IF($I$1&lt;&gt;'GMPP Return'!$F$25,HLOOKUP('GMPP Return'!$C$25,'[5]1617-Q1'!$B$1:$HA$1000,B305,FALSE),INDIRECT("'" &amp; $C$1 &amp; "'!" &amp; C305)))</f>
        <v>#N/A</v>
      </c>
      <c r="J305" s="1078"/>
      <c r="K305" s="708"/>
      <c r="L305" s="709"/>
      <c r="M305" s="302"/>
      <c r="N305" s="348"/>
    </row>
    <row r="306" spans="1:14" ht="24.75" hidden="1" customHeight="1" x14ac:dyDescent="0.25">
      <c r="A306" s="247" t="s">
        <v>780</v>
      </c>
      <c r="B306" s="154">
        <v>304</v>
      </c>
      <c r="C306" s="155" t="s">
        <v>1429</v>
      </c>
      <c r="D306" s="155">
        <v>42194</v>
      </c>
      <c r="E306" s="155">
        <v>42194</v>
      </c>
      <c r="F306" s="155">
        <v>42194</v>
      </c>
      <c r="G306" s="463">
        <v>42194</v>
      </c>
      <c r="H306" s="804"/>
      <c r="I306" s="1037" t="e">
        <f ca="1">IF(IF($I$1&lt;&gt;'GMPP Return'!$F$25,HLOOKUP('GMPP Return'!$C$25,'[5]1617-Q1'!$B$1:$HA$1000,B306,FALSE),INDIRECT("'" &amp; $C$1 &amp; "'!" &amp; C306))="","",IF($I$1&lt;&gt;'GMPP Return'!$F$25,HLOOKUP('GMPP Return'!$C$25,'[5]1617-Q1'!$B$1:$HA$1000,B306,FALSE),INDIRECT("'" &amp; $C$1 &amp; "'!" &amp; C306)))</f>
        <v>#N/A</v>
      </c>
      <c r="J306" s="1078"/>
      <c r="K306" s="708"/>
      <c r="L306" s="709"/>
      <c r="M306" s="302"/>
      <c r="N306" s="348"/>
    </row>
    <row r="307" spans="1:14" ht="24.75" hidden="1" customHeight="1" x14ac:dyDescent="0.25">
      <c r="A307" s="247" t="s">
        <v>781</v>
      </c>
      <c r="B307" s="154">
        <v>305</v>
      </c>
      <c r="C307" s="155" t="s">
        <v>1430</v>
      </c>
      <c r="D307" s="154" t="s">
        <v>237</v>
      </c>
      <c r="E307" s="154" t="s">
        <v>237</v>
      </c>
      <c r="F307" s="154" t="s">
        <v>237</v>
      </c>
      <c r="G307" s="505" t="s">
        <v>237</v>
      </c>
      <c r="H307" s="804"/>
      <c r="I307" s="1037" t="e">
        <f ca="1">IF(IF($I$1&lt;&gt;'GMPP Return'!$F$25,HLOOKUP('GMPP Return'!$C$25,'[5]1617-Q1'!$B$1:$HA$1000,B307,FALSE),INDIRECT("'" &amp; $C$1 &amp; "'!" &amp; C307))="","",IF($I$1&lt;&gt;'GMPP Return'!$F$25,HLOOKUP('GMPP Return'!$C$25,'[5]1617-Q1'!$B$1:$HA$1000,B307,FALSE),INDIRECT("'" &amp; $C$1 &amp; "'!" &amp; C307)))</f>
        <v>#N/A</v>
      </c>
      <c r="J307" s="1077"/>
      <c r="K307" s="706"/>
      <c r="L307" s="707"/>
      <c r="M307" s="302"/>
      <c r="N307" s="348"/>
    </row>
    <row r="308" spans="1:14" s="330" customFormat="1" ht="24.75" hidden="1" customHeight="1" x14ac:dyDescent="0.25">
      <c r="A308" s="381" t="s">
        <v>782</v>
      </c>
      <c r="B308" s="382">
        <v>306</v>
      </c>
      <c r="C308" s="383" t="s">
        <v>1431</v>
      </c>
      <c r="D308" s="382" t="s">
        <v>2320</v>
      </c>
      <c r="E308" s="382" t="s">
        <v>2320</v>
      </c>
      <c r="F308" s="382" t="s">
        <v>2320</v>
      </c>
      <c r="G308" s="505" t="s">
        <v>2320</v>
      </c>
      <c r="H308" s="804"/>
      <c r="I308" s="1037" t="e">
        <f ca="1">IF(IF($I$1&lt;&gt;'GMPP Return'!$F$25,HLOOKUP('GMPP Return'!$C$25,'[5]1617-Q1'!$B$1:$HA$1000,B308,FALSE),INDIRECT("'" &amp; $C$1 &amp; "'!" &amp; C308))="","",IF($I$1&lt;&gt;'GMPP Return'!$F$25,HLOOKUP('GMPP Return'!$C$25,'[5]1617-Q1'!$B$1:$HA$1000,B308,FALSE),INDIRECT("'" &amp; $C$1 &amp; "'!" &amp; C308)))</f>
        <v>#N/A</v>
      </c>
      <c r="J308" s="1077"/>
      <c r="K308" s="706"/>
      <c r="L308" s="707"/>
      <c r="M308" s="171"/>
      <c r="N308" s="348"/>
    </row>
    <row r="309" spans="1:14" s="330" customFormat="1" ht="24.75" hidden="1" customHeight="1" x14ac:dyDescent="0.25">
      <c r="A309" s="381" t="s">
        <v>783</v>
      </c>
      <c r="B309" s="382">
        <v>307</v>
      </c>
      <c r="C309" s="383" t="s">
        <v>1432</v>
      </c>
      <c r="D309" s="382" t="s">
        <v>2321</v>
      </c>
      <c r="E309" s="382" t="s">
        <v>2321</v>
      </c>
      <c r="F309" s="382" t="s">
        <v>2321</v>
      </c>
      <c r="G309" s="505" t="s">
        <v>2321</v>
      </c>
      <c r="H309" s="804"/>
      <c r="I309" s="1037" t="e">
        <f ca="1">IF(IF($I$1&lt;&gt;'GMPP Return'!$F$25,HLOOKUP('GMPP Return'!$C$25,'[5]1617-Q1'!$B$1:$HA$1000,B309,FALSE),INDIRECT("'" &amp; $C$1 &amp; "'!" &amp; C309))="","",IF($I$1&lt;&gt;'GMPP Return'!$F$25,HLOOKUP('GMPP Return'!$C$25,'[5]1617-Q1'!$B$1:$HA$1000,B309,FALSE),INDIRECT("'" &amp; $C$1 &amp; "'!" &amp; C309)))</f>
        <v>#N/A</v>
      </c>
      <c r="J309" s="1077"/>
      <c r="K309" s="706"/>
      <c r="L309" s="707"/>
      <c r="M309" s="171"/>
      <c r="N309" s="348"/>
    </row>
    <row r="310" spans="1:14" ht="24.75" hidden="1" customHeight="1" x14ac:dyDescent="0.25">
      <c r="A310" s="247" t="s">
        <v>784</v>
      </c>
      <c r="B310" s="154">
        <v>308</v>
      </c>
      <c r="C310" s="155" t="s">
        <v>1433</v>
      </c>
      <c r="D310" s="155">
        <v>42200</v>
      </c>
      <c r="E310" s="155">
        <v>42200</v>
      </c>
      <c r="F310" s="155">
        <v>42200</v>
      </c>
      <c r="G310" s="463">
        <v>42200</v>
      </c>
      <c r="H310" s="804"/>
      <c r="I310" s="1037" t="e">
        <f ca="1">IF(IF($I$1&lt;&gt;'GMPP Return'!$F$25,HLOOKUP('GMPP Return'!$C$25,'[5]1617-Q1'!$B$1:$HA$1000,B310,FALSE),INDIRECT("'" &amp; $C$1 &amp; "'!" &amp; C310))="","",IF($I$1&lt;&gt;'GMPP Return'!$F$25,HLOOKUP('GMPP Return'!$C$25,'[5]1617-Q1'!$B$1:$HA$1000,B310,FALSE),INDIRECT("'" &amp; $C$1 &amp; "'!" &amp; C310)))</f>
        <v>#N/A</v>
      </c>
      <c r="J310" s="1078"/>
      <c r="K310" s="708"/>
      <c r="L310" s="709"/>
      <c r="M310" s="302"/>
      <c r="N310" s="348"/>
    </row>
    <row r="311" spans="1:14" ht="24.75" hidden="1" customHeight="1" x14ac:dyDescent="0.25">
      <c r="A311" s="247" t="s">
        <v>785</v>
      </c>
      <c r="B311" s="154">
        <v>309</v>
      </c>
      <c r="C311" s="155" t="s">
        <v>1434</v>
      </c>
      <c r="D311" s="155" t="s">
        <v>2303</v>
      </c>
      <c r="E311" s="155" t="s">
        <v>2303</v>
      </c>
      <c r="F311" s="155" t="s">
        <v>2303</v>
      </c>
      <c r="G311" s="463" t="s">
        <v>2303</v>
      </c>
      <c r="H311" s="804"/>
      <c r="I311" s="1037" t="e">
        <f ca="1">IF(IF($I$1&lt;&gt;'GMPP Return'!$F$25,HLOOKUP('GMPP Return'!$C$25,'[5]1617-Q1'!$B$1:$HA$1000,B311,FALSE),INDIRECT("'" &amp; $C$1 &amp; "'!" &amp; C311))="","",IF($I$1&lt;&gt;'GMPP Return'!$F$25,HLOOKUP('GMPP Return'!$C$25,'[5]1617-Q1'!$B$1:$HA$1000,B311,FALSE),INDIRECT("'" &amp; $C$1 &amp; "'!" &amp; C311)))</f>
        <v>#N/A</v>
      </c>
      <c r="J311" s="1078"/>
      <c r="K311" s="708"/>
      <c r="L311" s="709"/>
      <c r="M311" s="302"/>
      <c r="N311" s="348"/>
    </row>
    <row r="312" spans="1:14" ht="24.75" hidden="1" customHeight="1" x14ac:dyDescent="0.25">
      <c r="A312" s="247" t="s">
        <v>786</v>
      </c>
      <c r="B312" s="154">
        <v>310</v>
      </c>
      <c r="C312" s="155" t="s">
        <v>1435</v>
      </c>
      <c r="D312" s="155">
        <v>42200</v>
      </c>
      <c r="E312" s="155">
        <v>42200</v>
      </c>
      <c r="F312" s="155">
        <v>42200</v>
      </c>
      <c r="G312" s="463">
        <v>42200</v>
      </c>
      <c r="H312" s="804"/>
      <c r="I312" s="1037" t="e">
        <f ca="1">IF(IF($I$1&lt;&gt;'GMPP Return'!$F$25,HLOOKUP('GMPP Return'!$C$25,'[5]1617-Q1'!$B$1:$HA$1000,B312,FALSE),INDIRECT("'" &amp; $C$1 &amp; "'!" &amp; C312))="","",IF($I$1&lt;&gt;'GMPP Return'!$F$25,HLOOKUP('GMPP Return'!$C$25,'[5]1617-Q1'!$B$1:$HA$1000,B312,FALSE),INDIRECT("'" &amp; $C$1 &amp; "'!" &amp; C312)))</f>
        <v>#N/A</v>
      </c>
      <c r="J312" s="1078"/>
      <c r="K312" s="708"/>
      <c r="L312" s="709"/>
      <c r="M312" s="302"/>
      <c r="N312" s="348"/>
    </row>
    <row r="313" spans="1:14" ht="24.75" hidden="1" customHeight="1" x14ac:dyDescent="0.25">
      <c r="A313" s="247" t="s">
        <v>787</v>
      </c>
      <c r="B313" s="154">
        <v>311</v>
      </c>
      <c r="C313" s="155" t="s">
        <v>1436</v>
      </c>
      <c r="D313" s="154" t="s">
        <v>59</v>
      </c>
      <c r="E313" s="154" t="s">
        <v>59</v>
      </c>
      <c r="F313" s="154" t="s">
        <v>59</v>
      </c>
      <c r="G313" s="505" t="s">
        <v>59</v>
      </c>
      <c r="H313" s="804"/>
      <c r="I313" s="1037" t="e">
        <f ca="1">IF(IF($I$1&lt;&gt;'GMPP Return'!$F$25,HLOOKUP('GMPP Return'!$C$25,'[5]1617-Q1'!$B$1:$HA$1000,B313,FALSE),INDIRECT("'" &amp; $C$1 &amp; "'!" &amp; C313))="","",IF($I$1&lt;&gt;'GMPP Return'!$F$25,HLOOKUP('GMPP Return'!$C$25,'[5]1617-Q1'!$B$1:$HA$1000,B313,FALSE),INDIRECT("'" &amp; $C$1 &amp; "'!" &amp; C313)))</f>
        <v>#N/A</v>
      </c>
      <c r="J313" s="1077"/>
      <c r="K313" s="706"/>
      <c r="L313" s="707"/>
      <c r="M313" s="302"/>
      <c r="N313" s="348"/>
    </row>
    <row r="314" spans="1:14" s="330" customFormat="1" ht="24.75" hidden="1" customHeight="1" x14ac:dyDescent="0.25">
      <c r="A314" s="381" t="s">
        <v>788</v>
      </c>
      <c r="B314" s="382">
        <v>312</v>
      </c>
      <c r="C314" s="383" t="s">
        <v>1437</v>
      </c>
      <c r="D314" s="382" t="s">
        <v>2322</v>
      </c>
      <c r="E314" s="382" t="s">
        <v>2322</v>
      </c>
      <c r="F314" s="382" t="s">
        <v>2322</v>
      </c>
      <c r="G314" s="505" t="s">
        <v>2322</v>
      </c>
      <c r="H314" s="804"/>
      <c r="I314" s="1037" t="e">
        <f ca="1">IF(IF($I$1&lt;&gt;'GMPP Return'!$F$25,HLOOKUP('GMPP Return'!$C$25,'[5]1617-Q1'!$B$1:$HA$1000,B314,FALSE),INDIRECT("'" &amp; $C$1 &amp; "'!" &amp; C314))="","",IF($I$1&lt;&gt;'GMPP Return'!$F$25,HLOOKUP('GMPP Return'!$C$25,'[5]1617-Q1'!$B$1:$HA$1000,B314,FALSE),INDIRECT("'" &amp; $C$1 &amp; "'!" &amp; C314)))</f>
        <v>#N/A</v>
      </c>
      <c r="J314" s="1077"/>
      <c r="K314" s="706"/>
      <c r="L314" s="707"/>
      <c r="M314" s="171"/>
      <c r="N314" s="348"/>
    </row>
    <row r="315" spans="1:14" s="330" customFormat="1" ht="24.75" hidden="1" customHeight="1" x14ac:dyDescent="0.25">
      <c r="A315" s="381" t="s">
        <v>789</v>
      </c>
      <c r="B315" s="382">
        <v>313</v>
      </c>
      <c r="C315" s="383" t="s">
        <v>1438</v>
      </c>
      <c r="D315" s="382" t="s">
        <v>2323</v>
      </c>
      <c r="E315" s="382" t="s">
        <v>2323</v>
      </c>
      <c r="F315" s="382" t="s">
        <v>2323</v>
      </c>
      <c r="G315" s="505" t="s">
        <v>2323</v>
      </c>
      <c r="H315" s="804"/>
      <c r="I315" s="1037" t="e">
        <f ca="1">IF(IF($I$1&lt;&gt;'GMPP Return'!$F$25,HLOOKUP('GMPP Return'!$C$25,'[5]1617-Q1'!$B$1:$HA$1000,B315,FALSE),INDIRECT("'" &amp; $C$1 &amp; "'!" &amp; C315))="","",IF($I$1&lt;&gt;'GMPP Return'!$F$25,HLOOKUP('GMPP Return'!$C$25,'[5]1617-Q1'!$B$1:$HA$1000,B315,FALSE),INDIRECT("'" &amp; $C$1 &amp; "'!" &amp; C315)))</f>
        <v>#N/A</v>
      </c>
      <c r="J315" s="1077"/>
      <c r="K315" s="706"/>
      <c r="L315" s="707"/>
      <c r="M315" s="171"/>
      <c r="N315" s="348"/>
    </row>
    <row r="316" spans="1:14" ht="24.75" hidden="1" customHeight="1" x14ac:dyDescent="0.25">
      <c r="A316" s="247" t="s">
        <v>790</v>
      </c>
      <c r="B316" s="154">
        <v>314</v>
      </c>
      <c r="C316" s="155" t="s">
        <v>1439</v>
      </c>
      <c r="D316" s="155">
        <v>42247</v>
      </c>
      <c r="E316" s="155">
        <v>42247</v>
      </c>
      <c r="F316" s="155">
        <v>42247</v>
      </c>
      <c r="G316" s="463">
        <v>42247</v>
      </c>
      <c r="H316" s="804"/>
      <c r="I316" s="1037" t="e">
        <f ca="1">IF(IF($I$1&lt;&gt;'GMPP Return'!$F$25,HLOOKUP('GMPP Return'!$C$25,'[5]1617-Q1'!$B$1:$HA$1000,B316,FALSE),INDIRECT("'" &amp; $C$1 &amp; "'!" &amp; C316))="","",IF($I$1&lt;&gt;'GMPP Return'!$F$25,HLOOKUP('GMPP Return'!$C$25,'[5]1617-Q1'!$B$1:$HA$1000,B316,FALSE),INDIRECT("'" &amp; $C$1 &amp; "'!" &amp; C316)))</f>
        <v>#N/A</v>
      </c>
      <c r="J316" s="1078"/>
      <c r="K316" s="708"/>
      <c r="L316" s="709"/>
      <c r="M316" s="302"/>
      <c r="N316" s="348"/>
    </row>
    <row r="317" spans="1:14" ht="24.75" hidden="1" customHeight="1" x14ac:dyDescent="0.25">
      <c r="A317" s="247" t="s">
        <v>791</v>
      </c>
      <c r="B317" s="154">
        <v>315</v>
      </c>
      <c r="C317" s="155" t="s">
        <v>1440</v>
      </c>
      <c r="D317" s="155" t="s">
        <v>2303</v>
      </c>
      <c r="E317" s="155" t="s">
        <v>2303</v>
      </c>
      <c r="F317" s="155" t="s">
        <v>2303</v>
      </c>
      <c r="G317" s="463" t="s">
        <v>2303</v>
      </c>
      <c r="H317" s="804"/>
      <c r="I317" s="1037" t="e">
        <f ca="1">IF(IF($I$1&lt;&gt;'GMPP Return'!$F$25,HLOOKUP('GMPP Return'!$C$25,'[5]1617-Q1'!$B$1:$HA$1000,B317,FALSE),INDIRECT("'" &amp; $C$1 &amp; "'!" &amp; C317))="","",IF($I$1&lt;&gt;'GMPP Return'!$F$25,HLOOKUP('GMPP Return'!$C$25,'[5]1617-Q1'!$B$1:$HA$1000,B317,FALSE),INDIRECT("'" &amp; $C$1 &amp; "'!" &amp; C317)))</f>
        <v>#N/A</v>
      </c>
      <c r="J317" s="1078"/>
      <c r="K317" s="708"/>
      <c r="L317" s="709"/>
      <c r="M317" s="302"/>
      <c r="N317" s="348"/>
    </row>
    <row r="318" spans="1:14" ht="24.75" hidden="1" customHeight="1" x14ac:dyDescent="0.25">
      <c r="A318" s="247" t="s">
        <v>792</v>
      </c>
      <c r="B318" s="154">
        <v>316</v>
      </c>
      <c r="C318" s="155" t="s">
        <v>1441</v>
      </c>
      <c r="D318" s="155">
        <v>42247</v>
      </c>
      <c r="E318" s="155">
        <v>42247</v>
      </c>
      <c r="F318" s="155">
        <v>42247</v>
      </c>
      <c r="G318" s="463">
        <v>42247</v>
      </c>
      <c r="H318" s="804"/>
      <c r="I318" s="1037" t="e">
        <f ca="1">IF(IF($I$1&lt;&gt;'GMPP Return'!$F$25,HLOOKUP('GMPP Return'!$C$25,'[5]1617-Q1'!$B$1:$HA$1000,B318,FALSE),INDIRECT("'" &amp; $C$1 &amp; "'!" &amp; C318))="","",IF($I$1&lt;&gt;'GMPP Return'!$F$25,HLOOKUP('GMPP Return'!$C$25,'[5]1617-Q1'!$B$1:$HA$1000,B318,FALSE),INDIRECT("'" &amp; $C$1 &amp; "'!" &amp; C318)))</f>
        <v>#N/A</v>
      </c>
      <c r="J318" s="1078"/>
      <c r="K318" s="708"/>
      <c r="L318" s="709"/>
      <c r="M318" s="302"/>
      <c r="N318" s="348"/>
    </row>
    <row r="319" spans="1:14" ht="24.75" hidden="1" customHeight="1" x14ac:dyDescent="0.25">
      <c r="A319" s="247" t="s">
        <v>793</v>
      </c>
      <c r="B319" s="154">
        <v>317</v>
      </c>
      <c r="C319" s="155" t="s">
        <v>1442</v>
      </c>
      <c r="D319" s="154" t="s">
        <v>59</v>
      </c>
      <c r="E319" s="154" t="s">
        <v>59</v>
      </c>
      <c r="F319" s="154" t="s">
        <v>59</v>
      </c>
      <c r="G319" s="505" t="s">
        <v>59</v>
      </c>
      <c r="H319" s="804"/>
      <c r="I319" s="1037" t="e">
        <f ca="1">IF(IF($I$1&lt;&gt;'GMPP Return'!$F$25,HLOOKUP('GMPP Return'!$C$25,'[5]1617-Q1'!$B$1:$HA$1000,B319,FALSE),INDIRECT("'" &amp; $C$1 &amp; "'!" &amp; C319))="","",IF($I$1&lt;&gt;'GMPP Return'!$F$25,HLOOKUP('GMPP Return'!$C$25,'[5]1617-Q1'!$B$1:$HA$1000,B319,FALSE),INDIRECT("'" &amp; $C$1 &amp; "'!" &amp; C319)))</f>
        <v>#N/A</v>
      </c>
      <c r="J319" s="1077"/>
      <c r="K319" s="706"/>
      <c r="L319" s="707"/>
      <c r="M319" s="302"/>
      <c r="N319" s="348"/>
    </row>
    <row r="320" spans="1:14" s="330" customFormat="1" ht="24.75" hidden="1" customHeight="1" x14ac:dyDescent="0.25">
      <c r="A320" s="381" t="s">
        <v>794</v>
      </c>
      <c r="B320" s="382">
        <v>318</v>
      </c>
      <c r="C320" s="383" t="s">
        <v>1443</v>
      </c>
      <c r="D320" s="382" t="s">
        <v>2324</v>
      </c>
      <c r="E320" s="382" t="s">
        <v>2324</v>
      </c>
      <c r="F320" s="382" t="s">
        <v>2324</v>
      </c>
      <c r="G320" s="505" t="s">
        <v>2324</v>
      </c>
      <c r="H320" s="804"/>
      <c r="I320" s="1037" t="e">
        <f ca="1">IF(IF($I$1&lt;&gt;'GMPP Return'!$F$25,HLOOKUP('GMPP Return'!$C$25,'[5]1617-Q1'!$B$1:$HA$1000,B320,FALSE),INDIRECT("'" &amp; $C$1 &amp; "'!" &amp; C320))="","",IF($I$1&lt;&gt;'GMPP Return'!$F$25,HLOOKUP('GMPP Return'!$C$25,'[5]1617-Q1'!$B$1:$HA$1000,B320,FALSE),INDIRECT("'" &amp; $C$1 &amp; "'!" &amp; C320)))</f>
        <v>#N/A</v>
      </c>
      <c r="J320" s="1077"/>
      <c r="K320" s="706"/>
      <c r="L320" s="707"/>
      <c r="M320" s="171"/>
      <c r="N320" s="348"/>
    </row>
    <row r="321" spans="1:14" s="330" customFormat="1" ht="24.75" hidden="1" customHeight="1" x14ac:dyDescent="0.25">
      <c r="A321" s="381" t="s">
        <v>795</v>
      </c>
      <c r="B321" s="382">
        <v>319</v>
      </c>
      <c r="C321" s="383" t="s">
        <v>1444</v>
      </c>
      <c r="D321" s="382" t="s">
        <v>2325</v>
      </c>
      <c r="E321" s="382" t="s">
        <v>2325</v>
      </c>
      <c r="F321" s="382" t="s">
        <v>2326</v>
      </c>
      <c r="G321" s="505" t="s">
        <v>2326</v>
      </c>
      <c r="H321" s="804"/>
      <c r="I321" s="1037" t="e">
        <f ca="1">IF(IF($I$1&lt;&gt;'GMPP Return'!$F$25,HLOOKUP('GMPP Return'!$C$25,'[5]1617-Q1'!$B$1:$HA$1000,B321,FALSE),INDIRECT("'" &amp; $C$1 &amp; "'!" &amp; C321))="","",IF($I$1&lt;&gt;'GMPP Return'!$F$25,HLOOKUP('GMPP Return'!$C$25,'[5]1617-Q1'!$B$1:$HA$1000,B321,FALSE),INDIRECT("'" &amp; $C$1 &amp; "'!" &amp; C321)))</f>
        <v>#N/A</v>
      </c>
      <c r="J321" s="1077"/>
      <c r="K321" s="706"/>
      <c r="L321" s="707"/>
      <c r="M321" s="171"/>
      <c r="N321" s="348"/>
    </row>
    <row r="322" spans="1:14" ht="24.75" hidden="1" customHeight="1" x14ac:dyDescent="0.25">
      <c r="A322" s="247" t="s">
        <v>796</v>
      </c>
      <c r="B322" s="154">
        <v>320</v>
      </c>
      <c r="C322" s="155" t="s">
        <v>1445</v>
      </c>
      <c r="D322" s="155">
        <v>42251</v>
      </c>
      <c r="E322" s="155">
        <v>42251</v>
      </c>
      <c r="F322" s="155">
        <v>42327</v>
      </c>
      <c r="G322" s="463">
        <v>42327</v>
      </c>
      <c r="H322" s="804"/>
      <c r="I322" s="1037" t="e">
        <f ca="1">IF(IF($I$1&lt;&gt;'GMPP Return'!$F$25,HLOOKUP('GMPP Return'!$C$25,'[5]1617-Q1'!$B$1:$HA$1000,B322,FALSE),INDIRECT("'" &amp; $C$1 &amp; "'!" &amp; C322))="","",IF($I$1&lt;&gt;'GMPP Return'!$F$25,HLOOKUP('GMPP Return'!$C$25,'[5]1617-Q1'!$B$1:$HA$1000,B322,FALSE),INDIRECT("'" &amp; $C$1 &amp; "'!" &amp; C322)))</f>
        <v>#N/A</v>
      </c>
      <c r="J322" s="1078"/>
      <c r="K322" s="708"/>
      <c r="L322" s="709"/>
      <c r="M322" s="302"/>
      <c r="N322" s="348"/>
    </row>
    <row r="323" spans="1:14" ht="24.75" hidden="1" customHeight="1" x14ac:dyDescent="0.25">
      <c r="A323" s="247" t="s">
        <v>797</v>
      </c>
      <c r="B323" s="154">
        <v>321</v>
      </c>
      <c r="C323" s="155" t="s">
        <v>1446</v>
      </c>
      <c r="D323" s="155" t="s">
        <v>2303</v>
      </c>
      <c r="E323" s="155" t="s">
        <v>2303</v>
      </c>
      <c r="F323" s="155" t="s">
        <v>2303</v>
      </c>
      <c r="G323" s="463" t="s">
        <v>2303</v>
      </c>
      <c r="H323" s="804"/>
      <c r="I323" s="1037" t="e">
        <f ca="1">IF(IF($I$1&lt;&gt;'GMPP Return'!$F$25,HLOOKUP('GMPP Return'!$C$25,'[5]1617-Q1'!$B$1:$HA$1000,B323,FALSE),INDIRECT("'" &amp; $C$1 &amp; "'!" &amp; C323))="","",IF($I$1&lt;&gt;'GMPP Return'!$F$25,HLOOKUP('GMPP Return'!$C$25,'[5]1617-Q1'!$B$1:$HA$1000,B323,FALSE),INDIRECT("'" &amp; $C$1 &amp; "'!" &amp; C323)))</f>
        <v>#N/A</v>
      </c>
      <c r="J323" s="1078"/>
      <c r="K323" s="708"/>
      <c r="L323" s="709"/>
      <c r="M323" s="302"/>
      <c r="N323" s="348"/>
    </row>
    <row r="324" spans="1:14" ht="24.75" hidden="1" customHeight="1" x14ac:dyDescent="0.25">
      <c r="A324" s="247" t="s">
        <v>798</v>
      </c>
      <c r="B324" s="154">
        <v>322</v>
      </c>
      <c r="C324" s="155" t="s">
        <v>1447</v>
      </c>
      <c r="D324" s="155">
        <v>42251</v>
      </c>
      <c r="E324" s="155" t="s">
        <v>2303</v>
      </c>
      <c r="F324" s="155">
        <v>42327</v>
      </c>
      <c r="G324" s="463">
        <v>42327</v>
      </c>
      <c r="H324" s="804"/>
      <c r="I324" s="1037" t="e">
        <f ca="1">IF(IF($I$1&lt;&gt;'GMPP Return'!$F$25,HLOOKUP('GMPP Return'!$C$25,'[5]1617-Q1'!$B$1:$HA$1000,B324,FALSE),INDIRECT("'" &amp; $C$1 &amp; "'!" &amp; C324))="","",IF($I$1&lt;&gt;'GMPP Return'!$F$25,HLOOKUP('GMPP Return'!$C$25,'[5]1617-Q1'!$B$1:$HA$1000,B324,FALSE),INDIRECT("'" &amp; $C$1 &amp; "'!" &amp; C324)))</f>
        <v>#N/A</v>
      </c>
      <c r="J324" s="1078"/>
      <c r="K324" s="708"/>
      <c r="L324" s="709"/>
      <c r="M324" s="302"/>
      <c r="N324" s="348"/>
    </row>
    <row r="325" spans="1:14" ht="24.75" hidden="1" customHeight="1" x14ac:dyDescent="0.25">
      <c r="A325" s="247" t="s">
        <v>799</v>
      </c>
      <c r="B325" s="154">
        <v>323</v>
      </c>
      <c r="C325" s="155" t="s">
        <v>1448</v>
      </c>
      <c r="D325" s="154" t="s">
        <v>2303</v>
      </c>
      <c r="E325" s="154" t="s">
        <v>2306</v>
      </c>
      <c r="F325" s="154" t="s">
        <v>59</v>
      </c>
      <c r="G325" s="505" t="s">
        <v>59</v>
      </c>
      <c r="H325" s="804"/>
      <c r="I325" s="1037" t="e">
        <f ca="1">IF(IF($I$1&lt;&gt;'GMPP Return'!$F$25,HLOOKUP('GMPP Return'!$C$25,'[5]1617-Q1'!$B$1:$HA$1000,B325,FALSE),INDIRECT("'" &amp; $C$1 &amp; "'!" &amp; C325))="","",IF($I$1&lt;&gt;'GMPP Return'!$F$25,HLOOKUP('GMPP Return'!$C$25,'[5]1617-Q1'!$B$1:$HA$1000,B325,FALSE),INDIRECT("'" &amp; $C$1 &amp; "'!" &amp; C325)))</f>
        <v>#N/A</v>
      </c>
      <c r="J325" s="1077"/>
      <c r="K325" s="706"/>
      <c r="L325" s="707"/>
      <c r="M325" s="302"/>
      <c r="N325" s="348"/>
    </row>
    <row r="326" spans="1:14" s="330" customFormat="1" ht="24.75" hidden="1" customHeight="1" x14ac:dyDescent="0.25">
      <c r="A326" s="381" t="s">
        <v>800</v>
      </c>
      <c r="B326" s="382">
        <v>324</v>
      </c>
      <c r="C326" s="383" t="s">
        <v>1449</v>
      </c>
      <c r="D326" s="382" t="s">
        <v>2327</v>
      </c>
      <c r="E326" s="382" t="s">
        <v>2328</v>
      </c>
      <c r="F326" s="382" t="s">
        <v>2329</v>
      </c>
      <c r="G326" s="505" t="s">
        <v>2329</v>
      </c>
      <c r="H326" s="804"/>
      <c r="I326" s="1037" t="e">
        <f ca="1">IF(IF($I$1&lt;&gt;'GMPP Return'!$F$25,HLOOKUP('GMPP Return'!$C$25,'[5]1617-Q1'!$B$1:$HA$1000,B326,FALSE),INDIRECT("'" &amp; $C$1 &amp; "'!" &amp; C326))="","",IF($I$1&lt;&gt;'GMPP Return'!$F$25,HLOOKUP('GMPP Return'!$C$25,'[5]1617-Q1'!$B$1:$HA$1000,B326,FALSE),INDIRECT("'" &amp; $C$1 &amp; "'!" &amp; C326)))</f>
        <v>#N/A</v>
      </c>
      <c r="J326" s="1077"/>
      <c r="K326" s="706"/>
      <c r="L326" s="707"/>
      <c r="M326" s="171"/>
      <c r="N326" s="348"/>
    </row>
    <row r="327" spans="1:14" s="330" customFormat="1" ht="24.75" hidden="1" customHeight="1" x14ac:dyDescent="0.25">
      <c r="A327" s="381" t="s">
        <v>801</v>
      </c>
      <c r="B327" s="382">
        <v>325</v>
      </c>
      <c r="C327" s="383" t="s">
        <v>1450</v>
      </c>
      <c r="D327" s="382" t="s">
        <v>2330</v>
      </c>
      <c r="E327" s="382" t="s">
        <v>2330</v>
      </c>
      <c r="F327" s="382" t="s">
        <v>2325</v>
      </c>
      <c r="G327" s="505" t="s">
        <v>2325</v>
      </c>
      <c r="H327" s="804"/>
      <c r="I327" s="1037" t="e">
        <f ca="1">IF(IF($I$1&lt;&gt;'GMPP Return'!$F$25,HLOOKUP('GMPP Return'!$C$25,'[5]1617-Q1'!$B$1:$HA$1000,B327,FALSE),INDIRECT("'" &amp; $C$1 &amp; "'!" &amp; C327))="","",IF($I$1&lt;&gt;'GMPP Return'!$F$25,HLOOKUP('GMPP Return'!$C$25,'[5]1617-Q1'!$B$1:$HA$1000,B327,FALSE),INDIRECT("'" &amp; $C$1 &amp; "'!" &amp; C327)))</f>
        <v>#N/A</v>
      </c>
      <c r="J327" s="1077"/>
      <c r="K327" s="706"/>
      <c r="L327" s="707"/>
      <c r="M327" s="171"/>
      <c r="N327" s="348"/>
    </row>
    <row r="328" spans="1:14" ht="24.75" hidden="1" customHeight="1" x14ac:dyDescent="0.25">
      <c r="A328" s="247" t="s">
        <v>802</v>
      </c>
      <c r="B328" s="154">
        <v>326</v>
      </c>
      <c r="C328" s="155" t="s">
        <v>1451</v>
      </c>
      <c r="D328" s="155">
        <v>42254</v>
      </c>
      <c r="E328" s="155">
        <v>42254</v>
      </c>
      <c r="F328" s="155">
        <v>42251</v>
      </c>
      <c r="G328" s="463">
        <v>42251</v>
      </c>
      <c r="H328" s="804"/>
      <c r="I328" s="1037" t="e">
        <f ca="1">IF(IF($I$1&lt;&gt;'GMPP Return'!$F$25,HLOOKUP('GMPP Return'!$C$25,'[5]1617-Q1'!$B$1:$HA$1000,B328,FALSE),INDIRECT("'" &amp; $C$1 &amp; "'!" &amp; C328))="","",IF($I$1&lt;&gt;'GMPP Return'!$F$25,HLOOKUP('GMPP Return'!$C$25,'[5]1617-Q1'!$B$1:$HA$1000,B328,FALSE),INDIRECT("'" &amp; $C$1 &amp; "'!" &amp; C328)))</f>
        <v>#N/A</v>
      </c>
      <c r="J328" s="1078"/>
      <c r="K328" s="708"/>
      <c r="L328" s="709"/>
      <c r="M328" s="302"/>
      <c r="N328" s="348"/>
    </row>
    <row r="329" spans="1:14" ht="24.75" hidden="1" customHeight="1" x14ac:dyDescent="0.25">
      <c r="A329" s="247" t="s">
        <v>803</v>
      </c>
      <c r="B329" s="154">
        <v>327</v>
      </c>
      <c r="C329" s="155" t="s">
        <v>1452</v>
      </c>
      <c r="D329" s="155" t="s">
        <v>2303</v>
      </c>
      <c r="E329" s="155" t="s">
        <v>2303</v>
      </c>
      <c r="F329" s="155">
        <v>42521</v>
      </c>
      <c r="G329" s="463">
        <v>42521</v>
      </c>
      <c r="H329" s="804"/>
      <c r="I329" s="1037" t="e">
        <f ca="1">IF(IF($I$1&lt;&gt;'GMPP Return'!$F$25,HLOOKUP('GMPP Return'!$C$25,'[5]1617-Q1'!$B$1:$HA$1000,B329,FALSE),INDIRECT("'" &amp; $C$1 &amp; "'!" &amp; C329))="","",IF($I$1&lt;&gt;'GMPP Return'!$F$25,HLOOKUP('GMPP Return'!$C$25,'[5]1617-Q1'!$B$1:$HA$1000,B329,FALSE),INDIRECT("'" &amp; $C$1 &amp; "'!" &amp; C329)))</f>
        <v>#N/A</v>
      </c>
      <c r="J329" s="1078"/>
      <c r="K329" s="708"/>
      <c r="L329" s="709"/>
      <c r="M329" s="302"/>
      <c r="N329" s="348"/>
    </row>
    <row r="330" spans="1:14" ht="24.75" hidden="1" customHeight="1" x14ac:dyDescent="0.25">
      <c r="A330" s="247" t="s">
        <v>804</v>
      </c>
      <c r="B330" s="154">
        <v>328</v>
      </c>
      <c r="C330" s="155" t="s">
        <v>1453</v>
      </c>
      <c r="D330" s="155">
        <v>42254</v>
      </c>
      <c r="E330" s="155" t="s">
        <v>2303</v>
      </c>
      <c r="F330" s="155">
        <v>42521</v>
      </c>
      <c r="G330" s="463">
        <v>42521</v>
      </c>
      <c r="H330" s="804"/>
      <c r="I330" s="1037" t="e">
        <f ca="1">IF(IF($I$1&lt;&gt;'GMPP Return'!$F$25,HLOOKUP('GMPP Return'!$C$25,'[5]1617-Q1'!$B$1:$HA$1000,B330,FALSE),INDIRECT("'" &amp; $C$1 &amp; "'!" &amp; C330))="","",IF($I$1&lt;&gt;'GMPP Return'!$F$25,HLOOKUP('GMPP Return'!$C$25,'[5]1617-Q1'!$B$1:$HA$1000,B330,FALSE),INDIRECT("'" &amp; $C$1 &amp; "'!" &amp; C330)))</f>
        <v>#N/A</v>
      </c>
      <c r="J330" s="1078"/>
      <c r="K330" s="708"/>
      <c r="L330" s="709"/>
      <c r="M330" s="302"/>
      <c r="N330" s="348"/>
    </row>
    <row r="331" spans="1:14" s="330" customFormat="1" ht="24.75" hidden="1" customHeight="1" x14ac:dyDescent="0.25">
      <c r="A331" s="381" t="s">
        <v>805</v>
      </c>
      <c r="B331" s="382">
        <v>329</v>
      </c>
      <c r="C331" s="383" t="s">
        <v>1454</v>
      </c>
      <c r="D331" s="382" t="s">
        <v>2303</v>
      </c>
      <c r="E331" s="382" t="s">
        <v>59</v>
      </c>
      <c r="F331" s="382" t="s">
        <v>2306</v>
      </c>
      <c r="G331" s="505" t="s">
        <v>2306</v>
      </c>
      <c r="H331" s="804"/>
      <c r="I331" s="1037" t="e">
        <f ca="1">IF(IF($I$1&lt;&gt;'GMPP Return'!$F$25,HLOOKUP('GMPP Return'!$C$25,'[5]1617-Q1'!$B$1:$HA$1000,B331,FALSE),INDIRECT("'" &amp; $C$1 &amp; "'!" &amp; C331))="","",IF($I$1&lt;&gt;'GMPP Return'!$F$25,HLOOKUP('GMPP Return'!$C$25,'[5]1617-Q1'!$B$1:$HA$1000,B331,FALSE),INDIRECT("'" &amp; $C$1 &amp; "'!" &amp; C331)))</f>
        <v>#N/A</v>
      </c>
      <c r="J331" s="1077"/>
      <c r="K331" s="706"/>
      <c r="L331" s="707"/>
      <c r="M331" s="171"/>
      <c r="N331" s="348"/>
    </row>
    <row r="332" spans="1:14" s="330" customFormat="1" ht="24.75" hidden="1" customHeight="1" x14ac:dyDescent="0.25">
      <c r="A332" s="381" t="s">
        <v>806</v>
      </c>
      <c r="B332" s="382">
        <v>330</v>
      </c>
      <c r="C332" s="383" t="s">
        <v>1455</v>
      </c>
      <c r="D332" s="382" t="s">
        <v>2331</v>
      </c>
      <c r="E332" s="382" t="s">
        <v>2332</v>
      </c>
      <c r="F332" s="382" t="s">
        <v>2333</v>
      </c>
      <c r="G332" s="505" t="s">
        <v>2333</v>
      </c>
      <c r="H332" s="804"/>
      <c r="I332" s="1037" t="e">
        <f ca="1">IF(IF($I$1&lt;&gt;'GMPP Return'!$F$25,HLOOKUP('GMPP Return'!$C$25,'[5]1617-Q1'!$B$1:$HA$1000,B332,FALSE),INDIRECT("'" &amp; $C$1 &amp; "'!" &amp; C332))="","",IF($I$1&lt;&gt;'GMPP Return'!$F$25,HLOOKUP('GMPP Return'!$C$25,'[5]1617-Q1'!$B$1:$HA$1000,B332,FALSE),INDIRECT("'" &amp; $C$1 &amp; "'!" &amp; C332)))</f>
        <v>#N/A</v>
      </c>
      <c r="J332" s="1077"/>
      <c r="K332" s="706"/>
      <c r="L332" s="707"/>
      <c r="M332" s="171"/>
      <c r="N332" s="348"/>
    </row>
    <row r="333" spans="1:14" s="330" customFormat="1" ht="24.75" hidden="1" customHeight="1" x14ac:dyDescent="0.25">
      <c r="A333" s="381" t="s">
        <v>807</v>
      </c>
      <c r="B333" s="382">
        <v>331</v>
      </c>
      <c r="C333" s="383" t="s">
        <v>1456</v>
      </c>
      <c r="D333" s="382" t="s">
        <v>2334</v>
      </c>
      <c r="E333" s="382" t="s">
        <v>2334</v>
      </c>
      <c r="F333" s="382" t="s">
        <v>2330</v>
      </c>
      <c r="G333" s="505" t="s">
        <v>2330</v>
      </c>
      <c r="H333" s="804"/>
      <c r="I333" s="1037" t="e">
        <f ca="1">IF(IF($I$1&lt;&gt;'GMPP Return'!$F$25,HLOOKUP('GMPP Return'!$C$25,'[5]1617-Q1'!$B$1:$HA$1000,B333,FALSE),INDIRECT("'" &amp; $C$1 &amp; "'!" &amp; C333))="","",IF($I$1&lt;&gt;'GMPP Return'!$F$25,HLOOKUP('GMPP Return'!$C$25,'[5]1617-Q1'!$B$1:$HA$1000,B333,FALSE),INDIRECT("'" &amp; $C$1 &amp; "'!" &amp; C333)))</f>
        <v>#N/A</v>
      </c>
      <c r="J333" s="1077"/>
      <c r="K333" s="706"/>
      <c r="L333" s="707"/>
      <c r="M333" s="171"/>
      <c r="N333" s="348"/>
    </row>
    <row r="334" spans="1:14" ht="24.75" hidden="1" customHeight="1" x14ac:dyDescent="0.25">
      <c r="A334" s="247" t="s">
        <v>808</v>
      </c>
      <c r="B334" s="154">
        <v>332</v>
      </c>
      <c r="C334" s="155" t="s">
        <v>1457</v>
      </c>
      <c r="D334" s="155">
        <v>42307</v>
      </c>
      <c r="E334" s="155">
        <v>42307</v>
      </c>
      <c r="F334" s="155">
        <v>42254</v>
      </c>
      <c r="G334" s="463">
        <v>42254</v>
      </c>
      <c r="H334" s="804"/>
      <c r="I334" s="1037" t="e">
        <f ca="1">IF(IF($I$1&lt;&gt;'GMPP Return'!$F$25,HLOOKUP('GMPP Return'!$C$25,'[5]1617-Q1'!$B$1:$HA$1000,B334,FALSE),INDIRECT("'" &amp; $C$1 &amp; "'!" &amp; C334))="","",IF($I$1&lt;&gt;'GMPP Return'!$F$25,HLOOKUP('GMPP Return'!$C$25,'[5]1617-Q1'!$B$1:$HA$1000,B334,FALSE),INDIRECT("'" &amp; $C$1 &amp; "'!" &amp; C334)))</f>
        <v>#N/A</v>
      </c>
      <c r="J334" s="1078"/>
      <c r="K334" s="708"/>
      <c r="L334" s="709"/>
      <c r="M334" s="302"/>
      <c r="N334" s="348"/>
    </row>
    <row r="335" spans="1:14" ht="24.75" hidden="1" customHeight="1" x14ac:dyDescent="0.25">
      <c r="A335" s="247" t="s">
        <v>809</v>
      </c>
      <c r="B335" s="154">
        <v>333</v>
      </c>
      <c r="C335" s="155" t="s">
        <v>1458</v>
      </c>
      <c r="D335" s="155" t="s">
        <v>2303</v>
      </c>
      <c r="E335" s="155" t="s">
        <v>2303</v>
      </c>
      <c r="F335" s="155">
        <v>42522</v>
      </c>
      <c r="G335" s="463">
        <v>42522</v>
      </c>
      <c r="H335" s="804"/>
      <c r="I335" s="1037" t="e">
        <f ca="1">IF(IF($I$1&lt;&gt;'GMPP Return'!$F$25,HLOOKUP('GMPP Return'!$C$25,'[5]1617-Q1'!$B$1:$HA$1000,B335,FALSE),INDIRECT("'" &amp; $C$1 &amp; "'!" &amp; C335))="","",IF($I$1&lt;&gt;'GMPP Return'!$F$25,HLOOKUP('GMPP Return'!$C$25,'[5]1617-Q1'!$B$1:$HA$1000,B335,FALSE),INDIRECT("'" &amp; $C$1 &amp; "'!" &amp; C335)))</f>
        <v>#N/A</v>
      </c>
      <c r="J335" s="1078"/>
      <c r="K335" s="708"/>
      <c r="L335" s="709"/>
      <c r="M335" s="302"/>
      <c r="N335" s="348"/>
    </row>
    <row r="336" spans="1:14" ht="24.75" hidden="1" customHeight="1" x14ac:dyDescent="0.25">
      <c r="A336" s="247" t="s">
        <v>810</v>
      </c>
      <c r="B336" s="154">
        <v>334</v>
      </c>
      <c r="C336" s="155" t="s">
        <v>1459</v>
      </c>
      <c r="D336" s="155">
        <v>42307</v>
      </c>
      <c r="E336" s="155" t="s">
        <v>2303</v>
      </c>
      <c r="F336" s="155">
        <v>42522</v>
      </c>
      <c r="G336" s="463">
        <v>42522</v>
      </c>
      <c r="H336" s="804"/>
      <c r="I336" s="1037" t="e">
        <f ca="1">IF(IF($I$1&lt;&gt;'GMPP Return'!$F$25,HLOOKUP('GMPP Return'!$C$25,'[5]1617-Q1'!$B$1:$HA$1000,B336,FALSE),INDIRECT("'" &amp; $C$1 &amp; "'!" &amp; C336))="","",IF($I$1&lt;&gt;'GMPP Return'!$F$25,HLOOKUP('GMPP Return'!$C$25,'[5]1617-Q1'!$B$1:$HA$1000,B336,FALSE),INDIRECT("'" &amp; $C$1 &amp; "'!" &amp; C336)))</f>
        <v>#N/A</v>
      </c>
      <c r="J336" s="1078"/>
      <c r="K336" s="708"/>
      <c r="L336" s="709"/>
      <c r="M336" s="302"/>
      <c r="N336" s="348"/>
    </row>
    <row r="337" spans="1:14" ht="24.75" hidden="1" customHeight="1" x14ac:dyDescent="0.25">
      <c r="A337" s="247" t="s">
        <v>811</v>
      </c>
      <c r="B337" s="154">
        <v>335</v>
      </c>
      <c r="C337" s="155" t="s">
        <v>1460</v>
      </c>
      <c r="D337" s="154" t="s">
        <v>2303</v>
      </c>
      <c r="E337" s="154" t="s">
        <v>59</v>
      </c>
      <c r="F337" s="154" t="s">
        <v>59</v>
      </c>
      <c r="G337" s="505" t="s">
        <v>59</v>
      </c>
      <c r="H337" s="804"/>
      <c r="I337" s="1037" t="e">
        <f ca="1">IF(IF($I$1&lt;&gt;'GMPP Return'!$F$25,HLOOKUP('GMPP Return'!$C$25,'[5]1617-Q1'!$B$1:$HA$1000,B337,FALSE),INDIRECT("'" &amp; $C$1 &amp; "'!" &amp; C337))="","",IF($I$1&lt;&gt;'GMPP Return'!$F$25,HLOOKUP('GMPP Return'!$C$25,'[5]1617-Q1'!$B$1:$HA$1000,B337,FALSE),INDIRECT("'" &amp; $C$1 &amp; "'!" &amp; C337)))</f>
        <v>#N/A</v>
      </c>
      <c r="J337" s="1077"/>
      <c r="K337" s="706"/>
      <c r="L337" s="707"/>
      <c r="M337" s="302"/>
      <c r="N337" s="348"/>
    </row>
    <row r="338" spans="1:14" s="330" customFormat="1" ht="24.75" hidden="1" customHeight="1" x14ac:dyDescent="0.25">
      <c r="A338" s="381" t="s">
        <v>812</v>
      </c>
      <c r="B338" s="382">
        <v>336</v>
      </c>
      <c r="C338" s="383" t="s">
        <v>1461</v>
      </c>
      <c r="D338" s="382" t="s">
        <v>2335</v>
      </c>
      <c r="E338" s="382" t="s">
        <v>2336</v>
      </c>
      <c r="F338" s="382" t="s">
        <v>2333</v>
      </c>
      <c r="G338" s="505" t="s">
        <v>2333</v>
      </c>
      <c r="H338" s="804"/>
      <c r="I338" s="1037" t="e">
        <f ca="1">IF(IF($I$1&lt;&gt;'GMPP Return'!$F$25,HLOOKUP('GMPP Return'!$C$25,'[5]1617-Q1'!$B$1:$HA$1000,B338,FALSE),INDIRECT("'" &amp; $C$1 &amp; "'!" &amp; C338))="","",IF($I$1&lt;&gt;'GMPP Return'!$F$25,HLOOKUP('GMPP Return'!$C$25,'[5]1617-Q1'!$B$1:$HA$1000,B338,FALSE),INDIRECT("'" &amp; $C$1 &amp; "'!" &amp; C338)))</f>
        <v>#N/A</v>
      </c>
      <c r="J338" s="1077"/>
      <c r="K338" s="706"/>
      <c r="L338" s="707"/>
      <c r="M338" s="171"/>
      <c r="N338" s="348"/>
    </row>
    <row r="339" spans="1:14" s="330" customFormat="1" ht="24.75" hidden="1" customHeight="1" x14ac:dyDescent="0.25">
      <c r="A339" s="381" t="s">
        <v>813</v>
      </c>
      <c r="B339" s="382">
        <v>337</v>
      </c>
      <c r="C339" s="383" t="s">
        <v>1462</v>
      </c>
      <c r="D339" s="382" t="s">
        <v>2337</v>
      </c>
      <c r="E339" s="382" t="s">
        <v>2337</v>
      </c>
      <c r="F339" s="382" t="s">
        <v>2334</v>
      </c>
      <c r="G339" s="505" t="s">
        <v>2334</v>
      </c>
      <c r="H339" s="804"/>
      <c r="I339" s="1037" t="e">
        <f ca="1">IF(IF($I$1&lt;&gt;'GMPP Return'!$F$25,HLOOKUP('GMPP Return'!$C$25,'[5]1617-Q1'!$B$1:$HA$1000,B339,FALSE),INDIRECT("'" &amp; $C$1 &amp; "'!" &amp; C339))="","",IF($I$1&lt;&gt;'GMPP Return'!$F$25,HLOOKUP('GMPP Return'!$C$25,'[5]1617-Q1'!$B$1:$HA$1000,B339,FALSE),INDIRECT("'" &amp; $C$1 &amp; "'!" &amp; C339)))</f>
        <v>#N/A</v>
      </c>
      <c r="J339" s="1077"/>
      <c r="K339" s="706"/>
      <c r="L339" s="707"/>
      <c r="M339" s="171"/>
      <c r="N339" s="348"/>
    </row>
    <row r="340" spans="1:14" ht="24.75" hidden="1" customHeight="1" x14ac:dyDescent="0.25">
      <c r="A340" s="247" t="s">
        <v>814</v>
      </c>
      <c r="B340" s="154">
        <v>338</v>
      </c>
      <c r="C340" s="155" t="s">
        <v>1463</v>
      </c>
      <c r="D340" s="155">
        <v>42335</v>
      </c>
      <c r="E340" s="155">
        <v>42335</v>
      </c>
      <c r="F340" s="155">
        <v>42307</v>
      </c>
      <c r="G340" s="463">
        <v>42307</v>
      </c>
      <c r="H340" s="804"/>
      <c r="I340" s="1037" t="e">
        <f ca="1">IF(IF($I$1&lt;&gt;'GMPP Return'!$F$25,HLOOKUP('GMPP Return'!$C$25,'[5]1617-Q1'!$B$1:$HA$1000,B340,FALSE),INDIRECT("'" &amp; $C$1 &amp; "'!" &amp; C340))="","",IF($I$1&lt;&gt;'GMPP Return'!$F$25,HLOOKUP('GMPP Return'!$C$25,'[5]1617-Q1'!$B$1:$HA$1000,B340,FALSE),INDIRECT("'" &amp; $C$1 &amp; "'!" &amp; C340)))</f>
        <v>#N/A</v>
      </c>
      <c r="J340" s="1078"/>
      <c r="K340" s="708"/>
      <c r="L340" s="709"/>
      <c r="M340" s="302"/>
      <c r="N340" s="348"/>
    </row>
    <row r="341" spans="1:14" ht="24.75" hidden="1" customHeight="1" x14ac:dyDescent="0.25">
      <c r="A341" s="247" t="s">
        <v>815</v>
      </c>
      <c r="B341" s="154">
        <v>339</v>
      </c>
      <c r="C341" s="155" t="s">
        <v>1464</v>
      </c>
      <c r="D341" s="155" t="s">
        <v>2303</v>
      </c>
      <c r="E341" s="155" t="s">
        <v>2303</v>
      </c>
      <c r="F341" s="155">
        <v>42582</v>
      </c>
      <c r="G341" s="463">
        <v>42582</v>
      </c>
      <c r="H341" s="804"/>
      <c r="I341" s="1037" t="e">
        <f ca="1">IF(IF($I$1&lt;&gt;'GMPP Return'!$F$25,HLOOKUP('GMPP Return'!$C$25,'[5]1617-Q1'!$B$1:$HA$1000,B341,FALSE),INDIRECT("'" &amp; $C$1 &amp; "'!" &amp; C341))="","",IF($I$1&lt;&gt;'GMPP Return'!$F$25,HLOOKUP('GMPP Return'!$C$25,'[5]1617-Q1'!$B$1:$HA$1000,B341,FALSE),INDIRECT("'" &amp; $C$1 &amp; "'!" &amp; C341)))</f>
        <v>#N/A</v>
      </c>
      <c r="J341" s="1078"/>
      <c r="K341" s="708"/>
      <c r="L341" s="709"/>
      <c r="M341" s="302"/>
      <c r="N341" s="348"/>
    </row>
    <row r="342" spans="1:14" ht="24.75" hidden="1" customHeight="1" x14ac:dyDescent="0.25">
      <c r="A342" s="247" t="s">
        <v>816</v>
      </c>
      <c r="B342" s="154">
        <v>340</v>
      </c>
      <c r="C342" s="155" t="s">
        <v>1465</v>
      </c>
      <c r="D342" s="155">
        <v>42335</v>
      </c>
      <c r="E342" s="155" t="s">
        <v>2303</v>
      </c>
      <c r="F342" s="155">
        <v>42582</v>
      </c>
      <c r="G342" s="463">
        <v>42582</v>
      </c>
      <c r="H342" s="804"/>
      <c r="I342" s="1037" t="e">
        <f ca="1">IF(IF($I$1&lt;&gt;'GMPP Return'!$F$25,HLOOKUP('GMPP Return'!$C$25,'[5]1617-Q1'!$B$1:$HA$1000,B342,FALSE),INDIRECT("'" &amp; $C$1 &amp; "'!" &amp; C342))="","",IF($I$1&lt;&gt;'GMPP Return'!$F$25,HLOOKUP('GMPP Return'!$C$25,'[5]1617-Q1'!$B$1:$HA$1000,B342,FALSE),INDIRECT("'" &amp; $C$1 &amp; "'!" &amp; C342)))</f>
        <v>#N/A</v>
      </c>
      <c r="J342" s="1078"/>
      <c r="K342" s="708"/>
      <c r="L342" s="709"/>
      <c r="M342" s="302"/>
      <c r="N342" s="348"/>
    </row>
    <row r="343" spans="1:14" ht="24.75" hidden="1" customHeight="1" x14ac:dyDescent="0.25">
      <c r="A343" s="247" t="s">
        <v>817</v>
      </c>
      <c r="B343" s="154">
        <v>341</v>
      </c>
      <c r="C343" s="155" t="s">
        <v>1466</v>
      </c>
      <c r="D343" s="154" t="s">
        <v>2303</v>
      </c>
      <c r="E343" s="154" t="s">
        <v>59</v>
      </c>
      <c r="F343" s="154" t="s">
        <v>59</v>
      </c>
      <c r="G343" s="505" t="s">
        <v>59</v>
      </c>
      <c r="H343" s="804"/>
      <c r="I343" s="1037" t="e">
        <f ca="1">IF(IF($I$1&lt;&gt;'GMPP Return'!$F$25,HLOOKUP('GMPP Return'!$C$25,'[5]1617-Q1'!$B$1:$HA$1000,B343,FALSE),INDIRECT("'" &amp; $C$1 &amp; "'!" &amp; C343))="","",IF($I$1&lt;&gt;'GMPP Return'!$F$25,HLOOKUP('GMPP Return'!$C$25,'[5]1617-Q1'!$B$1:$HA$1000,B343,FALSE),INDIRECT("'" &amp; $C$1 &amp; "'!" &amp; C343)))</f>
        <v>#N/A</v>
      </c>
      <c r="J343" s="1077"/>
      <c r="K343" s="706"/>
      <c r="L343" s="707"/>
      <c r="M343" s="302"/>
      <c r="N343" s="348"/>
    </row>
    <row r="344" spans="1:14" s="330" customFormat="1" ht="24.75" hidden="1" customHeight="1" x14ac:dyDescent="0.25">
      <c r="A344" s="381" t="s">
        <v>818</v>
      </c>
      <c r="B344" s="382">
        <v>342</v>
      </c>
      <c r="C344" s="383" t="s">
        <v>1467</v>
      </c>
      <c r="D344" s="382" t="s">
        <v>2338</v>
      </c>
      <c r="E344" s="382" t="s">
        <v>2339</v>
      </c>
      <c r="F344" s="382" t="s">
        <v>2333</v>
      </c>
      <c r="G344" s="505" t="s">
        <v>2333</v>
      </c>
      <c r="H344" s="804"/>
      <c r="I344" s="1037" t="e">
        <f ca="1">IF(IF($I$1&lt;&gt;'GMPP Return'!$F$25,HLOOKUP('GMPP Return'!$C$25,'[5]1617-Q1'!$B$1:$HA$1000,B344,FALSE),INDIRECT("'" &amp; $C$1 &amp; "'!" &amp; C344))="","",IF($I$1&lt;&gt;'GMPP Return'!$F$25,HLOOKUP('GMPP Return'!$C$25,'[5]1617-Q1'!$B$1:$HA$1000,B344,FALSE),INDIRECT("'" &amp; $C$1 &amp; "'!" &amp; C344)))</f>
        <v>#N/A</v>
      </c>
      <c r="J344" s="1077"/>
      <c r="K344" s="706"/>
      <c r="L344" s="707"/>
      <c r="M344" s="171"/>
      <c r="N344" s="348"/>
    </row>
    <row r="345" spans="1:14" s="330" customFormat="1" ht="24.75" hidden="1" customHeight="1" x14ac:dyDescent="0.25">
      <c r="A345" s="381" t="s">
        <v>819</v>
      </c>
      <c r="B345" s="382">
        <v>343</v>
      </c>
      <c r="C345" s="383" t="s">
        <v>1468</v>
      </c>
      <c r="D345" s="382" t="s">
        <v>2340</v>
      </c>
      <c r="E345" s="382" t="s">
        <v>2340</v>
      </c>
      <c r="F345" s="382" t="s">
        <v>2337</v>
      </c>
      <c r="G345" s="505" t="s">
        <v>2337</v>
      </c>
      <c r="H345" s="804"/>
      <c r="I345" s="1037" t="e">
        <f ca="1">IF(IF($I$1&lt;&gt;'GMPP Return'!$F$25,HLOOKUP('GMPP Return'!$C$25,'[5]1617-Q1'!$B$1:$HA$1000,B345,FALSE),INDIRECT("'" &amp; $C$1 &amp; "'!" &amp; C345))="","",IF($I$1&lt;&gt;'GMPP Return'!$F$25,HLOOKUP('GMPP Return'!$C$25,'[5]1617-Q1'!$B$1:$HA$1000,B345,FALSE),INDIRECT("'" &amp; $C$1 &amp; "'!" &amp; C345)))</f>
        <v>#N/A</v>
      </c>
      <c r="J345" s="1077"/>
      <c r="K345" s="706"/>
      <c r="L345" s="707"/>
      <c r="M345" s="171"/>
      <c r="N345" s="348"/>
    </row>
    <row r="346" spans="1:14" ht="24.75" hidden="1" customHeight="1" x14ac:dyDescent="0.25">
      <c r="A346" s="247" t="s">
        <v>820</v>
      </c>
      <c r="B346" s="154">
        <v>344</v>
      </c>
      <c r="C346" s="155" t="s">
        <v>1469</v>
      </c>
      <c r="D346" s="155">
        <v>42338</v>
      </c>
      <c r="E346" s="155">
        <v>42338</v>
      </c>
      <c r="F346" s="155">
        <v>42335</v>
      </c>
      <c r="G346" s="463">
        <v>42335</v>
      </c>
      <c r="H346" s="804"/>
      <c r="I346" s="1037" t="e">
        <f ca="1">IF(IF($I$1&lt;&gt;'GMPP Return'!$F$25,HLOOKUP('GMPP Return'!$C$25,'[5]1617-Q1'!$B$1:$HA$1000,B346,FALSE),INDIRECT("'" &amp; $C$1 &amp; "'!" &amp; C346))="","",IF($I$1&lt;&gt;'GMPP Return'!$F$25,HLOOKUP('GMPP Return'!$C$25,'[5]1617-Q1'!$B$1:$HA$1000,B346,FALSE),INDIRECT("'" &amp; $C$1 &amp; "'!" &amp; C346)))</f>
        <v>#N/A</v>
      </c>
      <c r="J346" s="1078"/>
      <c r="K346" s="708"/>
      <c r="L346" s="709"/>
      <c r="M346" s="302"/>
      <c r="N346" s="348"/>
    </row>
    <row r="347" spans="1:14" ht="24.75" hidden="1" customHeight="1" x14ac:dyDescent="0.25">
      <c r="A347" s="247" t="s">
        <v>821</v>
      </c>
      <c r="B347" s="154">
        <v>345</v>
      </c>
      <c r="C347" s="155" t="s">
        <v>1470</v>
      </c>
      <c r="D347" s="155" t="s">
        <v>2303</v>
      </c>
      <c r="E347" s="155" t="s">
        <v>2303</v>
      </c>
      <c r="F347" s="155">
        <v>42625</v>
      </c>
      <c r="G347" s="463">
        <v>42625</v>
      </c>
      <c r="H347" s="804"/>
      <c r="I347" s="1037" t="e">
        <f ca="1">IF(IF($I$1&lt;&gt;'GMPP Return'!$F$25,HLOOKUP('GMPP Return'!$C$25,'[5]1617-Q1'!$B$1:$HA$1000,B347,FALSE),INDIRECT("'" &amp; $C$1 &amp; "'!" &amp; C347))="","",IF($I$1&lt;&gt;'GMPP Return'!$F$25,HLOOKUP('GMPP Return'!$C$25,'[5]1617-Q1'!$B$1:$HA$1000,B347,FALSE),INDIRECT("'" &amp; $C$1 &amp; "'!" &amp; C347)))</f>
        <v>#N/A</v>
      </c>
      <c r="J347" s="1078"/>
      <c r="K347" s="708"/>
      <c r="L347" s="709"/>
      <c r="M347" s="302"/>
      <c r="N347" s="348"/>
    </row>
    <row r="348" spans="1:14" ht="24.75" hidden="1" customHeight="1" x14ac:dyDescent="0.25">
      <c r="A348" s="247" t="s">
        <v>822</v>
      </c>
      <c r="B348" s="154">
        <v>346</v>
      </c>
      <c r="C348" s="155" t="s">
        <v>1471</v>
      </c>
      <c r="D348" s="155">
        <v>42338</v>
      </c>
      <c r="E348" s="155" t="s">
        <v>2303</v>
      </c>
      <c r="F348" s="155">
        <v>42625</v>
      </c>
      <c r="G348" s="463">
        <v>42625</v>
      </c>
      <c r="H348" s="804"/>
      <c r="I348" s="1037" t="e">
        <f ca="1">IF(IF($I$1&lt;&gt;'GMPP Return'!$F$25,HLOOKUP('GMPP Return'!$C$25,'[5]1617-Q1'!$B$1:$HA$1000,B348,FALSE),INDIRECT("'" &amp; $C$1 &amp; "'!" &amp; C348))="","",IF($I$1&lt;&gt;'GMPP Return'!$F$25,HLOOKUP('GMPP Return'!$C$25,'[5]1617-Q1'!$B$1:$HA$1000,B348,FALSE),INDIRECT("'" &amp; $C$1 &amp; "'!" &amp; C348)))</f>
        <v>#N/A</v>
      </c>
      <c r="J348" s="1078"/>
      <c r="K348" s="708"/>
      <c r="L348" s="709"/>
      <c r="M348" s="302"/>
      <c r="N348" s="348"/>
    </row>
    <row r="349" spans="1:14" ht="24.75" hidden="1" customHeight="1" x14ac:dyDescent="0.25">
      <c r="A349" s="247" t="s">
        <v>823</v>
      </c>
      <c r="B349" s="154">
        <v>347</v>
      </c>
      <c r="C349" s="155" t="s">
        <v>1472</v>
      </c>
      <c r="D349" s="154" t="s">
        <v>2303</v>
      </c>
      <c r="E349" s="154" t="s">
        <v>59</v>
      </c>
      <c r="F349" s="154" t="s">
        <v>59</v>
      </c>
      <c r="G349" s="505" t="s">
        <v>59</v>
      </c>
      <c r="H349" s="804"/>
      <c r="I349" s="1037" t="e">
        <f ca="1">IF(IF($I$1&lt;&gt;'GMPP Return'!$F$25,HLOOKUP('GMPP Return'!$C$25,'[5]1617-Q1'!$B$1:$HA$1000,B349,FALSE),INDIRECT("'" &amp; $C$1 &amp; "'!" &amp; C349))="","",IF($I$1&lt;&gt;'GMPP Return'!$F$25,HLOOKUP('GMPP Return'!$C$25,'[5]1617-Q1'!$B$1:$HA$1000,B349,FALSE),INDIRECT("'" &amp; $C$1 &amp; "'!" &amp; C349)))</f>
        <v>#N/A</v>
      </c>
      <c r="J349" s="1077"/>
      <c r="K349" s="706"/>
      <c r="L349" s="707"/>
      <c r="M349" s="302"/>
      <c r="N349" s="348"/>
    </row>
    <row r="350" spans="1:14" s="330" customFormat="1" ht="24.75" hidden="1" customHeight="1" x14ac:dyDescent="0.25">
      <c r="A350" s="381" t="s">
        <v>824</v>
      </c>
      <c r="B350" s="382">
        <v>348</v>
      </c>
      <c r="C350" s="383" t="s">
        <v>1473</v>
      </c>
      <c r="D350" s="382" t="s">
        <v>2341</v>
      </c>
      <c r="E350" s="382" t="s">
        <v>2342</v>
      </c>
      <c r="F350" s="382" t="s">
        <v>2333</v>
      </c>
      <c r="G350" s="505" t="s">
        <v>2333</v>
      </c>
      <c r="H350" s="804"/>
      <c r="I350" s="1037" t="e">
        <f ca="1">IF(IF($I$1&lt;&gt;'GMPP Return'!$F$25,HLOOKUP('GMPP Return'!$C$25,'[5]1617-Q1'!$B$1:$HA$1000,B350,FALSE),INDIRECT("'" &amp; $C$1 &amp; "'!" &amp; C350))="","",IF($I$1&lt;&gt;'GMPP Return'!$F$25,HLOOKUP('GMPP Return'!$C$25,'[5]1617-Q1'!$B$1:$HA$1000,B350,FALSE),INDIRECT("'" &amp; $C$1 &amp; "'!" &amp; C350)))</f>
        <v>#N/A</v>
      </c>
      <c r="J350" s="1077"/>
      <c r="K350" s="706"/>
      <c r="L350" s="707"/>
      <c r="M350" s="171"/>
      <c r="N350" s="348"/>
    </row>
    <row r="351" spans="1:14" s="330" customFormat="1" ht="24.75" hidden="1" customHeight="1" x14ac:dyDescent="0.25">
      <c r="A351" s="381" t="s">
        <v>825</v>
      </c>
      <c r="B351" s="382">
        <v>349</v>
      </c>
      <c r="C351" s="383" t="s">
        <v>1474</v>
      </c>
      <c r="D351" s="382" t="s">
        <v>2343</v>
      </c>
      <c r="E351" s="382" t="s">
        <v>2343</v>
      </c>
      <c r="F351" s="382" t="s">
        <v>2340</v>
      </c>
      <c r="G351" s="505" t="s">
        <v>2340</v>
      </c>
      <c r="H351" s="804"/>
      <c r="I351" s="1037" t="e">
        <f ca="1">IF(IF($I$1&lt;&gt;'GMPP Return'!$F$25,HLOOKUP('GMPP Return'!$C$25,'[5]1617-Q1'!$B$1:$HA$1000,B351,FALSE),INDIRECT("'" &amp; $C$1 &amp; "'!" &amp; C351))="","",IF($I$1&lt;&gt;'GMPP Return'!$F$25,HLOOKUP('GMPP Return'!$C$25,'[5]1617-Q1'!$B$1:$HA$1000,B351,FALSE),INDIRECT("'" &amp; $C$1 &amp; "'!" &amp; C351)))</f>
        <v>#N/A</v>
      </c>
      <c r="J351" s="1077"/>
      <c r="K351" s="706"/>
      <c r="L351" s="707"/>
      <c r="M351" s="171"/>
      <c r="N351" s="348"/>
    </row>
    <row r="352" spans="1:14" ht="24.75" hidden="1" customHeight="1" x14ac:dyDescent="0.25">
      <c r="A352" s="247" t="s">
        <v>826</v>
      </c>
      <c r="B352" s="154">
        <v>350</v>
      </c>
      <c r="C352" s="155" t="s">
        <v>1475</v>
      </c>
      <c r="D352" s="155">
        <v>42460</v>
      </c>
      <c r="E352" s="155">
        <v>42460</v>
      </c>
      <c r="F352" s="155">
        <v>42338</v>
      </c>
      <c r="G352" s="463">
        <v>42338</v>
      </c>
      <c r="H352" s="804"/>
      <c r="I352" s="1037" t="e">
        <f ca="1">IF(IF($I$1&lt;&gt;'GMPP Return'!$F$25,HLOOKUP('GMPP Return'!$C$25,'[5]1617-Q1'!$B$1:$HA$1000,B352,FALSE),INDIRECT("'" &amp; $C$1 &amp; "'!" &amp; C352))="","",IF($I$1&lt;&gt;'GMPP Return'!$F$25,HLOOKUP('GMPP Return'!$C$25,'[5]1617-Q1'!$B$1:$HA$1000,B352,FALSE),INDIRECT("'" &amp; $C$1 &amp; "'!" &amp; C352)))</f>
        <v>#N/A</v>
      </c>
      <c r="J352" s="1078"/>
      <c r="K352" s="708"/>
      <c r="L352" s="709"/>
      <c r="M352" s="302"/>
      <c r="N352" s="348"/>
    </row>
    <row r="353" spans="1:14" ht="24.75" hidden="1" customHeight="1" x14ac:dyDescent="0.25">
      <c r="A353" s="247" t="s">
        <v>827</v>
      </c>
      <c r="B353" s="154">
        <v>351</v>
      </c>
      <c r="C353" s="155" t="s">
        <v>1476</v>
      </c>
      <c r="D353" s="155" t="s">
        <v>2303</v>
      </c>
      <c r="E353" s="155" t="s">
        <v>2303</v>
      </c>
      <c r="F353" s="155">
        <v>42628</v>
      </c>
      <c r="G353" s="463">
        <v>42628</v>
      </c>
      <c r="H353" s="804"/>
      <c r="I353" s="1037" t="e">
        <f ca="1">IF(IF($I$1&lt;&gt;'GMPP Return'!$F$25,HLOOKUP('GMPP Return'!$C$25,'[5]1617-Q1'!$B$1:$HA$1000,B353,FALSE),INDIRECT("'" &amp; $C$1 &amp; "'!" &amp; C353))="","",IF($I$1&lt;&gt;'GMPP Return'!$F$25,HLOOKUP('GMPP Return'!$C$25,'[5]1617-Q1'!$B$1:$HA$1000,B353,FALSE),INDIRECT("'" &amp; $C$1 &amp; "'!" &amp; C353)))</f>
        <v>#N/A</v>
      </c>
      <c r="J353" s="1078"/>
      <c r="K353" s="708"/>
      <c r="L353" s="709"/>
      <c r="M353" s="302"/>
      <c r="N353" s="348"/>
    </row>
    <row r="354" spans="1:14" ht="24.75" hidden="1" customHeight="1" x14ac:dyDescent="0.25">
      <c r="A354" s="247" t="s">
        <v>828</v>
      </c>
      <c r="B354" s="154">
        <v>352</v>
      </c>
      <c r="C354" s="155" t="s">
        <v>1477</v>
      </c>
      <c r="D354" s="155">
        <v>42460</v>
      </c>
      <c r="E354" s="155" t="s">
        <v>2303</v>
      </c>
      <c r="F354" s="155">
        <v>42628</v>
      </c>
      <c r="G354" s="463">
        <v>42628</v>
      </c>
      <c r="H354" s="804"/>
      <c r="I354" s="1037" t="e">
        <f ca="1">IF(IF($I$1&lt;&gt;'GMPP Return'!$F$25,HLOOKUP('GMPP Return'!$C$25,'[5]1617-Q1'!$B$1:$HA$1000,B354,FALSE),INDIRECT("'" &amp; $C$1 &amp; "'!" &amp; C354))="","",IF($I$1&lt;&gt;'GMPP Return'!$F$25,HLOOKUP('GMPP Return'!$C$25,'[5]1617-Q1'!$B$1:$HA$1000,B354,FALSE),INDIRECT("'" &amp; $C$1 &amp; "'!" &amp; C354)))</f>
        <v>#N/A</v>
      </c>
      <c r="J354" s="1078"/>
      <c r="K354" s="708"/>
      <c r="L354" s="709"/>
      <c r="M354" s="302"/>
      <c r="N354" s="348"/>
    </row>
    <row r="355" spans="1:14" ht="24.75" hidden="1" customHeight="1" x14ac:dyDescent="0.25">
      <c r="A355" s="247" t="s">
        <v>829</v>
      </c>
      <c r="B355" s="154">
        <v>353</v>
      </c>
      <c r="C355" s="155" t="s">
        <v>1478</v>
      </c>
      <c r="D355" s="154" t="s">
        <v>2303</v>
      </c>
      <c r="E355" s="154" t="s">
        <v>59</v>
      </c>
      <c r="F355" s="154" t="s">
        <v>59</v>
      </c>
      <c r="G355" s="505" t="s">
        <v>59</v>
      </c>
      <c r="H355" s="804"/>
      <c r="I355" s="1037" t="e">
        <f ca="1">IF(IF($I$1&lt;&gt;'GMPP Return'!$F$25,HLOOKUP('GMPP Return'!$C$25,'[5]1617-Q1'!$B$1:$HA$1000,B355,FALSE),INDIRECT("'" &amp; $C$1 &amp; "'!" &amp; C355))="","",IF($I$1&lt;&gt;'GMPP Return'!$F$25,HLOOKUP('GMPP Return'!$C$25,'[5]1617-Q1'!$B$1:$HA$1000,B355,FALSE),INDIRECT("'" &amp; $C$1 &amp; "'!" &amp; C355)))</f>
        <v>#N/A</v>
      </c>
      <c r="J355" s="1077"/>
      <c r="K355" s="706"/>
      <c r="L355" s="707"/>
      <c r="M355" s="302"/>
      <c r="N355" s="348"/>
    </row>
    <row r="356" spans="1:14" s="330" customFormat="1" ht="24.75" hidden="1" customHeight="1" x14ac:dyDescent="0.25">
      <c r="A356" s="381" t="s">
        <v>830</v>
      </c>
      <c r="B356" s="382">
        <v>354</v>
      </c>
      <c r="C356" s="383" t="s">
        <v>1479</v>
      </c>
      <c r="D356" s="382" t="s">
        <v>2344</v>
      </c>
      <c r="E356" s="382" t="s">
        <v>2345</v>
      </c>
      <c r="F356" s="382" t="s">
        <v>2333</v>
      </c>
      <c r="G356" s="505" t="s">
        <v>2333</v>
      </c>
      <c r="H356" s="804"/>
      <c r="I356" s="1037" t="e">
        <f ca="1">IF(IF($I$1&lt;&gt;'GMPP Return'!$F$25,HLOOKUP('GMPP Return'!$C$25,'[5]1617-Q1'!$B$1:$HA$1000,B356,FALSE),INDIRECT("'" &amp; $C$1 &amp; "'!" &amp; C356))="","",IF($I$1&lt;&gt;'GMPP Return'!$F$25,HLOOKUP('GMPP Return'!$C$25,'[5]1617-Q1'!$B$1:$HA$1000,B356,FALSE),INDIRECT("'" &amp; $C$1 &amp; "'!" &amp; C356)))</f>
        <v>#N/A</v>
      </c>
      <c r="J356" s="1077"/>
      <c r="K356" s="706"/>
      <c r="L356" s="707"/>
      <c r="M356" s="171"/>
      <c r="N356" s="348"/>
    </row>
    <row r="357" spans="1:14" s="330" customFormat="1" ht="24.75" hidden="1" customHeight="1" x14ac:dyDescent="0.25">
      <c r="A357" s="381" t="s">
        <v>831</v>
      </c>
      <c r="B357" s="382">
        <v>355</v>
      </c>
      <c r="C357" s="383" t="s">
        <v>1480</v>
      </c>
      <c r="D357" s="382" t="s">
        <v>2303</v>
      </c>
      <c r="E357" s="382" t="s">
        <v>2303</v>
      </c>
      <c r="F357" s="382" t="s">
        <v>2343</v>
      </c>
      <c r="G357" s="505" t="s">
        <v>2343</v>
      </c>
      <c r="H357" s="804"/>
      <c r="I357" s="1037" t="e">
        <f ca="1">IF(IF($I$1&lt;&gt;'GMPP Return'!$F$25,HLOOKUP('GMPP Return'!$C$25,'[5]1617-Q1'!$B$1:$HA$1000,B357,FALSE),INDIRECT("'" &amp; $C$1 &amp; "'!" &amp; C357))="","",IF($I$1&lt;&gt;'GMPP Return'!$F$25,HLOOKUP('GMPP Return'!$C$25,'[5]1617-Q1'!$B$1:$HA$1000,B357,FALSE),INDIRECT("'" &amp; $C$1 &amp; "'!" &amp; C357)))</f>
        <v>#N/A</v>
      </c>
      <c r="J357" s="1077"/>
      <c r="K357" s="706"/>
      <c r="L357" s="707"/>
      <c r="M357" s="171"/>
      <c r="N357" s="348"/>
    </row>
    <row r="358" spans="1:14" ht="24.75" hidden="1" customHeight="1" x14ac:dyDescent="0.25">
      <c r="A358" s="247" t="s">
        <v>832</v>
      </c>
      <c r="B358" s="154">
        <v>356</v>
      </c>
      <c r="C358" s="155" t="s">
        <v>1481</v>
      </c>
      <c r="D358" s="155" t="s">
        <v>2303</v>
      </c>
      <c r="E358" s="155" t="s">
        <v>2303</v>
      </c>
      <c r="F358" s="155">
        <v>42460</v>
      </c>
      <c r="G358" s="463">
        <v>42460</v>
      </c>
      <c r="H358" s="804"/>
      <c r="I358" s="1037" t="e">
        <f ca="1">IF(IF($I$1&lt;&gt;'GMPP Return'!$F$25,HLOOKUP('GMPP Return'!$C$25,'[5]1617-Q1'!$B$1:$HA$1000,B358,FALSE),INDIRECT("'" &amp; $C$1 &amp; "'!" &amp; C358))="","",IF($I$1&lt;&gt;'GMPP Return'!$F$25,HLOOKUP('GMPP Return'!$C$25,'[5]1617-Q1'!$B$1:$HA$1000,B358,FALSE),INDIRECT("'" &amp; $C$1 &amp; "'!" &amp; C358)))</f>
        <v>#N/A</v>
      </c>
      <c r="J358" s="1078"/>
      <c r="K358" s="708"/>
      <c r="L358" s="709"/>
      <c r="M358" s="302"/>
      <c r="N358" s="348"/>
    </row>
    <row r="359" spans="1:14" ht="24.75" hidden="1" customHeight="1" x14ac:dyDescent="0.25">
      <c r="A359" s="247" t="s">
        <v>833</v>
      </c>
      <c r="B359" s="154">
        <v>357</v>
      </c>
      <c r="C359" s="155" t="s">
        <v>1482</v>
      </c>
      <c r="D359" s="155" t="s">
        <v>2303</v>
      </c>
      <c r="E359" s="155" t="s">
        <v>2303</v>
      </c>
      <c r="F359" s="155">
        <v>42735</v>
      </c>
      <c r="G359" s="463">
        <v>42735</v>
      </c>
      <c r="H359" s="804"/>
      <c r="I359" s="1037" t="e">
        <f ca="1">IF(IF($I$1&lt;&gt;'GMPP Return'!$F$25,HLOOKUP('GMPP Return'!$C$25,'[5]1617-Q1'!$B$1:$HA$1000,B359,FALSE),INDIRECT("'" &amp; $C$1 &amp; "'!" &amp; C359))="","",IF($I$1&lt;&gt;'GMPP Return'!$F$25,HLOOKUP('GMPP Return'!$C$25,'[5]1617-Q1'!$B$1:$HA$1000,B359,FALSE),INDIRECT("'" &amp; $C$1 &amp; "'!" &amp; C359)))</f>
        <v>#N/A</v>
      </c>
      <c r="J359" s="1078"/>
      <c r="K359" s="708"/>
      <c r="L359" s="709"/>
      <c r="M359" s="302"/>
      <c r="N359" s="348"/>
    </row>
    <row r="360" spans="1:14" ht="24.75" hidden="1" customHeight="1" x14ac:dyDescent="0.25">
      <c r="A360" s="247" t="s">
        <v>834</v>
      </c>
      <c r="B360" s="154">
        <v>358</v>
      </c>
      <c r="C360" s="155" t="s">
        <v>1483</v>
      </c>
      <c r="D360" s="155" t="s">
        <v>2303</v>
      </c>
      <c r="E360" s="155" t="s">
        <v>2303</v>
      </c>
      <c r="F360" s="155">
        <v>42735</v>
      </c>
      <c r="G360" s="463">
        <v>42735</v>
      </c>
      <c r="H360" s="804"/>
      <c r="I360" s="1037" t="e">
        <f ca="1">IF(IF($I$1&lt;&gt;'GMPP Return'!$F$25,HLOOKUP('GMPP Return'!$C$25,'[5]1617-Q1'!$B$1:$HA$1000,B360,FALSE),INDIRECT("'" &amp; $C$1 &amp; "'!" &amp; C360))="","",IF($I$1&lt;&gt;'GMPP Return'!$F$25,HLOOKUP('GMPP Return'!$C$25,'[5]1617-Q1'!$B$1:$HA$1000,B360,FALSE),INDIRECT("'" &amp; $C$1 &amp; "'!" &amp; C360)))</f>
        <v>#N/A</v>
      </c>
      <c r="J360" s="1078"/>
      <c r="K360" s="708"/>
      <c r="L360" s="709"/>
      <c r="M360" s="302"/>
      <c r="N360" s="348"/>
    </row>
    <row r="361" spans="1:14" ht="24.75" hidden="1" customHeight="1" x14ac:dyDescent="0.25">
      <c r="A361" s="247" t="s">
        <v>835</v>
      </c>
      <c r="B361" s="154">
        <v>359</v>
      </c>
      <c r="C361" s="155" t="s">
        <v>1484</v>
      </c>
      <c r="D361" s="154" t="s">
        <v>2303</v>
      </c>
      <c r="E361" s="154" t="s">
        <v>2303</v>
      </c>
      <c r="F361" s="154" t="s">
        <v>59</v>
      </c>
      <c r="G361" s="505" t="s">
        <v>59</v>
      </c>
      <c r="H361" s="804"/>
      <c r="I361" s="1037" t="e">
        <f ca="1">IF(IF($I$1&lt;&gt;'GMPP Return'!$F$25,HLOOKUP('GMPP Return'!$C$25,'[5]1617-Q1'!$B$1:$HA$1000,B361,FALSE),INDIRECT("'" &amp; $C$1 &amp; "'!" &amp; C361))="","",IF($I$1&lt;&gt;'GMPP Return'!$F$25,HLOOKUP('GMPP Return'!$C$25,'[5]1617-Q1'!$B$1:$HA$1000,B361,FALSE),INDIRECT("'" &amp; $C$1 &amp; "'!" &amp; C361)))</f>
        <v>#N/A</v>
      </c>
      <c r="J361" s="1077"/>
      <c r="K361" s="706"/>
      <c r="L361" s="707"/>
      <c r="M361" s="302"/>
      <c r="N361" s="348"/>
    </row>
    <row r="362" spans="1:14" s="330" customFormat="1" ht="24.75" hidden="1" customHeight="1" x14ac:dyDescent="0.25">
      <c r="A362" s="381" t="s">
        <v>836</v>
      </c>
      <c r="B362" s="382">
        <v>360</v>
      </c>
      <c r="C362" s="383" t="s">
        <v>1485</v>
      </c>
      <c r="D362" s="382" t="s">
        <v>2303</v>
      </c>
      <c r="E362" s="382" t="s">
        <v>2303</v>
      </c>
      <c r="F362" s="382" t="s">
        <v>2333</v>
      </c>
      <c r="G362" s="505" t="s">
        <v>2333</v>
      </c>
      <c r="H362" s="804"/>
      <c r="I362" s="1037" t="e">
        <f ca="1">IF(IF($I$1&lt;&gt;'GMPP Return'!$F$25,HLOOKUP('GMPP Return'!$C$25,'[5]1617-Q1'!$B$1:$HA$1000,B362,FALSE),INDIRECT("'" &amp; $C$1 &amp; "'!" &amp; C362))="","",IF($I$1&lt;&gt;'GMPP Return'!$F$25,HLOOKUP('GMPP Return'!$C$25,'[5]1617-Q1'!$B$1:$HA$1000,B362,FALSE),INDIRECT("'" &amp; $C$1 &amp; "'!" &amp; C362)))</f>
        <v>#N/A</v>
      </c>
      <c r="J362" s="1077"/>
      <c r="K362" s="706"/>
      <c r="L362" s="707"/>
      <c r="M362" s="171"/>
      <c r="N362" s="348"/>
    </row>
    <row r="363" spans="1:14" s="330" customFormat="1" ht="24.75" hidden="1" customHeight="1" x14ac:dyDescent="0.25">
      <c r="A363" s="381" t="s">
        <v>837</v>
      </c>
      <c r="B363" s="382">
        <v>361</v>
      </c>
      <c r="C363" s="383" t="s">
        <v>1486</v>
      </c>
      <c r="D363" s="382" t="s">
        <v>2303</v>
      </c>
      <c r="E363" s="382" t="s">
        <v>2303</v>
      </c>
      <c r="F363" s="382" t="s">
        <v>2303</v>
      </c>
      <c r="G363" s="505" t="s">
        <v>2303</v>
      </c>
      <c r="H363" s="804"/>
      <c r="I363" s="1037" t="e">
        <f ca="1">IF(IF($I$1&lt;&gt;'GMPP Return'!$F$25,HLOOKUP('GMPP Return'!$C$25,'[5]1617-Q1'!$B$1:$HA$1000,B363,FALSE),INDIRECT("'" &amp; $C$1 &amp; "'!" &amp; C363))="","",IF($I$1&lt;&gt;'GMPP Return'!$F$25,HLOOKUP('GMPP Return'!$C$25,'[5]1617-Q1'!$B$1:$HA$1000,B363,FALSE),INDIRECT("'" &amp; $C$1 &amp; "'!" &amp; C363)))</f>
        <v>#N/A</v>
      </c>
      <c r="J363" s="1077"/>
      <c r="K363" s="706"/>
      <c r="L363" s="707"/>
      <c r="M363" s="171"/>
      <c r="N363" s="348"/>
    </row>
    <row r="364" spans="1:14" ht="24.75" hidden="1" customHeight="1" x14ac:dyDescent="0.25">
      <c r="A364" s="247" t="s">
        <v>838</v>
      </c>
      <c r="B364" s="154">
        <v>362</v>
      </c>
      <c r="C364" s="155" t="s">
        <v>1487</v>
      </c>
      <c r="D364" s="155" t="s">
        <v>2303</v>
      </c>
      <c r="E364" s="155" t="s">
        <v>2303</v>
      </c>
      <c r="F364" s="155" t="s">
        <v>2303</v>
      </c>
      <c r="G364" s="463" t="s">
        <v>2303</v>
      </c>
      <c r="H364" s="804"/>
      <c r="I364" s="1037" t="e">
        <f ca="1">IF(IF($I$1&lt;&gt;'GMPP Return'!$F$25,HLOOKUP('GMPP Return'!$C$25,'[5]1617-Q1'!$B$1:$HA$1000,B364,FALSE),INDIRECT("'" &amp; $C$1 &amp; "'!" &amp; C364))="","",IF($I$1&lt;&gt;'GMPP Return'!$F$25,HLOOKUP('GMPP Return'!$C$25,'[5]1617-Q1'!$B$1:$HA$1000,B364,FALSE),INDIRECT("'" &amp; $C$1 &amp; "'!" &amp; C364)))</f>
        <v>#N/A</v>
      </c>
      <c r="J364" s="1078"/>
      <c r="K364" s="708"/>
      <c r="L364" s="709"/>
      <c r="M364" s="302"/>
      <c r="N364" s="348"/>
    </row>
    <row r="365" spans="1:14" ht="24.75" hidden="1" customHeight="1" x14ac:dyDescent="0.25">
      <c r="A365" s="247" t="s">
        <v>839</v>
      </c>
      <c r="B365" s="154">
        <v>363</v>
      </c>
      <c r="C365" s="155" t="s">
        <v>1488</v>
      </c>
      <c r="D365" s="155" t="s">
        <v>2303</v>
      </c>
      <c r="E365" s="155" t="s">
        <v>2303</v>
      </c>
      <c r="F365" s="155" t="s">
        <v>2303</v>
      </c>
      <c r="G365" s="463" t="s">
        <v>2303</v>
      </c>
      <c r="H365" s="804"/>
      <c r="I365" s="1037" t="e">
        <f ca="1">IF(IF($I$1&lt;&gt;'GMPP Return'!$F$25,HLOOKUP('GMPP Return'!$C$25,'[5]1617-Q1'!$B$1:$HA$1000,B365,FALSE),INDIRECT("'" &amp; $C$1 &amp; "'!" &amp; C365))="","",IF($I$1&lt;&gt;'GMPP Return'!$F$25,HLOOKUP('GMPP Return'!$C$25,'[5]1617-Q1'!$B$1:$HA$1000,B365,FALSE),INDIRECT("'" &amp; $C$1 &amp; "'!" &amp; C365)))</f>
        <v>#N/A</v>
      </c>
      <c r="J365" s="1078"/>
      <c r="K365" s="708"/>
      <c r="L365" s="709"/>
      <c r="M365" s="302"/>
      <c r="N365" s="348"/>
    </row>
    <row r="366" spans="1:14" ht="24.75" hidden="1" customHeight="1" x14ac:dyDescent="0.25">
      <c r="A366" s="247" t="s">
        <v>840</v>
      </c>
      <c r="B366" s="154">
        <v>364</v>
      </c>
      <c r="C366" s="155" t="s">
        <v>1489</v>
      </c>
      <c r="D366" s="155" t="s">
        <v>2303</v>
      </c>
      <c r="E366" s="155" t="s">
        <v>2303</v>
      </c>
      <c r="F366" s="155" t="s">
        <v>2303</v>
      </c>
      <c r="G366" s="463" t="s">
        <v>2303</v>
      </c>
      <c r="H366" s="804"/>
      <c r="I366" s="1037" t="e">
        <f ca="1">IF(IF($I$1&lt;&gt;'GMPP Return'!$F$25,HLOOKUP('GMPP Return'!$C$25,'[5]1617-Q1'!$B$1:$HA$1000,B366,FALSE),INDIRECT("'" &amp; $C$1 &amp; "'!" &amp; C366))="","",IF($I$1&lt;&gt;'GMPP Return'!$F$25,HLOOKUP('GMPP Return'!$C$25,'[5]1617-Q1'!$B$1:$HA$1000,B366,FALSE),INDIRECT("'" &amp; $C$1 &amp; "'!" &amp; C366)))</f>
        <v>#N/A</v>
      </c>
      <c r="J366" s="1078"/>
      <c r="K366" s="708"/>
      <c r="L366" s="709"/>
      <c r="M366" s="302"/>
      <c r="N366" s="348"/>
    </row>
    <row r="367" spans="1:14" ht="24.75" hidden="1" customHeight="1" x14ac:dyDescent="0.25">
      <c r="A367" s="247" t="s">
        <v>841</v>
      </c>
      <c r="B367" s="154">
        <v>365</v>
      </c>
      <c r="C367" s="155" t="s">
        <v>1490</v>
      </c>
      <c r="D367" s="154" t="s">
        <v>2303</v>
      </c>
      <c r="E367" s="154" t="s">
        <v>2303</v>
      </c>
      <c r="F367" s="154" t="s">
        <v>2303</v>
      </c>
      <c r="G367" s="505" t="s">
        <v>2303</v>
      </c>
      <c r="H367" s="804"/>
      <c r="I367" s="1037" t="e">
        <f ca="1">IF(IF($I$1&lt;&gt;'GMPP Return'!$F$25,HLOOKUP('GMPP Return'!$C$25,'[5]1617-Q1'!$B$1:$HA$1000,B367,FALSE),INDIRECT("'" &amp; $C$1 &amp; "'!" &amp; C367))="","",IF($I$1&lt;&gt;'GMPP Return'!$F$25,HLOOKUP('GMPP Return'!$C$25,'[5]1617-Q1'!$B$1:$HA$1000,B367,FALSE),INDIRECT("'" &amp; $C$1 &amp; "'!" &amp; C367)))</f>
        <v>#N/A</v>
      </c>
      <c r="J367" s="1077"/>
      <c r="K367" s="706"/>
      <c r="L367" s="707"/>
      <c r="M367" s="302"/>
      <c r="N367" s="348"/>
    </row>
    <row r="368" spans="1:14" s="330" customFormat="1" ht="24.75" hidden="1" customHeight="1" x14ac:dyDescent="0.25">
      <c r="A368" s="381" t="s">
        <v>842</v>
      </c>
      <c r="B368" s="382">
        <v>366</v>
      </c>
      <c r="C368" s="383" t="s">
        <v>1491</v>
      </c>
      <c r="D368" s="382" t="s">
        <v>2303</v>
      </c>
      <c r="E368" s="382" t="s">
        <v>2303</v>
      </c>
      <c r="F368" s="382" t="s">
        <v>2303</v>
      </c>
      <c r="G368" s="505" t="s">
        <v>2303</v>
      </c>
      <c r="H368" s="804"/>
      <c r="I368" s="1037" t="e">
        <f ca="1">IF(IF($I$1&lt;&gt;'GMPP Return'!$F$25,HLOOKUP('GMPP Return'!$C$25,'[5]1617-Q1'!$B$1:$HA$1000,B368,FALSE),INDIRECT("'" &amp; $C$1 &amp; "'!" &amp; C368))="","",IF($I$1&lt;&gt;'GMPP Return'!$F$25,HLOOKUP('GMPP Return'!$C$25,'[5]1617-Q1'!$B$1:$HA$1000,B368,FALSE),INDIRECT("'" &amp; $C$1 &amp; "'!" &amp; C368)))</f>
        <v>#N/A</v>
      </c>
      <c r="J368" s="1077"/>
      <c r="K368" s="706"/>
      <c r="L368" s="707"/>
      <c r="M368" s="171"/>
      <c r="N368" s="348"/>
    </row>
    <row r="369" spans="1:14" s="330" customFormat="1" ht="24.75" hidden="1" customHeight="1" x14ac:dyDescent="0.25">
      <c r="A369" s="381" t="s">
        <v>843</v>
      </c>
      <c r="B369" s="382">
        <v>367</v>
      </c>
      <c r="C369" s="383" t="s">
        <v>1492</v>
      </c>
      <c r="D369" s="382" t="s">
        <v>2303</v>
      </c>
      <c r="E369" s="382" t="s">
        <v>2303</v>
      </c>
      <c r="F369" s="382" t="s">
        <v>2303</v>
      </c>
      <c r="G369" s="505" t="s">
        <v>2303</v>
      </c>
      <c r="H369" s="804"/>
      <c r="I369" s="1037" t="e">
        <f ca="1">IF(IF($I$1&lt;&gt;'GMPP Return'!$F$25,HLOOKUP('GMPP Return'!$C$25,'[5]1617-Q1'!$B$1:$HA$1000,B369,FALSE),INDIRECT("'" &amp; $C$1 &amp; "'!" &amp; C369))="","",IF($I$1&lt;&gt;'GMPP Return'!$F$25,HLOOKUP('GMPP Return'!$C$25,'[5]1617-Q1'!$B$1:$HA$1000,B369,FALSE),INDIRECT("'" &amp; $C$1 &amp; "'!" &amp; C369)))</f>
        <v>#N/A</v>
      </c>
      <c r="J369" s="1077"/>
      <c r="K369" s="706"/>
      <c r="L369" s="707"/>
      <c r="M369" s="171"/>
      <c r="N369" s="348"/>
    </row>
    <row r="370" spans="1:14" ht="24.75" hidden="1" customHeight="1" x14ac:dyDescent="0.25">
      <c r="A370" s="247" t="s">
        <v>844</v>
      </c>
      <c r="B370" s="154">
        <v>368</v>
      </c>
      <c r="C370" s="155" t="s">
        <v>1493</v>
      </c>
      <c r="D370" s="155" t="s">
        <v>2303</v>
      </c>
      <c r="E370" s="155" t="s">
        <v>2303</v>
      </c>
      <c r="F370" s="155" t="s">
        <v>2303</v>
      </c>
      <c r="G370" s="463" t="s">
        <v>2303</v>
      </c>
      <c r="H370" s="804"/>
      <c r="I370" s="1037" t="e">
        <f ca="1">IF(IF($I$1&lt;&gt;'GMPP Return'!$F$25,HLOOKUP('GMPP Return'!$C$25,'[5]1617-Q1'!$B$1:$HA$1000,B370,FALSE),INDIRECT("'" &amp; $C$1 &amp; "'!" &amp; C370))="","",IF($I$1&lt;&gt;'GMPP Return'!$F$25,HLOOKUP('GMPP Return'!$C$25,'[5]1617-Q1'!$B$1:$HA$1000,B370,FALSE),INDIRECT("'" &amp; $C$1 &amp; "'!" &amp; C370)))</f>
        <v>#N/A</v>
      </c>
      <c r="J370" s="1078"/>
      <c r="K370" s="708"/>
      <c r="L370" s="709"/>
      <c r="M370" s="302"/>
      <c r="N370" s="348"/>
    </row>
    <row r="371" spans="1:14" ht="24.75" hidden="1" customHeight="1" x14ac:dyDescent="0.25">
      <c r="A371" s="247" t="s">
        <v>845</v>
      </c>
      <c r="B371" s="154">
        <v>369</v>
      </c>
      <c r="C371" s="155" t="s">
        <v>1494</v>
      </c>
      <c r="D371" s="155" t="s">
        <v>2303</v>
      </c>
      <c r="E371" s="155" t="s">
        <v>2303</v>
      </c>
      <c r="F371" s="155" t="s">
        <v>2303</v>
      </c>
      <c r="G371" s="463" t="s">
        <v>2303</v>
      </c>
      <c r="H371" s="804"/>
      <c r="I371" s="1037" t="e">
        <f ca="1">IF(IF($I$1&lt;&gt;'GMPP Return'!$F$25,HLOOKUP('GMPP Return'!$C$25,'[5]1617-Q1'!$B$1:$HA$1000,B371,FALSE),INDIRECT("'" &amp; $C$1 &amp; "'!" &amp; C371))="","",IF($I$1&lt;&gt;'GMPP Return'!$F$25,HLOOKUP('GMPP Return'!$C$25,'[5]1617-Q1'!$B$1:$HA$1000,B371,FALSE),INDIRECT("'" &amp; $C$1 &amp; "'!" &amp; C371)))</f>
        <v>#N/A</v>
      </c>
      <c r="J371" s="1078"/>
      <c r="K371" s="708"/>
      <c r="L371" s="709"/>
      <c r="M371" s="302"/>
      <c r="N371" s="348"/>
    </row>
    <row r="372" spans="1:14" ht="24.75" hidden="1" customHeight="1" x14ac:dyDescent="0.25">
      <c r="A372" s="247" t="s">
        <v>846</v>
      </c>
      <c r="B372" s="154">
        <v>370</v>
      </c>
      <c r="C372" s="155" t="s">
        <v>1495</v>
      </c>
      <c r="D372" s="155" t="s">
        <v>2303</v>
      </c>
      <c r="E372" s="155" t="s">
        <v>2303</v>
      </c>
      <c r="F372" s="155" t="s">
        <v>2303</v>
      </c>
      <c r="G372" s="463" t="s">
        <v>2303</v>
      </c>
      <c r="H372" s="804"/>
      <c r="I372" s="1037" t="e">
        <f ca="1">IF(IF($I$1&lt;&gt;'GMPP Return'!$F$25,HLOOKUP('GMPP Return'!$C$25,'[5]1617-Q1'!$B$1:$HA$1000,B372,FALSE),INDIRECT("'" &amp; $C$1 &amp; "'!" &amp; C372))="","",IF($I$1&lt;&gt;'GMPP Return'!$F$25,HLOOKUP('GMPP Return'!$C$25,'[5]1617-Q1'!$B$1:$HA$1000,B372,FALSE),INDIRECT("'" &amp; $C$1 &amp; "'!" &amp; C372)))</f>
        <v>#N/A</v>
      </c>
      <c r="J372" s="1078"/>
      <c r="K372" s="708"/>
      <c r="L372" s="709"/>
      <c r="M372" s="302"/>
      <c r="N372" s="348"/>
    </row>
    <row r="373" spans="1:14" ht="24.75" hidden="1" customHeight="1" x14ac:dyDescent="0.25">
      <c r="A373" s="247" t="s">
        <v>847</v>
      </c>
      <c r="B373" s="154">
        <v>371</v>
      </c>
      <c r="C373" s="155" t="s">
        <v>1496</v>
      </c>
      <c r="D373" s="154" t="s">
        <v>2303</v>
      </c>
      <c r="E373" s="154" t="s">
        <v>2303</v>
      </c>
      <c r="F373" s="154" t="s">
        <v>2303</v>
      </c>
      <c r="G373" s="505" t="s">
        <v>2303</v>
      </c>
      <c r="H373" s="804"/>
      <c r="I373" s="1037" t="e">
        <f ca="1">IF(IF($I$1&lt;&gt;'GMPP Return'!$F$25,HLOOKUP('GMPP Return'!$C$25,'[5]1617-Q1'!$B$1:$HA$1000,B373,FALSE),INDIRECT("'" &amp; $C$1 &amp; "'!" &amp; C373))="","",IF($I$1&lt;&gt;'GMPP Return'!$F$25,HLOOKUP('GMPP Return'!$C$25,'[5]1617-Q1'!$B$1:$HA$1000,B373,FALSE),INDIRECT("'" &amp; $C$1 &amp; "'!" &amp; C373)))</f>
        <v>#N/A</v>
      </c>
      <c r="J373" s="1077"/>
      <c r="K373" s="706"/>
      <c r="L373" s="707"/>
      <c r="M373" s="302"/>
      <c r="N373" s="348"/>
    </row>
    <row r="374" spans="1:14" s="330" customFormat="1" ht="24.75" hidden="1" customHeight="1" x14ac:dyDescent="0.25">
      <c r="A374" s="381" t="s">
        <v>848</v>
      </c>
      <c r="B374" s="382">
        <v>372</v>
      </c>
      <c r="C374" s="383" t="s">
        <v>1497</v>
      </c>
      <c r="D374" s="382" t="s">
        <v>2303</v>
      </c>
      <c r="E374" s="382" t="s">
        <v>2303</v>
      </c>
      <c r="F374" s="382" t="s">
        <v>2303</v>
      </c>
      <c r="G374" s="505" t="s">
        <v>2303</v>
      </c>
      <c r="H374" s="804"/>
      <c r="I374" s="1037" t="e">
        <f ca="1">IF(IF($I$1&lt;&gt;'GMPP Return'!$F$25,HLOOKUP('GMPP Return'!$C$25,'[5]1617-Q1'!$B$1:$HA$1000,B374,FALSE),INDIRECT("'" &amp; $C$1 &amp; "'!" &amp; C374))="","",IF($I$1&lt;&gt;'GMPP Return'!$F$25,HLOOKUP('GMPP Return'!$C$25,'[5]1617-Q1'!$B$1:$HA$1000,B374,FALSE),INDIRECT("'" &amp; $C$1 &amp; "'!" &amp; C374)))</f>
        <v>#N/A</v>
      </c>
      <c r="J374" s="1077"/>
      <c r="K374" s="706"/>
      <c r="L374" s="707"/>
      <c r="M374" s="171"/>
      <c r="N374" s="348"/>
    </row>
    <row r="375" spans="1:14" s="330" customFormat="1" ht="24.75" hidden="1" customHeight="1" x14ac:dyDescent="0.25">
      <c r="A375" s="381" t="s">
        <v>849</v>
      </c>
      <c r="B375" s="382">
        <v>373</v>
      </c>
      <c r="C375" s="383" t="s">
        <v>1498</v>
      </c>
      <c r="D375" s="382" t="s">
        <v>2303</v>
      </c>
      <c r="E375" s="382" t="s">
        <v>2303</v>
      </c>
      <c r="F375" s="382" t="s">
        <v>2303</v>
      </c>
      <c r="G375" s="505" t="s">
        <v>2303</v>
      </c>
      <c r="H375" s="804"/>
      <c r="I375" s="1037" t="e">
        <f ca="1">IF(IF($I$1&lt;&gt;'GMPP Return'!$F$25,HLOOKUP('GMPP Return'!$C$25,'[5]1617-Q1'!$B$1:$HA$1000,B375,FALSE),INDIRECT("'" &amp; $C$1 &amp; "'!" &amp; C375))="","",IF($I$1&lt;&gt;'GMPP Return'!$F$25,HLOOKUP('GMPP Return'!$C$25,'[5]1617-Q1'!$B$1:$HA$1000,B375,FALSE),INDIRECT("'" &amp; $C$1 &amp; "'!" &amp; C375)))</f>
        <v>#N/A</v>
      </c>
      <c r="J375" s="1077"/>
      <c r="K375" s="706"/>
      <c r="L375" s="707"/>
      <c r="M375" s="171"/>
      <c r="N375" s="348"/>
    </row>
    <row r="376" spans="1:14" ht="24.75" hidden="1" customHeight="1" x14ac:dyDescent="0.25">
      <c r="A376" s="247" t="s">
        <v>850</v>
      </c>
      <c r="B376" s="154">
        <v>374</v>
      </c>
      <c r="C376" s="155" t="s">
        <v>1499</v>
      </c>
      <c r="D376" s="155" t="s">
        <v>2303</v>
      </c>
      <c r="E376" s="155" t="s">
        <v>2303</v>
      </c>
      <c r="F376" s="155" t="s">
        <v>2303</v>
      </c>
      <c r="G376" s="463" t="s">
        <v>2303</v>
      </c>
      <c r="H376" s="804"/>
      <c r="I376" s="1037" t="e">
        <f ca="1">IF(IF($I$1&lt;&gt;'GMPP Return'!$F$25,HLOOKUP('GMPP Return'!$C$25,'[5]1617-Q1'!$B$1:$HA$1000,B376,FALSE),INDIRECT("'" &amp; $C$1 &amp; "'!" &amp; C376))="","",IF($I$1&lt;&gt;'GMPP Return'!$F$25,HLOOKUP('GMPP Return'!$C$25,'[5]1617-Q1'!$B$1:$HA$1000,B376,FALSE),INDIRECT("'" &amp; $C$1 &amp; "'!" &amp; C376)))</f>
        <v>#N/A</v>
      </c>
      <c r="J376" s="1078"/>
      <c r="K376" s="708"/>
      <c r="L376" s="709"/>
      <c r="M376" s="302"/>
      <c r="N376" s="348"/>
    </row>
    <row r="377" spans="1:14" ht="24.75" hidden="1" customHeight="1" x14ac:dyDescent="0.25">
      <c r="A377" s="247" t="s">
        <v>851</v>
      </c>
      <c r="B377" s="154">
        <v>375</v>
      </c>
      <c r="C377" s="155" t="s">
        <v>1500</v>
      </c>
      <c r="D377" s="155" t="s">
        <v>2303</v>
      </c>
      <c r="E377" s="155" t="s">
        <v>2303</v>
      </c>
      <c r="F377" s="155" t="s">
        <v>2303</v>
      </c>
      <c r="G377" s="463" t="s">
        <v>2303</v>
      </c>
      <c r="H377" s="804"/>
      <c r="I377" s="1037" t="e">
        <f ca="1">IF(IF($I$1&lt;&gt;'GMPP Return'!$F$25,HLOOKUP('GMPP Return'!$C$25,'[5]1617-Q1'!$B$1:$HA$1000,B377,FALSE),INDIRECT("'" &amp; $C$1 &amp; "'!" &amp; C377))="","",IF($I$1&lt;&gt;'GMPP Return'!$F$25,HLOOKUP('GMPP Return'!$C$25,'[5]1617-Q1'!$B$1:$HA$1000,B377,FALSE),INDIRECT("'" &amp; $C$1 &amp; "'!" &amp; C377)))</f>
        <v>#N/A</v>
      </c>
      <c r="J377" s="1078"/>
      <c r="K377" s="708"/>
      <c r="L377" s="709"/>
      <c r="M377" s="302"/>
      <c r="N377" s="348"/>
    </row>
    <row r="378" spans="1:14" ht="24.75" hidden="1" customHeight="1" x14ac:dyDescent="0.25">
      <c r="A378" s="247" t="s">
        <v>852</v>
      </c>
      <c r="B378" s="154">
        <v>376</v>
      </c>
      <c r="C378" s="155" t="s">
        <v>1501</v>
      </c>
      <c r="D378" s="155" t="s">
        <v>2303</v>
      </c>
      <c r="E378" s="155" t="s">
        <v>2303</v>
      </c>
      <c r="F378" s="155" t="s">
        <v>2303</v>
      </c>
      <c r="G378" s="463" t="s">
        <v>2303</v>
      </c>
      <c r="H378" s="804"/>
      <c r="I378" s="1037" t="e">
        <f ca="1">IF(IF($I$1&lt;&gt;'GMPP Return'!$F$25,HLOOKUP('GMPP Return'!$C$25,'[5]1617-Q1'!$B$1:$HA$1000,B378,FALSE),INDIRECT("'" &amp; $C$1 &amp; "'!" &amp; C378))="","",IF($I$1&lt;&gt;'GMPP Return'!$F$25,HLOOKUP('GMPP Return'!$C$25,'[5]1617-Q1'!$B$1:$HA$1000,B378,FALSE),INDIRECT("'" &amp; $C$1 &amp; "'!" &amp; C378)))</f>
        <v>#N/A</v>
      </c>
      <c r="J378" s="1078"/>
      <c r="K378" s="708"/>
      <c r="L378" s="709"/>
      <c r="M378" s="302"/>
      <c r="N378" s="348"/>
    </row>
    <row r="379" spans="1:14" ht="24.75" hidden="1" customHeight="1" x14ac:dyDescent="0.25">
      <c r="A379" s="247" t="s">
        <v>853</v>
      </c>
      <c r="B379" s="154">
        <v>377</v>
      </c>
      <c r="C379" s="155" t="s">
        <v>1502</v>
      </c>
      <c r="D379" s="154" t="s">
        <v>2303</v>
      </c>
      <c r="E379" s="154" t="s">
        <v>2303</v>
      </c>
      <c r="F379" s="154" t="s">
        <v>2303</v>
      </c>
      <c r="G379" s="505" t="s">
        <v>2303</v>
      </c>
      <c r="H379" s="804"/>
      <c r="I379" s="1037" t="e">
        <f ca="1">IF(IF($I$1&lt;&gt;'GMPP Return'!$F$25,HLOOKUP('GMPP Return'!$C$25,'[5]1617-Q1'!$B$1:$HA$1000,B379,FALSE),INDIRECT("'" &amp; $C$1 &amp; "'!" &amp; C379))="","",IF($I$1&lt;&gt;'GMPP Return'!$F$25,HLOOKUP('GMPP Return'!$C$25,'[5]1617-Q1'!$B$1:$HA$1000,B379,FALSE),INDIRECT("'" &amp; $C$1 &amp; "'!" &amp; C379)))</f>
        <v>#N/A</v>
      </c>
      <c r="J379" s="1077"/>
      <c r="K379" s="706"/>
      <c r="L379" s="707"/>
      <c r="M379" s="302"/>
      <c r="N379" s="348"/>
    </row>
    <row r="380" spans="1:14" s="330" customFormat="1" ht="24.75" hidden="1" customHeight="1" x14ac:dyDescent="0.25">
      <c r="A380" s="381" t="s">
        <v>854</v>
      </c>
      <c r="B380" s="382">
        <v>378</v>
      </c>
      <c r="C380" s="383" t="s">
        <v>1503</v>
      </c>
      <c r="D380" s="382" t="s">
        <v>2303</v>
      </c>
      <c r="E380" s="382" t="s">
        <v>2303</v>
      </c>
      <c r="F380" s="382" t="s">
        <v>2303</v>
      </c>
      <c r="G380" s="505" t="s">
        <v>2303</v>
      </c>
      <c r="H380" s="804"/>
      <c r="I380" s="1037" t="e">
        <f ca="1">IF(IF($I$1&lt;&gt;'GMPP Return'!$F$25,HLOOKUP('GMPP Return'!$C$25,'[5]1617-Q1'!$B$1:$HA$1000,B380,FALSE),INDIRECT("'" &amp; $C$1 &amp; "'!" &amp; C380))="","",IF($I$1&lt;&gt;'GMPP Return'!$F$25,HLOOKUP('GMPP Return'!$C$25,'[5]1617-Q1'!$B$1:$HA$1000,B380,FALSE),INDIRECT("'" &amp; $C$1 &amp; "'!" &amp; C380)))</f>
        <v>#N/A</v>
      </c>
      <c r="J380" s="1077"/>
      <c r="K380" s="706"/>
      <c r="L380" s="707"/>
      <c r="M380" s="171"/>
      <c r="N380" s="348"/>
    </row>
    <row r="381" spans="1:14" s="330" customFormat="1" ht="24.75" hidden="1" customHeight="1" x14ac:dyDescent="0.25">
      <c r="A381" s="381" t="s">
        <v>855</v>
      </c>
      <c r="B381" s="382">
        <v>379</v>
      </c>
      <c r="C381" s="383" t="s">
        <v>1504</v>
      </c>
      <c r="D381" s="382" t="s">
        <v>2303</v>
      </c>
      <c r="E381" s="382" t="s">
        <v>2303</v>
      </c>
      <c r="F381" s="382" t="s">
        <v>2303</v>
      </c>
      <c r="G381" s="505" t="s">
        <v>2303</v>
      </c>
      <c r="H381" s="804"/>
      <c r="I381" s="1037" t="e">
        <f ca="1">IF(IF($I$1&lt;&gt;'GMPP Return'!$F$25,HLOOKUP('GMPP Return'!$C$25,'[5]1617-Q1'!$B$1:$HA$1000,B381,FALSE),INDIRECT("'" &amp; $C$1 &amp; "'!" &amp; C381))="","",IF($I$1&lt;&gt;'GMPP Return'!$F$25,HLOOKUP('GMPP Return'!$C$25,'[5]1617-Q1'!$B$1:$HA$1000,B381,FALSE),INDIRECT("'" &amp; $C$1 &amp; "'!" &amp; C381)))</f>
        <v>#N/A</v>
      </c>
      <c r="J381" s="1077"/>
      <c r="K381" s="706"/>
      <c r="L381" s="707"/>
      <c r="M381" s="171"/>
      <c r="N381" s="348"/>
    </row>
    <row r="382" spans="1:14" ht="24.75" hidden="1" customHeight="1" x14ac:dyDescent="0.25">
      <c r="A382" s="247" t="s">
        <v>856</v>
      </c>
      <c r="B382" s="154">
        <v>380</v>
      </c>
      <c r="C382" s="155" t="s">
        <v>1505</v>
      </c>
      <c r="D382" s="155" t="s">
        <v>2303</v>
      </c>
      <c r="E382" s="155" t="s">
        <v>2303</v>
      </c>
      <c r="F382" s="155" t="s">
        <v>2303</v>
      </c>
      <c r="G382" s="463" t="s">
        <v>2303</v>
      </c>
      <c r="H382" s="804"/>
      <c r="I382" s="1037" t="e">
        <f ca="1">IF(IF($I$1&lt;&gt;'GMPP Return'!$F$25,HLOOKUP('GMPP Return'!$C$25,'[5]1617-Q1'!$B$1:$HA$1000,B382,FALSE),INDIRECT("'" &amp; $C$1 &amp; "'!" &amp; C382))="","",IF($I$1&lt;&gt;'GMPP Return'!$F$25,HLOOKUP('GMPP Return'!$C$25,'[5]1617-Q1'!$B$1:$HA$1000,B382,FALSE),INDIRECT("'" &amp; $C$1 &amp; "'!" &amp; C382)))</f>
        <v>#N/A</v>
      </c>
      <c r="J382" s="1078"/>
      <c r="K382" s="708"/>
      <c r="L382" s="709"/>
      <c r="M382" s="302"/>
      <c r="N382" s="348"/>
    </row>
    <row r="383" spans="1:14" ht="24.75" hidden="1" customHeight="1" x14ac:dyDescent="0.25">
      <c r="A383" s="247" t="s">
        <v>857</v>
      </c>
      <c r="B383" s="154">
        <v>381</v>
      </c>
      <c r="C383" s="155" t="s">
        <v>1506</v>
      </c>
      <c r="D383" s="155" t="s">
        <v>2303</v>
      </c>
      <c r="E383" s="155" t="s">
        <v>2303</v>
      </c>
      <c r="F383" s="155" t="s">
        <v>2303</v>
      </c>
      <c r="G383" s="463" t="s">
        <v>2303</v>
      </c>
      <c r="H383" s="804"/>
      <c r="I383" s="1037" t="e">
        <f ca="1">IF(IF($I$1&lt;&gt;'GMPP Return'!$F$25,HLOOKUP('GMPP Return'!$C$25,'[5]1617-Q1'!$B$1:$HA$1000,B383,FALSE),INDIRECT("'" &amp; $C$1 &amp; "'!" &amp; C383))="","",IF($I$1&lt;&gt;'GMPP Return'!$F$25,HLOOKUP('GMPP Return'!$C$25,'[5]1617-Q1'!$B$1:$HA$1000,B383,FALSE),INDIRECT("'" &amp; $C$1 &amp; "'!" &amp; C383)))</f>
        <v>#N/A</v>
      </c>
      <c r="J383" s="1078"/>
      <c r="K383" s="708"/>
      <c r="L383" s="709"/>
      <c r="M383" s="302"/>
      <c r="N383" s="348"/>
    </row>
    <row r="384" spans="1:14" ht="24.75" hidden="1" customHeight="1" x14ac:dyDescent="0.25">
      <c r="A384" s="247" t="s">
        <v>858</v>
      </c>
      <c r="B384" s="154">
        <v>382</v>
      </c>
      <c r="C384" s="155" t="s">
        <v>1507</v>
      </c>
      <c r="D384" s="155" t="s">
        <v>2303</v>
      </c>
      <c r="E384" s="155" t="s">
        <v>2303</v>
      </c>
      <c r="F384" s="155" t="s">
        <v>2303</v>
      </c>
      <c r="G384" s="463" t="s">
        <v>2303</v>
      </c>
      <c r="H384" s="804"/>
      <c r="I384" s="1037" t="e">
        <f ca="1">IF(IF($I$1&lt;&gt;'GMPP Return'!$F$25,HLOOKUP('GMPP Return'!$C$25,'[5]1617-Q1'!$B$1:$HA$1000,B384,FALSE),INDIRECT("'" &amp; $C$1 &amp; "'!" &amp; C384))="","",IF($I$1&lt;&gt;'GMPP Return'!$F$25,HLOOKUP('GMPP Return'!$C$25,'[5]1617-Q1'!$B$1:$HA$1000,B384,FALSE),INDIRECT("'" &amp; $C$1 &amp; "'!" &amp; C384)))</f>
        <v>#N/A</v>
      </c>
      <c r="J384" s="1078"/>
      <c r="K384" s="708"/>
      <c r="L384" s="709"/>
      <c r="M384" s="302"/>
      <c r="N384" s="348"/>
    </row>
    <row r="385" spans="1:14" ht="24.75" hidden="1" customHeight="1" x14ac:dyDescent="0.25">
      <c r="A385" s="247" t="s">
        <v>859</v>
      </c>
      <c r="B385" s="154">
        <v>383</v>
      </c>
      <c r="C385" s="155" t="s">
        <v>1508</v>
      </c>
      <c r="D385" s="154" t="s">
        <v>2303</v>
      </c>
      <c r="E385" s="154" t="s">
        <v>2303</v>
      </c>
      <c r="F385" s="154" t="s">
        <v>2303</v>
      </c>
      <c r="G385" s="505" t="s">
        <v>2303</v>
      </c>
      <c r="H385" s="804"/>
      <c r="I385" s="1037" t="e">
        <f ca="1">IF(IF($I$1&lt;&gt;'GMPP Return'!$F$25,HLOOKUP('GMPP Return'!$C$25,'[5]1617-Q1'!$B$1:$HA$1000,B385,FALSE),INDIRECT("'" &amp; $C$1 &amp; "'!" &amp; C385))="","",IF($I$1&lt;&gt;'GMPP Return'!$F$25,HLOOKUP('GMPP Return'!$C$25,'[5]1617-Q1'!$B$1:$HA$1000,B385,FALSE),INDIRECT("'" &amp; $C$1 &amp; "'!" &amp; C385)))</f>
        <v>#N/A</v>
      </c>
      <c r="J385" s="1077"/>
      <c r="K385" s="706"/>
      <c r="L385" s="707"/>
      <c r="M385" s="302"/>
      <c r="N385" s="348"/>
    </row>
    <row r="386" spans="1:14" s="330" customFormat="1" ht="24.75" hidden="1" customHeight="1" x14ac:dyDescent="0.25">
      <c r="A386" s="381" t="s">
        <v>860</v>
      </c>
      <c r="B386" s="382">
        <v>384</v>
      </c>
      <c r="C386" s="383" t="s">
        <v>1509</v>
      </c>
      <c r="D386" s="382" t="s">
        <v>2303</v>
      </c>
      <c r="E386" s="382" t="s">
        <v>2303</v>
      </c>
      <c r="F386" s="382" t="s">
        <v>2303</v>
      </c>
      <c r="G386" s="505" t="s">
        <v>2303</v>
      </c>
      <c r="H386" s="804"/>
      <c r="I386" s="1037" t="e">
        <f ca="1">IF(IF($I$1&lt;&gt;'GMPP Return'!$F$25,HLOOKUP('GMPP Return'!$C$25,'[5]1617-Q1'!$B$1:$HA$1000,B386,FALSE),INDIRECT("'" &amp; $C$1 &amp; "'!" &amp; C386))="","",IF($I$1&lt;&gt;'GMPP Return'!$F$25,HLOOKUP('GMPP Return'!$C$25,'[5]1617-Q1'!$B$1:$HA$1000,B386,FALSE),INDIRECT("'" &amp; $C$1 &amp; "'!" &amp; C386)))</f>
        <v>#N/A</v>
      </c>
      <c r="J386" s="1077"/>
      <c r="K386" s="706"/>
      <c r="L386" s="707"/>
      <c r="M386" s="171"/>
      <c r="N386" s="348"/>
    </row>
    <row r="387" spans="1:14" s="330" customFormat="1" ht="24.75" hidden="1" customHeight="1" x14ac:dyDescent="0.25">
      <c r="A387" s="381" t="s">
        <v>861</v>
      </c>
      <c r="B387" s="382">
        <v>385</v>
      </c>
      <c r="C387" s="383" t="s">
        <v>1510</v>
      </c>
      <c r="D387" s="382" t="s">
        <v>2303</v>
      </c>
      <c r="E387" s="382" t="s">
        <v>2303</v>
      </c>
      <c r="F387" s="382" t="s">
        <v>2303</v>
      </c>
      <c r="G387" s="505" t="s">
        <v>2303</v>
      </c>
      <c r="H387" s="804"/>
      <c r="I387" s="1037" t="e">
        <f ca="1">IF(IF($I$1&lt;&gt;'GMPP Return'!$F$25,HLOOKUP('GMPP Return'!$C$25,'[5]1617-Q1'!$B$1:$HA$1000,B387,FALSE),INDIRECT("'" &amp; $C$1 &amp; "'!" &amp; C387))="","",IF($I$1&lt;&gt;'GMPP Return'!$F$25,HLOOKUP('GMPP Return'!$C$25,'[5]1617-Q1'!$B$1:$HA$1000,B387,FALSE),INDIRECT("'" &amp; $C$1 &amp; "'!" &amp; C387)))</f>
        <v>#N/A</v>
      </c>
      <c r="J387" s="1077"/>
      <c r="K387" s="706"/>
      <c r="L387" s="707"/>
      <c r="M387" s="171"/>
      <c r="N387" s="348"/>
    </row>
    <row r="388" spans="1:14" ht="24.75" hidden="1" customHeight="1" x14ac:dyDescent="0.25">
      <c r="A388" s="247" t="s">
        <v>862</v>
      </c>
      <c r="B388" s="154">
        <v>386</v>
      </c>
      <c r="C388" s="155" t="s">
        <v>1511</v>
      </c>
      <c r="D388" s="155" t="s">
        <v>2303</v>
      </c>
      <c r="E388" s="155" t="s">
        <v>2303</v>
      </c>
      <c r="F388" s="155" t="s">
        <v>2303</v>
      </c>
      <c r="G388" s="463" t="s">
        <v>2303</v>
      </c>
      <c r="H388" s="804"/>
      <c r="I388" s="1037" t="e">
        <f ca="1">IF(IF($I$1&lt;&gt;'GMPP Return'!$F$25,HLOOKUP('GMPP Return'!$C$25,'[5]1617-Q1'!$B$1:$HA$1000,B388,FALSE),INDIRECT("'" &amp; $C$1 &amp; "'!" &amp; C388))="","",IF($I$1&lt;&gt;'GMPP Return'!$F$25,HLOOKUP('GMPP Return'!$C$25,'[5]1617-Q1'!$B$1:$HA$1000,B388,FALSE),INDIRECT("'" &amp; $C$1 &amp; "'!" &amp; C388)))</f>
        <v>#N/A</v>
      </c>
      <c r="J388" s="1078"/>
      <c r="K388" s="708"/>
      <c r="L388" s="709"/>
      <c r="M388" s="302"/>
      <c r="N388" s="348"/>
    </row>
    <row r="389" spans="1:14" ht="24.75" hidden="1" customHeight="1" x14ac:dyDescent="0.25">
      <c r="A389" s="247" t="s">
        <v>863</v>
      </c>
      <c r="B389" s="154">
        <v>387</v>
      </c>
      <c r="C389" s="155" t="s">
        <v>1512</v>
      </c>
      <c r="D389" s="155" t="s">
        <v>2303</v>
      </c>
      <c r="E389" s="155" t="s">
        <v>2303</v>
      </c>
      <c r="F389" s="155" t="s">
        <v>2303</v>
      </c>
      <c r="G389" s="463" t="s">
        <v>2303</v>
      </c>
      <c r="H389" s="804"/>
      <c r="I389" s="1037" t="e">
        <f ca="1">IF(IF($I$1&lt;&gt;'GMPP Return'!$F$25,HLOOKUP('GMPP Return'!$C$25,'[5]1617-Q1'!$B$1:$HA$1000,B389,FALSE),INDIRECT("'" &amp; $C$1 &amp; "'!" &amp; C389))="","",IF($I$1&lt;&gt;'GMPP Return'!$F$25,HLOOKUP('GMPP Return'!$C$25,'[5]1617-Q1'!$B$1:$HA$1000,B389,FALSE),INDIRECT("'" &amp; $C$1 &amp; "'!" &amp; C389)))</f>
        <v>#N/A</v>
      </c>
      <c r="J389" s="1078"/>
      <c r="K389" s="708"/>
      <c r="L389" s="709"/>
      <c r="M389" s="302"/>
      <c r="N389" s="348"/>
    </row>
    <row r="390" spans="1:14" ht="24.75" hidden="1" customHeight="1" x14ac:dyDescent="0.25">
      <c r="A390" s="247" t="s">
        <v>864</v>
      </c>
      <c r="B390" s="154">
        <v>388</v>
      </c>
      <c r="C390" s="155" t="s">
        <v>1513</v>
      </c>
      <c r="D390" s="155" t="s">
        <v>2303</v>
      </c>
      <c r="E390" s="155" t="s">
        <v>2303</v>
      </c>
      <c r="F390" s="155" t="s">
        <v>2303</v>
      </c>
      <c r="G390" s="463" t="s">
        <v>2303</v>
      </c>
      <c r="H390" s="804"/>
      <c r="I390" s="1037" t="e">
        <f ca="1">IF(IF($I$1&lt;&gt;'GMPP Return'!$F$25,HLOOKUP('GMPP Return'!$C$25,'[5]1617-Q1'!$B$1:$HA$1000,B390,FALSE),INDIRECT("'" &amp; $C$1 &amp; "'!" &amp; C390))="","",IF($I$1&lt;&gt;'GMPP Return'!$F$25,HLOOKUP('GMPP Return'!$C$25,'[5]1617-Q1'!$B$1:$HA$1000,B390,FALSE),INDIRECT("'" &amp; $C$1 &amp; "'!" &amp; C390)))</f>
        <v>#N/A</v>
      </c>
      <c r="J390" s="1078"/>
      <c r="K390" s="708"/>
      <c r="L390" s="709"/>
      <c r="M390" s="302"/>
      <c r="N390" s="348"/>
    </row>
    <row r="391" spans="1:14" ht="24.75" hidden="1" customHeight="1" x14ac:dyDescent="0.25">
      <c r="A391" s="247" t="s">
        <v>865</v>
      </c>
      <c r="B391" s="154">
        <v>389</v>
      </c>
      <c r="C391" s="155" t="s">
        <v>1514</v>
      </c>
      <c r="D391" s="154" t="s">
        <v>2303</v>
      </c>
      <c r="E391" s="154" t="s">
        <v>2303</v>
      </c>
      <c r="F391" s="154" t="s">
        <v>2303</v>
      </c>
      <c r="G391" s="505" t="s">
        <v>2303</v>
      </c>
      <c r="H391" s="804"/>
      <c r="I391" s="1037" t="e">
        <f ca="1">IF(IF($I$1&lt;&gt;'GMPP Return'!$F$25,HLOOKUP('GMPP Return'!$C$25,'[5]1617-Q1'!$B$1:$HA$1000,B391,FALSE),INDIRECT("'" &amp; $C$1 &amp; "'!" &amp; C391))="","",IF($I$1&lt;&gt;'GMPP Return'!$F$25,HLOOKUP('GMPP Return'!$C$25,'[5]1617-Q1'!$B$1:$HA$1000,B391,FALSE),INDIRECT("'" &amp; $C$1 &amp; "'!" &amp; C391)))</f>
        <v>#N/A</v>
      </c>
      <c r="J391" s="1077"/>
      <c r="K391" s="706"/>
      <c r="L391" s="707"/>
      <c r="M391" s="302"/>
      <c r="N391" s="348"/>
    </row>
    <row r="392" spans="1:14" s="330" customFormat="1" ht="24.75" hidden="1" customHeight="1" x14ac:dyDescent="0.25">
      <c r="A392" s="381" t="s">
        <v>866</v>
      </c>
      <c r="B392" s="382">
        <v>390</v>
      </c>
      <c r="C392" s="383" t="s">
        <v>1515</v>
      </c>
      <c r="D392" s="382" t="s">
        <v>2303</v>
      </c>
      <c r="E392" s="382" t="s">
        <v>2303</v>
      </c>
      <c r="F392" s="382" t="s">
        <v>2303</v>
      </c>
      <c r="G392" s="505" t="s">
        <v>2303</v>
      </c>
      <c r="H392" s="804"/>
      <c r="I392" s="1037" t="e">
        <f ca="1">IF(IF($I$1&lt;&gt;'GMPP Return'!$F$25,HLOOKUP('GMPP Return'!$C$25,'[5]1617-Q1'!$B$1:$HA$1000,B392,FALSE),INDIRECT("'" &amp; $C$1 &amp; "'!" &amp; C392))="","",IF($I$1&lt;&gt;'GMPP Return'!$F$25,HLOOKUP('GMPP Return'!$C$25,'[5]1617-Q1'!$B$1:$HA$1000,B392,FALSE),INDIRECT("'" &amp; $C$1 &amp; "'!" &amp; C392)))</f>
        <v>#N/A</v>
      </c>
      <c r="J392" s="1077"/>
      <c r="K392" s="706"/>
      <c r="L392" s="707"/>
      <c r="M392" s="171"/>
      <c r="N392" s="348"/>
    </row>
    <row r="393" spans="1:14" s="330" customFormat="1" ht="24.75" hidden="1" customHeight="1" x14ac:dyDescent="0.25">
      <c r="A393" s="381" t="s">
        <v>867</v>
      </c>
      <c r="B393" s="382">
        <v>391</v>
      </c>
      <c r="C393" s="383" t="s">
        <v>1516</v>
      </c>
      <c r="D393" s="382" t="s">
        <v>2303</v>
      </c>
      <c r="E393" s="382" t="s">
        <v>2303</v>
      </c>
      <c r="F393" s="382" t="s">
        <v>2303</v>
      </c>
      <c r="G393" s="505" t="s">
        <v>2303</v>
      </c>
      <c r="H393" s="804"/>
      <c r="I393" s="1037" t="e">
        <f ca="1">IF(IF($I$1&lt;&gt;'GMPP Return'!$F$25,HLOOKUP('GMPP Return'!$C$25,'[5]1617-Q1'!$B$1:$HA$1000,B393,FALSE),INDIRECT("'" &amp; $C$1 &amp; "'!" &amp; C393))="","",IF($I$1&lt;&gt;'GMPP Return'!$F$25,HLOOKUP('GMPP Return'!$C$25,'[5]1617-Q1'!$B$1:$HA$1000,B393,FALSE),INDIRECT("'" &amp; $C$1 &amp; "'!" &amp; C393)))</f>
        <v>#N/A</v>
      </c>
      <c r="J393" s="1077"/>
      <c r="K393" s="706"/>
      <c r="L393" s="707"/>
      <c r="M393" s="171"/>
      <c r="N393" s="348"/>
    </row>
    <row r="394" spans="1:14" ht="24.75" hidden="1" customHeight="1" x14ac:dyDescent="0.25">
      <c r="A394" s="247" t="s">
        <v>868</v>
      </c>
      <c r="B394" s="154">
        <v>392</v>
      </c>
      <c r="C394" s="155" t="s">
        <v>1517</v>
      </c>
      <c r="D394" s="155" t="s">
        <v>2303</v>
      </c>
      <c r="E394" s="155" t="s">
        <v>2303</v>
      </c>
      <c r="F394" s="155" t="s">
        <v>2303</v>
      </c>
      <c r="G394" s="463" t="s">
        <v>2303</v>
      </c>
      <c r="H394" s="804"/>
      <c r="I394" s="1037" t="e">
        <f ca="1">IF(IF($I$1&lt;&gt;'GMPP Return'!$F$25,HLOOKUP('GMPP Return'!$C$25,'[5]1617-Q1'!$B$1:$HA$1000,B394,FALSE),INDIRECT("'" &amp; $C$1 &amp; "'!" &amp; C394))="","",IF($I$1&lt;&gt;'GMPP Return'!$F$25,HLOOKUP('GMPP Return'!$C$25,'[5]1617-Q1'!$B$1:$HA$1000,B394,FALSE),INDIRECT("'" &amp; $C$1 &amp; "'!" &amp; C394)))</f>
        <v>#N/A</v>
      </c>
      <c r="J394" s="1078"/>
      <c r="K394" s="708"/>
      <c r="L394" s="709"/>
      <c r="M394" s="302"/>
      <c r="N394" s="348"/>
    </row>
    <row r="395" spans="1:14" ht="24.75" hidden="1" customHeight="1" x14ac:dyDescent="0.25">
      <c r="A395" s="247" t="s">
        <v>869</v>
      </c>
      <c r="B395" s="154">
        <v>393</v>
      </c>
      <c r="C395" s="155" t="s">
        <v>1518</v>
      </c>
      <c r="D395" s="155" t="s">
        <v>2303</v>
      </c>
      <c r="E395" s="155" t="s">
        <v>2303</v>
      </c>
      <c r="F395" s="155" t="s">
        <v>2303</v>
      </c>
      <c r="G395" s="463" t="s">
        <v>2303</v>
      </c>
      <c r="H395" s="804"/>
      <c r="I395" s="1037" t="e">
        <f ca="1">IF(IF($I$1&lt;&gt;'GMPP Return'!$F$25,HLOOKUP('GMPP Return'!$C$25,'[5]1617-Q1'!$B$1:$HA$1000,B395,FALSE),INDIRECT("'" &amp; $C$1 &amp; "'!" &amp; C395))="","",IF($I$1&lt;&gt;'GMPP Return'!$F$25,HLOOKUP('GMPP Return'!$C$25,'[5]1617-Q1'!$B$1:$HA$1000,B395,FALSE),INDIRECT("'" &amp; $C$1 &amp; "'!" &amp; C395)))</f>
        <v>#N/A</v>
      </c>
      <c r="J395" s="1078"/>
      <c r="K395" s="708"/>
      <c r="L395" s="709"/>
      <c r="M395" s="302"/>
      <c r="N395" s="348"/>
    </row>
    <row r="396" spans="1:14" ht="24.75" hidden="1" customHeight="1" x14ac:dyDescent="0.25">
      <c r="A396" s="247" t="s">
        <v>870</v>
      </c>
      <c r="B396" s="154">
        <v>394</v>
      </c>
      <c r="C396" s="155" t="s">
        <v>1519</v>
      </c>
      <c r="D396" s="155" t="s">
        <v>2303</v>
      </c>
      <c r="E396" s="155" t="s">
        <v>2303</v>
      </c>
      <c r="F396" s="155" t="s">
        <v>2303</v>
      </c>
      <c r="G396" s="463" t="s">
        <v>2303</v>
      </c>
      <c r="H396" s="804"/>
      <c r="I396" s="1037" t="e">
        <f ca="1">IF(IF($I$1&lt;&gt;'GMPP Return'!$F$25,HLOOKUP('GMPP Return'!$C$25,'[5]1617-Q1'!$B$1:$HA$1000,B396,FALSE),INDIRECT("'" &amp; $C$1 &amp; "'!" &amp; C396))="","",IF($I$1&lt;&gt;'GMPP Return'!$F$25,HLOOKUP('GMPP Return'!$C$25,'[5]1617-Q1'!$B$1:$HA$1000,B396,FALSE),INDIRECT("'" &amp; $C$1 &amp; "'!" &amp; C396)))</f>
        <v>#N/A</v>
      </c>
      <c r="J396" s="1078"/>
      <c r="K396" s="708"/>
      <c r="L396" s="709"/>
      <c r="M396" s="302"/>
      <c r="N396" s="348"/>
    </row>
    <row r="397" spans="1:14" ht="24.75" hidden="1" customHeight="1" x14ac:dyDescent="0.25">
      <c r="A397" s="247" t="s">
        <v>871</v>
      </c>
      <c r="B397" s="154">
        <v>395</v>
      </c>
      <c r="C397" s="155" t="s">
        <v>1520</v>
      </c>
      <c r="D397" s="154" t="s">
        <v>2303</v>
      </c>
      <c r="E397" s="154" t="s">
        <v>2303</v>
      </c>
      <c r="F397" s="154" t="s">
        <v>2303</v>
      </c>
      <c r="G397" s="505" t="s">
        <v>2303</v>
      </c>
      <c r="H397" s="804"/>
      <c r="I397" s="1037" t="e">
        <f ca="1">IF(IF($I$1&lt;&gt;'GMPP Return'!$F$25,HLOOKUP('GMPP Return'!$C$25,'[5]1617-Q1'!$B$1:$HA$1000,B397,FALSE),INDIRECT("'" &amp; $C$1 &amp; "'!" &amp; C397))="","",IF($I$1&lt;&gt;'GMPP Return'!$F$25,HLOOKUP('GMPP Return'!$C$25,'[5]1617-Q1'!$B$1:$HA$1000,B397,FALSE),INDIRECT("'" &amp; $C$1 &amp; "'!" &amp; C397)))</f>
        <v>#N/A</v>
      </c>
      <c r="J397" s="1077"/>
      <c r="K397" s="706"/>
      <c r="L397" s="707"/>
      <c r="M397" s="302"/>
      <c r="N397" s="348"/>
    </row>
    <row r="398" spans="1:14" s="330" customFormat="1" ht="24.75" hidden="1" customHeight="1" x14ac:dyDescent="0.25">
      <c r="A398" s="381" t="s">
        <v>872</v>
      </c>
      <c r="B398" s="382">
        <v>396</v>
      </c>
      <c r="C398" s="383" t="s">
        <v>1521</v>
      </c>
      <c r="D398" s="382" t="s">
        <v>2303</v>
      </c>
      <c r="E398" s="382" t="s">
        <v>2303</v>
      </c>
      <c r="F398" s="382" t="s">
        <v>2303</v>
      </c>
      <c r="G398" s="505" t="s">
        <v>2303</v>
      </c>
      <c r="H398" s="804"/>
      <c r="I398" s="1037" t="e">
        <f ca="1">IF(IF($I$1&lt;&gt;'GMPP Return'!$F$25,HLOOKUP('GMPP Return'!$C$25,'[5]1617-Q1'!$B$1:$HA$1000,B398,FALSE),INDIRECT("'" &amp; $C$1 &amp; "'!" &amp; C398))="","",IF($I$1&lt;&gt;'GMPP Return'!$F$25,HLOOKUP('GMPP Return'!$C$25,'[5]1617-Q1'!$B$1:$HA$1000,B398,FALSE),INDIRECT("'" &amp; $C$1 &amp; "'!" &amp; C398)))</f>
        <v>#N/A</v>
      </c>
      <c r="J398" s="1077"/>
      <c r="K398" s="706"/>
      <c r="L398" s="707"/>
      <c r="M398" s="171"/>
      <c r="N398" s="348"/>
    </row>
    <row r="399" spans="1:14" s="330" customFormat="1" ht="24.75" hidden="1" customHeight="1" x14ac:dyDescent="0.25">
      <c r="A399" s="381" t="s">
        <v>873</v>
      </c>
      <c r="B399" s="382">
        <v>397</v>
      </c>
      <c r="C399" s="383" t="s">
        <v>1522</v>
      </c>
      <c r="D399" s="382" t="s">
        <v>2303</v>
      </c>
      <c r="E399" s="382" t="s">
        <v>2303</v>
      </c>
      <c r="F399" s="382" t="s">
        <v>2303</v>
      </c>
      <c r="G399" s="505" t="s">
        <v>2303</v>
      </c>
      <c r="H399" s="804"/>
      <c r="I399" s="1037" t="e">
        <f ca="1">IF(IF($I$1&lt;&gt;'GMPP Return'!$F$25,HLOOKUP('GMPP Return'!$C$25,'[5]1617-Q1'!$B$1:$HA$1000,B399,FALSE),INDIRECT("'" &amp; $C$1 &amp; "'!" &amp; C399))="","",IF($I$1&lt;&gt;'GMPP Return'!$F$25,HLOOKUP('GMPP Return'!$C$25,'[5]1617-Q1'!$B$1:$HA$1000,B399,FALSE),INDIRECT("'" &amp; $C$1 &amp; "'!" &amp; C399)))</f>
        <v>#N/A</v>
      </c>
      <c r="J399" s="1077"/>
      <c r="K399" s="706"/>
      <c r="L399" s="707"/>
      <c r="M399" s="171"/>
      <c r="N399" s="348"/>
    </row>
    <row r="400" spans="1:14" ht="24.75" hidden="1" customHeight="1" x14ac:dyDescent="0.25">
      <c r="A400" s="247" t="s">
        <v>874</v>
      </c>
      <c r="B400" s="154">
        <v>398</v>
      </c>
      <c r="C400" s="155" t="s">
        <v>1523</v>
      </c>
      <c r="D400" s="155" t="s">
        <v>2303</v>
      </c>
      <c r="E400" s="155" t="s">
        <v>2303</v>
      </c>
      <c r="F400" s="155" t="s">
        <v>2303</v>
      </c>
      <c r="G400" s="463" t="s">
        <v>2303</v>
      </c>
      <c r="H400" s="804"/>
      <c r="I400" s="1037" t="e">
        <f ca="1">IF(IF($I$1&lt;&gt;'GMPP Return'!$F$25,HLOOKUP('GMPP Return'!$C$25,'[5]1617-Q1'!$B$1:$HA$1000,B400,FALSE),INDIRECT("'" &amp; $C$1 &amp; "'!" &amp; C400))="","",IF($I$1&lt;&gt;'GMPP Return'!$F$25,HLOOKUP('GMPP Return'!$C$25,'[5]1617-Q1'!$B$1:$HA$1000,B400,FALSE),INDIRECT("'" &amp; $C$1 &amp; "'!" &amp; C400)))</f>
        <v>#N/A</v>
      </c>
      <c r="J400" s="1078"/>
      <c r="K400" s="708"/>
      <c r="L400" s="709"/>
      <c r="M400" s="302"/>
      <c r="N400" s="348"/>
    </row>
    <row r="401" spans="1:14" ht="24.75" hidden="1" customHeight="1" x14ac:dyDescent="0.25">
      <c r="A401" s="247" t="s">
        <v>875</v>
      </c>
      <c r="B401" s="154">
        <v>399</v>
      </c>
      <c r="C401" s="155" t="s">
        <v>1524</v>
      </c>
      <c r="D401" s="155" t="s">
        <v>2303</v>
      </c>
      <c r="E401" s="155" t="s">
        <v>2303</v>
      </c>
      <c r="F401" s="155" t="s">
        <v>2303</v>
      </c>
      <c r="G401" s="463" t="s">
        <v>2303</v>
      </c>
      <c r="H401" s="804"/>
      <c r="I401" s="1037" t="e">
        <f ca="1">IF(IF($I$1&lt;&gt;'GMPP Return'!$F$25,HLOOKUP('GMPP Return'!$C$25,'[5]1617-Q1'!$B$1:$HA$1000,B401,FALSE),INDIRECT("'" &amp; $C$1 &amp; "'!" &amp; C401))="","",IF($I$1&lt;&gt;'GMPP Return'!$F$25,HLOOKUP('GMPP Return'!$C$25,'[5]1617-Q1'!$B$1:$HA$1000,B401,FALSE),INDIRECT("'" &amp; $C$1 &amp; "'!" &amp; C401)))</f>
        <v>#N/A</v>
      </c>
      <c r="J401" s="1078"/>
      <c r="K401" s="708"/>
      <c r="L401" s="709"/>
      <c r="M401" s="302"/>
      <c r="N401" s="348"/>
    </row>
    <row r="402" spans="1:14" ht="24.75" hidden="1" customHeight="1" x14ac:dyDescent="0.25">
      <c r="A402" s="247" t="s">
        <v>876</v>
      </c>
      <c r="B402" s="154">
        <v>400</v>
      </c>
      <c r="C402" s="155" t="s">
        <v>1525</v>
      </c>
      <c r="D402" s="155" t="s">
        <v>2303</v>
      </c>
      <c r="E402" s="155" t="s">
        <v>2303</v>
      </c>
      <c r="F402" s="155" t="s">
        <v>2303</v>
      </c>
      <c r="G402" s="463" t="s">
        <v>2303</v>
      </c>
      <c r="H402" s="804"/>
      <c r="I402" s="1037" t="e">
        <f ca="1">IF(IF($I$1&lt;&gt;'GMPP Return'!$F$25,HLOOKUP('GMPP Return'!$C$25,'[5]1617-Q1'!$B$1:$HA$1000,B402,FALSE),INDIRECT("'" &amp; $C$1 &amp; "'!" &amp; C402))="","",IF($I$1&lt;&gt;'GMPP Return'!$F$25,HLOOKUP('GMPP Return'!$C$25,'[5]1617-Q1'!$B$1:$HA$1000,B402,FALSE),INDIRECT("'" &amp; $C$1 &amp; "'!" &amp; C402)))</f>
        <v>#N/A</v>
      </c>
      <c r="J402" s="1078"/>
      <c r="K402" s="708"/>
      <c r="L402" s="709"/>
      <c r="M402" s="302"/>
      <c r="N402" s="348"/>
    </row>
    <row r="403" spans="1:14" ht="24.75" hidden="1" customHeight="1" x14ac:dyDescent="0.25">
      <c r="A403" s="247" t="s">
        <v>877</v>
      </c>
      <c r="B403" s="154">
        <v>401</v>
      </c>
      <c r="C403" s="155" t="s">
        <v>1526</v>
      </c>
      <c r="D403" s="154" t="s">
        <v>2303</v>
      </c>
      <c r="E403" s="154" t="s">
        <v>2303</v>
      </c>
      <c r="F403" s="154" t="s">
        <v>2303</v>
      </c>
      <c r="G403" s="505" t="s">
        <v>2303</v>
      </c>
      <c r="H403" s="804"/>
      <c r="I403" s="1037" t="e">
        <f ca="1">IF(IF($I$1&lt;&gt;'GMPP Return'!$F$25,HLOOKUP('GMPP Return'!$C$25,'[5]1617-Q1'!$B$1:$HA$1000,B403,FALSE),INDIRECT("'" &amp; $C$1 &amp; "'!" &amp; C403))="","",IF($I$1&lt;&gt;'GMPP Return'!$F$25,HLOOKUP('GMPP Return'!$C$25,'[5]1617-Q1'!$B$1:$HA$1000,B403,FALSE),INDIRECT("'" &amp; $C$1 &amp; "'!" &amp; C403)))</f>
        <v>#N/A</v>
      </c>
      <c r="J403" s="1077"/>
      <c r="K403" s="706"/>
      <c r="L403" s="707"/>
      <c r="M403" s="302"/>
      <c r="N403" s="348"/>
    </row>
    <row r="404" spans="1:14" s="330" customFormat="1" ht="24.75" hidden="1" customHeight="1" x14ac:dyDescent="0.25">
      <c r="A404" s="381" t="s">
        <v>878</v>
      </c>
      <c r="B404" s="382">
        <v>402</v>
      </c>
      <c r="C404" s="383" t="s">
        <v>1527</v>
      </c>
      <c r="D404" s="382" t="s">
        <v>2303</v>
      </c>
      <c r="E404" s="382" t="s">
        <v>2303</v>
      </c>
      <c r="F404" s="382" t="s">
        <v>2303</v>
      </c>
      <c r="G404" s="505" t="s">
        <v>2303</v>
      </c>
      <c r="H404" s="804"/>
      <c r="I404" s="1037" t="e">
        <f ca="1">IF(IF($I$1&lt;&gt;'GMPP Return'!$F$25,HLOOKUP('GMPP Return'!$C$25,'[5]1617-Q1'!$B$1:$HA$1000,B404,FALSE),INDIRECT("'" &amp; $C$1 &amp; "'!" &amp; C404))="","",IF($I$1&lt;&gt;'GMPP Return'!$F$25,HLOOKUP('GMPP Return'!$C$25,'[5]1617-Q1'!$B$1:$HA$1000,B404,FALSE),INDIRECT("'" &amp; $C$1 &amp; "'!" &amp; C404)))</f>
        <v>#N/A</v>
      </c>
      <c r="J404" s="1077"/>
      <c r="K404" s="706"/>
      <c r="L404" s="707"/>
      <c r="M404" s="171"/>
      <c r="N404" s="348"/>
    </row>
    <row r="405" spans="1:14" s="330" customFormat="1" ht="24.75" hidden="1" customHeight="1" x14ac:dyDescent="0.25">
      <c r="A405" s="381" t="s">
        <v>879</v>
      </c>
      <c r="B405" s="382">
        <v>403</v>
      </c>
      <c r="C405" s="383" t="s">
        <v>1528</v>
      </c>
      <c r="D405" s="382" t="s">
        <v>2303</v>
      </c>
      <c r="E405" s="382" t="s">
        <v>2303</v>
      </c>
      <c r="F405" s="382" t="s">
        <v>2303</v>
      </c>
      <c r="G405" s="505" t="s">
        <v>2303</v>
      </c>
      <c r="H405" s="804"/>
      <c r="I405" s="1037" t="e">
        <f ca="1">IF(IF($I$1&lt;&gt;'GMPP Return'!$F$25,HLOOKUP('GMPP Return'!$C$25,'[5]1617-Q1'!$B$1:$HA$1000,B405,FALSE),INDIRECT("'" &amp; $C$1 &amp; "'!" &amp; C405))="","",IF($I$1&lt;&gt;'GMPP Return'!$F$25,HLOOKUP('GMPP Return'!$C$25,'[5]1617-Q1'!$B$1:$HA$1000,B405,FALSE),INDIRECT("'" &amp; $C$1 &amp; "'!" &amp; C405)))</f>
        <v>#N/A</v>
      </c>
      <c r="J405" s="1077"/>
      <c r="K405" s="706"/>
      <c r="L405" s="707"/>
      <c r="M405" s="171"/>
      <c r="N405" s="348"/>
    </row>
    <row r="406" spans="1:14" ht="24.75" hidden="1" customHeight="1" x14ac:dyDescent="0.25">
      <c r="A406" s="247" t="s">
        <v>880</v>
      </c>
      <c r="B406" s="154">
        <v>404</v>
      </c>
      <c r="C406" s="155" t="s">
        <v>1529</v>
      </c>
      <c r="D406" s="155" t="s">
        <v>2303</v>
      </c>
      <c r="E406" s="155" t="s">
        <v>2303</v>
      </c>
      <c r="F406" s="155" t="s">
        <v>2303</v>
      </c>
      <c r="G406" s="463" t="s">
        <v>2303</v>
      </c>
      <c r="H406" s="804"/>
      <c r="I406" s="1037" t="e">
        <f ca="1">IF(IF($I$1&lt;&gt;'GMPP Return'!$F$25,HLOOKUP('GMPP Return'!$C$25,'[5]1617-Q1'!$B$1:$HA$1000,B406,FALSE),INDIRECT("'" &amp; $C$1 &amp; "'!" &amp; C406))="","",IF($I$1&lt;&gt;'GMPP Return'!$F$25,HLOOKUP('GMPP Return'!$C$25,'[5]1617-Q1'!$B$1:$HA$1000,B406,FALSE),INDIRECT("'" &amp; $C$1 &amp; "'!" &amp; C406)))</f>
        <v>#N/A</v>
      </c>
      <c r="J406" s="1078"/>
      <c r="K406" s="708"/>
      <c r="L406" s="709"/>
      <c r="M406" s="302"/>
      <c r="N406" s="348"/>
    </row>
    <row r="407" spans="1:14" ht="24.75" hidden="1" customHeight="1" x14ac:dyDescent="0.25">
      <c r="A407" s="247" t="s">
        <v>881</v>
      </c>
      <c r="B407" s="154">
        <v>405</v>
      </c>
      <c r="C407" s="155" t="s">
        <v>1530</v>
      </c>
      <c r="D407" s="155" t="s">
        <v>2303</v>
      </c>
      <c r="E407" s="155" t="s">
        <v>2303</v>
      </c>
      <c r="F407" s="155" t="s">
        <v>2303</v>
      </c>
      <c r="G407" s="463" t="s">
        <v>2303</v>
      </c>
      <c r="H407" s="804"/>
      <c r="I407" s="1037" t="e">
        <f ca="1">IF(IF($I$1&lt;&gt;'GMPP Return'!$F$25,HLOOKUP('GMPP Return'!$C$25,'[5]1617-Q1'!$B$1:$HA$1000,B407,FALSE),INDIRECT("'" &amp; $C$1 &amp; "'!" &amp; C407))="","",IF($I$1&lt;&gt;'GMPP Return'!$F$25,HLOOKUP('GMPP Return'!$C$25,'[5]1617-Q1'!$B$1:$HA$1000,B407,FALSE),INDIRECT("'" &amp; $C$1 &amp; "'!" &amp; C407)))</f>
        <v>#N/A</v>
      </c>
      <c r="J407" s="1078"/>
      <c r="K407" s="708"/>
      <c r="L407" s="709"/>
      <c r="M407" s="302"/>
      <c r="N407" s="348"/>
    </row>
    <row r="408" spans="1:14" ht="24.75" hidden="1" customHeight="1" x14ac:dyDescent="0.25">
      <c r="A408" s="247" t="s">
        <v>882</v>
      </c>
      <c r="B408" s="154">
        <v>406</v>
      </c>
      <c r="C408" s="155" t="s">
        <v>1531</v>
      </c>
      <c r="D408" s="155" t="s">
        <v>2303</v>
      </c>
      <c r="E408" s="155" t="s">
        <v>2303</v>
      </c>
      <c r="F408" s="155" t="s">
        <v>2303</v>
      </c>
      <c r="G408" s="463" t="s">
        <v>2303</v>
      </c>
      <c r="H408" s="804"/>
      <c r="I408" s="1037" t="e">
        <f ca="1">IF(IF($I$1&lt;&gt;'GMPP Return'!$F$25,HLOOKUP('GMPP Return'!$C$25,'[5]1617-Q1'!$B$1:$HA$1000,B408,FALSE),INDIRECT("'" &amp; $C$1 &amp; "'!" &amp; C408))="","",IF($I$1&lt;&gt;'GMPP Return'!$F$25,HLOOKUP('GMPP Return'!$C$25,'[5]1617-Q1'!$B$1:$HA$1000,B408,FALSE),INDIRECT("'" &amp; $C$1 &amp; "'!" &amp; C408)))</f>
        <v>#N/A</v>
      </c>
      <c r="J408" s="1078"/>
      <c r="K408" s="708"/>
      <c r="L408" s="709"/>
      <c r="M408" s="302"/>
      <c r="N408" s="348"/>
    </row>
    <row r="409" spans="1:14" ht="24.75" hidden="1" customHeight="1" x14ac:dyDescent="0.25">
      <c r="A409" s="247" t="s">
        <v>883</v>
      </c>
      <c r="B409" s="154">
        <v>407</v>
      </c>
      <c r="C409" s="155" t="s">
        <v>1532</v>
      </c>
      <c r="D409" s="154" t="s">
        <v>2303</v>
      </c>
      <c r="E409" s="154" t="s">
        <v>2303</v>
      </c>
      <c r="F409" s="154" t="s">
        <v>2303</v>
      </c>
      <c r="G409" s="505" t="s">
        <v>2303</v>
      </c>
      <c r="H409" s="804"/>
      <c r="I409" s="1037" t="e">
        <f ca="1">IF(IF($I$1&lt;&gt;'GMPP Return'!$F$25,HLOOKUP('GMPP Return'!$C$25,'[5]1617-Q1'!$B$1:$HA$1000,B409,FALSE),INDIRECT("'" &amp; $C$1 &amp; "'!" &amp; C409))="","",IF($I$1&lt;&gt;'GMPP Return'!$F$25,HLOOKUP('GMPP Return'!$C$25,'[5]1617-Q1'!$B$1:$HA$1000,B409,FALSE),INDIRECT("'" &amp; $C$1 &amp; "'!" &amp; C409)))</f>
        <v>#N/A</v>
      </c>
      <c r="J409" s="1077"/>
      <c r="K409" s="706"/>
      <c r="L409" s="707"/>
      <c r="M409" s="302"/>
      <c r="N409" s="348"/>
    </row>
    <row r="410" spans="1:14" s="330" customFormat="1" ht="24.75" hidden="1" customHeight="1" x14ac:dyDescent="0.25">
      <c r="A410" s="381" t="s">
        <v>884</v>
      </c>
      <c r="B410" s="382">
        <v>408</v>
      </c>
      <c r="C410" s="383" t="s">
        <v>1533</v>
      </c>
      <c r="D410" s="382" t="s">
        <v>2303</v>
      </c>
      <c r="E410" s="382" t="s">
        <v>2303</v>
      </c>
      <c r="F410" s="382" t="s">
        <v>2303</v>
      </c>
      <c r="G410" s="505" t="s">
        <v>2303</v>
      </c>
      <c r="H410" s="804"/>
      <c r="I410" s="1037" t="e">
        <f ca="1">IF(IF($I$1&lt;&gt;'GMPP Return'!$F$25,HLOOKUP('GMPP Return'!$C$25,'[5]1617-Q1'!$B$1:$HA$1000,B410,FALSE),INDIRECT("'" &amp; $C$1 &amp; "'!" &amp; C410))="","",IF($I$1&lt;&gt;'GMPP Return'!$F$25,HLOOKUP('GMPP Return'!$C$25,'[5]1617-Q1'!$B$1:$HA$1000,B410,FALSE),INDIRECT("'" &amp; $C$1 &amp; "'!" &amp; C410)))</f>
        <v>#N/A</v>
      </c>
      <c r="J410" s="1077"/>
      <c r="K410" s="706"/>
      <c r="L410" s="707"/>
      <c r="M410" s="171"/>
      <c r="N410" s="348"/>
    </row>
    <row r="411" spans="1:14" s="330" customFormat="1" ht="24.75" hidden="1" customHeight="1" x14ac:dyDescent="0.25">
      <c r="A411" s="381" t="s">
        <v>885</v>
      </c>
      <c r="B411" s="382">
        <v>409</v>
      </c>
      <c r="C411" s="383" t="s">
        <v>1534</v>
      </c>
      <c r="D411" s="382" t="s">
        <v>2303</v>
      </c>
      <c r="E411" s="382" t="s">
        <v>2303</v>
      </c>
      <c r="F411" s="382" t="s">
        <v>2303</v>
      </c>
      <c r="G411" s="505" t="s">
        <v>2303</v>
      </c>
      <c r="H411" s="804"/>
      <c r="I411" s="1037" t="e">
        <f ca="1">IF(IF($I$1&lt;&gt;'GMPP Return'!$F$25,HLOOKUP('GMPP Return'!$C$25,'[5]1617-Q1'!$B$1:$HA$1000,B411,FALSE),INDIRECT("'" &amp; $C$1 &amp; "'!" &amp; C411))="","",IF($I$1&lt;&gt;'GMPP Return'!$F$25,HLOOKUP('GMPP Return'!$C$25,'[5]1617-Q1'!$B$1:$HA$1000,B411,FALSE),INDIRECT("'" &amp; $C$1 &amp; "'!" &amp; C411)))</f>
        <v>#N/A</v>
      </c>
      <c r="J411" s="1077"/>
      <c r="K411" s="706"/>
      <c r="L411" s="707"/>
      <c r="M411" s="171"/>
      <c r="N411" s="348"/>
    </row>
    <row r="412" spans="1:14" ht="24.75" hidden="1" customHeight="1" x14ac:dyDescent="0.25">
      <c r="A412" s="247" t="s">
        <v>886</v>
      </c>
      <c r="B412" s="154">
        <v>410</v>
      </c>
      <c r="C412" s="155" t="s">
        <v>1535</v>
      </c>
      <c r="D412" s="155" t="s">
        <v>2303</v>
      </c>
      <c r="E412" s="155" t="s">
        <v>2303</v>
      </c>
      <c r="F412" s="155" t="s">
        <v>2303</v>
      </c>
      <c r="G412" s="463" t="s">
        <v>2303</v>
      </c>
      <c r="H412" s="804"/>
      <c r="I412" s="1037" t="e">
        <f ca="1">IF(IF($I$1&lt;&gt;'GMPP Return'!$F$25,HLOOKUP('GMPP Return'!$C$25,'[5]1617-Q1'!$B$1:$HA$1000,B412,FALSE),INDIRECT("'" &amp; $C$1 &amp; "'!" &amp; C412))="","",IF($I$1&lt;&gt;'GMPP Return'!$F$25,HLOOKUP('GMPP Return'!$C$25,'[5]1617-Q1'!$B$1:$HA$1000,B412,FALSE),INDIRECT("'" &amp; $C$1 &amp; "'!" &amp; C412)))</f>
        <v>#N/A</v>
      </c>
      <c r="J412" s="1078"/>
      <c r="K412" s="708"/>
      <c r="L412" s="709"/>
      <c r="M412" s="302"/>
      <c r="N412" s="348"/>
    </row>
    <row r="413" spans="1:14" ht="24.75" hidden="1" customHeight="1" x14ac:dyDescent="0.25">
      <c r="A413" s="247" t="s">
        <v>887</v>
      </c>
      <c r="B413" s="154">
        <v>411</v>
      </c>
      <c r="C413" s="155" t="s">
        <v>1536</v>
      </c>
      <c r="D413" s="155" t="s">
        <v>2303</v>
      </c>
      <c r="E413" s="155" t="s">
        <v>2303</v>
      </c>
      <c r="F413" s="155" t="s">
        <v>2303</v>
      </c>
      <c r="G413" s="463" t="s">
        <v>2303</v>
      </c>
      <c r="H413" s="804"/>
      <c r="I413" s="1037" t="e">
        <f ca="1">IF(IF($I$1&lt;&gt;'GMPP Return'!$F$25,HLOOKUP('GMPP Return'!$C$25,'[5]1617-Q1'!$B$1:$HA$1000,B413,FALSE),INDIRECT("'" &amp; $C$1 &amp; "'!" &amp; C413))="","",IF($I$1&lt;&gt;'GMPP Return'!$F$25,HLOOKUP('GMPP Return'!$C$25,'[5]1617-Q1'!$B$1:$HA$1000,B413,FALSE),INDIRECT("'" &amp; $C$1 &amp; "'!" &amp; C413)))</f>
        <v>#N/A</v>
      </c>
      <c r="J413" s="1078"/>
      <c r="K413" s="708"/>
      <c r="L413" s="709"/>
      <c r="M413" s="302"/>
      <c r="N413" s="348"/>
    </row>
    <row r="414" spans="1:14" ht="24.75" hidden="1" customHeight="1" x14ac:dyDescent="0.25">
      <c r="A414" s="247" t="s">
        <v>888</v>
      </c>
      <c r="B414" s="154">
        <v>412</v>
      </c>
      <c r="C414" s="155" t="s">
        <v>1537</v>
      </c>
      <c r="D414" s="155" t="s">
        <v>2303</v>
      </c>
      <c r="E414" s="155" t="s">
        <v>2303</v>
      </c>
      <c r="F414" s="155" t="s">
        <v>2303</v>
      </c>
      <c r="G414" s="463" t="s">
        <v>2303</v>
      </c>
      <c r="H414" s="804"/>
      <c r="I414" s="1037" t="e">
        <f ca="1">IF(IF($I$1&lt;&gt;'GMPP Return'!$F$25,HLOOKUP('GMPP Return'!$C$25,'[5]1617-Q1'!$B$1:$HA$1000,B414,FALSE),INDIRECT("'" &amp; $C$1 &amp; "'!" &amp; C414))="","",IF($I$1&lt;&gt;'GMPP Return'!$F$25,HLOOKUP('GMPP Return'!$C$25,'[5]1617-Q1'!$B$1:$HA$1000,B414,FALSE),INDIRECT("'" &amp; $C$1 &amp; "'!" &amp; C414)))</f>
        <v>#N/A</v>
      </c>
      <c r="J414" s="1078"/>
      <c r="K414" s="708"/>
      <c r="L414" s="709"/>
      <c r="M414" s="302"/>
      <c r="N414" s="348"/>
    </row>
    <row r="415" spans="1:14" ht="24.75" hidden="1" customHeight="1" x14ac:dyDescent="0.25">
      <c r="A415" s="247" t="s">
        <v>889</v>
      </c>
      <c r="B415" s="154">
        <v>413</v>
      </c>
      <c r="C415" s="155" t="s">
        <v>1538</v>
      </c>
      <c r="D415" s="154" t="s">
        <v>2303</v>
      </c>
      <c r="E415" s="154" t="s">
        <v>2303</v>
      </c>
      <c r="F415" s="154" t="s">
        <v>2303</v>
      </c>
      <c r="G415" s="505" t="s">
        <v>2303</v>
      </c>
      <c r="H415" s="804"/>
      <c r="I415" s="1037" t="e">
        <f ca="1">IF(IF($I$1&lt;&gt;'GMPP Return'!$F$25,HLOOKUP('GMPP Return'!$C$25,'[5]1617-Q1'!$B$1:$HA$1000,B415,FALSE),INDIRECT("'" &amp; $C$1 &amp; "'!" &amp; C415))="","",IF($I$1&lt;&gt;'GMPP Return'!$F$25,HLOOKUP('GMPP Return'!$C$25,'[5]1617-Q1'!$B$1:$HA$1000,B415,FALSE),INDIRECT("'" &amp; $C$1 &amp; "'!" &amp; C415)))</f>
        <v>#N/A</v>
      </c>
      <c r="J415" s="1077"/>
      <c r="K415" s="706"/>
      <c r="L415" s="707"/>
      <c r="M415" s="302"/>
      <c r="N415" s="348"/>
    </row>
    <row r="416" spans="1:14" s="330" customFormat="1" ht="24.75" hidden="1" customHeight="1" x14ac:dyDescent="0.25">
      <c r="A416" s="381" t="s">
        <v>890</v>
      </c>
      <c r="B416" s="382">
        <v>414</v>
      </c>
      <c r="C416" s="383" t="s">
        <v>1539</v>
      </c>
      <c r="D416" s="382" t="s">
        <v>2303</v>
      </c>
      <c r="E416" s="382" t="s">
        <v>2303</v>
      </c>
      <c r="F416" s="382" t="s">
        <v>2303</v>
      </c>
      <c r="G416" s="505" t="s">
        <v>2303</v>
      </c>
      <c r="H416" s="804"/>
      <c r="I416" s="1037" t="e">
        <f ca="1">IF(IF($I$1&lt;&gt;'GMPP Return'!$F$25,HLOOKUP('GMPP Return'!$C$25,'[5]1617-Q1'!$B$1:$HA$1000,B416,FALSE),INDIRECT("'" &amp; $C$1 &amp; "'!" &amp; C416))="","",IF($I$1&lt;&gt;'GMPP Return'!$F$25,HLOOKUP('GMPP Return'!$C$25,'[5]1617-Q1'!$B$1:$HA$1000,B416,FALSE),INDIRECT("'" &amp; $C$1 &amp; "'!" &amp; C416)))</f>
        <v>#N/A</v>
      </c>
      <c r="J416" s="1077"/>
      <c r="K416" s="706"/>
      <c r="L416" s="707"/>
      <c r="M416" s="171"/>
      <c r="N416" s="348"/>
    </row>
    <row r="417" spans="1:14" s="330" customFormat="1" ht="24.75" hidden="1" customHeight="1" x14ac:dyDescent="0.25">
      <c r="A417" s="381" t="s">
        <v>891</v>
      </c>
      <c r="B417" s="382">
        <v>415</v>
      </c>
      <c r="C417" s="383" t="s">
        <v>1540</v>
      </c>
      <c r="D417" s="382" t="s">
        <v>2303</v>
      </c>
      <c r="E417" s="382" t="s">
        <v>2303</v>
      </c>
      <c r="F417" s="382" t="s">
        <v>2303</v>
      </c>
      <c r="G417" s="505" t="s">
        <v>2303</v>
      </c>
      <c r="H417" s="804"/>
      <c r="I417" s="1037" t="e">
        <f ca="1">IF(IF($I$1&lt;&gt;'GMPP Return'!$F$25,HLOOKUP('GMPP Return'!$C$25,'[5]1617-Q1'!$B$1:$HA$1000,B417,FALSE),INDIRECT("'" &amp; $C$1 &amp; "'!" &amp; C417))="","",IF($I$1&lt;&gt;'GMPP Return'!$F$25,HLOOKUP('GMPP Return'!$C$25,'[5]1617-Q1'!$B$1:$HA$1000,B417,FALSE),INDIRECT("'" &amp; $C$1 &amp; "'!" &amp; C417)))</f>
        <v>#N/A</v>
      </c>
      <c r="J417" s="1077"/>
      <c r="K417" s="706"/>
      <c r="L417" s="707"/>
      <c r="M417" s="171"/>
      <c r="N417" s="348"/>
    </row>
    <row r="418" spans="1:14" ht="24.75" hidden="1" customHeight="1" x14ac:dyDescent="0.25">
      <c r="A418" s="247" t="s">
        <v>892</v>
      </c>
      <c r="B418" s="154">
        <v>416</v>
      </c>
      <c r="C418" s="155" t="s">
        <v>1541</v>
      </c>
      <c r="D418" s="155" t="s">
        <v>2303</v>
      </c>
      <c r="E418" s="155" t="s">
        <v>2303</v>
      </c>
      <c r="F418" s="155" t="s">
        <v>2303</v>
      </c>
      <c r="G418" s="463" t="s">
        <v>2303</v>
      </c>
      <c r="H418" s="804"/>
      <c r="I418" s="1037" t="e">
        <f ca="1">IF(IF($I$1&lt;&gt;'GMPP Return'!$F$25,HLOOKUP('GMPP Return'!$C$25,'[5]1617-Q1'!$B$1:$HA$1000,B418,FALSE),INDIRECT("'" &amp; $C$1 &amp; "'!" &amp; C418))="","",IF($I$1&lt;&gt;'GMPP Return'!$F$25,HLOOKUP('GMPP Return'!$C$25,'[5]1617-Q1'!$B$1:$HA$1000,B418,FALSE),INDIRECT("'" &amp; $C$1 &amp; "'!" &amp; C418)))</f>
        <v>#N/A</v>
      </c>
      <c r="J418" s="1078"/>
      <c r="K418" s="708"/>
      <c r="L418" s="709"/>
      <c r="M418" s="302"/>
      <c r="N418" s="348"/>
    </row>
    <row r="419" spans="1:14" ht="24.75" hidden="1" customHeight="1" x14ac:dyDescent="0.25">
      <c r="A419" s="247" t="s">
        <v>893</v>
      </c>
      <c r="B419" s="154">
        <v>417</v>
      </c>
      <c r="C419" s="155" t="s">
        <v>1542</v>
      </c>
      <c r="D419" s="155" t="s">
        <v>2303</v>
      </c>
      <c r="E419" s="155" t="s">
        <v>2303</v>
      </c>
      <c r="F419" s="155" t="s">
        <v>2303</v>
      </c>
      <c r="G419" s="463" t="s">
        <v>2303</v>
      </c>
      <c r="H419" s="804"/>
      <c r="I419" s="1037" t="e">
        <f ca="1">IF(IF($I$1&lt;&gt;'GMPP Return'!$F$25,HLOOKUP('GMPP Return'!$C$25,'[5]1617-Q1'!$B$1:$HA$1000,B419,FALSE),INDIRECT("'" &amp; $C$1 &amp; "'!" &amp; C419))="","",IF($I$1&lt;&gt;'GMPP Return'!$F$25,HLOOKUP('GMPP Return'!$C$25,'[5]1617-Q1'!$B$1:$HA$1000,B419,FALSE),INDIRECT("'" &amp; $C$1 &amp; "'!" &amp; C419)))</f>
        <v>#N/A</v>
      </c>
      <c r="J419" s="1078"/>
      <c r="K419" s="708"/>
      <c r="L419" s="709"/>
      <c r="M419" s="302"/>
      <c r="N419" s="348"/>
    </row>
    <row r="420" spans="1:14" ht="24.75" hidden="1" customHeight="1" x14ac:dyDescent="0.25">
      <c r="A420" s="247" t="s">
        <v>894</v>
      </c>
      <c r="B420" s="154">
        <v>418</v>
      </c>
      <c r="C420" s="155" t="s">
        <v>1543</v>
      </c>
      <c r="D420" s="155" t="s">
        <v>2303</v>
      </c>
      <c r="E420" s="155" t="s">
        <v>2303</v>
      </c>
      <c r="F420" s="155" t="s">
        <v>2303</v>
      </c>
      <c r="G420" s="463" t="s">
        <v>2303</v>
      </c>
      <c r="H420" s="804"/>
      <c r="I420" s="1037" t="e">
        <f ca="1">IF(IF($I$1&lt;&gt;'GMPP Return'!$F$25,HLOOKUP('GMPP Return'!$C$25,'[5]1617-Q1'!$B$1:$HA$1000,B420,FALSE),INDIRECT("'" &amp; $C$1 &amp; "'!" &amp; C420))="","",IF($I$1&lt;&gt;'GMPP Return'!$F$25,HLOOKUP('GMPP Return'!$C$25,'[5]1617-Q1'!$B$1:$HA$1000,B420,FALSE),INDIRECT("'" &amp; $C$1 &amp; "'!" &amp; C420)))</f>
        <v>#N/A</v>
      </c>
      <c r="J420" s="1078"/>
      <c r="K420" s="708"/>
      <c r="L420" s="709"/>
      <c r="M420" s="302"/>
      <c r="N420" s="348"/>
    </row>
    <row r="421" spans="1:14" ht="24.75" hidden="1" customHeight="1" x14ac:dyDescent="0.25">
      <c r="A421" s="247" t="s">
        <v>895</v>
      </c>
      <c r="B421" s="154">
        <v>419</v>
      </c>
      <c r="C421" s="155" t="s">
        <v>1544</v>
      </c>
      <c r="D421" s="154" t="s">
        <v>2303</v>
      </c>
      <c r="E421" s="154" t="s">
        <v>2303</v>
      </c>
      <c r="F421" s="154" t="s">
        <v>2303</v>
      </c>
      <c r="G421" s="505" t="s">
        <v>2303</v>
      </c>
      <c r="H421" s="804"/>
      <c r="I421" s="1037" t="e">
        <f ca="1">IF(IF($I$1&lt;&gt;'GMPP Return'!$F$25,HLOOKUP('GMPP Return'!$C$25,'[5]1617-Q1'!$B$1:$HA$1000,B421,FALSE),INDIRECT("'" &amp; $C$1 &amp; "'!" &amp; C421))="","",IF($I$1&lt;&gt;'GMPP Return'!$F$25,HLOOKUP('GMPP Return'!$C$25,'[5]1617-Q1'!$B$1:$HA$1000,B421,FALSE),INDIRECT("'" &amp; $C$1 &amp; "'!" &amp; C421)))</f>
        <v>#N/A</v>
      </c>
      <c r="J421" s="1077"/>
      <c r="K421" s="706"/>
      <c r="L421" s="707"/>
      <c r="M421" s="302"/>
      <c r="N421" s="348"/>
    </row>
    <row r="422" spans="1:14" s="330" customFormat="1" ht="24.75" hidden="1" customHeight="1" x14ac:dyDescent="0.25">
      <c r="A422" s="381" t="s">
        <v>896</v>
      </c>
      <c r="B422" s="382">
        <v>420</v>
      </c>
      <c r="C422" s="383" t="s">
        <v>1832</v>
      </c>
      <c r="D422" s="382" t="s">
        <v>2303</v>
      </c>
      <c r="E422" s="382" t="s">
        <v>2303</v>
      </c>
      <c r="F422" s="382" t="s">
        <v>2303</v>
      </c>
      <c r="G422" s="505" t="s">
        <v>2303</v>
      </c>
      <c r="H422" s="804"/>
      <c r="I422" s="1037" t="e">
        <f ca="1">IF(IF($I$1&lt;&gt;'GMPP Return'!$F$25,HLOOKUP('GMPP Return'!$C$25,'[5]1617-Q1'!$B$1:$HA$1000,B422,FALSE),INDIRECT("'" &amp; $C$1 &amp; "'!" &amp; C422))="","",IF($I$1&lt;&gt;'GMPP Return'!$F$25,HLOOKUP('GMPP Return'!$C$25,'[5]1617-Q1'!$B$1:$HA$1000,B422,FALSE),INDIRECT("'" &amp; $C$1 &amp; "'!" &amp; C422)))</f>
        <v>#N/A</v>
      </c>
      <c r="J422" s="1077"/>
      <c r="K422" s="706"/>
      <c r="L422" s="707"/>
      <c r="M422" s="171"/>
      <c r="N422" s="348"/>
    </row>
    <row r="423" spans="1:14" s="330" customFormat="1" ht="24.75" hidden="1" customHeight="1" x14ac:dyDescent="0.25">
      <c r="A423" s="381" t="s">
        <v>897</v>
      </c>
      <c r="B423" s="382">
        <v>421</v>
      </c>
      <c r="C423" s="383" t="s">
        <v>1545</v>
      </c>
      <c r="D423" s="382" t="s">
        <v>2303</v>
      </c>
      <c r="E423" s="382" t="s">
        <v>2303</v>
      </c>
      <c r="F423" s="382" t="s">
        <v>2303</v>
      </c>
      <c r="G423" s="505" t="s">
        <v>2303</v>
      </c>
      <c r="H423" s="804"/>
      <c r="I423" s="1037" t="e">
        <f ca="1">IF(IF($I$1&lt;&gt;'GMPP Return'!$F$25,HLOOKUP('GMPP Return'!$C$25,'[5]1617-Q1'!$B$1:$HA$1000,B423,FALSE),INDIRECT("'" &amp; $C$1 &amp; "'!" &amp; C423))="","",IF($I$1&lt;&gt;'GMPP Return'!$F$25,HLOOKUP('GMPP Return'!$C$25,'[5]1617-Q1'!$B$1:$HA$1000,B423,FALSE),INDIRECT("'" &amp; $C$1 &amp; "'!" &amp; C423)))</f>
        <v>#N/A</v>
      </c>
      <c r="J423" s="1077"/>
      <c r="K423" s="706"/>
      <c r="L423" s="707"/>
      <c r="M423" s="171"/>
      <c r="N423" s="348"/>
    </row>
    <row r="424" spans="1:14" ht="24.75" hidden="1" customHeight="1" x14ac:dyDescent="0.25">
      <c r="A424" s="247" t="s">
        <v>898</v>
      </c>
      <c r="B424" s="154">
        <v>422</v>
      </c>
      <c r="C424" s="155" t="s">
        <v>1546</v>
      </c>
      <c r="D424" s="155" t="s">
        <v>2303</v>
      </c>
      <c r="E424" s="155" t="s">
        <v>2303</v>
      </c>
      <c r="F424" s="155" t="s">
        <v>2303</v>
      </c>
      <c r="G424" s="463" t="s">
        <v>2303</v>
      </c>
      <c r="H424" s="804"/>
      <c r="I424" s="1037" t="e">
        <f ca="1">IF(IF($I$1&lt;&gt;'GMPP Return'!$F$25,HLOOKUP('GMPP Return'!$C$25,'[5]1617-Q1'!$B$1:$HA$1000,B424,FALSE),INDIRECT("'" &amp; $C$1 &amp; "'!" &amp; C424))="","",IF($I$1&lt;&gt;'GMPP Return'!$F$25,HLOOKUP('GMPP Return'!$C$25,'[5]1617-Q1'!$B$1:$HA$1000,B424,FALSE),INDIRECT("'" &amp; $C$1 &amp; "'!" &amp; C424)))</f>
        <v>#N/A</v>
      </c>
      <c r="J424" s="1078"/>
      <c r="K424" s="708"/>
      <c r="L424" s="709"/>
      <c r="M424" s="302"/>
      <c r="N424" s="348"/>
    </row>
    <row r="425" spans="1:14" ht="24.75" hidden="1" customHeight="1" x14ac:dyDescent="0.25">
      <c r="A425" s="247" t="s">
        <v>899</v>
      </c>
      <c r="B425" s="154">
        <v>423</v>
      </c>
      <c r="C425" s="155" t="s">
        <v>1547</v>
      </c>
      <c r="D425" s="155" t="s">
        <v>2303</v>
      </c>
      <c r="E425" s="155" t="s">
        <v>2303</v>
      </c>
      <c r="F425" s="155" t="s">
        <v>2303</v>
      </c>
      <c r="G425" s="463" t="s">
        <v>2303</v>
      </c>
      <c r="H425" s="804"/>
      <c r="I425" s="1037" t="e">
        <f ca="1">IF(IF($I$1&lt;&gt;'GMPP Return'!$F$25,HLOOKUP('GMPP Return'!$C$25,'[5]1617-Q1'!$B$1:$HA$1000,B425,FALSE),INDIRECT("'" &amp; $C$1 &amp; "'!" &amp; C425))="","",IF($I$1&lt;&gt;'GMPP Return'!$F$25,HLOOKUP('GMPP Return'!$C$25,'[5]1617-Q1'!$B$1:$HA$1000,B425,FALSE),INDIRECT("'" &amp; $C$1 &amp; "'!" &amp; C425)))</f>
        <v>#N/A</v>
      </c>
      <c r="J425" s="1078"/>
      <c r="K425" s="708"/>
      <c r="L425" s="709"/>
      <c r="M425" s="302"/>
      <c r="N425" s="348"/>
    </row>
    <row r="426" spans="1:14" ht="24.75" hidden="1" customHeight="1" x14ac:dyDescent="0.25">
      <c r="A426" s="247" t="s">
        <v>900</v>
      </c>
      <c r="B426" s="154">
        <v>424</v>
      </c>
      <c r="C426" s="155" t="s">
        <v>1548</v>
      </c>
      <c r="D426" s="155" t="s">
        <v>2303</v>
      </c>
      <c r="E426" s="155" t="s">
        <v>2303</v>
      </c>
      <c r="F426" s="155" t="s">
        <v>2303</v>
      </c>
      <c r="G426" s="463" t="s">
        <v>2303</v>
      </c>
      <c r="H426" s="804"/>
      <c r="I426" s="1037" t="e">
        <f ca="1">IF(IF($I$1&lt;&gt;'GMPP Return'!$F$25,HLOOKUP('GMPP Return'!$C$25,'[5]1617-Q1'!$B$1:$HA$1000,B426,FALSE),INDIRECT("'" &amp; $C$1 &amp; "'!" &amp; C426))="","",IF($I$1&lt;&gt;'GMPP Return'!$F$25,HLOOKUP('GMPP Return'!$C$25,'[5]1617-Q1'!$B$1:$HA$1000,B426,FALSE),INDIRECT("'" &amp; $C$1 &amp; "'!" &amp; C426)))</f>
        <v>#N/A</v>
      </c>
      <c r="J426" s="1078"/>
      <c r="K426" s="708"/>
      <c r="L426" s="709"/>
      <c r="M426" s="302"/>
      <c r="N426" s="348"/>
    </row>
    <row r="427" spans="1:14" ht="24.75" hidden="1" customHeight="1" x14ac:dyDescent="0.25">
      <c r="A427" s="247" t="s">
        <v>901</v>
      </c>
      <c r="B427" s="154">
        <v>425</v>
      </c>
      <c r="C427" s="155" t="s">
        <v>1549</v>
      </c>
      <c r="D427" s="154" t="s">
        <v>2303</v>
      </c>
      <c r="E427" s="154" t="s">
        <v>2303</v>
      </c>
      <c r="F427" s="154" t="s">
        <v>2303</v>
      </c>
      <c r="G427" s="505" t="s">
        <v>2303</v>
      </c>
      <c r="H427" s="804"/>
      <c r="I427" s="1037" t="e">
        <f ca="1">IF(IF($I$1&lt;&gt;'GMPP Return'!$F$25,HLOOKUP('GMPP Return'!$C$25,'[5]1617-Q1'!$B$1:$HA$1000,B427,FALSE),INDIRECT("'" &amp; $C$1 &amp; "'!" &amp; C427))="","",IF($I$1&lt;&gt;'GMPP Return'!$F$25,HLOOKUP('GMPP Return'!$C$25,'[5]1617-Q1'!$B$1:$HA$1000,B427,FALSE),INDIRECT("'" &amp; $C$1 &amp; "'!" &amp; C427)))</f>
        <v>#N/A</v>
      </c>
      <c r="J427" s="1077"/>
      <c r="K427" s="706"/>
      <c r="L427" s="707"/>
      <c r="M427" s="302"/>
      <c r="N427" s="348"/>
    </row>
    <row r="428" spans="1:14" s="330" customFormat="1" ht="24.75" hidden="1" customHeight="1" x14ac:dyDescent="0.25">
      <c r="A428" s="381" t="s">
        <v>902</v>
      </c>
      <c r="B428" s="382">
        <v>426</v>
      </c>
      <c r="C428" s="383" t="s">
        <v>1550</v>
      </c>
      <c r="D428" s="382" t="s">
        <v>2303</v>
      </c>
      <c r="E428" s="382" t="s">
        <v>2303</v>
      </c>
      <c r="F428" s="382" t="s">
        <v>2303</v>
      </c>
      <c r="G428" s="505" t="s">
        <v>2303</v>
      </c>
      <c r="H428" s="804"/>
      <c r="I428" s="1037" t="e">
        <f ca="1">IF(IF($I$1&lt;&gt;'GMPP Return'!$F$25,HLOOKUP('GMPP Return'!$C$25,'[5]1617-Q1'!$B$1:$HA$1000,B428,FALSE),INDIRECT("'" &amp; $C$1 &amp; "'!" &amp; C428))="","",IF($I$1&lt;&gt;'GMPP Return'!$F$25,HLOOKUP('GMPP Return'!$C$25,'[5]1617-Q1'!$B$1:$HA$1000,B428,FALSE),INDIRECT("'" &amp; $C$1 &amp; "'!" &amp; C428)))</f>
        <v>#N/A</v>
      </c>
      <c r="J428" s="1077"/>
      <c r="K428" s="706"/>
      <c r="L428" s="707"/>
      <c r="M428" s="171"/>
      <c r="N428" s="348"/>
    </row>
    <row r="429" spans="1:14" s="330" customFormat="1" ht="24.75" hidden="1" customHeight="1" x14ac:dyDescent="0.25">
      <c r="A429" s="381" t="s">
        <v>903</v>
      </c>
      <c r="B429" s="382">
        <v>427</v>
      </c>
      <c r="C429" s="383" t="s">
        <v>1551</v>
      </c>
      <c r="D429" s="382" t="s">
        <v>2303</v>
      </c>
      <c r="E429" s="382" t="s">
        <v>2303</v>
      </c>
      <c r="F429" s="382" t="s">
        <v>2303</v>
      </c>
      <c r="G429" s="505" t="s">
        <v>2303</v>
      </c>
      <c r="H429" s="804"/>
      <c r="I429" s="1037" t="e">
        <f ca="1">IF(IF($I$1&lt;&gt;'GMPP Return'!$F$25,HLOOKUP('GMPP Return'!$C$25,'[5]1617-Q1'!$B$1:$HA$1000,B429,FALSE),INDIRECT("'" &amp; $C$1 &amp; "'!" &amp; C429))="","",IF($I$1&lt;&gt;'GMPP Return'!$F$25,HLOOKUP('GMPP Return'!$C$25,'[5]1617-Q1'!$B$1:$HA$1000,B429,FALSE),INDIRECT("'" &amp; $C$1 &amp; "'!" &amp; C429)))</f>
        <v>#N/A</v>
      </c>
      <c r="J429" s="1077"/>
      <c r="K429" s="706"/>
      <c r="L429" s="707"/>
      <c r="M429" s="171"/>
      <c r="N429" s="348"/>
    </row>
    <row r="430" spans="1:14" ht="24.75" hidden="1" customHeight="1" x14ac:dyDescent="0.25">
      <c r="A430" s="247" t="s">
        <v>904</v>
      </c>
      <c r="B430" s="154">
        <v>428</v>
      </c>
      <c r="C430" s="155" t="s">
        <v>1552</v>
      </c>
      <c r="D430" s="155" t="s">
        <v>2303</v>
      </c>
      <c r="E430" s="155" t="s">
        <v>2303</v>
      </c>
      <c r="F430" s="155" t="s">
        <v>2303</v>
      </c>
      <c r="G430" s="463" t="s">
        <v>2303</v>
      </c>
      <c r="H430" s="804"/>
      <c r="I430" s="1037" t="e">
        <f ca="1">IF(IF($I$1&lt;&gt;'GMPP Return'!$F$25,HLOOKUP('GMPP Return'!$C$25,'[5]1617-Q1'!$B$1:$HA$1000,B430,FALSE),INDIRECT("'" &amp; $C$1 &amp; "'!" &amp; C430))="","",IF($I$1&lt;&gt;'GMPP Return'!$F$25,HLOOKUP('GMPP Return'!$C$25,'[5]1617-Q1'!$B$1:$HA$1000,B430,FALSE),INDIRECT("'" &amp; $C$1 &amp; "'!" &amp; C430)))</f>
        <v>#N/A</v>
      </c>
      <c r="J430" s="1078"/>
      <c r="K430" s="708"/>
      <c r="L430" s="709"/>
      <c r="M430" s="302"/>
      <c r="N430" s="348"/>
    </row>
    <row r="431" spans="1:14" ht="24.75" hidden="1" customHeight="1" x14ac:dyDescent="0.25">
      <c r="A431" s="247" t="s">
        <v>905</v>
      </c>
      <c r="B431" s="154">
        <v>429</v>
      </c>
      <c r="C431" s="155" t="s">
        <v>1553</v>
      </c>
      <c r="D431" s="155" t="s">
        <v>2303</v>
      </c>
      <c r="E431" s="155" t="s">
        <v>2303</v>
      </c>
      <c r="F431" s="155" t="s">
        <v>2303</v>
      </c>
      <c r="G431" s="463" t="s">
        <v>2303</v>
      </c>
      <c r="H431" s="804"/>
      <c r="I431" s="1037" t="e">
        <f ca="1">IF(IF($I$1&lt;&gt;'GMPP Return'!$F$25,HLOOKUP('GMPP Return'!$C$25,'[5]1617-Q1'!$B$1:$HA$1000,B431,FALSE),INDIRECT("'" &amp; $C$1 &amp; "'!" &amp; C431))="","",IF($I$1&lt;&gt;'GMPP Return'!$F$25,HLOOKUP('GMPP Return'!$C$25,'[5]1617-Q1'!$B$1:$HA$1000,B431,FALSE),INDIRECT("'" &amp; $C$1 &amp; "'!" &amp; C431)))</f>
        <v>#N/A</v>
      </c>
      <c r="J431" s="1078"/>
      <c r="K431" s="708"/>
      <c r="L431" s="709"/>
      <c r="M431" s="302"/>
      <c r="N431" s="348"/>
    </row>
    <row r="432" spans="1:14" ht="24.75" hidden="1" customHeight="1" x14ac:dyDescent="0.25">
      <c r="A432" s="247" t="s">
        <v>906</v>
      </c>
      <c r="B432" s="154">
        <v>430</v>
      </c>
      <c r="C432" s="155" t="s">
        <v>1554</v>
      </c>
      <c r="D432" s="155" t="s">
        <v>2303</v>
      </c>
      <c r="E432" s="155" t="s">
        <v>2303</v>
      </c>
      <c r="F432" s="155" t="s">
        <v>2303</v>
      </c>
      <c r="G432" s="463" t="s">
        <v>2303</v>
      </c>
      <c r="H432" s="804"/>
      <c r="I432" s="1037" t="e">
        <f ca="1">IF(IF($I$1&lt;&gt;'GMPP Return'!$F$25,HLOOKUP('GMPP Return'!$C$25,'[5]1617-Q1'!$B$1:$HA$1000,B432,FALSE),INDIRECT("'" &amp; $C$1 &amp; "'!" &amp; C432))="","",IF($I$1&lt;&gt;'GMPP Return'!$F$25,HLOOKUP('GMPP Return'!$C$25,'[5]1617-Q1'!$B$1:$HA$1000,B432,FALSE),INDIRECT("'" &amp; $C$1 &amp; "'!" &amp; C432)))</f>
        <v>#N/A</v>
      </c>
      <c r="J432" s="1078"/>
      <c r="K432" s="708"/>
      <c r="L432" s="709"/>
      <c r="M432" s="302"/>
      <c r="N432" s="348"/>
    </row>
    <row r="433" spans="1:14" ht="24.75" hidden="1" customHeight="1" x14ac:dyDescent="0.25">
      <c r="A433" s="247" t="s">
        <v>907</v>
      </c>
      <c r="B433" s="154">
        <v>431</v>
      </c>
      <c r="C433" s="155" t="s">
        <v>1555</v>
      </c>
      <c r="D433" s="154" t="s">
        <v>2303</v>
      </c>
      <c r="E433" s="154" t="s">
        <v>2303</v>
      </c>
      <c r="F433" s="154" t="s">
        <v>2303</v>
      </c>
      <c r="G433" s="505" t="s">
        <v>2303</v>
      </c>
      <c r="H433" s="804"/>
      <c r="I433" s="1037" t="e">
        <f ca="1">IF(IF($I$1&lt;&gt;'GMPP Return'!$F$25,HLOOKUP('GMPP Return'!$C$25,'[5]1617-Q1'!$B$1:$HA$1000,B433,FALSE),INDIRECT("'" &amp; $C$1 &amp; "'!" &amp; C433))="","",IF($I$1&lt;&gt;'GMPP Return'!$F$25,HLOOKUP('GMPP Return'!$C$25,'[5]1617-Q1'!$B$1:$HA$1000,B433,FALSE),INDIRECT("'" &amp; $C$1 &amp; "'!" &amp; C433)))</f>
        <v>#N/A</v>
      </c>
      <c r="J433" s="1077"/>
      <c r="K433" s="706"/>
      <c r="L433" s="707"/>
      <c r="M433" s="302"/>
      <c r="N433" s="348"/>
    </row>
    <row r="434" spans="1:14" s="330" customFormat="1" ht="24.75" hidden="1" customHeight="1" thickBot="1" x14ac:dyDescent="0.3">
      <c r="A434" s="384" t="s">
        <v>908</v>
      </c>
      <c r="B434" s="385">
        <v>432</v>
      </c>
      <c r="C434" s="386" t="s">
        <v>1556</v>
      </c>
      <c r="D434" s="385" t="s">
        <v>2303</v>
      </c>
      <c r="E434" s="385" t="s">
        <v>2303</v>
      </c>
      <c r="F434" s="385" t="s">
        <v>2303</v>
      </c>
      <c r="G434" s="506" t="s">
        <v>2303</v>
      </c>
      <c r="H434" s="844"/>
      <c r="I434" s="1039" t="e">
        <f ca="1">IF(IF($I$1&lt;&gt;'GMPP Return'!$F$25,HLOOKUP('GMPP Return'!$C$25,'[5]1617-Q1'!$B$1:$HA$1000,B434,FALSE),INDIRECT("'" &amp; $C$1 &amp; "'!" &amp; C434))="","",IF($I$1&lt;&gt;'GMPP Return'!$F$25,HLOOKUP('GMPP Return'!$C$25,'[5]1617-Q1'!$B$1:$HA$1000,B434,FALSE),INDIRECT("'" &amp; $C$1 &amp; "'!" &amp; C434)))</f>
        <v>#N/A</v>
      </c>
      <c r="J434" s="1079"/>
      <c r="K434" s="710"/>
      <c r="L434" s="711"/>
      <c r="M434" s="171"/>
      <c r="N434" s="349"/>
    </row>
    <row r="435" spans="1:14" ht="24.75" customHeight="1" x14ac:dyDescent="0.25">
      <c r="A435" s="248" t="s">
        <v>485</v>
      </c>
      <c r="B435" s="249">
        <v>433</v>
      </c>
      <c r="C435" s="249" t="s">
        <v>1557</v>
      </c>
      <c r="D435" s="249"/>
      <c r="E435" s="249"/>
      <c r="F435" s="249"/>
      <c r="G435" s="489"/>
      <c r="H435" s="814" t="s">
        <v>485</v>
      </c>
      <c r="I435" s="1299" t="e">
        <f ca="1">IF(IF($I$1&lt;&gt;'GMPP Return'!$F$25,HLOOKUP('GMPP Return'!$C$25,'[5]1617-Q1'!$B$1:$HA$1000,B435,FALSE),INDIRECT("'" &amp; $C$1 &amp; "'!" &amp; C435))="","",IF($I$1&lt;&gt;'GMPP Return'!$F$25,HLOOKUP('GMPP Return'!$C$25,'[5]1617-Q1'!$B$1:$HA$1000,B435,FALSE),INDIRECT("'" &amp; $C$1 &amp; "'!" &amp; C435)))</f>
        <v>#N/A</v>
      </c>
      <c r="J435" s="1300" t="e">
        <f ca="1">IF(IF($J$1&lt;&gt;'GMPP Return'!$F$25,HLOOKUP('GMPP Return'!$C$25,'[5]1617-Q2'!$B$1:$HA$1000,B435,FALSE),INDIRECT("'" &amp; $C$1 &amp; "'!" &amp; C435))="","",IF($J$1&lt;&gt;'GMPP Return'!$F$25,HLOOKUP('GMPP Return'!$C$25,'[5]1617-Q2'!$B$1:$HA$1000,B435,FALSE),INDIRECT("'" &amp; $C$1 &amp; "'!" &amp; C435)))</f>
        <v>#N/A</v>
      </c>
      <c r="K435" s="490" t="str">
        <f ca="1">IF(IF($K$1&lt;&gt;'GMPP Return'!$F$25,HLOOKUP('GMPP Return'!$C$25,'[5]1617-Q3'!$B$1:$HA$1000,B435,FALSE),INDIRECT("'" &amp; $C$1 &amp; "'!" &amp; C435))="","",IF($K$1&lt;&gt;'GMPP Return'!$F$25,HLOOKUP('GMPP Return'!$C$25,'[5]1617-Q3'!$B$1:$HA$1000,B435,FALSE),INDIRECT("'" &amp; $C$1 &amp; "'!" &amp; C435)))</f>
        <v/>
      </c>
      <c r="L435" s="491" t="s">
        <v>2599</v>
      </c>
      <c r="M435" s="302"/>
      <c r="N435" s="344" t="str">
        <f ca="1">IF(K435="","",IF(K435&lt;&gt;J435,"CHANGED SINCE LAST QUARTER",""))</f>
        <v/>
      </c>
    </row>
    <row r="436" spans="1:14" ht="24.75" customHeight="1" x14ac:dyDescent="0.25">
      <c r="A436" s="250" t="s">
        <v>909</v>
      </c>
      <c r="B436" s="156">
        <v>434</v>
      </c>
      <c r="C436" s="156" t="s">
        <v>1558</v>
      </c>
      <c r="D436" s="156"/>
      <c r="E436" s="156"/>
      <c r="F436" s="156"/>
      <c r="G436" s="492"/>
      <c r="H436" s="732" t="s">
        <v>909</v>
      </c>
      <c r="I436" s="1080" t="e">
        <f ca="1">IF(IF($I$1&lt;&gt;'GMPP Return'!$F$25,HLOOKUP('GMPP Return'!$C$25,'[5]1617-Q1'!$B$1:$HA$1000,B436,FALSE),INDIRECT("'" &amp; $C$1 &amp; "'!" &amp; C436))="","",IF($I$1&lt;&gt;'GMPP Return'!$F$25,HLOOKUP('GMPP Return'!$C$25,'[5]1617-Q1'!$B$1:$HA$1000,B436,FALSE),INDIRECT("'" &amp; $C$1 &amp; "'!" &amp; C436)))</f>
        <v>#N/A</v>
      </c>
      <c r="J436" s="1081" t="e">
        <f ca="1">IF(IF($J$1&lt;&gt;'GMPP Return'!$F$25,HLOOKUP('GMPP Return'!$C$25,'[5]1617-Q2'!$B$1:$HA$1000,B436,FALSE),INDIRECT("'" &amp; $C$1 &amp; "'!" &amp; C436))="","",IF($J$1&lt;&gt;'GMPP Return'!$F$25,HLOOKUP('GMPP Return'!$C$25,'[5]1617-Q2'!$B$1:$HA$1000,B436,FALSE),INDIRECT("'" &amp; $C$1 &amp; "'!" &amp; C436)))</f>
        <v>#N/A</v>
      </c>
      <c r="K436" s="493" t="str">
        <f ca="1">IF(IF($K$1&lt;&gt;'GMPP Return'!$F$25,HLOOKUP('GMPP Return'!$C$25,'[5]1617-Q3'!$B$1:$HA$1000,B436,FALSE),INDIRECT("'" &amp; $C$1 &amp; "'!" &amp; C436))="","",IF($K$1&lt;&gt;'GMPP Return'!$F$25,HLOOKUP('GMPP Return'!$C$25,'[5]1617-Q3'!$B$1:$HA$1000,B436,FALSE),INDIRECT("'" &amp; $C$1 &amp; "'!" &amp; C436)))</f>
        <v/>
      </c>
      <c r="L436" s="494" t="s">
        <v>2600</v>
      </c>
      <c r="M436" s="302"/>
      <c r="N436" s="342" t="str">
        <f ca="1">IF(K436="","",IF(K436&lt;&gt;J436,"CHANGED SINCE LAST QUARTER",""))</f>
        <v/>
      </c>
    </row>
    <row r="437" spans="1:14" ht="24.75" customHeight="1" x14ac:dyDescent="0.25">
      <c r="A437" s="250" t="s">
        <v>46</v>
      </c>
      <c r="B437" s="156">
        <v>435</v>
      </c>
      <c r="C437" s="156" t="s">
        <v>1559</v>
      </c>
      <c r="D437" s="156"/>
      <c r="E437" s="156"/>
      <c r="F437" s="156"/>
      <c r="G437" s="492"/>
      <c r="H437" s="732" t="s">
        <v>46</v>
      </c>
      <c r="I437" s="1080" t="e">
        <f ca="1">IF(IF($I$1&lt;&gt;'GMPP Return'!$F$25,HLOOKUP('GMPP Return'!$C$25,'[5]1617-Q1'!$B$1:$HA$1000,B437,FALSE),INDIRECT("'" &amp; $C$1 &amp; "'!" &amp; C437))="","",IF($I$1&lt;&gt;'GMPP Return'!$F$25,HLOOKUP('GMPP Return'!$C$25,'[5]1617-Q1'!$B$1:$HA$1000,B437,FALSE),INDIRECT("'" &amp; $C$1 &amp; "'!" &amp; C437)))</f>
        <v>#N/A</v>
      </c>
      <c r="J437" s="1081" t="e">
        <f ca="1">IF(IF($J$1&lt;&gt;'GMPP Return'!$F$25,HLOOKUP('GMPP Return'!$C$25,'[5]1617-Q2'!$B$1:$HA$1000,B437,FALSE),INDIRECT("'" &amp; $C$1 &amp; "'!" &amp; C437))="","",IF($J$1&lt;&gt;'GMPP Return'!$F$25,HLOOKUP('GMPP Return'!$C$25,'[5]1617-Q2'!$B$1:$HA$1000,B437,FALSE),INDIRECT("'" &amp; $C$1 &amp; "'!" &amp; C437)))</f>
        <v>#N/A</v>
      </c>
      <c r="K437" s="493" t="str">
        <f ca="1">IF(IF($K$1&lt;&gt;'GMPP Return'!$F$25,HLOOKUP('GMPP Return'!$C$25,'[5]1617-Q3'!$B$1:$HA$1000,B437,FALSE),INDIRECT("'" &amp; $C$1 &amp; "'!" &amp; C437))="","",IF($K$1&lt;&gt;'GMPP Return'!$F$25,HLOOKUP('GMPP Return'!$C$25,'[5]1617-Q3'!$B$1:$HA$1000,B437,FALSE),INDIRECT("'" &amp; $C$1 &amp; "'!" &amp; C437)))</f>
        <v/>
      </c>
      <c r="L437" s="494" t="s">
        <v>2601</v>
      </c>
      <c r="M437" s="561"/>
      <c r="N437" s="342" t="str">
        <f ca="1">IF(K437="","",IF(K437-J437=0,"",IF(K437-J437&gt;0,CONCATENATE("INDEX  YEAR SLIPPED SINCE LAST QUARTER BY ",SUM(K437-J437)," DAY/S"),IF(K437-J437&lt;0,CONCATENATE("INDEX YEAR SHORTENED SINCE LAST QUARTER BY ",SUM(K437-J437)*-1," DAY/S")))))</f>
        <v/>
      </c>
    </row>
    <row r="438" spans="1:14" ht="24.75" customHeight="1" x14ac:dyDescent="0.25">
      <c r="A438" s="251" t="s">
        <v>143</v>
      </c>
      <c r="B438" s="156">
        <v>436</v>
      </c>
      <c r="C438" s="196" t="s">
        <v>1560</v>
      </c>
      <c r="D438" s="157"/>
      <c r="E438" s="157"/>
      <c r="F438" s="157"/>
      <c r="G438" s="465"/>
      <c r="H438" s="815" t="s">
        <v>143</v>
      </c>
      <c r="I438" s="1080" t="e">
        <f ca="1">IF(IF($I$1&lt;&gt;'GMPP Return'!$F$25,HLOOKUP('GMPP Return'!$C$25,'[5]1617-Q1'!$B$1:$HA$1000,B438,FALSE),INDIRECT("'" &amp; $C$1 &amp; "'!" &amp; C438))="","",IF($I$1&lt;&gt;'GMPP Return'!$F$25,HLOOKUP('GMPP Return'!$C$25,'[5]1617-Q1'!$B$1:$HA$1000,B438,FALSE),INDIRECT("'" &amp; $C$1 &amp; "'!" &amp; C438)))</f>
        <v>#N/A</v>
      </c>
      <c r="J438" s="1081" t="e">
        <f ca="1">IF(IF($J$1&lt;&gt;'GMPP Return'!$F$25,HLOOKUP('GMPP Return'!$C$25,'[5]1617-Q2'!$B$1:$HA$1000,B438,FALSE),INDIRECT("'" &amp; $C$1 &amp; "'!" &amp; C438))="","",IF($J$1&lt;&gt;'GMPP Return'!$F$25,HLOOKUP('GMPP Return'!$C$25,'[5]1617-Q2'!$B$1:$HA$1000,B438,FALSE),INDIRECT("'" &amp; $C$1 &amp; "'!" &amp; C438)))</f>
        <v>#N/A</v>
      </c>
      <c r="K438" s="495" t="str">
        <f ca="1">IF(IF($K$1&lt;&gt;'GMPP Return'!$F$25,HLOOKUP('GMPP Return'!$C$25,'[5]1617-Q3'!$B$1:$HA$1000,B438,FALSE),INDIRECT("'" &amp; $C$1 &amp; "'!" &amp; C438))="","",IF($K$1&lt;&gt;'GMPP Return'!$F$25,HLOOKUP('GMPP Return'!$C$25,'[5]1617-Q3'!$B$1:$HA$1000,B438,FALSE),INDIRECT("'" &amp; $C$1 &amp; "'!" &amp; C438)))</f>
        <v/>
      </c>
      <c r="L438" s="496" t="s">
        <v>2602</v>
      </c>
      <c r="M438" s="561"/>
      <c r="N438" s="342" t="str">
        <f ca="1">IF(K438="","",IF(K438-J438=0,"",IF(K438-J438&gt;0,CONCATENATE("DEFLATOR INCREASED SINCE LAST QUARTER BY ",SUM(K438-J438)*100," %"),IF(K438-J438&lt;0,CONCATENATE("DEFLATOR DECREASED SINCE LAST QUARTER BY ",SUM(K438-J438)*-100," %")))))</f>
        <v/>
      </c>
    </row>
    <row r="439" spans="1:14" ht="24.75" customHeight="1" x14ac:dyDescent="0.25">
      <c r="A439" s="250" t="s">
        <v>131</v>
      </c>
      <c r="B439" s="156">
        <v>437</v>
      </c>
      <c r="C439" s="156" t="s">
        <v>1561</v>
      </c>
      <c r="D439" s="156"/>
      <c r="E439" s="156"/>
      <c r="F439" s="156"/>
      <c r="G439" s="492"/>
      <c r="H439" s="732" t="s">
        <v>131</v>
      </c>
      <c r="I439" s="1080" t="e">
        <f ca="1">IF(IF($I$1&lt;&gt;'GMPP Return'!$F$25,HLOOKUP('GMPP Return'!$C$25,'[5]1617-Q1'!$B$1:$HA$1000,B439,FALSE),INDIRECT("'" &amp; $C$1 &amp; "'!" &amp; C439))="","",IF($I$1&lt;&gt;'GMPP Return'!$F$25,HLOOKUP('GMPP Return'!$C$25,'[5]1617-Q1'!$B$1:$HA$1000,B439,FALSE),INDIRECT("'" &amp; $C$1 &amp; "'!" &amp; C439)))</f>
        <v>#N/A</v>
      </c>
      <c r="J439" s="1081" t="e">
        <f ca="1">IF(IF($J$1&lt;&gt;'GMPP Return'!$F$25,HLOOKUP('GMPP Return'!$C$25,'[5]1617-Q2'!$B$1:$HA$1000,B439,FALSE),INDIRECT("'" &amp; $C$1 &amp; "'!" &amp; C439))="","",IF($J$1&lt;&gt;'GMPP Return'!$F$25,HLOOKUP('GMPP Return'!$C$25,'[5]1617-Q2'!$B$1:$HA$1000,B439,FALSE),INDIRECT("'" &amp; $C$1 &amp; "'!" &amp; C439)))</f>
        <v>#N/A</v>
      </c>
      <c r="K439" s="493" t="str">
        <f ca="1">IF(IF($K$1&lt;&gt;'GMPP Return'!$F$25,HLOOKUP('GMPP Return'!$C$25,'[5]1617-Q3'!$B$1:$HA$1000,B439,FALSE),INDIRECT("'" &amp; $C$1 &amp; "'!" &amp; C439))="","",IF($K$1&lt;&gt;'GMPP Return'!$F$25,HLOOKUP('GMPP Return'!$C$25,'[5]1617-Q3'!$B$1:$HA$1000,B439,FALSE),INDIRECT("'" &amp; $C$1 &amp; "'!" &amp; C439)))</f>
        <v/>
      </c>
      <c r="L439" s="494" t="s">
        <v>2603</v>
      </c>
      <c r="M439" s="302"/>
      <c r="N439" s="342" t="str">
        <f ca="1">IF(K439="","",IF(K439&lt;&gt;J439,"CHANGED SINCE LAST QUARTER",""))</f>
        <v/>
      </c>
    </row>
    <row r="440" spans="1:14" s="330" customFormat="1" ht="20.25" customHeight="1" x14ac:dyDescent="0.25">
      <c r="A440" s="387" t="s">
        <v>142</v>
      </c>
      <c r="B440" s="388">
        <v>438</v>
      </c>
      <c r="C440" s="388" t="s">
        <v>1562</v>
      </c>
      <c r="D440" s="388"/>
      <c r="E440" s="388"/>
      <c r="F440" s="388"/>
      <c r="G440" s="464"/>
      <c r="H440" s="816" t="s">
        <v>142</v>
      </c>
      <c r="I440" s="1080" t="e">
        <f ca="1">IF(IF($I$1&lt;&gt;'GMPP Return'!$F$25,HLOOKUP('GMPP Return'!$C$25,'[5]1617-Q1'!$B$1:$HA$1000,B440,FALSE),INDIRECT("'" &amp; $C$1 &amp; "'!" &amp; C440))="","",IF($I$1&lt;&gt;'GMPP Return'!$F$25,HLOOKUP('GMPP Return'!$C$25,'[5]1617-Q1'!$B$1:$HA$1000,B440,FALSE),INDIRECT("'" &amp; $C$1 &amp; "'!" &amp; C440)))</f>
        <v>#N/A</v>
      </c>
      <c r="J440" s="1081" t="e">
        <f ca="1">IF(IF($J$1&lt;&gt;'GMPP Return'!$F$25,HLOOKUP('GMPP Return'!$C$25,'[5]1617-Q2'!$B$1:$HA$1000,B440,FALSE),INDIRECT("'" &amp; $C$1 &amp; "'!" &amp; C440))="","",IF($J$1&lt;&gt;'GMPP Return'!$F$25,HLOOKUP('GMPP Return'!$C$25,'[5]1617-Q2'!$B$1:$HA$1000,B440,FALSE),INDIRECT("'" &amp; $C$1 &amp; "'!" &amp; C440)))</f>
        <v>#N/A</v>
      </c>
      <c r="K440" s="388" t="str">
        <f ca="1">IF(IF($K$1&lt;&gt;'GMPP Return'!$F$25,HLOOKUP('GMPP Return'!$C$25,'[5]1617-Q3'!$B$1:$HA$1000,B440,FALSE),INDIRECT("'" &amp; $C$1 &amp; "'!" &amp; C440))="","",IF($K$1&lt;&gt;'GMPP Return'!$F$25,HLOOKUP('GMPP Return'!$C$25,'[5]1617-Q3'!$B$1:$HA$1000,B440,FALSE),INDIRECT("'" &amp; $C$1 &amp; "'!" &amp; C440)))</f>
        <v/>
      </c>
      <c r="L440" s="467" t="s">
        <v>2604</v>
      </c>
      <c r="M440" s="171"/>
      <c r="N440" s="342" t="str">
        <f ca="1">IF(K440="","",IF(K440&lt;&gt;J440,"CHANGED SINCE LAST QUARTER",""))</f>
        <v/>
      </c>
    </row>
    <row r="441" spans="1:14" x14ac:dyDescent="0.25">
      <c r="A441" s="250" t="s">
        <v>343</v>
      </c>
      <c r="B441" s="156">
        <v>439</v>
      </c>
      <c r="C441" s="156" t="s">
        <v>1563</v>
      </c>
      <c r="D441" s="158"/>
      <c r="E441" s="158"/>
      <c r="F441" s="158"/>
      <c r="G441" s="466"/>
      <c r="H441" s="732" t="s">
        <v>343</v>
      </c>
      <c r="I441" s="1080" t="e">
        <f ca="1">IF(IF($I$1&lt;&gt;'GMPP Return'!$F$25,HLOOKUP('GMPP Return'!$C$25,'[5]1617-Q1'!$B$1:$HA$1000,B441,FALSE),INDIRECT("'" &amp; $C$1 &amp; "'!" &amp; C441))="","",IF($I$1&lt;&gt;'GMPP Return'!$F$25,HLOOKUP('GMPP Return'!$C$25,'[5]1617-Q1'!$B$1:$HA$1000,B441,FALSE),INDIRECT("'" &amp; $C$1 &amp; "'!" &amp; C441)))</f>
        <v>#N/A</v>
      </c>
      <c r="J441" s="1081" t="e">
        <f ca="1">IF(IF($J$1&lt;&gt;'GMPP Return'!$F$25,HLOOKUP('GMPP Return'!$C$25,'[5]1617-Q2'!$B$1:$HA$1000,B441,FALSE),INDIRECT("'" &amp; $C$1 &amp; "'!" &amp; C441))="","",IF($J$1&lt;&gt;'GMPP Return'!$F$25,HLOOKUP('GMPP Return'!$C$25,'[5]1617-Q2'!$B$1:$HA$1000,B441,FALSE),INDIRECT("'" &amp; $C$1 &amp; "'!" &amp; C441)))</f>
        <v>#N/A</v>
      </c>
      <c r="K441" s="507" t="str">
        <f ca="1">IF(IF($K$1&lt;&gt;'GMPP Return'!$F$25,HLOOKUP('GMPP Return'!$C$25,'[5]1617-Q3'!$B$1:$HA$1000,B441,FALSE),INDIRECT("'" &amp; $C$1 &amp; "'!" &amp; C441))="","",IF($K$1&lt;&gt;'GMPP Return'!$F$25,HLOOKUP('GMPP Return'!$C$25,'[5]1617-Q3'!$B$1:$HA$1000,B441,FALSE),INDIRECT("'" &amp; $C$1 &amp; "'!" &amp; C441)))</f>
        <v/>
      </c>
      <c r="L441" s="508" t="s">
        <v>2605</v>
      </c>
      <c r="M441" s="561"/>
      <c r="N441" s="892" t="e">
        <f t="shared" ref="N441:N446" ca="1" si="6">IF(J441=K441,"",K441-J441)</f>
        <v>#N/A</v>
      </c>
    </row>
    <row r="442" spans="1:14" x14ac:dyDescent="0.25">
      <c r="A442" s="250"/>
      <c r="B442" s="156">
        <v>692</v>
      </c>
      <c r="C442" s="156" t="s">
        <v>2884</v>
      </c>
      <c r="D442" s="158"/>
      <c r="E442" s="158"/>
      <c r="F442" s="158"/>
      <c r="G442" s="466"/>
      <c r="H442" s="732" t="s">
        <v>2115</v>
      </c>
      <c r="I442" s="1080" t="e">
        <f ca="1">IF(IF($I$1&lt;&gt;'GMPP Return'!$F$25,HLOOKUP('GMPP Return'!$C$25,'[5]1617-Q1'!$B$1:$HA$1000,B442,FALSE),INDIRECT("'" &amp; $C$1 &amp; "'!" &amp; C442))="","",IF($I$1&lt;&gt;'GMPP Return'!$F$25,HLOOKUP('GMPP Return'!$C$25,'[5]1617-Q1'!$B$1:$HA$1000,B442,FALSE),INDIRECT("'" &amp; $C$1 &amp; "'!" &amp; C442)))</f>
        <v>#N/A</v>
      </c>
      <c r="J442" s="1081" t="e">
        <f ca="1">IF(IF($J$1&lt;&gt;'GMPP Return'!$F$25,HLOOKUP('GMPP Return'!$C$25,'[5]1617-Q2'!$B$1:$HA$1000,B442,FALSE),INDIRECT("'" &amp; $C$1 &amp; "'!" &amp; C442))="","",IF($J$1&lt;&gt;'GMPP Return'!$F$25,HLOOKUP('GMPP Return'!$C$25,'[5]1617-Q2'!$B$1:$HA$1000,B442,FALSE),INDIRECT("'" &amp; $C$1 &amp; "'!" &amp; C442)))</f>
        <v>#N/A</v>
      </c>
      <c r="K442" s="507" t="str">
        <f ca="1">IF(IF($K$1&lt;&gt;'GMPP Return'!$F$25,HLOOKUP('GMPP Return'!$C$25,'[5]1617-Q3'!$B$1:$HA$1000,B442,FALSE),INDIRECT("'" &amp; $C$1 &amp; "'!" &amp; C442))="","",IF($K$1&lt;&gt;'GMPP Return'!$F$25,HLOOKUP('GMPP Return'!$C$25,'[5]1617-Q3'!$B$1:$HA$1000,B442,FALSE),INDIRECT("'" &amp; $C$1 &amp; "'!" &amp; C442)))</f>
        <v/>
      </c>
      <c r="L442" s="508" t="s">
        <v>2606</v>
      </c>
      <c r="M442" s="561"/>
      <c r="N442" s="892" t="e">
        <f t="shared" ca="1" si="6"/>
        <v>#N/A</v>
      </c>
    </row>
    <row r="443" spans="1:14" x14ac:dyDescent="0.25">
      <c r="A443" s="250" t="s">
        <v>368</v>
      </c>
      <c r="B443" s="156">
        <v>440</v>
      </c>
      <c r="C443" s="156" t="s">
        <v>1564</v>
      </c>
      <c r="D443" s="158"/>
      <c r="E443" s="158"/>
      <c r="F443" s="158"/>
      <c r="G443" s="466"/>
      <c r="H443" s="732" t="s">
        <v>368</v>
      </c>
      <c r="I443" s="1080" t="e">
        <f ca="1">IF(IF($I$1&lt;&gt;'GMPP Return'!$F$25,HLOOKUP('GMPP Return'!$C$25,'[5]1617-Q1'!$B$1:$HA$1000,B443,FALSE),INDIRECT("'" &amp; $C$1 &amp; "'!" &amp; C443))="","",IF($I$1&lt;&gt;'GMPP Return'!$F$25,HLOOKUP('GMPP Return'!$C$25,'[5]1617-Q1'!$B$1:$HA$1000,B443,FALSE),INDIRECT("'" &amp; $C$1 &amp; "'!" &amp; C443)))</f>
        <v>#N/A</v>
      </c>
      <c r="J443" s="1081" t="e">
        <f ca="1">IF(IF($J$1&lt;&gt;'GMPP Return'!$F$25,HLOOKUP('GMPP Return'!$C$25,'[5]1617-Q2'!$B$1:$HA$1000,B443,FALSE),INDIRECT("'" &amp; $C$1 &amp; "'!" &amp; C443))="","",IF($J$1&lt;&gt;'GMPP Return'!$F$25,HLOOKUP('GMPP Return'!$C$25,'[5]1617-Q2'!$B$1:$HA$1000,B443,FALSE),INDIRECT("'" &amp; $C$1 &amp; "'!" &amp; C443)))</f>
        <v>#N/A</v>
      </c>
      <c r="K443" s="507">
        <f ca="1">IF(IF($K$1&lt;&gt;'GMPP Return'!$F$25,HLOOKUP('GMPP Return'!$C$25,'[5]1617-Q3'!$B$1:$HA$1000,B443,FALSE),INDIRECT("'" &amp; $C$1 &amp; "'!" &amp; C443))="","",IF($K$1&lt;&gt;'GMPP Return'!$F$25,HLOOKUP('GMPP Return'!$C$25,'[5]1617-Q3'!$B$1:$HA$1000,B443,FALSE),INDIRECT("'" &amp; $C$1 &amp; "'!" &amp; C443)))</f>
        <v>0</v>
      </c>
      <c r="L443" s="508" t="s">
        <v>2607</v>
      </c>
      <c r="M443" s="561"/>
      <c r="N443" s="892" t="e">
        <f t="shared" ca="1" si="6"/>
        <v>#N/A</v>
      </c>
    </row>
    <row r="444" spans="1:14" x14ac:dyDescent="0.25">
      <c r="A444" s="250" t="s">
        <v>369</v>
      </c>
      <c r="B444" s="156">
        <v>441</v>
      </c>
      <c r="C444" s="156" t="s">
        <v>1565</v>
      </c>
      <c r="D444" s="158"/>
      <c r="E444" s="158"/>
      <c r="F444" s="158"/>
      <c r="G444" s="466"/>
      <c r="H444" s="732" t="s">
        <v>369</v>
      </c>
      <c r="I444" s="1080" t="e">
        <f ca="1">IF(IF($I$1&lt;&gt;'GMPP Return'!$F$25,HLOOKUP('GMPP Return'!$C$25,'[5]1617-Q1'!$B$1:$HA$1000,B444,FALSE),INDIRECT("'" &amp; $C$1 &amp; "'!" &amp; C444))="","",IF($I$1&lt;&gt;'GMPP Return'!$F$25,HLOOKUP('GMPP Return'!$C$25,'[5]1617-Q1'!$B$1:$HA$1000,B444,FALSE),INDIRECT("'" &amp; $C$1 &amp; "'!" &amp; C444)))</f>
        <v>#N/A</v>
      </c>
      <c r="J444" s="1081" t="e">
        <f ca="1">IF(IF($J$1&lt;&gt;'GMPP Return'!$F$25,HLOOKUP('GMPP Return'!$C$25,'[5]1617-Q2'!$B$1:$HA$1000,B444,FALSE),INDIRECT("'" &amp; $C$1 &amp; "'!" &amp; C444))="","",IF($J$1&lt;&gt;'GMPP Return'!$F$25,HLOOKUP('GMPP Return'!$C$25,'[5]1617-Q2'!$B$1:$HA$1000,B444,FALSE),INDIRECT("'" &amp; $C$1 &amp; "'!" &amp; C444)))</f>
        <v>#N/A</v>
      </c>
      <c r="K444" s="507">
        <f ca="1">IF(IF($K$1&lt;&gt;'GMPP Return'!$F$25,HLOOKUP('GMPP Return'!$C$25,'[5]1617-Q3'!$B$1:$HA$1000,B444,FALSE),INDIRECT("'" &amp; $C$1 &amp; "'!" &amp; C444))="","",IF($K$1&lt;&gt;'GMPP Return'!$F$25,HLOOKUP('GMPP Return'!$C$25,'[5]1617-Q3'!$B$1:$HA$1000,B444,FALSE),INDIRECT("'" &amp; $C$1 &amp; "'!" &amp; C444)))</f>
        <v>0</v>
      </c>
      <c r="L444" s="508" t="s">
        <v>2608</v>
      </c>
      <c r="M444" s="561"/>
      <c r="N444" s="892" t="e">
        <f t="shared" ca="1" si="6"/>
        <v>#N/A</v>
      </c>
    </row>
    <row r="445" spans="1:14" x14ac:dyDescent="0.25">
      <c r="A445" s="250" t="s">
        <v>370</v>
      </c>
      <c r="B445" s="156">
        <v>442</v>
      </c>
      <c r="C445" s="156" t="s">
        <v>1566</v>
      </c>
      <c r="D445" s="158"/>
      <c r="E445" s="158"/>
      <c r="F445" s="158"/>
      <c r="G445" s="466"/>
      <c r="H445" s="732" t="s">
        <v>370</v>
      </c>
      <c r="I445" s="1080" t="e">
        <f ca="1">IF(IF($I$1&lt;&gt;'GMPP Return'!$F$25,HLOOKUP('GMPP Return'!$C$25,'[5]1617-Q1'!$B$1:$HA$1000,B445,FALSE),INDIRECT("'" &amp; $C$1 &amp; "'!" &amp; C445))="","",IF($I$1&lt;&gt;'GMPP Return'!$F$25,HLOOKUP('GMPP Return'!$C$25,'[5]1617-Q1'!$B$1:$HA$1000,B445,FALSE),INDIRECT("'" &amp; $C$1 &amp; "'!" &amp; C445)))</f>
        <v>#N/A</v>
      </c>
      <c r="J445" s="1081" t="e">
        <f ca="1">IF(IF($J$1&lt;&gt;'GMPP Return'!$F$25,HLOOKUP('GMPP Return'!$C$25,'[5]1617-Q2'!$B$1:$HA$1000,B445,FALSE),INDIRECT("'" &amp; $C$1 &amp; "'!" &amp; C445))="","",IF($J$1&lt;&gt;'GMPP Return'!$F$25,HLOOKUP('GMPP Return'!$C$25,'[5]1617-Q2'!$B$1:$HA$1000,B445,FALSE),INDIRECT("'" &amp; $C$1 &amp; "'!" &amp; C445)))</f>
        <v>#N/A</v>
      </c>
      <c r="K445" s="507">
        <f ca="1">IF(IF($K$1&lt;&gt;'GMPP Return'!$F$25,HLOOKUP('GMPP Return'!$C$25,'[5]1617-Q3'!$B$1:$HA$1000,B445,FALSE),INDIRECT("'" &amp; $C$1 &amp; "'!" &amp; C445))="","",IF($K$1&lt;&gt;'GMPP Return'!$F$25,HLOOKUP('GMPP Return'!$C$25,'[5]1617-Q3'!$B$1:$HA$1000,B445,FALSE),INDIRECT("'" &amp; $C$1 &amp; "'!" &amp; C445)))</f>
        <v>0</v>
      </c>
      <c r="L445" s="508" t="s">
        <v>2609</v>
      </c>
      <c r="M445" s="561"/>
      <c r="N445" s="892" t="e">
        <f t="shared" ca="1" si="6"/>
        <v>#N/A</v>
      </c>
    </row>
    <row r="446" spans="1:14" x14ac:dyDescent="0.25">
      <c r="A446" s="250" t="s">
        <v>371</v>
      </c>
      <c r="B446" s="156">
        <v>443</v>
      </c>
      <c r="C446" s="156" t="s">
        <v>1567</v>
      </c>
      <c r="D446" s="158"/>
      <c r="E446" s="158"/>
      <c r="F446" s="158"/>
      <c r="G446" s="466"/>
      <c r="H446" s="732" t="s">
        <v>371</v>
      </c>
      <c r="I446" s="1080" t="e">
        <f ca="1">IF(IF($I$1&lt;&gt;'GMPP Return'!$F$25,HLOOKUP('GMPP Return'!$C$25,'[5]1617-Q1'!$B$1:$HA$1000,B446,FALSE),INDIRECT("'" &amp; $C$1 &amp; "'!" &amp; C446))="","",IF($I$1&lt;&gt;'GMPP Return'!$F$25,HLOOKUP('GMPP Return'!$C$25,'[5]1617-Q1'!$B$1:$HA$1000,B446,FALSE),INDIRECT("'" &amp; $C$1 &amp; "'!" &amp; C446)))</f>
        <v>#N/A</v>
      </c>
      <c r="J446" s="1081" t="e">
        <f ca="1">IF(IF($J$1&lt;&gt;'GMPP Return'!$F$25,HLOOKUP('GMPP Return'!$C$25,'[5]1617-Q2'!$B$1:$HA$1000,B446,FALSE),INDIRECT("'" &amp; $C$1 &amp; "'!" &amp; C446))="","",IF($J$1&lt;&gt;'GMPP Return'!$F$25,HLOOKUP('GMPP Return'!$C$25,'[5]1617-Q2'!$B$1:$HA$1000,B446,FALSE),INDIRECT("'" &amp; $C$1 &amp; "'!" &amp; C446)))</f>
        <v>#N/A</v>
      </c>
      <c r="K446" s="507">
        <f ca="1">IF(IF($K$1&lt;&gt;'GMPP Return'!$F$25,HLOOKUP('GMPP Return'!$C$25,'[5]1617-Q3'!$B$1:$HA$1000,B446,FALSE),INDIRECT("'" &amp; $C$1 &amp; "'!" &amp; C446))="","",IF($K$1&lt;&gt;'GMPP Return'!$F$25,HLOOKUP('GMPP Return'!$C$25,'[5]1617-Q3'!$B$1:$HA$1000,B446,FALSE),INDIRECT("'" &amp; $C$1 &amp; "'!" &amp; C446)))</f>
        <v>0</v>
      </c>
      <c r="L446" s="508" t="s">
        <v>2610</v>
      </c>
      <c r="M446" s="561"/>
      <c r="N446" s="892" t="e">
        <f t="shared" ca="1" si="6"/>
        <v>#N/A</v>
      </c>
    </row>
    <row r="447" spans="1:14" s="391" customFormat="1" ht="369" customHeight="1" thickBot="1" x14ac:dyDescent="0.3">
      <c r="A447" s="389" t="s">
        <v>141</v>
      </c>
      <c r="B447" s="156">
        <v>444</v>
      </c>
      <c r="C447" s="390" t="s">
        <v>1568</v>
      </c>
      <c r="D447" s="390"/>
      <c r="E447" s="390"/>
      <c r="F447" s="390"/>
      <c r="G447" s="509"/>
      <c r="H447" s="817" t="s">
        <v>141</v>
      </c>
      <c r="I447" s="1301" t="e">
        <f ca="1">IF(IF($I$1&lt;&gt;'GMPP Return'!$F$25,HLOOKUP('GMPP Return'!$C$25,'[5]1617-Q1'!$B$1:$HA$1000,B447,FALSE),INDIRECT("'" &amp; $C$1 &amp; "'!" &amp; C447))="","",IF($I$1&lt;&gt;'GMPP Return'!$F$25,HLOOKUP('GMPP Return'!$C$25,'[5]1617-Q1'!$B$1:$HA$1000,B447,FALSE),INDIRECT("'" &amp; $C$1 &amp; "'!" &amp; C447)))</f>
        <v>#N/A</v>
      </c>
      <c r="J447" s="1302" t="e">
        <f ca="1">IF(IF($J$1&lt;&gt;'GMPP Return'!$F$25,HLOOKUP('GMPP Return'!$C$25,'[5]1617-Q2'!$B$1:$HA$1000,B447,FALSE),INDIRECT("'" &amp; $C$1 &amp; "'!" &amp; C447))="","",IF($J$1&lt;&gt;'GMPP Return'!$F$25,HLOOKUP('GMPP Return'!$C$25,'[5]1617-Q2'!$B$1:$HA$1000,B447,FALSE),INDIRECT("'" &amp; $C$1 &amp; "'!" &amp; C447)))</f>
        <v>#N/A</v>
      </c>
      <c r="K447" s="847" t="str">
        <f ca="1">IF(IF($K$1&lt;&gt;'GMPP Return'!$F$25,HLOOKUP('GMPP Return'!$C$25,'[5]1617-Q3'!$B$1:$HA$1000,B447,FALSE),INDIRECT("'" &amp; $C$1 &amp; "'!" &amp; C447))="","",IF($K$1&lt;&gt;'GMPP Return'!$F$25,HLOOKUP('GMPP Return'!$C$25,'[5]1617-Q3'!$B$1:$HA$1000,B447,FALSE),INDIRECT("'" &amp; $C$1 &amp; "'!" &amp; C447)))</f>
        <v/>
      </c>
      <c r="L447" s="848" t="s">
        <v>2611</v>
      </c>
      <c r="M447" s="353"/>
      <c r="N447" s="343" t="str">
        <f ca="1">IF(K447="","",IF(K447&lt;&gt;I447,"CHANGED SINCE LAST QUARTER",""))</f>
        <v/>
      </c>
    </row>
    <row r="448" spans="1:14" ht="24" customHeight="1" x14ac:dyDescent="0.25">
      <c r="A448" s="252" t="s">
        <v>910</v>
      </c>
      <c r="B448" s="253">
        <v>445</v>
      </c>
      <c r="C448" s="253" t="s">
        <v>1569</v>
      </c>
      <c r="D448" s="516"/>
      <c r="E448" s="516"/>
      <c r="F448" s="516"/>
      <c r="G448" s="517"/>
      <c r="H448" s="851" t="s">
        <v>1903</v>
      </c>
      <c r="I448" s="1303" t="e">
        <f ca="1">IF(IF($I$1&lt;&gt;'GMPP Return'!$F$25,HLOOKUP('GMPP Return'!$C$25,'[5]1617-Q1'!$B$1:$HA$1000,B448,FALSE),INDIRECT("'" &amp; $C$1 &amp; "'!" &amp; C448))="","",IF($I$1&lt;&gt;'GMPP Return'!$F$25,HLOOKUP('GMPP Return'!$C$25,'[5]1617-Q1'!$B$1:$HA$1000,B448,FALSE),INDIRECT("'" &amp; $C$1 &amp; "'!" &amp; C448)))</f>
        <v>#N/A</v>
      </c>
      <c r="J448" s="1304" t="e">
        <f ca="1">IF(IF($J$1&lt;&gt;'GMPP Return'!$F$25,HLOOKUP('GMPP Return'!$C$25,'[5]1617-Q2'!$B$1:$HA$1000,B448,FALSE),INDIRECT("'" &amp; $C$1 &amp; "'!" &amp; C448))="","",IF($J$1&lt;&gt;'GMPP Return'!$F$25,HLOOKUP('GMPP Return'!$C$25,'[5]1617-Q2'!$B$1:$HA$1000,B448,FALSE),INDIRECT("'" &amp; $C$1 &amp; "'!" &amp; C448)))</f>
        <v>#N/A</v>
      </c>
      <c r="K448" s="845" t="str">
        <f ca="1">IF(IF($K$1&lt;&gt;'GMPP Return'!$F$25,HLOOKUP('GMPP Return'!$C$25,'[5]1617-Q3'!$B$1:$HA$1000,B448,FALSE),INDIRECT("'" &amp; $C$1 &amp; "'!" &amp; C448))="","",IF($K$1&lt;&gt;'GMPP Return'!$F$25,HLOOKUP('GMPP Return'!$C$25,'[5]1617-Q3'!$B$1:$HA$1000,B448,FALSE),INDIRECT("'" &amp; $C$1 &amp; "'!" &amp; C448)))</f>
        <v>-</v>
      </c>
      <c r="L448" s="846" t="s">
        <v>2612</v>
      </c>
      <c r="M448" s="302"/>
      <c r="N448" s="344" t="e">
        <f ca="1">IF(K448="","",IF(K448&lt;&gt;J448,"CHANGED SINCE LAST QUARTER",""))</f>
        <v>#N/A</v>
      </c>
    </row>
    <row r="449" spans="1:16" ht="13.5" customHeight="1" x14ac:dyDescent="0.25">
      <c r="A449" s="254" t="s">
        <v>911</v>
      </c>
      <c r="B449" s="159">
        <v>446</v>
      </c>
      <c r="C449" s="159" t="s">
        <v>1570</v>
      </c>
      <c r="D449" s="518"/>
      <c r="E449" s="518"/>
      <c r="F449" s="518"/>
      <c r="G449" s="519"/>
      <c r="H449" s="852" t="s">
        <v>1904</v>
      </c>
      <c r="I449" s="1082" t="e">
        <f ca="1">IF(IF($I$1&lt;&gt;'GMPP Return'!$F$25,HLOOKUP('GMPP Return'!$C$25,'[5]1617-Q1'!$B$1:$HA$1000,B449,FALSE),INDIRECT("'" &amp; $C$1 &amp; "'!" &amp; C449))="","",IF($I$1&lt;&gt;'GMPP Return'!$F$25,HLOOKUP('GMPP Return'!$C$25,'[5]1617-Q1'!$B$1:$HA$1000,B449,FALSE),INDIRECT("'" &amp; $C$1 &amp; "'!" &amp; C449)))</f>
        <v>#N/A</v>
      </c>
      <c r="J449" s="1083" t="e">
        <f ca="1">IF(IF($J$1&lt;&gt;'GMPP Return'!$F$25,HLOOKUP('GMPP Return'!$C$25,'[5]1617-Q2'!$B$1:$HA$1000,B449,FALSE),INDIRECT("'" &amp; $C$1 &amp; "'!" &amp; C449))="","",IF($J$1&lt;&gt;'GMPP Return'!$F$25,HLOOKUP('GMPP Return'!$C$25,'[5]1617-Q2'!$B$1:$HA$1000,B449,FALSE),INDIRECT("'" &amp; $C$1 &amp; "'!" &amp; C449)))</f>
        <v>#N/A</v>
      </c>
      <c r="K449" s="520" t="str">
        <f ca="1">IF(IF($K$1&lt;&gt;'GMPP Return'!$F$25,HLOOKUP('GMPP Return'!$C$25,'[5]1617-Q3'!$B$1:$HA$1000,B449,FALSE),INDIRECT("'" &amp; $C$1 &amp; "'!" &amp; C449))="","",IF($K$1&lt;&gt;'GMPP Return'!$F$25,HLOOKUP('GMPP Return'!$C$25,'[5]1617-Q3'!$B$1:$HA$1000,B449,FALSE),INDIRECT("'" &amp; $C$1 &amp; "'!" &amp; C449)))</f>
        <v>-</v>
      </c>
      <c r="L449" s="521" t="s">
        <v>2613</v>
      </c>
      <c r="M449" s="302"/>
      <c r="N449" s="342" t="e">
        <f ca="1">IF(K449="","",IF(K449&lt;&gt;J449,"CHANGED SINCE LAST QUARTER",""))</f>
        <v>#N/A</v>
      </c>
    </row>
    <row r="450" spans="1:16" ht="20.25" customHeight="1" x14ac:dyDescent="0.25">
      <c r="A450" s="254" t="s">
        <v>912</v>
      </c>
      <c r="B450" s="159">
        <v>447</v>
      </c>
      <c r="C450" s="159" t="s">
        <v>1571</v>
      </c>
      <c r="D450" s="518"/>
      <c r="E450" s="518"/>
      <c r="F450" s="518"/>
      <c r="G450" s="519"/>
      <c r="H450" s="852" t="s">
        <v>1905</v>
      </c>
      <c r="I450" s="1082" t="e">
        <f ca="1">IF(IF($I$1&lt;&gt;'GMPP Return'!$F$25,HLOOKUP('GMPP Return'!$C$25,'[5]1617-Q1'!$B$1:$HA$1000,B450,FALSE),INDIRECT("'" &amp; $C$1 &amp; "'!" &amp; C450))="","",IF($I$1&lt;&gt;'GMPP Return'!$F$25,HLOOKUP('GMPP Return'!$C$25,'[5]1617-Q1'!$B$1:$HA$1000,B450,FALSE),INDIRECT("'" &amp; $C$1 &amp; "'!" &amp; C450)))</f>
        <v>#N/A</v>
      </c>
      <c r="J450" s="1083" t="e">
        <f ca="1">IF(IF($J$1&lt;&gt;'GMPP Return'!$F$25,HLOOKUP('GMPP Return'!$C$25,'[5]1617-Q2'!$B$1:$HA$1000,B450,FALSE),INDIRECT("'" &amp; $C$1 &amp; "'!" &amp; C450))="","",IF($J$1&lt;&gt;'GMPP Return'!$F$25,HLOOKUP('GMPP Return'!$C$25,'[5]1617-Q2'!$B$1:$HA$1000,B450,FALSE),INDIRECT("'" &amp; $C$1 &amp; "'!" &amp; C450)))</f>
        <v>#N/A</v>
      </c>
      <c r="K450" s="520" t="str">
        <f ca="1">IF(IF($K$1&lt;&gt;'GMPP Return'!$F$25,HLOOKUP('GMPP Return'!$C$25,'[5]1617-Q3'!$B$1:$HA$1000,B450,FALSE),INDIRECT("'" &amp; $C$1 &amp; "'!" &amp; C450))="","",IF($K$1&lt;&gt;'GMPP Return'!$F$25,HLOOKUP('GMPP Return'!$C$25,'[5]1617-Q3'!$B$1:$HA$1000,B450,FALSE),INDIRECT("'" &amp; $C$1 &amp; "'!" &amp; C450)))</f>
        <v>-</v>
      </c>
      <c r="L450" s="521" t="s">
        <v>2614</v>
      </c>
      <c r="M450" s="302"/>
      <c r="N450" s="342" t="e">
        <f ca="1">IF(K450="","",IF(K450&lt;&gt;J450,"CHANGED SINCE LAST QUARTER",""))</f>
        <v>#N/A</v>
      </c>
    </row>
    <row r="451" spans="1:16" ht="17.25" customHeight="1" x14ac:dyDescent="0.25">
      <c r="A451" s="254" t="s">
        <v>913</v>
      </c>
      <c r="B451" s="159">
        <v>448</v>
      </c>
      <c r="C451" s="159" t="s">
        <v>1572</v>
      </c>
      <c r="D451" s="518"/>
      <c r="E451" s="518"/>
      <c r="F451" s="518"/>
      <c r="G451" s="519"/>
      <c r="H451" s="852" t="s">
        <v>1906</v>
      </c>
      <c r="I451" s="1082" t="e">
        <f ca="1">IF(IF($I$1&lt;&gt;'GMPP Return'!$F$25,HLOOKUP('GMPP Return'!$C$25,'[5]1617-Q1'!$B$1:$HA$1000,B451,FALSE),INDIRECT("'" &amp; $C$1 &amp; "'!" &amp; C451))="","",IF($I$1&lt;&gt;'GMPP Return'!$F$25,HLOOKUP('GMPP Return'!$C$25,'[5]1617-Q1'!$B$1:$HA$1000,B451,FALSE),INDIRECT("'" &amp; $C$1 &amp; "'!" &amp; C451)))</f>
        <v>#N/A</v>
      </c>
      <c r="J451" s="1083" t="e">
        <f ca="1">IF(IF($J$1&lt;&gt;'GMPP Return'!$F$25,HLOOKUP('GMPP Return'!$C$25,'[5]1617-Q2'!$B$1:$HA$1000,B451,FALSE),INDIRECT("'" &amp; $C$1 &amp; "'!" &amp; C451))="","",IF($J$1&lt;&gt;'GMPP Return'!$F$25,HLOOKUP('GMPP Return'!$C$25,'[5]1617-Q2'!$B$1:$HA$1000,B451,FALSE),INDIRECT("'" &amp; $C$1 &amp; "'!" &amp; C451)))</f>
        <v>#N/A</v>
      </c>
      <c r="K451" s="520" t="str">
        <f ca="1">IF(IF($K$1&lt;&gt;'GMPP Return'!$F$25,HLOOKUP('GMPP Return'!$C$25,'[5]1617-Q3'!$B$1:$HA$1000,B451,FALSE),INDIRECT("'" &amp; $C$1 &amp; "'!" &amp; C451))="","",IF($K$1&lt;&gt;'GMPP Return'!$F$25,HLOOKUP('GMPP Return'!$C$25,'[5]1617-Q3'!$B$1:$HA$1000,B451,FALSE),INDIRECT("'" &amp; $C$1 &amp; "'!" &amp; C451)))</f>
        <v>-</v>
      </c>
      <c r="L451" s="521" t="s">
        <v>2615</v>
      </c>
      <c r="M451" s="302"/>
      <c r="N451" s="342" t="e">
        <f ca="1">IF(K451="","",IF(K451&lt;&gt;J451,"CHANGED SINCE LAST QUARTER",""))</f>
        <v>#N/A</v>
      </c>
    </row>
    <row r="452" spans="1:16" ht="21" x14ac:dyDescent="0.25">
      <c r="A452" s="255" t="s">
        <v>914</v>
      </c>
      <c r="B452" s="159">
        <v>449</v>
      </c>
      <c r="C452" s="159" t="s">
        <v>1573</v>
      </c>
      <c r="D452" s="160"/>
      <c r="E452" s="160"/>
      <c r="F452" s="160"/>
      <c r="G452" s="468"/>
      <c r="H452" s="852" t="s">
        <v>1908</v>
      </c>
      <c r="I452" s="1082" t="e">
        <f ca="1">IF(IF($I$1&lt;&gt;'GMPP Return'!$F$25,HLOOKUP('GMPP Return'!$C$25,'[5]1617-Q1'!$B$1:$HA$1000,B452,FALSE),INDIRECT("'" &amp; $C$1 &amp; "'!" &amp; C452))="","",IF($I$1&lt;&gt;'GMPP Return'!$F$25,HLOOKUP('GMPP Return'!$C$25,'[5]1617-Q1'!$B$1:$HA$1000,B452,FALSE),INDIRECT("'" &amp; $C$1 &amp; "'!" &amp; C452)))</f>
        <v>#N/A</v>
      </c>
      <c r="J452" s="1083" t="e">
        <f ca="1">IF(IF($J$1&lt;&gt;'GMPP Return'!$F$25,HLOOKUP('GMPP Return'!$C$25,'[5]1617-Q2'!$B$1:$HA$1000,B452,FALSE),INDIRECT("'" &amp; $C$1 &amp; "'!" &amp; C452))="","",IF($J$1&lt;&gt;'GMPP Return'!$F$25,HLOOKUP('GMPP Return'!$C$25,'[5]1617-Q2'!$B$1:$HA$1000,B452,FALSE),INDIRECT("'" &amp; $C$1 &amp; "'!" &amp; C452)))</f>
        <v>#N/A</v>
      </c>
      <c r="K452" s="510">
        <f ca="1">IF(IF($K$1&lt;&gt;'GMPP Return'!$F$25,HLOOKUP('GMPP Return'!$C$25,'[5]1617-Q3'!$B$1:$HA$1000,B452,FALSE),INDIRECT("'" &amp; $C$1 &amp; "'!" &amp; C452))="","",IF($K$1&lt;&gt;'GMPP Return'!$F$25,HLOOKUP('GMPP Return'!$C$25,'[5]1617-Q3'!$B$1:$HA$1000,B452,FALSE),INDIRECT("'" &amp; $C$1 &amp; "'!" &amp; C452)))</f>
        <v>0</v>
      </c>
      <c r="L452" s="511" t="s">
        <v>2616</v>
      </c>
      <c r="M452" s="561"/>
      <c r="N452" s="892" t="e">
        <f ca="1">IF(J452=K452,"",K452-J452)</f>
        <v>#N/A</v>
      </c>
      <c r="P452" s="891"/>
    </row>
    <row r="453" spans="1:16" x14ac:dyDescent="0.25">
      <c r="A453" s="255" t="s">
        <v>915</v>
      </c>
      <c r="B453" s="159">
        <v>450</v>
      </c>
      <c r="C453" s="159" t="s">
        <v>1574</v>
      </c>
      <c r="D453" s="160"/>
      <c r="E453" s="160"/>
      <c r="F453" s="160"/>
      <c r="G453" s="468"/>
      <c r="H453" s="852" t="s">
        <v>1909</v>
      </c>
      <c r="I453" s="1082" t="e">
        <f ca="1">IF(IF($I$1&lt;&gt;'GMPP Return'!$F$25,HLOOKUP('GMPP Return'!$C$25,'[5]1617-Q1'!$B$1:$HA$1000,B453,FALSE),INDIRECT("'" &amp; $C$1 &amp; "'!" &amp; C453))="","",IF($I$1&lt;&gt;'GMPP Return'!$F$25,HLOOKUP('GMPP Return'!$C$25,'[5]1617-Q1'!$B$1:$HA$1000,B453,FALSE),INDIRECT("'" &amp; $C$1 &amp; "'!" &amp; C453)))</f>
        <v>#N/A</v>
      </c>
      <c r="J453" s="1083" t="e">
        <f ca="1">IF(IF($J$1&lt;&gt;'GMPP Return'!$F$25,HLOOKUP('GMPP Return'!$C$25,'[5]1617-Q2'!$B$1:$HA$1000,B453,FALSE),INDIRECT("'" &amp; $C$1 &amp; "'!" &amp; C453))="","",IF($J$1&lt;&gt;'GMPP Return'!$F$25,HLOOKUP('GMPP Return'!$C$25,'[5]1617-Q2'!$B$1:$HA$1000,B453,FALSE),INDIRECT("'" &amp; $C$1 &amp; "'!" &amp; C453)))</f>
        <v>#N/A</v>
      </c>
      <c r="K453" s="510">
        <f ca="1">IF(IF($K$1&lt;&gt;'GMPP Return'!$F$25,HLOOKUP('GMPP Return'!$C$25,'[5]1617-Q3'!$B$1:$HA$1000,B453,FALSE),INDIRECT("'" &amp; $C$1 &amp; "'!" &amp; C453))="","",IF($K$1&lt;&gt;'GMPP Return'!$F$25,HLOOKUP('GMPP Return'!$C$25,'[5]1617-Q3'!$B$1:$HA$1000,B453,FALSE),INDIRECT("'" &amp; $C$1 &amp; "'!" &amp; C453)))</f>
        <v>0</v>
      </c>
      <c r="L453" s="511" t="s">
        <v>2617</v>
      </c>
      <c r="M453" s="561"/>
      <c r="N453" s="892" t="e">
        <f t="shared" ref="N453:N516" ca="1" si="7">IF(J453=K453,"",K453-J453)</f>
        <v>#N/A</v>
      </c>
    </row>
    <row r="454" spans="1:16" x14ac:dyDescent="0.25">
      <c r="A454" s="255" t="s">
        <v>916</v>
      </c>
      <c r="B454" s="159">
        <v>451</v>
      </c>
      <c r="C454" s="159" t="s">
        <v>1575</v>
      </c>
      <c r="D454" s="160"/>
      <c r="E454" s="160"/>
      <c r="F454" s="160"/>
      <c r="G454" s="468"/>
      <c r="H454" s="852" t="s">
        <v>1907</v>
      </c>
      <c r="I454" s="1082" t="e">
        <f ca="1">IF(IF($I$1&lt;&gt;'GMPP Return'!$F$25,HLOOKUP('GMPP Return'!$C$25,'[5]1617-Q1'!$B$1:$HA$1000,B454,FALSE),INDIRECT("'" &amp; $C$1 &amp; "'!" &amp; C454))="","",IF($I$1&lt;&gt;'GMPP Return'!$F$25,HLOOKUP('GMPP Return'!$C$25,'[5]1617-Q1'!$B$1:$HA$1000,B454,FALSE),INDIRECT("'" &amp; $C$1 &amp; "'!" &amp; C454)))</f>
        <v>#N/A</v>
      </c>
      <c r="J454" s="1083" t="e">
        <f ca="1">IF(IF($J$1&lt;&gt;'GMPP Return'!$F$25,HLOOKUP('GMPP Return'!$C$25,'[5]1617-Q2'!$B$1:$HA$1000,B454,FALSE),INDIRECT("'" &amp; $C$1 &amp; "'!" &amp; C454))="","",IF($J$1&lt;&gt;'GMPP Return'!$F$25,HLOOKUP('GMPP Return'!$C$25,'[5]1617-Q2'!$B$1:$HA$1000,B454,FALSE),INDIRECT("'" &amp; $C$1 &amp; "'!" &amp; C454)))</f>
        <v>#N/A</v>
      </c>
      <c r="K454" s="510">
        <f ca="1">IF(IF($K$1&lt;&gt;'GMPP Return'!$F$25,HLOOKUP('GMPP Return'!$C$25,'[5]1617-Q3'!$B$1:$HA$1000,B454,FALSE),INDIRECT("'" &amp; $C$1 &amp; "'!" &amp; C454))="","",IF($K$1&lt;&gt;'GMPP Return'!$F$25,HLOOKUP('GMPP Return'!$C$25,'[5]1617-Q3'!$B$1:$HA$1000,B454,FALSE),INDIRECT("'" &amp; $C$1 &amp; "'!" &amp; C454)))</f>
        <v>0</v>
      </c>
      <c r="L454" s="511" t="s">
        <v>2618</v>
      </c>
      <c r="M454" s="561"/>
      <c r="N454" s="892" t="e">
        <f t="shared" ca="1" si="7"/>
        <v>#N/A</v>
      </c>
    </row>
    <row r="455" spans="1:16" x14ac:dyDescent="0.25">
      <c r="A455" s="255" t="s">
        <v>917</v>
      </c>
      <c r="B455" s="159">
        <v>452</v>
      </c>
      <c r="C455" s="159" t="s">
        <v>1576</v>
      </c>
      <c r="D455" s="160"/>
      <c r="E455" s="160"/>
      <c r="F455" s="160"/>
      <c r="G455" s="468"/>
      <c r="H455" s="852" t="s">
        <v>1910</v>
      </c>
      <c r="I455" s="1082" t="e">
        <f ca="1">IF(IF($I$1&lt;&gt;'GMPP Return'!$F$25,HLOOKUP('GMPP Return'!$C$25,'[5]1617-Q1'!$B$1:$HA$1000,B455,FALSE),INDIRECT("'" &amp; $C$1 &amp; "'!" &amp; C455))="","",IF($I$1&lt;&gt;'GMPP Return'!$F$25,HLOOKUP('GMPP Return'!$C$25,'[5]1617-Q1'!$B$1:$HA$1000,B455,FALSE),INDIRECT("'" &amp; $C$1 &amp; "'!" &amp; C455)))</f>
        <v>#N/A</v>
      </c>
      <c r="J455" s="1083" t="e">
        <f ca="1">IF(IF($J$1&lt;&gt;'GMPP Return'!$F$25,HLOOKUP('GMPP Return'!$C$25,'[5]1617-Q2'!$B$1:$HA$1000,B455,FALSE),INDIRECT("'" &amp; $C$1 &amp; "'!" &amp; C455))="","",IF($J$1&lt;&gt;'GMPP Return'!$F$25,HLOOKUP('GMPP Return'!$C$25,'[5]1617-Q2'!$B$1:$HA$1000,B455,FALSE),INDIRECT("'" &amp; $C$1 &amp; "'!" &amp; C455)))</f>
        <v>#N/A</v>
      </c>
      <c r="K455" s="510">
        <f ca="1">IF(IF($K$1&lt;&gt;'GMPP Return'!$F$25,HLOOKUP('GMPP Return'!$C$25,'[5]1617-Q3'!$B$1:$HA$1000,B455,FALSE),INDIRECT("'" &amp; $C$1 &amp; "'!" &amp; C455))="","",IF($K$1&lt;&gt;'GMPP Return'!$F$25,HLOOKUP('GMPP Return'!$C$25,'[5]1617-Q3'!$B$1:$HA$1000,B455,FALSE),INDIRECT("'" &amp; $C$1 &amp; "'!" &amp; C455)))</f>
        <v>0</v>
      </c>
      <c r="L455" s="511" t="s">
        <v>2619</v>
      </c>
      <c r="M455" s="561"/>
      <c r="N455" s="892" t="e">
        <f t="shared" ca="1" si="7"/>
        <v>#N/A</v>
      </c>
    </row>
    <row r="456" spans="1:16" x14ac:dyDescent="0.25">
      <c r="A456" s="255" t="s">
        <v>918</v>
      </c>
      <c r="B456" s="159">
        <v>453</v>
      </c>
      <c r="C456" s="159" t="s">
        <v>1577</v>
      </c>
      <c r="D456" s="160"/>
      <c r="E456" s="160"/>
      <c r="F456" s="160"/>
      <c r="G456" s="468"/>
      <c r="H456" s="852" t="s">
        <v>1911</v>
      </c>
      <c r="I456" s="1082" t="e">
        <f ca="1">IF(IF($I$1&lt;&gt;'GMPP Return'!$F$25,HLOOKUP('GMPP Return'!$C$25,'[5]1617-Q1'!$B$1:$HA$1000,B456,FALSE),INDIRECT("'" &amp; $C$1 &amp; "'!" &amp; C456))="","",IF($I$1&lt;&gt;'GMPP Return'!$F$25,HLOOKUP('GMPP Return'!$C$25,'[5]1617-Q1'!$B$1:$HA$1000,B456,FALSE),INDIRECT("'" &amp; $C$1 &amp; "'!" &amp; C456)))</f>
        <v>#N/A</v>
      </c>
      <c r="J456" s="1083" t="e">
        <f ca="1">IF(IF($J$1&lt;&gt;'GMPP Return'!$F$25,HLOOKUP('GMPP Return'!$C$25,'[5]1617-Q2'!$B$1:$HA$1000,B456,FALSE),INDIRECT("'" &amp; $C$1 &amp; "'!" &amp; C456))="","",IF($J$1&lt;&gt;'GMPP Return'!$F$25,HLOOKUP('GMPP Return'!$C$25,'[5]1617-Q2'!$B$1:$HA$1000,B456,FALSE),INDIRECT("'" &amp; $C$1 &amp; "'!" &amp; C456)))</f>
        <v>#N/A</v>
      </c>
      <c r="K456" s="510">
        <f ca="1">IF(IF($K$1&lt;&gt;'GMPP Return'!$F$25,HLOOKUP('GMPP Return'!$C$25,'[5]1617-Q3'!$B$1:$HA$1000,B456,FALSE),INDIRECT("'" &amp; $C$1 &amp; "'!" &amp; C456))="","",IF($K$1&lt;&gt;'GMPP Return'!$F$25,HLOOKUP('GMPP Return'!$C$25,'[5]1617-Q3'!$B$1:$HA$1000,B456,FALSE),INDIRECT("'" &amp; $C$1 &amp; "'!" &amp; C456)))</f>
        <v>0</v>
      </c>
      <c r="L456" s="511" t="s">
        <v>2620</v>
      </c>
      <c r="M456" s="561"/>
      <c r="N456" s="892" t="e">
        <f t="shared" ca="1" si="7"/>
        <v>#N/A</v>
      </c>
    </row>
    <row r="457" spans="1:16" x14ac:dyDescent="0.25">
      <c r="A457" s="255" t="s">
        <v>919</v>
      </c>
      <c r="B457" s="159">
        <v>454</v>
      </c>
      <c r="C457" s="159" t="s">
        <v>1578</v>
      </c>
      <c r="D457" s="160"/>
      <c r="E457" s="160"/>
      <c r="F457" s="160"/>
      <c r="G457" s="468"/>
      <c r="H457" s="852" t="s">
        <v>1912</v>
      </c>
      <c r="I457" s="1082" t="e">
        <f ca="1">IF(IF($I$1&lt;&gt;'GMPP Return'!$F$25,HLOOKUP('GMPP Return'!$C$25,'[5]1617-Q1'!$B$1:$HA$1000,B457,FALSE),INDIRECT("'" &amp; $C$1 &amp; "'!" &amp; C457))="","",IF($I$1&lt;&gt;'GMPP Return'!$F$25,HLOOKUP('GMPP Return'!$C$25,'[5]1617-Q1'!$B$1:$HA$1000,B457,FALSE),INDIRECT("'" &amp; $C$1 &amp; "'!" &amp; C457)))</f>
        <v>#N/A</v>
      </c>
      <c r="J457" s="1083" t="e">
        <f ca="1">IF(IF($J$1&lt;&gt;'GMPP Return'!$F$25,HLOOKUP('GMPP Return'!$C$25,'[5]1617-Q2'!$B$1:$HA$1000,B457,FALSE),INDIRECT("'" &amp; $C$1 &amp; "'!" &amp; C457))="","",IF($J$1&lt;&gt;'GMPP Return'!$F$25,HLOOKUP('GMPP Return'!$C$25,'[5]1617-Q2'!$B$1:$HA$1000,B457,FALSE),INDIRECT("'" &amp; $C$1 &amp; "'!" &amp; C457)))</f>
        <v>#N/A</v>
      </c>
      <c r="K457" s="510">
        <f ca="1">IF(IF($K$1&lt;&gt;'GMPP Return'!$F$25,HLOOKUP('GMPP Return'!$C$25,'[5]1617-Q3'!$B$1:$HA$1000,B457,FALSE),INDIRECT("'" &amp; $C$1 &amp; "'!" &amp; C457))="","",IF($K$1&lt;&gt;'GMPP Return'!$F$25,HLOOKUP('GMPP Return'!$C$25,'[5]1617-Q3'!$B$1:$HA$1000,B457,FALSE),INDIRECT("'" &amp; $C$1 &amp; "'!" &amp; C457)))</f>
        <v>0</v>
      </c>
      <c r="L457" s="511" t="s">
        <v>2621</v>
      </c>
      <c r="M457" s="561"/>
      <c r="N457" s="892" t="e">
        <f t="shared" ca="1" si="7"/>
        <v>#N/A</v>
      </c>
    </row>
    <row r="458" spans="1:16" x14ac:dyDescent="0.25">
      <c r="A458" s="255" t="s">
        <v>920</v>
      </c>
      <c r="B458" s="159">
        <v>455</v>
      </c>
      <c r="C458" s="159" t="s">
        <v>1579</v>
      </c>
      <c r="D458" s="160"/>
      <c r="E458" s="160"/>
      <c r="F458" s="160"/>
      <c r="G458" s="468"/>
      <c r="H458" s="852" t="s">
        <v>1913</v>
      </c>
      <c r="I458" s="1082" t="e">
        <f ca="1">IF(IF($I$1&lt;&gt;'GMPP Return'!$F$25,HLOOKUP('GMPP Return'!$C$25,'[5]1617-Q1'!$B$1:$HA$1000,B458,FALSE),INDIRECT("'" &amp; $C$1 &amp; "'!" &amp; C458))="","",IF($I$1&lt;&gt;'GMPP Return'!$F$25,HLOOKUP('GMPP Return'!$C$25,'[5]1617-Q1'!$B$1:$HA$1000,B458,FALSE),INDIRECT("'" &amp; $C$1 &amp; "'!" &amp; C458)))</f>
        <v>#N/A</v>
      </c>
      <c r="J458" s="1083" t="e">
        <f ca="1">IF(IF($J$1&lt;&gt;'GMPP Return'!$F$25,HLOOKUP('GMPP Return'!$C$25,'[5]1617-Q2'!$B$1:$HA$1000,B458,FALSE),INDIRECT("'" &amp; $C$1 &amp; "'!" &amp; C458))="","",IF($J$1&lt;&gt;'GMPP Return'!$F$25,HLOOKUP('GMPP Return'!$C$25,'[5]1617-Q2'!$B$1:$HA$1000,B458,FALSE),INDIRECT("'" &amp; $C$1 &amp; "'!" &amp; C458)))</f>
        <v>#N/A</v>
      </c>
      <c r="K458" s="510">
        <f ca="1">IF(IF($K$1&lt;&gt;'GMPP Return'!$F$25,HLOOKUP('GMPP Return'!$C$25,'[5]1617-Q3'!$B$1:$HA$1000,B458,FALSE),INDIRECT("'" &amp; $C$1 &amp; "'!" &amp; C458))="","",IF($K$1&lt;&gt;'GMPP Return'!$F$25,HLOOKUP('GMPP Return'!$C$25,'[5]1617-Q3'!$B$1:$HA$1000,B458,FALSE),INDIRECT("'" &amp; $C$1 &amp; "'!" &amp; C458)))</f>
        <v>0</v>
      </c>
      <c r="L458" s="511" t="s">
        <v>2622</v>
      </c>
      <c r="M458" s="561"/>
      <c r="N458" s="892" t="e">
        <f t="shared" ca="1" si="7"/>
        <v>#N/A</v>
      </c>
    </row>
    <row r="459" spans="1:16" x14ac:dyDescent="0.25">
      <c r="A459" s="255" t="s">
        <v>921</v>
      </c>
      <c r="B459" s="159">
        <v>456</v>
      </c>
      <c r="C459" s="159" t="s">
        <v>1580</v>
      </c>
      <c r="D459" s="160"/>
      <c r="E459" s="160"/>
      <c r="F459" s="160"/>
      <c r="G459" s="468"/>
      <c r="H459" s="852" t="s">
        <v>1914</v>
      </c>
      <c r="I459" s="1082" t="e">
        <f ca="1">IF(IF($I$1&lt;&gt;'GMPP Return'!$F$25,HLOOKUP('GMPP Return'!$C$25,'[5]1617-Q1'!$B$1:$HA$1000,B459,FALSE),INDIRECT("'" &amp; $C$1 &amp; "'!" &amp; C459))="","",IF($I$1&lt;&gt;'GMPP Return'!$F$25,HLOOKUP('GMPP Return'!$C$25,'[5]1617-Q1'!$B$1:$HA$1000,B459,FALSE),INDIRECT("'" &amp; $C$1 &amp; "'!" &amp; C459)))</f>
        <v>#N/A</v>
      </c>
      <c r="J459" s="1083" t="e">
        <f ca="1">IF(IF($J$1&lt;&gt;'GMPP Return'!$F$25,HLOOKUP('GMPP Return'!$C$25,'[5]1617-Q2'!$B$1:$HA$1000,B459,FALSE),INDIRECT("'" &amp; $C$1 &amp; "'!" &amp; C459))="","",IF($J$1&lt;&gt;'GMPP Return'!$F$25,HLOOKUP('GMPP Return'!$C$25,'[5]1617-Q2'!$B$1:$HA$1000,B459,FALSE),INDIRECT("'" &amp; $C$1 &amp; "'!" &amp; C459)))</f>
        <v>#N/A</v>
      </c>
      <c r="K459" s="510">
        <f ca="1">IF(IF($K$1&lt;&gt;'GMPP Return'!$F$25,HLOOKUP('GMPP Return'!$C$25,'[5]1617-Q3'!$B$1:$HA$1000,B459,FALSE),INDIRECT("'" &amp; $C$1 &amp; "'!" &amp; C459))="","",IF($K$1&lt;&gt;'GMPP Return'!$F$25,HLOOKUP('GMPP Return'!$C$25,'[5]1617-Q3'!$B$1:$HA$1000,B459,FALSE),INDIRECT("'" &amp; $C$1 &amp; "'!" &amp; C459)))</f>
        <v>0</v>
      </c>
      <c r="L459" s="511" t="s">
        <v>2623</v>
      </c>
      <c r="M459" s="561"/>
      <c r="N459" s="892" t="e">
        <f t="shared" ca="1" si="7"/>
        <v>#N/A</v>
      </c>
    </row>
    <row r="460" spans="1:16" x14ac:dyDescent="0.25">
      <c r="A460" s="254" t="s">
        <v>922</v>
      </c>
      <c r="B460" s="159">
        <v>457</v>
      </c>
      <c r="C460" s="159" t="s">
        <v>1581</v>
      </c>
      <c r="D460" s="160"/>
      <c r="E460" s="160"/>
      <c r="F460" s="160"/>
      <c r="G460" s="468"/>
      <c r="H460" s="852" t="s">
        <v>930</v>
      </c>
      <c r="I460" s="1082" t="e">
        <f ca="1">IF(IF($I$1&lt;&gt;'GMPP Return'!$F$25,HLOOKUP('GMPP Return'!$C$25,'[5]1617-Q1'!$B$1:$HA$1000,B460,FALSE),INDIRECT("'" &amp; $C$1 &amp; "'!" &amp; C460))="","",IF($I$1&lt;&gt;'GMPP Return'!$F$25,HLOOKUP('GMPP Return'!$C$25,'[5]1617-Q1'!$B$1:$HA$1000,B460,FALSE),INDIRECT("'" &amp; $C$1 &amp; "'!" &amp; C460)))</f>
        <v>#N/A</v>
      </c>
      <c r="J460" s="1083" t="e">
        <f ca="1">IF(IF($J$1&lt;&gt;'GMPP Return'!$F$25,HLOOKUP('GMPP Return'!$C$25,'[5]1617-Q2'!$B$1:$HA$1000,B460,FALSE),INDIRECT("'" &amp; $C$1 &amp; "'!" &amp; C460))="","",IF($J$1&lt;&gt;'GMPP Return'!$F$25,HLOOKUP('GMPP Return'!$C$25,'[5]1617-Q2'!$B$1:$HA$1000,B460,FALSE),INDIRECT("'" &amp; $C$1 &amp; "'!" &amp; C460)))</f>
        <v>#N/A</v>
      </c>
      <c r="K460" s="510">
        <f ca="1">IF(IF($K$1&lt;&gt;'GMPP Return'!$F$25,HLOOKUP('GMPP Return'!$C$25,'[5]1617-Q3'!$B$1:$HA$1000,B460,FALSE),INDIRECT("'" &amp; $C$1 &amp; "'!" &amp; C460))="","",IF($K$1&lt;&gt;'GMPP Return'!$F$25,HLOOKUP('GMPP Return'!$C$25,'[5]1617-Q3'!$B$1:$HA$1000,B460,FALSE),INDIRECT("'" &amp; $C$1 &amp; "'!" &amp; C460)))</f>
        <v>0</v>
      </c>
      <c r="L460" s="511" t="s">
        <v>2624</v>
      </c>
      <c r="M460" s="561"/>
      <c r="N460" s="892" t="e">
        <f t="shared" ca="1" si="7"/>
        <v>#N/A</v>
      </c>
    </row>
    <row r="461" spans="1:16" x14ac:dyDescent="0.25">
      <c r="A461" s="254" t="s">
        <v>923</v>
      </c>
      <c r="B461" s="159">
        <v>458</v>
      </c>
      <c r="C461" s="159" t="s">
        <v>1582</v>
      </c>
      <c r="D461" s="160"/>
      <c r="E461" s="160"/>
      <c r="F461" s="160"/>
      <c r="G461" s="468"/>
      <c r="H461" s="852" t="s">
        <v>931</v>
      </c>
      <c r="I461" s="1082" t="e">
        <f ca="1">IF(IF($I$1&lt;&gt;'GMPP Return'!$F$25,HLOOKUP('GMPP Return'!$C$25,'[5]1617-Q1'!$B$1:$HA$1000,B461,FALSE),INDIRECT("'" &amp; $C$1 &amp; "'!" &amp; C461))="","",IF($I$1&lt;&gt;'GMPP Return'!$F$25,HLOOKUP('GMPP Return'!$C$25,'[5]1617-Q1'!$B$1:$HA$1000,B461,FALSE),INDIRECT("'" &amp; $C$1 &amp; "'!" &amp; C461)))</f>
        <v>#N/A</v>
      </c>
      <c r="J461" s="1083" t="e">
        <f ca="1">IF(IF($J$1&lt;&gt;'GMPP Return'!$F$25,HLOOKUP('GMPP Return'!$C$25,'[5]1617-Q2'!$B$1:$HA$1000,B461,FALSE),INDIRECT("'" &amp; $C$1 &amp; "'!" &amp; C461))="","",IF($J$1&lt;&gt;'GMPP Return'!$F$25,HLOOKUP('GMPP Return'!$C$25,'[5]1617-Q2'!$B$1:$HA$1000,B461,FALSE),INDIRECT("'" &amp; $C$1 &amp; "'!" &amp; C461)))</f>
        <v>#N/A</v>
      </c>
      <c r="K461" s="510">
        <f ca="1">IF(IF($K$1&lt;&gt;'GMPP Return'!$F$25,HLOOKUP('GMPP Return'!$C$25,'[5]1617-Q3'!$B$1:$HA$1000,B461,FALSE),INDIRECT("'" &amp; $C$1 &amp; "'!" &amp; C461))="","",IF($K$1&lt;&gt;'GMPP Return'!$F$25,HLOOKUP('GMPP Return'!$C$25,'[5]1617-Q3'!$B$1:$HA$1000,B461,FALSE),INDIRECT("'" &amp; $C$1 &amp; "'!" &amp; C461)))</f>
        <v>0</v>
      </c>
      <c r="L461" s="511" t="s">
        <v>2625</v>
      </c>
      <c r="M461" s="561"/>
      <c r="N461" s="892" t="e">
        <f t="shared" ca="1" si="7"/>
        <v>#N/A</v>
      </c>
    </row>
    <row r="462" spans="1:16" x14ac:dyDescent="0.25">
      <c r="A462" s="254" t="s">
        <v>924</v>
      </c>
      <c r="B462" s="159">
        <v>459</v>
      </c>
      <c r="C462" s="159" t="s">
        <v>1583</v>
      </c>
      <c r="D462" s="160"/>
      <c r="E462" s="160"/>
      <c r="F462" s="160"/>
      <c r="G462" s="468"/>
      <c r="H462" s="852" t="s">
        <v>932</v>
      </c>
      <c r="I462" s="1082" t="e">
        <f ca="1">IF(IF($I$1&lt;&gt;'GMPP Return'!$F$25,HLOOKUP('GMPP Return'!$C$25,'[5]1617-Q1'!$B$1:$HA$1000,B462,FALSE),INDIRECT("'" &amp; $C$1 &amp; "'!" &amp; C462))="","",IF($I$1&lt;&gt;'GMPP Return'!$F$25,HLOOKUP('GMPP Return'!$C$25,'[5]1617-Q1'!$B$1:$HA$1000,B462,FALSE),INDIRECT("'" &amp; $C$1 &amp; "'!" &amp; C462)))</f>
        <v>#N/A</v>
      </c>
      <c r="J462" s="1083" t="e">
        <f ca="1">IF(IF($J$1&lt;&gt;'GMPP Return'!$F$25,HLOOKUP('GMPP Return'!$C$25,'[5]1617-Q2'!$B$1:$HA$1000,B462,FALSE),INDIRECT("'" &amp; $C$1 &amp; "'!" &amp; C462))="","",IF($J$1&lt;&gt;'GMPP Return'!$F$25,HLOOKUP('GMPP Return'!$C$25,'[5]1617-Q2'!$B$1:$HA$1000,B462,FALSE),INDIRECT("'" &amp; $C$1 &amp; "'!" &amp; C462)))</f>
        <v>#N/A</v>
      </c>
      <c r="K462" s="510">
        <f ca="1">IF(IF($K$1&lt;&gt;'GMPP Return'!$F$25,HLOOKUP('GMPP Return'!$C$25,'[5]1617-Q3'!$B$1:$HA$1000,B462,FALSE),INDIRECT("'" &amp; $C$1 &amp; "'!" &amp; C462))="","",IF($K$1&lt;&gt;'GMPP Return'!$F$25,HLOOKUP('GMPP Return'!$C$25,'[5]1617-Q3'!$B$1:$HA$1000,B462,FALSE),INDIRECT("'" &amp; $C$1 &amp; "'!" &amp; C462)))</f>
        <v>0</v>
      </c>
      <c r="L462" s="511" t="s">
        <v>2626</v>
      </c>
      <c r="M462" s="561"/>
      <c r="N462" s="892" t="e">
        <f t="shared" ca="1" si="7"/>
        <v>#N/A</v>
      </c>
    </row>
    <row r="463" spans="1:16" x14ac:dyDescent="0.25">
      <c r="A463" s="254" t="s">
        <v>925</v>
      </c>
      <c r="B463" s="159">
        <v>460</v>
      </c>
      <c r="C463" s="159" t="s">
        <v>1584</v>
      </c>
      <c r="D463" s="160"/>
      <c r="E463" s="160"/>
      <c r="F463" s="160"/>
      <c r="G463" s="468"/>
      <c r="H463" s="852" t="s">
        <v>933</v>
      </c>
      <c r="I463" s="1082" t="e">
        <f ca="1">IF(IF($I$1&lt;&gt;'GMPP Return'!$F$25,HLOOKUP('GMPP Return'!$C$25,'[5]1617-Q1'!$B$1:$HA$1000,B463,FALSE),INDIRECT("'" &amp; $C$1 &amp; "'!" &amp; C463))="","",IF($I$1&lt;&gt;'GMPP Return'!$F$25,HLOOKUP('GMPP Return'!$C$25,'[5]1617-Q1'!$B$1:$HA$1000,B463,FALSE),INDIRECT("'" &amp; $C$1 &amp; "'!" &amp; C463)))</f>
        <v>#N/A</v>
      </c>
      <c r="J463" s="1083" t="e">
        <f ca="1">IF(IF($J$1&lt;&gt;'GMPP Return'!$F$25,HLOOKUP('GMPP Return'!$C$25,'[5]1617-Q2'!$B$1:$HA$1000,B463,FALSE),INDIRECT("'" &amp; $C$1 &amp; "'!" &amp; C463))="","",IF($J$1&lt;&gt;'GMPP Return'!$F$25,HLOOKUP('GMPP Return'!$C$25,'[5]1617-Q2'!$B$1:$HA$1000,B463,FALSE),INDIRECT("'" &amp; $C$1 &amp; "'!" &amp; C463)))</f>
        <v>#N/A</v>
      </c>
      <c r="K463" s="510">
        <f ca="1">IF(IF($K$1&lt;&gt;'GMPP Return'!$F$25,HLOOKUP('GMPP Return'!$C$25,'[5]1617-Q3'!$B$1:$HA$1000,B463,FALSE),INDIRECT("'" &amp; $C$1 &amp; "'!" &amp; C463))="","",IF($K$1&lt;&gt;'GMPP Return'!$F$25,HLOOKUP('GMPP Return'!$C$25,'[5]1617-Q3'!$B$1:$HA$1000,B463,FALSE),INDIRECT("'" &amp; $C$1 &amp; "'!" &amp; C463)))</f>
        <v>0</v>
      </c>
      <c r="L463" s="511" t="s">
        <v>2627</v>
      </c>
      <c r="M463" s="561"/>
      <c r="N463" s="892" t="e">
        <f t="shared" ca="1" si="7"/>
        <v>#N/A</v>
      </c>
    </row>
    <row r="464" spans="1:16" x14ac:dyDescent="0.25">
      <c r="A464" s="254" t="s">
        <v>926</v>
      </c>
      <c r="B464" s="159">
        <v>461</v>
      </c>
      <c r="C464" s="159" t="s">
        <v>1585</v>
      </c>
      <c r="D464" s="160"/>
      <c r="E464" s="160"/>
      <c r="F464" s="160"/>
      <c r="G464" s="468"/>
      <c r="H464" s="852" t="s">
        <v>934</v>
      </c>
      <c r="I464" s="1082" t="e">
        <f ca="1">IF(IF($I$1&lt;&gt;'GMPP Return'!$F$25,HLOOKUP('GMPP Return'!$C$25,'[5]1617-Q1'!$B$1:$HA$1000,B464,FALSE),INDIRECT("'" &amp; $C$1 &amp; "'!" &amp; C464))="","",IF($I$1&lt;&gt;'GMPP Return'!$F$25,HLOOKUP('GMPP Return'!$C$25,'[5]1617-Q1'!$B$1:$HA$1000,B464,FALSE),INDIRECT("'" &amp; $C$1 &amp; "'!" &amp; C464)))</f>
        <v>#N/A</v>
      </c>
      <c r="J464" s="1083" t="e">
        <f ca="1">IF(IF($J$1&lt;&gt;'GMPP Return'!$F$25,HLOOKUP('GMPP Return'!$C$25,'[5]1617-Q2'!$B$1:$HA$1000,B464,FALSE),INDIRECT("'" &amp; $C$1 &amp; "'!" &amp; C464))="","",IF($J$1&lt;&gt;'GMPP Return'!$F$25,HLOOKUP('GMPP Return'!$C$25,'[5]1617-Q2'!$B$1:$HA$1000,B464,FALSE),INDIRECT("'" &amp; $C$1 &amp; "'!" &amp; C464)))</f>
        <v>#N/A</v>
      </c>
      <c r="K464" s="510">
        <f ca="1">IF(IF($K$1&lt;&gt;'GMPP Return'!$F$25,HLOOKUP('GMPP Return'!$C$25,'[5]1617-Q3'!$B$1:$HA$1000,B464,FALSE),INDIRECT("'" &amp; $C$1 &amp; "'!" &amp; C464))="","",IF($K$1&lt;&gt;'GMPP Return'!$F$25,HLOOKUP('GMPP Return'!$C$25,'[5]1617-Q3'!$B$1:$HA$1000,B464,FALSE),INDIRECT("'" &amp; $C$1 &amp; "'!" &amp; C464)))</f>
        <v>0</v>
      </c>
      <c r="L464" s="511" t="s">
        <v>2628</v>
      </c>
      <c r="M464" s="561"/>
      <c r="N464" s="892" t="e">
        <f t="shared" ca="1" si="7"/>
        <v>#N/A</v>
      </c>
    </row>
    <row r="465" spans="1:14" x14ac:dyDescent="0.25">
      <c r="A465" s="254" t="s">
        <v>927</v>
      </c>
      <c r="B465" s="159">
        <v>462</v>
      </c>
      <c r="C465" s="159" t="s">
        <v>1586</v>
      </c>
      <c r="D465" s="160"/>
      <c r="E465" s="160"/>
      <c r="F465" s="160"/>
      <c r="G465" s="468"/>
      <c r="H465" s="852" t="s">
        <v>935</v>
      </c>
      <c r="I465" s="1082" t="e">
        <f ca="1">IF(IF($I$1&lt;&gt;'GMPP Return'!$F$25,HLOOKUP('GMPP Return'!$C$25,'[5]1617-Q1'!$B$1:$HA$1000,B465,FALSE),INDIRECT("'" &amp; $C$1 &amp; "'!" &amp; C465))="","",IF($I$1&lt;&gt;'GMPP Return'!$F$25,HLOOKUP('GMPP Return'!$C$25,'[5]1617-Q1'!$B$1:$HA$1000,B465,FALSE),INDIRECT("'" &amp; $C$1 &amp; "'!" &amp; C465)))</f>
        <v>#N/A</v>
      </c>
      <c r="J465" s="1083" t="e">
        <f ca="1">IF(IF($J$1&lt;&gt;'GMPP Return'!$F$25,HLOOKUP('GMPP Return'!$C$25,'[5]1617-Q2'!$B$1:$HA$1000,B465,FALSE),INDIRECT("'" &amp; $C$1 &amp; "'!" &amp; C465))="","",IF($J$1&lt;&gt;'GMPP Return'!$F$25,HLOOKUP('GMPP Return'!$C$25,'[5]1617-Q2'!$B$1:$HA$1000,B465,FALSE),INDIRECT("'" &amp; $C$1 &amp; "'!" &amp; C465)))</f>
        <v>#N/A</v>
      </c>
      <c r="K465" s="510">
        <f ca="1">IF(IF($K$1&lt;&gt;'GMPP Return'!$F$25,HLOOKUP('GMPP Return'!$C$25,'[5]1617-Q3'!$B$1:$HA$1000,B465,FALSE),INDIRECT("'" &amp; $C$1 &amp; "'!" &amp; C465))="","",IF($K$1&lt;&gt;'GMPP Return'!$F$25,HLOOKUP('GMPP Return'!$C$25,'[5]1617-Q3'!$B$1:$HA$1000,B465,FALSE),INDIRECT("'" &amp; $C$1 &amp; "'!" &amp; C465)))</f>
        <v>0</v>
      </c>
      <c r="L465" s="511" t="s">
        <v>2629</v>
      </c>
      <c r="M465" s="561"/>
      <c r="N465" s="892" t="e">
        <f t="shared" ca="1" si="7"/>
        <v>#N/A</v>
      </c>
    </row>
    <row r="466" spans="1:14" x14ac:dyDescent="0.25">
      <c r="A466" s="254" t="s">
        <v>928</v>
      </c>
      <c r="B466" s="159">
        <v>463</v>
      </c>
      <c r="C466" s="159" t="s">
        <v>1587</v>
      </c>
      <c r="D466" s="160"/>
      <c r="E466" s="160"/>
      <c r="F466" s="160"/>
      <c r="G466" s="468"/>
      <c r="H466" s="852" t="s">
        <v>936</v>
      </c>
      <c r="I466" s="1082" t="e">
        <f ca="1">IF(IF($I$1&lt;&gt;'GMPP Return'!$F$25,HLOOKUP('GMPP Return'!$C$25,'[5]1617-Q1'!$B$1:$HA$1000,B466,FALSE),INDIRECT("'" &amp; $C$1 &amp; "'!" &amp; C466))="","",IF($I$1&lt;&gt;'GMPP Return'!$F$25,HLOOKUP('GMPP Return'!$C$25,'[5]1617-Q1'!$B$1:$HA$1000,B466,FALSE),INDIRECT("'" &amp; $C$1 &amp; "'!" &amp; C466)))</f>
        <v>#N/A</v>
      </c>
      <c r="J466" s="1083" t="e">
        <f ca="1">IF(IF($J$1&lt;&gt;'GMPP Return'!$F$25,HLOOKUP('GMPP Return'!$C$25,'[5]1617-Q2'!$B$1:$HA$1000,B466,FALSE),INDIRECT("'" &amp; $C$1 &amp; "'!" &amp; C466))="","",IF($J$1&lt;&gt;'GMPP Return'!$F$25,HLOOKUP('GMPP Return'!$C$25,'[5]1617-Q2'!$B$1:$HA$1000,B466,FALSE),INDIRECT("'" &amp; $C$1 &amp; "'!" &amp; C466)))</f>
        <v>#N/A</v>
      </c>
      <c r="K466" s="510">
        <f ca="1">IF(IF($K$1&lt;&gt;'GMPP Return'!$F$25,HLOOKUP('GMPP Return'!$C$25,'[5]1617-Q3'!$B$1:$HA$1000,B466,FALSE),INDIRECT("'" &amp; $C$1 &amp; "'!" &amp; C466))="","",IF($K$1&lt;&gt;'GMPP Return'!$F$25,HLOOKUP('GMPP Return'!$C$25,'[5]1617-Q3'!$B$1:$HA$1000,B466,FALSE),INDIRECT("'" &amp; $C$1 &amp; "'!" &amp; C466)))</f>
        <v>0</v>
      </c>
      <c r="L466" s="511" t="s">
        <v>2630</v>
      </c>
      <c r="M466" s="561"/>
      <c r="N466" s="892" t="e">
        <f t="shared" ca="1" si="7"/>
        <v>#N/A</v>
      </c>
    </row>
    <row r="467" spans="1:14" x14ac:dyDescent="0.25">
      <c r="A467" s="254" t="s">
        <v>929</v>
      </c>
      <c r="B467" s="159">
        <v>464</v>
      </c>
      <c r="C467" s="159" t="s">
        <v>1588</v>
      </c>
      <c r="D467" s="160"/>
      <c r="E467" s="160"/>
      <c r="F467" s="160"/>
      <c r="G467" s="468"/>
      <c r="H467" s="852" t="s">
        <v>937</v>
      </c>
      <c r="I467" s="1082" t="e">
        <f ca="1">IF(IF($I$1&lt;&gt;'GMPP Return'!$F$25,HLOOKUP('GMPP Return'!$C$25,'[5]1617-Q1'!$B$1:$HA$1000,B467,FALSE),INDIRECT("'" &amp; $C$1 &amp; "'!" &amp; C467))="","",IF($I$1&lt;&gt;'GMPP Return'!$F$25,HLOOKUP('GMPP Return'!$C$25,'[5]1617-Q1'!$B$1:$HA$1000,B467,FALSE),INDIRECT("'" &amp; $C$1 &amp; "'!" &amp; C467)))</f>
        <v>#N/A</v>
      </c>
      <c r="J467" s="1083" t="e">
        <f ca="1">IF(IF($J$1&lt;&gt;'GMPP Return'!$F$25,HLOOKUP('GMPP Return'!$C$25,'[5]1617-Q2'!$B$1:$HA$1000,B467,FALSE),INDIRECT("'" &amp; $C$1 &amp; "'!" &amp; C467))="","",IF($J$1&lt;&gt;'GMPP Return'!$F$25,HLOOKUP('GMPP Return'!$C$25,'[5]1617-Q2'!$B$1:$HA$1000,B467,FALSE),INDIRECT("'" &amp; $C$1 &amp; "'!" &amp; C467)))</f>
        <v>#N/A</v>
      </c>
      <c r="K467" s="510">
        <f ca="1">IF(IF($K$1&lt;&gt;'GMPP Return'!$F$25,HLOOKUP('GMPP Return'!$C$25,'[5]1617-Q3'!$B$1:$HA$1000,B467,FALSE),INDIRECT("'" &amp; $C$1 &amp; "'!" &amp; C467))="","",IF($K$1&lt;&gt;'GMPP Return'!$F$25,HLOOKUP('GMPP Return'!$C$25,'[5]1617-Q3'!$B$1:$HA$1000,B467,FALSE),INDIRECT("'" &amp; $C$1 &amp; "'!" &amp; C467)))</f>
        <v>0</v>
      </c>
      <c r="L467" s="511" t="s">
        <v>2631</v>
      </c>
      <c r="M467" s="561"/>
      <c r="N467" s="892" t="e">
        <f t="shared" ca="1" si="7"/>
        <v>#N/A</v>
      </c>
    </row>
    <row r="468" spans="1:14" x14ac:dyDescent="0.25">
      <c r="A468" s="255" t="s">
        <v>930</v>
      </c>
      <c r="B468" s="159">
        <v>465</v>
      </c>
      <c r="C468" s="159" t="s">
        <v>1589</v>
      </c>
      <c r="D468" s="160"/>
      <c r="E468" s="160"/>
      <c r="F468" s="160"/>
      <c r="G468" s="468"/>
      <c r="H468" s="852" t="s">
        <v>938</v>
      </c>
      <c r="I468" s="1082" t="e">
        <f ca="1">IF(IF($I$1&lt;&gt;'GMPP Return'!$F$25,HLOOKUP('GMPP Return'!$C$25,'[5]1617-Q1'!$B$1:$HA$1000,B468,FALSE),INDIRECT("'" &amp; $C$1 &amp; "'!" &amp; C468))="","",IF($I$1&lt;&gt;'GMPP Return'!$F$25,HLOOKUP('GMPP Return'!$C$25,'[5]1617-Q1'!$B$1:$HA$1000,B468,FALSE),INDIRECT("'" &amp; $C$1 &amp; "'!" &amp; C468)))</f>
        <v>#N/A</v>
      </c>
      <c r="J468" s="1083" t="e">
        <f ca="1">IF(IF($J$1&lt;&gt;'GMPP Return'!$F$25,HLOOKUP('GMPP Return'!$C$25,'[5]1617-Q2'!$B$1:$HA$1000,B468,FALSE),INDIRECT("'" &amp; $C$1 &amp; "'!" &amp; C468))="","",IF($J$1&lt;&gt;'GMPP Return'!$F$25,HLOOKUP('GMPP Return'!$C$25,'[5]1617-Q2'!$B$1:$HA$1000,B468,FALSE),INDIRECT("'" &amp; $C$1 &amp; "'!" &amp; C468)))</f>
        <v>#N/A</v>
      </c>
      <c r="K468" s="510">
        <f ca="1">IF(IF($K$1&lt;&gt;'GMPP Return'!$F$25,HLOOKUP('GMPP Return'!$C$25,'[5]1617-Q3'!$B$1:$HA$1000,B468,FALSE),INDIRECT("'" &amp; $C$1 &amp; "'!" &amp; C468))="","",IF($K$1&lt;&gt;'GMPP Return'!$F$25,HLOOKUP('GMPP Return'!$C$25,'[5]1617-Q3'!$B$1:$HA$1000,B468,FALSE),INDIRECT("'" &amp; $C$1 &amp; "'!" &amp; C468)))</f>
        <v>0</v>
      </c>
      <c r="L468" s="511" t="s">
        <v>2632</v>
      </c>
      <c r="M468" s="561"/>
      <c r="N468" s="892" t="e">
        <f t="shared" ca="1" si="7"/>
        <v>#N/A</v>
      </c>
    </row>
    <row r="469" spans="1:14" x14ac:dyDescent="0.25">
      <c r="A469" s="255" t="s">
        <v>931</v>
      </c>
      <c r="B469" s="159">
        <v>466</v>
      </c>
      <c r="C469" s="159" t="s">
        <v>1590</v>
      </c>
      <c r="D469" s="160"/>
      <c r="E469" s="160"/>
      <c r="F469" s="160"/>
      <c r="G469" s="468"/>
      <c r="H469" s="852" t="s">
        <v>939</v>
      </c>
      <c r="I469" s="1082" t="e">
        <f ca="1">IF(IF($I$1&lt;&gt;'GMPP Return'!$F$25,HLOOKUP('GMPP Return'!$C$25,'[5]1617-Q1'!$B$1:$HA$1000,B469,FALSE),INDIRECT("'" &amp; $C$1 &amp; "'!" &amp; C469))="","",IF($I$1&lt;&gt;'GMPP Return'!$F$25,HLOOKUP('GMPP Return'!$C$25,'[5]1617-Q1'!$B$1:$HA$1000,B469,FALSE),INDIRECT("'" &amp; $C$1 &amp; "'!" &amp; C469)))</f>
        <v>#N/A</v>
      </c>
      <c r="J469" s="1083" t="e">
        <f ca="1">IF(IF($J$1&lt;&gt;'GMPP Return'!$F$25,HLOOKUP('GMPP Return'!$C$25,'[5]1617-Q2'!$B$1:$HA$1000,B469,FALSE),INDIRECT("'" &amp; $C$1 &amp; "'!" &amp; C469))="","",IF($J$1&lt;&gt;'GMPP Return'!$F$25,HLOOKUP('GMPP Return'!$C$25,'[5]1617-Q2'!$B$1:$HA$1000,B469,FALSE),INDIRECT("'" &amp; $C$1 &amp; "'!" &amp; C469)))</f>
        <v>#N/A</v>
      </c>
      <c r="K469" s="510">
        <f ca="1">IF(IF($K$1&lt;&gt;'GMPP Return'!$F$25,HLOOKUP('GMPP Return'!$C$25,'[5]1617-Q3'!$B$1:$HA$1000,B469,FALSE),INDIRECT("'" &amp; $C$1 &amp; "'!" &amp; C469))="","",IF($K$1&lt;&gt;'GMPP Return'!$F$25,HLOOKUP('GMPP Return'!$C$25,'[5]1617-Q3'!$B$1:$HA$1000,B469,FALSE),INDIRECT("'" &amp; $C$1 &amp; "'!" &amp; C469)))</f>
        <v>0</v>
      </c>
      <c r="L469" s="511" t="s">
        <v>2633</v>
      </c>
      <c r="M469" s="561"/>
      <c r="N469" s="892" t="e">
        <f t="shared" ca="1" si="7"/>
        <v>#N/A</v>
      </c>
    </row>
    <row r="470" spans="1:14" x14ac:dyDescent="0.25">
      <c r="A470" s="255" t="s">
        <v>932</v>
      </c>
      <c r="B470" s="159">
        <v>467</v>
      </c>
      <c r="C470" s="159" t="s">
        <v>1591</v>
      </c>
      <c r="D470" s="160"/>
      <c r="E470" s="160"/>
      <c r="F470" s="160"/>
      <c r="G470" s="468"/>
      <c r="H470" s="852" t="s">
        <v>940</v>
      </c>
      <c r="I470" s="1082" t="e">
        <f ca="1">IF(IF($I$1&lt;&gt;'GMPP Return'!$F$25,HLOOKUP('GMPP Return'!$C$25,'[5]1617-Q1'!$B$1:$HA$1000,B470,FALSE),INDIRECT("'" &amp; $C$1 &amp; "'!" &amp; C470))="","",IF($I$1&lt;&gt;'GMPP Return'!$F$25,HLOOKUP('GMPP Return'!$C$25,'[5]1617-Q1'!$B$1:$HA$1000,B470,FALSE),INDIRECT("'" &amp; $C$1 &amp; "'!" &amp; C470)))</f>
        <v>#N/A</v>
      </c>
      <c r="J470" s="1083" t="e">
        <f ca="1">IF(IF($J$1&lt;&gt;'GMPP Return'!$F$25,HLOOKUP('GMPP Return'!$C$25,'[5]1617-Q2'!$B$1:$HA$1000,B470,FALSE),INDIRECT("'" &amp; $C$1 &amp; "'!" &amp; C470))="","",IF($J$1&lt;&gt;'GMPP Return'!$F$25,HLOOKUP('GMPP Return'!$C$25,'[5]1617-Q2'!$B$1:$HA$1000,B470,FALSE),INDIRECT("'" &amp; $C$1 &amp; "'!" &amp; C470)))</f>
        <v>#N/A</v>
      </c>
      <c r="K470" s="510">
        <f ca="1">IF(IF($K$1&lt;&gt;'GMPP Return'!$F$25,HLOOKUP('GMPP Return'!$C$25,'[5]1617-Q3'!$B$1:$HA$1000,B470,FALSE),INDIRECT("'" &amp; $C$1 &amp; "'!" &amp; C470))="","",IF($K$1&lt;&gt;'GMPP Return'!$F$25,HLOOKUP('GMPP Return'!$C$25,'[5]1617-Q3'!$B$1:$HA$1000,B470,FALSE),INDIRECT("'" &amp; $C$1 &amp; "'!" &amp; C470)))</f>
        <v>0</v>
      </c>
      <c r="L470" s="511" t="s">
        <v>2634</v>
      </c>
      <c r="M470" s="561"/>
      <c r="N470" s="892" t="e">
        <f t="shared" ca="1" si="7"/>
        <v>#N/A</v>
      </c>
    </row>
    <row r="471" spans="1:14" x14ac:dyDescent="0.25">
      <c r="A471" s="255" t="s">
        <v>933</v>
      </c>
      <c r="B471" s="159">
        <v>468</v>
      </c>
      <c r="C471" s="159" t="s">
        <v>1592</v>
      </c>
      <c r="D471" s="160"/>
      <c r="E471" s="160"/>
      <c r="F471" s="160"/>
      <c r="G471" s="468"/>
      <c r="H471" s="852" t="s">
        <v>941</v>
      </c>
      <c r="I471" s="1082" t="e">
        <f ca="1">IF(IF($I$1&lt;&gt;'GMPP Return'!$F$25,HLOOKUP('GMPP Return'!$C$25,'[5]1617-Q1'!$B$1:$HA$1000,B471,FALSE),INDIRECT("'" &amp; $C$1 &amp; "'!" &amp; C471))="","",IF($I$1&lt;&gt;'GMPP Return'!$F$25,HLOOKUP('GMPP Return'!$C$25,'[5]1617-Q1'!$B$1:$HA$1000,B471,FALSE),INDIRECT("'" &amp; $C$1 &amp; "'!" &amp; C471)))</f>
        <v>#N/A</v>
      </c>
      <c r="J471" s="1083" t="e">
        <f ca="1">IF(IF($J$1&lt;&gt;'GMPP Return'!$F$25,HLOOKUP('GMPP Return'!$C$25,'[5]1617-Q2'!$B$1:$HA$1000,B471,FALSE),INDIRECT("'" &amp; $C$1 &amp; "'!" &amp; C471))="","",IF($J$1&lt;&gt;'GMPP Return'!$F$25,HLOOKUP('GMPP Return'!$C$25,'[5]1617-Q2'!$B$1:$HA$1000,B471,FALSE),INDIRECT("'" &amp; $C$1 &amp; "'!" &amp; C471)))</f>
        <v>#N/A</v>
      </c>
      <c r="K471" s="510">
        <f ca="1">IF(IF($K$1&lt;&gt;'GMPP Return'!$F$25,HLOOKUP('GMPP Return'!$C$25,'[5]1617-Q3'!$B$1:$HA$1000,B471,FALSE),INDIRECT("'" &amp; $C$1 &amp; "'!" &amp; C471))="","",IF($K$1&lt;&gt;'GMPP Return'!$F$25,HLOOKUP('GMPP Return'!$C$25,'[5]1617-Q3'!$B$1:$HA$1000,B471,FALSE),INDIRECT("'" &amp; $C$1 &amp; "'!" &amp; C471)))</f>
        <v>0</v>
      </c>
      <c r="L471" s="511" t="s">
        <v>2635</v>
      </c>
      <c r="M471" s="561"/>
      <c r="N471" s="892" t="e">
        <f t="shared" ca="1" si="7"/>
        <v>#N/A</v>
      </c>
    </row>
    <row r="472" spans="1:14" x14ac:dyDescent="0.25">
      <c r="A472" s="255" t="s">
        <v>934</v>
      </c>
      <c r="B472" s="159">
        <v>469</v>
      </c>
      <c r="C472" s="159" t="s">
        <v>1593</v>
      </c>
      <c r="D472" s="160"/>
      <c r="E472" s="160"/>
      <c r="F472" s="160"/>
      <c r="G472" s="468"/>
      <c r="H472" s="852" t="s">
        <v>942</v>
      </c>
      <c r="I472" s="1082" t="e">
        <f ca="1">IF(IF($I$1&lt;&gt;'GMPP Return'!$F$25,HLOOKUP('GMPP Return'!$C$25,'[5]1617-Q1'!$B$1:$HA$1000,B472,FALSE),INDIRECT("'" &amp; $C$1 &amp; "'!" &amp; C472))="","",IF($I$1&lt;&gt;'GMPP Return'!$F$25,HLOOKUP('GMPP Return'!$C$25,'[5]1617-Q1'!$B$1:$HA$1000,B472,FALSE),INDIRECT("'" &amp; $C$1 &amp; "'!" &amp; C472)))</f>
        <v>#N/A</v>
      </c>
      <c r="J472" s="1083" t="e">
        <f ca="1">IF(IF($J$1&lt;&gt;'GMPP Return'!$F$25,HLOOKUP('GMPP Return'!$C$25,'[5]1617-Q2'!$B$1:$HA$1000,B472,FALSE),INDIRECT("'" &amp; $C$1 &amp; "'!" &amp; C472))="","",IF($J$1&lt;&gt;'GMPP Return'!$F$25,HLOOKUP('GMPP Return'!$C$25,'[5]1617-Q2'!$B$1:$HA$1000,B472,FALSE),INDIRECT("'" &amp; $C$1 &amp; "'!" &amp; C472)))</f>
        <v>#N/A</v>
      </c>
      <c r="K472" s="510">
        <f ca="1">IF(IF($K$1&lt;&gt;'GMPP Return'!$F$25,HLOOKUP('GMPP Return'!$C$25,'[5]1617-Q3'!$B$1:$HA$1000,B472,FALSE),INDIRECT("'" &amp; $C$1 &amp; "'!" &amp; C472))="","",IF($K$1&lt;&gt;'GMPP Return'!$F$25,HLOOKUP('GMPP Return'!$C$25,'[5]1617-Q3'!$B$1:$HA$1000,B472,FALSE),INDIRECT("'" &amp; $C$1 &amp; "'!" &amp; C472)))</f>
        <v>0</v>
      </c>
      <c r="L472" s="511" t="s">
        <v>2636</v>
      </c>
      <c r="M472" s="561"/>
      <c r="N472" s="892" t="e">
        <f t="shared" ca="1" si="7"/>
        <v>#N/A</v>
      </c>
    </row>
    <row r="473" spans="1:14" x14ac:dyDescent="0.25">
      <c r="A473" s="255" t="s">
        <v>935</v>
      </c>
      <c r="B473" s="159">
        <v>470</v>
      </c>
      <c r="C473" s="159" t="s">
        <v>1594</v>
      </c>
      <c r="D473" s="160"/>
      <c r="E473" s="160"/>
      <c r="F473" s="160"/>
      <c r="G473" s="468"/>
      <c r="H473" s="852" t="s">
        <v>943</v>
      </c>
      <c r="I473" s="1082" t="e">
        <f ca="1">IF(IF($I$1&lt;&gt;'GMPP Return'!$F$25,HLOOKUP('GMPP Return'!$C$25,'[5]1617-Q1'!$B$1:$HA$1000,B473,FALSE),INDIRECT("'" &amp; $C$1 &amp; "'!" &amp; C473))="","",IF($I$1&lt;&gt;'GMPP Return'!$F$25,HLOOKUP('GMPP Return'!$C$25,'[5]1617-Q1'!$B$1:$HA$1000,B473,FALSE),INDIRECT("'" &amp; $C$1 &amp; "'!" &amp; C473)))</f>
        <v>#N/A</v>
      </c>
      <c r="J473" s="1083" t="e">
        <f ca="1">IF(IF($J$1&lt;&gt;'GMPP Return'!$F$25,HLOOKUP('GMPP Return'!$C$25,'[5]1617-Q2'!$B$1:$HA$1000,B473,FALSE),INDIRECT("'" &amp; $C$1 &amp; "'!" &amp; C473))="","",IF($J$1&lt;&gt;'GMPP Return'!$F$25,HLOOKUP('GMPP Return'!$C$25,'[5]1617-Q2'!$B$1:$HA$1000,B473,FALSE),INDIRECT("'" &amp; $C$1 &amp; "'!" &amp; C473)))</f>
        <v>#N/A</v>
      </c>
      <c r="K473" s="510">
        <f ca="1">IF(IF($K$1&lt;&gt;'GMPP Return'!$F$25,HLOOKUP('GMPP Return'!$C$25,'[5]1617-Q3'!$B$1:$HA$1000,B473,FALSE),INDIRECT("'" &amp; $C$1 &amp; "'!" &amp; C473))="","",IF($K$1&lt;&gt;'GMPP Return'!$F$25,HLOOKUP('GMPP Return'!$C$25,'[5]1617-Q3'!$B$1:$HA$1000,B473,FALSE),INDIRECT("'" &amp; $C$1 &amp; "'!" &amp; C473)))</f>
        <v>0</v>
      </c>
      <c r="L473" s="511" t="s">
        <v>2637</v>
      </c>
      <c r="M473" s="561"/>
      <c r="N473" s="892" t="e">
        <f t="shared" ca="1" si="7"/>
        <v>#N/A</v>
      </c>
    </row>
    <row r="474" spans="1:14" x14ac:dyDescent="0.25">
      <c r="A474" s="255" t="s">
        <v>936</v>
      </c>
      <c r="B474" s="159">
        <v>471</v>
      </c>
      <c r="C474" s="159" t="s">
        <v>1595</v>
      </c>
      <c r="D474" s="160"/>
      <c r="E474" s="160"/>
      <c r="F474" s="160"/>
      <c r="G474" s="468"/>
      <c r="H474" s="852" t="s">
        <v>944</v>
      </c>
      <c r="I474" s="1082" t="e">
        <f ca="1">IF(IF($I$1&lt;&gt;'GMPP Return'!$F$25,HLOOKUP('GMPP Return'!$C$25,'[5]1617-Q1'!$B$1:$HA$1000,B474,FALSE),INDIRECT("'" &amp; $C$1 &amp; "'!" &amp; C474))="","",IF($I$1&lt;&gt;'GMPP Return'!$F$25,HLOOKUP('GMPP Return'!$C$25,'[5]1617-Q1'!$B$1:$HA$1000,B474,FALSE),INDIRECT("'" &amp; $C$1 &amp; "'!" &amp; C474)))</f>
        <v>#N/A</v>
      </c>
      <c r="J474" s="1083" t="e">
        <f ca="1">IF(IF($J$1&lt;&gt;'GMPP Return'!$F$25,HLOOKUP('GMPP Return'!$C$25,'[5]1617-Q2'!$B$1:$HA$1000,B474,FALSE),INDIRECT("'" &amp; $C$1 &amp; "'!" &amp; C474))="","",IF($J$1&lt;&gt;'GMPP Return'!$F$25,HLOOKUP('GMPP Return'!$C$25,'[5]1617-Q2'!$B$1:$HA$1000,B474,FALSE),INDIRECT("'" &amp; $C$1 &amp; "'!" &amp; C474)))</f>
        <v>#N/A</v>
      </c>
      <c r="K474" s="510">
        <f ca="1">IF(IF($K$1&lt;&gt;'GMPP Return'!$F$25,HLOOKUP('GMPP Return'!$C$25,'[5]1617-Q3'!$B$1:$HA$1000,B474,FALSE),INDIRECT("'" &amp; $C$1 &amp; "'!" &amp; C474))="","",IF($K$1&lt;&gt;'GMPP Return'!$F$25,HLOOKUP('GMPP Return'!$C$25,'[5]1617-Q3'!$B$1:$HA$1000,B474,FALSE),INDIRECT("'" &amp; $C$1 &amp; "'!" &amp; C474)))</f>
        <v>0</v>
      </c>
      <c r="L474" s="511" t="s">
        <v>2638</v>
      </c>
      <c r="M474" s="561"/>
      <c r="N474" s="892" t="e">
        <f t="shared" ca="1" si="7"/>
        <v>#N/A</v>
      </c>
    </row>
    <row r="475" spans="1:14" x14ac:dyDescent="0.25">
      <c r="A475" s="255" t="s">
        <v>937</v>
      </c>
      <c r="B475" s="159">
        <v>472</v>
      </c>
      <c r="C475" s="159" t="s">
        <v>1596</v>
      </c>
      <c r="D475" s="160"/>
      <c r="E475" s="160"/>
      <c r="F475" s="160"/>
      <c r="G475" s="468"/>
      <c r="H475" s="852" t="s">
        <v>945</v>
      </c>
      <c r="I475" s="1082" t="e">
        <f ca="1">IF(IF($I$1&lt;&gt;'GMPP Return'!$F$25,HLOOKUP('GMPP Return'!$C$25,'[5]1617-Q1'!$B$1:$HA$1000,B475,FALSE),INDIRECT("'" &amp; $C$1 &amp; "'!" &amp; C475))="","",IF($I$1&lt;&gt;'GMPP Return'!$F$25,HLOOKUP('GMPP Return'!$C$25,'[5]1617-Q1'!$B$1:$HA$1000,B475,FALSE),INDIRECT("'" &amp; $C$1 &amp; "'!" &amp; C475)))</f>
        <v>#N/A</v>
      </c>
      <c r="J475" s="1083" t="e">
        <f ca="1">IF(IF($J$1&lt;&gt;'GMPP Return'!$F$25,HLOOKUP('GMPP Return'!$C$25,'[5]1617-Q2'!$B$1:$HA$1000,B475,FALSE),INDIRECT("'" &amp; $C$1 &amp; "'!" &amp; C475))="","",IF($J$1&lt;&gt;'GMPP Return'!$F$25,HLOOKUP('GMPP Return'!$C$25,'[5]1617-Q2'!$B$1:$HA$1000,B475,FALSE),INDIRECT("'" &amp; $C$1 &amp; "'!" &amp; C475)))</f>
        <v>#N/A</v>
      </c>
      <c r="K475" s="510">
        <f ca="1">IF(IF($K$1&lt;&gt;'GMPP Return'!$F$25,HLOOKUP('GMPP Return'!$C$25,'[5]1617-Q3'!$B$1:$HA$1000,B475,FALSE),INDIRECT("'" &amp; $C$1 &amp; "'!" &amp; C475))="","",IF($K$1&lt;&gt;'GMPP Return'!$F$25,HLOOKUP('GMPP Return'!$C$25,'[5]1617-Q3'!$B$1:$HA$1000,B475,FALSE),INDIRECT("'" &amp; $C$1 &amp; "'!" &amp; C475)))</f>
        <v>0</v>
      </c>
      <c r="L475" s="511" t="s">
        <v>2639</v>
      </c>
      <c r="M475" s="561"/>
      <c r="N475" s="892" t="e">
        <f t="shared" ca="1" si="7"/>
        <v>#N/A</v>
      </c>
    </row>
    <row r="476" spans="1:14" x14ac:dyDescent="0.25">
      <c r="A476" s="254" t="s">
        <v>938</v>
      </c>
      <c r="B476" s="159">
        <v>473</v>
      </c>
      <c r="C476" s="159" t="s">
        <v>1597</v>
      </c>
      <c r="D476" s="160"/>
      <c r="E476" s="160"/>
      <c r="F476" s="160"/>
      <c r="G476" s="468"/>
      <c r="H476" s="852" t="s">
        <v>946</v>
      </c>
      <c r="I476" s="1082" t="e">
        <f ca="1">IF(IF($I$1&lt;&gt;'GMPP Return'!$F$25,HLOOKUP('GMPP Return'!$C$25,'[5]1617-Q1'!$B$1:$HA$1000,B476,FALSE),INDIRECT("'" &amp; $C$1 &amp; "'!" &amp; C476))="","",IF($I$1&lt;&gt;'GMPP Return'!$F$25,HLOOKUP('GMPP Return'!$C$25,'[5]1617-Q1'!$B$1:$HA$1000,B476,FALSE),INDIRECT("'" &amp; $C$1 &amp; "'!" &amp; C476)))</f>
        <v>#N/A</v>
      </c>
      <c r="J476" s="1083" t="e">
        <f ca="1">IF(IF($J$1&lt;&gt;'GMPP Return'!$F$25,HLOOKUP('GMPP Return'!$C$25,'[5]1617-Q2'!$B$1:$HA$1000,B476,FALSE),INDIRECT("'" &amp; $C$1 &amp; "'!" &amp; C476))="","",IF($J$1&lt;&gt;'GMPP Return'!$F$25,HLOOKUP('GMPP Return'!$C$25,'[5]1617-Q2'!$B$1:$HA$1000,B476,FALSE),INDIRECT("'" &amp; $C$1 &amp; "'!" &amp; C476)))</f>
        <v>#N/A</v>
      </c>
      <c r="K476" s="510">
        <f ca="1">IF(IF($K$1&lt;&gt;'GMPP Return'!$F$25,HLOOKUP('GMPP Return'!$C$25,'[5]1617-Q3'!$B$1:$HA$1000,B476,FALSE),INDIRECT("'" &amp; $C$1 &amp; "'!" &amp; C476))="","",IF($K$1&lt;&gt;'GMPP Return'!$F$25,HLOOKUP('GMPP Return'!$C$25,'[5]1617-Q3'!$B$1:$HA$1000,B476,FALSE),INDIRECT("'" &amp; $C$1 &amp; "'!" &amp; C476)))</f>
        <v>0</v>
      </c>
      <c r="L476" s="511" t="s">
        <v>2640</v>
      </c>
      <c r="M476" s="561"/>
      <c r="N476" s="892" t="e">
        <f t="shared" ca="1" si="7"/>
        <v>#N/A</v>
      </c>
    </row>
    <row r="477" spans="1:14" x14ac:dyDescent="0.25">
      <c r="A477" s="254" t="s">
        <v>939</v>
      </c>
      <c r="B477" s="159">
        <v>474</v>
      </c>
      <c r="C477" s="159" t="s">
        <v>1598</v>
      </c>
      <c r="D477" s="160"/>
      <c r="E477" s="160"/>
      <c r="F477" s="160"/>
      <c r="G477" s="468"/>
      <c r="H477" s="852" t="s">
        <v>947</v>
      </c>
      <c r="I477" s="1082" t="e">
        <f ca="1">IF(IF($I$1&lt;&gt;'GMPP Return'!$F$25,HLOOKUP('GMPP Return'!$C$25,'[5]1617-Q1'!$B$1:$HA$1000,B477,FALSE),INDIRECT("'" &amp; $C$1 &amp; "'!" &amp; C477))="","",IF($I$1&lt;&gt;'GMPP Return'!$F$25,HLOOKUP('GMPP Return'!$C$25,'[5]1617-Q1'!$B$1:$HA$1000,B477,FALSE),INDIRECT("'" &amp; $C$1 &amp; "'!" &amp; C477)))</f>
        <v>#N/A</v>
      </c>
      <c r="J477" s="1083" t="e">
        <f ca="1">IF(IF($J$1&lt;&gt;'GMPP Return'!$F$25,HLOOKUP('GMPP Return'!$C$25,'[5]1617-Q2'!$B$1:$HA$1000,B477,FALSE),INDIRECT("'" &amp; $C$1 &amp; "'!" &amp; C477))="","",IF($J$1&lt;&gt;'GMPP Return'!$F$25,HLOOKUP('GMPP Return'!$C$25,'[5]1617-Q2'!$B$1:$HA$1000,B477,FALSE),INDIRECT("'" &amp; $C$1 &amp; "'!" &amp; C477)))</f>
        <v>#N/A</v>
      </c>
      <c r="K477" s="510">
        <f ca="1">IF(IF($K$1&lt;&gt;'GMPP Return'!$F$25,HLOOKUP('GMPP Return'!$C$25,'[5]1617-Q3'!$B$1:$HA$1000,B477,FALSE),INDIRECT("'" &amp; $C$1 &amp; "'!" &amp; C477))="","",IF($K$1&lt;&gt;'GMPP Return'!$F$25,HLOOKUP('GMPP Return'!$C$25,'[5]1617-Q3'!$B$1:$HA$1000,B477,FALSE),INDIRECT("'" &amp; $C$1 &amp; "'!" &amp; C477)))</f>
        <v>0</v>
      </c>
      <c r="L477" s="511" t="s">
        <v>2641</v>
      </c>
      <c r="M477" s="561"/>
      <c r="N477" s="892" t="e">
        <f t="shared" ca="1" si="7"/>
        <v>#N/A</v>
      </c>
    </row>
    <row r="478" spans="1:14" x14ac:dyDescent="0.25">
      <c r="A478" s="254" t="s">
        <v>940</v>
      </c>
      <c r="B478" s="159">
        <v>475</v>
      </c>
      <c r="C478" s="159" t="s">
        <v>1599</v>
      </c>
      <c r="D478" s="160"/>
      <c r="E478" s="160"/>
      <c r="F478" s="160"/>
      <c r="G478" s="468"/>
      <c r="H478" s="852" t="s">
        <v>948</v>
      </c>
      <c r="I478" s="1082" t="e">
        <f ca="1">IF(IF($I$1&lt;&gt;'GMPP Return'!$F$25,HLOOKUP('GMPP Return'!$C$25,'[5]1617-Q1'!$B$1:$HA$1000,B478,FALSE),INDIRECT("'" &amp; $C$1 &amp; "'!" &amp; C478))="","",IF($I$1&lt;&gt;'GMPP Return'!$F$25,HLOOKUP('GMPP Return'!$C$25,'[5]1617-Q1'!$B$1:$HA$1000,B478,FALSE),INDIRECT("'" &amp; $C$1 &amp; "'!" &amp; C478)))</f>
        <v>#N/A</v>
      </c>
      <c r="J478" s="1083" t="e">
        <f ca="1">IF(IF($J$1&lt;&gt;'GMPP Return'!$F$25,HLOOKUP('GMPP Return'!$C$25,'[5]1617-Q2'!$B$1:$HA$1000,B478,FALSE),INDIRECT("'" &amp; $C$1 &amp; "'!" &amp; C478))="","",IF($J$1&lt;&gt;'GMPP Return'!$F$25,HLOOKUP('GMPP Return'!$C$25,'[5]1617-Q2'!$B$1:$HA$1000,B478,FALSE),INDIRECT("'" &amp; $C$1 &amp; "'!" &amp; C478)))</f>
        <v>#N/A</v>
      </c>
      <c r="K478" s="510">
        <f ca="1">IF(IF($K$1&lt;&gt;'GMPP Return'!$F$25,HLOOKUP('GMPP Return'!$C$25,'[5]1617-Q3'!$B$1:$HA$1000,B478,FALSE),INDIRECT("'" &amp; $C$1 &amp; "'!" &amp; C478))="","",IF($K$1&lt;&gt;'GMPP Return'!$F$25,HLOOKUP('GMPP Return'!$C$25,'[5]1617-Q3'!$B$1:$HA$1000,B478,FALSE),INDIRECT("'" &amp; $C$1 &amp; "'!" &amp; C478)))</f>
        <v>0</v>
      </c>
      <c r="L478" s="511" t="s">
        <v>2642</v>
      </c>
      <c r="M478" s="561"/>
      <c r="N478" s="892" t="e">
        <f t="shared" ca="1" si="7"/>
        <v>#N/A</v>
      </c>
    </row>
    <row r="479" spans="1:14" x14ac:dyDescent="0.25">
      <c r="A479" s="254" t="s">
        <v>941</v>
      </c>
      <c r="B479" s="159">
        <v>476</v>
      </c>
      <c r="C479" s="159" t="s">
        <v>1600</v>
      </c>
      <c r="D479" s="160"/>
      <c r="E479" s="160"/>
      <c r="F479" s="160"/>
      <c r="G479" s="468"/>
      <c r="H479" s="852" t="s">
        <v>949</v>
      </c>
      <c r="I479" s="1082" t="e">
        <f ca="1">IF(IF($I$1&lt;&gt;'GMPP Return'!$F$25,HLOOKUP('GMPP Return'!$C$25,'[5]1617-Q1'!$B$1:$HA$1000,B479,FALSE),INDIRECT("'" &amp; $C$1 &amp; "'!" &amp; C479))="","",IF($I$1&lt;&gt;'GMPP Return'!$F$25,HLOOKUP('GMPP Return'!$C$25,'[5]1617-Q1'!$B$1:$HA$1000,B479,FALSE),INDIRECT("'" &amp; $C$1 &amp; "'!" &amp; C479)))</f>
        <v>#N/A</v>
      </c>
      <c r="J479" s="1083" t="e">
        <f ca="1">IF(IF($J$1&lt;&gt;'GMPP Return'!$F$25,HLOOKUP('GMPP Return'!$C$25,'[5]1617-Q2'!$B$1:$HA$1000,B479,FALSE),INDIRECT("'" &amp; $C$1 &amp; "'!" &amp; C479))="","",IF($J$1&lt;&gt;'GMPP Return'!$F$25,HLOOKUP('GMPP Return'!$C$25,'[5]1617-Q2'!$B$1:$HA$1000,B479,FALSE),INDIRECT("'" &amp; $C$1 &amp; "'!" &amp; C479)))</f>
        <v>#N/A</v>
      </c>
      <c r="K479" s="510">
        <f ca="1">IF(IF($K$1&lt;&gt;'GMPP Return'!$F$25,HLOOKUP('GMPP Return'!$C$25,'[5]1617-Q3'!$B$1:$HA$1000,B479,FALSE),INDIRECT("'" &amp; $C$1 &amp; "'!" &amp; C479))="","",IF($K$1&lt;&gt;'GMPP Return'!$F$25,HLOOKUP('GMPP Return'!$C$25,'[5]1617-Q3'!$B$1:$HA$1000,B479,FALSE),INDIRECT("'" &amp; $C$1 &amp; "'!" &amp; C479)))</f>
        <v>0</v>
      </c>
      <c r="L479" s="511" t="s">
        <v>2643</v>
      </c>
      <c r="M479" s="561"/>
      <c r="N479" s="892" t="e">
        <f t="shared" ca="1" si="7"/>
        <v>#N/A</v>
      </c>
    </row>
    <row r="480" spans="1:14" x14ac:dyDescent="0.25">
      <c r="A480" s="254" t="s">
        <v>942</v>
      </c>
      <c r="B480" s="159">
        <v>477</v>
      </c>
      <c r="C480" s="159" t="s">
        <v>1601</v>
      </c>
      <c r="D480" s="160"/>
      <c r="E480" s="160"/>
      <c r="F480" s="160"/>
      <c r="G480" s="468"/>
      <c r="H480" s="852" t="s">
        <v>950</v>
      </c>
      <c r="I480" s="1082" t="e">
        <f ca="1">IF(IF($I$1&lt;&gt;'GMPP Return'!$F$25,HLOOKUP('GMPP Return'!$C$25,'[5]1617-Q1'!$B$1:$HA$1000,B480,FALSE),INDIRECT("'" &amp; $C$1 &amp; "'!" &amp; C480))="","",IF($I$1&lt;&gt;'GMPP Return'!$F$25,HLOOKUP('GMPP Return'!$C$25,'[5]1617-Q1'!$B$1:$HA$1000,B480,FALSE),INDIRECT("'" &amp; $C$1 &amp; "'!" &amp; C480)))</f>
        <v>#N/A</v>
      </c>
      <c r="J480" s="1083" t="e">
        <f ca="1">IF(IF($J$1&lt;&gt;'GMPP Return'!$F$25,HLOOKUP('GMPP Return'!$C$25,'[5]1617-Q2'!$B$1:$HA$1000,B480,FALSE),INDIRECT("'" &amp; $C$1 &amp; "'!" &amp; C480))="","",IF($J$1&lt;&gt;'GMPP Return'!$F$25,HLOOKUP('GMPP Return'!$C$25,'[5]1617-Q2'!$B$1:$HA$1000,B480,FALSE),INDIRECT("'" &amp; $C$1 &amp; "'!" &amp; C480)))</f>
        <v>#N/A</v>
      </c>
      <c r="K480" s="510">
        <f ca="1">IF(IF($K$1&lt;&gt;'GMPP Return'!$F$25,HLOOKUP('GMPP Return'!$C$25,'[5]1617-Q3'!$B$1:$HA$1000,B480,FALSE),INDIRECT("'" &amp; $C$1 &amp; "'!" &amp; C480))="","",IF($K$1&lt;&gt;'GMPP Return'!$F$25,HLOOKUP('GMPP Return'!$C$25,'[5]1617-Q3'!$B$1:$HA$1000,B480,FALSE),INDIRECT("'" &amp; $C$1 &amp; "'!" &amp; C480)))</f>
        <v>0</v>
      </c>
      <c r="L480" s="511" t="s">
        <v>2644</v>
      </c>
      <c r="M480" s="561"/>
      <c r="N480" s="892" t="e">
        <f t="shared" ca="1" si="7"/>
        <v>#N/A</v>
      </c>
    </row>
    <row r="481" spans="1:14" x14ac:dyDescent="0.25">
      <c r="A481" s="254" t="s">
        <v>943</v>
      </c>
      <c r="B481" s="159">
        <v>478</v>
      </c>
      <c r="C481" s="159" t="s">
        <v>1602</v>
      </c>
      <c r="D481" s="160"/>
      <c r="E481" s="160"/>
      <c r="F481" s="160"/>
      <c r="G481" s="468"/>
      <c r="H481" s="852" t="s">
        <v>951</v>
      </c>
      <c r="I481" s="1082" t="e">
        <f ca="1">IF(IF($I$1&lt;&gt;'GMPP Return'!$F$25,HLOOKUP('GMPP Return'!$C$25,'[5]1617-Q1'!$B$1:$HA$1000,B481,FALSE),INDIRECT("'" &amp; $C$1 &amp; "'!" &amp; C481))="","",IF($I$1&lt;&gt;'GMPP Return'!$F$25,HLOOKUP('GMPP Return'!$C$25,'[5]1617-Q1'!$B$1:$HA$1000,B481,FALSE),INDIRECT("'" &amp; $C$1 &amp; "'!" &amp; C481)))</f>
        <v>#N/A</v>
      </c>
      <c r="J481" s="1083" t="e">
        <f ca="1">IF(IF($J$1&lt;&gt;'GMPP Return'!$F$25,HLOOKUP('GMPP Return'!$C$25,'[5]1617-Q2'!$B$1:$HA$1000,B481,FALSE),INDIRECT("'" &amp; $C$1 &amp; "'!" &amp; C481))="","",IF($J$1&lt;&gt;'GMPP Return'!$F$25,HLOOKUP('GMPP Return'!$C$25,'[5]1617-Q2'!$B$1:$HA$1000,B481,FALSE),INDIRECT("'" &amp; $C$1 &amp; "'!" &amp; C481)))</f>
        <v>#N/A</v>
      </c>
      <c r="K481" s="510">
        <f ca="1">IF(IF($K$1&lt;&gt;'GMPP Return'!$F$25,HLOOKUP('GMPP Return'!$C$25,'[5]1617-Q3'!$B$1:$HA$1000,B481,FALSE),INDIRECT("'" &amp; $C$1 &amp; "'!" &amp; C481))="","",IF($K$1&lt;&gt;'GMPP Return'!$F$25,HLOOKUP('GMPP Return'!$C$25,'[5]1617-Q3'!$B$1:$HA$1000,B481,FALSE),INDIRECT("'" &amp; $C$1 &amp; "'!" &amp; C481)))</f>
        <v>0</v>
      </c>
      <c r="L481" s="511" t="s">
        <v>2645</v>
      </c>
      <c r="M481" s="561"/>
      <c r="N481" s="892" t="e">
        <f t="shared" ca="1" si="7"/>
        <v>#N/A</v>
      </c>
    </row>
    <row r="482" spans="1:14" x14ac:dyDescent="0.25">
      <c r="A482" s="254" t="s">
        <v>944</v>
      </c>
      <c r="B482" s="159">
        <v>479</v>
      </c>
      <c r="C482" s="159" t="s">
        <v>1603</v>
      </c>
      <c r="D482" s="160"/>
      <c r="E482" s="160"/>
      <c r="F482" s="160"/>
      <c r="G482" s="468"/>
      <c r="H482" s="852" t="s">
        <v>952</v>
      </c>
      <c r="I482" s="1082" t="e">
        <f ca="1">IF(IF($I$1&lt;&gt;'GMPP Return'!$F$25,HLOOKUP('GMPP Return'!$C$25,'[5]1617-Q1'!$B$1:$HA$1000,B482,FALSE),INDIRECT("'" &amp; $C$1 &amp; "'!" &amp; C482))="","",IF($I$1&lt;&gt;'GMPP Return'!$F$25,HLOOKUP('GMPP Return'!$C$25,'[5]1617-Q1'!$B$1:$HA$1000,B482,FALSE),INDIRECT("'" &amp; $C$1 &amp; "'!" &amp; C482)))</f>
        <v>#N/A</v>
      </c>
      <c r="J482" s="1083" t="e">
        <f ca="1">IF(IF($J$1&lt;&gt;'GMPP Return'!$F$25,HLOOKUP('GMPP Return'!$C$25,'[5]1617-Q2'!$B$1:$HA$1000,B482,FALSE),INDIRECT("'" &amp; $C$1 &amp; "'!" &amp; C482))="","",IF($J$1&lt;&gt;'GMPP Return'!$F$25,HLOOKUP('GMPP Return'!$C$25,'[5]1617-Q2'!$B$1:$HA$1000,B482,FALSE),INDIRECT("'" &amp; $C$1 &amp; "'!" &amp; C482)))</f>
        <v>#N/A</v>
      </c>
      <c r="K482" s="510">
        <f ca="1">IF(IF($K$1&lt;&gt;'GMPP Return'!$F$25,HLOOKUP('GMPP Return'!$C$25,'[5]1617-Q3'!$B$1:$HA$1000,B482,FALSE),INDIRECT("'" &amp; $C$1 &amp; "'!" &amp; C482))="","",IF($K$1&lt;&gt;'GMPP Return'!$F$25,HLOOKUP('GMPP Return'!$C$25,'[5]1617-Q3'!$B$1:$HA$1000,B482,FALSE),INDIRECT("'" &amp; $C$1 &amp; "'!" &amp; C482)))</f>
        <v>0</v>
      </c>
      <c r="L482" s="511" t="s">
        <v>2646</v>
      </c>
      <c r="M482" s="561"/>
      <c r="N482" s="892" t="e">
        <f t="shared" ca="1" si="7"/>
        <v>#N/A</v>
      </c>
    </row>
    <row r="483" spans="1:14" x14ac:dyDescent="0.25">
      <c r="A483" s="254" t="s">
        <v>945</v>
      </c>
      <c r="B483" s="159">
        <v>480</v>
      </c>
      <c r="C483" s="159" t="s">
        <v>1604</v>
      </c>
      <c r="D483" s="160"/>
      <c r="E483" s="160"/>
      <c r="F483" s="160"/>
      <c r="G483" s="468"/>
      <c r="H483" s="852" t="s">
        <v>953</v>
      </c>
      <c r="I483" s="1082" t="e">
        <f ca="1">IF(IF($I$1&lt;&gt;'GMPP Return'!$F$25,HLOOKUP('GMPP Return'!$C$25,'[5]1617-Q1'!$B$1:$HA$1000,B483,FALSE),INDIRECT("'" &amp; $C$1 &amp; "'!" &amp; C483))="","",IF($I$1&lt;&gt;'GMPP Return'!$F$25,HLOOKUP('GMPP Return'!$C$25,'[5]1617-Q1'!$B$1:$HA$1000,B483,FALSE),INDIRECT("'" &amp; $C$1 &amp; "'!" &amp; C483)))</f>
        <v>#N/A</v>
      </c>
      <c r="J483" s="1083" t="e">
        <f ca="1">IF(IF($J$1&lt;&gt;'GMPP Return'!$F$25,HLOOKUP('GMPP Return'!$C$25,'[5]1617-Q2'!$B$1:$HA$1000,B483,FALSE),INDIRECT("'" &amp; $C$1 &amp; "'!" &amp; C483))="","",IF($J$1&lt;&gt;'GMPP Return'!$F$25,HLOOKUP('GMPP Return'!$C$25,'[5]1617-Q2'!$B$1:$HA$1000,B483,FALSE),INDIRECT("'" &amp; $C$1 &amp; "'!" &amp; C483)))</f>
        <v>#N/A</v>
      </c>
      <c r="K483" s="510">
        <f ca="1">IF(IF($K$1&lt;&gt;'GMPP Return'!$F$25,HLOOKUP('GMPP Return'!$C$25,'[5]1617-Q3'!$B$1:$HA$1000,B483,FALSE),INDIRECT("'" &amp; $C$1 &amp; "'!" &amp; C483))="","",IF($K$1&lt;&gt;'GMPP Return'!$F$25,HLOOKUP('GMPP Return'!$C$25,'[5]1617-Q3'!$B$1:$HA$1000,B483,FALSE),INDIRECT("'" &amp; $C$1 &amp; "'!" &amp; C483)))</f>
        <v>0</v>
      </c>
      <c r="L483" s="511" t="s">
        <v>2647</v>
      </c>
      <c r="M483" s="561"/>
      <c r="N483" s="892" t="e">
        <f t="shared" ca="1" si="7"/>
        <v>#N/A</v>
      </c>
    </row>
    <row r="484" spans="1:14" x14ac:dyDescent="0.25">
      <c r="A484" s="255" t="s">
        <v>946</v>
      </c>
      <c r="B484" s="159">
        <v>481</v>
      </c>
      <c r="C484" s="159" t="s">
        <v>1605</v>
      </c>
      <c r="D484" s="160"/>
      <c r="E484" s="160"/>
      <c r="F484" s="160"/>
      <c r="G484" s="468"/>
      <c r="H484" s="852" t="s">
        <v>954</v>
      </c>
      <c r="I484" s="1082" t="e">
        <f ca="1">IF(IF($I$1&lt;&gt;'GMPP Return'!$F$25,HLOOKUP('GMPP Return'!$C$25,'[5]1617-Q1'!$B$1:$HA$1000,B484,FALSE),INDIRECT("'" &amp; $C$1 &amp; "'!" &amp; C484))="","",IF($I$1&lt;&gt;'GMPP Return'!$F$25,HLOOKUP('GMPP Return'!$C$25,'[5]1617-Q1'!$B$1:$HA$1000,B484,FALSE),INDIRECT("'" &amp; $C$1 &amp; "'!" &amp; C484)))</f>
        <v>#N/A</v>
      </c>
      <c r="J484" s="1083" t="e">
        <f ca="1">IF(IF($J$1&lt;&gt;'GMPP Return'!$F$25,HLOOKUP('GMPP Return'!$C$25,'[5]1617-Q2'!$B$1:$HA$1000,B484,FALSE),INDIRECT("'" &amp; $C$1 &amp; "'!" &amp; C484))="","",IF($J$1&lt;&gt;'GMPP Return'!$F$25,HLOOKUP('GMPP Return'!$C$25,'[5]1617-Q2'!$B$1:$HA$1000,B484,FALSE),INDIRECT("'" &amp; $C$1 &amp; "'!" &amp; C484)))</f>
        <v>#N/A</v>
      </c>
      <c r="K484" s="510">
        <f ca="1">IF(IF($K$1&lt;&gt;'GMPP Return'!$F$25,HLOOKUP('GMPP Return'!$C$25,'[5]1617-Q3'!$B$1:$HA$1000,B484,FALSE),INDIRECT("'" &amp; $C$1 &amp; "'!" &amp; C484))="","",IF($K$1&lt;&gt;'GMPP Return'!$F$25,HLOOKUP('GMPP Return'!$C$25,'[5]1617-Q3'!$B$1:$HA$1000,B484,FALSE),INDIRECT("'" &amp; $C$1 &amp; "'!" &amp; C484)))</f>
        <v>0</v>
      </c>
      <c r="L484" s="511" t="s">
        <v>2648</v>
      </c>
      <c r="M484" s="561"/>
      <c r="N484" s="892" t="e">
        <f t="shared" ca="1" si="7"/>
        <v>#N/A</v>
      </c>
    </row>
    <row r="485" spans="1:14" x14ac:dyDescent="0.25">
      <c r="A485" s="255" t="s">
        <v>947</v>
      </c>
      <c r="B485" s="159">
        <v>482</v>
      </c>
      <c r="C485" s="159" t="s">
        <v>1606</v>
      </c>
      <c r="D485" s="160"/>
      <c r="E485" s="160"/>
      <c r="F485" s="160"/>
      <c r="G485" s="468"/>
      <c r="H485" s="852" t="s">
        <v>955</v>
      </c>
      <c r="I485" s="1082" t="e">
        <f ca="1">IF(IF($I$1&lt;&gt;'GMPP Return'!$F$25,HLOOKUP('GMPP Return'!$C$25,'[5]1617-Q1'!$B$1:$HA$1000,B485,FALSE),INDIRECT("'" &amp; $C$1 &amp; "'!" &amp; C485))="","",IF($I$1&lt;&gt;'GMPP Return'!$F$25,HLOOKUP('GMPP Return'!$C$25,'[5]1617-Q1'!$B$1:$HA$1000,B485,FALSE),INDIRECT("'" &amp; $C$1 &amp; "'!" &amp; C485)))</f>
        <v>#N/A</v>
      </c>
      <c r="J485" s="1083" t="e">
        <f ca="1">IF(IF($J$1&lt;&gt;'GMPP Return'!$F$25,HLOOKUP('GMPP Return'!$C$25,'[5]1617-Q2'!$B$1:$HA$1000,B485,FALSE),INDIRECT("'" &amp; $C$1 &amp; "'!" &amp; C485))="","",IF($J$1&lt;&gt;'GMPP Return'!$F$25,HLOOKUP('GMPP Return'!$C$25,'[5]1617-Q2'!$B$1:$HA$1000,B485,FALSE),INDIRECT("'" &amp; $C$1 &amp; "'!" &amp; C485)))</f>
        <v>#N/A</v>
      </c>
      <c r="K485" s="510">
        <f ca="1">IF(IF($K$1&lt;&gt;'GMPP Return'!$F$25,HLOOKUP('GMPP Return'!$C$25,'[5]1617-Q3'!$B$1:$HA$1000,B485,FALSE),INDIRECT("'" &amp; $C$1 &amp; "'!" &amp; C485))="","",IF($K$1&lt;&gt;'GMPP Return'!$F$25,HLOOKUP('GMPP Return'!$C$25,'[5]1617-Q3'!$B$1:$HA$1000,B485,FALSE),INDIRECT("'" &amp; $C$1 &amp; "'!" &amp; C485)))</f>
        <v>0</v>
      </c>
      <c r="L485" s="511" t="s">
        <v>2649</v>
      </c>
      <c r="M485" s="561"/>
      <c r="N485" s="892" t="e">
        <f t="shared" ca="1" si="7"/>
        <v>#N/A</v>
      </c>
    </row>
    <row r="486" spans="1:14" x14ac:dyDescent="0.25">
      <c r="A486" s="255" t="s">
        <v>948</v>
      </c>
      <c r="B486" s="159">
        <v>483</v>
      </c>
      <c r="C486" s="159" t="s">
        <v>1607</v>
      </c>
      <c r="D486" s="160"/>
      <c r="E486" s="160"/>
      <c r="F486" s="160"/>
      <c r="G486" s="468"/>
      <c r="H486" s="852" t="s">
        <v>956</v>
      </c>
      <c r="I486" s="1082" t="e">
        <f ca="1">IF(IF($I$1&lt;&gt;'GMPP Return'!$F$25,HLOOKUP('GMPP Return'!$C$25,'[5]1617-Q1'!$B$1:$HA$1000,B486,FALSE),INDIRECT("'" &amp; $C$1 &amp; "'!" &amp; C486))="","",IF($I$1&lt;&gt;'GMPP Return'!$F$25,HLOOKUP('GMPP Return'!$C$25,'[5]1617-Q1'!$B$1:$HA$1000,B486,FALSE),INDIRECT("'" &amp; $C$1 &amp; "'!" &amp; C486)))</f>
        <v>#N/A</v>
      </c>
      <c r="J486" s="1083" t="e">
        <f ca="1">IF(IF($J$1&lt;&gt;'GMPP Return'!$F$25,HLOOKUP('GMPP Return'!$C$25,'[5]1617-Q2'!$B$1:$HA$1000,B486,FALSE),INDIRECT("'" &amp; $C$1 &amp; "'!" &amp; C486))="","",IF($J$1&lt;&gt;'GMPP Return'!$F$25,HLOOKUP('GMPP Return'!$C$25,'[5]1617-Q2'!$B$1:$HA$1000,B486,FALSE),INDIRECT("'" &amp; $C$1 &amp; "'!" &amp; C486)))</f>
        <v>#N/A</v>
      </c>
      <c r="K486" s="510">
        <f ca="1">IF(IF($K$1&lt;&gt;'GMPP Return'!$F$25,HLOOKUP('GMPP Return'!$C$25,'[5]1617-Q3'!$B$1:$HA$1000,B486,FALSE),INDIRECT("'" &amp; $C$1 &amp; "'!" &amp; C486))="","",IF($K$1&lt;&gt;'GMPP Return'!$F$25,HLOOKUP('GMPP Return'!$C$25,'[5]1617-Q3'!$B$1:$HA$1000,B486,FALSE),INDIRECT("'" &amp; $C$1 &amp; "'!" &amp; C486)))</f>
        <v>0</v>
      </c>
      <c r="L486" s="511" t="s">
        <v>2650</v>
      </c>
      <c r="M486" s="561"/>
      <c r="N486" s="892" t="e">
        <f t="shared" ca="1" si="7"/>
        <v>#N/A</v>
      </c>
    </row>
    <row r="487" spans="1:14" x14ac:dyDescent="0.25">
      <c r="A487" s="255" t="s">
        <v>949</v>
      </c>
      <c r="B487" s="159">
        <v>484</v>
      </c>
      <c r="C487" s="159" t="s">
        <v>1608</v>
      </c>
      <c r="D487" s="160"/>
      <c r="E487" s="160"/>
      <c r="F487" s="160"/>
      <c r="G487" s="468"/>
      <c r="H487" s="852" t="s">
        <v>957</v>
      </c>
      <c r="I487" s="1082" t="e">
        <f ca="1">IF(IF($I$1&lt;&gt;'GMPP Return'!$F$25,HLOOKUP('GMPP Return'!$C$25,'[5]1617-Q1'!$B$1:$HA$1000,B487,FALSE),INDIRECT("'" &amp; $C$1 &amp; "'!" &amp; C487))="","",IF($I$1&lt;&gt;'GMPP Return'!$F$25,HLOOKUP('GMPP Return'!$C$25,'[5]1617-Q1'!$B$1:$HA$1000,B487,FALSE),INDIRECT("'" &amp; $C$1 &amp; "'!" &amp; C487)))</f>
        <v>#N/A</v>
      </c>
      <c r="J487" s="1083" t="e">
        <f ca="1">IF(IF($J$1&lt;&gt;'GMPP Return'!$F$25,HLOOKUP('GMPP Return'!$C$25,'[5]1617-Q2'!$B$1:$HA$1000,B487,FALSE),INDIRECT("'" &amp; $C$1 &amp; "'!" &amp; C487))="","",IF($J$1&lt;&gt;'GMPP Return'!$F$25,HLOOKUP('GMPP Return'!$C$25,'[5]1617-Q2'!$B$1:$HA$1000,B487,FALSE),INDIRECT("'" &amp; $C$1 &amp; "'!" &amp; C487)))</f>
        <v>#N/A</v>
      </c>
      <c r="K487" s="510">
        <f ca="1">IF(IF($K$1&lt;&gt;'GMPP Return'!$F$25,HLOOKUP('GMPP Return'!$C$25,'[5]1617-Q3'!$B$1:$HA$1000,B487,FALSE),INDIRECT("'" &amp; $C$1 &amp; "'!" &amp; C487))="","",IF($K$1&lt;&gt;'GMPP Return'!$F$25,HLOOKUP('GMPP Return'!$C$25,'[5]1617-Q3'!$B$1:$HA$1000,B487,FALSE),INDIRECT("'" &amp; $C$1 &amp; "'!" &amp; C487)))</f>
        <v>0</v>
      </c>
      <c r="L487" s="511" t="s">
        <v>2651</v>
      </c>
      <c r="M487" s="561"/>
      <c r="N487" s="892" t="e">
        <f t="shared" ca="1" si="7"/>
        <v>#N/A</v>
      </c>
    </row>
    <row r="488" spans="1:14" x14ac:dyDescent="0.25">
      <c r="A488" s="255" t="s">
        <v>950</v>
      </c>
      <c r="B488" s="159">
        <v>485</v>
      </c>
      <c r="C488" s="159" t="s">
        <v>1609</v>
      </c>
      <c r="D488" s="160"/>
      <c r="E488" s="160"/>
      <c r="F488" s="160"/>
      <c r="G488" s="468"/>
      <c r="H488" s="852" t="s">
        <v>958</v>
      </c>
      <c r="I488" s="1082" t="e">
        <f ca="1">IF(IF($I$1&lt;&gt;'GMPP Return'!$F$25,HLOOKUP('GMPP Return'!$C$25,'[5]1617-Q1'!$B$1:$HA$1000,B488,FALSE),INDIRECT("'" &amp; $C$1 &amp; "'!" &amp; C488))="","",IF($I$1&lt;&gt;'GMPP Return'!$F$25,HLOOKUP('GMPP Return'!$C$25,'[5]1617-Q1'!$B$1:$HA$1000,B488,FALSE),INDIRECT("'" &amp; $C$1 &amp; "'!" &amp; C488)))</f>
        <v>#N/A</v>
      </c>
      <c r="J488" s="1083" t="e">
        <f ca="1">IF(IF($J$1&lt;&gt;'GMPP Return'!$F$25,HLOOKUP('GMPP Return'!$C$25,'[5]1617-Q2'!$B$1:$HA$1000,B488,FALSE),INDIRECT("'" &amp; $C$1 &amp; "'!" &amp; C488))="","",IF($J$1&lt;&gt;'GMPP Return'!$F$25,HLOOKUP('GMPP Return'!$C$25,'[5]1617-Q2'!$B$1:$HA$1000,B488,FALSE),INDIRECT("'" &amp; $C$1 &amp; "'!" &amp; C488)))</f>
        <v>#N/A</v>
      </c>
      <c r="K488" s="510">
        <f ca="1">IF(IF($K$1&lt;&gt;'GMPP Return'!$F$25,HLOOKUP('GMPP Return'!$C$25,'[5]1617-Q3'!$B$1:$HA$1000,B488,FALSE),INDIRECT("'" &amp; $C$1 &amp; "'!" &amp; C488))="","",IF($K$1&lt;&gt;'GMPP Return'!$F$25,HLOOKUP('GMPP Return'!$C$25,'[5]1617-Q3'!$B$1:$HA$1000,B488,FALSE),INDIRECT("'" &amp; $C$1 &amp; "'!" &amp; C488)))</f>
        <v>0</v>
      </c>
      <c r="L488" s="511" t="s">
        <v>2652</v>
      </c>
      <c r="M488" s="561"/>
      <c r="N488" s="892" t="e">
        <f t="shared" ca="1" si="7"/>
        <v>#N/A</v>
      </c>
    </row>
    <row r="489" spans="1:14" x14ac:dyDescent="0.25">
      <c r="A489" s="255" t="s">
        <v>951</v>
      </c>
      <c r="B489" s="159">
        <v>486</v>
      </c>
      <c r="C489" s="159" t="s">
        <v>1610</v>
      </c>
      <c r="D489" s="160"/>
      <c r="E489" s="160"/>
      <c r="F489" s="160"/>
      <c r="G489" s="468"/>
      <c r="H489" s="852" t="s">
        <v>959</v>
      </c>
      <c r="I489" s="1082" t="e">
        <f ca="1">IF(IF($I$1&lt;&gt;'GMPP Return'!$F$25,HLOOKUP('GMPP Return'!$C$25,'[5]1617-Q1'!$B$1:$HA$1000,B489,FALSE),INDIRECT("'" &amp; $C$1 &amp; "'!" &amp; C489))="","",IF($I$1&lt;&gt;'GMPP Return'!$F$25,HLOOKUP('GMPP Return'!$C$25,'[5]1617-Q1'!$B$1:$HA$1000,B489,FALSE),INDIRECT("'" &amp; $C$1 &amp; "'!" &amp; C489)))</f>
        <v>#N/A</v>
      </c>
      <c r="J489" s="1083" t="e">
        <f ca="1">IF(IF($J$1&lt;&gt;'GMPP Return'!$F$25,HLOOKUP('GMPP Return'!$C$25,'[5]1617-Q2'!$B$1:$HA$1000,B489,FALSE),INDIRECT("'" &amp; $C$1 &amp; "'!" &amp; C489))="","",IF($J$1&lt;&gt;'GMPP Return'!$F$25,HLOOKUP('GMPP Return'!$C$25,'[5]1617-Q2'!$B$1:$HA$1000,B489,FALSE),INDIRECT("'" &amp; $C$1 &amp; "'!" &amp; C489)))</f>
        <v>#N/A</v>
      </c>
      <c r="K489" s="510">
        <f ca="1">IF(IF($K$1&lt;&gt;'GMPP Return'!$F$25,HLOOKUP('GMPP Return'!$C$25,'[5]1617-Q3'!$B$1:$HA$1000,B489,FALSE),INDIRECT("'" &amp; $C$1 &amp; "'!" &amp; C489))="","",IF($K$1&lt;&gt;'GMPP Return'!$F$25,HLOOKUP('GMPP Return'!$C$25,'[5]1617-Q3'!$B$1:$HA$1000,B489,FALSE),INDIRECT("'" &amp; $C$1 &amp; "'!" &amp; C489)))</f>
        <v>0</v>
      </c>
      <c r="L489" s="511" t="s">
        <v>2653</v>
      </c>
      <c r="M489" s="561"/>
      <c r="N489" s="892" t="e">
        <f t="shared" ca="1" si="7"/>
        <v>#N/A</v>
      </c>
    </row>
    <row r="490" spans="1:14" x14ac:dyDescent="0.25">
      <c r="A490" s="255" t="s">
        <v>952</v>
      </c>
      <c r="B490" s="159">
        <v>487</v>
      </c>
      <c r="C490" s="159" t="s">
        <v>1611</v>
      </c>
      <c r="D490" s="160"/>
      <c r="E490" s="160"/>
      <c r="F490" s="160"/>
      <c r="G490" s="468"/>
      <c r="H490" s="852" t="s">
        <v>960</v>
      </c>
      <c r="I490" s="1082" t="e">
        <f ca="1">IF(IF($I$1&lt;&gt;'GMPP Return'!$F$25,HLOOKUP('GMPP Return'!$C$25,'[5]1617-Q1'!$B$1:$HA$1000,B490,FALSE),INDIRECT("'" &amp; $C$1 &amp; "'!" &amp; C490))="","",IF($I$1&lt;&gt;'GMPP Return'!$F$25,HLOOKUP('GMPP Return'!$C$25,'[5]1617-Q1'!$B$1:$HA$1000,B490,FALSE),INDIRECT("'" &amp; $C$1 &amp; "'!" &amp; C490)))</f>
        <v>#N/A</v>
      </c>
      <c r="J490" s="1083" t="e">
        <f ca="1">IF(IF($J$1&lt;&gt;'GMPP Return'!$F$25,HLOOKUP('GMPP Return'!$C$25,'[5]1617-Q2'!$B$1:$HA$1000,B490,FALSE),INDIRECT("'" &amp; $C$1 &amp; "'!" &amp; C490))="","",IF($J$1&lt;&gt;'GMPP Return'!$F$25,HLOOKUP('GMPP Return'!$C$25,'[5]1617-Q2'!$B$1:$HA$1000,B490,FALSE),INDIRECT("'" &amp; $C$1 &amp; "'!" &amp; C490)))</f>
        <v>#N/A</v>
      </c>
      <c r="K490" s="510">
        <f ca="1">IF(IF($K$1&lt;&gt;'GMPP Return'!$F$25,HLOOKUP('GMPP Return'!$C$25,'[5]1617-Q3'!$B$1:$HA$1000,B490,FALSE),INDIRECT("'" &amp; $C$1 &amp; "'!" &amp; C490))="","",IF($K$1&lt;&gt;'GMPP Return'!$F$25,HLOOKUP('GMPP Return'!$C$25,'[5]1617-Q3'!$B$1:$HA$1000,B490,FALSE),INDIRECT("'" &amp; $C$1 &amp; "'!" &amp; C490)))</f>
        <v>0</v>
      </c>
      <c r="L490" s="511" t="s">
        <v>2654</v>
      </c>
      <c r="M490" s="561"/>
      <c r="N490" s="892" t="e">
        <f t="shared" ca="1" si="7"/>
        <v>#N/A</v>
      </c>
    </row>
    <row r="491" spans="1:14" x14ac:dyDescent="0.25">
      <c r="A491" s="255" t="s">
        <v>953</v>
      </c>
      <c r="B491" s="159">
        <v>488</v>
      </c>
      <c r="C491" s="159" t="s">
        <v>1612</v>
      </c>
      <c r="D491" s="160"/>
      <c r="E491" s="160"/>
      <c r="F491" s="160"/>
      <c r="G491" s="468"/>
      <c r="H491" s="852" t="s">
        <v>961</v>
      </c>
      <c r="I491" s="1082" t="e">
        <f ca="1">IF(IF($I$1&lt;&gt;'GMPP Return'!$F$25,HLOOKUP('GMPP Return'!$C$25,'[5]1617-Q1'!$B$1:$HA$1000,B491,FALSE),INDIRECT("'" &amp; $C$1 &amp; "'!" &amp; C491))="","",IF($I$1&lt;&gt;'GMPP Return'!$F$25,HLOOKUP('GMPP Return'!$C$25,'[5]1617-Q1'!$B$1:$HA$1000,B491,FALSE),INDIRECT("'" &amp; $C$1 &amp; "'!" &amp; C491)))</f>
        <v>#N/A</v>
      </c>
      <c r="J491" s="1083" t="e">
        <f ca="1">IF(IF($J$1&lt;&gt;'GMPP Return'!$F$25,HLOOKUP('GMPP Return'!$C$25,'[5]1617-Q2'!$B$1:$HA$1000,B491,FALSE),INDIRECT("'" &amp; $C$1 &amp; "'!" &amp; C491))="","",IF($J$1&lt;&gt;'GMPP Return'!$F$25,HLOOKUP('GMPP Return'!$C$25,'[5]1617-Q2'!$B$1:$HA$1000,B491,FALSE),INDIRECT("'" &amp; $C$1 &amp; "'!" &amp; C491)))</f>
        <v>#N/A</v>
      </c>
      <c r="K491" s="510">
        <f ca="1">IF(IF($K$1&lt;&gt;'GMPP Return'!$F$25,HLOOKUP('GMPP Return'!$C$25,'[5]1617-Q3'!$B$1:$HA$1000,B491,FALSE),INDIRECT("'" &amp; $C$1 &amp; "'!" &amp; C491))="","",IF($K$1&lt;&gt;'GMPP Return'!$F$25,HLOOKUP('GMPP Return'!$C$25,'[5]1617-Q3'!$B$1:$HA$1000,B491,FALSE),INDIRECT("'" &amp; $C$1 &amp; "'!" &amp; C491)))</f>
        <v>0</v>
      </c>
      <c r="L491" s="511" t="s">
        <v>2655</v>
      </c>
      <c r="M491" s="561"/>
      <c r="N491" s="892" t="e">
        <f t="shared" ca="1" si="7"/>
        <v>#N/A</v>
      </c>
    </row>
    <row r="492" spans="1:14" x14ac:dyDescent="0.25">
      <c r="A492" s="254" t="s">
        <v>954</v>
      </c>
      <c r="B492" s="159">
        <v>489</v>
      </c>
      <c r="C492" s="159" t="s">
        <v>1613</v>
      </c>
      <c r="D492" s="160"/>
      <c r="E492" s="160"/>
      <c r="F492" s="160"/>
      <c r="G492" s="468"/>
      <c r="H492" s="852" t="s">
        <v>962</v>
      </c>
      <c r="I492" s="1082" t="e">
        <f ca="1">IF(IF($I$1&lt;&gt;'GMPP Return'!$F$25,HLOOKUP('GMPP Return'!$C$25,'[5]1617-Q1'!$B$1:$HA$1000,B492,FALSE),INDIRECT("'" &amp; $C$1 &amp; "'!" &amp; C492))="","",IF($I$1&lt;&gt;'GMPP Return'!$F$25,HLOOKUP('GMPP Return'!$C$25,'[5]1617-Q1'!$B$1:$HA$1000,B492,FALSE),INDIRECT("'" &amp; $C$1 &amp; "'!" &amp; C492)))</f>
        <v>#N/A</v>
      </c>
      <c r="J492" s="1083" t="e">
        <f ca="1">IF(IF($J$1&lt;&gt;'GMPP Return'!$F$25,HLOOKUP('GMPP Return'!$C$25,'[5]1617-Q2'!$B$1:$HA$1000,B492,FALSE),INDIRECT("'" &amp; $C$1 &amp; "'!" &amp; C492))="","",IF($J$1&lt;&gt;'GMPP Return'!$F$25,HLOOKUP('GMPP Return'!$C$25,'[5]1617-Q2'!$B$1:$HA$1000,B492,FALSE),INDIRECT("'" &amp; $C$1 &amp; "'!" &amp; C492)))</f>
        <v>#N/A</v>
      </c>
      <c r="K492" s="510">
        <f ca="1">IF(IF($K$1&lt;&gt;'GMPP Return'!$F$25,HLOOKUP('GMPP Return'!$C$25,'[5]1617-Q3'!$B$1:$HA$1000,B492,FALSE),INDIRECT("'" &amp; $C$1 &amp; "'!" &amp; C492))="","",IF($K$1&lt;&gt;'GMPP Return'!$F$25,HLOOKUP('GMPP Return'!$C$25,'[5]1617-Q3'!$B$1:$HA$1000,B492,FALSE),INDIRECT("'" &amp; $C$1 &amp; "'!" &amp; C492)))</f>
        <v>0</v>
      </c>
      <c r="L492" s="511" t="s">
        <v>2656</v>
      </c>
      <c r="M492" s="561"/>
      <c r="N492" s="892" t="e">
        <f t="shared" ca="1" si="7"/>
        <v>#N/A</v>
      </c>
    </row>
    <row r="493" spans="1:14" x14ac:dyDescent="0.25">
      <c r="A493" s="254" t="s">
        <v>955</v>
      </c>
      <c r="B493" s="159">
        <v>490</v>
      </c>
      <c r="C493" s="159" t="s">
        <v>1614</v>
      </c>
      <c r="D493" s="160"/>
      <c r="E493" s="160"/>
      <c r="F493" s="160"/>
      <c r="G493" s="468"/>
      <c r="H493" s="852" t="s">
        <v>963</v>
      </c>
      <c r="I493" s="1082" t="e">
        <f ca="1">IF(IF($I$1&lt;&gt;'GMPP Return'!$F$25,HLOOKUP('GMPP Return'!$C$25,'[5]1617-Q1'!$B$1:$HA$1000,B493,FALSE),INDIRECT("'" &amp; $C$1 &amp; "'!" &amp; C493))="","",IF($I$1&lt;&gt;'GMPP Return'!$F$25,HLOOKUP('GMPP Return'!$C$25,'[5]1617-Q1'!$B$1:$HA$1000,B493,FALSE),INDIRECT("'" &amp; $C$1 &amp; "'!" &amp; C493)))</f>
        <v>#N/A</v>
      </c>
      <c r="J493" s="1083" t="e">
        <f ca="1">IF(IF($J$1&lt;&gt;'GMPP Return'!$F$25,HLOOKUP('GMPP Return'!$C$25,'[5]1617-Q2'!$B$1:$HA$1000,B493,FALSE),INDIRECT("'" &amp; $C$1 &amp; "'!" &amp; C493))="","",IF($J$1&lt;&gt;'GMPP Return'!$F$25,HLOOKUP('GMPP Return'!$C$25,'[5]1617-Q2'!$B$1:$HA$1000,B493,FALSE),INDIRECT("'" &amp; $C$1 &amp; "'!" &amp; C493)))</f>
        <v>#N/A</v>
      </c>
      <c r="K493" s="510">
        <f ca="1">IF(IF($K$1&lt;&gt;'GMPP Return'!$F$25,HLOOKUP('GMPP Return'!$C$25,'[5]1617-Q3'!$B$1:$HA$1000,B493,FALSE),INDIRECT("'" &amp; $C$1 &amp; "'!" &amp; C493))="","",IF($K$1&lt;&gt;'GMPP Return'!$F$25,HLOOKUP('GMPP Return'!$C$25,'[5]1617-Q3'!$B$1:$HA$1000,B493,FALSE),INDIRECT("'" &amp; $C$1 &amp; "'!" &amp; C493)))</f>
        <v>0</v>
      </c>
      <c r="L493" s="511" t="s">
        <v>2657</v>
      </c>
      <c r="M493" s="561"/>
      <c r="N493" s="892" t="e">
        <f t="shared" ca="1" si="7"/>
        <v>#N/A</v>
      </c>
    </row>
    <row r="494" spans="1:14" x14ac:dyDescent="0.25">
      <c r="A494" s="254" t="s">
        <v>956</v>
      </c>
      <c r="B494" s="159">
        <v>491</v>
      </c>
      <c r="C494" s="159" t="s">
        <v>1615</v>
      </c>
      <c r="D494" s="160"/>
      <c r="E494" s="160"/>
      <c r="F494" s="160"/>
      <c r="G494" s="468"/>
      <c r="H494" s="852" t="s">
        <v>964</v>
      </c>
      <c r="I494" s="1082" t="e">
        <f ca="1">IF(IF($I$1&lt;&gt;'GMPP Return'!$F$25,HLOOKUP('GMPP Return'!$C$25,'[5]1617-Q1'!$B$1:$HA$1000,B494,FALSE),INDIRECT("'" &amp; $C$1 &amp; "'!" &amp; C494))="","",IF($I$1&lt;&gt;'GMPP Return'!$F$25,HLOOKUP('GMPP Return'!$C$25,'[5]1617-Q1'!$B$1:$HA$1000,B494,FALSE),INDIRECT("'" &amp; $C$1 &amp; "'!" &amp; C494)))</f>
        <v>#N/A</v>
      </c>
      <c r="J494" s="1083" t="e">
        <f ca="1">IF(IF($J$1&lt;&gt;'GMPP Return'!$F$25,HLOOKUP('GMPP Return'!$C$25,'[5]1617-Q2'!$B$1:$HA$1000,B494,FALSE),INDIRECT("'" &amp; $C$1 &amp; "'!" &amp; C494))="","",IF($J$1&lt;&gt;'GMPP Return'!$F$25,HLOOKUP('GMPP Return'!$C$25,'[5]1617-Q2'!$B$1:$HA$1000,B494,FALSE),INDIRECT("'" &amp; $C$1 &amp; "'!" &amp; C494)))</f>
        <v>#N/A</v>
      </c>
      <c r="K494" s="510">
        <f ca="1">IF(IF($K$1&lt;&gt;'GMPP Return'!$F$25,HLOOKUP('GMPP Return'!$C$25,'[5]1617-Q3'!$B$1:$HA$1000,B494,FALSE),INDIRECT("'" &amp; $C$1 &amp; "'!" &amp; C494))="","",IF($K$1&lt;&gt;'GMPP Return'!$F$25,HLOOKUP('GMPP Return'!$C$25,'[5]1617-Q3'!$B$1:$HA$1000,B494,FALSE),INDIRECT("'" &amp; $C$1 &amp; "'!" &amp; C494)))</f>
        <v>0</v>
      </c>
      <c r="L494" s="511" t="s">
        <v>2658</v>
      </c>
      <c r="M494" s="561"/>
      <c r="N494" s="892" t="e">
        <f t="shared" ca="1" si="7"/>
        <v>#N/A</v>
      </c>
    </row>
    <row r="495" spans="1:14" x14ac:dyDescent="0.25">
      <c r="A495" s="254" t="s">
        <v>957</v>
      </c>
      <c r="B495" s="159">
        <v>492</v>
      </c>
      <c r="C495" s="159" t="s">
        <v>1616</v>
      </c>
      <c r="D495" s="160"/>
      <c r="E495" s="160"/>
      <c r="F495" s="160"/>
      <c r="G495" s="468"/>
      <c r="H495" s="852" t="s">
        <v>965</v>
      </c>
      <c r="I495" s="1082" t="e">
        <f ca="1">IF(IF($I$1&lt;&gt;'GMPP Return'!$F$25,HLOOKUP('GMPP Return'!$C$25,'[5]1617-Q1'!$B$1:$HA$1000,B495,FALSE),INDIRECT("'" &amp; $C$1 &amp; "'!" &amp; C495))="","",IF($I$1&lt;&gt;'GMPP Return'!$F$25,HLOOKUP('GMPP Return'!$C$25,'[5]1617-Q1'!$B$1:$HA$1000,B495,FALSE),INDIRECT("'" &amp; $C$1 &amp; "'!" &amp; C495)))</f>
        <v>#N/A</v>
      </c>
      <c r="J495" s="1083" t="e">
        <f ca="1">IF(IF($J$1&lt;&gt;'GMPP Return'!$F$25,HLOOKUP('GMPP Return'!$C$25,'[5]1617-Q2'!$B$1:$HA$1000,B495,FALSE),INDIRECT("'" &amp; $C$1 &amp; "'!" &amp; C495))="","",IF($J$1&lt;&gt;'GMPP Return'!$F$25,HLOOKUP('GMPP Return'!$C$25,'[5]1617-Q2'!$B$1:$HA$1000,B495,FALSE),INDIRECT("'" &amp; $C$1 &amp; "'!" &amp; C495)))</f>
        <v>#N/A</v>
      </c>
      <c r="K495" s="510">
        <f ca="1">IF(IF($K$1&lt;&gt;'GMPP Return'!$F$25,HLOOKUP('GMPP Return'!$C$25,'[5]1617-Q3'!$B$1:$HA$1000,B495,FALSE),INDIRECT("'" &amp; $C$1 &amp; "'!" &amp; C495))="","",IF($K$1&lt;&gt;'GMPP Return'!$F$25,HLOOKUP('GMPP Return'!$C$25,'[5]1617-Q3'!$B$1:$HA$1000,B495,FALSE),INDIRECT("'" &amp; $C$1 &amp; "'!" &amp; C495)))</f>
        <v>0</v>
      </c>
      <c r="L495" s="511" t="s">
        <v>2659</v>
      </c>
      <c r="M495" s="561"/>
      <c r="N495" s="892" t="e">
        <f t="shared" ca="1" si="7"/>
        <v>#N/A</v>
      </c>
    </row>
    <row r="496" spans="1:14" x14ac:dyDescent="0.25">
      <c r="A496" s="254" t="s">
        <v>958</v>
      </c>
      <c r="B496" s="159">
        <v>493</v>
      </c>
      <c r="C496" s="159" t="s">
        <v>1617</v>
      </c>
      <c r="D496" s="160"/>
      <c r="E496" s="160"/>
      <c r="F496" s="160"/>
      <c r="G496" s="468"/>
      <c r="H496" s="852" t="s">
        <v>966</v>
      </c>
      <c r="I496" s="1082" t="e">
        <f ca="1">IF(IF($I$1&lt;&gt;'GMPP Return'!$F$25,HLOOKUP('GMPP Return'!$C$25,'[5]1617-Q1'!$B$1:$HA$1000,B496,FALSE),INDIRECT("'" &amp; $C$1 &amp; "'!" &amp; C496))="","",IF($I$1&lt;&gt;'GMPP Return'!$F$25,HLOOKUP('GMPP Return'!$C$25,'[5]1617-Q1'!$B$1:$HA$1000,B496,FALSE),INDIRECT("'" &amp; $C$1 &amp; "'!" &amp; C496)))</f>
        <v>#N/A</v>
      </c>
      <c r="J496" s="1083" t="e">
        <f ca="1">IF(IF($J$1&lt;&gt;'GMPP Return'!$F$25,HLOOKUP('GMPP Return'!$C$25,'[5]1617-Q2'!$B$1:$HA$1000,B496,FALSE),INDIRECT("'" &amp; $C$1 &amp; "'!" &amp; C496))="","",IF($J$1&lt;&gt;'GMPP Return'!$F$25,HLOOKUP('GMPP Return'!$C$25,'[5]1617-Q2'!$B$1:$HA$1000,B496,FALSE),INDIRECT("'" &amp; $C$1 &amp; "'!" &amp; C496)))</f>
        <v>#N/A</v>
      </c>
      <c r="K496" s="510">
        <f ca="1">IF(IF($K$1&lt;&gt;'GMPP Return'!$F$25,HLOOKUP('GMPP Return'!$C$25,'[5]1617-Q3'!$B$1:$HA$1000,B496,FALSE),INDIRECT("'" &amp; $C$1 &amp; "'!" &amp; C496))="","",IF($K$1&lt;&gt;'GMPP Return'!$F$25,HLOOKUP('GMPP Return'!$C$25,'[5]1617-Q3'!$B$1:$HA$1000,B496,FALSE),INDIRECT("'" &amp; $C$1 &amp; "'!" &amp; C496)))</f>
        <v>0</v>
      </c>
      <c r="L496" s="511" t="s">
        <v>2660</v>
      </c>
      <c r="M496" s="561"/>
      <c r="N496" s="892" t="e">
        <f t="shared" ca="1" si="7"/>
        <v>#N/A</v>
      </c>
    </row>
    <row r="497" spans="1:14" x14ac:dyDescent="0.25">
      <c r="A497" s="254" t="s">
        <v>959</v>
      </c>
      <c r="B497" s="159">
        <v>494</v>
      </c>
      <c r="C497" s="159" t="s">
        <v>1618</v>
      </c>
      <c r="D497" s="160"/>
      <c r="E497" s="160"/>
      <c r="F497" s="160"/>
      <c r="G497" s="468"/>
      <c r="H497" s="852" t="s">
        <v>967</v>
      </c>
      <c r="I497" s="1082" t="e">
        <f ca="1">IF(IF($I$1&lt;&gt;'GMPP Return'!$F$25,HLOOKUP('GMPP Return'!$C$25,'[5]1617-Q1'!$B$1:$HA$1000,B497,FALSE),INDIRECT("'" &amp; $C$1 &amp; "'!" &amp; C497))="","",IF($I$1&lt;&gt;'GMPP Return'!$F$25,HLOOKUP('GMPP Return'!$C$25,'[5]1617-Q1'!$B$1:$HA$1000,B497,FALSE),INDIRECT("'" &amp; $C$1 &amp; "'!" &amp; C497)))</f>
        <v>#N/A</v>
      </c>
      <c r="J497" s="1083" t="e">
        <f ca="1">IF(IF($J$1&lt;&gt;'GMPP Return'!$F$25,HLOOKUP('GMPP Return'!$C$25,'[5]1617-Q2'!$B$1:$HA$1000,B497,FALSE),INDIRECT("'" &amp; $C$1 &amp; "'!" &amp; C497))="","",IF($J$1&lt;&gt;'GMPP Return'!$F$25,HLOOKUP('GMPP Return'!$C$25,'[5]1617-Q2'!$B$1:$HA$1000,B497,FALSE),INDIRECT("'" &amp; $C$1 &amp; "'!" &amp; C497)))</f>
        <v>#N/A</v>
      </c>
      <c r="K497" s="510">
        <f ca="1">IF(IF($K$1&lt;&gt;'GMPP Return'!$F$25,HLOOKUP('GMPP Return'!$C$25,'[5]1617-Q3'!$B$1:$HA$1000,B497,FALSE),INDIRECT("'" &amp; $C$1 &amp; "'!" &amp; C497))="","",IF($K$1&lt;&gt;'GMPP Return'!$F$25,HLOOKUP('GMPP Return'!$C$25,'[5]1617-Q3'!$B$1:$HA$1000,B497,FALSE),INDIRECT("'" &amp; $C$1 &amp; "'!" &amp; C497)))</f>
        <v>0</v>
      </c>
      <c r="L497" s="511" t="s">
        <v>2661</v>
      </c>
      <c r="M497" s="561"/>
      <c r="N497" s="892" t="e">
        <f t="shared" ca="1" si="7"/>
        <v>#N/A</v>
      </c>
    </row>
    <row r="498" spans="1:14" x14ac:dyDescent="0.25">
      <c r="A498" s="254" t="s">
        <v>960</v>
      </c>
      <c r="B498" s="159">
        <v>495</v>
      </c>
      <c r="C498" s="159" t="s">
        <v>1619</v>
      </c>
      <c r="D498" s="160"/>
      <c r="E498" s="160"/>
      <c r="F498" s="160"/>
      <c r="G498" s="468"/>
      <c r="H498" s="852" t="s">
        <v>968</v>
      </c>
      <c r="I498" s="1082" t="e">
        <f ca="1">IF(IF($I$1&lt;&gt;'GMPP Return'!$F$25,HLOOKUP('GMPP Return'!$C$25,'[5]1617-Q1'!$B$1:$HA$1000,B498,FALSE),INDIRECT("'" &amp; $C$1 &amp; "'!" &amp; C498))="","",IF($I$1&lt;&gt;'GMPP Return'!$F$25,HLOOKUP('GMPP Return'!$C$25,'[5]1617-Q1'!$B$1:$HA$1000,B498,FALSE),INDIRECT("'" &amp; $C$1 &amp; "'!" &amp; C498)))</f>
        <v>#N/A</v>
      </c>
      <c r="J498" s="1083" t="e">
        <f ca="1">IF(IF($J$1&lt;&gt;'GMPP Return'!$F$25,HLOOKUP('GMPP Return'!$C$25,'[5]1617-Q2'!$B$1:$HA$1000,B498,FALSE),INDIRECT("'" &amp; $C$1 &amp; "'!" &amp; C498))="","",IF($J$1&lt;&gt;'GMPP Return'!$F$25,HLOOKUP('GMPP Return'!$C$25,'[5]1617-Q2'!$B$1:$HA$1000,B498,FALSE),INDIRECT("'" &amp; $C$1 &amp; "'!" &amp; C498)))</f>
        <v>#N/A</v>
      </c>
      <c r="K498" s="510">
        <f ca="1">IF(IF($K$1&lt;&gt;'GMPP Return'!$F$25,HLOOKUP('GMPP Return'!$C$25,'[5]1617-Q3'!$B$1:$HA$1000,B498,FALSE),INDIRECT("'" &amp; $C$1 &amp; "'!" &amp; C498))="","",IF($K$1&lt;&gt;'GMPP Return'!$F$25,HLOOKUP('GMPP Return'!$C$25,'[5]1617-Q3'!$B$1:$HA$1000,B498,FALSE),INDIRECT("'" &amp; $C$1 &amp; "'!" &amp; C498)))</f>
        <v>0</v>
      </c>
      <c r="L498" s="511" t="s">
        <v>2662</v>
      </c>
      <c r="M498" s="561"/>
      <c r="N498" s="892" t="e">
        <f t="shared" ca="1" si="7"/>
        <v>#N/A</v>
      </c>
    </row>
    <row r="499" spans="1:14" x14ac:dyDescent="0.25">
      <c r="A499" s="254" t="s">
        <v>961</v>
      </c>
      <c r="B499" s="159">
        <v>496</v>
      </c>
      <c r="C499" s="159" t="s">
        <v>1620</v>
      </c>
      <c r="D499" s="160"/>
      <c r="E499" s="160"/>
      <c r="F499" s="160"/>
      <c r="G499" s="468"/>
      <c r="H499" s="852" t="s">
        <v>969</v>
      </c>
      <c r="I499" s="1082" t="e">
        <f ca="1">IF(IF($I$1&lt;&gt;'GMPP Return'!$F$25,HLOOKUP('GMPP Return'!$C$25,'[5]1617-Q1'!$B$1:$HA$1000,B499,FALSE),INDIRECT("'" &amp; $C$1 &amp; "'!" &amp; C499))="","",IF($I$1&lt;&gt;'GMPP Return'!$F$25,HLOOKUP('GMPP Return'!$C$25,'[5]1617-Q1'!$B$1:$HA$1000,B499,FALSE),INDIRECT("'" &amp; $C$1 &amp; "'!" &amp; C499)))</f>
        <v>#N/A</v>
      </c>
      <c r="J499" s="1083" t="e">
        <f ca="1">IF(IF($J$1&lt;&gt;'GMPP Return'!$F$25,HLOOKUP('GMPP Return'!$C$25,'[5]1617-Q2'!$B$1:$HA$1000,B499,FALSE),INDIRECT("'" &amp; $C$1 &amp; "'!" &amp; C499))="","",IF($J$1&lt;&gt;'GMPP Return'!$F$25,HLOOKUP('GMPP Return'!$C$25,'[5]1617-Q2'!$B$1:$HA$1000,B499,FALSE),INDIRECT("'" &amp; $C$1 &amp; "'!" &amp; C499)))</f>
        <v>#N/A</v>
      </c>
      <c r="K499" s="510">
        <f ca="1">IF(IF($K$1&lt;&gt;'GMPP Return'!$F$25,HLOOKUP('GMPP Return'!$C$25,'[5]1617-Q3'!$B$1:$HA$1000,B499,FALSE),INDIRECT("'" &amp; $C$1 &amp; "'!" &amp; C499))="","",IF($K$1&lt;&gt;'GMPP Return'!$F$25,HLOOKUP('GMPP Return'!$C$25,'[5]1617-Q3'!$B$1:$HA$1000,B499,FALSE),INDIRECT("'" &amp; $C$1 &amp; "'!" &amp; C499)))</f>
        <v>0</v>
      </c>
      <c r="L499" s="511" t="s">
        <v>2663</v>
      </c>
      <c r="M499" s="561"/>
      <c r="N499" s="892" t="e">
        <f t="shared" ca="1" si="7"/>
        <v>#N/A</v>
      </c>
    </row>
    <row r="500" spans="1:14" x14ac:dyDescent="0.25">
      <c r="A500" s="255" t="s">
        <v>962</v>
      </c>
      <c r="B500" s="159">
        <v>497</v>
      </c>
      <c r="C500" s="159" t="s">
        <v>1621</v>
      </c>
      <c r="D500" s="160"/>
      <c r="E500" s="160"/>
      <c r="F500" s="160"/>
      <c r="G500" s="468"/>
      <c r="H500" s="852" t="s">
        <v>1915</v>
      </c>
      <c r="I500" s="1082" t="e">
        <f ca="1">IF(IF($I$1&lt;&gt;'GMPP Return'!$F$25,HLOOKUP('GMPP Return'!$C$25,'[5]1617-Q1'!$B$1:$HA$1000,B500,FALSE),INDIRECT("'" &amp; $C$1 &amp; "'!" &amp; C500))="","",IF($I$1&lt;&gt;'GMPP Return'!$F$25,HLOOKUP('GMPP Return'!$C$25,'[5]1617-Q1'!$B$1:$HA$1000,B500,FALSE),INDIRECT("'" &amp; $C$1 &amp; "'!" &amp; C500)))</f>
        <v>#N/A</v>
      </c>
      <c r="J500" s="1083" t="e">
        <f ca="1">IF(IF($J$1&lt;&gt;'GMPP Return'!$F$25,HLOOKUP('GMPP Return'!$C$25,'[5]1617-Q2'!$B$1:$HA$1000,B500,FALSE),INDIRECT("'" &amp; $C$1 &amp; "'!" &amp; C500))="","",IF($J$1&lt;&gt;'GMPP Return'!$F$25,HLOOKUP('GMPP Return'!$C$25,'[5]1617-Q2'!$B$1:$HA$1000,B500,FALSE),INDIRECT("'" &amp; $C$1 &amp; "'!" &amp; C500)))</f>
        <v>#N/A</v>
      </c>
      <c r="K500" s="510">
        <f ca="1">IF(IF($K$1&lt;&gt;'GMPP Return'!$F$25,HLOOKUP('GMPP Return'!$C$25,'[5]1617-Q3'!$B$1:$HA$1000,B500,FALSE),INDIRECT("'" &amp; $C$1 &amp; "'!" &amp; C500))="","",IF($K$1&lt;&gt;'GMPP Return'!$F$25,HLOOKUP('GMPP Return'!$C$25,'[5]1617-Q3'!$B$1:$HA$1000,B500,FALSE),INDIRECT("'" &amp; $C$1 &amp; "'!" &amp; C500)))</f>
        <v>0</v>
      </c>
      <c r="L500" s="511" t="s">
        <v>2664</v>
      </c>
      <c r="M500" s="561"/>
      <c r="N500" s="892" t="e">
        <f t="shared" ca="1" si="7"/>
        <v>#N/A</v>
      </c>
    </row>
    <row r="501" spans="1:14" x14ac:dyDescent="0.25">
      <c r="A501" s="255" t="s">
        <v>963</v>
      </c>
      <c r="B501" s="159">
        <v>498</v>
      </c>
      <c r="C501" s="159" t="s">
        <v>1622</v>
      </c>
      <c r="D501" s="160"/>
      <c r="E501" s="160"/>
      <c r="F501" s="160"/>
      <c r="G501" s="468"/>
      <c r="H501" s="852" t="s">
        <v>1916</v>
      </c>
      <c r="I501" s="1082" t="e">
        <f ca="1">IF(IF($I$1&lt;&gt;'GMPP Return'!$F$25,HLOOKUP('GMPP Return'!$C$25,'[5]1617-Q1'!$B$1:$HA$1000,B501,FALSE),INDIRECT("'" &amp; $C$1 &amp; "'!" &amp; C501))="","",IF($I$1&lt;&gt;'GMPP Return'!$F$25,HLOOKUP('GMPP Return'!$C$25,'[5]1617-Q1'!$B$1:$HA$1000,B501,FALSE),INDIRECT("'" &amp; $C$1 &amp; "'!" &amp; C501)))</f>
        <v>#N/A</v>
      </c>
      <c r="J501" s="1083" t="e">
        <f ca="1">IF(IF($J$1&lt;&gt;'GMPP Return'!$F$25,HLOOKUP('GMPP Return'!$C$25,'[5]1617-Q2'!$B$1:$HA$1000,B501,FALSE),INDIRECT("'" &amp; $C$1 &amp; "'!" &amp; C501))="","",IF($J$1&lt;&gt;'GMPP Return'!$F$25,HLOOKUP('GMPP Return'!$C$25,'[5]1617-Q2'!$B$1:$HA$1000,B501,FALSE),INDIRECT("'" &amp; $C$1 &amp; "'!" &amp; C501)))</f>
        <v>#N/A</v>
      </c>
      <c r="K501" s="510">
        <f ca="1">IF(IF($K$1&lt;&gt;'GMPP Return'!$F$25,HLOOKUP('GMPP Return'!$C$25,'[5]1617-Q3'!$B$1:$HA$1000,B501,FALSE),INDIRECT("'" &amp; $C$1 &amp; "'!" &amp; C501))="","",IF($K$1&lt;&gt;'GMPP Return'!$F$25,HLOOKUP('GMPP Return'!$C$25,'[5]1617-Q3'!$B$1:$HA$1000,B501,FALSE),INDIRECT("'" &amp; $C$1 &amp; "'!" &amp; C501)))</f>
        <v>0</v>
      </c>
      <c r="L501" s="511" t="s">
        <v>2665</v>
      </c>
      <c r="M501" s="561"/>
      <c r="N501" s="892" t="e">
        <f t="shared" ca="1" si="7"/>
        <v>#N/A</v>
      </c>
    </row>
    <row r="502" spans="1:14" x14ac:dyDescent="0.25">
      <c r="A502" s="255" t="s">
        <v>964</v>
      </c>
      <c r="B502" s="159">
        <v>499</v>
      </c>
      <c r="C502" s="159" t="s">
        <v>1623</v>
      </c>
      <c r="D502" s="160"/>
      <c r="E502" s="160"/>
      <c r="F502" s="160"/>
      <c r="G502" s="468"/>
      <c r="H502" s="852" t="s">
        <v>1917</v>
      </c>
      <c r="I502" s="1082" t="e">
        <f ca="1">IF(IF($I$1&lt;&gt;'GMPP Return'!$F$25,HLOOKUP('GMPP Return'!$C$25,'[5]1617-Q1'!$B$1:$HA$1000,B502,FALSE),INDIRECT("'" &amp; $C$1 &amp; "'!" &amp; C502))="","",IF($I$1&lt;&gt;'GMPP Return'!$F$25,HLOOKUP('GMPP Return'!$C$25,'[5]1617-Q1'!$B$1:$HA$1000,B502,FALSE),INDIRECT("'" &amp; $C$1 &amp; "'!" &amp; C502)))</f>
        <v>#N/A</v>
      </c>
      <c r="J502" s="1083" t="e">
        <f ca="1">IF(IF($J$1&lt;&gt;'GMPP Return'!$F$25,HLOOKUP('GMPP Return'!$C$25,'[5]1617-Q2'!$B$1:$HA$1000,B502,FALSE),INDIRECT("'" &amp; $C$1 &amp; "'!" &amp; C502))="","",IF($J$1&lt;&gt;'GMPP Return'!$F$25,HLOOKUP('GMPP Return'!$C$25,'[5]1617-Q2'!$B$1:$HA$1000,B502,FALSE),INDIRECT("'" &amp; $C$1 &amp; "'!" &amp; C502)))</f>
        <v>#N/A</v>
      </c>
      <c r="K502" s="510">
        <f ca="1">IF(IF($K$1&lt;&gt;'GMPP Return'!$F$25,HLOOKUP('GMPP Return'!$C$25,'[5]1617-Q3'!$B$1:$HA$1000,B502,FALSE),INDIRECT("'" &amp; $C$1 &amp; "'!" &amp; C502))="","",IF($K$1&lt;&gt;'GMPP Return'!$F$25,HLOOKUP('GMPP Return'!$C$25,'[5]1617-Q3'!$B$1:$HA$1000,B502,FALSE),INDIRECT("'" &amp; $C$1 &amp; "'!" &amp; C502)))</f>
        <v>0</v>
      </c>
      <c r="L502" s="511" t="s">
        <v>2666</v>
      </c>
      <c r="M502" s="561"/>
      <c r="N502" s="892" t="e">
        <f t="shared" ca="1" si="7"/>
        <v>#N/A</v>
      </c>
    </row>
    <row r="503" spans="1:14" x14ac:dyDescent="0.25">
      <c r="A503" s="255" t="s">
        <v>965</v>
      </c>
      <c r="B503" s="159">
        <v>500</v>
      </c>
      <c r="C503" s="159" t="s">
        <v>1624</v>
      </c>
      <c r="D503" s="160"/>
      <c r="E503" s="160"/>
      <c r="F503" s="160"/>
      <c r="G503" s="468"/>
      <c r="H503" s="852" t="s">
        <v>1918</v>
      </c>
      <c r="I503" s="1082" t="e">
        <f ca="1">IF(IF($I$1&lt;&gt;'GMPP Return'!$F$25,HLOOKUP('GMPP Return'!$C$25,'[5]1617-Q1'!$B$1:$HA$1000,B503,FALSE),INDIRECT("'" &amp; $C$1 &amp; "'!" &amp; C503))="","",IF($I$1&lt;&gt;'GMPP Return'!$F$25,HLOOKUP('GMPP Return'!$C$25,'[5]1617-Q1'!$B$1:$HA$1000,B503,FALSE),INDIRECT("'" &amp; $C$1 &amp; "'!" &amp; C503)))</f>
        <v>#N/A</v>
      </c>
      <c r="J503" s="1083" t="e">
        <f ca="1">IF(IF($J$1&lt;&gt;'GMPP Return'!$F$25,HLOOKUP('GMPP Return'!$C$25,'[5]1617-Q2'!$B$1:$HA$1000,B503,FALSE),INDIRECT("'" &amp; $C$1 &amp; "'!" &amp; C503))="","",IF($J$1&lt;&gt;'GMPP Return'!$F$25,HLOOKUP('GMPP Return'!$C$25,'[5]1617-Q2'!$B$1:$HA$1000,B503,FALSE),INDIRECT("'" &amp; $C$1 &amp; "'!" &amp; C503)))</f>
        <v>#N/A</v>
      </c>
      <c r="K503" s="510">
        <f ca="1">IF(IF($K$1&lt;&gt;'GMPP Return'!$F$25,HLOOKUP('GMPP Return'!$C$25,'[5]1617-Q3'!$B$1:$HA$1000,B503,FALSE),INDIRECT("'" &amp; $C$1 &amp; "'!" &amp; C503))="","",IF($K$1&lt;&gt;'GMPP Return'!$F$25,HLOOKUP('GMPP Return'!$C$25,'[5]1617-Q3'!$B$1:$HA$1000,B503,FALSE),INDIRECT("'" &amp; $C$1 &amp; "'!" &amp; C503)))</f>
        <v>0</v>
      </c>
      <c r="L503" s="511" t="s">
        <v>2667</v>
      </c>
      <c r="M503" s="561"/>
      <c r="N503" s="892" t="e">
        <f t="shared" ca="1" si="7"/>
        <v>#N/A</v>
      </c>
    </row>
    <row r="504" spans="1:14" x14ac:dyDescent="0.25">
      <c r="A504" s="255" t="s">
        <v>966</v>
      </c>
      <c r="B504" s="159">
        <v>501</v>
      </c>
      <c r="C504" s="159" t="s">
        <v>1625</v>
      </c>
      <c r="D504" s="160"/>
      <c r="E504" s="160"/>
      <c r="F504" s="160"/>
      <c r="G504" s="468"/>
      <c r="H504" s="852" t="s">
        <v>1919</v>
      </c>
      <c r="I504" s="1082" t="e">
        <f ca="1">IF(IF($I$1&lt;&gt;'GMPP Return'!$F$25,HLOOKUP('GMPP Return'!$C$25,'[5]1617-Q1'!$B$1:$HA$1000,B504,FALSE),INDIRECT("'" &amp; $C$1 &amp; "'!" &amp; C504))="","",IF($I$1&lt;&gt;'GMPP Return'!$F$25,HLOOKUP('GMPP Return'!$C$25,'[5]1617-Q1'!$B$1:$HA$1000,B504,FALSE),INDIRECT("'" &amp; $C$1 &amp; "'!" &amp; C504)))</f>
        <v>#N/A</v>
      </c>
      <c r="J504" s="1083" t="e">
        <f ca="1">IF(IF($J$1&lt;&gt;'GMPP Return'!$F$25,HLOOKUP('GMPP Return'!$C$25,'[5]1617-Q2'!$B$1:$HA$1000,B504,FALSE),INDIRECT("'" &amp; $C$1 &amp; "'!" &amp; C504))="","",IF($J$1&lt;&gt;'GMPP Return'!$F$25,HLOOKUP('GMPP Return'!$C$25,'[5]1617-Q2'!$B$1:$HA$1000,B504,FALSE),INDIRECT("'" &amp; $C$1 &amp; "'!" &amp; C504)))</f>
        <v>#N/A</v>
      </c>
      <c r="K504" s="510">
        <f ca="1">IF(IF($K$1&lt;&gt;'GMPP Return'!$F$25,HLOOKUP('GMPP Return'!$C$25,'[5]1617-Q3'!$B$1:$HA$1000,B504,FALSE),INDIRECT("'" &amp; $C$1 &amp; "'!" &amp; C504))="","",IF($K$1&lt;&gt;'GMPP Return'!$F$25,HLOOKUP('GMPP Return'!$C$25,'[5]1617-Q3'!$B$1:$HA$1000,B504,FALSE),INDIRECT("'" &amp; $C$1 &amp; "'!" &amp; C504)))</f>
        <v>0</v>
      </c>
      <c r="L504" s="511" t="s">
        <v>2668</v>
      </c>
      <c r="M504" s="561"/>
      <c r="N504" s="892" t="e">
        <f t="shared" ca="1" si="7"/>
        <v>#N/A</v>
      </c>
    </row>
    <row r="505" spans="1:14" x14ac:dyDescent="0.25">
      <c r="A505" s="255" t="s">
        <v>967</v>
      </c>
      <c r="B505" s="159">
        <v>502</v>
      </c>
      <c r="C505" s="159" t="s">
        <v>1626</v>
      </c>
      <c r="D505" s="160"/>
      <c r="E505" s="160"/>
      <c r="F505" s="160"/>
      <c r="G505" s="468"/>
      <c r="H505" s="852" t="s">
        <v>1920</v>
      </c>
      <c r="I505" s="1082" t="e">
        <f ca="1">IF(IF($I$1&lt;&gt;'GMPP Return'!$F$25,HLOOKUP('GMPP Return'!$C$25,'[5]1617-Q1'!$B$1:$HA$1000,B505,FALSE),INDIRECT("'" &amp; $C$1 &amp; "'!" &amp; C505))="","",IF($I$1&lt;&gt;'GMPP Return'!$F$25,HLOOKUP('GMPP Return'!$C$25,'[5]1617-Q1'!$B$1:$HA$1000,B505,FALSE),INDIRECT("'" &amp; $C$1 &amp; "'!" &amp; C505)))</f>
        <v>#N/A</v>
      </c>
      <c r="J505" s="1083" t="e">
        <f ca="1">IF(IF($J$1&lt;&gt;'GMPP Return'!$F$25,HLOOKUP('GMPP Return'!$C$25,'[5]1617-Q2'!$B$1:$HA$1000,B505,FALSE),INDIRECT("'" &amp; $C$1 &amp; "'!" &amp; C505))="","",IF($J$1&lt;&gt;'GMPP Return'!$F$25,HLOOKUP('GMPP Return'!$C$25,'[5]1617-Q2'!$B$1:$HA$1000,B505,FALSE),INDIRECT("'" &amp; $C$1 &amp; "'!" &amp; C505)))</f>
        <v>#N/A</v>
      </c>
      <c r="K505" s="510">
        <f ca="1">IF(IF($K$1&lt;&gt;'GMPP Return'!$F$25,HLOOKUP('GMPP Return'!$C$25,'[5]1617-Q3'!$B$1:$HA$1000,B505,FALSE),INDIRECT("'" &amp; $C$1 &amp; "'!" &amp; C505))="","",IF($K$1&lt;&gt;'GMPP Return'!$F$25,HLOOKUP('GMPP Return'!$C$25,'[5]1617-Q3'!$B$1:$HA$1000,B505,FALSE),INDIRECT("'" &amp; $C$1 &amp; "'!" &amp; C505)))</f>
        <v>0</v>
      </c>
      <c r="L505" s="511" t="s">
        <v>2669</v>
      </c>
      <c r="M505" s="561"/>
      <c r="N505" s="892" t="e">
        <f t="shared" ca="1" si="7"/>
        <v>#N/A</v>
      </c>
    </row>
    <row r="506" spans="1:14" x14ac:dyDescent="0.25">
      <c r="A506" s="255" t="s">
        <v>968</v>
      </c>
      <c r="B506" s="159">
        <v>503</v>
      </c>
      <c r="C506" s="159" t="s">
        <v>1627</v>
      </c>
      <c r="D506" s="160"/>
      <c r="E506" s="160"/>
      <c r="F506" s="160"/>
      <c r="G506" s="468"/>
      <c r="H506" s="852" t="s">
        <v>1921</v>
      </c>
      <c r="I506" s="1082" t="e">
        <f ca="1">IF(IF($I$1&lt;&gt;'GMPP Return'!$F$25,HLOOKUP('GMPP Return'!$C$25,'[5]1617-Q1'!$B$1:$HA$1000,B506,FALSE),INDIRECT("'" &amp; $C$1 &amp; "'!" &amp; C506))="","",IF($I$1&lt;&gt;'GMPP Return'!$F$25,HLOOKUP('GMPP Return'!$C$25,'[5]1617-Q1'!$B$1:$HA$1000,B506,FALSE),INDIRECT("'" &amp; $C$1 &amp; "'!" &amp; C506)))</f>
        <v>#N/A</v>
      </c>
      <c r="J506" s="1083" t="e">
        <f ca="1">IF(IF($J$1&lt;&gt;'GMPP Return'!$F$25,HLOOKUP('GMPP Return'!$C$25,'[5]1617-Q2'!$B$1:$HA$1000,B506,FALSE),INDIRECT("'" &amp; $C$1 &amp; "'!" &amp; C506))="","",IF($J$1&lt;&gt;'GMPP Return'!$F$25,HLOOKUP('GMPP Return'!$C$25,'[5]1617-Q2'!$B$1:$HA$1000,B506,FALSE),INDIRECT("'" &amp; $C$1 &amp; "'!" &amp; C506)))</f>
        <v>#N/A</v>
      </c>
      <c r="K506" s="510">
        <f ca="1">IF(IF($K$1&lt;&gt;'GMPP Return'!$F$25,HLOOKUP('GMPP Return'!$C$25,'[5]1617-Q3'!$B$1:$HA$1000,B506,FALSE),INDIRECT("'" &amp; $C$1 &amp; "'!" &amp; C506))="","",IF($K$1&lt;&gt;'GMPP Return'!$F$25,HLOOKUP('GMPP Return'!$C$25,'[5]1617-Q3'!$B$1:$HA$1000,B506,FALSE),INDIRECT("'" &amp; $C$1 &amp; "'!" &amp; C506)))</f>
        <v>0</v>
      </c>
      <c r="L506" s="511" t="s">
        <v>2670</v>
      </c>
      <c r="M506" s="561"/>
      <c r="N506" s="892" t="e">
        <f t="shared" ca="1" si="7"/>
        <v>#N/A</v>
      </c>
    </row>
    <row r="507" spans="1:14" x14ac:dyDescent="0.25">
      <c r="A507" s="255" t="s">
        <v>969</v>
      </c>
      <c r="B507" s="159">
        <v>504</v>
      </c>
      <c r="C507" s="159" t="s">
        <v>1628</v>
      </c>
      <c r="D507" s="160"/>
      <c r="E507" s="160"/>
      <c r="F507" s="160"/>
      <c r="G507" s="468"/>
      <c r="H507" s="852" t="s">
        <v>1922</v>
      </c>
      <c r="I507" s="1082" t="e">
        <f ca="1">IF(IF($I$1&lt;&gt;'GMPP Return'!$F$25,HLOOKUP('GMPP Return'!$C$25,'[5]1617-Q1'!$B$1:$HA$1000,B507,FALSE),INDIRECT("'" &amp; $C$1 &amp; "'!" &amp; C507))="","",IF($I$1&lt;&gt;'GMPP Return'!$F$25,HLOOKUP('GMPP Return'!$C$25,'[5]1617-Q1'!$B$1:$HA$1000,B507,FALSE),INDIRECT("'" &amp; $C$1 &amp; "'!" &amp; C507)))</f>
        <v>#N/A</v>
      </c>
      <c r="J507" s="1083" t="e">
        <f ca="1">IF(IF($J$1&lt;&gt;'GMPP Return'!$F$25,HLOOKUP('GMPP Return'!$C$25,'[5]1617-Q2'!$B$1:$HA$1000,B507,FALSE),INDIRECT("'" &amp; $C$1 &amp; "'!" &amp; C507))="","",IF($J$1&lt;&gt;'GMPP Return'!$F$25,HLOOKUP('GMPP Return'!$C$25,'[5]1617-Q2'!$B$1:$HA$1000,B507,FALSE),INDIRECT("'" &amp; $C$1 &amp; "'!" &amp; C507)))</f>
        <v>#N/A</v>
      </c>
      <c r="K507" s="510">
        <f ca="1">IF(IF($K$1&lt;&gt;'GMPP Return'!$F$25,HLOOKUP('GMPP Return'!$C$25,'[5]1617-Q3'!$B$1:$HA$1000,B507,FALSE),INDIRECT("'" &amp; $C$1 &amp; "'!" &amp; C507))="","",IF($K$1&lt;&gt;'GMPP Return'!$F$25,HLOOKUP('GMPP Return'!$C$25,'[5]1617-Q3'!$B$1:$HA$1000,B507,FALSE),INDIRECT("'" &amp; $C$1 &amp; "'!" &amp; C507)))</f>
        <v>0</v>
      </c>
      <c r="L507" s="511" t="s">
        <v>2671</v>
      </c>
      <c r="M507" s="561"/>
      <c r="N507" s="892" t="e">
        <f t="shared" ca="1" si="7"/>
        <v>#N/A</v>
      </c>
    </row>
    <row r="508" spans="1:14" x14ac:dyDescent="0.25">
      <c r="A508" s="254" t="s">
        <v>970</v>
      </c>
      <c r="B508" s="159">
        <v>505</v>
      </c>
      <c r="C508" s="159" t="s">
        <v>1629</v>
      </c>
      <c r="D508" s="160"/>
      <c r="E508" s="160"/>
      <c r="F508" s="160"/>
      <c r="G508" s="468"/>
      <c r="H508" s="852" t="s">
        <v>970</v>
      </c>
      <c r="I508" s="1082" t="e">
        <f ca="1">IF(IF($I$1&lt;&gt;'GMPP Return'!$F$25,HLOOKUP('GMPP Return'!$C$25,'[5]1617-Q1'!$B$1:$HA$1000,B508,FALSE),INDIRECT("'" &amp; $C$1 &amp; "'!" &amp; C508))="","",IF($I$1&lt;&gt;'GMPP Return'!$F$25,HLOOKUP('GMPP Return'!$C$25,'[5]1617-Q1'!$B$1:$HA$1000,B508,FALSE),INDIRECT("'" &amp; $C$1 &amp; "'!" &amp; C508)))</f>
        <v>#N/A</v>
      </c>
      <c r="J508" s="1083" t="e">
        <f ca="1">IF(IF($J$1&lt;&gt;'GMPP Return'!$F$25,HLOOKUP('GMPP Return'!$C$25,'[5]1617-Q2'!$B$1:$HA$1000,B508,FALSE),INDIRECT("'" &amp; $C$1 &amp; "'!" &amp; C508))="","",IF($J$1&lt;&gt;'GMPP Return'!$F$25,HLOOKUP('GMPP Return'!$C$25,'[5]1617-Q2'!$B$1:$HA$1000,B508,FALSE),INDIRECT("'" &amp; $C$1 &amp; "'!" &amp; C508)))</f>
        <v>#N/A</v>
      </c>
      <c r="K508" s="510">
        <f ca="1">IF(IF($K$1&lt;&gt;'GMPP Return'!$F$25,HLOOKUP('GMPP Return'!$C$25,'[5]1617-Q3'!$B$1:$HA$1000,B508,FALSE),INDIRECT("'" &amp; $C$1 &amp; "'!" &amp; C508))="","",IF($K$1&lt;&gt;'GMPP Return'!$F$25,HLOOKUP('GMPP Return'!$C$25,'[5]1617-Q3'!$B$1:$HA$1000,B508,FALSE),INDIRECT("'" &amp; $C$1 &amp; "'!" &amp; C508)))</f>
        <v>0</v>
      </c>
      <c r="L508" s="511" t="s">
        <v>2672</v>
      </c>
      <c r="M508" s="561"/>
      <c r="N508" s="892" t="e">
        <f t="shared" ca="1" si="7"/>
        <v>#N/A</v>
      </c>
    </row>
    <row r="509" spans="1:14" x14ac:dyDescent="0.25">
      <c r="A509" s="254" t="s">
        <v>971</v>
      </c>
      <c r="B509" s="159">
        <v>506</v>
      </c>
      <c r="C509" s="159" t="s">
        <v>1630</v>
      </c>
      <c r="D509" s="160"/>
      <c r="E509" s="160"/>
      <c r="F509" s="160"/>
      <c r="G509" s="468"/>
      <c r="H509" s="852" t="s">
        <v>971</v>
      </c>
      <c r="I509" s="1082" t="e">
        <f ca="1">IF(IF($I$1&lt;&gt;'GMPP Return'!$F$25,HLOOKUP('GMPP Return'!$C$25,'[5]1617-Q1'!$B$1:$HA$1000,B509,FALSE),INDIRECT("'" &amp; $C$1 &amp; "'!" &amp; C509))="","",IF($I$1&lt;&gt;'GMPP Return'!$F$25,HLOOKUP('GMPP Return'!$C$25,'[5]1617-Q1'!$B$1:$HA$1000,B509,FALSE),INDIRECT("'" &amp; $C$1 &amp; "'!" &amp; C509)))</f>
        <v>#N/A</v>
      </c>
      <c r="J509" s="1083" t="e">
        <f ca="1">IF(IF($J$1&lt;&gt;'GMPP Return'!$F$25,HLOOKUP('GMPP Return'!$C$25,'[5]1617-Q2'!$B$1:$HA$1000,B509,FALSE),INDIRECT("'" &amp; $C$1 &amp; "'!" &amp; C509))="","",IF($J$1&lt;&gt;'GMPP Return'!$F$25,HLOOKUP('GMPP Return'!$C$25,'[5]1617-Q2'!$B$1:$HA$1000,B509,FALSE),INDIRECT("'" &amp; $C$1 &amp; "'!" &amp; C509)))</f>
        <v>#N/A</v>
      </c>
      <c r="K509" s="510">
        <f ca="1">IF(IF($K$1&lt;&gt;'GMPP Return'!$F$25,HLOOKUP('GMPP Return'!$C$25,'[5]1617-Q3'!$B$1:$HA$1000,B509,FALSE),INDIRECT("'" &amp; $C$1 &amp; "'!" &amp; C509))="","",IF($K$1&lt;&gt;'GMPP Return'!$F$25,HLOOKUP('GMPP Return'!$C$25,'[5]1617-Q3'!$B$1:$HA$1000,B509,FALSE),INDIRECT("'" &amp; $C$1 &amp; "'!" &amp; C509)))</f>
        <v>0</v>
      </c>
      <c r="L509" s="511" t="s">
        <v>2673</v>
      </c>
      <c r="M509" s="561"/>
      <c r="N509" s="892" t="e">
        <f t="shared" ca="1" si="7"/>
        <v>#N/A</v>
      </c>
    </row>
    <row r="510" spans="1:14" x14ac:dyDescent="0.25">
      <c r="A510" s="254" t="s">
        <v>972</v>
      </c>
      <c r="B510" s="159">
        <v>507</v>
      </c>
      <c r="C510" s="159" t="s">
        <v>1631</v>
      </c>
      <c r="D510" s="160"/>
      <c r="E510" s="160"/>
      <c r="F510" s="160"/>
      <c r="G510" s="468"/>
      <c r="H510" s="852" t="s">
        <v>972</v>
      </c>
      <c r="I510" s="1082" t="e">
        <f ca="1">IF(IF($I$1&lt;&gt;'GMPP Return'!$F$25,HLOOKUP('GMPP Return'!$C$25,'[5]1617-Q1'!$B$1:$HA$1000,B510,FALSE),INDIRECT("'" &amp; $C$1 &amp; "'!" &amp; C510))="","",IF($I$1&lt;&gt;'GMPP Return'!$F$25,HLOOKUP('GMPP Return'!$C$25,'[5]1617-Q1'!$B$1:$HA$1000,B510,FALSE),INDIRECT("'" &amp; $C$1 &amp; "'!" &amp; C510)))</f>
        <v>#N/A</v>
      </c>
      <c r="J510" s="1083" t="e">
        <f ca="1">IF(IF($J$1&lt;&gt;'GMPP Return'!$F$25,HLOOKUP('GMPP Return'!$C$25,'[5]1617-Q2'!$B$1:$HA$1000,B510,FALSE),INDIRECT("'" &amp; $C$1 &amp; "'!" &amp; C510))="","",IF($J$1&lt;&gt;'GMPP Return'!$F$25,HLOOKUP('GMPP Return'!$C$25,'[5]1617-Q2'!$B$1:$HA$1000,B510,FALSE),INDIRECT("'" &amp; $C$1 &amp; "'!" &amp; C510)))</f>
        <v>#N/A</v>
      </c>
      <c r="K510" s="510">
        <f ca="1">IF(IF($K$1&lt;&gt;'GMPP Return'!$F$25,HLOOKUP('GMPP Return'!$C$25,'[5]1617-Q3'!$B$1:$HA$1000,B510,FALSE),INDIRECT("'" &amp; $C$1 &amp; "'!" &amp; C510))="","",IF($K$1&lt;&gt;'GMPP Return'!$F$25,HLOOKUP('GMPP Return'!$C$25,'[5]1617-Q3'!$B$1:$HA$1000,B510,FALSE),INDIRECT("'" &amp; $C$1 &amp; "'!" &amp; C510)))</f>
        <v>0</v>
      </c>
      <c r="L510" s="511" t="s">
        <v>2674</v>
      </c>
      <c r="M510" s="561"/>
      <c r="N510" s="892" t="e">
        <f t="shared" ca="1" si="7"/>
        <v>#N/A</v>
      </c>
    </row>
    <row r="511" spans="1:14" x14ac:dyDescent="0.25">
      <c r="A511" s="254" t="s">
        <v>973</v>
      </c>
      <c r="B511" s="159">
        <v>508</v>
      </c>
      <c r="C511" s="159" t="s">
        <v>1632</v>
      </c>
      <c r="D511" s="160"/>
      <c r="E511" s="160"/>
      <c r="F511" s="160"/>
      <c r="G511" s="468"/>
      <c r="H511" s="852" t="s">
        <v>973</v>
      </c>
      <c r="I511" s="1082" t="e">
        <f ca="1">IF(IF($I$1&lt;&gt;'GMPP Return'!$F$25,HLOOKUP('GMPP Return'!$C$25,'[5]1617-Q1'!$B$1:$HA$1000,B511,FALSE),INDIRECT("'" &amp; $C$1 &amp; "'!" &amp; C511))="","",IF($I$1&lt;&gt;'GMPP Return'!$F$25,HLOOKUP('GMPP Return'!$C$25,'[5]1617-Q1'!$B$1:$HA$1000,B511,FALSE),INDIRECT("'" &amp; $C$1 &amp; "'!" &amp; C511)))</f>
        <v>#N/A</v>
      </c>
      <c r="J511" s="1083" t="e">
        <f ca="1">IF(IF($J$1&lt;&gt;'GMPP Return'!$F$25,HLOOKUP('GMPP Return'!$C$25,'[5]1617-Q2'!$B$1:$HA$1000,B511,FALSE),INDIRECT("'" &amp; $C$1 &amp; "'!" &amp; C511))="","",IF($J$1&lt;&gt;'GMPP Return'!$F$25,HLOOKUP('GMPP Return'!$C$25,'[5]1617-Q2'!$B$1:$HA$1000,B511,FALSE),INDIRECT("'" &amp; $C$1 &amp; "'!" &amp; C511)))</f>
        <v>#N/A</v>
      </c>
      <c r="K511" s="510">
        <f ca="1">IF(IF($K$1&lt;&gt;'GMPP Return'!$F$25,HLOOKUP('GMPP Return'!$C$25,'[5]1617-Q3'!$B$1:$HA$1000,B511,FALSE),INDIRECT("'" &amp; $C$1 &amp; "'!" &amp; C511))="","",IF($K$1&lt;&gt;'GMPP Return'!$F$25,HLOOKUP('GMPP Return'!$C$25,'[5]1617-Q3'!$B$1:$HA$1000,B511,FALSE),INDIRECT("'" &amp; $C$1 &amp; "'!" &amp; C511)))</f>
        <v>0</v>
      </c>
      <c r="L511" s="511" t="s">
        <v>2675</v>
      </c>
      <c r="M511" s="561"/>
      <c r="N511" s="892" t="e">
        <f t="shared" ca="1" si="7"/>
        <v>#N/A</v>
      </c>
    </row>
    <row r="512" spans="1:14" x14ac:dyDescent="0.25">
      <c r="A512" s="254" t="s">
        <v>974</v>
      </c>
      <c r="B512" s="159">
        <v>509</v>
      </c>
      <c r="C512" s="159" t="s">
        <v>1633</v>
      </c>
      <c r="D512" s="160"/>
      <c r="E512" s="160"/>
      <c r="F512" s="160"/>
      <c r="G512" s="468"/>
      <c r="H512" s="852" t="s">
        <v>974</v>
      </c>
      <c r="I512" s="1082" t="e">
        <f ca="1">IF(IF($I$1&lt;&gt;'GMPP Return'!$F$25,HLOOKUP('GMPP Return'!$C$25,'[5]1617-Q1'!$B$1:$HA$1000,B512,FALSE),INDIRECT("'" &amp; $C$1 &amp; "'!" &amp; C512))="","",IF($I$1&lt;&gt;'GMPP Return'!$F$25,HLOOKUP('GMPP Return'!$C$25,'[5]1617-Q1'!$B$1:$HA$1000,B512,FALSE),INDIRECT("'" &amp; $C$1 &amp; "'!" &amp; C512)))</f>
        <v>#N/A</v>
      </c>
      <c r="J512" s="1083" t="e">
        <f ca="1">IF(IF($J$1&lt;&gt;'GMPP Return'!$F$25,HLOOKUP('GMPP Return'!$C$25,'[5]1617-Q2'!$B$1:$HA$1000,B512,FALSE),INDIRECT("'" &amp; $C$1 &amp; "'!" &amp; C512))="","",IF($J$1&lt;&gt;'GMPP Return'!$F$25,HLOOKUP('GMPP Return'!$C$25,'[5]1617-Q2'!$B$1:$HA$1000,B512,FALSE),INDIRECT("'" &amp; $C$1 &amp; "'!" &amp; C512)))</f>
        <v>#N/A</v>
      </c>
      <c r="K512" s="510">
        <f ca="1">IF(IF($K$1&lt;&gt;'GMPP Return'!$F$25,HLOOKUP('GMPP Return'!$C$25,'[5]1617-Q3'!$B$1:$HA$1000,B512,FALSE),INDIRECT("'" &amp; $C$1 &amp; "'!" &amp; C512))="","",IF($K$1&lt;&gt;'GMPP Return'!$F$25,HLOOKUP('GMPP Return'!$C$25,'[5]1617-Q3'!$B$1:$HA$1000,B512,FALSE),INDIRECT("'" &amp; $C$1 &amp; "'!" &amp; C512)))</f>
        <v>0</v>
      </c>
      <c r="L512" s="511" t="s">
        <v>2676</v>
      </c>
      <c r="M512" s="561"/>
      <c r="N512" s="892" t="e">
        <f t="shared" ca="1" si="7"/>
        <v>#N/A</v>
      </c>
    </row>
    <row r="513" spans="1:14" x14ac:dyDescent="0.25">
      <c r="A513" s="254" t="s">
        <v>975</v>
      </c>
      <c r="B513" s="159">
        <v>510</v>
      </c>
      <c r="C513" s="159" t="s">
        <v>1634</v>
      </c>
      <c r="D513" s="160"/>
      <c r="E513" s="160"/>
      <c r="F513" s="160"/>
      <c r="G513" s="468"/>
      <c r="H513" s="852" t="s">
        <v>975</v>
      </c>
      <c r="I513" s="1082" t="e">
        <f ca="1">IF(IF($I$1&lt;&gt;'GMPP Return'!$F$25,HLOOKUP('GMPP Return'!$C$25,'[5]1617-Q1'!$B$1:$HA$1000,B513,FALSE),INDIRECT("'" &amp; $C$1 &amp; "'!" &amp; C513))="","",IF($I$1&lt;&gt;'GMPP Return'!$F$25,HLOOKUP('GMPP Return'!$C$25,'[5]1617-Q1'!$B$1:$HA$1000,B513,FALSE),INDIRECT("'" &amp; $C$1 &amp; "'!" &amp; C513)))</f>
        <v>#N/A</v>
      </c>
      <c r="J513" s="1083" t="e">
        <f ca="1">IF(IF($J$1&lt;&gt;'GMPP Return'!$F$25,HLOOKUP('GMPP Return'!$C$25,'[5]1617-Q2'!$B$1:$HA$1000,B513,FALSE),INDIRECT("'" &amp; $C$1 &amp; "'!" &amp; C513))="","",IF($J$1&lt;&gt;'GMPP Return'!$F$25,HLOOKUP('GMPP Return'!$C$25,'[5]1617-Q2'!$B$1:$HA$1000,B513,FALSE),INDIRECT("'" &amp; $C$1 &amp; "'!" &amp; C513)))</f>
        <v>#N/A</v>
      </c>
      <c r="K513" s="510">
        <f ca="1">IF(IF($K$1&lt;&gt;'GMPP Return'!$F$25,HLOOKUP('GMPP Return'!$C$25,'[5]1617-Q3'!$B$1:$HA$1000,B513,FALSE),INDIRECT("'" &amp; $C$1 &amp; "'!" &amp; C513))="","",IF($K$1&lt;&gt;'GMPP Return'!$F$25,HLOOKUP('GMPP Return'!$C$25,'[5]1617-Q3'!$B$1:$HA$1000,B513,FALSE),INDIRECT("'" &amp; $C$1 &amp; "'!" &amp; C513)))</f>
        <v>0</v>
      </c>
      <c r="L513" s="511" t="s">
        <v>2677</v>
      </c>
      <c r="M513" s="561"/>
      <c r="N513" s="892" t="e">
        <f t="shared" ca="1" si="7"/>
        <v>#N/A</v>
      </c>
    </row>
    <row r="514" spans="1:14" x14ac:dyDescent="0.25">
      <c r="A514" s="254" t="s">
        <v>976</v>
      </c>
      <c r="B514" s="159">
        <v>511</v>
      </c>
      <c r="C514" s="159" t="s">
        <v>1635</v>
      </c>
      <c r="D514" s="160"/>
      <c r="E514" s="160"/>
      <c r="F514" s="160"/>
      <c r="G514" s="468"/>
      <c r="H514" s="852" t="s">
        <v>976</v>
      </c>
      <c r="I514" s="1082" t="e">
        <f ca="1">IF(IF($I$1&lt;&gt;'GMPP Return'!$F$25,HLOOKUP('GMPP Return'!$C$25,'[5]1617-Q1'!$B$1:$HA$1000,B514,FALSE),INDIRECT("'" &amp; $C$1 &amp; "'!" &amp; C514))="","",IF($I$1&lt;&gt;'GMPP Return'!$F$25,HLOOKUP('GMPP Return'!$C$25,'[5]1617-Q1'!$B$1:$HA$1000,B514,FALSE),INDIRECT("'" &amp; $C$1 &amp; "'!" &amp; C514)))</f>
        <v>#N/A</v>
      </c>
      <c r="J514" s="1083" t="e">
        <f ca="1">IF(IF($J$1&lt;&gt;'GMPP Return'!$F$25,HLOOKUP('GMPP Return'!$C$25,'[5]1617-Q2'!$B$1:$HA$1000,B514,FALSE),INDIRECT("'" &amp; $C$1 &amp; "'!" &amp; C514))="","",IF($J$1&lt;&gt;'GMPP Return'!$F$25,HLOOKUP('GMPP Return'!$C$25,'[5]1617-Q2'!$B$1:$HA$1000,B514,FALSE),INDIRECT("'" &amp; $C$1 &amp; "'!" &amp; C514)))</f>
        <v>#N/A</v>
      </c>
      <c r="K514" s="510">
        <f ca="1">IF(IF($K$1&lt;&gt;'GMPP Return'!$F$25,HLOOKUP('GMPP Return'!$C$25,'[5]1617-Q3'!$B$1:$HA$1000,B514,FALSE),INDIRECT("'" &amp; $C$1 &amp; "'!" &amp; C514))="","",IF($K$1&lt;&gt;'GMPP Return'!$F$25,HLOOKUP('GMPP Return'!$C$25,'[5]1617-Q3'!$B$1:$HA$1000,B514,FALSE),INDIRECT("'" &amp; $C$1 &amp; "'!" &amp; C514)))</f>
        <v>0</v>
      </c>
      <c r="L514" s="511" t="s">
        <v>2678</v>
      </c>
      <c r="M514" s="561"/>
      <c r="N514" s="892" t="e">
        <f t="shared" ca="1" si="7"/>
        <v>#N/A</v>
      </c>
    </row>
    <row r="515" spans="1:14" x14ac:dyDescent="0.25">
      <c r="A515" s="254" t="s">
        <v>977</v>
      </c>
      <c r="B515" s="159">
        <v>512</v>
      </c>
      <c r="C515" s="159" t="s">
        <v>1636</v>
      </c>
      <c r="D515" s="160"/>
      <c r="E515" s="160"/>
      <c r="F515" s="160"/>
      <c r="G515" s="468"/>
      <c r="H515" s="852" t="s">
        <v>977</v>
      </c>
      <c r="I515" s="1082" t="e">
        <f ca="1">IF(IF($I$1&lt;&gt;'GMPP Return'!$F$25,HLOOKUP('GMPP Return'!$C$25,'[5]1617-Q1'!$B$1:$HA$1000,B515,FALSE),INDIRECT("'" &amp; $C$1 &amp; "'!" &amp; C515))="","",IF($I$1&lt;&gt;'GMPP Return'!$F$25,HLOOKUP('GMPP Return'!$C$25,'[5]1617-Q1'!$B$1:$HA$1000,B515,FALSE),INDIRECT("'" &amp; $C$1 &amp; "'!" &amp; C515)))</f>
        <v>#N/A</v>
      </c>
      <c r="J515" s="1083" t="e">
        <f ca="1">IF(IF($J$1&lt;&gt;'GMPP Return'!$F$25,HLOOKUP('GMPP Return'!$C$25,'[5]1617-Q2'!$B$1:$HA$1000,B515,FALSE),INDIRECT("'" &amp; $C$1 &amp; "'!" &amp; C515))="","",IF($J$1&lt;&gt;'GMPP Return'!$F$25,HLOOKUP('GMPP Return'!$C$25,'[5]1617-Q2'!$B$1:$HA$1000,B515,FALSE),INDIRECT("'" &amp; $C$1 &amp; "'!" &amp; C515)))</f>
        <v>#N/A</v>
      </c>
      <c r="K515" s="510">
        <f ca="1">IF(IF($K$1&lt;&gt;'GMPP Return'!$F$25,HLOOKUP('GMPP Return'!$C$25,'[5]1617-Q3'!$B$1:$HA$1000,B515,FALSE),INDIRECT("'" &amp; $C$1 &amp; "'!" &amp; C515))="","",IF($K$1&lt;&gt;'GMPP Return'!$F$25,HLOOKUP('GMPP Return'!$C$25,'[5]1617-Q3'!$B$1:$HA$1000,B515,FALSE),INDIRECT("'" &amp; $C$1 &amp; "'!" &amp; C515)))</f>
        <v>0</v>
      </c>
      <c r="L515" s="511" t="s">
        <v>2679</v>
      </c>
      <c r="M515" s="561"/>
      <c r="N515" s="892" t="e">
        <f t="shared" ca="1" si="7"/>
        <v>#N/A</v>
      </c>
    </row>
    <row r="516" spans="1:14" x14ac:dyDescent="0.25">
      <c r="A516" s="254" t="s">
        <v>978</v>
      </c>
      <c r="B516" s="159">
        <v>513</v>
      </c>
      <c r="C516" s="159" t="s">
        <v>1637</v>
      </c>
      <c r="D516" s="160"/>
      <c r="E516" s="160"/>
      <c r="F516" s="160"/>
      <c r="G516" s="468"/>
      <c r="H516" s="852" t="s">
        <v>978</v>
      </c>
      <c r="I516" s="1082" t="e">
        <f ca="1">IF(IF($I$1&lt;&gt;'GMPP Return'!$F$25,HLOOKUP('GMPP Return'!$C$25,'[5]1617-Q1'!$B$1:$HA$1000,B516,FALSE),INDIRECT("'" &amp; $C$1 &amp; "'!" &amp; C516))="","",IF($I$1&lt;&gt;'GMPP Return'!$F$25,HLOOKUP('GMPP Return'!$C$25,'[5]1617-Q1'!$B$1:$HA$1000,B516,FALSE),INDIRECT("'" &amp; $C$1 &amp; "'!" &amp; C516)))</f>
        <v>#N/A</v>
      </c>
      <c r="J516" s="1083" t="e">
        <f ca="1">IF(IF($J$1&lt;&gt;'GMPP Return'!$F$25,HLOOKUP('GMPP Return'!$C$25,'[5]1617-Q2'!$B$1:$HA$1000,B516,FALSE),INDIRECT("'" &amp; $C$1 &amp; "'!" &amp; C516))="","",IF($J$1&lt;&gt;'GMPP Return'!$F$25,HLOOKUP('GMPP Return'!$C$25,'[5]1617-Q2'!$B$1:$HA$1000,B516,FALSE),INDIRECT("'" &amp; $C$1 &amp; "'!" &amp; C516)))</f>
        <v>#N/A</v>
      </c>
      <c r="K516" s="510">
        <f ca="1">IF(IF($K$1&lt;&gt;'GMPP Return'!$F$25,HLOOKUP('GMPP Return'!$C$25,'[5]1617-Q3'!$B$1:$HA$1000,B516,FALSE),INDIRECT("'" &amp; $C$1 &amp; "'!" &amp; C516))="","",IF($K$1&lt;&gt;'GMPP Return'!$F$25,HLOOKUP('GMPP Return'!$C$25,'[5]1617-Q3'!$B$1:$HA$1000,B516,FALSE),INDIRECT("'" &amp; $C$1 &amp; "'!" &amp; C516)))</f>
        <v>0</v>
      </c>
      <c r="L516" s="511" t="s">
        <v>2680</v>
      </c>
      <c r="M516" s="561"/>
      <c r="N516" s="892" t="e">
        <f t="shared" ca="1" si="7"/>
        <v>#N/A</v>
      </c>
    </row>
    <row r="517" spans="1:14" ht="15" customHeight="1" thickBot="1" x14ac:dyDescent="0.3">
      <c r="A517" s="256" t="s">
        <v>366</v>
      </c>
      <c r="B517" s="159">
        <v>514</v>
      </c>
      <c r="C517" s="257" t="s">
        <v>1638</v>
      </c>
      <c r="D517" s="512"/>
      <c r="E517" s="512"/>
      <c r="F517" s="512"/>
      <c r="G517" s="513"/>
      <c r="H517" s="853" t="s">
        <v>366</v>
      </c>
      <c r="I517" s="1082" t="e">
        <f ca="1">IF(IF($I$1&lt;&gt;'GMPP Return'!$F$25,HLOOKUP('GMPP Return'!$C$25,'[5]1617-Q1'!$B$1:$HA$1000,B517,FALSE),INDIRECT("'" &amp; $C$1 &amp; "'!" &amp; C517))="","",IF($I$1&lt;&gt;'GMPP Return'!$F$25,HLOOKUP('GMPP Return'!$C$25,'[5]1617-Q1'!$B$1:$HA$1000,B517,FALSE),INDIRECT("'" &amp; $C$1 &amp; "'!" &amp; C517)))</f>
        <v>#N/A</v>
      </c>
      <c r="J517" s="1305" t="e">
        <f ca="1">IF(IF($J$1&lt;&gt;'GMPP Return'!$F$25,HLOOKUP('GMPP Return'!$C$25,'[5]1617-Q2'!$B$1:$HA$1000,B517,FALSE),INDIRECT("'" &amp; $C$1 &amp; "'!" &amp; C517))="","",IF($J$1&lt;&gt;'GMPP Return'!$F$25,HLOOKUP('GMPP Return'!$C$25,'[5]1617-Q2'!$B$1:$HA$1000,B517,FALSE),INDIRECT("'" &amp; $C$1 &amp; "'!" &amp; C517)))</f>
        <v>#N/A</v>
      </c>
      <c r="K517" s="514" t="str">
        <f ca="1">IF(IF($K$1&lt;&gt;'GMPP Return'!$F$25,HLOOKUP('GMPP Return'!$C$25,'[5]1617-Q3'!$B$1:$HA$1000,B517,FALSE),INDIRECT("'" &amp; $C$1 &amp; "'!" &amp; C517))="","",IF($K$1&lt;&gt;'GMPP Return'!$F$25,HLOOKUP('GMPP Return'!$C$25,'[5]1617-Q3'!$B$1:$HA$1000,B517,FALSE),INDIRECT("'" &amp; $C$1 &amp; "'!" &amp; C517)))</f>
        <v/>
      </c>
      <c r="L517" s="515" t="s">
        <v>2681</v>
      </c>
      <c r="M517" s="302"/>
      <c r="N517" s="343" t="str">
        <f ca="1">IF(K517="","",IF(K517&lt;&gt;J517,"CHANGED SINCE LAST QUARTER",""))</f>
        <v/>
      </c>
    </row>
    <row r="518" spans="1:14" ht="26.25" customHeight="1" x14ac:dyDescent="0.25">
      <c r="A518" s="258" t="s">
        <v>979</v>
      </c>
      <c r="B518" s="161">
        <v>515</v>
      </c>
      <c r="C518" s="259" t="s">
        <v>1639</v>
      </c>
      <c r="D518" s="259"/>
      <c r="E518" s="259"/>
      <c r="F518" s="259"/>
      <c r="G518" s="522"/>
      <c r="H518" s="854" t="s">
        <v>1923</v>
      </c>
      <c r="I518" s="1084" t="e">
        <f ca="1">IF(IF($I$1&lt;&gt;'GMPP Return'!$F$25,HLOOKUP('GMPP Return'!$C$25,'[5]1617-Q1'!$B$1:$HA$1000,B518,FALSE),INDIRECT("'" &amp; $C$1 &amp; "'!" &amp; C518))="","",IF($I$1&lt;&gt;'GMPP Return'!$F$25,HLOOKUP('GMPP Return'!$C$25,'[5]1617-Q1'!$B$1:$HA$1000,B518,FALSE),INDIRECT("'" &amp; $C$1 &amp; "'!" &amp; C518)))</f>
        <v>#N/A</v>
      </c>
      <c r="J518" s="1306" t="e">
        <f ca="1">IF(IF($J$1&lt;&gt;'GMPP Return'!$F$25,HLOOKUP('GMPP Return'!$C$25,'[5]1617-Q2'!$B$1:$HA$1000,B518,FALSE),INDIRECT("'" &amp; $C$1 &amp; "'!" &amp; C518))="","",IF($J$1&lt;&gt;'GMPP Return'!$F$25,HLOOKUP('GMPP Return'!$C$25,'[5]1617-Q2'!$B$1:$HA$1000,B518,FALSE),INDIRECT("'" &amp; $C$1 &amp; "'!" &amp; C518)))</f>
        <v>#N/A</v>
      </c>
      <c r="K518" s="523" t="str">
        <f ca="1">IF(IF($K$1&lt;&gt;'GMPP Return'!$F$25,HLOOKUP('GMPP Return'!$C$25,'[5]1617-Q3'!$B$1:$HA$1000,B518,FALSE),INDIRECT("'" &amp; $C$1 &amp; "'!" &amp; C518))="","",IF($K$1&lt;&gt;'GMPP Return'!$F$25,HLOOKUP('GMPP Return'!$C$25,'[5]1617-Q3'!$B$1:$HA$1000,B518,FALSE),INDIRECT("'" &amp; $C$1 &amp; "'!" &amp; C518)))</f>
        <v>-</v>
      </c>
      <c r="L518" s="524" t="s">
        <v>2682</v>
      </c>
      <c r="M518" s="302"/>
      <c r="N518" s="344" t="e">
        <f ca="1">IF(K518="","",IF(K518&lt;&gt;J518,"CHANGED SINCE LAST QUARTER",""))</f>
        <v>#N/A</v>
      </c>
    </row>
    <row r="519" spans="1:14" ht="22.5" customHeight="1" x14ac:dyDescent="0.25">
      <c r="A519" s="260" t="s">
        <v>980</v>
      </c>
      <c r="B519" s="161">
        <v>516</v>
      </c>
      <c r="C519" s="161" t="s">
        <v>1640</v>
      </c>
      <c r="D519" s="161"/>
      <c r="E519" s="161"/>
      <c r="F519" s="161"/>
      <c r="G519" s="525"/>
      <c r="H519" s="849" t="s">
        <v>1924</v>
      </c>
      <c r="I519" s="1084" t="e">
        <f ca="1">IF(IF($I$1&lt;&gt;'GMPP Return'!$F$25,HLOOKUP('GMPP Return'!$C$25,'[5]1617-Q1'!$B$1:$HA$1000,B519,FALSE),INDIRECT("'" &amp; $C$1 &amp; "'!" &amp; C519))="","",IF($I$1&lt;&gt;'GMPP Return'!$F$25,HLOOKUP('GMPP Return'!$C$25,'[5]1617-Q1'!$B$1:$HA$1000,B519,FALSE),INDIRECT("'" &amp; $C$1 &amp; "'!" &amp; C519)))</f>
        <v>#N/A</v>
      </c>
      <c r="J519" s="1085" t="e">
        <f ca="1">IF(IF($J$1&lt;&gt;'GMPP Return'!$F$25,HLOOKUP('GMPP Return'!$C$25,'[5]1617-Q2'!$B$1:$HA$1000,B519,FALSE),INDIRECT("'" &amp; $C$1 &amp; "'!" &amp; C519))="","",IF($J$1&lt;&gt;'GMPP Return'!$F$25,HLOOKUP('GMPP Return'!$C$25,'[5]1617-Q2'!$B$1:$HA$1000,B519,FALSE),INDIRECT("'" &amp; $C$1 &amp; "'!" &amp; C519)))</f>
        <v>#N/A</v>
      </c>
      <c r="K519" s="526" t="str">
        <f ca="1">IF(IF($K$1&lt;&gt;'GMPP Return'!$F$25,HLOOKUP('GMPP Return'!$C$25,'[5]1617-Q3'!$B$1:$HA$1000,B519,FALSE),INDIRECT("'" &amp; $C$1 &amp; "'!" &amp; C519))="","",IF($K$1&lt;&gt;'GMPP Return'!$F$25,HLOOKUP('GMPP Return'!$C$25,'[5]1617-Q3'!$B$1:$HA$1000,B519,FALSE),INDIRECT("'" &amp; $C$1 &amp; "'!" &amp; C519)))</f>
        <v>-</v>
      </c>
      <c r="L519" s="527" t="s">
        <v>2683</v>
      </c>
      <c r="M519" s="302"/>
      <c r="N519" s="342" t="e">
        <f ca="1">IF(K519="","",IF(K519&lt;&gt;J519,"CHANGED SINCE LAST QUARTER",""))</f>
        <v>#N/A</v>
      </c>
    </row>
    <row r="520" spans="1:14" ht="20.25" customHeight="1" x14ac:dyDescent="0.25">
      <c r="A520" s="260" t="s">
        <v>981</v>
      </c>
      <c r="B520" s="161">
        <v>517</v>
      </c>
      <c r="C520" s="161" t="s">
        <v>1641</v>
      </c>
      <c r="D520" s="161"/>
      <c r="E520" s="161"/>
      <c r="F520" s="161"/>
      <c r="G520" s="525"/>
      <c r="H520" s="849" t="s">
        <v>1925</v>
      </c>
      <c r="I520" s="1084" t="e">
        <f ca="1">IF(IF($I$1&lt;&gt;'GMPP Return'!$F$25,HLOOKUP('GMPP Return'!$C$25,'[5]1617-Q1'!$B$1:$HA$1000,B520,FALSE),INDIRECT("'" &amp; $C$1 &amp; "'!" &amp; C520))="","",IF($I$1&lt;&gt;'GMPP Return'!$F$25,HLOOKUP('GMPP Return'!$C$25,'[5]1617-Q1'!$B$1:$HA$1000,B520,FALSE),INDIRECT("'" &amp; $C$1 &amp; "'!" &amp; C520)))</f>
        <v>#N/A</v>
      </c>
      <c r="J520" s="1085" t="e">
        <f ca="1">IF(IF($J$1&lt;&gt;'GMPP Return'!$F$25,HLOOKUP('GMPP Return'!$C$25,'[5]1617-Q2'!$B$1:$HA$1000,B520,FALSE),INDIRECT("'" &amp; $C$1 &amp; "'!" &amp; C520))="","",IF($J$1&lt;&gt;'GMPP Return'!$F$25,HLOOKUP('GMPP Return'!$C$25,'[5]1617-Q2'!$B$1:$HA$1000,B520,FALSE),INDIRECT("'" &amp; $C$1 &amp; "'!" &amp; C520)))</f>
        <v>#N/A</v>
      </c>
      <c r="K520" s="526" t="str">
        <f ca="1">IF(IF($K$1&lt;&gt;'GMPP Return'!$F$25,HLOOKUP('GMPP Return'!$C$25,'[5]1617-Q3'!$B$1:$HA$1000,B520,FALSE),INDIRECT("'" &amp; $C$1 &amp; "'!" &amp; C520))="","",IF($K$1&lt;&gt;'GMPP Return'!$F$25,HLOOKUP('GMPP Return'!$C$25,'[5]1617-Q3'!$B$1:$HA$1000,B520,FALSE),INDIRECT("'" &amp; $C$1 &amp; "'!" &amp; C520)))</f>
        <v>-</v>
      </c>
      <c r="L520" s="527" t="s">
        <v>2684</v>
      </c>
      <c r="M520" s="302"/>
      <c r="N520" s="342" t="e">
        <f ca="1">IF(K520="","",IF(K520&lt;&gt;J520,"CHANGED SINCE LAST QUARTER",""))</f>
        <v>#N/A</v>
      </c>
    </row>
    <row r="521" spans="1:14" ht="26.25" customHeight="1" x14ac:dyDescent="0.25">
      <c r="A521" s="260" t="s">
        <v>982</v>
      </c>
      <c r="B521" s="161">
        <v>518</v>
      </c>
      <c r="C521" s="161" t="s">
        <v>1642</v>
      </c>
      <c r="D521" s="161"/>
      <c r="E521" s="161"/>
      <c r="F521" s="161"/>
      <c r="G521" s="525"/>
      <c r="H521" s="849" t="s">
        <v>1926</v>
      </c>
      <c r="I521" s="1084" t="e">
        <f ca="1">IF(IF($I$1&lt;&gt;'GMPP Return'!$F$25,HLOOKUP('GMPP Return'!$C$25,'[5]1617-Q1'!$B$1:$HA$1000,B521,FALSE),INDIRECT("'" &amp; $C$1 &amp; "'!" &amp; C521))="","",IF($I$1&lt;&gt;'GMPP Return'!$F$25,HLOOKUP('GMPP Return'!$C$25,'[5]1617-Q1'!$B$1:$HA$1000,B521,FALSE),INDIRECT("'" &amp; $C$1 &amp; "'!" &amp; C521)))</f>
        <v>#N/A</v>
      </c>
      <c r="J521" s="1085" t="e">
        <f ca="1">IF(IF($J$1&lt;&gt;'GMPP Return'!$F$25,HLOOKUP('GMPP Return'!$C$25,'[5]1617-Q2'!$B$1:$HA$1000,B521,FALSE),INDIRECT("'" &amp; $C$1 &amp; "'!" &amp; C521))="","",IF($J$1&lt;&gt;'GMPP Return'!$F$25,HLOOKUP('GMPP Return'!$C$25,'[5]1617-Q2'!$B$1:$HA$1000,B521,FALSE),INDIRECT("'" &amp; $C$1 &amp; "'!" &amp; C521)))</f>
        <v>#N/A</v>
      </c>
      <c r="K521" s="526" t="str">
        <f ca="1">IF(IF($K$1&lt;&gt;'GMPP Return'!$F$25,HLOOKUP('GMPP Return'!$C$25,'[5]1617-Q3'!$B$1:$HA$1000,B521,FALSE),INDIRECT("'" &amp; $C$1 &amp; "'!" &amp; C521))="","",IF($K$1&lt;&gt;'GMPP Return'!$F$25,HLOOKUP('GMPP Return'!$C$25,'[5]1617-Q3'!$B$1:$HA$1000,B521,FALSE),INDIRECT("'" &amp; $C$1 &amp; "'!" &amp; C521)))</f>
        <v>-</v>
      </c>
      <c r="L521" s="527" t="s">
        <v>2685</v>
      </c>
      <c r="M521" s="302"/>
      <c r="N521" s="342" t="e">
        <f ca="1">IF(K521="","",IF(K521&lt;&gt;J521,"CHANGED SINCE LAST QUARTER",""))</f>
        <v>#N/A</v>
      </c>
    </row>
    <row r="522" spans="1:14" x14ac:dyDescent="0.25">
      <c r="A522" s="261" t="s">
        <v>983</v>
      </c>
      <c r="B522" s="161">
        <v>519</v>
      </c>
      <c r="C522" s="161" t="s">
        <v>1643</v>
      </c>
      <c r="D522" s="162"/>
      <c r="E522" s="162"/>
      <c r="F522" s="162"/>
      <c r="G522" s="471"/>
      <c r="H522" s="849" t="s">
        <v>1927</v>
      </c>
      <c r="I522" s="1084" t="e">
        <f ca="1">IF(IF($I$1&lt;&gt;'GMPP Return'!$F$25,HLOOKUP('GMPP Return'!$C$25,'[5]1617-Q1'!$B$1:$HA$1000,B522,FALSE),INDIRECT("'" &amp; $C$1 &amp; "'!" &amp; C522))="","",IF($I$1&lt;&gt;'GMPP Return'!$F$25,HLOOKUP('GMPP Return'!$C$25,'[5]1617-Q1'!$B$1:$HA$1000,B522,FALSE),INDIRECT("'" &amp; $C$1 &amp; "'!" &amp; C522)))</f>
        <v>#N/A</v>
      </c>
      <c r="J522" s="1085" t="e">
        <f ca="1">IF(IF($J$1&lt;&gt;'GMPP Return'!$F$25,HLOOKUP('GMPP Return'!$C$25,'[5]1617-Q2'!$B$1:$HA$1000,B522,FALSE),INDIRECT("'" &amp; $C$1 &amp; "'!" &amp; C522))="","",IF($J$1&lt;&gt;'GMPP Return'!$F$25,HLOOKUP('GMPP Return'!$C$25,'[5]1617-Q2'!$B$1:$HA$1000,B522,FALSE),INDIRECT("'" &amp; $C$1 &amp; "'!" &amp; C522)))</f>
        <v>#N/A</v>
      </c>
      <c r="K522" s="528">
        <f ca="1">IF(IF($K$1&lt;&gt;'GMPP Return'!$F$25,HLOOKUP('GMPP Return'!$C$25,'[5]1617-Q3'!$B$1:$HA$1000,B522,FALSE),INDIRECT("'" &amp; $C$1 &amp; "'!" &amp; C522))="","",IF($K$1&lt;&gt;'GMPP Return'!$F$25,HLOOKUP('GMPP Return'!$C$25,'[5]1617-Q3'!$B$1:$HA$1000,B522,FALSE),INDIRECT("'" &amp; $C$1 &amp; "'!" &amp; C522)))</f>
        <v>0</v>
      </c>
      <c r="L522" s="529" t="s">
        <v>2686</v>
      </c>
      <c r="M522" s="561"/>
      <c r="N522" s="892" t="e">
        <f ca="1">IF(J522=K522,"",K522-J522)</f>
        <v>#N/A</v>
      </c>
    </row>
    <row r="523" spans="1:14" x14ac:dyDescent="0.25">
      <c r="A523" s="261" t="s">
        <v>984</v>
      </c>
      <c r="B523" s="161">
        <v>520</v>
      </c>
      <c r="C523" s="161" t="s">
        <v>1644</v>
      </c>
      <c r="D523" s="162"/>
      <c r="E523" s="162"/>
      <c r="F523" s="162"/>
      <c r="G523" s="471"/>
      <c r="H523" s="849" t="s">
        <v>1928</v>
      </c>
      <c r="I523" s="1084" t="e">
        <f ca="1">IF(IF($I$1&lt;&gt;'GMPP Return'!$F$25,HLOOKUP('GMPP Return'!$C$25,'[5]1617-Q1'!$B$1:$HA$1000,B523,FALSE),INDIRECT("'" &amp; $C$1 &amp; "'!" &amp; C523))="","",IF($I$1&lt;&gt;'GMPP Return'!$F$25,HLOOKUP('GMPP Return'!$C$25,'[5]1617-Q1'!$B$1:$HA$1000,B523,FALSE),INDIRECT("'" &amp; $C$1 &amp; "'!" &amp; C523)))</f>
        <v>#N/A</v>
      </c>
      <c r="J523" s="1085" t="e">
        <f ca="1">IF(IF($J$1&lt;&gt;'GMPP Return'!$F$25,HLOOKUP('GMPP Return'!$C$25,'[5]1617-Q2'!$B$1:$HA$1000,B523,FALSE),INDIRECT("'" &amp; $C$1 &amp; "'!" &amp; C523))="","",IF($J$1&lt;&gt;'GMPP Return'!$F$25,HLOOKUP('GMPP Return'!$C$25,'[5]1617-Q2'!$B$1:$HA$1000,B523,FALSE),INDIRECT("'" &amp; $C$1 &amp; "'!" &amp; C523)))</f>
        <v>#N/A</v>
      </c>
      <c r="K523" s="528">
        <f ca="1">IF(IF($K$1&lt;&gt;'GMPP Return'!$F$25,HLOOKUP('GMPP Return'!$C$25,'[5]1617-Q3'!$B$1:$HA$1000,B523,FALSE),INDIRECT("'" &amp; $C$1 &amp; "'!" &amp; C523))="","",IF($K$1&lt;&gt;'GMPP Return'!$F$25,HLOOKUP('GMPP Return'!$C$25,'[5]1617-Q3'!$B$1:$HA$1000,B523,FALSE),INDIRECT("'" &amp; $C$1 &amp; "'!" &amp; C523)))</f>
        <v>0</v>
      </c>
      <c r="L523" s="529" t="s">
        <v>2687</v>
      </c>
      <c r="M523" s="561"/>
      <c r="N523" s="892" t="e">
        <f t="shared" ref="N523:N586" ca="1" si="8">IF(J523=K523,"",K523-J523)</f>
        <v>#N/A</v>
      </c>
    </row>
    <row r="524" spans="1:14" x14ac:dyDescent="0.25">
      <c r="A524" s="261" t="s">
        <v>985</v>
      </c>
      <c r="B524" s="161">
        <v>521</v>
      </c>
      <c r="C524" s="161" t="s">
        <v>1645</v>
      </c>
      <c r="D524" s="162"/>
      <c r="E524" s="162"/>
      <c r="F524" s="162"/>
      <c r="G524" s="471"/>
      <c r="H524" s="849" t="s">
        <v>1929</v>
      </c>
      <c r="I524" s="1084" t="e">
        <f ca="1">IF(IF($I$1&lt;&gt;'GMPP Return'!$F$25,HLOOKUP('GMPP Return'!$C$25,'[5]1617-Q1'!$B$1:$HA$1000,B524,FALSE),INDIRECT("'" &amp; $C$1 &amp; "'!" &amp; C524))="","",IF($I$1&lt;&gt;'GMPP Return'!$F$25,HLOOKUP('GMPP Return'!$C$25,'[5]1617-Q1'!$B$1:$HA$1000,B524,FALSE),INDIRECT("'" &amp; $C$1 &amp; "'!" &amp; C524)))</f>
        <v>#N/A</v>
      </c>
      <c r="J524" s="1085" t="e">
        <f ca="1">IF(IF($J$1&lt;&gt;'GMPP Return'!$F$25,HLOOKUP('GMPP Return'!$C$25,'[5]1617-Q2'!$B$1:$HA$1000,B524,FALSE),INDIRECT("'" &amp; $C$1 &amp; "'!" &amp; C524))="","",IF($J$1&lt;&gt;'GMPP Return'!$F$25,HLOOKUP('GMPP Return'!$C$25,'[5]1617-Q2'!$B$1:$HA$1000,B524,FALSE),INDIRECT("'" &amp; $C$1 &amp; "'!" &amp; C524)))</f>
        <v>#N/A</v>
      </c>
      <c r="K524" s="528">
        <f ca="1">IF(IF($K$1&lt;&gt;'GMPP Return'!$F$25,HLOOKUP('GMPP Return'!$C$25,'[5]1617-Q3'!$B$1:$HA$1000,B524,FALSE),INDIRECT("'" &amp; $C$1 &amp; "'!" &amp; C524))="","",IF($K$1&lt;&gt;'GMPP Return'!$F$25,HLOOKUP('GMPP Return'!$C$25,'[5]1617-Q3'!$B$1:$HA$1000,B524,FALSE),INDIRECT("'" &amp; $C$1 &amp; "'!" &amp; C524)))</f>
        <v>0</v>
      </c>
      <c r="L524" s="529" t="s">
        <v>2688</v>
      </c>
      <c r="M524" s="561"/>
      <c r="N524" s="892" t="e">
        <f t="shared" ca="1" si="8"/>
        <v>#N/A</v>
      </c>
    </row>
    <row r="525" spans="1:14" x14ac:dyDescent="0.25">
      <c r="A525" s="261" t="s">
        <v>986</v>
      </c>
      <c r="B525" s="161">
        <v>522</v>
      </c>
      <c r="C525" s="161" t="s">
        <v>1646</v>
      </c>
      <c r="D525" s="162"/>
      <c r="E525" s="162"/>
      <c r="F525" s="162"/>
      <c r="G525" s="471"/>
      <c r="H525" s="849" t="s">
        <v>1930</v>
      </c>
      <c r="I525" s="1084" t="e">
        <f ca="1">IF(IF($I$1&lt;&gt;'GMPP Return'!$F$25,HLOOKUP('GMPP Return'!$C$25,'[5]1617-Q1'!$B$1:$HA$1000,B525,FALSE),INDIRECT("'" &amp; $C$1 &amp; "'!" &amp; C525))="","",IF($I$1&lt;&gt;'GMPP Return'!$F$25,HLOOKUP('GMPP Return'!$C$25,'[5]1617-Q1'!$B$1:$HA$1000,B525,FALSE),INDIRECT("'" &amp; $C$1 &amp; "'!" &amp; C525)))</f>
        <v>#N/A</v>
      </c>
      <c r="J525" s="1085" t="e">
        <f ca="1">IF(IF($J$1&lt;&gt;'GMPP Return'!$F$25,HLOOKUP('GMPP Return'!$C$25,'[5]1617-Q2'!$B$1:$HA$1000,B525,FALSE),INDIRECT("'" &amp; $C$1 &amp; "'!" &amp; C525))="","",IF($J$1&lt;&gt;'GMPP Return'!$F$25,HLOOKUP('GMPP Return'!$C$25,'[5]1617-Q2'!$B$1:$HA$1000,B525,FALSE),INDIRECT("'" &amp; $C$1 &amp; "'!" &amp; C525)))</f>
        <v>#N/A</v>
      </c>
      <c r="K525" s="528">
        <f ca="1">IF(IF($K$1&lt;&gt;'GMPP Return'!$F$25,HLOOKUP('GMPP Return'!$C$25,'[5]1617-Q3'!$B$1:$HA$1000,B525,FALSE),INDIRECT("'" &amp; $C$1 &amp; "'!" &amp; C525))="","",IF($K$1&lt;&gt;'GMPP Return'!$F$25,HLOOKUP('GMPP Return'!$C$25,'[5]1617-Q3'!$B$1:$HA$1000,B525,FALSE),INDIRECT("'" &amp; $C$1 &amp; "'!" &amp; C525)))</f>
        <v>0</v>
      </c>
      <c r="L525" s="529" t="s">
        <v>2689</v>
      </c>
      <c r="M525" s="561"/>
      <c r="N525" s="892" t="e">
        <f t="shared" ca="1" si="8"/>
        <v>#N/A</v>
      </c>
    </row>
    <row r="526" spans="1:14" x14ac:dyDescent="0.25">
      <c r="A526" s="261" t="s">
        <v>987</v>
      </c>
      <c r="B526" s="161">
        <v>523</v>
      </c>
      <c r="C526" s="161" t="s">
        <v>1647</v>
      </c>
      <c r="D526" s="162"/>
      <c r="E526" s="162"/>
      <c r="F526" s="162"/>
      <c r="G526" s="471"/>
      <c r="H526" s="849" t="s">
        <v>1931</v>
      </c>
      <c r="I526" s="1084" t="e">
        <f ca="1">IF(IF($I$1&lt;&gt;'GMPP Return'!$F$25,HLOOKUP('GMPP Return'!$C$25,'[5]1617-Q1'!$B$1:$HA$1000,B526,FALSE),INDIRECT("'" &amp; $C$1 &amp; "'!" &amp; C526))="","",IF($I$1&lt;&gt;'GMPP Return'!$F$25,HLOOKUP('GMPP Return'!$C$25,'[5]1617-Q1'!$B$1:$HA$1000,B526,FALSE),INDIRECT("'" &amp; $C$1 &amp; "'!" &amp; C526)))</f>
        <v>#N/A</v>
      </c>
      <c r="J526" s="1085" t="e">
        <f ca="1">IF(IF($J$1&lt;&gt;'GMPP Return'!$F$25,HLOOKUP('GMPP Return'!$C$25,'[5]1617-Q2'!$B$1:$HA$1000,B526,FALSE),INDIRECT("'" &amp; $C$1 &amp; "'!" &amp; C526))="","",IF($J$1&lt;&gt;'GMPP Return'!$F$25,HLOOKUP('GMPP Return'!$C$25,'[5]1617-Q2'!$B$1:$HA$1000,B526,FALSE),INDIRECT("'" &amp; $C$1 &amp; "'!" &amp; C526)))</f>
        <v>#N/A</v>
      </c>
      <c r="K526" s="528">
        <f ca="1">IF(IF($K$1&lt;&gt;'GMPP Return'!$F$25,HLOOKUP('GMPP Return'!$C$25,'[5]1617-Q3'!$B$1:$HA$1000,B526,FALSE),INDIRECT("'" &amp; $C$1 &amp; "'!" &amp; C526))="","",IF($K$1&lt;&gt;'GMPP Return'!$F$25,HLOOKUP('GMPP Return'!$C$25,'[5]1617-Q3'!$B$1:$HA$1000,B526,FALSE),INDIRECT("'" &amp; $C$1 &amp; "'!" &amp; C526)))</f>
        <v>0</v>
      </c>
      <c r="L526" s="529" t="s">
        <v>2690</v>
      </c>
      <c r="M526" s="561"/>
      <c r="N526" s="892" t="e">
        <f t="shared" ca="1" si="8"/>
        <v>#N/A</v>
      </c>
    </row>
    <row r="527" spans="1:14" x14ac:dyDescent="0.25">
      <c r="A527" s="261" t="s">
        <v>988</v>
      </c>
      <c r="B527" s="161">
        <v>524</v>
      </c>
      <c r="C527" s="161" t="s">
        <v>1648</v>
      </c>
      <c r="D527" s="162"/>
      <c r="E527" s="162"/>
      <c r="F527" s="162"/>
      <c r="G527" s="471"/>
      <c r="H527" s="849" t="s">
        <v>1932</v>
      </c>
      <c r="I527" s="1084" t="e">
        <f ca="1">IF(IF($I$1&lt;&gt;'GMPP Return'!$F$25,HLOOKUP('GMPP Return'!$C$25,'[5]1617-Q1'!$B$1:$HA$1000,B527,FALSE),INDIRECT("'" &amp; $C$1 &amp; "'!" &amp; C527))="","",IF($I$1&lt;&gt;'GMPP Return'!$F$25,HLOOKUP('GMPP Return'!$C$25,'[5]1617-Q1'!$B$1:$HA$1000,B527,FALSE),INDIRECT("'" &amp; $C$1 &amp; "'!" &amp; C527)))</f>
        <v>#N/A</v>
      </c>
      <c r="J527" s="1085" t="e">
        <f ca="1">IF(IF($J$1&lt;&gt;'GMPP Return'!$F$25,HLOOKUP('GMPP Return'!$C$25,'[5]1617-Q2'!$B$1:$HA$1000,B527,FALSE),INDIRECT("'" &amp; $C$1 &amp; "'!" &amp; C527))="","",IF($J$1&lt;&gt;'GMPP Return'!$F$25,HLOOKUP('GMPP Return'!$C$25,'[5]1617-Q2'!$B$1:$HA$1000,B527,FALSE),INDIRECT("'" &amp; $C$1 &amp; "'!" &amp; C527)))</f>
        <v>#N/A</v>
      </c>
      <c r="K527" s="528">
        <f ca="1">IF(IF($K$1&lt;&gt;'GMPP Return'!$F$25,HLOOKUP('GMPP Return'!$C$25,'[5]1617-Q3'!$B$1:$HA$1000,B527,FALSE),INDIRECT("'" &amp; $C$1 &amp; "'!" &amp; C527))="","",IF($K$1&lt;&gt;'GMPP Return'!$F$25,HLOOKUP('GMPP Return'!$C$25,'[5]1617-Q3'!$B$1:$HA$1000,B527,FALSE),INDIRECT("'" &amp; $C$1 &amp; "'!" &amp; C527)))</f>
        <v>0</v>
      </c>
      <c r="L527" s="529" t="s">
        <v>2691</v>
      </c>
      <c r="M527" s="561"/>
      <c r="N527" s="892" t="e">
        <f t="shared" ca="1" si="8"/>
        <v>#N/A</v>
      </c>
    </row>
    <row r="528" spans="1:14" x14ac:dyDescent="0.25">
      <c r="A528" s="261" t="s">
        <v>989</v>
      </c>
      <c r="B528" s="161">
        <v>525</v>
      </c>
      <c r="C528" s="161" t="s">
        <v>1649</v>
      </c>
      <c r="D528" s="162"/>
      <c r="E528" s="162"/>
      <c r="F528" s="162"/>
      <c r="G528" s="471"/>
      <c r="H528" s="849" t="s">
        <v>1933</v>
      </c>
      <c r="I528" s="1084" t="e">
        <f ca="1">IF(IF($I$1&lt;&gt;'GMPP Return'!$F$25,HLOOKUP('GMPP Return'!$C$25,'[5]1617-Q1'!$B$1:$HA$1000,B528,FALSE),INDIRECT("'" &amp; $C$1 &amp; "'!" &amp; C528))="","",IF($I$1&lt;&gt;'GMPP Return'!$F$25,HLOOKUP('GMPP Return'!$C$25,'[5]1617-Q1'!$B$1:$HA$1000,B528,FALSE),INDIRECT("'" &amp; $C$1 &amp; "'!" &amp; C528)))</f>
        <v>#N/A</v>
      </c>
      <c r="J528" s="1085" t="e">
        <f ca="1">IF(IF($J$1&lt;&gt;'GMPP Return'!$F$25,HLOOKUP('GMPP Return'!$C$25,'[5]1617-Q2'!$B$1:$HA$1000,B528,FALSE),INDIRECT("'" &amp; $C$1 &amp; "'!" &amp; C528))="","",IF($J$1&lt;&gt;'GMPP Return'!$F$25,HLOOKUP('GMPP Return'!$C$25,'[5]1617-Q2'!$B$1:$HA$1000,B528,FALSE),INDIRECT("'" &amp; $C$1 &amp; "'!" &amp; C528)))</f>
        <v>#N/A</v>
      </c>
      <c r="K528" s="528">
        <f ca="1">IF(IF($K$1&lt;&gt;'GMPP Return'!$F$25,HLOOKUP('GMPP Return'!$C$25,'[5]1617-Q3'!$B$1:$HA$1000,B528,FALSE),INDIRECT("'" &amp; $C$1 &amp; "'!" &amp; C528))="","",IF($K$1&lt;&gt;'GMPP Return'!$F$25,HLOOKUP('GMPP Return'!$C$25,'[5]1617-Q3'!$B$1:$HA$1000,B528,FALSE),INDIRECT("'" &amp; $C$1 &amp; "'!" &amp; C528)))</f>
        <v>0</v>
      </c>
      <c r="L528" s="529" t="s">
        <v>2692</v>
      </c>
      <c r="M528" s="561"/>
      <c r="N528" s="892" t="e">
        <f t="shared" ca="1" si="8"/>
        <v>#N/A</v>
      </c>
    </row>
    <row r="529" spans="1:14" x14ac:dyDescent="0.25">
      <c r="A529" s="261" t="s">
        <v>990</v>
      </c>
      <c r="B529" s="161">
        <v>526</v>
      </c>
      <c r="C529" s="161" t="s">
        <v>1650</v>
      </c>
      <c r="D529" s="162"/>
      <c r="E529" s="162"/>
      <c r="F529" s="162"/>
      <c r="G529" s="471"/>
      <c r="H529" s="849" t="s">
        <v>1934</v>
      </c>
      <c r="I529" s="1084" t="e">
        <f ca="1">IF(IF($I$1&lt;&gt;'GMPP Return'!$F$25,HLOOKUP('GMPP Return'!$C$25,'[5]1617-Q1'!$B$1:$HA$1000,B529,FALSE),INDIRECT("'" &amp; $C$1 &amp; "'!" &amp; C529))="","",IF($I$1&lt;&gt;'GMPP Return'!$F$25,HLOOKUP('GMPP Return'!$C$25,'[5]1617-Q1'!$B$1:$HA$1000,B529,FALSE),INDIRECT("'" &amp; $C$1 &amp; "'!" &amp; C529)))</f>
        <v>#N/A</v>
      </c>
      <c r="J529" s="1085" t="e">
        <f ca="1">IF(IF($J$1&lt;&gt;'GMPP Return'!$F$25,HLOOKUP('GMPP Return'!$C$25,'[5]1617-Q2'!$B$1:$HA$1000,B529,FALSE),INDIRECT("'" &amp; $C$1 &amp; "'!" &amp; C529))="","",IF($J$1&lt;&gt;'GMPP Return'!$F$25,HLOOKUP('GMPP Return'!$C$25,'[5]1617-Q2'!$B$1:$HA$1000,B529,FALSE),INDIRECT("'" &amp; $C$1 &amp; "'!" &amp; C529)))</f>
        <v>#N/A</v>
      </c>
      <c r="K529" s="528">
        <f ca="1">IF(IF($K$1&lt;&gt;'GMPP Return'!$F$25,HLOOKUP('GMPP Return'!$C$25,'[5]1617-Q3'!$B$1:$HA$1000,B529,FALSE),INDIRECT("'" &amp; $C$1 &amp; "'!" &amp; C529))="","",IF($K$1&lt;&gt;'GMPP Return'!$F$25,HLOOKUP('GMPP Return'!$C$25,'[5]1617-Q3'!$B$1:$HA$1000,B529,FALSE),INDIRECT("'" &amp; $C$1 &amp; "'!" &amp; C529)))</f>
        <v>0</v>
      </c>
      <c r="L529" s="529" t="s">
        <v>2693</v>
      </c>
      <c r="M529" s="561"/>
      <c r="N529" s="892" t="e">
        <f t="shared" ca="1" si="8"/>
        <v>#N/A</v>
      </c>
    </row>
    <row r="530" spans="1:14" x14ac:dyDescent="0.25">
      <c r="A530" s="260" t="s">
        <v>991</v>
      </c>
      <c r="B530" s="161">
        <v>527</v>
      </c>
      <c r="C530" s="161" t="s">
        <v>1651</v>
      </c>
      <c r="D530" s="162"/>
      <c r="E530" s="162"/>
      <c r="F530" s="162"/>
      <c r="G530" s="471"/>
      <c r="H530" s="849" t="s">
        <v>999</v>
      </c>
      <c r="I530" s="1084" t="e">
        <f ca="1">IF(IF($I$1&lt;&gt;'GMPP Return'!$F$25,HLOOKUP('GMPP Return'!$C$25,'[5]1617-Q1'!$B$1:$HA$1000,B530,FALSE),INDIRECT("'" &amp; $C$1 &amp; "'!" &amp; C530))="","",IF($I$1&lt;&gt;'GMPP Return'!$F$25,HLOOKUP('GMPP Return'!$C$25,'[5]1617-Q1'!$B$1:$HA$1000,B530,FALSE),INDIRECT("'" &amp; $C$1 &amp; "'!" &amp; C530)))</f>
        <v>#N/A</v>
      </c>
      <c r="J530" s="1085" t="e">
        <f ca="1">IF(IF($J$1&lt;&gt;'GMPP Return'!$F$25,HLOOKUP('GMPP Return'!$C$25,'[5]1617-Q2'!$B$1:$HA$1000,B530,FALSE),INDIRECT("'" &amp; $C$1 &amp; "'!" &amp; C530))="","",IF($J$1&lt;&gt;'GMPP Return'!$F$25,HLOOKUP('GMPP Return'!$C$25,'[5]1617-Q2'!$B$1:$HA$1000,B530,FALSE),INDIRECT("'" &amp; $C$1 &amp; "'!" &amp; C530)))</f>
        <v>#N/A</v>
      </c>
      <c r="K530" s="528">
        <f ca="1">IF(IF($K$1&lt;&gt;'GMPP Return'!$F$25,HLOOKUP('GMPP Return'!$C$25,'[5]1617-Q3'!$B$1:$HA$1000,B530,FALSE),INDIRECT("'" &amp; $C$1 &amp; "'!" &amp; C530))="","",IF($K$1&lt;&gt;'GMPP Return'!$F$25,HLOOKUP('GMPP Return'!$C$25,'[5]1617-Q3'!$B$1:$HA$1000,B530,FALSE),INDIRECT("'" &amp; $C$1 &amp; "'!" &amp; C530)))</f>
        <v>0</v>
      </c>
      <c r="L530" s="529" t="s">
        <v>2694</v>
      </c>
      <c r="M530" s="561"/>
      <c r="N530" s="892" t="e">
        <f t="shared" ca="1" si="8"/>
        <v>#N/A</v>
      </c>
    </row>
    <row r="531" spans="1:14" x14ac:dyDescent="0.25">
      <c r="A531" s="260" t="s">
        <v>992</v>
      </c>
      <c r="B531" s="161">
        <v>528</v>
      </c>
      <c r="C531" s="161" t="s">
        <v>1652</v>
      </c>
      <c r="D531" s="162"/>
      <c r="E531" s="162"/>
      <c r="F531" s="162"/>
      <c r="G531" s="471"/>
      <c r="H531" s="849" t="s">
        <v>1000</v>
      </c>
      <c r="I531" s="1084" t="e">
        <f ca="1">IF(IF($I$1&lt;&gt;'GMPP Return'!$F$25,HLOOKUP('GMPP Return'!$C$25,'[5]1617-Q1'!$B$1:$HA$1000,B531,FALSE),INDIRECT("'" &amp; $C$1 &amp; "'!" &amp; C531))="","",IF($I$1&lt;&gt;'GMPP Return'!$F$25,HLOOKUP('GMPP Return'!$C$25,'[5]1617-Q1'!$B$1:$HA$1000,B531,FALSE),INDIRECT("'" &amp; $C$1 &amp; "'!" &amp; C531)))</f>
        <v>#N/A</v>
      </c>
      <c r="J531" s="1085" t="e">
        <f ca="1">IF(IF($J$1&lt;&gt;'GMPP Return'!$F$25,HLOOKUP('GMPP Return'!$C$25,'[5]1617-Q2'!$B$1:$HA$1000,B531,FALSE),INDIRECT("'" &amp; $C$1 &amp; "'!" &amp; C531))="","",IF($J$1&lt;&gt;'GMPP Return'!$F$25,HLOOKUP('GMPP Return'!$C$25,'[5]1617-Q2'!$B$1:$HA$1000,B531,FALSE),INDIRECT("'" &amp; $C$1 &amp; "'!" &amp; C531)))</f>
        <v>#N/A</v>
      </c>
      <c r="K531" s="528">
        <f ca="1">IF(IF($K$1&lt;&gt;'GMPP Return'!$F$25,HLOOKUP('GMPP Return'!$C$25,'[5]1617-Q3'!$B$1:$HA$1000,B531,FALSE),INDIRECT("'" &amp; $C$1 &amp; "'!" &amp; C531))="","",IF($K$1&lt;&gt;'GMPP Return'!$F$25,HLOOKUP('GMPP Return'!$C$25,'[5]1617-Q3'!$B$1:$HA$1000,B531,FALSE),INDIRECT("'" &amp; $C$1 &amp; "'!" &amp; C531)))</f>
        <v>0</v>
      </c>
      <c r="L531" s="529" t="s">
        <v>2695</v>
      </c>
      <c r="M531" s="561"/>
      <c r="N531" s="892" t="e">
        <f t="shared" ca="1" si="8"/>
        <v>#N/A</v>
      </c>
    </row>
    <row r="532" spans="1:14" x14ac:dyDescent="0.25">
      <c r="A532" s="260" t="s">
        <v>993</v>
      </c>
      <c r="B532" s="161">
        <v>529</v>
      </c>
      <c r="C532" s="161" t="s">
        <v>1653</v>
      </c>
      <c r="D532" s="162"/>
      <c r="E532" s="162"/>
      <c r="F532" s="162"/>
      <c r="G532" s="471"/>
      <c r="H532" s="849" t="s">
        <v>1001</v>
      </c>
      <c r="I532" s="1084" t="e">
        <f ca="1">IF(IF($I$1&lt;&gt;'GMPP Return'!$F$25,HLOOKUP('GMPP Return'!$C$25,'[5]1617-Q1'!$B$1:$HA$1000,B532,FALSE),INDIRECT("'" &amp; $C$1 &amp; "'!" &amp; C532))="","",IF($I$1&lt;&gt;'GMPP Return'!$F$25,HLOOKUP('GMPP Return'!$C$25,'[5]1617-Q1'!$B$1:$HA$1000,B532,FALSE),INDIRECT("'" &amp; $C$1 &amp; "'!" &amp; C532)))</f>
        <v>#N/A</v>
      </c>
      <c r="J532" s="1085" t="e">
        <f ca="1">IF(IF($J$1&lt;&gt;'GMPP Return'!$F$25,HLOOKUP('GMPP Return'!$C$25,'[5]1617-Q2'!$B$1:$HA$1000,B532,FALSE),INDIRECT("'" &amp; $C$1 &amp; "'!" &amp; C532))="","",IF($J$1&lt;&gt;'GMPP Return'!$F$25,HLOOKUP('GMPP Return'!$C$25,'[5]1617-Q2'!$B$1:$HA$1000,B532,FALSE),INDIRECT("'" &amp; $C$1 &amp; "'!" &amp; C532)))</f>
        <v>#N/A</v>
      </c>
      <c r="K532" s="528">
        <f ca="1">IF(IF($K$1&lt;&gt;'GMPP Return'!$F$25,HLOOKUP('GMPP Return'!$C$25,'[5]1617-Q3'!$B$1:$HA$1000,B532,FALSE),INDIRECT("'" &amp; $C$1 &amp; "'!" &amp; C532))="","",IF($K$1&lt;&gt;'GMPP Return'!$F$25,HLOOKUP('GMPP Return'!$C$25,'[5]1617-Q3'!$B$1:$HA$1000,B532,FALSE),INDIRECT("'" &amp; $C$1 &amp; "'!" &amp; C532)))</f>
        <v>0</v>
      </c>
      <c r="L532" s="529" t="s">
        <v>2696</v>
      </c>
      <c r="M532" s="561"/>
      <c r="N532" s="892" t="e">
        <f t="shared" ca="1" si="8"/>
        <v>#N/A</v>
      </c>
    </row>
    <row r="533" spans="1:14" x14ac:dyDescent="0.25">
      <c r="A533" s="260" t="s">
        <v>994</v>
      </c>
      <c r="B533" s="161">
        <v>530</v>
      </c>
      <c r="C533" s="161" t="s">
        <v>1654</v>
      </c>
      <c r="D533" s="162"/>
      <c r="E533" s="162"/>
      <c r="F533" s="162"/>
      <c r="G533" s="471"/>
      <c r="H533" s="849" t="s">
        <v>1002</v>
      </c>
      <c r="I533" s="1084" t="e">
        <f ca="1">IF(IF($I$1&lt;&gt;'GMPP Return'!$F$25,HLOOKUP('GMPP Return'!$C$25,'[5]1617-Q1'!$B$1:$HA$1000,B533,FALSE),INDIRECT("'" &amp; $C$1 &amp; "'!" &amp; C533))="","",IF($I$1&lt;&gt;'GMPP Return'!$F$25,HLOOKUP('GMPP Return'!$C$25,'[5]1617-Q1'!$B$1:$HA$1000,B533,FALSE),INDIRECT("'" &amp; $C$1 &amp; "'!" &amp; C533)))</f>
        <v>#N/A</v>
      </c>
      <c r="J533" s="1085" t="e">
        <f ca="1">IF(IF($J$1&lt;&gt;'GMPP Return'!$F$25,HLOOKUP('GMPP Return'!$C$25,'[5]1617-Q2'!$B$1:$HA$1000,B533,FALSE),INDIRECT("'" &amp; $C$1 &amp; "'!" &amp; C533))="","",IF($J$1&lt;&gt;'GMPP Return'!$F$25,HLOOKUP('GMPP Return'!$C$25,'[5]1617-Q2'!$B$1:$HA$1000,B533,FALSE),INDIRECT("'" &amp; $C$1 &amp; "'!" &amp; C533)))</f>
        <v>#N/A</v>
      </c>
      <c r="K533" s="528">
        <f ca="1">IF(IF($K$1&lt;&gt;'GMPP Return'!$F$25,HLOOKUP('GMPP Return'!$C$25,'[5]1617-Q3'!$B$1:$HA$1000,B533,FALSE),INDIRECT("'" &amp; $C$1 &amp; "'!" &amp; C533))="","",IF($K$1&lt;&gt;'GMPP Return'!$F$25,HLOOKUP('GMPP Return'!$C$25,'[5]1617-Q3'!$B$1:$HA$1000,B533,FALSE),INDIRECT("'" &amp; $C$1 &amp; "'!" &amp; C533)))</f>
        <v>0</v>
      </c>
      <c r="L533" s="529" t="s">
        <v>2697</v>
      </c>
      <c r="M533" s="561"/>
      <c r="N533" s="892" t="e">
        <f t="shared" ca="1" si="8"/>
        <v>#N/A</v>
      </c>
    </row>
    <row r="534" spans="1:14" x14ac:dyDescent="0.25">
      <c r="A534" s="260" t="s">
        <v>995</v>
      </c>
      <c r="B534" s="161">
        <v>531</v>
      </c>
      <c r="C534" s="161" t="s">
        <v>1655</v>
      </c>
      <c r="D534" s="162"/>
      <c r="E534" s="162"/>
      <c r="F534" s="162"/>
      <c r="G534" s="471"/>
      <c r="H534" s="849" t="s">
        <v>1003</v>
      </c>
      <c r="I534" s="1084" t="e">
        <f ca="1">IF(IF($I$1&lt;&gt;'GMPP Return'!$F$25,HLOOKUP('GMPP Return'!$C$25,'[5]1617-Q1'!$B$1:$HA$1000,B534,FALSE),INDIRECT("'" &amp; $C$1 &amp; "'!" &amp; C534))="","",IF($I$1&lt;&gt;'GMPP Return'!$F$25,HLOOKUP('GMPP Return'!$C$25,'[5]1617-Q1'!$B$1:$HA$1000,B534,FALSE),INDIRECT("'" &amp; $C$1 &amp; "'!" &amp; C534)))</f>
        <v>#N/A</v>
      </c>
      <c r="J534" s="1085" t="e">
        <f ca="1">IF(IF($J$1&lt;&gt;'GMPP Return'!$F$25,HLOOKUP('GMPP Return'!$C$25,'[5]1617-Q2'!$B$1:$HA$1000,B534,FALSE),INDIRECT("'" &amp; $C$1 &amp; "'!" &amp; C534))="","",IF($J$1&lt;&gt;'GMPP Return'!$F$25,HLOOKUP('GMPP Return'!$C$25,'[5]1617-Q2'!$B$1:$HA$1000,B534,FALSE),INDIRECT("'" &amp; $C$1 &amp; "'!" &amp; C534)))</f>
        <v>#N/A</v>
      </c>
      <c r="K534" s="528">
        <f ca="1">IF(IF($K$1&lt;&gt;'GMPP Return'!$F$25,HLOOKUP('GMPP Return'!$C$25,'[5]1617-Q3'!$B$1:$HA$1000,B534,FALSE),INDIRECT("'" &amp; $C$1 &amp; "'!" &amp; C534))="","",IF($K$1&lt;&gt;'GMPP Return'!$F$25,HLOOKUP('GMPP Return'!$C$25,'[5]1617-Q3'!$B$1:$HA$1000,B534,FALSE),INDIRECT("'" &amp; $C$1 &amp; "'!" &amp; C534)))</f>
        <v>0</v>
      </c>
      <c r="L534" s="529" t="s">
        <v>2698</v>
      </c>
      <c r="M534" s="561"/>
      <c r="N534" s="892" t="e">
        <f t="shared" ca="1" si="8"/>
        <v>#N/A</v>
      </c>
    </row>
    <row r="535" spans="1:14" x14ac:dyDescent="0.25">
      <c r="A535" s="260" t="s">
        <v>996</v>
      </c>
      <c r="B535" s="161">
        <v>532</v>
      </c>
      <c r="C535" s="161" t="s">
        <v>1656</v>
      </c>
      <c r="D535" s="162"/>
      <c r="E535" s="162"/>
      <c r="F535" s="162"/>
      <c r="G535" s="471"/>
      <c r="H535" s="849" t="s">
        <v>1004</v>
      </c>
      <c r="I535" s="1084" t="e">
        <f ca="1">IF(IF($I$1&lt;&gt;'GMPP Return'!$F$25,HLOOKUP('GMPP Return'!$C$25,'[5]1617-Q1'!$B$1:$HA$1000,B535,FALSE),INDIRECT("'" &amp; $C$1 &amp; "'!" &amp; C535))="","",IF($I$1&lt;&gt;'GMPP Return'!$F$25,HLOOKUP('GMPP Return'!$C$25,'[5]1617-Q1'!$B$1:$HA$1000,B535,FALSE),INDIRECT("'" &amp; $C$1 &amp; "'!" &amp; C535)))</f>
        <v>#N/A</v>
      </c>
      <c r="J535" s="1085" t="e">
        <f ca="1">IF(IF($J$1&lt;&gt;'GMPP Return'!$F$25,HLOOKUP('GMPP Return'!$C$25,'[5]1617-Q2'!$B$1:$HA$1000,B535,FALSE),INDIRECT("'" &amp; $C$1 &amp; "'!" &amp; C535))="","",IF($J$1&lt;&gt;'GMPP Return'!$F$25,HLOOKUP('GMPP Return'!$C$25,'[5]1617-Q2'!$B$1:$HA$1000,B535,FALSE),INDIRECT("'" &amp; $C$1 &amp; "'!" &amp; C535)))</f>
        <v>#N/A</v>
      </c>
      <c r="K535" s="528">
        <f ca="1">IF(IF($K$1&lt;&gt;'GMPP Return'!$F$25,HLOOKUP('GMPP Return'!$C$25,'[5]1617-Q3'!$B$1:$HA$1000,B535,FALSE),INDIRECT("'" &amp; $C$1 &amp; "'!" &amp; C535))="","",IF($K$1&lt;&gt;'GMPP Return'!$F$25,HLOOKUP('GMPP Return'!$C$25,'[5]1617-Q3'!$B$1:$HA$1000,B535,FALSE),INDIRECT("'" &amp; $C$1 &amp; "'!" &amp; C535)))</f>
        <v>0</v>
      </c>
      <c r="L535" s="529" t="s">
        <v>2699</v>
      </c>
      <c r="M535" s="561"/>
      <c r="N535" s="892" t="e">
        <f t="shared" ca="1" si="8"/>
        <v>#N/A</v>
      </c>
    </row>
    <row r="536" spans="1:14" x14ac:dyDescent="0.25">
      <c r="A536" s="260" t="s">
        <v>997</v>
      </c>
      <c r="B536" s="161">
        <v>533</v>
      </c>
      <c r="C536" s="161" t="s">
        <v>1657</v>
      </c>
      <c r="D536" s="162"/>
      <c r="E536" s="162"/>
      <c r="F536" s="162"/>
      <c r="G536" s="471"/>
      <c r="H536" s="849" t="s">
        <v>1005</v>
      </c>
      <c r="I536" s="1084" t="e">
        <f ca="1">IF(IF($I$1&lt;&gt;'GMPP Return'!$F$25,HLOOKUP('GMPP Return'!$C$25,'[5]1617-Q1'!$B$1:$HA$1000,B536,FALSE),INDIRECT("'" &amp; $C$1 &amp; "'!" &amp; C536))="","",IF($I$1&lt;&gt;'GMPP Return'!$F$25,HLOOKUP('GMPP Return'!$C$25,'[5]1617-Q1'!$B$1:$HA$1000,B536,FALSE),INDIRECT("'" &amp; $C$1 &amp; "'!" &amp; C536)))</f>
        <v>#N/A</v>
      </c>
      <c r="J536" s="1085" t="e">
        <f ca="1">IF(IF($J$1&lt;&gt;'GMPP Return'!$F$25,HLOOKUP('GMPP Return'!$C$25,'[5]1617-Q2'!$B$1:$HA$1000,B536,FALSE),INDIRECT("'" &amp; $C$1 &amp; "'!" &amp; C536))="","",IF($J$1&lt;&gt;'GMPP Return'!$F$25,HLOOKUP('GMPP Return'!$C$25,'[5]1617-Q2'!$B$1:$HA$1000,B536,FALSE),INDIRECT("'" &amp; $C$1 &amp; "'!" &amp; C536)))</f>
        <v>#N/A</v>
      </c>
      <c r="K536" s="528">
        <f ca="1">IF(IF($K$1&lt;&gt;'GMPP Return'!$F$25,HLOOKUP('GMPP Return'!$C$25,'[5]1617-Q3'!$B$1:$HA$1000,B536,FALSE),INDIRECT("'" &amp; $C$1 &amp; "'!" &amp; C536))="","",IF($K$1&lt;&gt;'GMPP Return'!$F$25,HLOOKUP('GMPP Return'!$C$25,'[5]1617-Q3'!$B$1:$HA$1000,B536,FALSE),INDIRECT("'" &amp; $C$1 &amp; "'!" &amp; C536)))</f>
        <v>0</v>
      </c>
      <c r="L536" s="529" t="s">
        <v>2700</v>
      </c>
      <c r="M536" s="561"/>
      <c r="N536" s="892" t="e">
        <f t="shared" ca="1" si="8"/>
        <v>#N/A</v>
      </c>
    </row>
    <row r="537" spans="1:14" x14ac:dyDescent="0.25">
      <c r="A537" s="260" t="s">
        <v>998</v>
      </c>
      <c r="B537" s="161">
        <v>534</v>
      </c>
      <c r="C537" s="161" t="s">
        <v>1658</v>
      </c>
      <c r="D537" s="162"/>
      <c r="E537" s="162"/>
      <c r="F537" s="162"/>
      <c r="G537" s="471"/>
      <c r="H537" s="849" t="s">
        <v>1006</v>
      </c>
      <c r="I537" s="1084" t="e">
        <f ca="1">IF(IF($I$1&lt;&gt;'GMPP Return'!$F$25,HLOOKUP('GMPP Return'!$C$25,'[5]1617-Q1'!$B$1:$HA$1000,B537,FALSE),INDIRECT("'" &amp; $C$1 &amp; "'!" &amp; C537))="","",IF($I$1&lt;&gt;'GMPP Return'!$F$25,HLOOKUP('GMPP Return'!$C$25,'[5]1617-Q1'!$B$1:$HA$1000,B537,FALSE),INDIRECT("'" &amp; $C$1 &amp; "'!" &amp; C537)))</f>
        <v>#N/A</v>
      </c>
      <c r="J537" s="1085" t="e">
        <f ca="1">IF(IF($J$1&lt;&gt;'GMPP Return'!$F$25,HLOOKUP('GMPP Return'!$C$25,'[5]1617-Q2'!$B$1:$HA$1000,B537,FALSE),INDIRECT("'" &amp; $C$1 &amp; "'!" &amp; C537))="","",IF($J$1&lt;&gt;'GMPP Return'!$F$25,HLOOKUP('GMPP Return'!$C$25,'[5]1617-Q2'!$B$1:$HA$1000,B537,FALSE),INDIRECT("'" &amp; $C$1 &amp; "'!" &amp; C537)))</f>
        <v>#N/A</v>
      </c>
      <c r="K537" s="528">
        <f ca="1">IF(IF($K$1&lt;&gt;'GMPP Return'!$F$25,HLOOKUP('GMPP Return'!$C$25,'[5]1617-Q3'!$B$1:$HA$1000,B537,FALSE),INDIRECT("'" &amp; $C$1 &amp; "'!" &amp; C537))="","",IF($K$1&lt;&gt;'GMPP Return'!$F$25,HLOOKUP('GMPP Return'!$C$25,'[5]1617-Q3'!$B$1:$HA$1000,B537,FALSE),INDIRECT("'" &amp; $C$1 &amp; "'!" &amp; C537)))</f>
        <v>0</v>
      </c>
      <c r="L537" s="529" t="s">
        <v>2701</v>
      </c>
      <c r="M537" s="561"/>
      <c r="N537" s="892" t="e">
        <f t="shared" ca="1" si="8"/>
        <v>#N/A</v>
      </c>
    </row>
    <row r="538" spans="1:14" x14ac:dyDescent="0.25">
      <c r="A538" s="261" t="s">
        <v>999</v>
      </c>
      <c r="B538" s="161">
        <v>535</v>
      </c>
      <c r="C538" s="161" t="s">
        <v>1659</v>
      </c>
      <c r="D538" s="162"/>
      <c r="E538" s="162"/>
      <c r="F538" s="162"/>
      <c r="G538" s="471"/>
      <c r="H538" s="849" t="s">
        <v>1007</v>
      </c>
      <c r="I538" s="1084" t="e">
        <f ca="1">IF(IF($I$1&lt;&gt;'GMPP Return'!$F$25,HLOOKUP('GMPP Return'!$C$25,'[5]1617-Q1'!$B$1:$HA$1000,B538,FALSE),INDIRECT("'" &amp; $C$1 &amp; "'!" &amp; C538))="","",IF($I$1&lt;&gt;'GMPP Return'!$F$25,HLOOKUP('GMPP Return'!$C$25,'[5]1617-Q1'!$B$1:$HA$1000,B538,FALSE),INDIRECT("'" &amp; $C$1 &amp; "'!" &amp; C538)))</f>
        <v>#N/A</v>
      </c>
      <c r="J538" s="1085" t="e">
        <f ca="1">IF(IF($J$1&lt;&gt;'GMPP Return'!$F$25,HLOOKUP('GMPP Return'!$C$25,'[5]1617-Q2'!$B$1:$HA$1000,B538,FALSE),INDIRECT("'" &amp; $C$1 &amp; "'!" &amp; C538))="","",IF($J$1&lt;&gt;'GMPP Return'!$F$25,HLOOKUP('GMPP Return'!$C$25,'[5]1617-Q2'!$B$1:$HA$1000,B538,FALSE),INDIRECT("'" &amp; $C$1 &amp; "'!" &amp; C538)))</f>
        <v>#N/A</v>
      </c>
      <c r="K538" s="528">
        <f ca="1">IF(IF($K$1&lt;&gt;'GMPP Return'!$F$25,HLOOKUP('GMPP Return'!$C$25,'[5]1617-Q3'!$B$1:$HA$1000,B538,FALSE),INDIRECT("'" &amp; $C$1 &amp; "'!" &amp; C538))="","",IF($K$1&lt;&gt;'GMPP Return'!$F$25,HLOOKUP('GMPP Return'!$C$25,'[5]1617-Q3'!$B$1:$HA$1000,B538,FALSE),INDIRECT("'" &amp; $C$1 &amp; "'!" &amp; C538)))</f>
        <v>0</v>
      </c>
      <c r="L538" s="529" t="s">
        <v>2702</v>
      </c>
      <c r="M538" s="561"/>
      <c r="N538" s="892" t="e">
        <f t="shared" ca="1" si="8"/>
        <v>#N/A</v>
      </c>
    </row>
    <row r="539" spans="1:14" x14ac:dyDescent="0.25">
      <c r="A539" s="261" t="s">
        <v>1000</v>
      </c>
      <c r="B539" s="161">
        <v>536</v>
      </c>
      <c r="C539" s="161" t="s">
        <v>1660</v>
      </c>
      <c r="D539" s="162"/>
      <c r="E539" s="162"/>
      <c r="F539" s="162"/>
      <c r="G539" s="471"/>
      <c r="H539" s="849" t="s">
        <v>1008</v>
      </c>
      <c r="I539" s="1084" t="e">
        <f ca="1">IF(IF($I$1&lt;&gt;'GMPP Return'!$F$25,HLOOKUP('GMPP Return'!$C$25,'[5]1617-Q1'!$B$1:$HA$1000,B539,FALSE),INDIRECT("'" &amp; $C$1 &amp; "'!" &amp; C539))="","",IF($I$1&lt;&gt;'GMPP Return'!$F$25,HLOOKUP('GMPP Return'!$C$25,'[5]1617-Q1'!$B$1:$HA$1000,B539,FALSE),INDIRECT("'" &amp; $C$1 &amp; "'!" &amp; C539)))</f>
        <v>#N/A</v>
      </c>
      <c r="J539" s="1085" t="e">
        <f ca="1">IF(IF($J$1&lt;&gt;'GMPP Return'!$F$25,HLOOKUP('GMPP Return'!$C$25,'[5]1617-Q2'!$B$1:$HA$1000,B539,FALSE),INDIRECT("'" &amp; $C$1 &amp; "'!" &amp; C539))="","",IF($J$1&lt;&gt;'GMPP Return'!$F$25,HLOOKUP('GMPP Return'!$C$25,'[5]1617-Q2'!$B$1:$HA$1000,B539,FALSE),INDIRECT("'" &amp; $C$1 &amp; "'!" &amp; C539)))</f>
        <v>#N/A</v>
      </c>
      <c r="K539" s="528">
        <f ca="1">IF(IF($K$1&lt;&gt;'GMPP Return'!$F$25,HLOOKUP('GMPP Return'!$C$25,'[5]1617-Q3'!$B$1:$HA$1000,B539,FALSE),INDIRECT("'" &amp; $C$1 &amp; "'!" &amp; C539))="","",IF($K$1&lt;&gt;'GMPP Return'!$F$25,HLOOKUP('GMPP Return'!$C$25,'[5]1617-Q3'!$B$1:$HA$1000,B539,FALSE),INDIRECT("'" &amp; $C$1 &amp; "'!" &amp; C539)))</f>
        <v>0</v>
      </c>
      <c r="L539" s="529" t="s">
        <v>2703</v>
      </c>
      <c r="M539" s="561"/>
      <c r="N539" s="892" t="e">
        <f t="shared" ca="1" si="8"/>
        <v>#N/A</v>
      </c>
    </row>
    <row r="540" spans="1:14" x14ac:dyDescent="0.25">
      <c r="A540" s="261" t="s">
        <v>1001</v>
      </c>
      <c r="B540" s="161">
        <v>537</v>
      </c>
      <c r="C540" s="161" t="s">
        <v>1661</v>
      </c>
      <c r="D540" s="162"/>
      <c r="E540" s="162"/>
      <c r="F540" s="162"/>
      <c r="G540" s="471"/>
      <c r="H540" s="849" t="s">
        <v>1009</v>
      </c>
      <c r="I540" s="1084" t="e">
        <f ca="1">IF(IF($I$1&lt;&gt;'GMPP Return'!$F$25,HLOOKUP('GMPP Return'!$C$25,'[5]1617-Q1'!$B$1:$HA$1000,B540,FALSE),INDIRECT("'" &amp; $C$1 &amp; "'!" &amp; C540))="","",IF($I$1&lt;&gt;'GMPP Return'!$F$25,HLOOKUP('GMPP Return'!$C$25,'[5]1617-Q1'!$B$1:$HA$1000,B540,FALSE),INDIRECT("'" &amp; $C$1 &amp; "'!" &amp; C540)))</f>
        <v>#N/A</v>
      </c>
      <c r="J540" s="1085" t="e">
        <f ca="1">IF(IF($J$1&lt;&gt;'GMPP Return'!$F$25,HLOOKUP('GMPP Return'!$C$25,'[5]1617-Q2'!$B$1:$HA$1000,B540,FALSE),INDIRECT("'" &amp; $C$1 &amp; "'!" &amp; C540))="","",IF($J$1&lt;&gt;'GMPP Return'!$F$25,HLOOKUP('GMPP Return'!$C$25,'[5]1617-Q2'!$B$1:$HA$1000,B540,FALSE),INDIRECT("'" &amp; $C$1 &amp; "'!" &amp; C540)))</f>
        <v>#N/A</v>
      </c>
      <c r="K540" s="528">
        <f ca="1">IF(IF($K$1&lt;&gt;'GMPP Return'!$F$25,HLOOKUP('GMPP Return'!$C$25,'[5]1617-Q3'!$B$1:$HA$1000,B540,FALSE),INDIRECT("'" &amp; $C$1 &amp; "'!" &amp; C540))="","",IF($K$1&lt;&gt;'GMPP Return'!$F$25,HLOOKUP('GMPP Return'!$C$25,'[5]1617-Q3'!$B$1:$HA$1000,B540,FALSE),INDIRECT("'" &amp; $C$1 &amp; "'!" &amp; C540)))</f>
        <v>0</v>
      </c>
      <c r="L540" s="529" t="s">
        <v>2704</v>
      </c>
      <c r="M540" s="561"/>
      <c r="N540" s="892" t="e">
        <f t="shared" ca="1" si="8"/>
        <v>#N/A</v>
      </c>
    </row>
    <row r="541" spans="1:14" x14ac:dyDescent="0.25">
      <c r="A541" s="261" t="s">
        <v>1002</v>
      </c>
      <c r="B541" s="161">
        <v>538</v>
      </c>
      <c r="C541" s="161" t="s">
        <v>1662</v>
      </c>
      <c r="D541" s="162"/>
      <c r="E541" s="162"/>
      <c r="F541" s="162"/>
      <c r="G541" s="471"/>
      <c r="H541" s="849" t="s">
        <v>1010</v>
      </c>
      <c r="I541" s="1084" t="e">
        <f ca="1">IF(IF($I$1&lt;&gt;'GMPP Return'!$F$25,HLOOKUP('GMPP Return'!$C$25,'[5]1617-Q1'!$B$1:$HA$1000,B541,FALSE),INDIRECT("'" &amp; $C$1 &amp; "'!" &amp; C541))="","",IF($I$1&lt;&gt;'GMPP Return'!$F$25,HLOOKUP('GMPP Return'!$C$25,'[5]1617-Q1'!$B$1:$HA$1000,B541,FALSE),INDIRECT("'" &amp; $C$1 &amp; "'!" &amp; C541)))</f>
        <v>#N/A</v>
      </c>
      <c r="J541" s="1085" t="e">
        <f ca="1">IF(IF($J$1&lt;&gt;'GMPP Return'!$F$25,HLOOKUP('GMPP Return'!$C$25,'[5]1617-Q2'!$B$1:$HA$1000,B541,FALSE),INDIRECT("'" &amp; $C$1 &amp; "'!" &amp; C541))="","",IF($J$1&lt;&gt;'GMPP Return'!$F$25,HLOOKUP('GMPP Return'!$C$25,'[5]1617-Q2'!$B$1:$HA$1000,B541,FALSE),INDIRECT("'" &amp; $C$1 &amp; "'!" &amp; C541)))</f>
        <v>#N/A</v>
      </c>
      <c r="K541" s="528">
        <f ca="1">IF(IF($K$1&lt;&gt;'GMPP Return'!$F$25,HLOOKUP('GMPP Return'!$C$25,'[5]1617-Q3'!$B$1:$HA$1000,B541,FALSE),INDIRECT("'" &amp; $C$1 &amp; "'!" &amp; C541))="","",IF($K$1&lt;&gt;'GMPP Return'!$F$25,HLOOKUP('GMPP Return'!$C$25,'[5]1617-Q3'!$B$1:$HA$1000,B541,FALSE),INDIRECT("'" &amp; $C$1 &amp; "'!" &amp; C541)))</f>
        <v>0</v>
      </c>
      <c r="L541" s="529" t="s">
        <v>2705</v>
      </c>
      <c r="M541" s="561"/>
      <c r="N541" s="892" t="e">
        <f t="shared" ca="1" si="8"/>
        <v>#N/A</v>
      </c>
    </row>
    <row r="542" spans="1:14" x14ac:dyDescent="0.25">
      <c r="A542" s="261" t="s">
        <v>1003</v>
      </c>
      <c r="B542" s="161">
        <v>539</v>
      </c>
      <c r="C542" s="161" t="s">
        <v>1663</v>
      </c>
      <c r="D542" s="162"/>
      <c r="E542" s="162"/>
      <c r="F542" s="162"/>
      <c r="G542" s="471"/>
      <c r="H542" s="849" t="s">
        <v>1011</v>
      </c>
      <c r="I542" s="1084" t="e">
        <f ca="1">IF(IF($I$1&lt;&gt;'GMPP Return'!$F$25,HLOOKUP('GMPP Return'!$C$25,'[5]1617-Q1'!$B$1:$HA$1000,B542,FALSE),INDIRECT("'" &amp; $C$1 &amp; "'!" &amp; C542))="","",IF($I$1&lt;&gt;'GMPP Return'!$F$25,HLOOKUP('GMPP Return'!$C$25,'[5]1617-Q1'!$B$1:$HA$1000,B542,FALSE),INDIRECT("'" &amp; $C$1 &amp; "'!" &amp; C542)))</f>
        <v>#N/A</v>
      </c>
      <c r="J542" s="1085" t="e">
        <f ca="1">IF(IF($J$1&lt;&gt;'GMPP Return'!$F$25,HLOOKUP('GMPP Return'!$C$25,'[5]1617-Q2'!$B$1:$HA$1000,B542,FALSE),INDIRECT("'" &amp; $C$1 &amp; "'!" &amp; C542))="","",IF($J$1&lt;&gt;'GMPP Return'!$F$25,HLOOKUP('GMPP Return'!$C$25,'[5]1617-Q2'!$B$1:$HA$1000,B542,FALSE),INDIRECT("'" &amp; $C$1 &amp; "'!" &amp; C542)))</f>
        <v>#N/A</v>
      </c>
      <c r="K542" s="528">
        <f ca="1">IF(IF($K$1&lt;&gt;'GMPP Return'!$F$25,HLOOKUP('GMPP Return'!$C$25,'[5]1617-Q3'!$B$1:$HA$1000,B542,FALSE),INDIRECT("'" &amp; $C$1 &amp; "'!" &amp; C542))="","",IF($K$1&lt;&gt;'GMPP Return'!$F$25,HLOOKUP('GMPP Return'!$C$25,'[5]1617-Q3'!$B$1:$HA$1000,B542,FALSE),INDIRECT("'" &amp; $C$1 &amp; "'!" &amp; C542)))</f>
        <v>0</v>
      </c>
      <c r="L542" s="529" t="s">
        <v>2706</v>
      </c>
      <c r="M542" s="561"/>
      <c r="N542" s="892" t="e">
        <f t="shared" ca="1" si="8"/>
        <v>#N/A</v>
      </c>
    </row>
    <row r="543" spans="1:14" x14ac:dyDescent="0.25">
      <c r="A543" s="261" t="s">
        <v>1004</v>
      </c>
      <c r="B543" s="161">
        <v>540</v>
      </c>
      <c r="C543" s="161" t="s">
        <v>1664</v>
      </c>
      <c r="D543" s="162"/>
      <c r="E543" s="162"/>
      <c r="F543" s="162"/>
      <c r="G543" s="471"/>
      <c r="H543" s="849" t="s">
        <v>1012</v>
      </c>
      <c r="I543" s="1084" t="e">
        <f ca="1">IF(IF($I$1&lt;&gt;'GMPP Return'!$F$25,HLOOKUP('GMPP Return'!$C$25,'[5]1617-Q1'!$B$1:$HA$1000,B543,FALSE),INDIRECT("'" &amp; $C$1 &amp; "'!" &amp; C543))="","",IF($I$1&lt;&gt;'GMPP Return'!$F$25,HLOOKUP('GMPP Return'!$C$25,'[5]1617-Q1'!$B$1:$HA$1000,B543,FALSE),INDIRECT("'" &amp; $C$1 &amp; "'!" &amp; C543)))</f>
        <v>#N/A</v>
      </c>
      <c r="J543" s="1085" t="e">
        <f ca="1">IF(IF($J$1&lt;&gt;'GMPP Return'!$F$25,HLOOKUP('GMPP Return'!$C$25,'[5]1617-Q2'!$B$1:$HA$1000,B543,FALSE),INDIRECT("'" &amp; $C$1 &amp; "'!" &amp; C543))="","",IF($J$1&lt;&gt;'GMPP Return'!$F$25,HLOOKUP('GMPP Return'!$C$25,'[5]1617-Q2'!$B$1:$HA$1000,B543,FALSE),INDIRECT("'" &amp; $C$1 &amp; "'!" &amp; C543)))</f>
        <v>#N/A</v>
      </c>
      <c r="K543" s="528">
        <f ca="1">IF(IF($K$1&lt;&gt;'GMPP Return'!$F$25,HLOOKUP('GMPP Return'!$C$25,'[5]1617-Q3'!$B$1:$HA$1000,B543,FALSE),INDIRECT("'" &amp; $C$1 &amp; "'!" &amp; C543))="","",IF($K$1&lt;&gt;'GMPP Return'!$F$25,HLOOKUP('GMPP Return'!$C$25,'[5]1617-Q3'!$B$1:$HA$1000,B543,FALSE),INDIRECT("'" &amp; $C$1 &amp; "'!" &amp; C543)))</f>
        <v>0</v>
      </c>
      <c r="L543" s="529" t="s">
        <v>2707</v>
      </c>
      <c r="M543" s="561"/>
      <c r="N543" s="892" t="e">
        <f t="shared" ca="1" si="8"/>
        <v>#N/A</v>
      </c>
    </row>
    <row r="544" spans="1:14" x14ac:dyDescent="0.25">
      <c r="A544" s="261" t="s">
        <v>1005</v>
      </c>
      <c r="B544" s="161">
        <v>541</v>
      </c>
      <c r="C544" s="161" t="s">
        <v>1665</v>
      </c>
      <c r="D544" s="162"/>
      <c r="E544" s="162"/>
      <c r="F544" s="162"/>
      <c r="G544" s="471"/>
      <c r="H544" s="849" t="s">
        <v>1013</v>
      </c>
      <c r="I544" s="1084" t="e">
        <f ca="1">IF(IF($I$1&lt;&gt;'GMPP Return'!$F$25,HLOOKUP('GMPP Return'!$C$25,'[5]1617-Q1'!$B$1:$HA$1000,B544,FALSE),INDIRECT("'" &amp; $C$1 &amp; "'!" &amp; C544))="","",IF($I$1&lt;&gt;'GMPP Return'!$F$25,HLOOKUP('GMPP Return'!$C$25,'[5]1617-Q1'!$B$1:$HA$1000,B544,FALSE),INDIRECT("'" &amp; $C$1 &amp; "'!" &amp; C544)))</f>
        <v>#N/A</v>
      </c>
      <c r="J544" s="1085" t="e">
        <f ca="1">IF(IF($J$1&lt;&gt;'GMPP Return'!$F$25,HLOOKUP('GMPP Return'!$C$25,'[5]1617-Q2'!$B$1:$HA$1000,B544,FALSE),INDIRECT("'" &amp; $C$1 &amp; "'!" &amp; C544))="","",IF($J$1&lt;&gt;'GMPP Return'!$F$25,HLOOKUP('GMPP Return'!$C$25,'[5]1617-Q2'!$B$1:$HA$1000,B544,FALSE),INDIRECT("'" &amp; $C$1 &amp; "'!" &amp; C544)))</f>
        <v>#N/A</v>
      </c>
      <c r="K544" s="528">
        <f ca="1">IF(IF($K$1&lt;&gt;'GMPP Return'!$F$25,HLOOKUP('GMPP Return'!$C$25,'[5]1617-Q3'!$B$1:$HA$1000,B544,FALSE),INDIRECT("'" &amp; $C$1 &amp; "'!" &amp; C544))="","",IF($K$1&lt;&gt;'GMPP Return'!$F$25,HLOOKUP('GMPP Return'!$C$25,'[5]1617-Q3'!$B$1:$HA$1000,B544,FALSE),INDIRECT("'" &amp; $C$1 &amp; "'!" &amp; C544)))</f>
        <v>0</v>
      </c>
      <c r="L544" s="529" t="s">
        <v>2708</v>
      </c>
      <c r="M544" s="561"/>
      <c r="N544" s="892" t="e">
        <f t="shared" ca="1" si="8"/>
        <v>#N/A</v>
      </c>
    </row>
    <row r="545" spans="1:14" x14ac:dyDescent="0.25">
      <c r="A545" s="261" t="s">
        <v>1006</v>
      </c>
      <c r="B545" s="161">
        <v>542</v>
      </c>
      <c r="C545" s="161" t="s">
        <v>1666</v>
      </c>
      <c r="D545" s="162"/>
      <c r="E545" s="162"/>
      <c r="F545" s="162"/>
      <c r="G545" s="471"/>
      <c r="H545" s="849" t="s">
        <v>1014</v>
      </c>
      <c r="I545" s="1084" t="e">
        <f ca="1">IF(IF($I$1&lt;&gt;'GMPP Return'!$F$25,HLOOKUP('GMPP Return'!$C$25,'[5]1617-Q1'!$B$1:$HA$1000,B545,FALSE),INDIRECT("'" &amp; $C$1 &amp; "'!" &amp; C545))="","",IF($I$1&lt;&gt;'GMPP Return'!$F$25,HLOOKUP('GMPP Return'!$C$25,'[5]1617-Q1'!$B$1:$HA$1000,B545,FALSE),INDIRECT("'" &amp; $C$1 &amp; "'!" &amp; C545)))</f>
        <v>#N/A</v>
      </c>
      <c r="J545" s="1085" t="e">
        <f ca="1">IF(IF($J$1&lt;&gt;'GMPP Return'!$F$25,HLOOKUP('GMPP Return'!$C$25,'[5]1617-Q2'!$B$1:$HA$1000,B545,FALSE),INDIRECT("'" &amp; $C$1 &amp; "'!" &amp; C545))="","",IF($J$1&lt;&gt;'GMPP Return'!$F$25,HLOOKUP('GMPP Return'!$C$25,'[5]1617-Q2'!$B$1:$HA$1000,B545,FALSE),INDIRECT("'" &amp; $C$1 &amp; "'!" &amp; C545)))</f>
        <v>#N/A</v>
      </c>
      <c r="K545" s="528">
        <f ca="1">IF(IF($K$1&lt;&gt;'GMPP Return'!$F$25,HLOOKUP('GMPP Return'!$C$25,'[5]1617-Q3'!$B$1:$HA$1000,B545,FALSE),INDIRECT("'" &amp; $C$1 &amp; "'!" &amp; C545))="","",IF($K$1&lt;&gt;'GMPP Return'!$F$25,HLOOKUP('GMPP Return'!$C$25,'[5]1617-Q3'!$B$1:$HA$1000,B545,FALSE),INDIRECT("'" &amp; $C$1 &amp; "'!" &amp; C545)))</f>
        <v>0</v>
      </c>
      <c r="L545" s="529" t="s">
        <v>2709</v>
      </c>
      <c r="M545" s="561"/>
      <c r="N545" s="892" t="e">
        <f t="shared" ca="1" si="8"/>
        <v>#N/A</v>
      </c>
    </row>
    <row r="546" spans="1:14" x14ac:dyDescent="0.25">
      <c r="A546" s="260" t="s">
        <v>1007</v>
      </c>
      <c r="B546" s="161">
        <v>543</v>
      </c>
      <c r="C546" s="161" t="s">
        <v>1667</v>
      </c>
      <c r="D546" s="162"/>
      <c r="E546" s="162"/>
      <c r="F546" s="162"/>
      <c r="G546" s="471"/>
      <c r="H546" s="849" t="s">
        <v>1015</v>
      </c>
      <c r="I546" s="1084" t="e">
        <f ca="1">IF(IF($I$1&lt;&gt;'GMPP Return'!$F$25,HLOOKUP('GMPP Return'!$C$25,'[5]1617-Q1'!$B$1:$HA$1000,B546,FALSE),INDIRECT("'" &amp; $C$1 &amp; "'!" &amp; C546))="","",IF($I$1&lt;&gt;'GMPP Return'!$F$25,HLOOKUP('GMPP Return'!$C$25,'[5]1617-Q1'!$B$1:$HA$1000,B546,FALSE),INDIRECT("'" &amp; $C$1 &amp; "'!" &amp; C546)))</f>
        <v>#N/A</v>
      </c>
      <c r="J546" s="1085" t="e">
        <f ca="1">IF(IF($J$1&lt;&gt;'GMPP Return'!$F$25,HLOOKUP('GMPP Return'!$C$25,'[5]1617-Q2'!$B$1:$HA$1000,B546,FALSE),INDIRECT("'" &amp; $C$1 &amp; "'!" &amp; C546))="","",IF($J$1&lt;&gt;'GMPP Return'!$F$25,HLOOKUP('GMPP Return'!$C$25,'[5]1617-Q2'!$B$1:$HA$1000,B546,FALSE),INDIRECT("'" &amp; $C$1 &amp; "'!" &amp; C546)))</f>
        <v>#N/A</v>
      </c>
      <c r="K546" s="528">
        <f ca="1">IF(IF($K$1&lt;&gt;'GMPP Return'!$F$25,HLOOKUP('GMPP Return'!$C$25,'[5]1617-Q3'!$B$1:$HA$1000,B546,FALSE),INDIRECT("'" &amp; $C$1 &amp; "'!" &amp; C546))="","",IF($K$1&lt;&gt;'GMPP Return'!$F$25,HLOOKUP('GMPP Return'!$C$25,'[5]1617-Q3'!$B$1:$HA$1000,B546,FALSE),INDIRECT("'" &amp; $C$1 &amp; "'!" &amp; C546)))</f>
        <v>0</v>
      </c>
      <c r="L546" s="529" t="s">
        <v>2710</v>
      </c>
      <c r="M546" s="561"/>
      <c r="N546" s="892" t="e">
        <f t="shared" ca="1" si="8"/>
        <v>#N/A</v>
      </c>
    </row>
    <row r="547" spans="1:14" x14ac:dyDescent="0.25">
      <c r="A547" s="260" t="s">
        <v>1008</v>
      </c>
      <c r="B547" s="161">
        <v>544</v>
      </c>
      <c r="C547" s="161" t="s">
        <v>1668</v>
      </c>
      <c r="D547" s="162"/>
      <c r="E547" s="162"/>
      <c r="F547" s="162"/>
      <c r="G547" s="471"/>
      <c r="H547" s="849" t="s">
        <v>1016</v>
      </c>
      <c r="I547" s="1084" t="e">
        <f ca="1">IF(IF($I$1&lt;&gt;'GMPP Return'!$F$25,HLOOKUP('GMPP Return'!$C$25,'[5]1617-Q1'!$B$1:$HA$1000,B547,FALSE),INDIRECT("'" &amp; $C$1 &amp; "'!" &amp; C547))="","",IF($I$1&lt;&gt;'GMPP Return'!$F$25,HLOOKUP('GMPP Return'!$C$25,'[5]1617-Q1'!$B$1:$HA$1000,B547,FALSE),INDIRECT("'" &amp; $C$1 &amp; "'!" &amp; C547)))</f>
        <v>#N/A</v>
      </c>
      <c r="J547" s="1085" t="e">
        <f ca="1">IF(IF($J$1&lt;&gt;'GMPP Return'!$F$25,HLOOKUP('GMPP Return'!$C$25,'[5]1617-Q2'!$B$1:$HA$1000,B547,FALSE),INDIRECT("'" &amp; $C$1 &amp; "'!" &amp; C547))="","",IF($J$1&lt;&gt;'GMPP Return'!$F$25,HLOOKUP('GMPP Return'!$C$25,'[5]1617-Q2'!$B$1:$HA$1000,B547,FALSE),INDIRECT("'" &amp; $C$1 &amp; "'!" &amp; C547)))</f>
        <v>#N/A</v>
      </c>
      <c r="K547" s="528">
        <f ca="1">IF(IF($K$1&lt;&gt;'GMPP Return'!$F$25,HLOOKUP('GMPP Return'!$C$25,'[5]1617-Q3'!$B$1:$HA$1000,B547,FALSE),INDIRECT("'" &amp; $C$1 &amp; "'!" &amp; C547))="","",IF($K$1&lt;&gt;'GMPP Return'!$F$25,HLOOKUP('GMPP Return'!$C$25,'[5]1617-Q3'!$B$1:$HA$1000,B547,FALSE),INDIRECT("'" &amp; $C$1 &amp; "'!" &amp; C547)))</f>
        <v>0</v>
      </c>
      <c r="L547" s="529" t="s">
        <v>2711</v>
      </c>
      <c r="M547" s="561"/>
      <c r="N547" s="892" t="e">
        <f t="shared" ca="1" si="8"/>
        <v>#N/A</v>
      </c>
    </row>
    <row r="548" spans="1:14" x14ac:dyDescent="0.25">
      <c r="A548" s="260" t="s">
        <v>1009</v>
      </c>
      <c r="B548" s="161">
        <v>545</v>
      </c>
      <c r="C548" s="161" t="s">
        <v>1669</v>
      </c>
      <c r="D548" s="162"/>
      <c r="E548" s="162"/>
      <c r="F548" s="162"/>
      <c r="G548" s="471"/>
      <c r="H548" s="849" t="s">
        <v>1017</v>
      </c>
      <c r="I548" s="1084" t="e">
        <f ca="1">IF(IF($I$1&lt;&gt;'GMPP Return'!$F$25,HLOOKUP('GMPP Return'!$C$25,'[5]1617-Q1'!$B$1:$HA$1000,B548,FALSE),INDIRECT("'" &amp; $C$1 &amp; "'!" &amp; C548))="","",IF($I$1&lt;&gt;'GMPP Return'!$F$25,HLOOKUP('GMPP Return'!$C$25,'[5]1617-Q1'!$B$1:$HA$1000,B548,FALSE),INDIRECT("'" &amp; $C$1 &amp; "'!" &amp; C548)))</f>
        <v>#N/A</v>
      </c>
      <c r="J548" s="1085" t="e">
        <f ca="1">IF(IF($J$1&lt;&gt;'GMPP Return'!$F$25,HLOOKUP('GMPP Return'!$C$25,'[5]1617-Q2'!$B$1:$HA$1000,B548,FALSE),INDIRECT("'" &amp; $C$1 &amp; "'!" &amp; C548))="","",IF($J$1&lt;&gt;'GMPP Return'!$F$25,HLOOKUP('GMPP Return'!$C$25,'[5]1617-Q2'!$B$1:$HA$1000,B548,FALSE),INDIRECT("'" &amp; $C$1 &amp; "'!" &amp; C548)))</f>
        <v>#N/A</v>
      </c>
      <c r="K548" s="528">
        <f ca="1">IF(IF($K$1&lt;&gt;'GMPP Return'!$F$25,HLOOKUP('GMPP Return'!$C$25,'[5]1617-Q3'!$B$1:$HA$1000,B548,FALSE),INDIRECT("'" &amp; $C$1 &amp; "'!" &amp; C548))="","",IF($K$1&lt;&gt;'GMPP Return'!$F$25,HLOOKUP('GMPP Return'!$C$25,'[5]1617-Q3'!$B$1:$HA$1000,B548,FALSE),INDIRECT("'" &amp; $C$1 &amp; "'!" &amp; C548)))</f>
        <v>0</v>
      </c>
      <c r="L548" s="529" t="s">
        <v>2712</v>
      </c>
      <c r="M548" s="561"/>
      <c r="N548" s="892" t="e">
        <f t="shared" ca="1" si="8"/>
        <v>#N/A</v>
      </c>
    </row>
    <row r="549" spans="1:14" x14ac:dyDescent="0.25">
      <c r="A549" s="260" t="s">
        <v>1010</v>
      </c>
      <c r="B549" s="161">
        <v>546</v>
      </c>
      <c r="C549" s="161" t="s">
        <v>1670</v>
      </c>
      <c r="D549" s="162"/>
      <c r="E549" s="162"/>
      <c r="F549" s="162"/>
      <c r="G549" s="471"/>
      <c r="H549" s="849" t="s">
        <v>1018</v>
      </c>
      <c r="I549" s="1084" t="e">
        <f ca="1">IF(IF($I$1&lt;&gt;'GMPP Return'!$F$25,HLOOKUP('GMPP Return'!$C$25,'[5]1617-Q1'!$B$1:$HA$1000,B549,FALSE),INDIRECT("'" &amp; $C$1 &amp; "'!" &amp; C549))="","",IF($I$1&lt;&gt;'GMPP Return'!$F$25,HLOOKUP('GMPP Return'!$C$25,'[5]1617-Q1'!$B$1:$HA$1000,B549,FALSE),INDIRECT("'" &amp; $C$1 &amp; "'!" &amp; C549)))</f>
        <v>#N/A</v>
      </c>
      <c r="J549" s="1085" t="e">
        <f ca="1">IF(IF($J$1&lt;&gt;'GMPP Return'!$F$25,HLOOKUP('GMPP Return'!$C$25,'[5]1617-Q2'!$B$1:$HA$1000,B549,FALSE),INDIRECT("'" &amp; $C$1 &amp; "'!" &amp; C549))="","",IF($J$1&lt;&gt;'GMPP Return'!$F$25,HLOOKUP('GMPP Return'!$C$25,'[5]1617-Q2'!$B$1:$HA$1000,B549,FALSE),INDIRECT("'" &amp; $C$1 &amp; "'!" &amp; C549)))</f>
        <v>#N/A</v>
      </c>
      <c r="K549" s="528">
        <f ca="1">IF(IF($K$1&lt;&gt;'GMPP Return'!$F$25,HLOOKUP('GMPP Return'!$C$25,'[5]1617-Q3'!$B$1:$HA$1000,B549,FALSE),INDIRECT("'" &amp; $C$1 &amp; "'!" &amp; C549))="","",IF($K$1&lt;&gt;'GMPP Return'!$F$25,HLOOKUP('GMPP Return'!$C$25,'[5]1617-Q3'!$B$1:$HA$1000,B549,FALSE),INDIRECT("'" &amp; $C$1 &amp; "'!" &amp; C549)))</f>
        <v>0</v>
      </c>
      <c r="L549" s="529" t="s">
        <v>2713</v>
      </c>
      <c r="M549" s="561"/>
      <c r="N549" s="892" t="e">
        <f t="shared" ca="1" si="8"/>
        <v>#N/A</v>
      </c>
    </row>
    <row r="550" spans="1:14" x14ac:dyDescent="0.25">
      <c r="A550" s="260" t="s">
        <v>1011</v>
      </c>
      <c r="B550" s="161">
        <v>547</v>
      </c>
      <c r="C550" s="161" t="s">
        <v>1671</v>
      </c>
      <c r="D550" s="162"/>
      <c r="E550" s="162"/>
      <c r="F550" s="162"/>
      <c r="G550" s="471"/>
      <c r="H550" s="849" t="s">
        <v>1019</v>
      </c>
      <c r="I550" s="1084" t="e">
        <f ca="1">IF(IF($I$1&lt;&gt;'GMPP Return'!$F$25,HLOOKUP('GMPP Return'!$C$25,'[5]1617-Q1'!$B$1:$HA$1000,B550,FALSE),INDIRECT("'" &amp; $C$1 &amp; "'!" &amp; C550))="","",IF($I$1&lt;&gt;'GMPP Return'!$F$25,HLOOKUP('GMPP Return'!$C$25,'[5]1617-Q1'!$B$1:$HA$1000,B550,FALSE),INDIRECT("'" &amp; $C$1 &amp; "'!" &amp; C550)))</f>
        <v>#N/A</v>
      </c>
      <c r="J550" s="1085" t="e">
        <f ca="1">IF(IF($J$1&lt;&gt;'GMPP Return'!$F$25,HLOOKUP('GMPP Return'!$C$25,'[5]1617-Q2'!$B$1:$HA$1000,B550,FALSE),INDIRECT("'" &amp; $C$1 &amp; "'!" &amp; C550))="","",IF($J$1&lt;&gt;'GMPP Return'!$F$25,HLOOKUP('GMPP Return'!$C$25,'[5]1617-Q2'!$B$1:$HA$1000,B550,FALSE),INDIRECT("'" &amp; $C$1 &amp; "'!" &amp; C550)))</f>
        <v>#N/A</v>
      </c>
      <c r="K550" s="528">
        <f ca="1">IF(IF($K$1&lt;&gt;'GMPP Return'!$F$25,HLOOKUP('GMPP Return'!$C$25,'[5]1617-Q3'!$B$1:$HA$1000,B550,FALSE),INDIRECT("'" &amp; $C$1 &amp; "'!" &amp; C550))="","",IF($K$1&lt;&gt;'GMPP Return'!$F$25,HLOOKUP('GMPP Return'!$C$25,'[5]1617-Q3'!$B$1:$HA$1000,B550,FALSE),INDIRECT("'" &amp; $C$1 &amp; "'!" &amp; C550)))</f>
        <v>0</v>
      </c>
      <c r="L550" s="529" t="s">
        <v>2714</v>
      </c>
      <c r="M550" s="561"/>
      <c r="N550" s="892" t="e">
        <f t="shared" ca="1" si="8"/>
        <v>#N/A</v>
      </c>
    </row>
    <row r="551" spans="1:14" x14ac:dyDescent="0.25">
      <c r="A551" s="260" t="s">
        <v>1012</v>
      </c>
      <c r="B551" s="161">
        <v>548</v>
      </c>
      <c r="C551" s="161" t="s">
        <v>1672</v>
      </c>
      <c r="D551" s="162"/>
      <c r="E551" s="162"/>
      <c r="F551" s="162"/>
      <c r="G551" s="471"/>
      <c r="H551" s="849" t="s">
        <v>1020</v>
      </c>
      <c r="I551" s="1084" t="e">
        <f ca="1">IF(IF($I$1&lt;&gt;'GMPP Return'!$F$25,HLOOKUP('GMPP Return'!$C$25,'[5]1617-Q1'!$B$1:$HA$1000,B551,FALSE),INDIRECT("'" &amp; $C$1 &amp; "'!" &amp; C551))="","",IF($I$1&lt;&gt;'GMPP Return'!$F$25,HLOOKUP('GMPP Return'!$C$25,'[5]1617-Q1'!$B$1:$HA$1000,B551,FALSE),INDIRECT("'" &amp; $C$1 &amp; "'!" &amp; C551)))</f>
        <v>#N/A</v>
      </c>
      <c r="J551" s="1085" t="e">
        <f ca="1">IF(IF($J$1&lt;&gt;'GMPP Return'!$F$25,HLOOKUP('GMPP Return'!$C$25,'[5]1617-Q2'!$B$1:$HA$1000,B551,FALSE),INDIRECT("'" &amp; $C$1 &amp; "'!" &amp; C551))="","",IF($J$1&lt;&gt;'GMPP Return'!$F$25,HLOOKUP('GMPP Return'!$C$25,'[5]1617-Q2'!$B$1:$HA$1000,B551,FALSE),INDIRECT("'" &amp; $C$1 &amp; "'!" &amp; C551)))</f>
        <v>#N/A</v>
      </c>
      <c r="K551" s="528">
        <f ca="1">IF(IF($K$1&lt;&gt;'GMPP Return'!$F$25,HLOOKUP('GMPP Return'!$C$25,'[5]1617-Q3'!$B$1:$HA$1000,B551,FALSE),INDIRECT("'" &amp; $C$1 &amp; "'!" &amp; C551))="","",IF($K$1&lt;&gt;'GMPP Return'!$F$25,HLOOKUP('GMPP Return'!$C$25,'[5]1617-Q3'!$B$1:$HA$1000,B551,FALSE),INDIRECT("'" &amp; $C$1 &amp; "'!" &amp; C551)))</f>
        <v>0</v>
      </c>
      <c r="L551" s="529" t="s">
        <v>2715</v>
      </c>
      <c r="M551" s="561"/>
      <c r="N551" s="892" t="e">
        <f t="shared" ca="1" si="8"/>
        <v>#N/A</v>
      </c>
    </row>
    <row r="552" spans="1:14" x14ac:dyDescent="0.25">
      <c r="A552" s="260" t="s">
        <v>1013</v>
      </c>
      <c r="B552" s="161">
        <v>549</v>
      </c>
      <c r="C552" s="161" t="s">
        <v>1673</v>
      </c>
      <c r="D552" s="162"/>
      <c r="E552" s="162"/>
      <c r="F552" s="162"/>
      <c r="G552" s="471"/>
      <c r="H552" s="849" t="s">
        <v>1021</v>
      </c>
      <c r="I552" s="1084" t="e">
        <f ca="1">IF(IF($I$1&lt;&gt;'GMPP Return'!$F$25,HLOOKUP('GMPP Return'!$C$25,'[5]1617-Q1'!$B$1:$HA$1000,B552,FALSE),INDIRECT("'" &amp; $C$1 &amp; "'!" &amp; C552))="","",IF($I$1&lt;&gt;'GMPP Return'!$F$25,HLOOKUP('GMPP Return'!$C$25,'[5]1617-Q1'!$B$1:$HA$1000,B552,FALSE),INDIRECT("'" &amp; $C$1 &amp; "'!" &amp; C552)))</f>
        <v>#N/A</v>
      </c>
      <c r="J552" s="1085" t="e">
        <f ca="1">IF(IF($J$1&lt;&gt;'GMPP Return'!$F$25,HLOOKUP('GMPP Return'!$C$25,'[5]1617-Q2'!$B$1:$HA$1000,B552,FALSE),INDIRECT("'" &amp; $C$1 &amp; "'!" &amp; C552))="","",IF($J$1&lt;&gt;'GMPP Return'!$F$25,HLOOKUP('GMPP Return'!$C$25,'[5]1617-Q2'!$B$1:$HA$1000,B552,FALSE),INDIRECT("'" &amp; $C$1 &amp; "'!" &amp; C552)))</f>
        <v>#N/A</v>
      </c>
      <c r="K552" s="528">
        <f ca="1">IF(IF($K$1&lt;&gt;'GMPP Return'!$F$25,HLOOKUP('GMPP Return'!$C$25,'[5]1617-Q3'!$B$1:$HA$1000,B552,FALSE),INDIRECT("'" &amp; $C$1 &amp; "'!" &amp; C552))="","",IF($K$1&lt;&gt;'GMPP Return'!$F$25,HLOOKUP('GMPP Return'!$C$25,'[5]1617-Q3'!$B$1:$HA$1000,B552,FALSE),INDIRECT("'" &amp; $C$1 &amp; "'!" &amp; C552)))</f>
        <v>0</v>
      </c>
      <c r="L552" s="529" t="s">
        <v>2716</v>
      </c>
      <c r="M552" s="561"/>
      <c r="N552" s="892" t="e">
        <f t="shared" ca="1" si="8"/>
        <v>#N/A</v>
      </c>
    </row>
    <row r="553" spans="1:14" x14ac:dyDescent="0.25">
      <c r="A553" s="260" t="s">
        <v>1014</v>
      </c>
      <c r="B553" s="161">
        <v>550</v>
      </c>
      <c r="C553" s="161" t="s">
        <v>1674</v>
      </c>
      <c r="D553" s="162"/>
      <c r="E553" s="162"/>
      <c r="F553" s="162"/>
      <c r="G553" s="471"/>
      <c r="H553" s="849" t="s">
        <v>1022</v>
      </c>
      <c r="I553" s="1084" t="e">
        <f ca="1">IF(IF($I$1&lt;&gt;'GMPP Return'!$F$25,HLOOKUP('GMPP Return'!$C$25,'[5]1617-Q1'!$B$1:$HA$1000,B553,FALSE),INDIRECT("'" &amp; $C$1 &amp; "'!" &amp; C553))="","",IF($I$1&lt;&gt;'GMPP Return'!$F$25,HLOOKUP('GMPP Return'!$C$25,'[5]1617-Q1'!$B$1:$HA$1000,B553,FALSE),INDIRECT("'" &amp; $C$1 &amp; "'!" &amp; C553)))</f>
        <v>#N/A</v>
      </c>
      <c r="J553" s="1085" t="e">
        <f ca="1">IF(IF($J$1&lt;&gt;'GMPP Return'!$F$25,HLOOKUP('GMPP Return'!$C$25,'[5]1617-Q2'!$B$1:$HA$1000,B553,FALSE),INDIRECT("'" &amp; $C$1 &amp; "'!" &amp; C553))="","",IF($J$1&lt;&gt;'GMPP Return'!$F$25,HLOOKUP('GMPP Return'!$C$25,'[5]1617-Q2'!$B$1:$HA$1000,B553,FALSE),INDIRECT("'" &amp; $C$1 &amp; "'!" &amp; C553)))</f>
        <v>#N/A</v>
      </c>
      <c r="K553" s="528">
        <f ca="1">IF(IF($K$1&lt;&gt;'GMPP Return'!$F$25,HLOOKUP('GMPP Return'!$C$25,'[5]1617-Q3'!$B$1:$HA$1000,B553,FALSE),INDIRECT("'" &amp; $C$1 &amp; "'!" &amp; C553))="","",IF($K$1&lt;&gt;'GMPP Return'!$F$25,HLOOKUP('GMPP Return'!$C$25,'[5]1617-Q3'!$B$1:$HA$1000,B553,FALSE),INDIRECT("'" &amp; $C$1 &amp; "'!" &amp; C553)))</f>
        <v>0</v>
      </c>
      <c r="L553" s="529" t="s">
        <v>2717</v>
      </c>
      <c r="M553" s="561"/>
      <c r="N553" s="892" t="e">
        <f t="shared" ca="1" si="8"/>
        <v>#N/A</v>
      </c>
    </row>
    <row r="554" spans="1:14" x14ac:dyDescent="0.25">
      <c r="A554" s="261" t="s">
        <v>1015</v>
      </c>
      <c r="B554" s="161">
        <v>551</v>
      </c>
      <c r="C554" s="161" t="s">
        <v>1675</v>
      </c>
      <c r="D554" s="162"/>
      <c r="E554" s="162"/>
      <c r="F554" s="162"/>
      <c r="G554" s="471"/>
      <c r="H554" s="849" t="s">
        <v>1023</v>
      </c>
      <c r="I554" s="1084" t="e">
        <f ca="1">IF(IF($I$1&lt;&gt;'GMPP Return'!$F$25,HLOOKUP('GMPP Return'!$C$25,'[5]1617-Q1'!$B$1:$HA$1000,B554,FALSE),INDIRECT("'" &amp; $C$1 &amp; "'!" &amp; C554))="","",IF($I$1&lt;&gt;'GMPP Return'!$F$25,HLOOKUP('GMPP Return'!$C$25,'[5]1617-Q1'!$B$1:$HA$1000,B554,FALSE),INDIRECT("'" &amp; $C$1 &amp; "'!" &amp; C554)))</f>
        <v>#N/A</v>
      </c>
      <c r="J554" s="1085" t="e">
        <f ca="1">IF(IF($J$1&lt;&gt;'GMPP Return'!$F$25,HLOOKUP('GMPP Return'!$C$25,'[5]1617-Q2'!$B$1:$HA$1000,B554,FALSE),INDIRECT("'" &amp; $C$1 &amp; "'!" &amp; C554))="","",IF($J$1&lt;&gt;'GMPP Return'!$F$25,HLOOKUP('GMPP Return'!$C$25,'[5]1617-Q2'!$B$1:$HA$1000,B554,FALSE),INDIRECT("'" &amp; $C$1 &amp; "'!" &amp; C554)))</f>
        <v>#N/A</v>
      </c>
      <c r="K554" s="528">
        <f ca="1">IF(IF($K$1&lt;&gt;'GMPP Return'!$F$25,HLOOKUP('GMPP Return'!$C$25,'[5]1617-Q3'!$B$1:$HA$1000,B554,FALSE),INDIRECT("'" &amp; $C$1 &amp; "'!" &amp; C554))="","",IF($K$1&lt;&gt;'GMPP Return'!$F$25,HLOOKUP('GMPP Return'!$C$25,'[5]1617-Q3'!$B$1:$HA$1000,B554,FALSE),INDIRECT("'" &amp; $C$1 &amp; "'!" &amp; C554)))</f>
        <v>0</v>
      </c>
      <c r="L554" s="529" t="s">
        <v>2718</v>
      </c>
      <c r="M554" s="561"/>
      <c r="N554" s="892" t="e">
        <f t="shared" ca="1" si="8"/>
        <v>#N/A</v>
      </c>
    </row>
    <row r="555" spans="1:14" x14ac:dyDescent="0.25">
      <c r="A555" s="261" t="s">
        <v>1016</v>
      </c>
      <c r="B555" s="161">
        <v>552</v>
      </c>
      <c r="C555" s="161" t="s">
        <v>1676</v>
      </c>
      <c r="D555" s="162"/>
      <c r="E555" s="162"/>
      <c r="F555" s="162"/>
      <c r="G555" s="471"/>
      <c r="H555" s="849" t="s">
        <v>1024</v>
      </c>
      <c r="I555" s="1084" t="e">
        <f ca="1">IF(IF($I$1&lt;&gt;'GMPP Return'!$F$25,HLOOKUP('GMPP Return'!$C$25,'[5]1617-Q1'!$B$1:$HA$1000,B555,FALSE),INDIRECT("'" &amp; $C$1 &amp; "'!" &amp; C555))="","",IF($I$1&lt;&gt;'GMPP Return'!$F$25,HLOOKUP('GMPP Return'!$C$25,'[5]1617-Q1'!$B$1:$HA$1000,B555,FALSE),INDIRECT("'" &amp; $C$1 &amp; "'!" &amp; C555)))</f>
        <v>#N/A</v>
      </c>
      <c r="J555" s="1085" t="e">
        <f ca="1">IF(IF($J$1&lt;&gt;'GMPP Return'!$F$25,HLOOKUP('GMPP Return'!$C$25,'[5]1617-Q2'!$B$1:$HA$1000,B555,FALSE),INDIRECT("'" &amp; $C$1 &amp; "'!" &amp; C555))="","",IF($J$1&lt;&gt;'GMPP Return'!$F$25,HLOOKUP('GMPP Return'!$C$25,'[5]1617-Q2'!$B$1:$HA$1000,B555,FALSE),INDIRECT("'" &amp; $C$1 &amp; "'!" &amp; C555)))</f>
        <v>#N/A</v>
      </c>
      <c r="K555" s="528">
        <f ca="1">IF(IF($K$1&lt;&gt;'GMPP Return'!$F$25,HLOOKUP('GMPP Return'!$C$25,'[5]1617-Q3'!$B$1:$HA$1000,B555,FALSE),INDIRECT("'" &amp; $C$1 &amp; "'!" &amp; C555))="","",IF($K$1&lt;&gt;'GMPP Return'!$F$25,HLOOKUP('GMPP Return'!$C$25,'[5]1617-Q3'!$B$1:$HA$1000,B555,FALSE),INDIRECT("'" &amp; $C$1 &amp; "'!" &amp; C555)))</f>
        <v>0</v>
      </c>
      <c r="L555" s="529" t="s">
        <v>2719</v>
      </c>
      <c r="M555" s="561"/>
      <c r="N555" s="892" t="e">
        <f t="shared" ca="1" si="8"/>
        <v>#N/A</v>
      </c>
    </row>
    <row r="556" spans="1:14" x14ac:dyDescent="0.25">
      <c r="A556" s="261" t="s">
        <v>1017</v>
      </c>
      <c r="B556" s="161">
        <v>553</v>
      </c>
      <c r="C556" s="161" t="s">
        <v>1677</v>
      </c>
      <c r="D556" s="162"/>
      <c r="E556" s="162"/>
      <c r="F556" s="162"/>
      <c r="G556" s="471"/>
      <c r="H556" s="849" t="s">
        <v>1025</v>
      </c>
      <c r="I556" s="1084" t="e">
        <f ca="1">IF(IF($I$1&lt;&gt;'GMPP Return'!$F$25,HLOOKUP('GMPP Return'!$C$25,'[5]1617-Q1'!$B$1:$HA$1000,B556,FALSE),INDIRECT("'" &amp; $C$1 &amp; "'!" &amp; C556))="","",IF($I$1&lt;&gt;'GMPP Return'!$F$25,HLOOKUP('GMPP Return'!$C$25,'[5]1617-Q1'!$B$1:$HA$1000,B556,FALSE),INDIRECT("'" &amp; $C$1 &amp; "'!" &amp; C556)))</f>
        <v>#N/A</v>
      </c>
      <c r="J556" s="1085" t="e">
        <f ca="1">IF(IF($J$1&lt;&gt;'GMPP Return'!$F$25,HLOOKUP('GMPP Return'!$C$25,'[5]1617-Q2'!$B$1:$HA$1000,B556,FALSE),INDIRECT("'" &amp; $C$1 &amp; "'!" &amp; C556))="","",IF($J$1&lt;&gt;'GMPP Return'!$F$25,HLOOKUP('GMPP Return'!$C$25,'[5]1617-Q2'!$B$1:$HA$1000,B556,FALSE),INDIRECT("'" &amp; $C$1 &amp; "'!" &amp; C556)))</f>
        <v>#N/A</v>
      </c>
      <c r="K556" s="528">
        <f ca="1">IF(IF($K$1&lt;&gt;'GMPP Return'!$F$25,HLOOKUP('GMPP Return'!$C$25,'[5]1617-Q3'!$B$1:$HA$1000,B556,FALSE),INDIRECT("'" &amp; $C$1 &amp; "'!" &amp; C556))="","",IF($K$1&lt;&gt;'GMPP Return'!$F$25,HLOOKUP('GMPP Return'!$C$25,'[5]1617-Q3'!$B$1:$HA$1000,B556,FALSE),INDIRECT("'" &amp; $C$1 &amp; "'!" &amp; C556)))</f>
        <v>0</v>
      </c>
      <c r="L556" s="529" t="s">
        <v>2720</v>
      </c>
      <c r="M556" s="561"/>
      <c r="N556" s="892" t="e">
        <f t="shared" ca="1" si="8"/>
        <v>#N/A</v>
      </c>
    </row>
    <row r="557" spans="1:14" x14ac:dyDescent="0.25">
      <c r="A557" s="261" t="s">
        <v>1018</v>
      </c>
      <c r="B557" s="161">
        <v>554</v>
      </c>
      <c r="C557" s="161" t="s">
        <v>1678</v>
      </c>
      <c r="D557" s="162"/>
      <c r="E557" s="162"/>
      <c r="F557" s="162"/>
      <c r="G557" s="471"/>
      <c r="H557" s="849" t="s">
        <v>1026</v>
      </c>
      <c r="I557" s="1084" t="e">
        <f ca="1">IF(IF($I$1&lt;&gt;'GMPP Return'!$F$25,HLOOKUP('GMPP Return'!$C$25,'[5]1617-Q1'!$B$1:$HA$1000,B557,FALSE),INDIRECT("'" &amp; $C$1 &amp; "'!" &amp; C557))="","",IF($I$1&lt;&gt;'GMPP Return'!$F$25,HLOOKUP('GMPP Return'!$C$25,'[5]1617-Q1'!$B$1:$HA$1000,B557,FALSE),INDIRECT("'" &amp; $C$1 &amp; "'!" &amp; C557)))</f>
        <v>#N/A</v>
      </c>
      <c r="J557" s="1085" t="e">
        <f ca="1">IF(IF($J$1&lt;&gt;'GMPP Return'!$F$25,HLOOKUP('GMPP Return'!$C$25,'[5]1617-Q2'!$B$1:$HA$1000,B557,FALSE),INDIRECT("'" &amp; $C$1 &amp; "'!" &amp; C557))="","",IF($J$1&lt;&gt;'GMPP Return'!$F$25,HLOOKUP('GMPP Return'!$C$25,'[5]1617-Q2'!$B$1:$HA$1000,B557,FALSE),INDIRECT("'" &amp; $C$1 &amp; "'!" &amp; C557)))</f>
        <v>#N/A</v>
      </c>
      <c r="K557" s="528">
        <f ca="1">IF(IF($K$1&lt;&gt;'GMPP Return'!$F$25,HLOOKUP('GMPP Return'!$C$25,'[5]1617-Q3'!$B$1:$HA$1000,B557,FALSE),INDIRECT("'" &amp; $C$1 &amp; "'!" &amp; C557))="","",IF($K$1&lt;&gt;'GMPP Return'!$F$25,HLOOKUP('GMPP Return'!$C$25,'[5]1617-Q3'!$B$1:$HA$1000,B557,FALSE),INDIRECT("'" &amp; $C$1 &amp; "'!" &amp; C557)))</f>
        <v>0</v>
      </c>
      <c r="L557" s="529" t="s">
        <v>2721</v>
      </c>
      <c r="M557" s="561"/>
      <c r="N557" s="892" t="e">
        <f t="shared" ca="1" si="8"/>
        <v>#N/A</v>
      </c>
    </row>
    <row r="558" spans="1:14" x14ac:dyDescent="0.25">
      <c r="A558" s="261" t="s">
        <v>1019</v>
      </c>
      <c r="B558" s="161">
        <v>555</v>
      </c>
      <c r="C558" s="161" t="s">
        <v>1679</v>
      </c>
      <c r="D558" s="162"/>
      <c r="E558" s="162"/>
      <c r="F558" s="162"/>
      <c r="G558" s="471"/>
      <c r="H558" s="849" t="s">
        <v>1027</v>
      </c>
      <c r="I558" s="1084" t="e">
        <f ca="1">IF(IF($I$1&lt;&gt;'GMPP Return'!$F$25,HLOOKUP('GMPP Return'!$C$25,'[5]1617-Q1'!$B$1:$HA$1000,B558,FALSE),INDIRECT("'" &amp; $C$1 &amp; "'!" &amp; C558))="","",IF($I$1&lt;&gt;'GMPP Return'!$F$25,HLOOKUP('GMPP Return'!$C$25,'[5]1617-Q1'!$B$1:$HA$1000,B558,FALSE),INDIRECT("'" &amp; $C$1 &amp; "'!" &amp; C558)))</f>
        <v>#N/A</v>
      </c>
      <c r="J558" s="1085" t="e">
        <f ca="1">IF(IF($J$1&lt;&gt;'GMPP Return'!$F$25,HLOOKUP('GMPP Return'!$C$25,'[5]1617-Q2'!$B$1:$HA$1000,B558,FALSE),INDIRECT("'" &amp; $C$1 &amp; "'!" &amp; C558))="","",IF($J$1&lt;&gt;'GMPP Return'!$F$25,HLOOKUP('GMPP Return'!$C$25,'[5]1617-Q2'!$B$1:$HA$1000,B558,FALSE),INDIRECT("'" &amp; $C$1 &amp; "'!" &amp; C558)))</f>
        <v>#N/A</v>
      </c>
      <c r="K558" s="528">
        <f ca="1">IF(IF($K$1&lt;&gt;'GMPP Return'!$F$25,HLOOKUP('GMPP Return'!$C$25,'[5]1617-Q3'!$B$1:$HA$1000,B558,FALSE),INDIRECT("'" &amp; $C$1 &amp; "'!" &amp; C558))="","",IF($K$1&lt;&gt;'GMPP Return'!$F$25,HLOOKUP('GMPP Return'!$C$25,'[5]1617-Q3'!$B$1:$HA$1000,B558,FALSE),INDIRECT("'" &amp; $C$1 &amp; "'!" &amp; C558)))</f>
        <v>0</v>
      </c>
      <c r="L558" s="529" t="s">
        <v>2722</v>
      </c>
      <c r="M558" s="561"/>
      <c r="N558" s="892" t="e">
        <f t="shared" ca="1" si="8"/>
        <v>#N/A</v>
      </c>
    </row>
    <row r="559" spans="1:14" x14ac:dyDescent="0.25">
      <c r="A559" s="261" t="s">
        <v>1020</v>
      </c>
      <c r="B559" s="161">
        <v>556</v>
      </c>
      <c r="C559" s="161" t="s">
        <v>1680</v>
      </c>
      <c r="D559" s="162"/>
      <c r="E559" s="162"/>
      <c r="F559" s="162"/>
      <c r="G559" s="471"/>
      <c r="H559" s="849" t="s">
        <v>1028</v>
      </c>
      <c r="I559" s="1084" t="e">
        <f ca="1">IF(IF($I$1&lt;&gt;'GMPP Return'!$F$25,HLOOKUP('GMPP Return'!$C$25,'[5]1617-Q1'!$B$1:$HA$1000,B559,FALSE),INDIRECT("'" &amp; $C$1 &amp; "'!" &amp; C559))="","",IF($I$1&lt;&gt;'GMPP Return'!$F$25,HLOOKUP('GMPP Return'!$C$25,'[5]1617-Q1'!$B$1:$HA$1000,B559,FALSE),INDIRECT("'" &amp; $C$1 &amp; "'!" &amp; C559)))</f>
        <v>#N/A</v>
      </c>
      <c r="J559" s="1085" t="e">
        <f ca="1">IF(IF($J$1&lt;&gt;'GMPP Return'!$F$25,HLOOKUP('GMPP Return'!$C$25,'[5]1617-Q2'!$B$1:$HA$1000,B559,FALSE),INDIRECT("'" &amp; $C$1 &amp; "'!" &amp; C559))="","",IF($J$1&lt;&gt;'GMPP Return'!$F$25,HLOOKUP('GMPP Return'!$C$25,'[5]1617-Q2'!$B$1:$HA$1000,B559,FALSE),INDIRECT("'" &amp; $C$1 &amp; "'!" &amp; C559)))</f>
        <v>#N/A</v>
      </c>
      <c r="K559" s="528">
        <f ca="1">IF(IF($K$1&lt;&gt;'GMPP Return'!$F$25,HLOOKUP('GMPP Return'!$C$25,'[5]1617-Q3'!$B$1:$HA$1000,B559,FALSE),INDIRECT("'" &amp; $C$1 &amp; "'!" &amp; C559))="","",IF($K$1&lt;&gt;'GMPP Return'!$F$25,HLOOKUP('GMPP Return'!$C$25,'[5]1617-Q3'!$B$1:$HA$1000,B559,FALSE),INDIRECT("'" &amp; $C$1 &amp; "'!" &amp; C559)))</f>
        <v>0</v>
      </c>
      <c r="L559" s="529" t="s">
        <v>2723</v>
      </c>
      <c r="M559" s="561"/>
      <c r="N559" s="892" t="e">
        <f t="shared" ca="1" si="8"/>
        <v>#N/A</v>
      </c>
    </row>
    <row r="560" spans="1:14" x14ac:dyDescent="0.25">
      <c r="A560" s="261" t="s">
        <v>1021</v>
      </c>
      <c r="B560" s="161">
        <v>557</v>
      </c>
      <c r="C560" s="161" t="s">
        <v>1681</v>
      </c>
      <c r="D560" s="162"/>
      <c r="E560" s="162"/>
      <c r="F560" s="162"/>
      <c r="G560" s="471"/>
      <c r="H560" s="849" t="s">
        <v>1029</v>
      </c>
      <c r="I560" s="1084" t="e">
        <f ca="1">IF(IF($I$1&lt;&gt;'GMPP Return'!$F$25,HLOOKUP('GMPP Return'!$C$25,'[5]1617-Q1'!$B$1:$HA$1000,B560,FALSE),INDIRECT("'" &amp; $C$1 &amp; "'!" &amp; C560))="","",IF($I$1&lt;&gt;'GMPP Return'!$F$25,HLOOKUP('GMPP Return'!$C$25,'[5]1617-Q1'!$B$1:$HA$1000,B560,FALSE),INDIRECT("'" &amp; $C$1 &amp; "'!" &amp; C560)))</f>
        <v>#N/A</v>
      </c>
      <c r="J560" s="1085" t="e">
        <f ca="1">IF(IF($J$1&lt;&gt;'GMPP Return'!$F$25,HLOOKUP('GMPP Return'!$C$25,'[5]1617-Q2'!$B$1:$HA$1000,B560,FALSE),INDIRECT("'" &amp; $C$1 &amp; "'!" &amp; C560))="","",IF($J$1&lt;&gt;'GMPP Return'!$F$25,HLOOKUP('GMPP Return'!$C$25,'[5]1617-Q2'!$B$1:$HA$1000,B560,FALSE),INDIRECT("'" &amp; $C$1 &amp; "'!" &amp; C560)))</f>
        <v>#N/A</v>
      </c>
      <c r="K560" s="528">
        <f ca="1">IF(IF($K$1&lt;&gt;'GMPP Return'!$F$25,HLOOKUP('GMPP Return'!$C$25,'[5]1617-Q3'!$B$1:$HA$1000,B560,FALSE),INDIRECT("'" &amp; $C$1 &amp; "'!" &amp; C560))="","",IF($K$1&lt;&gt;'GMPP Return'!$F$25,HLOOKUP('GMPP Return'!$C$25,'[5]1617-Q3'!$B$1:$HA$1000,B560,FALSE),INDIRECT("'" &amp; $C$1 &amp; "'!" &amp; C560)))</f>
        <v>0</v>
      </c>
      <c r="L560" s="529" t="s">
        <v>2724</v>
      </c>
      <c r="M560" s="561"/>
      <c r="N560" s="892" t="e">
        <f t="shared" ca="1" si="8"/>
        <v>#N/A</v>
      </c>
    </row>
    <row r="561" spans="1:14" x14ac:dyDescent="0.25">
      <c r="A561" s="261" t="s">
        <v>1022</v>
      </c>
      <c r="B561" s="161">
        <v>558</v>
      </c>
      <c r="C561" s="161" t="s">
        <v>1682</v>
      </c>
      <c r="D561" s="162"/>
      <c r="E561" s="162"/>
      <c r="F561" s="162"/>
      <c r="G561" s="471"/>
      <c r="H561" s="849" t="s">
        <v>1030</v>
      </c>
      <c r="I561" s="1084" t="e">
        <f ca="1">IF(IF($I$1&lt;&gt;'GMPP Return'!$F$25,HLOOKUP('GMPP Return'!$C$25,'[5]1617-Q1'!$B$1:$HA$1000,B561,FALSE),INDIRECT("'" &amp; $C$1 &amp; "'!" &amp; C561))="","",IF($I$1&lt;&gt;'GMPP Return'!$F$25,HLOOKUP('GMPP Return'!$C$25,'[5]1617-Q1'!$B$1:$HA$1000,B561,FALSE),INDIRECT("'" &amp; $C$1 &amp; "'!" &amp; C561)))</f>
        <v>#N/A</v>
      </c>
      <c r="J561" s="1085" t="e">
        <f ca="1">IF(IF($J$1&lt;&gt;'GMPP Return'!$F$25,HLOOKUP('GMPP Return'!$C$25,'[5]1617-Q2'!$B$1:$HA$1000,B561,FALSE),INDIRECT("'" &amp; $C$1 &amp; "'!" &amp; C561))="","",IF($J$1&lt;&gt;'GMPP Return'!$F$25,HLOOKUP('GMPP Return'!$C$25,'[5]1617-Q2'!$B$1:$HA$1000,B561,FALSE),INDIRECT("'" &amp; $C$1 &amp; "'!" &amp; C561)))</f>
        <v>#N/A</v>
      </c>
      <c r="K561" s="528">
        <f ca="1">IF(IF($K$1&lt;&gt;'GMPP Return'!$F$25,HLOOKUP('GMPP Return'!$C$25,'[5]1617-Q3'!$B$1:$HA$1000,B561,FALSE),INDIRECT("'" &amp; $C$1 &amp; "'!" &amp; C561))="","",IF($K$1&lt;&gt;'GMPP Return'!$F$25,HLOOKUP('GMPP Return'!$C$25,'[5]1617-Q3'!$B$1:$HA$1000,B561,FALSE),INDIRECT("'" &amp; $C$1 &amp; "'!" &amp; C561)))</f>
        <v>0</v>
      </c>
      <c r="L561" s="529" t="s">
        <v>2725</v>
      </c>
      <c r="M561" s="561"/>
      <c r="N561" s="892" t="e">
        <f t="shared" ca="1" si="8"/>
        <v>#N/A</v>
      </c>
    </row>
    <row r="562" spans="1:14" x14ac:dyDescent="0.25">
      <c r="A562" s="260" t="s">
        <v>1023</v>
      </c>
      <c r="B562" s="161">
        <v>559</v>
      </c>
      <c r="C562" s="161" t="s">
        <v>1683</v>
      </c>
      <c r="D562" s="162"/>
      <c r="E562" s="162"/>
      <c r="F562" s="162"/>
      <c r="G562" s="471"/>
      <c r="H562" s="849" t="s">
        <v>1031</v>
      </c>
      <c r="I562" s="1084" t="e">
        <f ca="1">IF(IF($I$1&lt;&gt;'GMPP Return'!$F$25,HLOOKUP('GMPP Return'!$C$25,'[5]1617-Q1'!$B$1:$HA$1000,B562,FALSE),INDIRECT("'" &amp; $C$1 &amp; "'!" &amp; C562))="","",IF($I$1&lt;&gt;'GMPP Return'!$F$25,HLOOKUP('GMPP Return'!$C$25,'[5]1617-Q1'!$B$1:$HA$1000,B562,FALSE),INDIRECT("'" &amp; $C$1 &amp; "'!" &amp; C562)))</f>
        <v>#N/A</v>
      </c>
      <c r="J562" s="1085" t="e">
        <f ca="1">IF(IF($J$1&lt;&gt;'GMPP Return'!$F$25,HLOOKUP('GMPP Return'!$C$25,'[5]1617-Q2'!$B$1:$HA$1000,B562,FALSE),INDIRECT("'" &amp; $C$1 &amp; "'!" &amp; C562))="","",IF($J$1&lt;&gt;'GMPP Return'!$F$25,HLOOKUP('GMPP Return'!$C$25,'[5]1617-Q2'!$B$1:$HA$1000,B562,FALSE),INDIRECT("'" &amp; $C$1 &amp; "'!" &amp; C562)))</f>
        <v>#N/A</v>
      </c>
      <c r="K562" s="528">
        <f ca="1">IF(IF($K$1&lt;&gt;'GMPP Return'!$F$25,HLOOKUP('GMPP Return'!$C$25,'[5]1617-Q3'!$B$1:$HA$1000,B562,FALSE),INDIRECT("'" &amp; $C$1 &amp; "'!" &amp; C562))="","",IF($K$1&lt;&gt;'GMPP Return'!$F$25,HLOOKUP('GMPP Return'!$C$25,'[5]1617-Q3'!$B$1:$HA$1000,B562,FALSE),INDIRECT("'" &amp; $C$1 &amp; "'!" &amp; C562)))</f>
        <v>0</v>
      </c>
      <c r="L562" s="529" t="s">
        <v>2726</v>
      </c>
      <c r="M562" s="561"/>
      <c r="N562" s="892" t="e">
        <f t="shared" ca="1" si="8"/>
        <v>#N/A</v>
      </c>
    </row>
    <row r="563" spans="1:14" x14ac:dyDescent="0.25">
      <c r="A563" s="260" t="s">
        <v>1024</v>
      </c>
      <c r="B563" s="161">
        <v>560</v>
      </c>
      <c r="C563" s="161" t="s">
        <v>1684</v>
      </c>
      <c r="D563" s="162"/>
      <c r="E563" s="162"/>
      <c r="F563" s="162"/>
      <c r="G563" s="471"/>
      <c r="H563" s="849" t="s">
        <v>1032</v>
      </c>
      <c r="I563" s="1084" t="e">
        <f ca="1">IF(IF($I$1&lt;&gt;'GMPP Return'!$F$25,HLOOKUP('GMPP Return'!$C$25,'[5]1617-Q1'!$B$1:$HA$1000,B563,FALSE),INDIRECT("'" &amp; $C$1 &amp; "'!" &amp; C563))="","",IF($I$1&lt;&gt;'GMPP Return'!$F$25,HLOOKUP('GMPP Return'!$C$25,'[5]1617-Q1'!$B$1:$HA$1000,B563,FALSE),INDIRECT("'" &amp; $C$1 &amp; "'!" &amp; C563)))</f>
        <v>#N/A</v>
      </c>
      <c r="J563" s="1085" t="e">
        <f ca="1">IF(IF($J$1&lt;&gt;'GMPP Return'!$F$25,HLOOKUP('GMPP Return'!$C$25,'[5]1617-Q2'!$B$1:$HA$1000,B563,FALSE),INDIRECT("'" &amp; $C$1 &amp; "'!" &amp; C563))="","",IF($J$1&lt;&gt;'GMPP Return'!$F$25,HLOOKUP('GMPP Return'!$C$25,'[5]1617-Q2'!$B$1:$HA$1000,B563,FALSE),INDIRECT("'" &amp; $C$1 &amp; "'!" &amp; C563)))</f>
        <v>#N/A</v>
      </c>
      <c r="K563" s="528">
        <f ca="1">IF(IF($K$1&lt;&gt;'GMPP Return'!$F$25,HLOOKUP('GMPP Return'!$C$25,'[5]1617-Q3'!$B$1:$HA$1000,B563,FALSE),INDIRECT("'" &amp; $C$1 &amp; "'!" &amp; C563))="","",IF($K$1&lt;&gt;'GMPP Return'!$F$25,HLOOKUP('GMPP Return'!$C$25,'[5]1617-Q3'!$B$1:$HA$1000,B563,FALSE),INDIRECT("'" &amp; $C$1 &amp; "'!" &amp; C563)))</f>
        <v>0</v>
      </c>
      <c r="L563" s="529" t="s">
        <v>2727</v>
      </c>
      <c r="M563" s="561"/>
      <c r="N563" s="892" t="e">
        <f t="shared" ca="1" si="8"/>
        <v>#N/A</v>
      </c>
    </row>
    <row r="564" spans="1:14" x14ac:dyDescent="0.25">
      <c r="A564" s="260" t="s">
        <v>1025</v>
      </c>
      <c r="B564" s="161">
        <v>561</v>
      </c>
      <c r="C564" s="161" t="s">
        <v>1685</v>
      </c>
      <c r="D564" s="162"/>
      <c r="E564" s="162"/>
      <c r="F564" s="162"/>
      <c r="G564" s="471"/>
      <c r="H564" s="849" t="s">
        <v>1033</v>
      </c>
      <c r="I564" s="1084" t="e">
        <f ca="1">IF(IF($I$1&lt;&gt;'GMPP Return'!$F$25,HLOOKUP('GMPP Return'!$C$25,'[5]1617-Q1'!$B$1:$HA$1000,B564,FALSE),INDIRECT("'" &amp; $C$1 &amp; "'!" &amp; C564))="","",IF($I$1&lt;&gt;'GMPP Return'!$F$25,HLOOKUP('GMPP Return'!$C$25,'[5]1617-Q1'!$B$1:$HA$1000,B564,FALSE),INDIRECT("'" &amp; $C$1 &amp; "'!" &amp; C564)))</f>
        <v>#N/A</v>
      </c>
      <c r="J564" s="1085" t="e">
        <f ca="1">IF(IF($J$1&lt;&gt;'GMPP Return'!$F$25,HLOOKUP('GMPP Return'!$C$25,'[5]1617-Q2'!$B$1:$HA$1000,B564,FALSE),INDIRECT("'" &amp; $C$1 &amp; "'!" &amp; C564))="","",IF($J$1&lt;&gt;'GMPP Return'!$F$25,HLOOKUP('GMPP Return'!$C$25,'[5]1617-Q2'!$B$1:$HA$1000,B564,FALSE),INDIRECT("'" &amp; $C$1 &amp; "'!" &amp; C564)))</f>
        <v>#N/A</v>
      </c>
      <c r="K564" s="528">
        <f ca="1">IF(IF($K$1&lt;&gt;'GMPP Return'!$F$25,HLOOKUP('GMPP Return'!$C$25,'[5]1617-Q3'!$B$1:$HA$1000,B564,FALSE),INDIRECT("'" &amp; $C$1 &amp; "'!" &amp; C564))="","",IF($K$1&lt;&gt;'GMPP Return'!$F$25,HLOOKUP('GMPP Return'!$C$25,'[5]1617-Q3'!$B$1:$HA$1000,B564,FALSE),INDIRECT("'" &amp; $C$1 &amp; "'!" &amp; C564)))</f>
        <v>0</v>
      </c>
      <c r="L564" s="529" t="s">
        <v>2728</v>
      </c>
      <c r="M564" s="561"/>
      <c r="N564" s="892" t="e">
        <f t="shared" ca="1" si="8"/>
        <v>#N/A</v>
      </c>
    </row>
    <row r="565" spans="1:14" x14ac:dyDescent="0.25">
      <c r="A565" s="260" t="s">
        <v>1026</v>
      </c>
      <c r="B565" s="161">
        <v>562</v>
      </c>
      <c r="C565" s="161" t="s">
        <v>1686</v>
      </c>
      <c r="D565" s="162"/>
      <c r="E565" s="162"/>
      <c r="F565" s="162"/>
      <c r="G565" s="471"/>
      <c r="H565" s="849" t="s">
        <v>1034</v>
      </c>
      <c r="I565" s="1084" t="e">
        <f ca="1">IF(IF($I$1&lt;&gt;'GMPP Return'!$F$25,HLOOKUP('GMPP Return'!$C$25,'[5]1617-Q1'!$B$1:$HA$1000,B565,FALSE),INDIRECT("'" &amp; $C$1 &amp; "'!" &amp; C565))="","",IF($I$1&lt;&gt;'GMPP Return'!$F$25,HLOOKUP('GMPP Return'!$C$25,'[5]1617-Q1'!$B$1:$HA$1000,B565,FALSE),INDIRECT("'" &amp; $C$1 &amp; "'!" &amp; C565)))</f>
        <v>#N/A</v>
      </c>
      <c r="J565" s="1085" t="e">
        <f ca="1">IF(IF($J$1&lt;&gt;'GMPP Return'!$F$25,HLOOKUP('GMPP Return'!$C$25,'[5]1617-Q2'!$B$1:$HA$1000,B565,FALSE),INDIRECT("'" &amp; $C$1 &amp; "'!" &amp; C565))="","",IF($J$1&lt;&gt;'GMPP Return'!$F$25,HLOOKUP('GMPP Return'!$C$25,'[5]1617-Q2'!$B$1:$HA$1000,B565,FALSE),INDIRECT("'" &amp; $C$1 &amp; "'!" &amp; C565)))</f>
        <v>#N/A</v>
      </c>
      <c r="K565" s="528">
        <f ca="1">IF(IF($K$1&lt;&gt;'GMPP Return'!$F$25,HLOOKUP('GMPP Return'!$C$25,'[5]1617-Q3'!$B$1:$HA$1000,B565,FALSE),INDIRECT("'" &amp; $C$1 &amp; "'!" &amp; C565))="","",IF($K$1&lt;&gt;'GMPP Return'!$F$25,HLOOKUP('GMPP Return'!$C$25,'[5]1617-Q3'!$B$1:$HA$1000,B565,FALSE),INDIRECT("'" &amp; $C$1 &amp; "'!" &amp; C565)))</f>
        <v>0</v>
      </c>
      <c r="L565" s="529" t="s">
        <v>2729</v>
      </c>
      <c r="M565" s="561"/>
      <c r="N565" s="892" t="e">
        <f t="shared" ca="1" si="8"/>
        <v>#N/A</v>
      </c>
    </row>
    <row r="566" spans="1:14" x14ac:dyDescent="0.25">
      <c r="A566" s="260" t="s">
        <v>1027</v>
      </c>
      <c r="B566" s="161">
        <v>563</v>
      </c>
      <c r="C566" s="161" t="s">
        <v>1687</v>
      </c>
      <c r="D566" s="162"/>
      <c r="E566" s="162"/>
      <c r="F566" s="162"/>
      <c r="G566" s="471"/>
      <c r="H566" s="849" t="s">
        <v>1035</v>
      </c>
      <c r="I566" s="1084" t="e">
        <f ca="1">IF(IF($I$1&lt;&gt;'GMPP Return'!$F$25,HLOOKUP('GMPP Return'!$C$25,'[5]1617-Q1'!$B$1:$HA$1000,B566,FALSE),INDIRECT("'" &amp; $C$1 &amp; "'!" &amp; C566))="","",IF($I$1&lt;&gt;'GMPP Return'!$F$25,HLOOKUP('GMPP Return'!$C$25,'[5]1617-Q1'!$B$1:$HA$1000,B566,FALSE),INDIRECT("'" &amp; $C$1 &amp; "'!" &amp; C566)))</f>
        <v>#N/A</v>
      </c>
      <c r="J566" s="1085" t="e">
        <f ca="1">IF(IF($J$1&lt;&gt;'GMPP Return'!$F$25,HLOOKUP('GMPP Return'!$C$25,'[5]1617-Q2'!$B$1:$HA$1000,B566,FALSE),INDIRECT("'" &amp; $C$1 &amp; "'!" &amp; C566))="","",IF($J$1&lt;&gt;'GMPP Return'!$F$25,HLOOKUP('GMPP Return'!$C$25,'[5]1617-Q2'!$B$1:$HA$1000,B566,FALSE),INDIRECT("'" &amp; $C$1 &amp; "'!" &amp; C566)))</f>
        <v>#N/A</v>
      </c>
      <c r="K566" s="528">
        <f ca="1">IF(IF($K$1&lt;&gt;'GMPP Return'!$F$25,HLOOKUP('GMPP Return'!$C$25,'[5]1617-Q3'!$B$1:$HA$1000,B566,FALSE),INDIRECT("'" &amp; $C$1 &amp; "'!" &amp; C566))="","",IF($K$1&lt;&gt;'GMPP Return'!$F$25,HLOOKUP('GMPP Return'!$C$25,'[5]1617-Q3'!$B$1:$HA$1000,B566,FALSE),INDIRECT("'" &amp; $C$1 &amp; "'!" &amp; C566)))</f>
        <v>0</v>
      </c>
      <c r="L566" s="529" t="s">
        <v>2730</v>
      </c>
      <c r="M566" s="561"/>
      <c r="N566" s="892" t="e">
        <f t="shared" ca="1" si="8"/>
        <v>#N/A</v>
      </c>
    </row>
    <row r="567" spans="1:14" x14ac:dyDescent="0.25">
      <c r="A567" s="260" t="s">
        <v>1028</v>
      </c>
      <c r="B567" s="161">
        <v>564</v>
      </c>
      <c r="C567" s="161" t="s">
        <v>1688</v>
      </c>
      <c r="D567" s="162"/>
      <c r="E567" s="162"/>
      <c r="F567" s="162"/>
      <c r="G567" s="471"/>
      <c r="H567" s="849" t="s">
        <v>1036</v>
      </c>
      <c r="I567" s="1084" t="e">
        <f ca="1">IF(IF($I$1&lt;&gt;'GMPP Return'!$F$25,HLOOKUP('GMPP Return'!$C$25,'[5]1617-Q1'!$B$1:$HA$1000,B567,FALSE),INDIRECT("'" &amp; $C$1 &amp; "'!" &amp; C567))="","",IF($I$1&lt;&gt;'GMPP Return'!$F$25,HLOOKUP('GMPP Return'!$C$25,'[5]1617-Q1'!$B$1:$HA$1000,B567,FALSE),INDIRECT("'" &amp; $C$1 &amp; "'!" &amp; C567)))</f>
        <v>#N/A</v>
      </c>
      <c r="J567" s="1085" t="e">
        <f ca="1">IF(IF($J$1&lt;&gt;'GMPP Return'!$F$25,HLOOKUP('GMPP Return'!$C$25,'[5]1617-Q2'!$B$1:$HA$1000,B567,FALSE),INDIRECT("'" &amp; $C$1 &amp; "'!" &amp; C567))="","",IF($J$1&lt;&gt;'GMPP Return'!$F$25,HLOOKUP('GMPP Return'!$C$25,'[5]1617-Q2'!$B$1:$HA$1000,B567,FALSE),INDIRECT("'" &amp; $C$1 &amp; "'!" &amp; C567)))</f>
        <v>#N/A</v>
      </c>
      <c r="K567" s="528">
        <f ca="1">IF(IF($K$1&lt;&gt;'GMPP Return'!$F$25,HLOOKUP('GMPP Return'!$C$25,'[5]1617-Q3'!$B$1:$HA$1000,B567,FALSE),INDIRECT("'" &amp; $C$1 &amp; "'!" &amp; C567))="","",IF($K$1&lt;&gt;'GMPP Return'!$F$25,HLOOKUP('GMPP Return'!$C$25,'[5]1617-Q3'!$B$1:$HA$1000,B567,FALSE),INDIRECT("'" &amp; $C$1 &amp; "'!" &amp; C567)))</f>
        <v>0</v>
      </c>
      <c r="L567" s="529" t="s">
        <v>2731</v>
      </c>
      <c r="M567" s="561"/>
      <c r="N567" s="892" t="e">
        <f t="shared" ca="1" si="8"/>
        <v>#N/A</v>
      </c>
    </row>
    <row r="568" spans="1:14" x14ac:dyDescent="0.25">
      <c r="A568" s="260" t="s">
        <v>1029</v>
      </c>
      <c r="B568" s="161">
        <v>565</v>
      </c>
      <c r="C568" s="161" t="s">
        <v>1689</v>
      </c>
      <c r="D568" s="162"/>
      <c r="E568" s="162"/>
      <c r="F568" s="162"/>
      <c r="G568" s="471"/>
      <c r="H568" s="849" t="s">
        <v>1037</v>
      </c>
      <c r="I568" s="1084" t="e">
        <f ca="1">IF(IF($I$1&lt;&gt;'GMPP Return'!$F$25,HLOOKUP('GMPP Return'!$C$25,'[5]1617-Q1'!$B$1:$HA$1000,B568,FALSE),INDIRECT("'" &amp; $C$1 &amp; "'!" &amp; C568))="","",IF($I$1&lt;&gt;'GMPP Return'!$F$25,HLOOKUP('GMPP Return'!$C$25,'[5]1617-Q1'!$B$1:$HA$1000,B568,FALSE),INDIRECT("'" &amp; $C$1 &amp; "'!" &amp; C568)))</f>
        <v>#N/A</v>
      </c>
      <c r="J568" s="1085" t="e">
        <f ca="1">IF(IF($J$1&lt;&gt;'GMPP Return'!$F$25,HLOOKUP('GMPP Return'!$C$25,'[5]1617-Q2'!$B$1:$HA$1000,B568,FALSE),INDIRECT("'" &amp; $C$1 &amp; "'!" &amp; C568))="","",IF($J$1&lt;&gt;'GMPP Return'!$F$25,HLOOKUP('GMPP Return'!$C$25,'[5]1617-Q2'!$B$1:$HA$1000,B568,FALSE),INDIRECT("'" &amp; $C$1 &amp; "'!" &amp; C568)))</f>
        <v>#N/A</v>
      </c>
      <c r="K568" s="528">
        <f ca="1">IF(IF($K$1&lt;&gt;'GMPP Return'!$F$25,HLOOKUP('GMPP Return'!$C$25,'[5]1617-Q3'!$B$1:$HA$1000,B568,FALSE),INDIRECT("'" &amp; $C$1 &amp; "'!" &amp; C568))="","",IF($K$1&lt;&gt;'GMPP Return'!$F$25,HLOOKUP('GMPP Return'!$C$25,'[5]1617-Q3'!$B$1:$HA$1000,B568,FALSE),INDIRECT("'" &amp; $C$1 &amp; "'!" &amp; C568)))</f>
        <v>0</v>
      </c>
      <c r="L568" s="529" t="s">
        <v>2732</v>
      </c>
      <c r="M568" s="561"/>
      <c r="N568" s="892" t="e">
        <f t="shared" ca="1" si="8"/>
        <v>#N/A</v>
      </c>
    </row>
    <row r="569" spans="1:14" x14ac:dyDescent="0.25">
      <c r="A569" s="260" t="s">
        <v>1030</v>
      </c>
      <c r="B569" s="161">
        <v>566</v>
      </c>
      <c r="C569" s="161" t="s">
        <v>1690</v>
      </c>
      <c r="D569" s="162"/>
      <c r="E569" s="162"/>
      <c r="F569" s="162"/>
      <c r="G569" s="471"/>
      <c r="H569" s="849" t="s">
        <v>1038</v>
      </c>
      <c r="I569" s="1084" t="e">
        <f ca="1">IF(IF($I$1&lt;&gt;'GMPP Return'!$F$25,HLOOKUP('GMPP Return'!$C$25,'[5]1617-Q1'!$B$1:$HA$1000,B569,FALSE),INDIRECT("'" &amp; $C$1 &amp; "'!" &amp; C569))="","",IF($I$1&lt;&gt;'GMPP Return'!$F$25,HLOOKUP('GMPP Return'!$C$25,'[5]1617-Q1'!$B$1:$HA$1000,B569,FALSE),INDIRECT("'" &amp; $C$1 &amp; "'!" &amp; C569)))</f>
        <v>#N/A</v>
      </c>
      <c r="J569" s="1085" t="e">
        <f ca="1">IF(IF($J$1&lt;&gt;'GMPP Return'!$F$25,HLOOKUP('GMPP Return'!$C$25,'[5]1617-Q2'!$B$1:$HA$1000,B569,FALSE),INDIRECT("'" &amp; $C$1 &amp; "'!" &amp; C569))="","",IF($J$1&lt;&gt;'GMPP Return'!$F$25,HLOOKUP('GMPP Return'!$C$25,'[5]1617-Q2'!$B$1:$HA$1000,B569,FALSE),INDIRECT("'" &amp; $C$1 &amp; "'!" &amp; C569)))</f>
        <v>#N/A</v>
      </c>
      <c r="K569" s="528">
        <f ca="1">IF(IF($K$1&lt;&gt;'GMPP Return'!$F$25,HLOOKUP('GMPP Return'!$C$25,'[5]1617-Q3'!$B$1:$HA$1000,B569,FALSE),INDIRECT("'" &amp; $C$1 &amp; "'!" &amp; C569))="","",IF($K$1&lt;&gt;'GMPP Return'!$F$25,HLOOKUP('GMPP Return'!$C$25,'[5]1617-Q3'!$B$1:$HA$1000,B569,FALSE),INDIRECT("'" &amp; $C$1 &amp; "'!" &amp; C569)))</f>
        <v>0</v>
      </c>
      <c r="L569" s="529" t="s">
        <v>2733</v>
      </c>
      <c r="M569" s="561"/>
      <c r="N569" s="892" t="e">
        <f t="shared" ca="1" si="8"/>
        <v>#N/A</v>
      </c>
    </row>
    <row r="570" spans="1:14" x14ac:dyDescent="0.25">
      <c r="A570" s="261" t="s">
        <v>1031</v>
      </c>
      <c r="B570" s="161">
        <v>567</v>
      </c>
      <c r="C570" s="161" t="s">
        <v>1691</v>
      </c>
      <c r="D570" s="162"/>
      <c r="E570" s="162"/>
      <c r="F570" s="162"/>
      <c r="G570" s="471"/>
      <c r="H570" s="849" t="s">
        <v>1935</v>
      </c>
      <c r="I570" s="1084" t="e">
        <f ca="1">IF(IF($I$1&lt;&gt;'GMPP Return'!$F$25,HLOOKUP('GMPP Return'!$C$25,'[5]1617-Q1'!$B$1:$HA$1000,B570,FALSE),INDIRECT("'" &amp; $C$1 &amp; "'!" &amp; C570))="","",IF($I$1&lt;&gt;'GMPP Return'!$F$25,HLOOKUP('GMPP Return'!$C$25,'[5]1617-Q1'!$B$1:$HA$1000,B570,FALSE),INDIRECT("'" &amp; $C$1 &amp; "'!" &amp; C570)))</f>
        <v>#N/A</v>
      </c>
      <c r="J570" s="1085" t="e">
        <f ca="1">IF(IF($J$1&lt;&gt;'GMPP Return'!$F$25,HLOOKUP('GMPP Return'!$C$25,'[5]1617-Q2'!$B$1:$HA$1000,B570,FALSE),INDIRECT("'" &amp; $C$1 &amp; "'!" &amp; C570))="","",IF($J$1&lt;&gt;'GMPP Return'!$F$25,HLOOKUP('GMPP Return'!$C$25,'[5]1617-Q2'!$B$1:$HA$1000,B570,FALSE),INDIRECT("'" &amp; $C$1 &amp; "'!" &amp; C570)))</f>
        <v>#N/A</v>
      </c>
      <c r="K570" s="528">
        <f ca="1">IF(IF($K$1&lt;&gt;'GMPP Return'!$F$25,HLOOKUP('GMPP Return'!$C$25,'[5]1617-Q3'!$B$1:$HA$1000,B570,FALSE),INDIRECT("'" &amp; $C$1 &amp; "'!" &amp; C570))="","",IF($K$1&lt;&gt;'GMPP Return'!$F$25,HLOOKUP('GMPP Return'!$C$25,'[5]1617-Q3'!$B$1:$HA$1000,B570,FALSE),INDIRECT("'" &amp; $C$1 &amp; "'!" &amp; C570)))</f>
        <v>0</v>
      </c>
      <c r="L570" s="529" t="s">
        <v>2734</v>
      </c>
      <c r="M570" s="561"/>
      <c r="N570" s="892" t="e">
        <f t="shared" ca="1" si="8"/>
        <v>#N/A</v>
      </c>
    </row>
    <row r="571" spans="1:14" x14ac:dyDescent="0.25">
      <c r="A571" s="261" t="s">
        <v>1032</v>
      </c>
      <c r="B571" s="161">
        <v>568</v>
      </c>
      <c r="C571" s="161" t="s">
        <v>1692</v>
      </c>
      <c r="D571" s="162"/>
      <c r="E571" s="162"/>
      <c r="F571" s="162"/>
      <c r="G571" s="471"/>
      <c r="H571" s="849" t="s">
        <v>1936</v>
      </c>
      <c r="I571" s="1084" t="e">
        <f ca="1">IF(IF($I$1&lt;&gt;'GMPP Return'!$F$25,HLOOKUP('GMPP Return'!$C$25,'[5]1617-Q1'!$B$1:$HA$1000,B571,FALSE),INDIRECT("'" &amp; $C$1 &amp; "'!" &amp; C571))="","",IF($I$1&lt;&gt;'GMPP Return'!$F$25,HLOOKUP('GMPP Return'!$C$25,'[5]1617-Q1'!$B$1:$HA$1000,B571,FALSE),INDIRECT("'" &amp; $C$1 &amp; "'!" &amp; C571)))</f>
        <v>#N/A</v>
      </c>
      <c r="J571" s="1085" t="e">
        <f ca="1">IF(IF($J$1&lt;&gt;'GMPP Return'!$F$25,HLOOKUP('GMPP Return'!$C$25,'[5]1617-Q2'!$B$1:$HA$1000,B571,FALSE),INDIRECT("'" &amp; $C$1 &amp; "'!" &amp; C571))="","",IF($J$1&lt;&gt;'GMPP Return'!$F$25,HLOOKUP('GMPP Return'!$C$25,'[5]1617-Q2'!$B$1:$HA$1000,B571,FALSE),INDIRECT("'" &amp; $C$1 &amp; "'!" &amp; C571)))</f>
        <v>#N/A</v>
      </c>
      <c r="K571" s="528">
        <f ca="1">IF(IF($K$1&lt;&gt;'GMPP Return'!$F$25,HLOOKUP('GMPP Return'!$C$25,'[5]1617-Q3'!$B$1:$HA$1000,B571,FALSE),INDIRECT("'" &amp; $C$1 &amp; "'!" &amp; C571))="","",IF($K$1&lt;&gt;'GMPP Return'!$F$25,HLOOKUP('GMPP Return'!$C$25,'[5]1617-Q3'!$B$1:$HA$1000,B571,FALSE),INDIRECT("'" &amp; $C$1 &amp; "'!" &amp; C571)))</f>
        <v>0</v>
      </c>
      <c r="L571" s="529" t="s">
        <v>2735</v>
      </c>
      <c r="M571" s="561"/>
      <c r="N571" s="892" t="e">
        <f t="shared" ca="1" si="8"/>
        <v>#N/A</v>
      </c>
    </row>
    <row r="572" spans="1:14" x14ac:dyDescent="0.25">
      <c r="A572" s="261" t="s">
        <v>1033</v>
      </c>
      <c r="B572" s="161">
        <v>569</v>
      </c>
      <c r="C572" s="161" t="s">
        <v>1693</v>
      </c>
      <c r="D572" s="162"/>
      <c r="E572" s="162"/>
      <c r="F572" s="162"/>
      <c r="G572" s="471"/>
      <c r="H572" s="849" t="s">
        <v>1937</v>
      </c>
      <c r="I572" s="1084" t="e">
        <f ca="1">IF(IF($I$1&lt;&gt;'GMPP Return'!$F$25,HLOOKUP('GMPP Return'!$C$25,'[5]1617-Q1'!$B$1:$HA$1000,B572,FALSE),INDIRECT("'" &amp; $C$1 &amp; "'!" &amp; C572))="","",IF($I$1&lt;&gt;'GMPP Return'!$F$25,HLOOKUP('GMPP Return'!$C$25,'[5]1617-Q1'!$B$1:$HA$1000,B572,FALSE),INDIRECT("'" &amp; $C$1 &amp; "'!" &amp; C572)))</f>
        <v>#N/A</v>
      </c>
      <c r="J572" s="1085" t="e">
        <f ca="1">IF(IF($J$1&lt;&gt;'GMPP Return'!$F$25,HLOOKUP('GMPP Return'!$C$25,'[5]1617-Q2'!$B$1:$HA$1000,B572,FALSE),INDIRECT("'" &amp; $C$1 &amp; "'!" &amp; C572))="","",IF($J$1&lt;&gt;'GMPP Return'!$F$25,HLOOKUP('GMPP Return'!$C$25,'[5]1617-Q2'!$B$1:$HA$1000,B572,FALSE),INDIRECT("'" &amp; $C$1 &amp; "'!" &amp; C572)))</f>
        <v>#N/A</v>
      </c>
      <c r="K572" s="528">
        <f ca="1">IF(IF($K$1&lt;&gt;'GMPP Return'!$F$25,HLOOKUP('GMPP Return'!$C$25,'[5]1617-Q3'!$B$1:$HA$1000,B572,FALSE),INDIRECT("'" &amp; $C$1 &amp; "'!" &amp; C572))="","",IF($K$1&lt;&gt;'GMPP Return'!$F$25,HLOOKUP('GMPP Return'!$C$25,'[5]1617-Q3'!$B$1:$HA$1000,B572,FALSE),INDIRECT("'" &amp; $C$1 &amp; "'!" &amp; C572)))</f>
        <v>0</v>
      </c>
      <c r="L572" s="529" t="s">
        <v>2736</v>
      </c>
      <c r="M572" s="561"/>
      <c r="N572" s="892" t="e">
        <f t="shared" ca="1" si="8"/>
        <v>#N/A</v>
      </c>
    </row>
    <row r="573" spans="1:14" x14ac:dyDescent="0.25">
      <c r="A573" s="261" t="s">
        <v>1034</v>
      </c>
      <c r="B573" s="161">
        <v>570</v>
      </c>
      <c r="C573" s="161" t="s">
        <v>1694</v>
      </c>
      <c r="D573" s="162"/>
      <c r="E573" s="162"/>
      <c r="F573" s="162"/>
      <c r="G573" s="471"/>
      <c r="H573" s="849" t="s">
        <v>1938</v>
      </c>
      <c r="I573" s="1084" t="e">
        <f ca="1">IF(IF($I$1&lt;&gt;'GMPP Return'!$F$25,HLOOKUP('GMPP Return'!$C$25,'[5]1617-Q1'!$B$1:$HA$1000,B573,FALSE),INDIRECT("'" &amp; $C$1 &amp; "'!" &amp; C573))="","",IF($I$1&lt;&gt;'GMPP Return'!$F$25,HLOOKUP('GMPP Return'!$C$25,'[5]1617-Q1'!$B$1:$HA$1000,B573,FALSE),INDIRECT("'" &amp; $C$1 &amp; "'!" &amp; C573)))</f>
        <v>#N/A</v>
      </c>
      <c r="J573" s="1085" t="e">
        <f ca="1">IF(IF($J$1&lt;&gt;'GMPP Return'!$F$25,HLOOKUP('GMPP Return'!$C$25,'[5]1617-Q2'!$B$1:$HA$1000,B573,FALSE),INDIRECT("'" &amp; $C$1 &amp; "'!" &amp; C573))="","",IF($J$1&lt;&gt;'GMPP Return'!$F$25,HLOOKUP('GMPP Return'!$C$25,'[5]1617-Q2'!$B$1:$HA$1000,B573,FALSE),INDIRECT("'" &amp; $C$1 &amp; "'!" &amp; C573)))</f>
        <v>#N/A</v>
      </c>
      <c r="K573" s="528">
        <f ca="1">IF(IF($K$1&lt;&gt;'GMPP Return'!$F$25,HLOOKUP('GMPP Return'!$C$25,'[5]1617-Q3'!$B$1:$HA$1000,B573,FALSE),INDIRECT("'" &amp; $C$1 &amp; "'!" &amp; C573))="","",IF($K$1&lt;&gt;'GMPP Return'!$F$25,HLOOKUP('GMPP Return'!$C$25,'[5]1617-Q3'!$B$1:$HA$1000,B573,FALSE),INDIRECT("'" &amp; $C$1 &amp; "'!" &amp; C573)))</f>
        <v>0</v>
      </c>
      <c r="L573" s="529" t="s">
        <v>2737</v>
      </c>
      <c r="M573" s="561"/>
      <c r="N573" s="892" t="e">
        <f t="shared" ca="1" si="8"/>
        <v>#N/A</v>
      </c>
    </row>
    <row r="574" spans="1:14" x14ac:dyDescent="0.25">
      <c r="A574" s="261" t="s">
        <v>1035</v>
      </c>
      <c r="B574" s="161">
        <v>571</v>
      </c>
      <c r="C574" s="161" t="s">
        <v>1695</v>
      </c>
      <c r="D574" s="162"/>
      <c r="E574" s="162"/>
      <c r="F574" s="162"/>
      <c r="G574" s="471"/>
      <c r="H574" s="849" t="s">
        <v>1939</v>
      </c>
      <c r="I574" s="1084" t="e">
        <f ca="1">IF(IF($I$1&lt;&gt;'GMPP Return'!$F$25,HLOOKUP('GMPP Return'!$C$25,'[5]1617-Q1'!$B$1:$HA$1000,B574,FALSE),INDIRECT("'" &amp; $C$1 &amp; "'!" &amp; C574))="","",IF($I$1&lt;&gt;'GMPP Return'!$F$25,HLOOKUP('GMPP Return'!$C$25,'[5]1617-Q1'!$B$1:$HA$1000,B574,FALSE),INDIRECT("'" &amp; $C$1 &amp; "'!" &amp; C574)))</f>
        <v>#N/A</v>
      </c>
      <c r="J574" s="1085" t="e">
        <f ca="1">IF(IF($J$1&lt;&gt;'GMPP Return'!$F$25,HLOOKUP('GMPP Return'!$C$25,'[5]1617-Q2'!$B$1:$HA$1000,B574,FALSE),INDIRECT("'" &amp; $C$1 &amp; "'!" &amp; C574))="","",IF($J$1&lt;&gt;'GMPP Return'!$F$25,HLOOKUP('GMPP Return'!$C$25,'[5]1617-Q2'!$B$1:$HA$1000,B574,FALSE),INDIRECT("'" &amp; $C$1 &amp; "'!" &amp; C574)))</f>
        <v>#N/A</v>
      </c>
      <c r="K574" s="528">
        <f ca="1">IF(IF($K$1&lt;&gt;'GMPP Return'!$F$25,HLOOKUP('GMPP Return'!$C$25,'[5]1617-Q3'!$B$1:$HA$1000,B574,FALSE),INDIRECT("'" &amp; $C$1 &amp; "'!" &amp; C574))="","",IF($K$1&lt;&gt;'GMPP Return'!$F$25,HLOOKUP('GMPP Return'!$C$25,'[5]1617-Q3'!$B$1:$HA$1000,B574,FALSE),INDIRECT("'" &amp; $C$1 &amp; "'!" &amp; C574)))</f>
        <v>0</v>
      </c>
      <c r="L574" s="529" t="s">
        <v>2738</v>
      </c>
      <c r="M574" s="561"/>
      <c r="N574" s="892" t="e">
        <f t="shared" ca="1" si="8"/>
        <v>#N/A</v>
      </c>
    </row>
    <row r="575" spans="1:14" x14ac:dyDescent="0.25">
      <c r="A575" s="261" t="s">
        <v>1036</v>
      </c>
      <c r="B575" s="161">
        <v>572</v>
      </c>
      <c r="C575" s="161" t="s">
        <v>1696</v>
      </c>
      <c r="D575" s="162"/>
      <c r="E575" s="162"/>
      <c r="F575" s="162"/>
      <c r="G575" s="471"/>
      <c r="H575" s="849" t="s">
        <v>1940</v>
      </c>
      <c r="I575" s="1084" t="e">
        <f ca="1">IF(IF($I$1&lt;&gt;'GMPP Return'!$F$25,HLOOKUP('GMPP Return'!$C$25,'[5]1617-Q1'!$B$1:$HA$1000,B575,FALSE),INDIRECT("'" &amp; $C$1 &amp; "'!" &amp; C575))="","",IF($I$1&lt;&gt;'GMPP Return'!$F$25,HLOOKUP('GMPP Return'!$C$25,'[5]1617-Q1'!$B$1:$HA$1000,B575,FALSE),INDIRECT("'" &amp; $C$1 &amp; "'!" &amp; C575)))</f>
        <v>#N/A</v>
      </c>
      <c r="J575" s="1085" t="e">
        <f ca="1">IF(IF($J$1&lt;&gt;'GMPP Return'!$F$25,HLOOKUP('GMPP Return'!$C$25,'[5]1617-Q2'!$B$1:$HA$1000,B575,FALSE),INDIRECT("'" &amp; $C$1 &amp; "'!" &amp; C575))="","",IF($J$1&lt;&gt;'GMPP Return'!$F$25,HLOOKUP('GMPP Return'!$C$25,'[5]1617-Q2'!$B$1:$HA$1000,B575,FALSE),INDIRECT("'" &amp; $C$1 &amp; "'!" &amp; C575)))</f>
        <v>#N/A</v>
      </c>
      <c r="K575" s="528">
        <f ca="1">IF(IF($K$1&lt;&gt;'GMPP Return'!$F$25,HLOOKUP('GMPP Return'!$C$25,'[5]1617-Q3'!$B$1:$HA$1000,B575,FALSE),INDIRECT("'" &amp; $C$1 &amp; "'!" &amp; C575))="","",IF($K$1&lt;&gt;'GMPP Return'!$F$25,HLOOKUP('GMPP Return'!$C$25,'[5]1617-Q3'!$B$1:$HA$1000,B575,FALSE),INDIRECT("'" &amp; $C$1 &amp; "'!" &amp; C575)))</f>
        <v>0</v>
      </c>
      <c r="L575" s="529" t="s">
        <v>2739</v>
      </c>
      <c r="M575" s="561"/>
      <c r="N575" s="892" t="e">
        <f t="shared" ca="1" si="8"/>
        <v>#N/A</v>
      </c>
    </row>
    <row r="576" spans="1:14" x14ac:dyDescent="0.25">
      <c r="A576" s="261" t="s">
        <v>1037</v>
      </c>
      <c r="B576" s="161">
        <v>573</v>
      </c>
      <c r="C576" s="161" t="s">
        <v>1697</v>
      </c>
      <c r="D576" s="162"/>
      <c r="E576" s="162"/>
      <c r="F576" s="162"/>
      <c r="G576" s="471"/>
      <c r="H576" s="849" t="s">
        <v>1941</v>
      </c>
      <c r="I576" s="1084" t="e">
        <f ca="1">IF(IF($I$1&lt;&gt;'GMPP Return'!$F$25,HLOOKUP('GMPP Return'!$C$25,'[5]1617-Q1'!$B$1:$HA$1000,B576,FALSE),INDIRECT("'" &amp; $C$1 &amp; "'!" &amp; C576))="","",IF($I$1&lt;&gt;'GMPP Return'!$F$25,HLOOKUP('GMPP Return'!$C$25,'[5]1617-Q1'!$B$1:$HA$1000,B576,FALSE),INDIRECT("'" &amp; $C$1 &amp; "'!" &amp; C576)))</f>
        <v>#N/A</v>
      </c>
      <c r="J576" s="1085" t="e">
        <f ca="1">IF(IF($J$1&lt;&gt;'GMPP Return'!$F$25,HLOOKUP('GMPP Return'!$C$25,'[5]1617-Q2'!$B$1:$HA$1000,B576,FALSE),INDIRECT("'" &amp; $C$1 &amp; "'!" &amp; C576))="","",IF($J$1&lt;&gt;'GMPP Return'!$F$25,HLOOKUP('GMPP Return'!$C$25,'[5]1617-Q2'!$B$1:$HA$1000,B576,FALSE),INDIRECT("'" &amp; $C$1 &amp; "'!" &amp; C576)))</f>
        <v>#N/A</v>
      </c>
      <c r="K576" s="528">
        <f ca="1">IF(IF($K$1&lt;&gt;'GMPP Return'!$F$25,HLOOKUP('GMPP Return'!$C$25,'[5]1617-Q3'!$B$1:$HA$1000,B576,FALSE),INDIRECT("'" &amp; $C$1 &amp; "'!" &amp; C576))="","",IF($K$1&lt;&gt;'GMPP Return'!$F$25,HLOOKUP('GMPP Return'!$C$25,'[5]1617-Q3'!$B$1:$HA$1000,B576,FALSE),INDIRECT("'" &amp; $C$1 &amp; "'!" &amp; C576)))</f>
        <v>0</v>
      </c>
      <c r="L576" s="529" t="s">
        <v>2740</v>
      </c>
      <c r="M576" s="561"/>
      <c r="N576" s="892" t="e">
        <f t="shared" ca="1" si="8"/>
        <v>#N/A</v>
      </c>
    </row>
    <row r="577" spans="1:14" x14ac:dyDescent="0.25">
      <c r="A577" s="261" t="s">
        <v>1038</v>
      </c>
      <c r="B577" s="161">
        <v>574</v>
      </c>
      <c r="C577" s="161" t="s">
        <v>1698</v>
      </c>
      <c r="D577" s="162"/>
      <c r="E577" s="162"/>
      <c r="F577" s="162"/>
      <c r="G577" s="471"/>
      <c r="H577" s="849" t="s">
        <v>1942</v>
      </c>
      <c r="I577" s="1084" t="e">
        <f ca="1">IF(IF($I$1&lt;&gt;'GMPP Return'!$F$25,HLOOKUP('GMPP Return'!$C$25,'[5]1617-Q1'!$B$1:$HA$1000,B577,FALSE),INDIRECT("'" &amp; $C$1 &amp; "'!" &amp; C577))="","",IF($I$1&lt;&gt;'GMPP Return'!$F$25,HLOOKUP('GMPP Return'!$C$25,'[5]1617-Q1'!$B$1:$HA$1000,B577,FALSE),INDIRECT("'" &amp; $C$1 &amp; "'!" &amp; C577)))</f>
        <v>#N/A</v>
      </c>
      <c r="J577" s="1085" t="e">
        <f ca="1">IF(IF($J$1&lt;&gt;'GMPP Return'!$F$25,HLOOKUP('GMPP Return'!$C$25,'[5]1617-Q2'!$B$1:$HA$1000,B577,FALSE),INDIRECT("'" &amp; $C$1 &amp; "'!" &amp; C577))="","",IF($J$1&lt;&gt;'GMPP Return'!$F$25,HLOOKUP('GMPP Return'!$C$25,'[5]1617-Q2'!$B$1:$HA$1000,B577,FALSE),INDIRECT("'" &amp; $C$1 &amp; "'!" &amp; C577)))</f>
        <v>#N/A</v>
      </c>
      <c r="K577" s="528">
        <f ca="1">IF(IF($K$1&lt;&gt;'GMPP Return'!$F$25,HLOOKUP('GMPP Return'!$C$25,'[5]1617-Q3'!$B$1:$HA$1000,B577,FALSE),INDIRECT("'" &amp; $C$1 &amp; "'!" &amp; C577))="","",IF($K$1&lt;&gt;'GMPP Return'!$F$25,HLOOKUP('GMPP Return'!$C$25,'[5]1617-Q3'!$B$1:$HA$1000,B577,FALSE),INDIRECT("'" &amp; $C$1 &amp; "'!" &amp; C577)))</f>
        <v>0</v>
      </c>
      <c r="L577" s="529" t="s">
        <v>2741</v>
      </c>
      <c r="M577" s="561"/>
      <c r="N577" s="892" t="e">
        <f t="shared" ca="1" si="8"/>
        <v>#N/A</v>
      </c>
    </row>
    <row r="578" spans="1:14" x14ac:dyDescent="0.25">
      <c r="A578" s="260" t="s">
        <v>1039</v>
      </c>
      <c r="B578" s="161">
        <v>575</v>
      </c>
      <c r="C578" s="161" t="s">
        <v>1699</v>
      </c>
      <c r="D578" s="162"/>
      <c r="E578" s="162"/>
      <c r="F578" s="162"/>
      <c r="G578" s="471"/>
      <c r="H578" s="849" t="s">
        <v>1039</v>
      </c>
      <c r="I578" s="1084" t="e">
        <f ca="1">IF(IF($I$1&lt;&gt;'GMPP Return'!$F$25,HLOOKUP('GMPP Return'!$C$25,'[5]1617-Q1'!$B$1:$HA$1000,B578,FALSE),INDIRECT("'" &amp; $C$1 &amp; "'!" &amp; C578))="","",IF($I$1&lt;&gt;'GMPP Return'!$F$25,HLOOKUP('GMPP Return'!$C$25,'[5]1617-Q1'!$B$1:$HA$1000,B578,FALSE),INDIRECT("'" &amp; $C$1 &amp; "'!" &amp; C578)))</f>
        <v>#N/A</v>
      </c>
      <c r="J578" s="1085" t="e">
        <f ca="1">IF(IF($J$1&lt;&gt;'GMPP Return'!$F$25,HLOOKUP('GMPP Return'!$C$25,'[5]1617-Q2'!$B$1:$HA$1000,B578,FALSE),INDIRECT("'" &amp; $C$1 &amp; "'!" &amp; C578))="","",IF($J$1&lt;&gt;'GMPP Return'!$F$25,HLOOKUP('GMPP Return'!$C$25,'[5]1617-Q2'!$B$1:$HA$1000,B578,FALSE),INDIRECT("'" &amp; $C$1 &amp; "'!" &amp; C578)))</f>
        <v>#N/A</v>
      </c>
      <c r="K578" s="528">
        <f ca="1">IF(IF($K$1&lt;&gt;'GMPP Return'!$F$25,HLOOKUP('GMPP Return'!$C$25,'[5]1617-Q3'!$B$1:$HA$1000,B578,FALSE),INDIRECT("'" &amp; $C$1 &amp; "'!" &amp; C578))="","",IF($K$1&lt;&gt;'GMPP Return'!$F$25,HLOOKUP('GMPP Return'!$C$25,'[5]1617-Q3'!$B$1:$HA$1000,B578,FALSE),INDIRECT("'" &amp; $C$1 &amp; "'!" &amp; C578)))</f>
        <v>0</v>
      </c>
      <c r="L578" s="529" t="s">
        <v>2742</v>
      </c>
      <c r="M578" s="561"/>
      <c r="N578" s="892" t="e">
        <f t="shared" ca="1" si="8"/>
        <v>#N/A</v>
      </c>
    </row>
    <row r="579" spans="1:14" x14ac:dyDescent="0.25">
      <c r="A579" s="260" t="s">
        <v>1040</v>
      </c>
      <c r="B579" s="161">
        <v>576</v>
      </c>
      <c r="C579" s="161" t="s">
        <v>1700</v>
      </c>
      <c r="D579" s="162"/>
      <c r="E579" s="162"/>
      <c r="F579" s="162"/>
      <c r="G579" s="471"/>
      <c r="H579" s="849" t="s">
        <v>1040</v>
      </c>
      <c r="I579" s="1084" t="e">
        <f ca="1">IF(IF($I$1&lt;&gt;'GMPP Return'!$F$25,HLOOKUP('GMPP Return'!$C$25,'[5]1617-Q1'!$B$1:$HA$1000,B579,FALSE),INDIRECT("'" &amp; $C$1 &amp; "'!" &amp; C579))="","",IF($I$1&lt;&gt;'GMPP Return'!$F$25,HLOOKUP('GMPP Return'!$C$25,'[5]1617-Q1'!$B$1:$HA$1000,B579,FALSE),INDIRECT("'" &amp; $C$1 &amp; "'!" &amp; C579)))</f>
        <v>#N/A</v>
      </c>
      <c r="J579" s="1085" t="e">
        <f ca="1">IF(IF($J$1&lt;&gt;'GMPP Return'!$F$25,HLOOKUP('GMPP Return'!$C$25,'[5]1617-Q2'!$B$1:$HA$1000,B579,FALSE),INDIRECT("'" &amp; $C$1 &amp; "'!" &amp; C579))="","",IF($J$1&lt;&gt;'GMPP Return'!$F$25,HLOOKUP('GMPP Return'!$C$25,'[5]1617-Q2'!$B$1:$HA$1000,B579,FALSE),INDIRECT("'" &amp; $C$1 &amp; "'!" &amp; C579)))</f>
        <v>#N/A</v>
      </c>
      <c r="K579" s="528">
        <f ca="1">IF(IF($K$1&lt;&gt;'GMPP Return'!$F$25,HLOOKUP('GMPP Return'!$C$25,'[5]1617-Q3'!$B$1:$HA$1000,B579,FALSE),INDIRECT("'" &amp; $C$1 &amp; "'!" &amp; C579))="","",IF($K$1&lt;&gt;'GMPP Return'!$F$25,HLOOKUP('GMPP Return'!$C$25,'[5]1617-Q3'!$B$1:$HA$1000,B579,FALSE),INDIRECT("'" &amp; $C$1 &amp; "'!" &amp; C579)))</f>
        <v>0</v>
      </c>
      <c r="L579" s="529" t="s">
        <v>2743</v>
      </c>
      <c r="M579" s="561"/>
      <c r="N579" s="892" t="e">
        <f t="shared" ca="1" si="8"/>
        <v>#N/A</v>
      </c>
    </row>
    <row r="580" spans="1:14" x14ac:dyDescent="0.25">
      <c r="A580" s="260" t="s">
        <v>1041</v>
      </c>
      <c r="B580" s="161">
        <v>577</v>
      </c>
      <c r="C580" s="161" t="s">
        <v>1701</v>
      </c>
      <c r="D580" s="162"/>
      <c r="E580" s="162"/>
      <c r="F580" s="162"/>
      <c r="G580" s="471"/>
      <c r="H580" s="849" t="s">
        <v>1041</v>
      </c>
      <c r="I580" s="1084" t="e">
        <f ca="1">IF(IF($I$1&lt;&gt;'GMPP Return'!$F$25,HLOOKUP('GMPP Return'!$C$25,'[5]1617-Q1'!$B$1:$HA$1000,B580,FALSE),INDIRECT("'" &amp; $C$1 &amp; "'!" &amp; C580))="","",IF($I$1&lt;&gt;'GMPP Return'!$F$25,HLOOKUP('GMPP Return'!$C$25,'[5]1617-Q1'!$B$1:$HA$1000,B580,FALSE),INDIRECT("'" &amp; $C$1 &amp; "'!" &amp; C580)))</f>
        <v>#N/A</v>
      </c>
      <c r="J580" s="1085" t="e">
        <f ca="1">IF(IF($J$1&lt;&gt;'GMPP Return'!$F$25,HLOOKUP('GMPP Return'!$C$25,'[5]1617-Q2'!$B$1:$HA$1000,B580,FALSE),INDIRECT("'" &amp; $C$1 &amp; "'!" &amp; C580))="","",IF($J$1&lt;&gt;'GMPP Return'!$F$25,HLOOKUP('GMPP Return'!$C$25,'[5]1617-Q2'!$B$1:$HA$1000,B580,FALSE),INDIRECT("'" &amp; $C$1 &amp; "'!" &amp; C580)))</f>
        <v>#N/A</v>
      </c>
      <c r="K580" s="528">
        <f ca="1">IF(IF($K$1&lt;&gt;'GMPP Return'!$F$25,HLOOKUP('GMPP Return'!$C$25,'[5]1617-Q3'!$B$1:$HA$1000,B580,FALSE),INDIRECT("'" &amp; $C$1 &amp; "'!" &amp; C580))="","",IF($K$1&lt;&gt;'GMPP Return'!$F$25,HLOOKUP('GMPP Return'!$C$25,'[5]1617-Q3'!$B$1:$HA$1000,B580,FALSE),INDIRECT("'" &amp; $C$1 &amp; "'!" &amp; C580)))</f>
        <v>0</v>
      </c>
      <c r="L580" s="529" t="s">
        <v>2744</v>
      </c>
      <c r="M580" s="561"/>
      <c r="N580" s="892" t="e">
        <f t="shared" ca="1" si="8"/>
        <v>#N/A</v>
      </c>
    </row>
    <row r="581" spans="1:14" x14ac:dyDescent="0.25">
      <c r="A581" s="260" t="s">
        <v>1042</v>
      </c>
      <c r="B581" s="161">
        <v>578</v>
      </c>
      <c r="C581" s="161" t="s">
        <v>1702</v>
      </c>
      <c r="D581" s="162"/>
      <c r="E581" s="162"/>
      <c r="F581" s="162"/>
      <c r="G581" s="471"/>
      <c r="H581" s="849" t="s">
        <v>1042</v>
      </c>
      <c r="I581" s="1084" t="e">
        <f ca="1">IF(IF($I$1&lt;&gt;'GMPP Return'!$F$25,HLOOKUP('GMPP Return'!$C$25,'[5]1617-Q1'!$B$1:$HA$1000,B581,FALSE),INDIRECT("'" &amp; $C$1 &amp; "'!" &amp; C581))="","",IF($I$1&lt;&gt;'GMPP Return'!$F$25,HLOOKUP('GMPP Return'!$C$25,'[5]1617-Q1'!$B$1:$HA$1000,B581,FALSE),INDIRECT("'" &amp; $C$1 &amp; "'!" &amp; C581)))</f>
        <v>#N/A</v>
      </c>
      <c r="J581" s="1085" t="e">
        <f ca="1">IF(IF($J$1&lt;&gt;'GMPP Return'!$F$25,HLOOKUP('GMPP Return'!$C$25,'[5]1617-Q2'!$B$1:$HA$1000,B581,FALSE),INDIRECT("'" &amp; $C$1 &amp; "'!" &amp; C581))="","",IF($J$1&lt;&gt;'GMPP Return'!$F$25,HLOOKUP('GMPP Return'!$C$25,'[5]1617-Q2'!$B$1:$HA$1000,B581,FALSE),INDIRECT("'" &amp; $C$1 &amp; "'!" &amp; C581)))</f>
        <v>#N/A</v>
      </c>
      <c r="K581" s="528">
        <f ca="1">IF(IF($K$1&lt;&gt;'GMPP Return'!$F$25,HLOOKUP('GMPP Return'!$C$25,'[5]1617-Q3'!$B$1:$HA$1000,B581,FALSE),INDIRECT("'" &amp; $C$1 &amp; "'!" &amp; C581))="","",IF($K$1&lt;&gt;'GMPP Return'!$F$25,HLOOKUP('GMPP Return'!$C$25,'[5]1617-Q3'!$B$1:$HA$1000,B581,FALSE),INDIRECT("'" &amp; $C$1 &amp; "'!" &amp; C581)))</f>
        <v>0</v>
      </c>
      <c r="L581" s="529" t="s">
        <v>2745</v>
      </c>
      <c r="M581" s="561"/>
      <c r="N581" s="892" t="e">
        <f t="shared" ca="1" si="8"/>
        <v>#N/A</v>
      </c>
    </row>
    <row r="582" spans="1:14" x14ac:dyDescent="0.25">
      <c r="A582" s="260" t="s">
        <v>1043</v>
      </c>
      <c r="B582" s="161">
        <v>579</v>
      </c>
      <c r="C582" s="161" t="s">
        <v>1703</v>
      </c>
      <c r="D582" s="162"/>
      <c r="E582" s="162"/>
      <c r="F582" s="162"/>
      <c r="G582" s="471"/>
      <c r="H582" s="849" t="s">
        <v>1043</v>
      </c>
      <c r="I582" s="1084" t="e">
        <f ca="1">IF(IF($I$1&lt;&gt;'GMPP Return'!$F$25,HLOOKUP('GMPP Return'!$C$25,'[5]1617-Q1'!$B$1:$HA$1000,B582,FALSE),INDIRECT("'" &amp; $C$1 &amp; "'!" &amp; C582))="","",IF($I$1&lt;&gt;'GMPP Return'!$F$25,HLOOKUP('GMPP Return'!$C$25,'[5]1617-Q1'!$B$1:$HA$1000,B582,FALSE),INDIRECT("'" &amp; $C$1 &amp; "'!" &amp; C582)))</f>
        <v>#N/A</v>
      </c>
      <c r="J582" s="1085" t="e">
        <f ca="1">IF(IF($J$1&lt;&gt;'GMPP Return'!$F$25,HLOOKUP('GMPP Return'!$C$25,'[5]1617-Q2'!$B$1:$HA$1000,B582,FALSE),INDIRECT("'" &amp; $C$1 &amp; "'!" &amp; C582))="","",IF($J$1&lt;&gt;'GMPP Return'!$F$25,HLOOKUP('GMPP Return'!$C$25,'[5]1617-Q2'!$B$1:$HA$1000,B582,FALSE),INDIRECT("'" &amp; $C$1 &amp; "'!" &amp; C582)))</f>
        <v>#N/A</v>
      </c>
      <c r="K582" s="528">
        <f ca="1">IF(IF($K$1&lt;&gt;'GMPP Return'!$F$25,HLOOKUP('GMPP Return'!$C$25,'[5]1617-Q3'!$B$1:$HA$1000,B582,FALSE),INDIRECT("'" &amp; $C$1 &amp; "'!" &amp; C582))="","",IF($K$1&lt;&gt;'GMPP Return'!$F$25,HLOOKUP('GMPP Return'!$C$25,'[5]1617-Q3'!$B$1:$HA$1000,B582,FALSE),INDIRECT("'" &amp; $C$1 &amp; "'!" &amp; C582)))</f>
        <v>0</v>
      </c>
      <c r="L582" s="529" t="s">
        <v>2746</v>
      </c>
      <c r="M582" s="561"/>
      <c r="N582" s="892" t="e">
        <f t="shared" ca="1" si="8"/>
        <v>#N/A</v>
      </c>
    </row>
    <row r="583" spans="1:14" x14ac:dyDescent="0.25">
      <c r="A583" s="260" t="s">
        <v>1044</v>
      </c>
      <c r="B583" s="161">
        <v>580</v>
      </c>
      <c r="C583" s="161" t="s">
        <v>1704</v>
      </c>
      <c r="D583" s="162"/>
      <c r="E583" s="162"/>
      <c r="F583" s="162"/>
      <c r="G583" s="471"/>
      <c r="H583" s="849" t="s">
        <v>1044</v>
      </c>
      <c r="I583" s="1084" t="e">
        <f ca="1">IF(IF($I$1&lt;&gt;'GMPP Return'!$F$25,HLOOKUP('GMPP Return'!$C$25,'[5]1617-Q1'!$B$1:$HA$1000,B583,FALSE),INDIRECT("'" &amp; $C$1 &amp; "'!" &amp; C583))="","",IF($I$1&lt;&gt;'GMPP Return'!$F$25,HLOOKUP('GMPP Return'!$C$25,'[5]1617-Q1'!$B$1:$HA$1000,B583,FALSE),INDIRECT("'" &amp; $C$1 &amp; "'!" &amp; C583)))</f>
        <v>#N/A</v>
      </c>
      <c r="J583" s="1085" t="e">
        <f ca="1">IF(IF($J$1&lt;&gt;'GMPP Return'!$F$25,HLOOKUP('GMPP Return'!$C$25,'[5]1617-Q2'!$B$1:$HA$1000,B583,FALSE),INDIRECT("'" &amp; $C$1 &amp; "'!" &amp; C583))="","",IF($J$1&lt;&gt;'GMPP Return'!$F$25,HLOOKUP('GMPP Return'!$C$25,'[5]1617-Q2'!$B$1:$HA$1000,B583,FALSE),INDIRECT("'" &amp; $C$1 &amp; "'!" &amp; C583)))</f>
        <v>#N/A</v>
      </c>
      <c r="K583" s="528">
        <f ca="1">IF(IF($K$1&lt;&gt;'GMPP Return'!$F$25,HLOOKUP('GMPP Return'!$C$25,'[5]1617-Q3'!$B$1:$HA$1000,B583,FALSE),INDIRECT("'" &amp; $C$1 &amp; "'!" &amp; C583))="","",IF($K$1&lt;&gt;'GMPP Return'!$F$25,HLOOKUP('GMPP Return'!$C$25,'[5]1617-Q3'!$B$1:$HA$1000,B583,FALSE),INDIRECT("'" &amp; $C$1 &amp; "'!" &amp; C583)))</f>
        <v>0</v>
      </c>
      <c r="L583" s="529" t="s">
        <v>2747</v>
      </c>
      <c r="M583" s="561"/>
      <c r="N583" s="892" t="e">
        <f t="shared" ca="1" si="8"/>
        <v>#N/A</v>
      </c>
    </row>
    <row r="584" spans="1:14" x14ac:dyDescent="0.25">
      <c r="A584" s="260" t="s">
        <v>1045</v>
      </c>
      <c r="B584" s="161">
        <v>581</v>
      </c>
      <c r="C584" s="161" t="s">
        <v>1705</v>
      </c>
      <c r="D584" s="162"/>
      <c r="E584" s="162"/>
      <c r="F584" s="162"/>
      <c r="G584" s="471"/>
      <c r="H584" s="849" t="s">
        <v>1045</v>
      </c>
      <c r="I584" s="1084" t="e">
        <f ca="1">IF(IF($I$1&lt;&gt;'GMPP Return'!$F$25,HLOOKUP('GMPP Return'!$C$25,'[5]1617-Q1'!$B$1:$HA$1000,B584,FALSE),INDIRECT("'" &amp; $C$1 &amp; "'!" &amp; C584))="","",IF($I$1&lt;&gt;'GMPP Return'!$F$25,HLOOKUP('GMPP Return'!$C$25,'[5]1617-Q1'!$B$1:$HA$1000,B584,FALSE),INDIRECT("'" &amp; $C$1 &amp; "'!" &amp; C584)))</f>
        <v>#N/A</v>
      </c>
      <c r="J584" s="1085" t="e">
        <f ca="1">IF(IF($J$1&lt;&gt;'GMPP Return'!$F$25,HLOOKUP('GMPP Return'!$C$25,'[5]1617-Q2'!$B$1:$HA$1000,B584,FALSE),INDIRECT("'" &amp; $C$1 &amp; "'!" &amp; C584))="","",IF($J$1&lt;&gt;'GMPP Return'!$F$25,HLOOKUP('GMPP Return'!$C$25,'[5]1617-Q2'!$B$1:$HA$1000,B584,FALSE),INDIRECT("'" &amp; $C$1 &amp; "'!" &amp; C584)))</f>
        <v>#N/A</v>
      </c>
      <c r="K584" s="528">
        <f ca="1">IF(IF($K$1&lt;&gt;'GMPP Return'!$F$25,HLOOKUP('GMPP Return'!$C$25,'[5]1617-Q3'!$B$1:$HA$1000,B584,FALSE),INDIRECT("'" &amp; $C$1 &amp; "'!" &amp; C584))="","",IF($K$1&lt;&gt;'GMPP Return'!$F$25,HLOOKUP('GMPP Return'!$C$25,'[5]1617-Q3'!$B$1:$HA$1000,B584,FALSE),INDIRECT("'" &amp; $C$1 &amp; "'!" &amp; C584)))</f>
        <v>0</v>
      </c>
      <c r="L584" s="529" t="s">
        <v>2748</v>
      </c>
      <c r="M584" s="561"/>
      <c r="N584" s="892" t="e">
        <f t="shared" ca="1" si="8"/>
        <v>#N/A</v>
      </c>
    </row>
    <row r="585" spans="1:14" x14ac:dyDescent="0.25">
      <c r="A585" s="260" t="s">
        <v>1046</v>
      </c>
      <c r="B585" s="161">
        <v>582</v>
      </c>
      <c r="C585" s="161" t="s">
        <v>1706</v>
      </c>
      <c r="D585" s="162"/>
      <c r="E585" s="162"/>
      <c r="F585" s="162"/>
      <c r="G585" s="471"/>
      <c r="H585" s="849" t="s">
        <v>1046</v>
      </c>
      <c r="I585" s="1084" t="e">
        <f ca="1">IF(IF($I$1&lt;&gt;'GMPP Return'!$F$25,HLOOKUP('GMPP Return'!$C$25,'[5]1617-Q1'!$B$1:$HA$1000,B585,FALSE),INDIRECT("'" &amp; $C$1 &amp; "'!" &amp; C585))="","",IF($I$1&lt;&gt;'GMPP Return'!$F$25,HLOOKUP('GMPP Return'!$C$25,'[5]1617-Q1'!$B$1:$HA$1000,B585,FALSE),INDIRECT("'" &amp; $C$1 &amp; "'!" &amp; C585)))</f>
        <v>#N/A</v>
      </c>
      <c r="J585" s="1085" t="e">
        <f ca="1">IF(IF($J$1&lt;&gt;'GMPP Return'!$F$25,HLOOKUP('GMPP Return'!$C$25,'[5]1617-Q2'!$B$1:$HA$1000,B585,FALSE),INDIRECT("'" &amp; $C$1 &amp; "'!" &amp; C585))="","",IF($J$1&lt;&gt;'GMPP Return'!$F$25,HLOOKUP('GMPP Return'!$C$25,'[5]1617-Q2'!$B$1:$HA$1000,B585,FALSE),INDIRECT("'" &amp; $C$1 &amp; "'!" &amp; C585)))</f>
        <v>#N/A</v>
      </c>
      <c r="K585" s="528">
        <f ca="1">IF(IF($K$1&lt;&gt;'GMPP Return'!$F$25,HLOOKUP('GMPP Return'!$C$25,'[5]1617-Q3'!$B$1:$HA$1000,B585,FALSE),INDIRECT("'" &amp; $C$1 &amp; "'!" &amp; C585))="","",IF($K$1&lt;&gt;'GMPP Return'!$F$25,HLOOKUP('GMPP Return'!$C$25,'[5]1617-Q3'!$B$1:$HA$1000,B585,FALSE),INDIRECT("'" &amp; $C$1 &amp; "'!" &amp; C585)))</f>
        <v>0</v>
      </c>
      <c r="L585" s="529" t="s">
        <v>2749</v>
      </c>
      <c r="M585" s="561"/>
      <c r="N585" s="892" t="e">
        <f t="shared" ca="1" si="8"/>
        <v>#N/A</v>
      </c>
    </row>
    <row r="586" spans="1:14" x14ac:dyDescent="0.25">
      <c r="A586" s="260" t="s">
        <v>1047</v>
      </c>
      <c r="B586" s="161">
        <v>583</v>
      </c>
      <c r="C586" s="161" t="s">
        <v>1707</v>
      </c>
      <c r="D586" s="162"/>
      <c r="E586" s="162"/>
      <c r="F586" s="162"/>
      <c r="G586" s="471"/>
      <c r="H586" s="849" t="s">
        <v>1047</v>
      </c>
      <c r="I586" s="1084" t="e">
        <f ca="1">IF(IF($I$1&lt;&gt;'GMPP Return'!$F$25,HLOOKUP('GMPP Return'!$C$25,'[5]1617-Q1'!$B$1:$HA$1000,B586,FALSE),INDIRECT("'" &amp; $C$1 &amp; "'!" &amp; C586))="","",IF($I$1&lt;&gt;'GMPP Return'!$F$25,HLOOKUP('GMPP Return'!$C$25,'[5]1617-Q1'!$B$1:$HA$1000,B586,FALSE),INDIRECT("'" &amp; $C$1 &amp; "'!" &amp; C586)))</f>
        <v>#N/A</v>
      </c>
      <c r="J586" s="1085" t="e">
        <f ca="1">IF(IF($J$1&lt;&gt;'GMPP Return'!$F$25,HLOOKUP('GMPP Return'!$C$25,'[5]1617-Q2'!$B$1:$HA$1000,B586,FALSE),INDIRECT("'" &amp; $C$1 &amp; "'!" &amp; C586))="","",IF($J$1&lt;&gt;'GMPP Return'!$F$25,HLOOKUP('GMPP Return'!$C$25,'[5]1617-Q2'!$B$1:$HA$1000,B586,FALSE),INDIRECT("'" &amp; $C$1 &amp; "'!" &amp; C586)))</f>
        <v>#N/A</v>
      </c>
      <c r="K586" s="528">
        <f ca="1">IF(IF($K$1&lt;&gt;'GMPP Return'!$F$25,HLOOKUP('GMPP Return'!$C$25,'[5]1617-Q3'!$B$1:$HA$1000,B586,FALSE),INDIRECT("'" &amp; $C$1 &amp; "'!" &amp; C586))="","",IF($K$1&lt;&gt;'GMPP Return'!$F$25,HLOOKUP('GMPP Return'!$C$25,'[5]1617-Q3'!$B$1:$HA$1000,B586,FALSE),INDIRECT("'" &amp; $C$1 &amp; "'!" &amp; C586)))</f>
        <v>0</v>
      </c>
      <c r="L586" s="529" t="s">
        <v>2750</v>
      </c>
      <c r="M586" s="561"/>
      <c r="N586" s="892" t="e">
        <f t="shared" ca="1" si="8"/>
        <v>#N/A</v>
      </c>
    </row>
    <row r="587" spans="1:14" ht="19.5" customHeight="1" thickBot="1" x14ac:dyDescent="0.3">
      <c r="A587" s="262" t="s">
        <v>412</v>
      </c>
      <c r="B587" s="161">
        <v>584</v>
      </c>
      <c r="C587" s="263" t="s">
        <v>1708</v>
      </c>
      <c r="D587" s="530"/>
      <c r="E587" s="530"/>
      <c r="F587" s="530"/>
      <c r="G587" s="531"/>
      <c r="H587" s="850" t="s">
        <v>412</v>
      </c>
      <c r="I587" s="1084" t="e">
        <f ca="1">IF(IF($I$1&lt;&gt;'GMPP Return'!$F$25,HLOOKUP('GMPP Return'!$C$25,'[5]1617-Q1'!$B$1:$HA$1000,B587,FALSE),INDIRECT("'" &amp; $C$1 &amp; "'!" &amp; C587))="","",IF($I$1&lt;&gt;'GMPP Return'!$F$25,HLOOKUP('GMPP Return'!$C$25,'[5]1617-Q1'!$B$1:$HA$1000,B587,FALSE),INDIRECT("'" &amp; $C$1 &amp; "'!" &amp; C587)))</f>
        <v>#N/A</v>
      </c>
      <c r="J587" s="1307" t="e">
        <f ca="1">IF(IF($J$1&lt;&gt;'GMPP Return'!$F$25,HLOOKUP('GMPP Return'!$C$25,'[5]1617-Q2'!$B$1:$HA$1000,B587,FALSE),INDIRECT("'" &amp; $C$1 &amp; "'!" &amp; C587))="","",IF($J$1&lt;&gt;'GMPP Return'!$F$25,HLOOKUP('GMPP Return'!$C$25,'[5]1617-Q2'!$B$1:$HA$1000,B587,FALSE),INDIRECT("'" &amp; $C$1 &amp; "'!" &amp; C587)))</f>
        <v>#N/A</v>
      </c>
      <c r="K587" s="532" t="str">
        <f ca="1">IF(IF($K$1&lt;&gt;'GMPP Return'!$F$25,HLOOKUP('GMPP Return'!$C$25,'[5]1617-Q3'!$B$1:$HA$1000,B587,FALSE),INDIRECT("'" &amp; $C$1 &amp; "'!" &amp; C587))="","",IF($K$1&lt;&gt;'GMPP Return'!$F$25,HLOOKUP('GMPP Return'!$C$25,'[5]1617-Q3'!$B$1:$HA$1000,B587,FALSE),INDIRECT("'" &amp; $C$1 &amp; "'!" &amp; C587)))</f>
        <v/>
      </c>
      <c r="L587" s="533" t="s">
        <v>2751</v>
      </c>
      <c r="M587" s="302"/>
      <c r="N587" s="343" t="str">
        <f ca="1">IF(K587="","",IF(K587&lt;&gt;J587,"CHANGED SINCE LAST QUARTER",""))</f>
        <v/>
      </c>
    </row>
    <row r="588" spans="1:14" ht="22.5" customHeight="1" x14ac:dyDescent="0.25">
      <c r="A588" s="264" t="s">
        <v>1048</v>
      </c>
      <c r="B588" s="163">
        <v>585</v>
      </c>
      <c r="C588" s="265" t="s">
        <v>1709</v>
      </c>
      <c r="D588" s="265"/>
      <c r="E588" s="265"/>
      <c r="F588" s="265"/>
      <c r="G588" s="534"/>
      <c r="H588" s="264" t="s">
        <v>1943</v>
      </c>
      <c r="I588" s="1308" t="e">
        <f ca="1">IF(IF($I$1&lt;&gt;'GMPP Return'!$F$25,HLOOKUP('GMPP Return'!$C$25,'[5]1617-Q1'!$B$1:$HA$1000,B588,FALSE),INDIRECT("'" &amp; $C$1 &amp; "'!" &amp; C588))="","",IF($I$1&lt;&gt;'GMPP Return'!$F$25,HLOOKUP('GMPP Return'!$C$25,'[5]1617-Q1'!$B$1:$HA$1000,B588,FALSE),INDIRECT("'" &amp; $C$1 &amp; "'!" &amp; C588)))</f>
        <v>#N/A</v>
      </c>
      <c r="J588" s="1308" t="e">
        <f ca="1">IF(IF($J$1&lt;&gt;'GMPP Return'!$F$25,HLOOKUP('GMPP Return'!$C$25,'[5]1617-Q2'!$B$1:$HA$1000,B588,FALSE),INDIRECT("'" &amp; $C$1 &amp; "'!" &amp; C588))="","",IF($J$1&lt;&gt;'GMPP Return'!$F$25,HLOOKUP('GMPP Return'!$C$25,'[5]1617-Q2'!$B$1:$HA$1000,B588,FALSE),INDIRECT("'" &amp; $C$1 &amp; "'!" &amp; C588)))</f>
        <v>#N/A</v>
      </c>
      <c r="K588" s="535" t="str">
        <f ca="1">IF(IF($K$1&lt;&gt;'GMPP Return'!$F$25,HLOOKUP('GMPP Return'!$C$25,'[5]1617-Q3'!$B$1:$HA$1000,B588,FALSE),INDIRECT("'" &amp; $C$1 &amp; "'!" &amp; C588))="","",IF($K$1&lt;&gt;'GMPP Return'!$F$25,HLOOKUP('GMPP Return'!$C$25,'[5]1617-Q3'!$B$1:$HA$1000,B588,FALSE),INDIRECT("'" &amp; $C$1 &amp; "'!" &amp; C588)))</f>
        <v>-</v>
      </c>
      <c r="L588" s="536" t="s">
        <v>2752</v>
      </c>
      <c r="M588" s="302"/>
      <c r="N588" s="344" t="e">
        <f ca="1">IF(K588="","",IF(K588&lt;&gt;J588,"CHANGED SINCE LAST QUARTER",""))</f>
        <v>#N/A</v>
      </c>
    </row>
    <row r="589" spans="1:14" x14ac:dyDescent="0.25">
      <c r="A589" s="266" t="s">
        <v>1049</v>
      </c>
      <c r="B589" s="163">
        <v>586</v>
      </c>
      <c r="C589" s="163" t="s">
        <v>1710</v>
      </c>
      <c r="D589" s="164"/>
      <c r="E589" s="164"/>
      <c r="F589" s="164"/>
      <c r="G589" s="472"/>
      <c r="H589" s="266" t="s">
        <v>1944</v>
      </c>
      <c r="I589" s="1086" t="e">
        <f ca="1">IF(IF($I$1&lt;&gt;'GMPP Return'!$F$25,HLOOKUP('GMPP Return'!$C$25,'[5]1617-Q1'!$B$1:$HA$1000,B589,FALSE),INDIRECT("'" &amp; $C$1 &amp; "'!" &amp; C589))="","",IF($I$1&lt;&gt;'GMPP Return'!$F$25,HLOOKUP('GMPP Return'!$C$25,'[5]1617-Q1'!$B$1:$HA$1000,B589,FALSE),INDIRECT("'" &amp; $C$1 &amp; "'!" &amp; C589)))</f>
        <v>#N/A</v>
      </c>
      <c r="J589" s="1086" t="e">
        <f ca="1">IF(IF($J$1&lt;&gt;'GMPP Return'!$F$25,HLOOKUP('GMPP Return'!$C$25,'[5]1617-Q2'!$B$1:$HA$1000,B589,FALSE),INDIRECT("'" &amp; $C$1 &amp; "'!" &amp; C589))="","",IF($J$1&lt;&gt;'GMPP Return'!$F$25,HLOOKUP('GMPP Return'!$C$25,'[5]1617-Q2'!$B$1:$HA$1000,B589,FALSE),INDIRECT("'" &amp; $C$1 &amp; "'!" &amp; C589)))</f>
        <v>#N/A</v>
      </c>
      <c r="K589" s="537">
        <f ca="1">IF(IF($K$1&lt;&gt;'GMPP Return'!$F$25,HLOOKUP('GMPP Return'!$C$25,'[5]1617-Q3'!$B$1:$HA$1000,B589,FALSE),INDIRECT("'" &amp; $C$1 &amp; "'!" &amp; C589))="","",IF($K$1&lt;&gt;'GMPP Return'!$F$25,HLOOKUP('GMPP Return'!$C$25,'[5]1617-Q3'!$B$1:$HA$1000,B589,FALSE),INDIRECT("'" &amp; $C$1 &amp; "'!" &amp; C589)))</f>
        <v>0</v>
      </c>
      <c r="L589" s="538" t="s">
        <v>2753</v>
      </c>
      <c r="M589" s="561"/>
      <c r="N589" s="892" t="e">
        <f ca="1">IF(J589=K589,"",K589-J589)</f>
        <v>#N/A</v>
      </c>
    </row>
    <row r="590" spans="1:14" x14ac:dyDescent="0.25">
      <c r="A590" s="266" t="s">
        <v>1050</v>
      </c>
      <c r="B590" s="163">
        <v>587</v>
      </c>
      <c r="C590" s="163" t="s">
        <v>1711</v>
      </c>
      <c r="D590" s="164"/>
      <c r="E590" s="164"/>
      <c r="F590" s="164"/>
      <c r="G590" s="472"/>
      <c r="H590" s="266" t="s">
        <v>1945</v>
      </c>
      <c r="I590" s="1086" t="e">
        <f ca="1">IF(IF($I$1&lt;&gt;'GMPP Return'!$F$25,HLOOKUP('GMPP Return'!$C$25,'[5]1617-Q1'!$B$1:$HA$1000,B590,FALSE),INDIRECT("'" &amp; $C$1 &amp; "'!" &amp; C590))="","",IF($I$1&lt;&gt;'GMPP Return'!$F$25,HLOOKUP('GMPP Return'!$C$25,'[5]1617-Q1'!$B$1:$HA$1000,B590,FALSE),INDIRECT("'" &amp; $C$1 &amp; "'!" &amp; C590)))</f>
        <v>#N/A</v>
      </c>
      <c r="J590" s="1086" t="e">
        <f ca="1">IF(IF($J$1&lt;&gt;'GMPP Return'!$F$25,HLOOKUP('GMPP Return'!$C$25,'[5]1617-Q2'!$B$1:$HA$1000,B590,FALSE),INDIRECT("'" &amp; $C$1 &amp; "'!" &amp; C590))="","",IF($J$1&lt;&gt;'GMPP Return'!$F$25,HLOOKUP('GMPP Return'!$C$25,'[5]1617-Q2'!$B$1:$HA$1000,B590,FALSE),INDIRECT("'" &amp; $C$1 &amp; "'!" &amp; C590)))</f>
        <v>#N/A</v>
      </c>
      <c r="K590" s="537">
        <f ca="1">IF(IF($K$1&lt;&gt;'GMPP Return'!$F$25,HLOOKUP('GMPP Return'!$C$25,'[5]1617-Q3'!$B$1:$HA$1000,B590,FALSE),INDIRECT("'" &amp; $C$1 &amp; "'!" &amp; C590))="","",IF($K$1&lt;&gt;'GMPP Return'!$F$25,HLOOKUP('GMPP Return'!$C$25,'[5]1617-Q3'!$B$1:$HA$1000,B590,FALSE),INDIRECT("'" &amp; $C$1 &amp; "'!" &amp; C590)))</f>
        <v>0</v>
      </c>
      <c r="L590" s="538" t="s">
        <v>2754</v>
      </c>
      <c r="M590" s="561"/>
      <c r="N590" s="892" t="e">
        <f t="shared" ref="N590:N604" ca="1" si="9">IF(J590=K590,"",K590-J590)</f>
        <v>#N/A</v>
      </c>
    </row>
    <row r="591" spans="1:14" x14ac:dyDescent="0.25">
      <c r="A591" s="266" t="s">
        <v>1051</v>
      </c>
      <c r="B591" s="163">
        <v>588</v>
      </c>
      <c r="C591" s="163" t="s">
        <v>1712</v>
      </c>
      <c r="D591" s="164"/>
      <c r="E591" s="164"/>
      <c r="F591" s="164"/>
      <c r="G591" s="472"/>
      <c r="H591" s="266" t="s">
        <v>1053</v>
      </c>
      <c r="I591" s="1086" t="e">
        <f ca="1">IF(IF($I$1&lt;&gt;'GMPP Return'!$F$25,HLOOKUP('GMPP Return'!$C$25,'[5]1617-Q1'!$B$1:$HA$1000,B591,FALSE),INDIRECT("'" &amp; $C$1 &amp; "'!" &amp; C591))="","",IF($I$1&lt;&gt;'GMPP Return'!$F$25,HLOOKUP('GMPP Return'!$C$25,'[5]1617-Q1'!$B$1:$HA$1000,B591,FALSE),INDIRECT("'" &amp; $C$1 &amp; "'!" &amp; C591)))</f>
        <v>#N/A</v>
      </c>
      <c r="J591" s="1086" t="e">
        <f ca="1">IF(IF($J$1&lt;&gt;'GMPP Return'!$F$25,HLOOKUP('GMPP Return'!$C$25,'[5]1617-Q2'!$B$1:$HA$1000,B591,FALSE),INDIRECT("'" &amp; $C$1 &amp; "'!" &amp; C591))="","",IF($J$1&lt;&gt;'GMPP Return'!$F$25,HLOOKUP('GMPP Return'!$C$25,'[5]1617-Q2'!$B$1:$HA$1000,B591,FALSE),INDIRECT("'" &amp; $C$1 &amp; "'!" &amp; C591)))</f>
        <v>#N/A</v>
      </c>
      <c r="K591" s="537">
        <f ca="1">IF(IF($K$1&lt;&gt;'GMPP Return'!$F$25,HLOOKUP('GMPP Return'!$C$25,'[5]1617-Q3'!$B$1:$HA$1000,B591,FALSE),INDIRECT("'" &amp; $C$1 &amp; "'!" &amp; C591))="","",IF($K$1&lt;&gt;'GMPP Return'!$F$25,HLOOKUP('GMPP Return'!$C$25,'[5]1617-Q3'!$B$1:$HA$1000,B591,FALSE),INDIRECT("'" &amp; $C$1 &amp; "'!" &amp; C591)))</f>
        <v>0</v>
      </c>
      <c r="L591" s="538" t="s">
        <v>2755</v>
      </c>
      <c r="M591" s="561"/>
      <c r="N591" s="892" t="e">
        <f t="shared" ca="1" si="9"/>
        <v>#N/A</v>
      </c>
    </row>
    <row r="592" spans="1:14" x14ac:dyDescent="0.25">
      <c r="A592" s="266" t="s">
        <v>1052</v>
      </c>
      <c r="B592" s="163">
        <v>589</v>
      </c>
      <c r="C592" s="163" t="s">
        <v>1713</v>
      </c>
      <c r="D592" s="164"/>
      <c r="E592" s="164"/>
      <c r="F592" s="164"/>
      <c r="G592" s="472"/>
      <c r="H592" s="266" t="s">
        <v>1946</v>
      </c>
      <c r="I592" s="1086" t="e">
        <f ca="1">IF(IF($I$1&lt;&gt;'GMPP Return'!$F$25,HLOOKUP('GMPP Return'!$C$25,'[5]1617-Q1'!$B$1:$HA$1000,B592,FALSE),INDIRECT("'" &amp; $C$1 &amp; "'!" &amp; C592))="","",IF($I$1&lt;&gt;'GMPP Return'!$F$25,HLOOKUP('GMPP Return'!$C$25,'[5]1617-Q1'!$B$1:$HA$1000,B592,FALSE),INDIRECT("'" &amp; $C$1 &amp; "'!" &amp; C592)))</f>
        <v>#N/A</v>
      </c>
      <c r="J592" s="1086" t="e">
        <f ca="1">IF(IF($J$1&lt;&gt;'GMPP Return'!$F$25,HLOOKUP('GMPP Return'!$C$25,'[5]1617-Q2'!$B$1:$HA$1000,B592,FALSE),INDIRECT("'" &amp; $C$1 &amp; "'!" &amp; C592))="","",IF($J$1&lt;&gt;'GMPP Return'!$F$25,HLOOKUP('GMPP Return'!$C$25,'[5]1617-Q2'!$B$1:$HA$1000,B592,FALSE),INDIRECT("'" &amp; $C$1 &amp; "'!" &amp; C592)))</f>
        <v>#N/A</v>
      </c>
      <c r="K592" s="537">
        <f ca="1">IF(IF($K$1&lt;&gt;'GMPP Return'!$F$25,HLOOKUP('GMPP Return'!$C$25,'[5]1617-Q3'!$B$1:$HA$1000,B592,FALSE),INDIRECT("'" &amp; $C$1 &amp; "'!" &amp; C592))="","",IF($K$1&lt;&gt;'GMPP Return'!$F$25,HLOOKUP('GMPP Return'!$C$25,'[5]1617-Q3'!$B$1:$HA$1000,B592,FALSE),INDIRECT("'" &amp; $C$1 &amp; "'!" &amp; C592)))</f>
        <v>0</v>
      </c>
      <c r="L592" s="538" t="s">
        <v>2756</v>
      </c>
      <c r="M592" s="561"/>
      <c r="N592" s="892" t="e">
        <f t="shared" ca="1" si="9"/>
        <v>#N/A</v>
      </c>
    </row>
    <row r="593" spans="1:14" x14ac:dyDescent="0.25">
      <c r="A593" s="266" t="s">
        <v>1053</v>
      </c>
      <c r="B593" s="163">
        <v>590</v>
      </c>
      <c r="C593" s="163" t="s">
        <v>1714</v>
      </c>
      <c r="D593" s="164"/>
      <c r="E593" s="164"/>
      <c r="F593" s="164"/>
      <c r="G593" s="472"/>
      <c r="H593" s="266" t="s">
        <v>1055</v>
      </c>
      <c r="I593" s="1086" t="e">
        <f ca="1">IF(IF($I$1&lt;&gt;'GMPP Return'!$F$25,HLOOKUP('GMPP Return'!$C$25,'[5]1617-Q1'!$B$1:$HA$1000,B593,FALSE),INDIRECT("'" &amp; $C$1 &amp; "'!" &amp; C593))="","",IF($I$1&lt;&gt;'GMPP Return'!$F$25,HLOOKUP('GMPP Return'!$C$25,'[5]1617-Q1'!$B$1:$HA$1000,B593,FALSE),INDIRECT("'" &amp; $C$1 &amp; "'!" &amp; C593)))</f>
        <v>#N/A</v>
      </c>
      <c r="J593" s="1086" t="e">
        <f ca="1">IF(IF($J$1&lt;&gt;'GMPP Return'!$F$25,HLOOKUP('GMPP Return'!$C$25,'[5]1617-Q2'!$B$1:$HA$1000,B593,FALSE),INDIRECT("'" &amp; $C$1 &amp; "'!" &amp; C593))="","",IF($J$1&lt;&gt;'GMPP Return'!$F$25,HLOOKUP('GMPP Return'!$C$25,'[5]1617-Q2'!$B$1:$HA$1000,B593,FALSE),INDIRECT("'" &amp; $C$1 &amp; "'!" &amp; C593)))</f>
        <v>#N/A</v>
      </c>
      <c r="K593" s="537">
        <f ca="1">IF(IF($K$1&lt;&gt;'GMPP Return'!$F$25,HLOOKUP('GMPP Return'!$C$25,'[5]1617-Q3'!$B$1:$HA$1000,B593,FALSE),INDIRECT("'" &amp; $C$1 &amp; "'!" &amp; C593))="","",IF($K$1&lt;&gt;'GMPP Return'!$F$25,HLOOKUP('GMPP Return'!$C$25,'[5]1617-Q3'!$B$1:$HA$1000,B593,FALSE),INDIRECT("'" &amp; $C$1 &amp; "'!" &amp; C593)))</f>
        <v>0</v>
      </c>
      <c r="L593" s="538" t="s">
        <v>2757</v>
      </c>
      <c r="M593" s="561"/>
      <c r="N593" s="892" t="e">
        <f t="shared" ca="1" si="9"/>
        <v>#N/A</v>
      </c>
    </row>
    <row r="594" spans="1:14" x14ac:dyDescent="0.25">
      <c r="A594" s="266" t="s">
        <v>1054</v>
      </c>
      <c r="B594" s="163">
        <v>591</v>
      </c>
      <c r="C594" s="163" t="s">
        <v>1715</v>
      </c>
      <c r="D594" s="164"/>
      <c r="E594" s="164"/>
      <c r="F594" s="164"/>
      <c r="G594" s="472"/>
      <c r="H594" s="266" t="s">
        <v>1056</v>
      </c>
      <c r="I594" s="1086" t="e">
        <f ca="1">IF(IF($I$1&lt;&gt;'GMPP Return'!$F$25,HLOOKUP('GMPP Return'!$C$25,'[5]1617-Q1'!$B$1:$HA$1000,B594,FALSE),INDIRECT("'" &amp; $C$1 &amp; "'!" &amp; C594))="","",IF($I$1&lt;&gt;'GMPP Return'!$F$25,HLOOKUP('GMPP Return'!$C$25,'[5]1617-Q1'!$B$1:$HA$1000,B594,FALSE),INDIRECT("'" &amp; $C$1 &amp; "'!" &amp; C594)))</f>
        <v>#N/A</v>
      </c>
      <c r="J594" s="1086" t="e">
        <f ca="1">IF(IF($J$1&lt;&gt;'GMPP Return'!$F$25,HLOOKUP('GMPP Return'!$C$25,'[5]1617-Q2'!$B$1:$HA$1000,B594,FALSE),INDIRECT("'" &amp; $C$1 &amp; "'!" &amp; C594))="","",IF($J$1&lt;&gt;'GMPP Return'!$F$25,HLOOKUP('GMPP Return'!$C$25,'[5]1617-Q2'!$B$1:$HA$1000,B594,FALSE),INDIRECT("'" &amp; $C$1 &amp; "'!" &amp; C594)))</f>
        <v>#N/A</v>
      </c>
      <c r="K594" s="537">
        <f ca="1">IF(IF($K$1&lt;&gt;'GMPP Return'!$F$25,HLOOKUP('GMPP Return'!$C$25,'[5]1617-Q3'!$B$1:$HA$1000,B594,FALSE),INDIRECT("'" &amp; $C$1 &amp; "'!" &amp; C594))="","",IF($K$1&lt;&gt;'GMPP Return'!$F$25,HLOOKUP('GMPP Return'!$C$25,'[5]1617-Q3'!$B$1:$HA$1000,B594,FALSE),INDIRECT("'" &amp; $C$1 &amp; "'!" &amp; C594)))</f>
        <v>0</v>
      </c>
      <c r="L594" s="538" t="s">
        <v>2758</v>
      </c>
      <c r="M594" s="561"/>
      <c r="N594" s="892" t="e">
        <f t="shared" ca="1" si="9"/>
        <v>#N/A</v>
      </c>
    </row>
    <row r="595" spans="1:14" x14ac:dyDescent="0.25">
      <c r="A595" s="266" t="s">
        <v>1055</v>
      </c>
      <c r="B595" s="163">
        <v>592</v>
      </c>
      <c r="C595" s="163" t="s">
        <v>1716</v>
      </c>
      <c r="D595" s="164"/>
      <c r="E595" s="164"/>
      <c r="F595" s="164"/>
      <c r="G595" s="472"/>
      <c r="H595" s="266" t="s">
        <v>1057</v>
      </c>
      <c r="I595" s="1086" t="e">
        <f ca="1">IF(IF($I$1&lt;&gt;'GMPP Return'!$F$25,HLOOKUP('GMPP Return'!$C$25,'[5]1617-Q1'!$B$1:$HA$1000,B595,FALSE),INDIRECT("'" &amp; $C$1 &amp; "'!" &amp; C595))="","",IF($I$1&lt;&gt;'GMPP Return'!$F$25,HLOOKUP('GMPP Return'!$C$25,'[5]1617-Q1'!$B$1:$HA$1000,B595,FALSE),INDIRECT("'" &amp; $C$1 &amp; "'!" &amp; C595)))</f>
        <v>#N/A</v>
      </c>
      <c r="J595" s="1086" t="e">
        <f ca="1">IF(IF($J$1&lt;&gt;'GMPP Return'!$F$25,HLOOKUP('GMPP Return'!$C$25,'[5]1617-Q2'!$B$1:$HA$1000,B595,FALSE),INDIRECT("'" &amp; $C$1 &amp; "'!" &amp; C595))="","",IF($J$1&lt;&gt;'GMPP Return'!$F$25,HLOOKUP('GMPP Return'!$C$25,'[5]1617-Q2'!$B$1:$HA$1000,B595,FALSE),INDIRECT("'" &amp; $C$1 &amp; "'!" &amp; C595)))</f>
        <v>#N/A</v>
      </c>
      <c r="K595" s="537">
        <f ca="1">IF(IF($K$1&lt;&gt;'GMPP Return'!$F$25,HLOOKUP('GMPP Return'!$C$25,'[5]1617-Q3'!$B$1:$HA$1000,B595,FALSE),INDIRECT("'" &amp; $C$1 &amp; "'!" &amp; C595))="","",IF($K$1&lt;&gt;'GMPP Return'!$F$25,HLOOKUP('GMPP Return'!$C$25,'[5]1617-Q3'!$B$1:$HA$1000,B595,FALSE),INDIRECT("'" &amp; $C$1 &amp; "'!" &amp; C595)))</f>
        <v>0</v>
      </c>
      <c r="L595" s="538" t="s">
        <v>2759</v>
      </c>
      <c r="M595" s="561"/>
      <c r="N595" s="892" t="e">
        <f t="shared" ca="1" si="9"/>
        <v>#N/A</v>
      </c>
    </row>
    <row r="596" spans="1:14" x14ac:dyDescent="0.25">
      <c r="A596" s="266" t="s">
        <v>1056</v>
      </c>
      <c r="B596" s="163">
        <v>593</v>
      </c>
      <c r="C596" s="163" t="s">
        <v>1717</v>
      </c>
      <c r="D596" s="164"/>
      <c r="E596" s="164"/>
      <c r="F596" s="164"/>
      <c r="G596" s="472"/>
      <c r="H596" s="266" t="s">
        <v>1058</v>
      </c>
      <c r="I596" s="1086" t="e">
        <f ca="1">IF(IF($I$1&lt;&gt;'GMPP Return'!$F$25,HLOOKUP('GMPP Return'!$C$25,'[5]1617-Q1'!$B$1:$HA$1000,B596,FALSE),INDIRECT("'" &amp; $C$1 &amp; "'!" &amp; C596))="","",IF($I$1&lt;&gt;'GMPP Return'!$F$25,HLOOKUP('GMPP Return'!$C$25,'[5]1617-Q1'!$B$1:$HA$1000,B596,FALSE),INDIRECT("'" &amp; $C$1 &amp; "'!" &amp; C596)))</f>
        <v>#N/A</v>
      </c>
      <c r="J596" s="1086" t="e">
        <f ca="1">IF(IF($J$1&lt;&gt;'GMPP Return'!$F$25,HLOOKUP('GMPP Return'!$C$25,'[5]1617-Q2'!$B$1:$HA$1000,B596,FALSE),INDIRECT("'" &amp; $C$1 &amp; "'!" &amp; C596))="","",IF($J$1&lt;&gt;'GMPP Return'!$F$25,HLOOKUP('GMPP Return'!$C$25,'[5]1617-Q2'!$B$1:$HA$1000,B596,FALSE),INDIRECT("'" &amp; $C$1 &amp; "'!" &amp; C596)))</f>
        <v>#N/A</v>
      </c>
      <c r="K596" s="537">
        <f ca="1">IF(IF($K$1&lt;&gt;'GMPP Return'!$F$25,HLOOKUP('GMPP Return'!$C$25,'[5]1617-Q3'!$B$1:$HA$1000,B596,FALSE),INDIRECT("'" &amp; $C$1 &amp; "'!" &amp; C596))="","",IF($K$1&lt;&gt;'GMPP Return'!$F$25,HLOOKUP('GMPP Return'!$C$25,'[5]1617-Q3'!$B$1:$HA$1000,B596,FALSE),INDIRECT("'" &amp; $C$1 &amp; "'!" &amp; C596)))</f>
        <v>0</v>
      </c>
      <c r="L596" s="538" t="s">
        <v>2760</v>
      </c>
      <c r="M596" s="561"/>
      <c r="N596" s="892" t="e">
        <f t="shared" ca="1" si="9"/>
        <v>#N/A</v>
      </c>
    </row>
    <row r="597" spans="1:14" x14ac:dyDescent="0.25">
      <c r="A597" s="266" t="s">
        <v>1057</v>
      </c>
      <c r="B597" s="163">
        <v>594</v>
      </c>
      <c r="C597" s="163" t="s">
        <v>1718</v>
      </c>
      <c r="D597" s="164"/>
      <c r="E597" s="164"/>
      <c r="F597" s="164"/>
      <c r="G597" s="472"/>
      <c r="H597" s="266" t="s">
        <v>1059</v>
      </c>
      <c r="I597" s="1086" t="e">
        <f ca="1">IF(IF($I$1&lt;&gt;'GMPP Return'!$F$25,HLOOKUP('GMPP Return'!$C$25,'[5]1617-Q1'!$B$1:$HA$1000,B597,FALSE),INDIRECT("'" &amp; $C$1 &amp; "'!" &amp; C597))="","",IF($I$1&lt;&gt;'GMPP Return'!$F$25,HLOOKUP('GMPP Return'!$C$25,'[5]1617-Q1'!$B$1:$HA$1000,B597,FALSE),INDIRECT("'" &amp; $C$1 &amp; "'!" &amp; C597)))</f>
        <v>#N/A</v>
      </c>
      <c r="J597" s="1086" t="e">
        <f ca="1">IF(IF($J$1&lt;&gt;'GMPP Return'!$F$25,HLOOKUP('GMPP Return'!$C$25,'[5]1617-Q2'!$B$1:$HA$1000,B597,FALSE),INDIRECT("'" &amp; $C$1 &amp; "'!" &amp; C597))="","",IF($J$1&lt;&gt;'GMPP Return'!$F$25,HLOOKUP('GMPP Return'!$C$25,'[5]1617-Q2'!$B$1:$HA$1000,B597,FALSE),INDIRECT("'" &amp; $C$1 &amp; "'!" &amp; C597)))</f>
        <v>#N/A</v>
      </c>
      <c r="K597" s="537">
        <f ca="1">IF(IF($K$1&lt;&gt;'GMPP Return'!$F$25,HLOOKUP('GMPP Return'!$C$25,'[5]1617-Q3'!$B$1:$HA$1000,B597,FALSE),INDIRECT("'" &amp; $C$1 &amp; "'!" &amp; C597))="","",IF($K$1&lt;&gt;'GMPP Return'!$F$25,HLOOKUP('GMPP Return'!$C$25,'[5]1617-Q3'!$B$1:$HA$1000,B597,FALSE),INDIRECT("'" &amp; $C$1 &amp; "'!" &amp; C597)))</f>
        <v>0</v>
      </c>
      <c r="L597" s="538" t="s">
        <v>2761</v>
      </c>
      <c r="M597" s="561"/>
      <c r="N597" s="892" t="e">
        <f t="shared" ca="1" si="9"/>
        <v>#N/A</v>
      </c>
    </row>
    <row r="598" spans="1:14" x14ac:dyDescent="0.25">
      <c r="A598" s="266" t="s">
        <v>1058</v>
      </c>
      <c r="B598" s="163">
        <v>595</v>
      </c>
      <c r="C598" s="163" t="s">
        <v>1719</v>
      </c>
      <c r="D598" s="164"/>
      <c r="E598" s="164"/>
      <c r="F598" s="164"/>
      <c r="G598" s="472"/>
      <c r="H598" s="266" t="s">
        <v>1060</v>
      </c>
      <c r="I598" s="1086" t="e">
        <f ca="1">IF(IF($I$1&lt;&gt;'GMPP Return'!$F$25,HLOOKUP('GMPP Return'!$C$25,'[5]1617-Q1'!$B$1:$HA$1000,B598,FALSE),INDIRECT("'" &amp; $C$1 &amp; "'!" &amp; C598))="","",IF($I$1&lt;&gt;'GMPP Return'!$F$25,HLOOKUP('GMPP Return'!$C$25,'[5]1617-Q1'!$B$1:$HA$1000,B598,FALSE),INDIRECT("'" &amp; $C$1 &amp; "'!" &amp; C598)))</f>
        <v>#N/A</v>
      </c>
      <c r="J598" s="1086" t="e">
        <f ca="1">IF(IF($J$1&lt;&gt;'GMPP Return'!$F$25,HLOOKUP('GMPP Return'!$C$25,'[5]1617-Q2'!$B$1:$HA$1000,B598,FALSE),INDIRECT("'" &amp; $C$1 &amp; "'!" &amp; C598))="","",IF($J$1&lt;&gt;'GMPP Return'!$F$25,HLOOKUP('GMPP Return'!$C$25,'[5]1617-Q2'!$B$1:$HA$1000,B598,FALSE),INDIRECT("'" &amp; $C$1 &amp; "'!" &amp; C598)))</f>
        <v>#N/A</v>
      </c>
      <c r="K598" s="537">
        <f ca="1">IF(IF($K$1&lt;&gt;'GMPP Return'!$F$25,HLOOKUP('GMPP Return'!$C$25,'[5]1617-Q3'!$B$1:$HA$1000,B598,FALSE),INDIRECT("'" &amp; $C$1 &amp; "'!" &amp; C598))="","",IF($K$1&lt;&gt;'GMPP Return'!$F$25,HLOOKUP('GMPP Return'!$C$25,'[5]1617-Q3'!$B$1:$HA$1000,B598,FALSE),INDIRECT("'" &amp; $C$1 &amp; "'!" &amp; C598)))</f>
        <v>0</v>
      </c>
      <c r="L598" s="538" t="s">
        <v>2762</v>
      </c>
      <c r="M598" s="561"/>
      <c r="N598" s="892" t="e">
        <f t="shared" ca="1" si="9"/>
        <v>#N/A</v>
      </c>
    </row>
    <row r="599" spans="1:14" x14ac:dyDescent="0.25">
      <c r="A599" s="266" t="s">
        <v>1059</v>
      </c>
      <c r="B599" s="163">
        <v>596</v>
      </c>
      <c r="C599" s="163" t="s">
        <v>1720</v>
      </c>
      <c r="D599" s="164"/>
      <c r="E599" s="164"/>
      <c r="F599" s="164"/>
      <c r="G599" s="472"/>
      <c r="H599" s="266" t="s">
        <v>1061</v>
      </c>
      <c r="I599" s="1086" t="e">
        <f ca="1">IF(IF($I$1&lt;&gt;'GMPP Return'!$F$25,HLOOKUP('GMPP Return'!$C$25,'[5]1617-Q1'!$B$1:$HA$1000,B599,FALSE),INDIRECT("'" &amp; $C$1 &amp; "'!" &amp; C599))="","",IF($I$1&lt;&gt;'GMPP Return'!$F$25,HLOOKUP('GMPP Return'!$C$25,'[5]1617-Q1'!$B$1:$HA$1000,B599,FALSE),INDIRECT("'" &amp; $C$1 &amp; "'!" &amp; C599)))</f>
        <v>#N/A</v>
      </c>
      <c r="J599" s="1086" t="e">
        <f ca="1">IF(IF($J$1&lt;&gt;'GMPP Return'!$F$25,HLOOKUP('GMPP Return'!$C$25,'[5]1617-Q2'!$B$1:$HA$1000,B599,FALSE),INDIRECT("'" &amp; $C$1 &amp; "'!" &amp; C599))="","",IF($J$1&lt;&gt;'GMPP Return'!$F$25,HLOOKUP('GMPP Return'!$C$25,'[5]1617-Q2'!$B$1:$HA$1000,B599,FALSE),INDIRECT("'" &amp; $C$1 &amp; "'!" &amp; C599)))</f>
        <v>#N/A</v>
      </c>
      <c r="K599" s="537">
        <f ca="1">IF(IF($K$1&lt;&gt;'GMPP Return'!$F$25,HLOOKUP('GMPP Return'!$C$25,'[5]1617-Q3'!$B$1:$HA$1000,B599,FALSE),INDIRECT("'" &amp; $C$1 &amp; "'!" &amp; C599))="","",IF($K$1&lt;&gt;'GMPP Return'!$F$25,HLOOKUP('GMPP Return'!$C$25,'[5]1617-Q3'!$B$1:$HA$1000,B599,FALSE),INDIRECT("'" &amp; $C$1 &amp; "'!" &amp; C599)))</f>
        <v>0</v>
      </c>
      <c r="L599" s="538" t="s">
        <v>2763</v>
      </c>
      <c r="M599" s="561"/>
      <c r="N599" s="892" t="e">
        <f t="shared" ca="1" si="9"/>
        <v>#N/A</v>
      </c>
    </row>
    <row r="600" spans="1:14" x14ac:dyDescent="0.25">
      <c r="A600" s="266" t="s">
        <v>1060</v>
      </c>
      <c r="B600" s="163">
        <v>597</v>
      </c>
      <c r="C600" s="163" t="s">
        <v>1721</v>
      </c>
      <c r="D600" s="164"/>
      <c r="E600" s="164"/>
      <c r="F600" s="164"/>
      <c r="G600" s="472"/>
      <c r="H600" s="266" t="s">
        <v>1062</v>
      </c>
      <c r="I600" s="1086" t="e">
        <f ca="1">IF(IF($I$1&lt;&gt;'GMPP Return'!$F$25,HLOOKUP('GMPP Return'!$C$25,'[5]1617-Q1'!$B$1:$HA$1000,B600,FALSE),INDIRECT("'" &amp; $C$1 &amp; "'!" &amp; C600))="","",IF($I$1&lt;&gt;'GMPP Return'!$F$25,HLOOKUP('GMPP Return'!$C$25,'[5]1617-Q1'!$B$1:$HA$1000,B600,FALSE),INDIRECT("'" &amp; $C$1 &amp; "'!" &amp; C600)))</f>
        <v>#N/A</v>
      </c>
      <c r="J600" s="1086" t="e">
        <f ca="1">IF(IF($J$1&lt;&gt;'GMPP Return'!$F$25,HLOOKUP('GMPP Return'!$C$25,'[5]1617-Q2'!$B$1:$HA$1000,B600,FALSE),INDIRECT("'" &amp; $C$1 &amp; "'!" &amp; C600))="","",IF($J$1&lt;&gt;'GMPP Return'!$F$25,HLOOKUP('GMPP Return'!$C$25,'[5]1617-Q2'!$B$1:$HA$1000,B600,FALSE),INDIRECT("'" &amp; $C$1 &amp; "'!" &amp; C600)))</f>
        <v>#N/A</v>
      </c>
      <c r="K600" s="537">
        <f ca="1">IF(IF($K$1&lt;&gt;'GMPP Return'!$F$25,HLOOKUP('GMPP Return'!$C$25,'[5]1617-Q3'!$B$1:$HA$1000,B600,FALSE),INDIRECT("'" &amp; $C$1 &amp; "'!" &amp; C600))="","",IF($K$1&lt;&gt;'GMPP Return'!$F$25,HLOOKUP('GMPP Return'!$C$25,'[5]1617-Q3'!$B$1:$HA$1000,B600,FALSE),INDIRECT("'" &amp; $C$1 &amp; "'!" &amp; C600)))</f>
        <v>0</v>
      </c>
      <c r="L600" s="538" t="s">
        <v>2764</v>
      </c>
      <c r="M600" s="561"/>
      <c r="N600" s="892" t="e">
        <f t="shared" ca="1" si="9"/>
        <v>#N/A</v>
      </c>
    </row>
    <row r="601" spans="1:14" x14ac:dyDescent="0.25">
      <c r="A601" s="266" t="s">
        <v>1061</v>
      </c>
      <c r="B601" s="163">
        <v>598</v>
      </c>
      <c r="C601" s="163" t="s">
        <v>1722</v>
      </c>
      <c r="D601" s="164"/>
      <c r="E601" s="164"/>
      <c r="F601" s="164"/>
      <c r="G601" s="472"/>
      <c r="H601" s="266" t="s">
        <v>1947</v>
      </c>
      <c r="I601" s="1086" t="e">
        <f ca="1">IF(IF($I$1&lt;&gt;'GMPP Return'!$F$25,HLOOKUP('GMPP Return'!$C$25,'[5]1617-Q1'!$B$1:$HA$1000,B601,FALSE),INDIRECT("'" &amp; $C$1 &amp; "'!" &amp; C601))="","",IF($I$1&lt;&gt;'GMPP Return'!$F$25,HLOOKUP('GMPP Return'!$C$25,'[5]1617-Q1'!$B$1:$HA$1000,B601,FALSE),INDIRECT("'" &amp; $C$1 &amp; "'!" &amp; C601)))</f>
        <v>#N/A</v>
      </c>
      <c r="J601" s="1086" t="e">
        <f ca="1">IF(IF($J$1&lt;&gt;'GMPP Return'!$F$25,HLOOKUP('GMPP Return'!$C$25,'[5]1617-Q2'!$B$1:$HA$1000,B601,FALSE),INDIRECT("'" &amp; $C$1 &amp; "'!" &amp; C601))="","",IF($J$1&lt;&gt;'GMPP Return'!$F$25,HLOOKUP('GMPP Return'!$C$25,'[5]1617-Q2'!$B$1:$HA$1000,B601,FALSE),INDIRECT("'" &amp; $C$1 &amp; "'!" &amp; C601)))</f>
        <v>#N/A</v>
      </c>
      <c r="K601" s="537">
        <f ca="1">IF(IF($K$1&lt;&gt;'GMPP Return'!$F$25,HLOOKUP('GMPP Return'!$C$25,'[5]1617-Q3'!$B$1:$HA$1000,B601,FALSE),INDIRECT("'" &amp; $C$1 &amp; "'!" &amp; C601))="","",IF($K$1&lt;&gt;'GMPP Return'!$F$25,HLOOKUP('GMPP Return'!$C$25,'[5]1617-Q3'!$B$1:$HA$1000,B601,FALSE),INDIRECT("'" &amp; $C$1 &amp; "'!" &amp; C601)))</f>
        <v>0</v>
      </c>
      <c r="L601" s="538" t="s">
        <v>2765</v>
      </c>
      <c r="M601" s="561"/>
      <c r="N601" s="892" t="e">
        <f t="shared" ca="1" si="9"/>
        <v>#N/A</v>
      </c>
    </row>
    <row r="602" spans="1:14" x14ac:dyDescent="0.25">
      <c r="A602" s="266" t="s">
        <v>1062</v>
      </c>
      <c r="B602" s="163">
        <v>599</v>
      </c>
      <c r="C602" s="163" t="s">
        <v>1723</v>
      </c>
      <c r="D602" s="164"/>
      <c r="E602" s="164"/>
      <c r="F602" s="164"/>
      <c r="G602" s="472"/>
      <c r="H602" s="266" t="s">
        <v>1948</v>
      </c>
      <c r="I602" s="1086" t="e">
        <f ca="1">IF(IF($I$1&lt;&gt;'GMPP Return'!$F$25,HLOOKUP('GMPP Return'!$C$25,'[5]1617-Q1'!$B$1:$HA$1000,B602,FALSE),INDIRECT("'" &amp; $C$1 &amp; "'!" &amp; C602))="","",IF($I$1&lt;&gt;'GMPP Return'!$F$25,HLOOKUP('GMPP Return'!$C$25,'[5]1617-Q1'!$B$1:$HA$1000,B602,FALSE),INDIRECT("'" &amp; $C$1 &amp; "'!" &amp; C602)))</f>
        <v>#N/A</v>
      </c>
      <c r="J602" s="1086" t="e">
        <f ca="1">IF(IF($J$1&lt;&gt;'GMPP Return'!$F$25,HLOOKUP('GMPP Return'!$C$25,'[5]1617-Q2'!$B$1:$HA$1000,B602,FALSE),INDIRECT("'" &amp; $C$1 &amp; "'!" &amp; C602))="","",IF($J$1&lt;&gt;'GMPP Return'!$F$25,HLOOKUP('GMPP Return'!$C$25,'[5]1617-Q2'!$B$1:$HA$1000,B602,FALSE),INDIRECT("'" &amp; $C$1 &amp; "'!" &amp; C602)))</f>
        <v>#N/A</v>
      </c>
      <c r="K602" s="537">
        <f ca="1">IF(IF($K$1&lt;&gt;'GMPP Return'!$F$25,HLOOKUP('GMPP Return'!$C$25,'[5]1617-Q3'!$B$1:$HA$1000,B602,FALSE),INDIRECT("'" &amp; $C$1 &amp; "'!" &amp; C602))="","",IF($K$1&lt;&gt;'GMPP Return'!$F$25,HLOOKUP('GMPP Return'!$C$25,'[5]1617-Q3'!$B$1:$HA$1000,B602,FALSE),INDIRECT("'" &amp; $C$1 &amp; "'!" &amp; C602)))</f>
        <v>0</v>
      </c>
      <c r="L602" s="538" t="s">
        <v>2766</v>
      </c>
      <c r="M602" s="561"/>
      <c r="N602" s="892" t="e">
        <f t="shared" ca="1" si="9"/>
        <v>#N/A</v>
      </c>
    </row>
    <row r="603" spans="1:14" x14ac:dyDescent="0.25">
      <c r="A603" s="266" t="s">
        <v>1063</v>
      </c>
      <c r="B603" s="163">
        <v>600</v>
      </c>
      <c r="C603" s="163" t="s">
        <v>1724</v>
      </c>
      <c r="D603" s="164"/>
      <c r="E603" s="164"/>
      <c r="F603" s="164"/>
      <c r="G603" s="472"/>
      <c r="H603" s="266" t="s">
        <v>1063</v>
      </c>
      <c r="I603" s="1086" t="e">
        <f ca="1">IF(IF($I$1&lt;&gt;'GMPP Return'!$F$25,HLOOKUP('GMPP Return'!$C$25,'[5]1617-Q1'!$B$1:$HA$1000,B603,FALSE),INDIRECT("'" &amp; $C$1 &amp; "'!" &amp; C603))="","",IF($I$1&lt;&gt;'GMPP Return'!$F$25,HLOOKUP('GMPP Return'!$C$25,'[5]1617-Q1'!$B$1:$HA$1000,B603,FALSE),INDIRECT("'" &amp; $C$1 &amp; "'!" &amp; C603)))</f>
        <v>#N/A</v>
      </c>
      <c r="J603" s="1086" t="e">
        <f ca="1">IF(IF($J$1&lt;&gt;'GMPP Return'!$F$25,HLOOKUP('GMPP Return'!$C$25,'[5]1617-Q2'!$B$1:$HA$1000,B603,FALSE),INDIRECT("'" &amp; $C$1 &amp; "'!" &amp; C603))="","",IF($J$1&lt;&gt;'GMPP Return'!$F$25,HLOOKUP('GMPP Return'!$C$25,'[5]1617-Q2'!$B$1:$HA$1000,B603,FALSE),INDIRECT("'" &amp; $C$1 &amp; "'!" &amp; C603)))</f>
        <v>#N/A</v>
      </c>
      <c r="K603" s="537">
        <f ca="1">IF(IF($K$1&lt;&gt;'GMPP Return'!$F$25,HLOOKUP('GMPP Return'!$C$25,'[5]1617-Q3'!$B$1:$HA$1000,B603,FALSE),INDIRECT("'" &amp; $C$1 &amp; "'!" &amp; C603))="","",IF($K$1&lt;&gt;'GMPP Return'!$F$25,HLOOKUP('GMPP Return'!$C$25,'[5]1617-Q3'!$B$1:$HA$1000,B603,FALSE),INDIRECT("'" &amp; $C$1 &amp; "'!" &amp; C603)))</f>
        <v>0</v>
      </c>
      <c r="L603" s="538" t="s">
        <v>2767</v>
      </c>
      <c r="M603" s="561"/>
      <c r="N603" s="892" t="e">
        <f t="shared" ca="1" si="9"/>
        <v>#N/A</v>
      </c>
    </row>
    <row r="604" spans="1:14" ht="15.75" thickBot="1" x14ac:dyDescent="0.3">
      <c r="A604" s="267" t="s">
        <v>1064</v>
      </c>
      <c r="B604" s="163">
        <v>601</v>
      </c>
      <c r="C604" s="268" t="s">
        <v>1725</v>
      </c>
      <c r="D604" s="269"/>
      <c r="E604" s="269"/>
      <c r="F604" s="269"/>
      <c r="G604" s="473"/>
      <c r="H604" s="267" t="s">
        <v>1064</v>
      </c>
      <c r="I604" s="1087" t="e">
        <f ca="1">IF(IF($I$1&lt;&gt;'GMPP Return'!$F$25,HLOOKUP('GMPP Return'!$C$25,'[5]1617-Q1'!$B$1:$HA$1000,B604,FALSE),INDIRECT("'" &amp; $C$1 &amp; "'!" &amp; C604))="","",IF($I$1&lt;&gt;'GMPP Return'!$F$25,HLOOKUP('GMPP Return'!$C$25,'[5]1617-Q1'!$B$1:$HA$1000,B604,FALSE),INDIRECT("'" &amp; $C$1 &amp; "'!" &amp; C604)))</f>
        <v>#N/A</v>
      </c>
      <c r="J604" s="1087" t="e">
        <f ca="1">IF(IF($J$1&lt;&gt;'GMPP Return'!$F$25,HLOOKUP('GMPP Return'!$C$25,'[5]1617-Q2'!$B$1:$HA$1000,B604,FALSE),INDIRECT("'" &amp; $C$1 &amp; "'!" &amp; C604))="","",IF($J$1&lt;&gt;'GMPP Return'!$F$25,HLOOKUP('GMPP Return'!$C$25,'[5]1617-Q2'!$B$1:$HA$1000,B604,FALSE),INDIRECT("'" &amp; $C$1 &amp; "'!" &amp; C604)))</f>
        <v>#N/A</v>
      </c>
      <c r="K604" s="855">
        <f ca="1">IF(IF($K$1&lt;&gt;'GMPP Return'!$F$25,HLOOKUP('GMPP Return'!$C$25,'[5]1617-Q3'!$B$1:$HA$1000,B604,FALSE),INDIRECT("'" &amp; $C$1 &amp; "'!" &amp; C604))="","",IF($K$1&lt;&gt;'GMPP Return'!$F$25,HLOOKUP('GMPP Return'!$C$25,'[5]1617-Q3'!$B$1:$HA$1000,B604,FALSE),INDIRECT("'" &amp; $C$1 &amp; "'!" &amp; C604)))</f>
        <v>0</v>
      </c>
      <c r="L604" s="856" t="s">
        <v>2768</v>
      </c>
      <c r="M604" s="561"/>
      <c r="N604" s="892" t="e">
        <f t="shared" ca="1" si="9"/>
        <v>#N/A</v>
      </c>
    </row>
    <row r="605" spans="1:14" ht="18.75" customHeight="1" x14ac:dyDescent="0.25">
      <c r="A605" s="215"/>
      <c r="B605" s="721">
        <v>693</v>
      </c>
      <c r="C605" s="216" t="s">
        <v>2147</v>
      </c>
      <c r="D605" s="216"/>
      <c r="E605" s="216"/>
      <c r="F605" s="216"/>
      <c r="G605" s="712"/>
      <c r="H605" s="215" t="s">
        <v>2130</v>
      </c>
      <c r="I605" s="1088" t="e">
        <f ca="1">IF(IF($I$1&lt;&gt;'GMPP Return'!$F$25,HLOOKUP('GMPP Return'!$C$25,'[5]1617-Q1'!$B$1:$HA$1000,B605,FALSE),INDIRECT("'" &amp; $C$1 &amp; "'!" &amp; C605))="","",IF($I$1&lt;&gt;'GMPP Return'!$F$25,HLOOKUP('GMPP Return'!$C$25,'[5]1617-Q1'!$B$1:$HA$1000,B605,FALSE),INDIRECT("'" &amp; $C$1 &amp; "'!" &amp; C605)))</f>
        <v>#N/A</v>
      </c>
      <c r="J605" s="1088" t="e">
        <f ca="1">IF(IF($J$1&lt;&gt;'GMPP Return'!$F$25,HLOOKUP('GMPP Return'!$C$25,'[5]1617-Q2'!$B$1:$HA$1000,B605,FALSE),INDIRECT("'" &amp; $C$1 &amp; "'!" &amp; C605))="","",IF($J$1&lt;&gt;'GMPP Return'!$F$25,HLOOKUP('GMPP Return'!$C$25,'[5]1617-Q2'!$B$1:$HA$1000,B605,FALSE),INDIRECT("'" &amp; $C$1 &amp; "'!" &amp; C605)))</f>
        <v>#N/A</v>
      </c>
      <c r="K605" s="713" t="str">
        <f ca="1">IF(IF($K$1&lt;&gt;'GMPP Return'!$F$25,HLOOKUP('GMPP Return'!$C$25,'[5]1617-Q3'!$B$1:$HA$1000,B605,FALSE),INDIRECT("'" &amp; $C$1 &amp; "'!" &amp; C605))="","",IF($K$1&lt;&gt;'GMPP Return'!$F$25,HLOOKUP('GMPP Return'!$C$25,'[5]1617-Q3'!$B$1:$HA$1000,B605,FALSE),INDIRECT("'" &amp; $C$1 &amp; "'!" &amp; C605)))</f>
        <v>-</v>
      </c>
      <c r="L605" s="714" t="s">
        <v>2769</v>
      </c>
      <c r="M605" s="302"/>
      <c r="N605" s="344" t="e">
        <f ca="1">IF(K605="","",IF(K605&lt;&gt;J605,"CHANGED SINCE LAST QUARTER",""))</f>
        <v>#N/A</v>
      </c>
    </row>
    <row r="606" spans="1:14" x14ac:dyDescent="0.25">
      <c r="A606" s="217"/>
      <c r="B606" s="721">
        <v>694</v>
      </c>
      <c r="C606" s="144" t="s">
        <v>2146</v>
      </c>
      <c r="D606" s="715"/>
      <c r="E606" s="715"/>
      <c r="F606" s="715"/>
      <c r="G606" s="716"/>
      <c r="H606" s="217" t="s">
        <v>2131</v>
      </c>
      <c r="I606" s="1089" t="e">
        <f ca="1">IF(IF($I$1&lt;&gt;'GMPP Return'!$F$25,HLOOKUP('GMPP Return'!$C$25,'[5]1617-Q1'!$B$1:$HA$1000,B606,FALSE),INDIRECT("'" &amp; $C$1 &amp; "'!" &amp; C606))="","",IF($I$1&lt;&gt;'GMPP Return'!$F$25,HLOOKUP('GMPP Return'!$C$25,'[5]1617-Q1'!$B$1:$HA$1000,B606,FALSE),INDIRECT("'" &amp; $C$1 &amp; "'!" &amp; C606)))</f>
        <v>#N/A</v>
      </c>
      <c r="J606" s="1089" t="e">
        <f ca="1">IF(IF($J$1&lt;&gt;'GMPP Return'!$F$25,HLOOKUP('GMPP Return'!$C$25,'[5]1617-Q2'!$B$1:$HA$1000,B606,FALSE),INDIRECT("'" &amp; $C$1 &amp; "'!" &amp; C606))="","",IF($J$1&lt;&gt;'GMPP Return'!$F$25,HLOOKUP('GMPP Return'!$C$25,'[5]1617-Q2'!$B$1:$HA$1000,B606,FALSE),INDIRECT("'" &amp; $C$1 &amp; "'!" &amp; C606)))</f>
        <v>#N/A</v>
      </c>
      <c r="K606" s="717">
        <f ca="1">IF(IF($K$1&lt;&gt;'GMPP Return'!$F$25,HLOOKUP('GMPP Return'!$C$25,'[5]1617-Q3'!$B$1:$HA$1000,B606,FALSE),INDIRECT("'" &amp; $C$1 &amp; "'!" &amp; C606))="","",IF($K$1&lt;&gt;'GMPP Return'!$F$25,HLOOKUP('GMPP Return'!$C$25,'[5]1617-Q3'!$B$1:$HA$1000,B606,FALSE),INDIRECT("'" &amp; $C$1 &amp; "'!" &amp; C606)))</f>
        <v>0</v>
      </c>
      <c r="L606" s="718" t="s">
        <v>2770</v>
      </c>
      <c r="M606" s="561"/>
      <c r="N606" s="892" t="e">
        <f ca="1">IF(J606=K606,"",K606-J606)</f>
        <v>#N/A</v>
      </c>
    </row>
    <row r="607" spans="1:14" x14ac:dyDescent="0.25">
      <c r="A607" s="217"/>
      <c r="B607" s="721">
        <v>695</v>
      </c>
      <c r="C607" s="144" t="s">
        <v>2148</v>
      </c>
      <c r="D607" s="715"/>
      <c r="E607" s="715"/>
      <c r="F607" s="715"/>
      <c r="G607" s="716"/>
      <c r="H607" s="217" t="s">
        <v>2132</v>
      </c>
      <c r="I607" s="1089" t="e">
        <f ca="1">IF(IF($I$1&lt;&gt;'GMPP Return'!$F$25,HLOOKUP('GMPP Return'!$C$25,'[5]1617-Q1'!$B$1:$HA$1000,B607,FALSE),INDIRECT("'" &amp; $C$1 &amp; "'!" &amp; C607))="","",IF($I$1&lt;&gt;'GMPP Return'!$F$25,HLOOKUP('GMPP Return'!$C$25,'[5]1617-Q1'!$B$1:$HA$1000,B607,FALSE),INDIRECT("'" &amp; $C$1 &amp; "'!" &amp; C607)))</f>
        <v>#N/A</v>
      </c>
      <c r="J607" s="1089" t="e">
        <f ca="1">IF(IF($J$1&lt;&gt;'GMPP Return'!$F$25,HLOOKUP('GMPP Return'!$C$25,'[5]1617-Q2'!$B$1:$HA$1000,B607,FALSE),INDIRECT("'" &amp; $C$1 &amp; "'!" &amp; C607))="","",IF($J$1&lt;&gt;'GMPP Return'!$F$25,HLOOKUP('GMPP Return'!$C$25,'[5]1617-Q2'!$B$1:$HA$1000,B607,FALSE),INDIRECT("'" &amp; $C$1 &amp; "'!" &amp; C607)))</f>
        <v>#N/A</v>
      </c>
      <c r="K607" s="717">
        <f ca="1">IF(IF($K$1&lt;&gt;'GMPP Return'!$F$25,HLOOKUP('GMPP Return'!$C$25,'[5]1617-Q3'!$B$1:$HA$1000,B607,FALSE),INDIRECT("'" &amp; $C$1 &amp; "'!" &amp; C607))="","",IF($K$1&lt;&gt;'GMPP Return'!$F$25,HLOOKUP('GMPP Return'!$C$25,'[5]1617-Q3'!$B$1:$HA$1000,B607,FALSE),INDIRECT("'" &amp; $C$1 &amp; "'!" &amp; C607)))</f>
        <v>0</v>
      </c>
      <c r="L607" s="718" t="s">
        <v>2771</v>
      </c>
      <c r="M607" s="561"/>
      <c r="N607" s="892" t="e">
        <f t="shared" ref="N607:N621" ca="1" si="10">IF(J607=K607,"",K607-J607)</f>
        <v>#N/A</v>
      </c>
    </row>
    <row r="608" spans="1:14" x14ac:dyDescent="0.25">
      <c r="A608" s="217"/>
      <c r="B608" s="721">
        <v>696</v>
      </c>
      <c r="C608" s="144" t="s">
        <v>2149</v>
      </c>
      <c r="D608" s="715"/>
      <c r="E608" s="715"/>
      <c r="F608" s="715"/>
      <c r="G608" s="716"/>
      <c r="H608" s="217" t="s">
        <v>2133</v>
      </c>
      <c r="I608" s="1089" t="e">
        <f ca="1">IF(IF($I$1&lt;&gt;'GMPP Return'!$F$25,HLOOKUP('GMPP Return'!$C$25,'[5]1617-Q1'!$B$1:$HA$1000,B608,FALSE),INDIRECT("'" &amp; $C$1 &amp; "'!" &amp; C608))="","",IF($I$1&lt;&gt;'GMPP Return'!$F$25,HLOOKUP('GMPP Return'!$C$25,'[5]1617-Q1'!$B$1:$HA$1000,B608,FALSE),INDIRECT("'" &amp; $C$1 &amp; "'!" &amp; C608)))</f>
        <v>#N/A</v>
      </c>
      <c r="J608" s="1089" t="e">
        <f ca="1">IF(IF($J$1&lt;&gt;'GMPP Return'!$F$25,HLOOKUP('GMPP Return'!$C$25,'[5]1617-Q2'!$B$1:$HA$1000,B608,FALSE),INDIRECT("'" &amp; $C$1 &amp; "'!" &amp; C608))="","",IF($J$1&lt;&gt;'GMPP Return'!$F$25,HLOOKUP('GMPP Return'!$C$25,'[5]1617-Q2'!$B$1:$HA$1000,B608,FALSE),INDIRECT("'" &amp; $C$1 &amp; "'!" &amp; C608)))</f>
        <v>#N/A</v>
      </c>
      <c r="K608" s="717">
        <f ca="1">IF(IF($K$1&lt;&gt;'GMPP Return'!$F$25,HLOOKUP('GMPP Return'!$C$25,'[5]1617-Q3'!$B$1:$HA$1000,B608,FALSE),INDIRECT("'" &amp; $C$1 &amp; "'!" &amp; C608))="","",IF($K$1&lt;&gt;'GMPP Return'!$F$25,HLOOKUP('GMPP Return'!$C$25,'[5]1617-Q3'!$B$1:$HA$1000,B608,FALSE),INDIRECT("'" &amp; $C$1 &amp; "'!" &amp; C608)))</f>
        <v>0</v>
      </c>
      <c r="L608" s="718" t="s">
        <v>2772</v>
      </c>
      <c r="M608" s="561"/>
      <c r="N608" s="892" t="e">
        <f t="shared" ca="1" si="10"/>
        <v>#N/A</v>
      </c>
    </row>
    <row r="609" spans="1:14" x14ac:dyDescent="0.25">
      <c r="A609" s="217"/>
      <c r="B609" s="721">
        <v>697</v>
      </c>
      <c r="C609" s="144" t="s">
        <v>2150</v>
      </c>
      <c r="D609" s="715"/>
      <c r="E609" s="715"/>
      <c r="F609" s="715"/>
      <c r="G609" s="716"/>
      <c r="H609" s="217" t="s">
        <v>2163</v>
      </c>
      <c r="I609" s="1089" t="e">
        <f ca="1">IF(IF($I$1&lt;&gt;'GMPP Return'!$F$25,HLOOKUP('GMPP Return'!$C$25,'[5]1617-Q1'!$B$1:$HA$1000,B609,FALSE),INDIRECT("'" &amp; $C$1 &amp; "'!" &amp; C609))="","",IF($I$1&lt;&gt;'GMPP Return'!$F$25,HLOOKUP('GMPP Return'!$C$25,'[5]1617-Q1'!$B$1:$HA$1000,B609,FALSE),INDIRECT("'" &amp; $C$1 &amp; "'!" &amp; C609)))</f>
        <v>#N/A</v>
      </c>
      <c r="J609" s="1089" t="e">
        <f ca="1">IF(IF($J$1&lt;&gt;'GMPP Return'!$F$25,HLOOKUP('GMPP Return'!$C$25,'[5]1617-Q2'!$B$1:$HA$1000,B609,FALSE),INDIRECT("'" &amp; $C$1 &amp; "'!" &amp; C609))="","",IF($J$1&lt;&gt;'GMPP Return'!$F$25,HLOOKUP('GMPP Return'!$C$25,'[5]1617-Q2'!$B$1:$HA$1000,B609,FALSE),INDIRECT("'" &amp; $C$1 &amp; "'!" &amp; C609)))</f>
        <v>#N/A</v>
      </c>
      <c r="K609" s="717">
        <f ca="1">IF(IF($K$1&lt;&gt;'GMPP Return'!$F$25,HLOOKUP('GMPP Return'!$C$25,'[5]1617-Q3'!$B$1:$HA$1000,B609,FALSE),INDIRECT("'" &amp; $C$1 &amp; "'!" &amp; C609))="","",IF($K$1&lt;&gt;'GMPP Return'!$F$25,HLOOKUP('GMPP Return'!$C$25,'[5]1617-Q3'!$B$1:$HA$1000,B609,FALSE),INDIRECT("'" &amp; $C$1 &amp; "'!" &amp; C609)))</f>
        <v>0</v>
      </c>
      <c r="L609" s="718" t="s">
        <v>2773</v>
      </c>
      <c r="M609" s="561"/>
      <c r="N609" s="892" t="e">
        <f t="shared" ca="1" si="10"/>
        <v>#N/A</v>
      </c>
    </row>
    <row r="610" spans="1:14" x14ac:dyDescent="0.25">
      <c r="A610" s="217"/>
      <c r="B610" s="721">
        <v>698</v>
      </c>
      <c r="C610" s="144" t="s">
        <v>2151</v>
      </c>
      <c r="D610" s="715"/>
      <c r="E610" s="715"/>
      <c r="F610" s="715"/>
      <c r="G610" s="716"/>
      <c r="H610" s="217" t="s">
        <v>2134</v>
      </c>
      <c r="I610" s="1089" t="e">
        <f ca="1">IF(IF($I$1&lt;&gt;'GMPP Return'!$F$25,HLOOKUP('GMPP Return'!$C$25,'[5]1617-Q1'!$B$1:$HA$1000,B610,FALSE),INDIRECT("'" &amp; $C$1 &amp; "'!" &amp; C610))="","",IF($I$1&lt;&gt;'GMPP Return'!$F$25,HLOOKUP('GMPP Return'!$C$25,'[5]1617-Q1'!$B$1:$HA$1000,B610,FALSE),INDIRECT("'" &amp; $C$1 &amp; "'!" &amp; C610)))</f>
        <v>#N/A</v>
      </c>
      <c r="J610" s="1089" t="e">
        <f ca="1">IF(IF($J$1&lt;&gt;'GMPP Return'!$F$25,HLOOKUP('GMPP Return'!$C$25,'[5]1617-Q2'!$B$1:$HA$1000,B610,FALSE),INDIRECT("'" &amp; $C$1 &amp; "'!" &amp; C610))="","",IF($J$1&lt;&gt;'GMPP Return'!$F$25,HLOOKUP('GMPP Return'!$C$25,'[5]1617-Q2'!$B$1:$HA$1000,B610,FALSE),INDIRECT("'" &amp; $C$1 &amp; "'!" &amp; C610)))</f>
        <v>#N/A</v>
      </c>
      <c r="K610" s="717">
        <f ca="1">IF(IF($K$1&lt;&gt;'GMPP Return'!$F$25,HLOOKUP('GMPP Return'!$C$25,'[5]1617-Q3'!$B$1:$HA$1000,B610,FALSE),INDIRECT("'" &amp; $C$1 &amp; "'!" &amp; C610))="","",IF($K$1&lt;&gt;'GMPP Return'!$F$25,HLOOKUP('GMPP Return'!$C$25,'[5]1617-Q3'!$B$1:$HA$1000,B610,FALSE),INDIRECT("'" &amp; $C$1 &amp; "'!" &amp; C610)))</f>
        <v>0</v>
      </c>
      <c r="L610" s="718" t="s">
        <v>2774</v>
      </c>
      <c r="M610" s="561"/>
      <c r="N610" s="892" t="e">
        <f t="shared" ca="1" si="10"/>
        <v>#N/A</v>
      </c>
    </row>
    <row r="611" spans="1:14" x14ac:dyDescent="0.25">
      <c r="A611" s="217"/>
      <c r="B611" s="721">
        <v>699</v>
      </c>
      <c r="C611" s="144" t="s">
        <v>2152</v>
      </c>
      <c r="D611" s="715"/>
      <c r="E611" s="715"/>
      <c r="F611" s="715"/>
      <c r="G611" s="716"/>
      <c r="H611" s="217" t="s">
        <v>2135</v>
      </c>
      <c r="I611" s="1089" t="e">
        <f ca="1">IF(IF($I$1&lt;&gt;'GMPP Return'!$F$25,HLOOKUP('GMPP Return'!$C$25,'[5]1617-Q1'!$B$1:$HA$1000,B611,FALSE),INDIRECT("'" &amp; $C$1 &amp; "'!" &amp; C611))="","",IF($I$1&lt;&gt;'GMPP Return'!$F$25,HLOOKUP('GMPP Return'!$C$25,'[5]1617-Q1'!$B$1:$HA$1000,B611,FALSE),INDIRECT("'" &amp; $C$1 &amp; "'!" &amp; C611)))</f>
        <v>#N/A</v>
      </c>
      <c r="J611" s="1089" t="e">
        <f ca="1">IF(IF($J$1&lt;&gt;'GMPP Return'!$F$25,HLOOKUP('GMPP Return'!$C$25,'[5]1617-Q2'!$B$1:$HA$1000,B611,FALSE),INDIRECT("'" &amp; $C$1 &amp; "'!" &amp; C611))="","",IF($J$1&lt;&gt;'GMPP Return'!$F$25,HLOOKUP('GMPP Return'!$C$25,'[5]1617-Q2'!$B$1:$HA$1000,B611,FALSE),INDIRECT("'" &amp; $C$1 &amp; "'!" &amp; C611)))</f>
        <v>#N/A</v>
      </c>
      <c r="K611" s="717">
        <f ca="1">IF(IF($K$1&lt;&gt;'GMPP Return'!$F$25,HLOOKUP('GMPP Return'!$C$25,'[5]1617-Q3'!$B$1:$HA$1000,B611,FALSE),INDIRECT("'" &amp; $C$1 &amp; "'!" &amp; C611))="","",IF($K$1&lt;&gt;'GMPP Return'!$F$25,HLOOKUP('GMPP Return'!$C$25,'[5]1617-Q3'!$B$1:$HA$1000,B611,FALSE),INDIRECT("'" &amp; $C$1 &amp; "'!" &amp; C611)))</f>
        <v>0</v>
      </c>
      <c r="L611" s="718" t="s">
        <v>2775</v>
      </c>
      <c r="M611" s="561"/>
      <c r="N611" s="892" t="e">
        <f t="shared" ca="1" si="10"/>
        <v>#N/A</v>
      </c>
    </row>
    <row r="612" spans="1:14" x14ac:dyDescent="0.25">
      <c r="A612" s="217"/>
      <c r="B612" s="721">
        <v>700</v>
      </c>
      <c r="C612" s="144" t="s">
        <v>2153</v>
      </c>
      <c r="D612" s="715"/>
      <c r="E612" s="715"/>
      <c r="F612" s="715"/>
      <c r="G612" s="716"/>
      <c r="H612" s="217" t="s">
        <v>2136</v>
      </c>
      <c r="I612" s="1089" t="e">
        <f ca="1">IF(IF($I$1&lt;&gt;'GMPP Return'!$F$25,HLOOKUP('GMPP Return'!$C$25,'[5]1617-Q1'!$B$1:$HA$1000,B612,FALSE),INDIRECT("'" &amp; $C$1 &amp; "'!" &amp; C612))="","",IF($I$1&lt;&gt;'GMPP Return'!$F$25,HLOOKUP('GMPP Return'!$C$25,'[5]1617-Q1'!$B$1:$HA$1000,B612,FALSE),INDIRECT("'" &amp; $C$1 &amp; "'!" &amp; C612)))</f>
        <v>#N/A</v>
      </c>
      <c r="J612" s="1089" t="e">
        <f ca="1">IF(IF($J$1&lt;&gt;'GMPP Return'!$F$25,HLOOKUP('GMPP Return'!$C$25,'[5]1617-Q2'!$B$1:$HA$1000,B612,FALSE),INDIRECT("'" &amp; $C$1 &amp; "'!" &amp; C612))="","",IF($J$1&lt;&gt;'GMPP Return'!$F$25,HLOOKUP('GMPP Return'!$C$25,'[5]1617-Q2'!$B$1:$HA$1000,B612,FALSE),INDIRECT("'" &amp; $C$1 &amp; "'!" &amp; C612)))</f>
        <v>#N/A</v>
      </c>
      <c r="K612" s="717">
        <f ca="1">IF(IF($K$1&lt;&gt;'GMPP Return'!$F$25,HLOOKUP('GMPP Return'!$C$25,'[5]1617-Q3'!$B$1:$HA$1000,B612,FALSE),INDIRECT("'" &amp; $C$1 &amp; "'!" &amp; C612))="","",IF($K$1&lt;&gt;'GMPP Return'!$F$25,HLOOKUP('GMPP Return'!$C$25,'[5]1617-Q3'!$B$1:$HA$1000,B612,FALSE),INDIRECT("'" &amp; $C$1 &amp; "'!" &amp; C612)))</f>
        <v>0</v>
      </c>
      <c r="L612" s="718" t="s">
        <v>2776</v>
      </c>
      <c r="M612" s="561"/>
      <c r="N612" s="892" t="e">
        <f t="shared" ca="1" si="10"/>
        <v>#N/A</v>
      </c>
    </row>
    <row r="613" spans="1:14" x14ac:dyDescent="0.25">
      <c r="A613" s="217"/>
      <c r="B613" s="721">
        <v>701</v>
      </c>
      <c r="C613" s="144" t="s">
        <v>2154</v>
      </c>
      <c r="D613" s="715"/>
      <c r="E613" s="715"/>
      <c r="F613" s="715"/>
      <c r="G613" s="716"/>
      <c r="H613" s="217" t="s">
        <v>2137</v>
      </c>
      <c r="I613" s="1089" t="e">
        <f ca="1">IF(IF($I$1&lt;&gt;'GMPP Return'!$F$25,HLOOKUP('GMPP Return'!$C$25,'[5]1617-Q1'!$B$1:$HA$1000,B613,FALSE),INDIRECT("'" &amp; $C$1 &amp; "'!" &amp; C613))="","",IF($I$1&lt;&gt;'GMPP Return'!$F$25,HLOOKUP('GMPP Return'!$C$25,'[5]1617-Q1'!$B$1:$HA$1000,B613,FALSE),INDIRECT("'" &amp; $C$1 &amp; "'!" &amp; C613)))</f>
        <v>#N/A</v>
      </c>
      <c r="J613" s="1089" t="e">
        <f ca="1">IF(IF($J$1&lt;&gt;'GMPP Return'!$F$25,HLOOKUP('GMPP Return'!$C$25,'[5]1617-Q2'!$B$1:$HA$1000,B613,FALSE),INDIRECT("'" &amp; $C$1 &amp; "'!" &amp; C613))="","",IF($J$1&lt;&gt;'GMPP Return'!$F$25,HLOOKUP('GMPP Return'!$C$25,'[5]1617-Q2'!$B$1:$HA$1000,B613,FALSE),INDIRECT("'" &amp; $C$1 &amp; "'!" &amp; C613)))</f>
        <v>#N/A</v>
      </c>
      <c r="K613" s="717">
        <f ca="1">IF(IF($K$1&lt;&gt;'GMPP Return'!$F$25,HLOOKUP('GMPP Return'!$C$25,'[5]1617-Q3'!$B$1:$HA$1000,B613,FALSE),INDIRECT("'" &amp; $C$1 &amp; "'!" &amp; C613))="","",IF($K$1&lt;&gt;'GMPP Return'!$F$25,HLOOKUP('GMPP Return'!$C$25,'[5]1617-Q3'!$B$1:$HA$1000,B613,FALSE),INDIRECT("'" &amp; $C$1 &amp; "'!" &amp; C613)))</f>
        <v>0</v>
      </c>
      <c r="L613" s="718" t="s">
        <v>2777</v>
      </c>
      <c r="M613" s="561"/>
      <c r="N613" s="892" t="e">
        <f t="shared" ca="1" si="10"/>
        <v>#N/A</v>
      </c>
    </row>
    <row r="614" spans="1:14" x14ac:dyDescent="0.25">
      <c r="A614" s="217"/>
      <c r="B614" s="721">
        <v>702</v>
      </c>
      <c r="C614" s="144" t="s">
        <v>2155</v>
      </c>
      <c r="D614" s="715"/>
      <c r="E614" s="715"/>
      <c r="F614" s="715"/>
      <c r="G614" s="716"/>
      <c r="H614" s="217" t="s">
        <v>2138</v>
      </c>
      <c r="I614" s="1089" t="e">
        <f ca="1">IF(IF($I$1&lt;&gt;'GMPP Return'!$F$25,HLOOKUP('GMPP Return'!$C$25,'[5]1617-Q1'!$B$1:$HA$1000,B614,FALSE),INDIRECT("'" &amp; $C$1 &amp; "'!" &amp; C614))="","",IF($I$1&lt;&gt;'GMPP Return'!$F$25,HLOOKUP('GMPP Return'!$C$25,'[5]1617-Q1'!$B$1:$HA$1000,B614,FALSE),INDIRECT("'" &amp; $C$1 &amp; "'!" &amp; C614)))</f>
        <v>#N/A</v>
      </c>
      <c r="J614" s="1089" t="e">
        <f ca="1">IF(IF($J$1&lt;&gt;'GMPP Return'!$F$25,HLOOKUP('GMPP Return'!$C$25,'[5]1617-Q2'!$B$1:$HA$1000,B614,FALSE),INDIRECT("'" &amp; $C$1 &amp; "'!" &amp; C614))="","",IF($J$1&lt;&gt;'GMPP Return'!$F$25,HLOOKUP('GMPP Return'!$C$25,'[5]1617-Q2'!$B$1:$HA$1000,B614,FALSE),INDIRECT("'" &amp; $C$1 &amp; "'!" &amp; C614)))</f>
        <v>#N/A</v>
      </c>
      <c r="K614" s="717">
        <f ca="1">IF(IF($K$1&lt;&gt;'GMPP Return'!$F$25,HLOOKUP('GMPP Return'!$C$25,'[5]1617-Q3'!$B$1:$HA$1000,B614,FALSE),INDIRECT("'" &amp; $C$1 &amp; "'!" &amp; C614))="","",IF($K$1&lt;&gt;'GMPP Return'!$F$25,HLOOKUP('GMPP Return'!$C$25,'[5]1617-Q3'!$B$1:$HA$1000,B614,FALSE),INDIRECT("'" &amp; $C$1 &amp; "'!" &amp; C614)))</f>
        <v>0</v>
      </c>
      <c r="L614" s="718" t="s">
        <v>2778</v>
      </c>
      <c r="M614" s="561"/>
      <c r="N614" s="892" t="e">
        <f t="shared" ca="1" si="10"/>
        <v>#N/A</v>
      </c>
    </row>
    <row r="615" spans="1:14" x14ac:dyDescent="0.25">
      <c r="A615" s="217"/>
      <c r="B615" s="721">
        <v>703</v>
      </c>
      <c r="C615" s="144" t="s">
        <v>2156</v>
      </c>
      <c r="D615" s="715"/>
      <c r="E615" s="715"/>
      <c r="F615" s="715"/>
      <c r="G615" s="716"/>
      <c r="H615" s="217" t="s">
        <v>2139</v>
      </c>
      <c r="I615" s="1089" t="e">
        <f ca="1">IF(IF($I$1&lt;&gt;'GMPP Return'!$F$25,HLOOKUP('GMPP Return'!$C$25,'[5]1617-Q1'!$B$1:$HA$1000,B615,FALSE),INDIRECT("'" &amp; $C$1 &amp; "'!" &amp; C615))="","",IF($I$1&lt;&gt;'GMPP Return'!$F$25,HLOOKUP('GMPP Return'!$C$25,'[5]1617-Q1'!$B$1:$HA$1000,B615,FALSE),INDIRECT("'" &amp; $C$1 &amp; "'!" &amp; C615)))</f>
        <v>#N/A</v>
      </c>
      <c r="J615" s="1089" t="e">
        <f ca="1">IF(IF($J$1&lt;&gt;'GMPP Return'!$F$25,HLOOKUP('GMPP Return'!$C$25,'[5]1617-Q2'!$B$1:$HA$1000,B615,FALSE),INDIRECT("'" &amp; $C$1 &amp; "'!" &amp; C615))="","",IF($J$1&lt;&gt;'GMPP Return'!$F$25,HLOOKUP('GMPP Return'!$C$25,'[5]1617-Q2'!$B$1:$HA$1000,B615,FALSE),INDIRECT("'" &amp; $C$1 &amp; "'!" &amp; C615)))</f>
        <v>#N/A</v>
      </c>
      <c r="K615" s="717">
        <f ca="1">IF(IF($K$1&lt;&gt;'GMPP Return'!$F$25,HLOOKUP('GMPP Return'!$C$25,'[5]1617-Q3'!$B$1:$HA$1000,B615,FALSE),INDIRECT("'" &amp; $C$1 &amp; "'!" &amp; C615))="","",IF($K$1&lt;&gt;'GMPP Return'!$F$25,HLOOKUP('GMPP Return'!$C$25,'[5]1617-Q3'!$B$1:$HA$1000,B615,FALSE),INDIRECT("'" &amp; $C$1 &amp; "'!" &amp; C615)))</f>
        <v>0</v>
      </c>
      <c r="L615" s="718" t="s">
        <v>2779</v>
      </c>
      <c r="M615" s="561"/>
      <c r="N615" s="892" t="e">
        <f t="shared" ca="1" si="10"/>
        <v>#N/A</v>
      </c>
    </row>
    <row r="616" spans="1:14" x14ac:dyDescent="0.25">
      <c r="A616" s="217"/>
      <c r="B616" s="721">
        <v>704</v>
      </c>
      <c r="C616" s="144" t="s">
        <v>2157</v>
      </c>
      <c r="D616" s="715"/>
      <c r="E616" s="715"/>
      <c r="F616" s="715"/>
      <c r="G616" s="716"/>
      <c r="H616" s="217" t="s">
        <v>2140</v>
      </c>
      <c r="I616" s="1089" t="e">
        <f ca="1">IF(IF($I$1&lt;&gt;'GMPP Return'!$F$25,HLOOKUP('GMPP Return'!$C$25,'[5]1617-Q1'!$B$1:$HA$1000,B616,FALSE),INDIRECT("'" &amp; $C$1 &amp; "'!" &amp; C616))="","",IF($I$1&lt;&gt;'GMPP Return'!$F$25,HLOOKUP('GMPP Return'!$C$25,'[5]1617-Q1'!$B$1:$HA$1000,B616,FALSE),INDIRECT("'" &amp; $C$1 &amp; "'!" &amp; C616)))</f>
        <v>#N/A</v>
      </c>
      <c r="J616" s="1089" t="e">
        <f ca="1">IF(IF($J$1&lt;&gt;'GMPP Return'!$F$25,HLOOKUP('GMPP Return'!$C$25,'[5]1617-Q2'!$B$1:$HA$1000,B616,FALSE),INDIRECT("'" &amp; $C$1 &amp; "'!" &amp; C616))="","",IF($J$1&lt;&gt;'GMPP Return'!$F$25,HLOOKUP('GMPP Return'!$C$25,'[5]1617-Q2'!$B$1:$HA$1000,B616,FALSE),INDIRECT("'" &amp; $C$1 &amp; "'!" &amp; C616)))</f>
        <v>#N/A</v>
      </c>
      <c r="K616" s="717">
        <f ca="1">IF(IF($K$1&lt;&gt;'GMPP Return'!$F$25,HLOOKUP('GMPP Return'!$C$25,'[5]1617-Q3'!$B$1:$HA$1000,B616,FALSE),INDIRECT("'" &amp; $C$1 &amp; "'!" &amp; C616))="","",IF($K$1&lt;&gt;'GMPP Return'!$F$25,HLOOKUP('GMPP Return'!$C$25,'[5]1617-Q3'!$B$1:$HA$1000,B616,FALSE),INDIRECT("'" &amp; $C$1 &amp; "'!" &amp; C616)))</f>
        <v>0</v>
      </c>
      <c r="L616" s="718" t="s">
        <v>2780</v>
      </c>
      <c r="M616" s="561"/>
      <c r="N616" s="892" t="e">
        <f t="shared" ca="1" si="10"/>
        <v>#N/A</v>
      </c>
    </row>
    <row r="617" spans="1:14" x14ac:dyDescent="0.25">
      <c r="A617" s="217"/>
      <c r="B617" s="721">
        <v>705</v>
      </c>
      <c r="C617" s="144" t="s">
        <v>2158</v>
      </c>
      <c r="D617" s="715"/>
      <c r="E617" s="715"/>
      <c r="F617" s="715"/>
      <c r="G617" s="716"/>
      <c r="H617" s="217" t="s">
        <v>2141</v>
      </c>
      <c r="I617" s="1089" t="e">
        <f ca="1">IF(IF($I$1&lt;&gt;'GMPP Return'!$F$25,HLOOKUP('GMPP Return'!$C$25,'[5]1617-Q1'!$B$1:$HA$1000,B617,FALSE),INDIRECT("'" &amp; $C$1 &amp; "'!" &amp; C617))="","",IF($I$1&lt;&gt;'GMPP Return'!$F$25,HLOOKUP('GMPP Return'!$C$25,'[5]1617-Q1'!$B$1:$HA$1000,B617,FALSE),INDIRECT("'" &amp; $C$1 &amp; "'!" &amp; C617)))</f>
        <v>#N/A</v>
      </c>
      <c r="J617" s="1089" t="e">
        <f ca="1">IF(IF($J$1&lt;&gt;'GMPP Return'!$F$25,HLOOKUP('GMPP Return'!$C$25,'[5]1617-Q2'!$B$1:$HA$1000,B617,FALSE),INDIRECT("'" &amp; $C$1 &amp; "'!" &amp; C617))="","",IF($J$1&lt;&gt;'GMPP Return'!$F$25,HLOOKUP('GMPP Return'!$C$25,'[5]1617-Q2'!$B$1:$HA$1000,B617,FALSE),INDIRECT("'" &amp; $C$1 &amp; "'!" &amp; C617)))</f>
        <v>#N/A</v>
      </c>
      <c r="K617" s="717">
        <f ca="1">IF(IF($K$1&lt;&gt;'GMPP Return'!$F$25,HLOOKUP('GMPP Return'!$C$25,'[5]1617-Q3'!$B$1:$HA$1000,B617,FALSE),INDIRECT("'" &amp; $C$1 &amp; "'!" &amp; C617))="","",IF($K$1&lt;&gt;'GMPP Return'!$F$25,HLOOKUP('GMPP Return'!$C$25,'[5]1617-Q3'!$B$1:$HA$1000,B617,FALSE),INDIRECT("'" &amp; $C$1 &amp; "'!" &amp; C617)))</f>
        <v>0</v>
      </c>
      <c r="L617" s="718" t="s">
        <v>2781</v>
      </c>
      <c r="M617" s="561"/>
      <c r="N617" s="892" t="e">
        <f t="shared" ca="1" si="10"/>
        <v>#N/A</v>
      </c>
    </row>
    <row r="618" spans="1:14" x14ac:dyDescent="0.25">
      <c r="A618" s="217"/>
      <c r="B618" s="721">
        <v>706</v>
      </c>
      <c r="C618" s="144" t="s">
        <v>2159</v>
      </c>
      <c r="D618" s="715"/>
      <c r="E618" s="715"/>
      <c r="F618" s="715"/>
      <c r="G618" s="716"/>
      <c r="H618" s="217" t="s">
        <v>2142</v>
      </c>
      <c r="I618" s="1089" t="e">
        <f ca="1">IF(IF($I$1&lt;&gt;'GMPP Return'!$F$25,HLOOKUP('GMPP Return'!$C$25,'[5]1617-Q1'!$B$1:$HA$1000,B618,FALSE),INDIRECT("'" &amp; $C$1 &amp; "'!" &amp; C618))="","",IF($I$1&lt;&gt;'GMPP Return'!$F$25,HLOOKUP('GMPP Return'!$C$25,'[5]1617-Q1'!$B$1:$HA$1000,B618,FALSE),INDIRECT("'" &amp; $C$1 &amp; "'!" &amp; C618)))</f>
        <v>#N/A</v>
      </c>
      <c r="J618" s="1089" t="e">
        <f ca="1">IF(IF($J$1&lt;&gt;'GMPP Return'!$F$25,HLOOKUP('GMPP Return'!$C$25,'[5]1617-Q2'!$B$1:$HA$1000,B618,FALSE),INDIRECT("'" &amp; $C$1 &amp; "'!" &amp; C618))="","",IF($J$1&lt;&gt;'GMPP Return'!$F$25,HLOOKUP('GMPP Return'!$C$25,'[5]1617-Q2'!$B$1:$HA$1000,B618,FALSE),INDIRECT("'" &amp; $C$1 &amp; "'!" &amp; C618)))</f>
        <v>#N/A</v>
      </c>
      <c r="K618" s="717">
        <f ca="1">IF(IF($K$1&lt;&gt;'GMPP Return'!$F$25,HLOOKUP('GMPP Return'!$C$25,'[5]1617-Q3'!$B$1:$HA$1000,B618,FALSE),INDIRECT("'" &amp; $C$1 &amp; "'!" &amp; C618))="","",IF($K$1&lt;&gt;'GMPP Return'!$F$25,HLOOKUP('GMPP Return'!$C$25,'[5]1617-Q3'!$B$1:$HA$1000,B618,FALSE),INDIRECT("'" &amp; $C$1 &amp; "'!" &amp; C618)))</f>
        <v>0</v>
      </c>
      <c r="L618" s="718" t="s">
        <v>2782</v>
      </c>
      <c r="M618" s="561"/>
      <c r="N618" s="892" t="e">
        <f t="shared" ca="1" si="10"/>
        <v>#N/A</v>
      </c>
    </row>
    <row r="619" spans="1:14" x14ac:dyDescent="0.25">
      <c r="A619" s="217"/>
      <c r="B619" s="721">
        <v>707</v>
      </c>
      <c r="C619" s="144" t="s">
        <v>2160</v>
      </c>
      <c r="D619" s="715"/>
      <c r="E619" s="715"/>
      <c r="F619" s="715"/>
      <c r="G619" s="716"/>
      <c r="H619" s="217" t="s">
        <v>2143</v>
      </c>
      <c r="I619" s="1089" t="e">
        <f ca="1">IF(IF($I$1&lt;&gt;'GMPP Return'!$F$25,HLOOKUP('GMPP Return'!$C$25,'[5]1617-Q1'!$B$1:$HA$1000,B619,FALSE),INDIRECT("'" &amp; $C$1 &amp; "'!" &amp; C619))="","",IF($I$1&lt;&gt;'GMPP Return'!$F$25,HLOOKUP('GMPP Return'!$C$25,'[5]1617-Q1'!$B$1:$HA$1000,B619,FALSE),INDIRECT("'" &amp; $C$1 &amp; "'!" &amp; C619)))</f>
        <v>#N/A</v>
      </c>
      <c r="J619" s="1089" t="e">
        <f ca="1">IF(IF($J$1&lt;&gt;'GMPP Return'!$F$25,HLOOKUP('GMPP Return'!$C$25,'[5]1617-Q2'!$B$1:$HA$1000,B619,FALSE),INDIRECT("'" &amp; $C$1 &amp; "'!" &amp; C619))="","",IF($J$1&lt;&gt;'GMPP Return'!$F$25,HLOOKUP('GMPP Return'!$C$25,'[5]1617-Q2'!$B$1:$HA$1000,B619,FALSE),INDIRECT("'" &amp; $C$1 &amp; "'!" &amp; C619)))</f>
        <v>#N/A</v>
      </c>
      <c r="K619" s="717">
        <f ca="1">IF(IF($K$1&lt;&gt;'GMPP Return'!$F$25,HLOOKUP('GMPP Return'!$C$25,'[5]1617-Q3'!$B$1:$HA$1000,B619,FALSE),INDIRECT("'" &amp; $C$1 &amp; "'!" &amp; C619))="","",IF($K$1&lt;&gt;'GMPP Return'!$F$25,HLOOKUP('GMPP Return'!$C$25,'[5]1617-Q3'!$B$1:$HA$1000,B619,FALSE),INDIRECT("'" &amp; $C$1 &amp; "'!" &amp; C619)))</f>
        <v>0</v>
      </c>
      <c r="L619" s="718" t="s">
        <v>2783</v>
      </c>
      <c r="M619" s="561"/>
      <c r="N619" s="892" t="e">
        <f t="shared" ca="1" si="10"/>
        <v>#N/A</v>
      </c>
    </row>
    <row r="620" spans="1:14" x14ac:dyDescent="0.25">
      <c r="A620" s="217"/>
      <c r="B620" s="721">
        <v>708</v>
      </c>
      <c r="C620" s="144" t="s">
        <v>2161</v>
      </c>
      <c r="D620" s="715"/>
      <c r="E620" s="715"/>
      <c r="F620" s="715"/>
      <c r="G620" s="716"/>
      <c r="H620" s="217" t="s">
        <v>2144</v>
      </c>
      <c r="I620" s="1089" t="e">
        <f ca="1">IF(IF($I$1&lt;&gt;'GMPP Return'!$F$25,HLOOKUP('GMPP Return'!$C$25,'[5]1617-Q1'!$B$1:$HA$1000,B620,FALSE),INDIRECT("'" &amp; $C$1 &amp; "'!" &amp; C620))="","",IF($I$1&lt;&gt;'GMPP Return'!$F$25,HLOOKUP('GMPP Return'!$C$25,'[5]1617-Q1'!$B$1:$HA$1000,B620,FALSE),INDIRECT("'" &amp; $C$1 &amp; "'!" &amp; C620)))</f>
        <v>#N/A</v>
      </c>
      <c r="J620" s="1089" t="e">
        <f ca="1">IF(IF($J$1&lt;&gt;'GMPP Return'!$F$25,HLOOKUP('GMPP Return'!$C$25,'[5]1617-Q2'!$B$1:$HA$1000,B620,FALSE),INDIRECT("'" &amp; $C$1 &amp; "'!" &amp; C620))="","",IF($J$1&lt;&gt;'GMPP Return'!$F$25,HLOOKUP('GMPP Return'!$C$25,'[5]1617-Q2'!$B$1:$HA$1000,B620,FALSE),INDIRECT("'" &amp; $C$1 &amp; "'!" &amp; C620)))</f>
        <v>#N/A</v>
      </c>
      <c r="K620" s="717">
        <f ca="1">IF(IF($K$1&lt;&gt;'GMPP Return'!$F$25,HLOOKUP('GMPP Return'!$C$25,'[5]1617-Q3'!$B$1:$HA$1000,B620,FALSE),INDIRECT("'" &amp; $C$1 &amp; "'!" &amp; C620))="","",IF($K$1&lt;&gt;'GMPP Return'!$F$25,HLOOKUP('GMPP Return'!$C$25,'[5]1617-Q3'!$B$1:$HA$1000,B620,FALSE),INDIRECT("'" &amp; $C$1 &amp; "'!" &amp; C620)))</f>
        <v>0</v>
      </c>
      <c r="L620" s="718" t="s">
        <v>2784</v>
      </c>
      <c r="M620" s="561"/>
      <c r="N620" s="892" t="e">
        <f t="shared" ca="1" si="10"/>
        <v>#N/A</v>
      </c>
    </row>
    <row r="621" spans="1:14" ht="15.75" thickBot="1" x14ac:dyDescent="0.3">
      <c r="A621" s="218"/>
      <c r="B621" s="218">
        <v>709</v>
      </c>
      <c r="C621" s="219" t="s">
        <v>2162</v>
      </c>
      <c r="D621" s="719"/>
      <c r="E621" s="719"/>
      <c r="F621" s="719"/>
      <c r="G621" s="720"/>
      <c r="H621" s="218" t="s">
        <v>2145</v>
      </c>
      <c r="I621" s="1090" t="e">
        <f ca="1">IF(IF($I$1&lt;&gt;'GMPP Return'!$F$25,HLOOKUP('GMPP Return'!$C$25,'[5]1617-Q1'!$B$1:$HA$1000,B621,FALSE),INDIRECT("'" &amp; $C$1 &amp; "'!" &amp; C621))="","",IF($I$1&lt;&gt;'GMPP Return'!$F$25,HLOOKUP('GMPP Return'!$C$25,'[5]1617-Q1'!$B$1:$HA$1000,B621,FALSE),INDIRECT("'" &amp; $C$1 &amp; "'!" &amp; C621)))</f>
        <v>#N/A</v>
      </c>
      <c r="J621" s="1090" t="e">
        <f ca="1">IF(IF($J$1&lt;&gt;'GMPP Return'!$F$25,HLOOKUP('GMPP Return'!$C$25,'[5]1617-Q2'!$B$1:$HA$1000,B621,FALSE),INDIRECT("'" &amp; $C$1 &amp; "'!" &amp; C621))="","",IF($J$1&lt;&gt;'GMPP Return'!$F$25,HLOOKUP('GMPP Return'!$C$25,'[5]1617-Q2'!$B$1:$HA$1000,B621,FALSE),INDIRECT("'" &amp; $C$1 &amp; "'!" &amp; C621)))</f>
        <v>#N/A</v>
      </c>
      <c r="K621" s="857">
        <f ca="1">IF(IF($K$1&lt;&gt;'GMPP Return'!$F$25,HLOOKUP('GMPP Return'!$C$25,'[5]1617-Q3'!$B$1:$HA$1000,B621,FALSE),INDIRECT("'" &amp; $C$1 &amp; "'!" &amp; C621))="","",IF($K$1&lt;&gt;'GMPP Return'!$F$25,HLOOKUP('GMPP Return'!$C$25,'[5]1617-Q3'!$B$1:$HA$1000,B621,FALSE),INDIRECT("'" &amp; $C$1 &amp; "'!" &amp; C621)))</f>
        <v>0</v>
      </c>
      <c r="L621" s="858" t="s">
        <v>2785</v>
      </c>
      <c r="M621" s="561"/>
      <c r="N621" s="892" t="e">
        <f t="shared" ca="1" si="10"/>
        <v>#N/A</v>
      </c>
    </row>
    <row r="622" spans="1:14" x14ac:dyDescent="0.25">
      <c r="A622" s="270" t="s">
        <v>1065</v>
      </c>
      <c r="B622" s="166">
        <v>602</v>
      </c>
      <c r="C622" s="271" t="s">
        <v>1726</v>
      </c>
      <c r="D622" s="272"/>
      <c r="E622" s="272"/>
      <c r="F622" s="272"/>
      <c r="G622" s="474"/>
      <c r="H622" s="859" t="s">
        <v>1949</v>
      </c>
      <c r="I622" s="1091" t="e">
        <f ca="1">IF(IF($I$1&lt;&gt;'GMPP Return'!$F$25,HLOOKUP('GMPP Return'!$C$25,'[5]1617-Q1'!$B$1:$HA$1000,B622,FALSE),INDIRECT("'" &amp; $C$1 &amp; "'!" &amp; C622))="","",IF($I$1&lt;&gt;'GMPP Return'!$F$25,HLOOKUP('GMPP Return'!$C$25,'[5]1617-Q1'!$B$1:$HA$1000,B622,FALSE),INDIRECT("'" &amp; $C$1 &amp; "'!" &amp; C622)))</f>
        <v>#N/A</v>
      </c>
      <c r="J622" s="1091" t="e">
        <f ca="1">IF(IF($J$1&lt;&gt;'GMPP Return'!$F$25,HLOOKUP('GMPP Return'!$C$25,'[5]1617-Q2'!$B$1:$HA$1000,B622,FALSE),INDIRECT("'" &amp; $C$1 &amp; "'!" &amp; C622))="","",IF($J$1&lt;&gt;'GMPP Return'!$F$25,HLOOKUP('GMPP Return'!$C$25,'[5]1617-Q2'!$B$1:$HA$1000,B622,FALSE),INDIRECT("'" &amp; $C$1 &amp; "'!" &amp; C622)))</f>
        <v>#N/A</v>
      </c>
      <c r="K622" s="539">
        <f ca="1">IF(IF($K$1&lt;&gt;'GMPP Return'!$F$25,HLOOKUP('GMPP Return'!$C$25,'[5]1617-Q3'!$B$1:$HA$1000,B622,FALSE),INDIRECT("'" &amp; $C$1 &amp; "'!" &amp; C622))="","",IF($K$1&lt;&gt;'GMPP Return'!$F$25,HLOOKUP('GMPP Return'!$C$25,'[5]1617-Q3'!$B$1:$HA$1000,B622,FALSE),INDIRECT("'" &amp; $C$1 &amp; "'!" &amp; C622)))</f>
        <v>0</v>
      </c>
      <c r="L622" s="540" t="s">
        <v>2786</v>
      </c>
      <c r="M622" s="561"/>
      <c r="N622" s="893" t="e">
        <f ca="1">IF(J622=K622,"",K622-J622)</f>
        <v>#N/A</v>
      </c>
    </row>
    <row r="623" spans="1:14" x14ac:dyDescent="0.25">
      <c r="A623" s="273" t="s">
        <v>1066</v>
      </c>
      <c r="B623" s="166">
        <v>603</v>
      </c>
      <c r="C623" s="166" t="s">
        <v>1727</v>
      </c>
      <c r="D623" s="165"/>
      <c r="E623" s="165"/>
      <c r="F623" s="165"/>
      <c r="G623" s="475"/>
      <c r="H623" s="274" t="s">
        <v>1950</v>
      </c>
      <c r="I623" s="1092" t="e">
        <f ca="1">IF(IF($I$1&lt;&gt;'GMPP Return'!$F$25,HLOOKUP('GMPP Return'!$C$25,'[5]1617-Q1'!$B$1:$HA$1000,B623,FALSE),INDIRECT("'" &amp; $C$1 &amp; "'!" &amp; C623))="","",IF($I$1&lt;&gt;'GMPP Return'!$F$25,HLOOKUP('GMPP Return'!$C$25,'[5]1617-Q1'!$B$1:$HA$1000,B623,FALSE),INDIRECT("'" &amp; $C$1 &amp; "'!" &amp; C623)))</f>
        <v>#N/A</v>
      </c>
      <c r="J623" s="1092" t="e">
        <f ca="1">IF(IF($J$1&lt;&gt;'GMPP Return'!$F$25,HLOOKUP('GMPP Return'!$C$25,'[5]1617-Q2'!$B$1:$HA$1000,B623,FALSE),INDIRECT("'" &amp; $C$1 &amp; "'!" &amp; C623))="","",IF($J$1&lt;&gt;'GMPP Return'!$F$25,HLOOKUP('GMPP Return'!$C$25,'[5]1617-Q2'!$B$1:$HA$1000,B623,FALSE),INDIRECT("'" &amp; $C$1 &amp; "'!" &amp; C623)))</f>
        <v>#N/A</v>
      </c>
      <c r="K623" s="541">
        <f ca="1">IF(IF($K$1&lt;&gt;'GMPP Return'!$F$25,HLOOKUP('GMPP Return'!$C$25,'[5]1617-Q3'!$B$1:$HA$1000,B623,FALSE),INDIRECT("'" &amp; $C$1 &amp; "'!" &amp; C623))="","",IF($K$1&lt;&gt;'GMPP Return'!$F$25,HLOOKUP('GMPP Return'!$C$25,'[5]1617-Q3'!$B$1:$HA$1000,B623,FALSE),INDIRECT("'" &amp; $C$1 &amp; "'!" &amp; C623)))</f>
        <v>0</v>
      </c>
      <c r="L623" s="542" t="s">
        <v>2787</v>
      </c>
      <c r="M623" s="561"/>
      <c r="N623" s="892" t="e">
        <f ca="1">IF(J623=K623,"",K623-J623)</f>
        <v>#N/A</v>
      </c>
    </row>
    <row r="624" spans="1:14" hidden="1" x14ac:dyDescent="0.25">
      <c r="A624" s="273" t="s">
        <v>1067</v>
      </c>
      <c r="B624" s="166">
        <v>604</v>
      </c>
      <c r="C624" s="166" t="s">
        <v>1728</v>
      </c>
      <c r="D624" s="165"/>
      <c r="E624" s="165"/>
      <c r="F624" s="165"/>
      <c r="G624" s="475"/>
      <c r="H624" s="274"/>
      <c r="I624" s="1092" t="e">
        <f ca="1">IF(IF($I$1&lt;&gt;'GMPP Return'!$F$25,HLOOKUP('GMPP Return'!$C$25,'[5]1617-Q1'!$B$1:$HA$1000,B624,FALSE),INDIRECT("'" &amp; $C$1 &amp; "'!" &amp; C624))="","",IF($I$1&lt;&gt;'GMPP Return'!$F$25,HLOOKUP('GMPP Return'!$C$25,'[5]1617-Q1'!$B$1:$HA$1000,B624,FALSE),INDIRECT("'" &amp; $C$1 &amp; "'!" &amp; C624)))</f>
        <v>#N/A</v>
      </c>
      <c r="J624" s="1092"/>
      <c r="K624" s="541"/>
      <c r="L624" s="542"/>
      <c r="M624" s="561"/>
      <c r="N624" s="892" t="str">
        <f t="shared" ref="N624:N687" si="11">IF(J624=K624,"",K624-J624)</f>
        <v/>
      </c>
    </row>
    <row r="625" spans="1:14" x14ac:dyDescent="0.25">
      <c r="A625" s="273" t="s">
        <v>2887</v>
      </c>
      <c r="B625" s="166">
        <v>604</v>
      </c>
      <c r="C625" s="166" t="s">
        <v>2180</v>
      </c>
      <c r="D625" s="165"/>
      <c r="E625" s="165"/>
      <c r="F625" s="165"/>
      <c r="G625" s="475"/>
      <c r="H625" s="274" t="s">
        <v>2279</v>
      </c>
      <c r="I625" s="1092" t="e">
        <f ca="1">IF(IF($I$1&lt;&gt;'GMPP Return'!$F$25,HLOOKUP('GMPP Return'!$C$25,'[5]1617-Q1'!$B$1:$HA$1000,B625,FALSE),INDIRECT("'" &amp; $C$1 &amp; "'!" &amp; C625))="","",IF($I$1&lt;&gt;'GMPP Return'!$F$25,HLOOKUP('GMPP Return'!$C$25,'[5]1617-Q1'!$B$1:$HA$1000,B625,FALSE),INDIRECT("'" &amp; $C$1 &amp; "'!" &amp; C625)))</f>
        <v>#N/A</v>
      </c>
      <c r="J625" s="1092" t="e">
        <f ca="1">IF(IF($J$1&lt;&gt;'GMPP Return'!$F$25,HLOOKUP('GMPP Return'!$C$25,'[5]1617-Q2'!$B$1:$HA$1000,B625,FALSE),INDIRECT("'" &amp; $C$1 &amp; "'!" &amp; C625))="","",IF($J$1&lt;&gt;'GMPP Return'!$F$25,HLOOKUP('GMPP Return'!$C$25,'[5]1617-Q2'!$B$1:$HA$1000,B625,FALSE),INDIRECT("'" &amp; $C$1 &amp; "'!" &amp; C625)))</f>
        <v>#N/A</v>
      </c>
      <c r="K625" s="541">
        <f ca="1">IF(IF($K$1&lt;&gt;'GMPP Return'!$F$25,HLOOKUP('GMPP Return'!$C$25,'[5]1617-Q3'!$B$1:$HA$1000,B625,FALSE),INDIRECT("'" &amp; $C$1 &amp; "'!" &amp; C625))="","",IF($K$1&lt;&gt;'GMPP Return'!$F$25,HLOOKUP('GMPP Return'!$C$25,'[5]1617-Q3'!$B$1:$HA$1000,B625,FALSE),INDIRECT("'" &amp; $C$1 &amp; "'!" &amp; C625)))</f>
        <v>0</v>
      </c>
      <c r="L625" s="542" t="s">
        <v>2788</v>
      </c>
      <c r="M625" s="561"/>
      <c r="N625" s="892" t="e">
        <f t="shared" ca="1" si="11"/>
        <v>#N/A</v>
      </c>
    </row>
    <row r="626" spans="1:14" x14ac:dyDescent="0.25">
      <c r="A626" s="273" t="s">
        <v>1068</v>
      </c>
      <c r="B626" s="166">
        <v>605</v>
      </c>
      <c r="C626" s="166" t="s">
        <v>1729</v>
      </c>
      <c r="D626" s="165"/>
      <c r="E626" s="165"/>
      <c r="F626" s="165"/>
      <c r="G626" s="475"/>
      <c r="H626" s="274" t="s">
        <v>2164</v>
      </c>
      <c r="I626" s="1092" t="e">
        <f ca="1">IF(IF($I$1&lt;&gt;'GMPP Return'!$F$25,HLOOKUP('GMPP Return'!$C$25,'[5]1617-Q1'!$B$1:$HA$1000,B626,FALSE),INDIRECT("'" &amp; $C$1 &amp; "'!" &amp; C626))="","",IF($I$1&lt;&gt;'GMPP Return'!$F$25,HLOOKUP('GMPP Return'!$C$25,'[5]1617-Q1'!$B$1:$HA$1000,B626,FALSE),INDIRECT("'" &amp; $C$1 &amp; "'!" &amp; C626)))</f>
        <v>#N/A</v>
      </c>
      <c r="J626" s="1092" t="e">
        <f ca="1">IF(IF($J$1&lt;&gt;'GMPP Return'!$F$25,HLOOKUP('GMPP Return'!$C$25,'[5]1617-Q2'!$B$1:$HA$1000,B626,FALSE),INDIRECT("'" &amp; $C$1 &amp; "'!" &amp; C626))="","",IF($J$1&lt;&gt;'GMPP Return'!$F$25,HLOOKUP('GMPP Return'!$C$25,'[5]1617-Q2'!$B$1:$HA$1000,B626,FALSE),INDIRECT("'" &amp; $C$1 &amp; "'!" &amp; C626)))</f>
        <v>#N/A</v>
      </c>
      <c r="K626" s="541">
        <f ca="1">IF(IF($K$1&lt;&gt;'GMPP Return'!$F$25,HLOOKUP('GMPP Return'!$C$25,'[5]1617-Q3'!$B$1:$HA$1000,B626,FALSE),INDIRECT("'" &amp; $C$1 &amp; "'!" &amp; C626))="","",IF($K$1&lt;&gt;'GMPP Return'!$F$25,HLOOKUP('GMPP Return'!$C$25,'[5]1617-Q3'!$B$1:$HA$1000,B626,FALSE),INDIRECT("'" &amp; $C$1 &amp; "'!" &amp; C626)))</f>
        <v>0</v>
      </c>
      <c r="L626" s="542" t="s">
        <v>2789</v>
      </c>
      <c r="M626" s="561"/>
      <c r="N626" s="892" t="e">
        <f t="shared" ca="1" si="11"/>
        <v>#N/A</v>
      </c>
    </row>
    <row r="627" spans="1:14" x14ac:dyDescent="0.25">
      <c r="A627" s="273" t="s">
        <v>1069</v>
      </c>
      <c r="B627" s="166">
        <v>606</v>
      </c>
      <c r="C627" s="166" t="s">
        <v>1730</v>
      </c>
      <c r="D627" s="165"/>
      <c r="E627" s="165"/>
      <c r="F627" s="165"/>
      <c r="G627" s="475"/>
      <c r="H627" s="274" t="s">
        <v>1951</v>
      </c>
      <c r="I627" s="1092" t="e">
        <f ca="1">IF(IF($I$1&lt;&gt;'GMPP Return'!$F$25,HLOOKUP('GMPP Return'!$C$25,'[5]1617-Q1'!$B$1:$HA$1000,B627,FALSE),INDIRECT("'" &amp; $C$1 &amp; "'!" &amp; C627))="","",IF($I$1&lt;&gt;'GMPP Return'!$F$25,HLOOKUP('GMPP Return'!$C$25,'[5]1617-Q1'!$B$1:$HA$1000,B627,FALSE),INDIRECT("'" &amp; $C$1 &amp; "'!" &amp; C627)))</f>
        <v>#N/A</v>
      </c>
      <c r="J627" s="1092" t="e">
        <f ca="1">IF(IF($J$1&lt;&gt;'GMPP Return'!$F$25,HLOOKUP('GMPP Return'!$C$25,'[5]1617-Q2'!$B$1:$HA$1000,B627,FALSE),INDIRECT("'" &amp; $C$1 &amp; "'!" &amp; C627))="","",IF($J$1&lt;&gt;'GMPP Return'!$F$25,HLOOKUP('GMPP Return'!$C$25,'[5]1617-Q2'!$B$1:$HA$1000,B627,FALSE),INDIRECT("'" &amp; $C$1 &amp; "'!" &amp; C627)))</f>
        <v>#N/A</v>
      </c>
      <c r="K627" s="541">
        <f ca="1">IF(IF($K$1&lt;&gt;'GMPP Return'!$F$25,HLOOKUP('GMPP Return'!$C$25,'[5]1617-Q3'!$B$1:$HA$1000,B627,FALSE),INDIRECT("'" &amp; $C$1 &amp; "'!" &amp; C627))="","",IF($K$1&lt;&gt;'GMPP Return'!$F$25,HLOOKUP('GMPP Return'!$C$25,'[5]1617-Q3'!$B$1:$HA$1000,B627,FALSE),INDIRECT("'" &amp; $C$1 &amp; "'!" &amp; C627)))</f>
        <v>0</v>
      </c>
      <c r="L627" s="542" t="s">
        <v>2790</v>
      </c>
      <c r="M627" s="561"/>
      <c r="N627" s="892" t="e">
        <f t="shared" ca="1" si="11"/>
        <v>#N/A</v>
      </c>
    </row>
    <row r="628" spans="1:14" x14ac:dyDescent="0.25">
      <c r="A628" s="273" t="s">
        <v>1070</v>
      </c>
      <c r="B628" s="166">
        <v>607</v>
      </c>
      <c r="C628" s="166" t="s">
        <v>1731</v>
      </c>
      <c r="D628" s="165"/>
      <c r="E628" s="165"/>
      <c r="F628" s="165"/>
      <c r="G628" s="475"/>
      <c r="H628" s="274" t="s">
        <v>1952</v>
      </c>
      <c r="I628" s="1092" t="e">
        <f ca="1">IF(IF($I$1&lt;&gt;'GMPP Return'!$F$25,HLOOKUP('GMPP Return'!$C$25,'[5]1617-Q1'!$B$1:$HA$1000,B628,FALSE),INDIRECT("'" &amp; $C$1 &amp; "'!" &amp; C628))="","",IF($I$1&lt;&gt;'GMPP Return'!$F$25,HLOOKUP('GMPP Return'!$C$25,'[5]1617-Q1'!$B$1:$HA$1000,B628,FALSE),INDIRECT("'" &amp; $C$1 &amp; "'!" &amp; C628)))</f>
        <v>#N/A</v>
      </c>
      <c r="J628" s="1092" t="e">
        <f ca="1">IF(IF($J$1&lt;&gt;'GMPP Return'!$F$25,HLOOKUP('GMPP Return'!$C$25,'[5]1617-Q2'!$B$1:$HA$1000,B628,FALSE),INDIRECT("'" &amp; $C$1 &amp; "'!" &amp; C628))="","",IF($J$1&lt;&gt;'GMPP Return'!$F$25,HLOOKUP('GMPP Return'!$C$25,'[5]1617-Q2'!$B$1:$HA$1000,B628,FALSE),INDIRECT("'" &amp; $C$1 &amp; "'!" &amp; C628)))</f>
        <v>#N/A</v>
      </c>
      <c r="K628" s="541">
        <f ca="1">IF(IF($K$1&lt;&gt;'GMPP Return'!$F$25,HLOOKUP('GMPP Return'!$C$25,'[5]1617-Q3'!$B$1:$HA$1000,B628,FALSE),INDIRECT("'" &amp; $C$1 &amp; "'!" &amp; C628))="","",IF($K$1&lt;&gt;'GMPP Return'!$F$25,HLOOKUP('GMPP Return'!$C$25,'[5]1617-Q3'!$B$1:$HA$1000,B628,FALSE),INDIRECT("'" &amp; $C$1 &amp; "'!" &amp; C628)))</f>
        <v>0</v>
      </c>
      <c r="L628" s="542" t="s">
        <v>2791</v>
      </c>
      <c r="M628" s="561"/>
      <c r="N628" s="892" t="e">
        <f t="shared" ca="1" si="11"/>
        <v>#N/A</v>
      </c>
    </row>
    <row r="629" spans="1:14" x14ac:dyDescent="0.25">
      <c r="A629" s="273" t="s">
        <v>1071</v>
      </c>
      <c r="B629" s="166">
        <v>608</v>
      </c>
      <c r="C629" s="166" t="s">
        <v>1732</v>
      </c>
      <c r="D629" s="165"/>
      <c r="E629" s="165"/>
      <c r="F629" s="165"/>
      <c r="G629" s="475"/>
      <c r="H629" s="274" t="s">
        <v>1953</v>
      </c>
      <c r="I629" s="1092" t="e">
        <f ca="1">IF(IF($I$1&lt;&gt;'GMPP Return'!$F$25,HLOOKUP('GMPP Return'!$C$25,'[5]1617-Q1'!$B$1:$HA$1000,B629,FALSE),INDIRECT("'" &amp; $C$1 &amp; "'!" &amp; C629))="","",IF($I$1&lt;&gt;'GMPP Return'!$F$25,HLOOKUP('GMPP Return'!$C$25,'[5]1617-Q1'!$B$1:$HA$1000,B629,FALSE),INDIRECT("'" &amp; $C$1 &amp; "'!" &amp; C629)))</f>
        <v>#N/A</v>
      </c>
      <c r="J629" s="1092" t="e">
        <f ca="1">IF(IF($J$1&lt;&gt;'GMPP Return'!$F$25,HLOOKUP('GMPP Return'!$C$25,'[5]1617-Q2'!$B$1:$HA$1000,B629,FALSE),INDIRECT("'" &amp; $C$1 &amp; "'!" &amp; C629))="","",IF($J$1&lt;&gt;'GMPP Return'!$F$25,HLOOKUP('GMPP Return'!$C$25,'[5]1617-Q2'!$B$1:$HA$1000,B629,FALSE),INDIRECT("'" &amp; $C$1 &amp; "'!" &amp; C629)))</f>
        <v>#N/A</v>
      </c>
      <c r="K629" s="541">
        <f ca="1">IF(IF($K$1&lt;&gt;'GMPP Return'!$F$25,HLOOKUP('GMPP Return'!$C$25,'[5]1617-Q3'!$B$1:$HA$1000,B629,FALSE),INDIRECT("'" &amp; $C$1 &amp; "'!" &amp; C629))="","",IF($K$1&lt;&gt;'GMPP Return'!$F$25,HLOOKUP('GMPP Return'!$C$25,'[5]1617-Q3'!$B$1:$HA$1000,B629,FALSE),INDIRECT("'" &amp; $C$1 &amp; "'!" &amp; C629)))</f>
        <v>0</v>
      </c>
      <c r="L629" s="542" t="s">
        <v>2792</v>
      </c>
      <c r="M629" s="561"/>
      <c r="N629" s="892" t="e">
        <f t="shared" ca="1" si="11"/>
        <v>#N/A</v>
      </c>
    </row>
    <row r="630" spans="1:14" hidden="1" x14ac:dyDescent="0.25">
      <c r="A630" s="273" t="s">
        <v>1072</v>
      </c>
      <c r="B630" s="166">
        <v>609</v>
      </c>
      <c r="C630" s="166" t="s">
        <v>1733</v>
      </c>
      <c r="D630" s="165"/>
      <c r="E630" s="165"/>
      <c r="F630" s="165"/>
      <c r="G630" s="475"/>
      <c r="H630" s="274"/>
      <c r="I630" s="1092" t="e">
        <f ca="1">IF(IF($I$1&lt;&gt;'GMPP Return'!$F$25,HLOOKUP('GMPP Return'!$C$25,'[5]1617-Q1'!$B$1:$HA$1000,B630,FALSE),INDIRECT("'" &amp; $C$1 &amp; "'!" &amp; C630))="","",IF($I$1&lt;&gt;'GMPP Return'!$F$25,HLOOKUP('GMPP Return'!$C$25,'[5]1617-Q1'!$B$1:$HA$1000,B630,FALSE),INDIRECT("'" &amp; $C$1 &amp; "'!" &amp; C630)))</f>
        <v>#N/A</v>
      </c>
      <c r="J630" s="1092"/>
      <c r="K630" s="541"/>
      <c r="L630" s="542"/>
      <c r="M630" s="561"/>
      <c r="N630" s="892" t="str">
        <f t="shared" si="11"/>
        <v/>
      </c>
    </row>
    <row r="631" spans="1:14" x14ac:dyDescent="0.25">
      <c r="A631" s="273" t="s">
        <v>2888</v>
      </c>
      <c r="B631" s="166">
        <v>609</v>
      </c>
      <c r="C631" s="166" t="s">
        <v>2181</v>
      </c>
      <c r="D631" s="165"/>
      <c r="E631" s="165"/>
      <c r="F631" s="165"/>
      <c r="G631" s="475"/>
      <c r="H631" s="274" t="s">
        <v>2280</v>
      </c>
      <c r="I631" s="1092" t="e">
        <f ca="1">IF(IF($I$1&lt;&gt;'GMPP Return'!$F$25,HLOOKUP('GMPP Return'!$C$25,'[5]1617-Q1'!$B$1:$HA$1000,B631,FALSE),INDIRECT("'" &amp; $C$1 &amp; "'!" &amp; C631))="","",IF($I$1&lt;&gt;'GMPP Return'!$F$25,HLOOKUP('GMPP Return'!$C$25,'[5]1617-Q1'!$B$1:$HA$1000,B631,FALSE),INDIRECT("'" &amp; $C$1 &amp; "'!" &amp; C631)))</f>
        <v>#N/A</v>
      </c>
      <c r="J631" s="1092" t="e">
        <f ca="1">IF(IF($J$1&lt;&gt;'GMPP Return'!$F$25,HLOOKUP('GMPP Return'!$C$25,'[5]1617-Q2'!$B$1:$HA$1000,B631,FALSE),INDIRECT("'" &amp; $C$1 &amp; "'!" &amp; C631))="","",IF($J$1&lt;&gt;'GMPP Return'!$F$25,HLOOKUP('GMPP Return'!$C$25,'[5]1617-Q2'!$B$1:$HA$1000,B631,FALSE),INDIRECT("'" &amp; $C$1 &amp; "'!" &amp; C631)))</f>
        <v>#N/A</v>
      </c>
      <c r="K631" s="541">
        <f ca="1">IF(IF($K$1&lt;&gt;'GMPP Return'!$F$25,HLOOKUP('GMPP Return'!$C$25,'[5]1617-Q3'!$B$1:$HA$1000,B631,FALSE),INDIRECT("'" &amp; $C$1 &amp; "'!" &amp; C631))="","",IF($K$1&lt;&gt;'GMPP Return'!$F$25,HLOOKUP('GMPP Return'!$C$25,'[5]1617-Q3'!$B$1:$HA$1000,B631,FALSE),INDIRECT("'" &amp; $C$1 &amp; "'!" &amp; C631)))</f>
        <v>0</v>
      </c>
      <c r="L631" s="542" t="s">
        <v>2793</v>
      </c>
      <c r="M631" s="561"/>
      <c r="N631" s="892" t="e">
        <f t="shared" ca="1" si="11"/>
        <v>#N/A</v>
      </c>
    </row>
    <row r="632" spans="1:14" x14ac:dyDescent="0.25">
      <c r="A632" s="273" t="s">
        <v>1073</v>
      </c>
      <c r="B632" s="166">
        <v>610</v>
      </c>
      <c r="C632" s="166" t="s">
        <v>1734</v>
      </c>
      <c r="D632" s="165"/>
      <c r="E632" s="165"/>
      <c r="F632" s="165"/>
      <c r="G632" s="475"/>
      <c r="H632" s="274" t="s">
        <v>2165</v>
      </c>
      <c r="I632" s="1092" t="e">
        <f ca="1">IF(IF($I$1&lt;&gt;'GMPP Return'!$F$25,HLOOKUP('GMPP Return'!$C$25,'[5]1617-Q1'!$B$1:$HA$1000,B632,FALSE),INDIRECT("'" &amp; $C$1 &amp; "'!" &amp; C632))="","",IF($I$1&lt;&gt;'GMPP Return'!$F$25,HLOOKUP('GMPP Return'!$C$25,'[5]1617-Q1'!$B$1:$HA$1000,B632,FALSE),INDIRECT("'" &amp; $C$1 &amp; "'!" &amp; C632)))</f>
        <v>#N/A</v>
      </c>
      <c r="J632" s="1092" t="e">
        <f ca="1">IF(IF($J$1&lt;&gt;'GMPP Return'!$F$25,HLOOKUP('GMPP Return'!$C$25,'[5]1617-Q2'!$B$1:$HA$1000,B632,FALSE),INDIRECT("'" &amp; $C$1 &amp; "'!" &amp; C632))="","",IF($J$1&lt;&gt;'GMPP Return'!$F$25,HLOOKUP('GMPP Return'!$C$25,'[5]1617-Q2'!$B$1:$HA$1000,B632,FALSE),INDIRECT("'" &amp; $C$1 &amp; "'!" &amp; C632)))</f>
        <v>#N/A</v>
      </c>
      <c r="K632" s="541">
        <f ca="1">IF(IF($K$1&lt;&gt;'GMPP Return'!$F$25,HLOOKUP('GMPP Return'!$C$25,'[5]1617-Q3'!$B$1:$HA$1000,B632,FALSE),INDIRECT("'" &amp; $C$1 &amp; "'!" &amp; C632))="","",IF($K$1&lt;&gt;'GMPP Return'!$F$25,HLOOKUP('GMPP Return'!$C$25,'[5]1617-Q3'!$B$1:$HA$1000,B632,FALSE),INDIRECT("'" &amp; $C$1 &amp; "'!" &amp; C632)))</f>
        <v>0</v>
      </c>
      <c r="L632" s="542" t="s">
        <v>2794</v>
      </c>
      <c r="M632" s="561"/>
      <c r="N632" s="892" t="e">
        <f t="shared" ca="1" si="11"/>
        <v>#N/A</v>
      </c>
    </row>
    <row r="633" spans="1:14" x14ac:dyDescent="0.25">
      <c r="A633" s="273" t="s">
        <v>1074</v>
      </c>
      <c r="B633" s="166">
        <v>611</v>
      </c>
      <c r="C633" s="166" t="s">
        <v>1735</v>
      </c>
      <c r="D633" s="165"/>
      <c r="E633" s="165"/>
      <c r="F633" s="165"/>
      <c r="G633" s="475"/>
      <c r="H633" s="274" t="s">
        <v>1954</v>
      </c>
      <c r="I633" s="1092" t="e">
        <f ca="1">IF(IF($I$1&lt;&gt;'GMPP Return'!$F$25,HLOOKUP('GMPP Return'!$C$25,'[5]1617-Q1'!$B$1:$HA$1000,B633,FALSE),INDIRECT("'" &amp; $C$1 &amp; "'!" &amp; C633))="","",IF($I$1&lt;&gt;'GMPP Return'!$F$25,HLOOKUP('GMPP Return'!$C$25,'[5]1617-Q1'!$B$1:$HA$1000,B633,FALSE),INDIRECT("'" &amp; $C$1 &amp; "'!" &amp; C633)))</f>
        <v>#N/A</v>
      </c>
      <c r="J633" s="1092" t="e">
        <f ca="1">IF(IF($J$1&lt;&gt;'GMPP Return'!$F$25,HLOOKUP('GMPP Return'!$C$25,'[5]1617-Q2'!$B$1:$HA$1000,B633,FALSE),INDIRECT("'" &amp; $C$1 &amp; "'!" &amp; C633))="","",IF($J$1&lt;&gt;'GMPP Return'!$F$25,HLOOKUP('GMPP Return'!$C$25,'[5]1617-Q2'!$B$1:$HA$1000,B633,FALSE),INDIRECT("'" &amp; $C$1 &amp; "'!" &amp; C633)))</f>
        <v>#N/A</v>
      </c>
      <c r="K633" s="541">
        <f ca="1">IF(IF($K$1&lt;&gt;'GMPP Return'!$F$25,HLOOKUP('GMPP Return'!$C$25,'[5]1617-Q3'!$B$1:$HA$1000,B633,FALSE),INDIRECT("'" &amp; $C$1 &amp; "'!" &amp; C633))="","",IF($K$1&lt;&gt;'GMPP Return'!$F$25,HLOOKUP('GMPP Return'!$C$25,'[5]1617-Q3'!$B$1:$HA$1000,B633,FALSE),INDIRECT("'" &amp; $C$1 &amp; "'!" &amp; C633)))</f>
        <v>0</v>
      </c>
      <c r="L633" s="542" t="s">
        <v>2795</v>
      </c>
      <c r="M633" s="561"/>
      <c r="N633" s="892" t="e">
        <f t="shared" ca="1" si="11"/>
        <v>#N/A</v>
      </c>
    </row>
    <row r="634" spans="1:14" x14ac:dyDescent="0.25">
      <c r="A634" s="274" t="s">
        <v>1075</v>
      </c>
      <c r="B634" s="166">
        <v>612</v>
      </c>
      <c r="C634" s="166" t="s">
        <v>1736</v>
      </c>
      <c r="D634" s="165"/>
      <c r="E634" s="165"/>
      <c r="F634" s="165"/>
      <c r="G634" s="475"/>
      <c r="H634" s="274" t="s">
        <v>1085</v>
      </c>
      <c r="I634" s="1092" t="e">
        <f ca="1">IF(IF($I$1&lt;&gt;'GMPP Return'!$F$25,HLOOKUP('GMPP Return'!$C$25,'[5]1617-Q1'!$B$1:$HA$1000,B634,FALSE),INDIRECT("'" &amp; $C$1 &amp; "'!" &amp; C634))="","",IF($I$1&lt;&gt;'GMPP Return'!$F$25,HLOOKUP('GMPP Return'!$C$25,'[5]1617-Q1'!$B$1:$HA$1000,B634,FALSE),INDIRECT("'" &amp; $C$1 &amp; "'!" &amp; C634)))</f>
        <v>#N/A</v>
      </c>
      <c r="J634" s="1092" t="e">
        <f ca="1">IF(IF($J$1&lt;&gt;'GMPP Return'!$F$25,HLOOKUP('GMPP Return'!$C$25,'[5]1617-Q2'!$B$1:$HA$1000,B634,FALSE),INDIRECT("'" &amp; $C$1 &amp; "'!" &amp; C634))="","",IF($J$1&lt;&gt;'GMPP Return'!$F$25,HLOOKUP('GMPP Return'!$C$25,'[5]1617-Q2'!$B$1:$HA$1000,B634,FALSE),INDIRECT("'" &amp; $C$1 &amp; "'!" &amp; C634)))</f>
        <v>#N/A</v>
      </c>
      <c r="K634" s="541">
        <f ca="1">IF(IF($K$1&lt;&gt;'GMPP Return'!$F$25,HLOOKUP('GMPP Return'!$C$25,'[5]1617-Q3'!$B$1:$HA$1000,B634,FALSE),INDIRECT("'" &amp; $C$1 &amp; "'!" &amp; C634))="","",IF($K$1&lt;&gt;'GMPP Return'!$F$25,HLOOKUP('GMPP Return'!$C$25,'[5]1617-Q3'!$B$1:$HA$1000,B634,FALSE),INDIRECT("'" &amp; $C$1 &amp; "'!" &amp; C634)))</f>
        <v>0</v>
      </c>
      <c r="L634" s="542" t="s">
        <v>2796</v>
      </c>
      <c r="M634" s="561"/>
      <c r="N634" s="892" t="e">
        <f t="shared" ca="1" si="11"/>
        <v>#N/A</v>
      </c>
    </row>
    <row r="635" spans="1:14" x14ac:dyDescent="0.25">
      <c r="A635" s="274" t="s">
        <v>1076</v>
      </c>
      <c r="B635" s="166">
        <v>613</v>
      </c>
      <c r="C635" s="166" t="s">
        <v>1737</v>
      </c>
      <c r="D635" s="165"/>
      <c r="E635" s="165"/>
      <c r="F635" s="165"/>
      <c r="G635" s="475"/>
      <c r="H635" s="274" t="s">
        <v>1086</v>
      </c>
      <c r="I635" s="1092" t="e">
        <f ca="1">IF(IF($I$1&lt;&gt;'GMPP Return'!$F$25,HLOOKUP('GMPP Return'!$C$25,'[5]1617-Q1'!$B$1:$HA$1000,B635,FALSE),INDIRECT("'" &amp; $C$1 &amp; "'!" &amp; C635))="","",IF($I$1&lt;&gt;'GMPP Return'!$F$25,HLOOKUP('GMPP Return'!$C$25,'[5]1617-Q1'!$B$1:$HA$1000,B635,FALSE),INDIRECT("'" &amp; $C$1 &amp; "'!" &amp; C635)))</f>
        <v>#N/A</v>
      </c>
      <c r="J635" s="1092" t="e">
        <f ca="1">IF(IF($J$1&lt;&gt;'GMPP Return'!$F$25,HLOOKUP('GMPP Return'!$C$25,'[5]1617-Q2'!$B$1:$HA$1000,B635,FALSE),INDIRECT("'" &amp; $C$1 &amp; "'!" &amp; C635))="","",IF($J$1&lt;&gt;'GMPP Return'!$F$25,HLOOKUP('GMPP Return'!$C$25,'[5]1617-Q2'!$B$1:$HA$1000,B635,FALSE),INDIRECT("'" &amp; $C$1 &amp; "'!" &amp; C635)))</f>
        <v>#N/A</v>
      </c>
      <c r="K635" s="541">
        <f ca="1">IF(IF($K$1&lt;&gt;'GMPP Return'!$F$25,HLOOKUP('GMPP Return'!$C$25,'[5]1617-Q3'!$B$1:$HA$1000,B635,FALSE),INDIRECT("'" &amp; $C$1 &amp; "'!" &amp; C635))="","",IF($K$1&lt;&gt;'GMPP Return'!$F$25,HLOOKUP('GMPP Return'!$C$25,'[5]1617-Q3'!$B$1:$HA$1000,B635,FALSE),INDIRECT("'" &amp; $C$1 &amp; "'!" &amp; C635)))</f>
        <v>0</v>
      </c>
      <c r="L635" s="542" t="s">
        <v>2797</v>
      </c>
      <c r="M635" s="561"/>
      <c r="N635" s="892" t="e">
        <f t="shared" ca="1" si="11"/>
        <v>#N/A</v>
      </c>
    </row>
    <row r="636" spans="1:14" hidden="1" x14ac:dyDescent="0.25">
      <c r="A636" s="274" t="s">
        <v>1077</v>
      </c>
      <c r="B636" s="166">
        <f>B635+1</f>
        <v>614</v>
      </c>
      <c r="C636" s="166" t="s">
        <v>1738</v>
      </c>
      <c r="D636" s="165"/>
      <c r="E636" s="165"/>
      <c r="F636" s="165"/>
      <c r="G636" s="475"/>
      <c r="H636" s="274"/>
      <c r="I636" s="1092" t="e">
        <f ca="1">IF(IF($I$1&lt;&gt;'GMPP Return'!$F$25,HLOOKUP('GMPP Return'!$C$25,'[5]1617-Q1'!$B$1:$HA$1000,B636,FALSE),INDIRECT("'" &amp; $C$1 &amp; "'!" &amp; C636))="","",IF($I$1&lt;&gt;'GMPP Return'!$F$25,HLOOKUP('GMPP Return'!$C$25,'[5]1617-Q1'!$B$1:$HA$1000,B636,FALSE),INDIRECT("'" &amp; $C$1 &amp; "'!" &amp; C636)))</f>
        <v>#N/A</v>
      </c>
      <c r="J636" s="1092"/>
      <c r="K636" s="541"/>
      <c r="L636" s="542"/>
      <c r="M636" s="561"/>
      <c r="N636" s="892" t="str">
        <f t="shared" si="11"/>
        <v/>
      </c>
    </row>
    <row r="637" spans="1:14" x14ac:dyDescent="0.25">
      <c r="A637" s="274"/>
      <c r="B637" s="166">
        <v>614</v>
      </c>
      <c r="C637" s="166" t="s">
        <v>2182</v>
      </c>
      <c r="D637" s="165"/>
      <c r="E637" s="165"/>
      <c r="F637" s="165"/>
      <c r="G637" s="475"/>
      <c r="H637" s="274" t="s">
        <v>2281</v>
      </c>
      <c r="I637" s="1092" t="e">
        <f ca="1">IF(IF($I$1&lt;&gt;'GMPP Return'!$F$25,HLOOKUP('GMPP Return'!$C$25,'[5]1617-Q1'!$B$1:$HA$1000,B637,FALSE),INDIRECT("'" &amp; $C$1 &amp; "'!" &amp; C637))="","",IF($I$1&lt;&gt;'GMPP Return'!$F$25,HLOOKUP('GMPP Return'!$C$25,'[5]1617-Q1'!$B$1:$HA$1000,B637,FALSE),INDIRECT("'" &amp; $C$1 &amp; "'!" &amp; C637)))</f>
        <v>#N/A</v>
      </c>
      <c r="J637" s="1092" t="e">
        <f ca="1">IF(IF($J$1&lt;&gt;'GMPP Return'!$F$25,HLOOKUP('GMPP Return'!$C$25,'[5]1617-Q2'!$B$1:$HA$1000,B637,FALSE),INDIRECT("'" &amp; $C$1 &amp; "'!" &amp; C637))="","",IF($J$1&lt;&gt;'GMPP Return'!$F$25,HLOOKUP('GMPP Return'!$C$25,'[5]1617-Q2'!$B$1:$HA$1000,B637,FALSE),INDIRECT("'" &amp; $C$1 &amp; "'!" &amp; C637)))</f>
        <v>#N/A</v>
      </c>
      <c r="K637" s="541">
        <f ca="1">IF(IF($K$1&lt;&gt;'GMPP Return'!$F$25,HLOOKUP('GMPP Return'!$C$25,'[5]1617-Q3'!$B$1:$HA$1000,B637,FALSE),INDIRECT("'" &amp; $C$1 &amp; "'!" &amp; C637))="","",IF($K$1&lt;&gt;'GMPP Return'!$F$25,HLOOKUP('GMPP Return'!$C$25,'[5]1617-Q3'!$B$1:$HA$1000,B637,FALSE),INDIRECT("'" &amp; $C$1 &amp; "'!" &amp; C637)))</f>
        <v>0</v>
      </c>
      <c r="L637" s="542" t="s">
        <v>2798</v>
      </c>
      <c r="M637" s="561"/>
      <c r="N637" s="892" t="e">
        <f t="shared" ca="1" si="11"/>
        <v>#N/A</v>
      </c>
    </row>
    <row r="638" spans="1:14" x14ac:dyDescent="0.25">
      <c r="A638" s="274" t="s">
        <v>1078</v>
      </c>
      <c r="B638" s="166">
        <v>615</v>
      </c>
      <c r="C638" s="166" t="s">
        <v>1739</v>
      </c>
      <c r="D638" s="165"/>
      <c r="E638" s="165"/>
      <c r="F638" s="165"/>
      <c r="G638" s="475"/>
      <c r="H638" s="274" t="s">
        <v>2166</v>
      </c>
      <c r="I638" s="1092" t="e">
        <f ca="1">IF(IF($I$1&lt;&gt;'GMPP Return'!$F$25,HLOOKUP('GMPP Return'!$C$25,'[5]1617-Q1'!$B$1:$HA$1000,B638,FALSE),INDIRECT("'" &amp; $C$1 &amp; "'!" &amp; C638))="","",IF($I$1&lt;&gt;'GMPP Return'!$F$25,HLOOKUP('GMPP Return'!$C$25,'[5]1617-Q1'!$B$1:$HA$1000,B638,FALSE),INDIRECT("'" &amp; $C$1 &amp; "'!" &amp; C638)))</f>
        <v>#N/A</v>
      </c>
      <c r="J638" s="1092" t="e">
        <f ca="1">IF(IF($J$1&lt;&gt;'GMPP Return'!$F$25,HLOOKUP('GMPP Return'!$C$25,'[5]1617-Q2'!$B$1:$HA$1000,B638,FALSE),INDIRECT("'" &amp; $C$1 &amp; "'!" &amp; C638))="","",IF($J$1&lt;&gt;'GMPP Return'!$F$25,HLOOKUP('GMPP Return'!$C$25,'[5]1617-Q2'!$B$1:$HA$1000,B638,FALSE),INDIRECT("'" &amp; $C$1 &amp; "'!" &amp; C638)))</f>
        <v>#N/A</v>
      </c>
      <c r="K638" s="541">
        <f ca="1">IF(IF($K$1&lt;&gt;'GMPP Return'!$F$25,HLOOKUP('GMPP Return'!$C$25,'[5]1617-Q3'!$B$1:$HA$1000,B638,FALSE),INDIRECT("'" &amp; $C$1 &amp; "'!" &amp; C638))="","",IF($K$1&lt;&gt;'GMPP Return'!$F$25,HLOOKUP('GMPP Return'!$C$25,'[5]1617-Q3'!$B$1:$HA$1000,B638,FALSE),INDIRECT("'" &amp; $C$1 &amp; "'!" &amp; C638)))</f>
        <v>0</v>
      </c>
      <c r="L638" s="542" t="s">
        <v>2799</v>
      </c>
      <c r="M638" s="561"/>
      <c r="N638" s="892" t="e">
        <f t="shared" ca="1" si="11"/>
        <v>#N/A</v>
      </c>
    </row>
    <row r="639" spans="1:14" x14ac:dyDescent="0.25">
      <c r="A639" s="274" t="s">
        <v>1079</v>
      </c>
      <c r="B639" s="166">
        <v>616</v>
      </c>
      <c r="C639" s="166" t="s">
        <v>1740</v>
      </c>
      <c r="D639" s="165"/>
      <c r="E639" s="165"/>
      <c r="F639" s="165"/>
      <c r="G639" s="475"/>
      <c r="H639" s="274" t="s">
        <v>1089</v>
      </c>
      <c r="I639" s="1092" t="e">
        <f ca="1">IF(IF($I$1&lt;&gt;'GMPP Return'!$F$25,HLOOKUP('GMPP Return'!$C$25,'[5]1617-Q1'!$B$1:$HA$1000,B639,FALSE),INDIRECT("'" &amp; $C$1 &amp; "'!" &amp; C639))="","",IF($I$1&lt;&gt;'GMPP Return'!$F$25,HLOOKUP('GMPP Return'!$C$25,'[5]1617-Q1'!$B$1:$HA$1000,B639,FALSE),INDIRECT("'" &amp; $C$1 &amp; "'!" &amp; C639)))</f>
        <v>#N/A</v>
      </c>
      <c r="J639" s="1092" t="e">
        <f ca="1">IF(IF($J$1&lt;&gt;'GMPP Return'!$F$25,HLOOKUP('GMPP Return'!$C$25,'[5]1617-Q2'!$B$1:$HA$1000,B639,FALSE),INDIRECT("'" &amp; $C$1 &amp; "'!" &amp; C639))="","",IF($J$1&lt;&gt;'GMPP Return'!$F$25,HLOOKUP('GMPP Return'!$C$25,'[5]1617-Q2'!$B$1:$HA$1000,B639,FALSE),INDIRECT("'" &amp; $C$1 &amp; "'!" &amp; C639)))</f>
        <v>#N/A</v>
      </c>
      <c r="K639" s="541">
        <f ca="1">IF(IF($K$1&lt;&gt;'GMPP Return'!$F$25,HLOOKUP('GMPP Return'!$C$25,'[5]1617-Q3'!$B$1:$HA$1000,B639,FALSE),INDIRECT("'" &amp; $C$1 &amp; "'!" &amp; C639))="","",IF($K$1&lt;&gt;'GMPP Return'!$F$25,HLOOKUP('GMPP Return'!$C$25,'[5]1617-Q3'!$B$1:$HA$1000,B639,FALSE),INDIRECT("'" &amp; $C$1 &amp; "'!" &amp; C639)))</f>
        <v>0</v>
      </c>
      <c r="L639" s="542" t="s">
        <v>2800</v>
      </c>
      <c r="M639" s="561"/>
      <c r="N639" s="892" t="e">
        <f t="shared" ca="1" si="11"/>
        <v>#N/A</v>
      </c>
    </row>
    <row r="640" spans="1:14" x14ac:dyDescent="0.25">
      <c r="A640" s="274" t="s">
        <v>1080</v>
      </c>
      <c r="B640" s="166">
        <v>617</v>
      </c>
      <c r="C640" s="166" t="s">
        <v>1741</v>
      </c>
      <c r="D640" s="165"/>
      <c r="E640" s="165"/>
      <c r="F640" s="165"/>
      <c r="G640" s="475"/>
      <c r="H640" s="274" t="s">
        <v>1090</v>
      </c>
      <c r="I640" s="1092" t="e">
        <f ca="1">IF(IF($I$1&lt;&gt;'GMPP Return'!$F$25,HLOOKUP('GMPP Return'!$C$25,'[5]1617-Q1'!$B$1:$HA$1000,B640,FALSE),INDIRECT("'" &amp; $C$1 &amp; "'!" &amp; C640))="","",IF($I$1&lt;&gt;'GMPP Return'!$F$25,HLOOKUP('GMPP Return'!$C$25,'[5]1617-Q1'!$B$1:$HA$1000,B640,FALSE),INDIRECT("'" &amp; $C$1 &amp; "'!" &amp; C640)))</f>
        <v>#N/A</v>
      </c>
      <c r="J640" s="1092" t="e">
        <f ca="1">IF(IF($J$1&lt;&gt;'GMPP Return'!$F$25,HLOOKUP('GMPP Return'!$C$25,'[5]1617-Q2'!$B$1:$HA$1000,B640,FALSE),INDIRECT("'" &amp; $C$1 &amp; "'!" &amp; C640))="","",IF($J$1&lt;&gt;'GMPP Return'!$F$25,HLOOKUP('GMPP Return'!$C$25,'[5]1617-Q2'!$B$1:$HA$1000,B640,FALSE),INDIRECT("'" &amp; $C$1 &amp; "'!" &amp; C640)))</f>
        <v>#N/A</v>
      </c>
      <c r="K640" s="541">
        <f ca="1">IF(IF($K$1&lt;&gt;'GMPP Return'!$F$25,HLOOKUP('GMPP Return'!$C$25,'[5]1617-Q3'!$B$1:$HA$1000,B640,FALSE),INDIRECT("'" &amp; $C$1 &amp; "'!" &amp; C640))="","",IF($K$1&lt;&gt;'GMPP Return'!$F$25,HLOOKUP('GMPP Return'!$C$25,'[5]1617-Q3'!$B$1:$HA$1000,B640,FALSE),INDIRECT("'" &amp; $C$1 &amp; "'!" &amp; C640)))</f>
        <v>0</v>
      </c>
      <c r="L640" s="542" t="s">
        <v>2801</v>
      </c>
      <c r="M640" s="561"/>
      <c r="N640" s="892" t="e">
        <f t="shared" ca="1" si="11"/>
        <v>#N/A</v>
      </c>
    </row>
    <row r="641" spans="1:14" x14ac:dyDescent="0.25">
      <c r="A641" s="274" t="s">
        <v>1081</v>
      </c>
      <c r="B641" s="166">
        <v>618</v>
      </c>
      <c r="C641" s="166" t="s">
        <v>1742</v>
      </c>
      <c r="D641" s="165"/>
      <c r="E641" s="165"/>
      <c r="F641" s="165"/>
      <c r="G641" s="475"/>
      <c r="H641" s="274" t="s">
        <v>1091</v>
      </c>
      <c r="I641" s="1092" t="e">
        <f ca="1">IF(IF($I$1&lt;&gt;'GMPP Return'!$F$25,HLOOKUP('GMPP Return'!$C$25,'[5]1617-Q1'!$B$1:$HA$1000,B641,FALSE),INDIRECT("'" &amp; $C$1 &amp; "'!" &amp; C641))="","",IF($I$1&lt;&gt;'GMPP Return'!$F$25,HLOOKUP('GMPP Return'!$C$25,'[5]1617-Q1'!$B$1:$HA$1000,B641,FALSE),INDIRECT("'" &amp; $C$1 &amp; "'!" &amp; C641)))</f>
        <v>#N/A</v>
      </c>
      <c r="J641" s="1092" t="e">
        <f ca="1">IF(IF($J$1&lt;&gt;'GMPP Return'!$F$25,HLOOKUP('GMPP Return'!$C$25,'[5]1617-Q2'!$B$1:$HA$1000,B641,FALSE),INDIRECT("'" &amp; $C$1 &amp; "'!" &amp; C641))="","",IF($J$1&lt;&gt;'GMPP Return'!$F$25,HLOOKUP('GMPP Return'!$C$25,'[5]1617-Q2'!$B$1:$HA$1000,B641,FALSE),INDIRECT("'" &amp; $C$1 &amp; "'!" &amp; C641)))</f>
        <v>#N/A</v>
      </c>
      <c r="K641" s="541">
        <f ca="1">IF(IF($K$1&lt;&gt;'GMPP Return'!$F$25,HLOOKUP('GMPP Return'!$C$25,'[5]1617-Q3'!$B$1:$HA$1000,B641,FALSE),INDIRECT("'" &amp; $C$1 &amp; "'!" &amp; C641))="","",IF($K$1&lt;&gt;'GMPP Return'!$F$25,HLOOKUP('GMPP Return'!$C$25,'[5]1617-Q3'!$B$1:$HA$1000,B641,FALSE),INDIRECT("'" &amp; $C$1 &amp; "'!" &amp; C641)))</f>
        <v>0</v>
      </c>
      <c r="L641" s="542" t="s">
        <v>2802</v>
      </c>
      <c r="M641" s="561"/>
      <c r="N641" s="892" t="e">
        <f t="shared" ca="1" si="11"/>
        <v>#N/A</v>
      </c>
    </row>
    <row r="642" spans="1:14" hidden="1" x14ac:dyDescent="0.25">
      <c r="A642" s="274" t="s">
        <v>1082</v>
      </c>
      <c r="B642" s="166">
        <f>B641+1</f>
        <v>619</v>
      </c>
      <c r="C642" s="166" t="s">
        <v>1743</v>
      </c>
      <c r="D642" s="165"/>
      <c r="E642" s="165"/>
      <c r="F642" s="165"/>
      <c r="G642" s="475"/>
      <c r="H642" s="274"/>
      <c r="I642" s="1092" t="e">
        <f ca="1">IF(IF($I$1&lt;&gt;'GMPP Return'!$F$25,HLOOKUP('GMPP Return'!$C$25,'[5]1617-Q1'!$B$1:$HA$1000,B642,FALSE),INDIRECT("'" &amp; $C$1 &amp; "'!" &amp; C642))="","",IF($I$1&lt;&gt;'GMPP Return'!$F$25,HLOOKUP('GMPP Return'!$C$25,'[5]1617-Q1'!$B$1:$HA$1000,B642,FALSE),INDIRECT("'" &amp; $C$1 &amp; "'!" &amp; C642)))</f>
        <v>#N/A</v>
      </c>
      <c r="J642" s="1092"/>
      <c r="K642" s="541"/>
      <c r="L642" s="542"/>
      <c r="M642" s="561"/>
      <c r="N642" s="892" t="str">
        <f t="shared" si="11"/>
        <v/>
      </c>
    </row>
    <row r="643" spans="1:14" x14ac:dyDescent="0.25">
      <c r="A643" s="274"/>
      <c r="B643" s="166">
        <v>619</v>
      </c>
      <c r="C643" s="166" t="s">
        <v>2183</v>
      </c>
      <c r="D643" s="165"/>
      <c r="E643" s="165"/>
      <c r="F643" s="165"/>
      <c r="G643" s="475"/>
      <c r="H643" s="274" t="s">
        <v>2282</v>
      </c>
      <c r="I643" s="1092" t="e">
        <f ca="1">IF(IF($I$1&lt;&gt;'GMPP Return'!$F$25,HLOOKUP('GMPP Return'!$C$25,'[5]1617-Q1'!$B$1:$HA$1000,B643,FALSE),INDIRECT("'" &amp; $C$1 &amp; "'!" &amp; C643))="","",IF($I$1&lt;&gt;'GMPP Return'!$F$25,HLOOKUP('GMPP Return'!$C$25,'[5]1617-Q1'!$B$1:$HA$1000,B643,FALSE),INDIRECT("'" &amp; $C$1 &amp; "'!" &amp; C643)))</f>
        <v>#N/A</v>
      </c>
      <c r="J643" s="1092" t="e">
        <f ca="1">IF(IF($J$1&lt;&gt;'GMPP Return'!$F$25,HLOOKUP('GMPP Return'!$C$25,'[5]1617-Q2'!$B$1:$HA$1000,B643,FALSE),INDIRECT("'" &amp; $C$1 &amp; "'!" &amp; C643))="","",IF($J$1&lt;&gt;'GMPP Return'!$F$25,HLOOKUP('GMPP Return'!$C$25,'[5]1617-Q2'!$B$1:$HA$1000,B643,FALSE),INDIRECT("'" &amp; $C$1 &amp; "'!" &amp; C643)))</f>
        <v>#N/A</v>
      </c>
      <c r="K643" s="541">
        <f ca="1">IF(IF($K$1&lt;&gt;'GMPP Return'!$F$25,HLOOKUP('GMPP Return'!$C$25,'[5]1617-Q3'!$B$1:$HA$1000,B643,FALSE),INDIRECT("'" &amp; $C$1 &amp; "'!" &amp; C643))="","",IF($K$1&lt;&gt;'GMPP Return'!$F$25,HLOOKUP('GMPP Return'!$C$25,'[5]1617-Q3'!$B$1:$HA$1000,B643,FALSE),INDIRECT("'" &amp; $C$1 &amp; "'!" &amp; C643)))</f>
        <v>0</v>
      </c>
      <c r="L643" s="542" t="s">
        <v>2803</v>
      </c>
      <c r="M643" s="561"/>
      <c r="N643" s="892" t="e">
        <f t="shared" ca="1" si="11"/>
        <v>#N/A</v>
      </c>
    </row>
    <row r="644" spans="1:14" x14ac:dyDescent="0.25">
      <c r="A644" s="274" t="s">
        <v>1083</v>
      </c>
      <c r="B644" s="166">
        <v>620</v>
      </c>
      <c r="C644" s="166" t="s">
        <v>1744</v>
      </c>
      <c r="D644" s="165"/>
      <c r="E644" s="165"/>
      <c r="F644" s="165"/>
      <c r="G644" s="475"/>
      <c r="H644" s="274" t="s">
        <v>2167</v>
      </c>
      <c r="I644" s="1092" t="e">
        <f ca="1">IF(IF($I$1&lt;&gt;'GMPP Return'!$F$25,HLOOKUP('GMPP Return'!$C$25,'[5]1617-Q1'!$B$1:$HA$1000,B644,FALSE),INDIRECT("'" &amp; $C$1 &amp; "'!" &amp; C644))="","",IF($I$1&lt;&gt;'GMPP Return'!$F$25,HLOOKUP('GMPP Return'!$C$25,'[5]1617-Q1'!$B$1:$HA$1000,B644,FALSE),INDIRECT("'" &amp; $C$1 &amp; "'!" &amp; C644)))</f>
        <v>#N/A</v>
      </c>
      <c r="J644" s="1092" t="e">
        <f ca="1">IF(IF($J$1&lt;&gt;'GMPP Return'!$F$25,HLOOKUP('GMPP Return'!$C$25,'[5]1617-Q2'!$B$1:$HA$1000,B644,FALSE),INDIRECT("'" &amp; $C$1 &amp; "'!" &amp; C644))="","",IF($J$1&lt;&gt;'GMPP Return'!$F$25,HLOOKUP('GMPP Return'!$C$25,'[5]1617-Q2'!$B$1:$HA$1000,B644,FALSE),INDIRECT("'" &amp; $C$1 &amp; "'!" &amp; C644)))</f>
        <v>#N/A</v>
      </c>
      <c r="K644" s="541">
        <f ca="1">IF(IF($K$1&lt;&gt;'GMPP Return'!$F$25,HLOOKUP('GMPP Return'!$C$25,'[5]1617-Q3'!$B$1:$HA$1000,B644,FALSE),INDIRECT("'" &amp; $C$1 &amp; "'!" &amp; C644))="","",IF($K$1&lt;&gt;'GMPP Return'!$F$25,HLOOKUP('GMPP Return'!$C$25,'[5]1617-Q3'!$B$1:$HA$1000,B644,FALSE),INDIRECT("'" &amp; $C$1 &amp; "'!" &amp; C644)))</f>
        <v>0</v>
      </c>
      <c r="L644" s="542" t="s">
        <v>2804</v>
      </c>
      <c r="M644" s="561"/>
      <c r="N644" s="892" t="e">
        <f t="shared" ca="1" si="11"/>
        <v>#N/A</v>
      </c>
    </row>
    <row r="645" spans="1:14" x14ac:dyDescent="0.25">
      <c r="A645" s="274" t="s">
        <v>1084</v>
      </c>
      <c r="B645" s="166">
        <v>621</v>
      </c>
      <c r="C645" s="166" t="s">
        <v>1745</v>
      </c>
      <c r="D645" s="165"/>
      <c r="E645" s="165"/>
      <c r="F645" s="165"/>
      <c r="G645" s="475"/>
      <c r="H645" s="274" t="s">
        <v>1094</v>
      </c>
      <c r="I645" s="1092" t="e">
        <f ca="1">IF(IF($I$1&lt;&gt;'GMPP Return'!$F$25,HLOOKUP('GMPP Return'!$C$25,'[5]1617-Q1'!$B$1:$HA$1000,B645,FALSE),INDIRECT("'" &amp; $C$1 &amp; "'!" &amp; C645))="","",IF($I$1&lt;&gt;'GMPP Return'!$F$25,HLOOKUP('GMPP Return'!$C$25,'[5]1617-Q1'!$B$1:$HA$1000,B645,FALSE),INDIRECT("'" &amp; $C$1 &amp; "'!" &amp; C645)))</f>
        <v>#N/A</v>
      </c>
      <c r="J645" s="1092" t="e">
        <f ca="1">IF(IF($J$1&lt;&gt;'GMPP Return'!$F$25,HLOOKUP('GMPP Return'!$C$25,'[5]1617-Q2'!$B$1:$HA$1000,B645,FALSE),INDIRECT("'" &amp; $C$1 &amp; "'!" &amp; C645))="","",IF($J$1&lt;&gt;'GMPP Return'!$F$25,HLOOKUP('GMPP Return'!$C$25,'[5]1617-Q2'!$B$1:$HA$1000,B645,FALSE),INDIRECT("'" &amp; $C$1 &amp; "'!" &amp; C645)))</f>
        <v>#N/A</v>
      </c>
      <c r="K645" s="541">
        <f ca="1">IF(IF($K$1&lt;&gt;'GMPP Return'!$F$25,HLOOKUP('GMPP Return'!$C$25,'[5]1617-Q3'!$B$1:$HA$1000,B645,FALSE),INDIRECT("'" &amp; $C$1 &amp; "'!" &amp; C645))="","",IF($K$1&lt;&gt;'GMPP Return'!$F$25,HLOOKUP('GMPP Return'!$C$25,'[5]1617-Q3'!$B$1:$HA$1000,B645,FALSE),INDIRECT("'" &amp; $C$1 &amp; "'!" &amp; C645)))</f>
        <v>0</v>
      </c>
      <c r="L645" s="542" t="s">
        <v>2805</v>
      </c>
      <c r="M645" s="561"/>
      <c r="N645" s="892" t="e">
        <f t="shared" ca="1" si="11"/>
        <v>#N/A</v>
      </c>
    </row>
    <row r="646" spans="1:14" x14ac:dyDescent="0.25">
      <c r="A646" s="273" t="s">
        <v>1085</v>
      </c>
      <c r="B646" s="166">
        <v>622</v>
      </c>
      <c r="C646" s="166" t="s">
        <v>1746</v>
      </c>
      <c r="D646" s="165"/>
      <c r="E646" s="165"/>
      <c r="F646" s="165"/>
      <c r="G646" s="475"/>
      <c r="H646" s="274" t="s">
        <v>1095</v>
      </c>
      <c r="I646" s="1092" t="e">
        <f ca="1">IF(IF($I$1&lt;&gt;'GMPP Return'!$F$25,HLOOKUP('GMPP Return'!$C$25,'[5]1617-Q1'!$B$1:$HA$1000,B646,FALSE),INDIRECT("'" &amp; $C$1 &amp; "'!" &amp; C646))="","",IF($I$1&lt;&gt;'GMPP Return'!$F$25,HLOOKUP('GMPP Return'!$C$25,'[5]1617-Q1'!$B$1:$HA$1000,B646,FALSE),INDIRECT("'" &amp; $C$1 &amp; "'!" &amp; C646)))</f>
        <v>#N/A</v>
      </c>
      <c r="J646" s="1092" t="e">
        <f ca="1">IF(IF($J$1&lt;&gt;'GMPP Return'!$F$25,HLOOKUP('GMPP Return'!$C$25,'[5]1617-Q2'!$B$1:$HA$1000,B646,FALSE),INDIRECT("'" &amp; $C$1 &amp; "'!" &amp; C646))="","",IF($J$1&lt;&gt;'GMPP Return'!$F$25,HLOOKUP('GMPP Return'!$C$25,'[5]1617-Q2'!$B$1:$HA$1000,B646,FALSE),INDIRECT("'" &amp; $C$1 &amp; "'!" &amp; C646)))</f>
        <v>#N/A</v>
      </c>
      <c r="K646" s="541">
        <f ca="1">IF(IF($K$1&lt;&gt;'GMPP Return'!$F$25,HLOOKUP('GMPP Return'!$C$25,'[5]1617-Q3'!$B$1:$HA$1000,B646,FALSE),INDIRECT("'" &amp; $C$1 &amp; "'!" &amp; C646))="","",IF($K$1&lt;&gt;'GMPP Return'!$F$25,HLOOKUP('GMPP Return'!$C$25,'[5]1617-Q3'!$B$1:$HA$1000,B646,FALSE),INDIRECT("'" &amp; $C$1 &amp; "'!" &amp; C646)))</f>
        <v>0</v>
      </c>
      <c r="L646" s="542" t="s">
        <v>2806</v>
      </c>
      <c r="M646" s="561"/>
      <c r="N646" s="892" t="e">
        <f t="shared" ca="1" si="11"/>
        <v>#N/A</v>
      </c>
    </row>
    <row r="647" spans="1:14" x14ac:dyDescent="0.25">
      <c r="A647" s="273" t="s">
        <v>1086</v>
      </c>
      <c r="B647" s="166">
        <v>623</v>
      </c>
      <c r="C647" s="166" t="s">
        <v>1747</v>
      </c>
      <c r="D647" s="165"/>
      <c r="E647" s="165"/>
      <c r="F647" s="165"/>
      <c r="G647" s="475"/>
      <c r="H647" s="274" t="s">
        <v>1096</v>
      </c>
      <c r="I647" s="1092" t="e">
        <f ca="1">IF(IF($I$1&lt;&gt;'GMPP Return'!$F$25,HLOOKUP('GMPP Return'!$C$25,'[5]1617-Q1'!$B$1:$HA$1000,B647,FALSE),INDIRECT("'" &amp; $C$1 &amp; "'!" &amp; C647))="","",IF($I$1&lt;&gt;'GMPP Return'!$F$25,HLOOKUP('GMPP Return'!$C$25,'[5]1617-Q1'!$B$1:$HA$1000,B647,FALSE),INDIRECT("'" &amp; $C$1 &amp; "'!" &amp; C647)))</f>
        <v>#N/A</v>
      </c>
      <c r="J647" s="1092" t="e">
        <f ca="1">IF(IF($J$1&lt;&gt;'GMPP Return'!$F$25,HLOOKUP('GMPP Return'!$C$25,'[5]1617-Q2'!$B$1:$HA$1000,B647,FALSE),INDIRECT("'" &amp; $C$1 &amp; "'!" &amp; C647))="","",IF($J$1&lt;&gt;'GMPP Return'!$F$25,HLOOKUP('GMPP Return'!$C$25,'[5]1617-Q2'!$B$1:$HA$1000,B647,FALSE),INDIRECT("'" &amp; $C$1 &amp; "'!" &amp; C647)))</f>
        <v>#N/A</v>
      </c>
      <c r="K647" s="541">
        <f ca="1">IF(IF($K$1&lt;&gt;'GMPP Return'!$F$25,HLOOKUP('GMPP Return'!$C$25,'[5]1617-Q3'!$B$1:$HA$1000,B647,FALSE),INDIRECT("'" &amp; $C$1 &amp; "'!" &amp; C647))="","",IF($K$1&lt;&gt;'GMPP Return'!$F$25,HLOOKUP('GMPP Return'!$C$25,'[5]1617-Q3'!$B$1:$HA$1000,B647,FALSE),INDIRECT("'" &amp; $C$1 &amp; "'!" &amp; C647)))</f>
        <v>0</v>
      </c>
      <c r="L647" s="542" t="s">
        <v>2807</v>
      </c>
      <c r="M647" s="561"/>
      <c r="N647" s="892" t="e">
        <f t="shared" ca="1" si="11"/>
        <v>#N/A</v>
      </c>
    </row>
    <row r="648" spans="1:14" hidden="1" x14ac:dyDescent="0.25">
      <c r="A648" s="273" t="s">
        <v>1087</v>
      </c>
      <c r="B648" s="166">
        <f>B647+1</f>
        <v>624</v>
      </c>
      <c r="C648" s="166" t="s">
        <v>1748</v>
      </c>
      <c r="D648" s="165"/>
      <c r="E648" s="165"/>
      <c r="F648" s="165"/>
      <c r="G648" s="475"/>
      <c r="H648" s="274"/>
      <c r="I648" s="1092" t="e">
        <f ca="1">IF(IF($I$1&lt;&gt;'GMPP Return'!$F$25,HLOOKUP('GMPP Return'!$C$25,'[5]1617-Q1'!$B$1:$HA$1000,B648,FALSE),INDIRECT("'" &amp; $C$1 &amp; "'!" &amp; C648))="","",IF($I$1&lt;&gt;'GMPP Return'!$F$25,HLOOKUP('GMPP Return'!$C$25,'[5]1617-Q1'!$B$1:$HA$1000,B648,FALSE),INDIRECT("'" &amp; $C$1 &amp; "'!" &amp; C648)))</f>
        <v>#N/A</v>
      </c>
      <c r="J648" s="1092"/>
      <c r="K648" s="541"/>
      <c r="L648" s="542"/>
      <c r="M648" s="561"/>
      <c r="N648" s="892" t="str">
        <f t="shared" si="11"/>
        <v/>
      </c>
    </row>
    <row r="649" spans="1:14" x14ac:dyDescent="0.25">
      <c r="A649" s="273"/>
      <c r="B649" s="166">
        <v>624</v>
      </c>
      <c r="C649" s="166" t="s">
        <v>2184</v>
      </c>
      <c r="D649" s="165"/>
      <c r="E649" s="165"/>
      <c r="F649" s="165"/>
      <c r="G649" s="475"/>
      <c r="H649" s="274" t="s">
        <v>2283</v>
      </c>
      <c r="I649" s="1092" t="e">
        <f ca="1">IF(IF($I$1&lt;&gt;'GMPP Return'!$F$25,HLOOKUP('GMPP Return'!$C$25,'[5]1617-Q1'!$B$1:$HA$1000,B649,FALSE),INDIRECT("'" &amp; $C$1 &amp; "'!" &amp; C649))="","",IF($I$1&lt;&gt;'GMPP Return'!$F$25,HLOOKUP('GMPP Return'!$C$25,'[5]1617-Q1'!$B$1:$HA$1000,B649,FALSE),INDIRECT("'" &amp; $C$1 &amp; "'!" &amp; C649)))</f>
        <v>#N/A</v>
      </c>
      <c r="J649" s="1092" t="e">
        <f ca="1">IF(IF($J$1&lt;&gt;'GMPP Return'!$F$25,HLOOKUP('GMPP Return'!$C$25,'[5]1617-Q2'!$B$1:$HA$1000,B649,FALSE),INDIRECT("'" &amp; $C$1 &amp; "'!" &amp; C649))="","",IF($J$1&lt;&gt;'GMPP Return'!$F$25,HLOOKUP('GMPP Return'!$C$25,'[5]1617-Q2'!$B$1:$HA$1000,B649,FALSE),INDIRECT("'" &amp; $C$1 &amp; "'!" &amp; C649)))</f>
        <v>#N/A</v>
      </c>
      <c r="K649" s="541">
        <f ca="1">IF(IF($K$1&lt;&gt;'GMPP Return'!$F$25,HLOOKUP('GMPP Return'!$C$25,'[5]1617-Q3'!$B$1:$HA$1000,B649,FALSE),INDIRECT("'" &amp; $C$1 &amp; "'!" &amp; C649))="","",IF($K$1&lt;&gt;'GMPP Return'!$F$25,HLOOKUP('GMPP Return'!$C$25,'[5]1617-Q3'!$B$1:$HA$1000,B649,FALSE),INDIRECT("'" &amp; $C$1 &amp; "'!" &amp; C649)))</f>
        <v>0</v>
      </c>
      <c r="L649" s="542" t="s">
        <v>2808</v>
      </c>
      <c r="M649" s="561"/>
      <c r="N649" s="892" t="e">
        <f t="shared" ca="1" si="11"/>
        <v>#N/A</v>
      </c>
    </row>
    <row r="650" spans="1:14" x14ac:dyDescent="0.25">
      <c r="A650" s="273" t="s">
        <v>1088</v>
      </c>
      <c r="B650" s="166">
        <v>625</v>
      </c>
      <c r="C650" s="166" t="s">
        <v>1749</v>
      </c>
      <c r="D650" s="165"/>
      <c r="E650" s="165"/>
      <c r="F650" s="165"/>
      <c r="G650" s="475"/>
      <c r="H650" s="274" t="s">
        <v>2168</v>
      </c>
      <c r="I650" s="1092" t="e">
        <f ca="1">IF(IF($I$1&lt;&gt;'GMPP Return'!$F$25,HLOOKUP('GMPP Return'!$C$25,'[5]1617-Q1'!$B$1:$HA$1000,B650,FALSE),INDIRECT("'" &amp; $C$1 &amp; "'!" &amp; C650))="","",IF($I$1&lt;&gt;'GMPP Return'!$F$25,HLOOKUP('GMPP Return'!$C$25,'[5]1617-Q1'!$B$1:$HA$1000,B650,FALSE),INDIRECT("'" &amp; $C$1 &amp; "'!" &amp; C650)))</f>
        <v>#N/A</v>
      </c>
      <c r="J650" s="1092" t="e">
        <f ca="1">IF(IF($J$1&lt;&gt;'GMPP Return'!$F$25,HLOOKUP('GMPP Return'!$C$25,'[5]1617-Q2'!$B$1:$HA$1000,B650,FALSE),INDIRECT("'" &amp; $C$1 &amp; "'!" &amp; C650))="","",IF($J$1&lt;&gt;'GMPP Return'!$F$25,HLOOKUP('GMPP Return'!$C$25,'[5]1617-Q2'!$B$1:$HA$1000,B650,FALSE),INDIRECT("'" &amp; $C$1 &amp; "'!" &amp; C650)))</f>
        <v>#N/A</v>
      </c>
      <c r="K650" s="541">
        <f ca="1">IF(IF($K$1&lt;&gt;'GMPP Return'!$F$25,HLOOKUP('GMPP Return'!$C$25,'[5]1617-Q3'!$B$1:$HA$1000,B650,FALSE),INDIRECT("'" &amp; $C$1 &amp; "'!" &amp; C650))="","",IF($K$1&lt;&gt;'GMPP Return'!$F$25,HLOOKUP('GMPP Return'!$C$25,'[5]1617-Q3'!$B$1:$HA$1000,B650,FALSE),INDIRECT("'" &amp; $C$1 &amp; "'!" &amp; C650)))</f>
        <v>0</v>
      </c>
      <c r="L650" s="542" t="s">
        <v>2809</v>
      </c>
      <c r="M650" s="561"/>
      <c r="N650" s="892" t="e">
        <f t="shared" ca="1" si="11"/>
        <v>#N/A</v>
      </c>
    </row>
    <row r="651" spans="1:14" x14ac:dyDescent="0.25">
      <c r="A651" s="273" t="s">
        <v>1089</v>
      </c>
      <c r="B651" s="166">
        <v>626</v>
      </c>
      <c r="C651" s="166" t="s">
        <v>1750</v>
      </c>
      <c r="D651" s="165"/>
      <c r="E651" s="165"/>
      <c r="F651" s="165"/>
      <c r="G651" s="475"/>
      <c r="H651" s="274" t="s">
        <v>1099</v>
      </c>
      <c r="I651" s="1092" t="e">
        <f ca="1">IF(IF($I$1&lt;&gt;'GMPP Return'!$F$25,HLOOKUP('GMPP Return'!$C$25,'[5]1617-Q1'!$B$1:$HA$1000,B651,FALSE),INDIRECT("'" &amp; $C$1 &amp; "'!" &amp; C651))="","",IF($I$1&lt;&gt;'GMPP Return'!$F$25,HLOOKUP('GMPP Return'!$C$25,'[5]1617-Q1'!$B$1:$HA$1000,B651,FALSE),INDIRECT("'" &amp; $C$1 &amp; "'!" &amp; C651)))</f>
        <v>#N/A</v>
      </c>
      <c r="J651" s="1092" t="e">
        <f ca="1">IF(IF($J$1&lt;&gt;'GMPP Return'!$F$25,HLOOKUP('GMPP Return'!$C$25,'[5]1617-Q2'!$B$1:$HA$1000,B651,FALSE),INDIRECT("'" &amp; $C$1 &amp; "'!" &amp; C651))="","",IF($J$1&lt;&gt;'GMPP Return'!$F$25,HLOOKUP('GMPP Return'!$C$25,'[5]1617-Q2'!$B$1:$HA$1000,B651,FALSE),INDIRECT("'" &amp; $C$1 &amp; "'!" &amp; C651)))</f>
        <v>#N/A</v>
      </c>
      <c r="K651" s="541">
        <f ca="1">IF(IF($K$1&lt;&gt;'GMPP Return'!$F$25,HLOOKUP('GMPP Return'!$C$25,'[5]1617-Q3'!$B$1:$HA$1000,B651,FALSE),INDIRECT("'" &amp; $C$1 &amp; "'!" &amp; C651))="","",IF($K$1&lt;&gt;'GMPP Return'!$F$25,HLOOKUP('GMPP Return'!$C$25,'[5]1617-Q3'!$B$1:$HA$1000,B651,FALSE),INDIRECT("'" &amp; $C$1 &amp; "'!" &amp; C651)))</f>
        <v>0</v>
      </c>
      <c r="L651" s="542" t="s">
        <v>2810</v>
      </c>
      <c r="M651" s="561"/>
      <c r="N651" s="892" t="e">
        <f t="shared" ca="1" si="11"/>
        <v>#N/A</v>
      </c>
    </row>
    <row r="652" spans="1:14" x14ac:dyDescent="0.25">
      <c r="A652" s="273" t="s">
        <v>1090</v>
      </c>
      <c r="B652" s="166">
        <v>627</v>
      </c>
      <c r="C652" s="166" t="s">
        <v>1751</v>
      </c>
      <c r="D652" s="165"/>
      <c r="E652" s="165"/>
      <c r="F652" s="165"/>
      <c r="G652" s="475"/>
      <c r="H652" s="274" t="s">
        <v>1100</v>
      </c>
      <c r="I652" s="1092" t="e">
        <f ca="1">IF(IF($I$1&lt;&gt;'GMPP Return'!$F$25,HLOOKUP('GMPP Return'!$C$25,'[5]1617-Q1'!$B$1:$HA$1000,B652,FALSE),INDIRECT("'" &amp; $C$1 &amp; "'!" &amp; C652))="","",IF($I$1&lt;&gt;'GMPP Return'!$F$25,HLOOKUP('GMPP Return'!$C$25,'[5]1617-Q1'!$B$1:$HA$1000,B652,FALSE),INDIRECT("'" &amp; $C$1 &amp; "'!" &amp; C652)))</f>
        <v>#N/A</v>
      </c>
      <c r="J652" s="1092" t="e">
        <f ca="1">IF(IF($J$1&lt;&gt;'GMPP Return'!$F$25,HLOOKUP('GMPP Return'!$C$25,'[5]1617-Q2'!$B$1:$HA$1000,B652,FALSE),INDIRECT("'" &amp; $C$1 &amp; "'!" &amp; C652))="","",IF($J$1&lt;&gt;'GMPP Return'!$F$25,HLOOKUP('GMPP Return'!$C$25,'[5]1617-Q2'!$B$1:$HA$1000,B652,FALSE),INDIRECT("'" &amp; $C$1 &amp; "'!" &amp; C652)))</f>
        <v>#N/A</v>
      </c>
      <c r="K652" s="541">
        <f ca="1">IF(IF($K$1&lt;&gt;'GMPP Return'!$F$25,HLOOKUP('GMPP Return'!$C$25,'[5]1617-Q3'!$B$1:$HA$1000,B652,FALSE),INDIRECT("'" &amp; $C$1 &amp; "'!" &amp; C652))="","",IF($K$1&lt;&gt;'GMPP Return'!$F$25,HLOOKUP('GMPP Return'!$C$25,'[5]1617-Q3'!$B$1:$HA$1000,B652,FALSE),INDIRECT("'" &amp; $C$1 &amp; "'!" &amp; C652)))</f>
        <v>0</v>
      </c>
      <c r="L652" s="542" t="s">
        <v>2811</v>
      </c>
      <c r="M652" s="561"/>
      <c r="N652" s="892" t="e">
        <f t="shared" ca="1" si="11"/>
        <v>#N/A</v>
      </c>
    </row>
    <row r="653" spans="1:14" x14ac:dyDescent="0.25">
      <c r="A653" s="273" t="s">
        <v>1091</v>
      </c>
      <c r="B653" s="166">
        <v>628</v>
      </c>
      <c r="C653" s="166" t="s">
        <v>1752</v>
      </c>
      <c r="D653" s="165"/>
      <c r="E653" s="165"/>
      <c r="F653" s="165"/>
      <c r="G653" s="475"/>
      <c r="H653" s="274" t="s">
        <v>1101</v>
      </c>
      <c r="I653" s="1092" t="e">
        <f ca="1">IF(IF($I$1&lt;&gt;'GMPP Return'!$F$25,HLOOKUP('GMPP Return'!$C$25,'[5]1617-Q1'!$B$1:$HA$1000,B653,FALSE),INDIRECT("'" &amp; $C$1 &amp; "'!" &amp; C653))="","",IF($I$1&lt;&gt;'GMPP Return'!$F$25,HLOOKUP('GMPP Return'!$C$25,'[5]1617-Q1'!$B$1:$HA$1000,B653,FALSE),INDIRECT("'" &amp; $C$1 &amp; "'!" &amp; C653)))</f>
        <v>#N/A</v>
      </c>
      <c r="J653" s="1092" t="e">
        <f ca="1">IF(IF($J$1&lt;&gt;'GMPP Return'!$F$25,HLOOKUP('GMPP Return'!$C$25,'[5]1617-Q2'!$B$1:$HA$1000,B653,FALSE),INDIRECT("'" &amp; $C$1 &amp; "'!" &amp; C653))="","",IF($J$1&lt;&gt;'GMPP Return'!$F$25,HLOOKUP('GMPP Return'!$C$25,'[5]1617-Q2'!$B$1:$HA$1000,B653,FALSE),INDIRECT("'" &amp; $C$1 &amp; "'!" &amp; C653)))</f>
        <v>#N/A</v>
      </c>
      <c r="K653" s="541">
        <f ca="1">IF(IF($K$1&lt;&gt;'GMPP Return'!$F$25,HLOOKUP('GMPP Return'!$C$25,'[5]1617-Q3'!$B$1:$HA$1000,B653,FALSE),INDIRECT("'" &amp; $C$1 &amp; "'!" &amp; C653))="","",IF($K$1&lt;&gt;'GMPP Return'!$F$25,HLOOKUP('GMPP Return'!$C$25,'[5]1617-Q3'!$B$1:$HA$1000,B653,FALSE),INDIRECT("'" &amp; $C$1 &amp; "'!" &amp; C653)))</f>
        <v>0</v>
      </c>
      <c r="L653" s="542" t="s">
        <v>2812</v>
      </c>
      <c r="M653" s="561"/>
      <c r="N653" s="892" t="e">
        <f t="shared" ca="1" si="11"/>
        <v>#N/A</v>
      </c>
    </row>
    <row r="654" spans="1:14" hidden="1" x14ac:dyDescent="0.25">
      <c r="A654" s="273" t="s">
        <v>1092</v>
      </c>
      <c r="B654" s="166">
        <f>B653+1</f>
        <v>629</v>
      </c>
      <c r="C654" s="166" t="s">
        <v>1753</v>
      </c>
      <c r="D654" s="165"/>
      <c r="E654" s="165"/>
      <c r="F654" s="165"/>
      <c r="G654" s="475"/>
      <c r="H654" s="274"/>
      <c r="I654" s="1092" t="e">
        <f ca="1">IF(IF($I$1&lt;&gt;'GMPP Return'!$F$25,HLOOKUP('GMPP Return'!$C$25,'[5]1617-Q1'!$B$1:$HA$1000,B654,FALSE),INDIRECT("'" &amp; $C$1 &amp; "'!" &amp; C654))="","",IF($I$1&lt;&gt;'GMPP Return'!$F$25,HLOOKUP('GMPP Return'!$C$25,'[5]1617-Q1'!$B$1:$HA$1000,B654,FALSE),INDIRECT("'" &amp; $C$1 &amp; "'!" &amp; C654)))</f>
        <v>#N/A</v>
      </c>
      <c r="J654" s="1092"/>
      <c r="K654" s="541"/>
      <c r="L654" s="542"/>
      <c r="M654" s="561"/>
      <c r="N654" s="892" t="str">
        <f t="shared" si="11"/>
        <v/>
      </c>
    </row>
    <row r="655" spans="1:14" x14ac:dyDescent="0.25">
      <c r="A655" s="273"/>
      <c r="B655" s="166">
        <v>629</v>
      </c>
      <c r="C655" s="166" t="s">
        <v>2185</v>
      </c>
      <c r="D655" s="165"/>
      <c r="E655" s="165"/>
      <c r="F655" s="165"/>
      <c r="G655" s="475"/>
      <c r="H655" s="274" t="s">
        <v>2284</v>
      </c>
      <c r="I655" s="1092" t="e">
        <f ca="1">IF(IF($I$1&lt;&gt;'GMPP Return'!$F$25,HLOOKUP('GMPP Return'!$C$25,'[5]1617-Q1'!$B$1:$HA$1000,B655,FALSE),INDIRECT("'" &amp; $C$1 &amp; "'!" &amp; C655))="","",IF($I$1&lt;&gt;'GMPP Return'!$F$25,HLOOKUP('GMPP Return'!$C$25,'[5]1617-Q1'!$B$1:$HA$1000,B655,FALSE),INDIRECT("'" &amp; $C$1 &amp; "'!" &amp; C655)))</f>
        <v>#N/A</v>
      </c>
      <c r="J655" s="1092" t="e">
        <f ca="1">IF(IF($J$1&lt;&gt;'GMPP Return'!$F$25,HLOOKUP('GMPP Return'!$C$25,'[5]1617-Q2'!$B$1:$HA$1000,B655,FALSE),INDIRECT("'" &amp; $C$1 &amp; "'!" &amp; C655))="","",IF($J$1&lt;&gt;'GMPP Return'!$F$25,HLOOKUP('GMPP Return'!$C$25,'[5]1617-Q2'!$B$1:$HA$1000,B655,FALSE),INDIRECT("'" &amp; $C$1 &amp; "'!" &amp; C655)))</f>
        <v>#N/A</v>
      </c>
      <c r="K655" s="541">
        <f ca="1">IF(IF($K$1&lt;&gt;'GMPP Return'!$F$25,HLOOKUP('GMPP Return'!$C$25,'[5]1617-Q3'!$B$1:$HA$1000,B655,FALSE),INDIRECT("'" &amp; $C$1 &amp; "'!" &amp; C655))="","",IF($K$1&lt;&gt;'GMPP Return'!$F$25,HLOOKUP('GMPP Return'!$C$25,'[5]1617-Q3'!$B$1:$HA$1000,B655,FALSE),INDIRECT("'" &amp; $C$1 &amp; "'!" &amp; C655)))</f>
        <v>0</v>
      </c>
      <c r="L655" s="542" t="s">
        <v>2813</v>
      </c>
      <c r="M655" s="561"/>
      <c r="N655" s="892" t="e">
        <f t="shared" ca="1" si="11"/>
        <v>#N/A</v>
      </c>
    </row>
    <row r="656" spans="1:14" x14ac:dyDescent="0.25">
      <c r="A656" s="273" t="s">
        <v>1093</v>
      </c>
      <c r="B656" s="166">
        <v>630</v>
      </c>
      <c r="C656" s="166" t="s">
        <v>1754</v>
      </c>
      <c r="D656" s="165"/>
      <c r="E656" s="165"/>
      <c r="F656" s="165"/>
      <c r="G656" s="475"/>
      <c r="H656" s="274" t="s">
        <v>2169</v>
      </c>
      <c r="I656" s="1092" t="e">
        <f ca="1">IF(IF($I$1&lt;&gt;'GMPP Return'!$F$25,HLOOKUP('GMPP Return'!$C$25,'[5]1617-Q1'!$B$1:$HA$1000,B656,FALSE),INDIRECT("'" &amp; $C$1 &amp; "'!" &amp; C656))="","",IF($I$1&lt;&gt;'GMPP Return'!$F$25,HLOOKUP('GMPP Return'!$C$25,'[5]1617-Q1'!$B$1:$HA$1000,B656,FALSE),INDIRECT("'" &amp; $C$1 &amp; "'!" &amp; C656)))</f>
        <v>#N/A</v>
      </c>
      <c r="J656" s="1092" t="e">
        <f ca="1">IF(IF($J$1&lt;&gt;'GMPP Return'!$F$25,HLOOKUP('GMPP Return'!$C$25,'[5]1617-Q2'!$B$1:$HA$1000,B656,FALSE),INDIRECT("'" &amp; $C$1 &amp; "'!" &amp; C656))="","",IF($J$1&lt;&gt;'GMPP Return'!$F$25,HLOOKUP('GMPP Return'!$C$25,'[5]1617-Q2'!$B$1:$HA$1000,B656,FALSE),INDIRECT("'" &amp; $C$1 &amp; "'!" &amp; C656)))</f>
        <v>#N/A</v>
      </c>
      <c r="K656" s="541">
        <f ca="1">IF(IF($K$1&lt;&gt;'GMPP Return'!$F$25,HLOOKUP('GMPP Return'!$C$25,'[5]1617-Q3'!$B$1:$HA$1000,B656,FALSE),INDIRECT("'" &amp; $C$1 &amp; "'!" &amp; C656))="","",IF($K$1&lt;&gt;'GMPP Return'!$F$25,HLOOKUP('GMPP Return'!$C$25,'[5]1617-Q3'!$B$1:$HA$1000,B656,FALSE),INDIRECT("'" &amp; $C$1 &amp; "'!" &amp; C656)))</f>
        <v>0</v>
      </c>
      <c r="L656" s="542" t="s">
        <v>2814</v>
      </c>
      <c r="M656" s="561"/>
      <c r="N656" s="892" t="e">
        <f t="shared" ca="1" si="11"/>
        <v>#N/A</v>
      </c>
    </row>
    <row r="657" spans="1:14" x14ac:dyDescent="0.25">
      <c r="A657" s="273" t="s">
        <v>1094</v>
      </c>
      <c r="B657" s="166">
        <v>631</v>
      </c>
      <c r="C657" s="166" t="s">
        <v>1755</v>
      </c>
      <c r="D657" s="165"/>
      <c r="E657" s="165"/>
      <c r="F657" s="165"/>
      <c r="G657" s="475"/>
      <c r="H657" s="274" t="s">
        <v>1104</v>
      </c>
      <c r="I657" s="1092" t="e">
        <f ca="1">IF(IF($I$1&lt;&gt;'GMPP Return'!$F$25,HLOOKUP('GMPP Return'!$C$25,'[5]1617-Q1'!$B$1:$HA$1000,B657,FALSE),INDIRECT("'" &amp; $C$1 &amp; "'!" &amp; C657))="","",IF($I$1&lt;&gt;'GMPP Return'!$F$25,HLOOKUP('GMPP Return'!$C$25,'[5]1617-Q1'!$B$1:$HA$1000,B657,FALSE),INDIRECT("'" &amp; $C$1 &amp; "'!" &amp; C657)))</f>
        <v>#N/A</v>
      </c>
      <c r="J657" s="1092" t="e">
        <f ca="1">IF(IF($J$1&lt;&gt;'GMPP Return'!$F$25,HLOOKUP('GMPP Return'!$C$25,'[5]1617-Q2'!$B$1:$HA$1000,B657,FALSE),INDIRECT("'" &amp; $C$1 &amp; "'!" &amp; C657))="","",IF($J$1&lt;&gt;'GMPP Return'!$F$25,HLOOKUP('GMPP Return'!$C$25,'[5]1617-Q2'!$B$1:$HA$1000,B657,FALSE),INDIRECT("'" &amp; $C$1 &amp; "'!" &amp; C657)))</f>
        <v>#N/A</v>
      </c>
      <c r="K657" s="541">
        <f ca="1">IF(IF($K$1&lt;&gt;'GMPP Return'!$F$25,HLOOKUP('GMPP Return'!$C$25,'[5]1617-Q3'!$B$1:$HA$1000,B657,FALSE),INDIRECT("'" &amp; $C$1 &amp; "'!" &amp; C657))="","",IF($K$1&lt;&gt;'GMPP Return'!$F$25,HLOOKUP('GMPP Return'!$C$25,'[5]1617-Q3'!$B$1:$HA$1000,B657,FALSE),INDIRECT("'" &amp; $C$1 &amp; "'!" &amp; C657)))</f>
        <v>0</v>
      </c>
      <c r="L657" s="542" t="s">
        <v>2815</v>
      </c>
      <c r="M657" s="561"/>
      <c r="N657" s="892" t="e">
        <f t="shared" ca="1" si="11"/>
        <v>#N/A</v>
      </c>
    </row>
    <row r="658" spans="1:14" x14ac:dyDescent="0.25">
      <c r="A658" s="274" t="s">
        <v>1095</v>
      </c>
      <c r="B658" s="166">
        <v>632</v>
      </c>
      <c r="C658" s="166" t="s">
        <v>1756</v>
      </c>
      <c r="D658" s="165"/>
      <c r="E658" s="165"/>
      <c r="F658" s="165"/>
      <c r="G658" s="475"/>
      <c r="H658" s="274" t="s">
        <v>1105</v>
      </c>
      <c r="I658" s="1092" t="e">
        <f ca="1">IF(IF($I$1&lt;&gt;'GMPP Return'!$F$25,HLOOKUP('GMPP Return'!$C$25,'[5]1617-Q1'!$B$1:$HA$1000,B658,FALSE),INDIRECT("'" &amp; $C$1 &amp; "'!" &amp; C658))="","",IF($I$1&lt;&gt;'GMPP Return'!$F$25,HLOOKUP('GMPP Return'!$C$25,'[5]1617-Q1'!$B$1:$HA$1000,B658,FALSE),INDIRECT("'" &amp; $C$1 &amp; "'!" &amp; C658)))</f>
        <v>#N/A</v>
      </c>
      <c r="J658" s="1092" t="e">
        <f ca="1">IF(IF($J$1&lt;&gt;'GMPP Return'!$F$25,HLOOKUP('GMPP Return'!$C$25,'[5]1617-Q2'!$B$1:$HA$1000,B658,FALSE),INDIRECT("'" &amp; $C$1 &amp; "'!" &amp; C658))="","",IF($J$1&lt;&gt;'GMPP Return'!$F$25,HLOOKUP('GMPP Return'!$C$25,'[5]1617-Q2'!$B$1:$HA$1000,B658,FALSE),INDIRECT("'" &amp; $C$1 &amp; "'!" &amp; C658)))</f>
        <v>#N/A</v>
      </c>
      <c r="K658" s="541">
        <f ca="1">IF(IF($K$1&lt;&gt;'GMPP Return'!$F$25,HLOOKUP('GMPP Return'!$C$25,'[5]1617-Q3'!$B$1:$HA$1000,B658,FALSE),INDIRECT("'" &amp; $C$1 &amp; "'!" &amp; C658))="","",IF($K$1&lt;&gt;'GMPP Return'!$F$25,HLOOKUP('GMPP Return'!$C$25,'[5]1617-Q3'!$B$1:$HA$1000,B658,FALSE),INDIRECT("'" &amp; $C$1 &amp; "'!" &amp; C658)))</f>
        <v>0</v>
      </c>
      <c r="L658" s="542" t="s">
        <v>2816</v>
      </c>
      <c r="M658" s="561"/>
      <c r="N658" s="892" t="e">
        <f t="shared" ca="1" si="11"/>
        <v>#N/A</v>
      </c>
    </row>
    <row r="659" spans="1:14" x14ac:dyDescent="0.25">
      <c r="A659" s="274" t="s">
        <v>1096</v>
      </c>
      <c r="B659" s="166">
        <v>633</v>
      </c>
      <c r="C659" s="166" t="s">
        <v>1757</v>
      </c>
      <c r="D659" s="165"/>
      <c r="E659" s="165"/>
      <c r="F659" s="165"/>
      <c r="G659" s="475"/>
      <c r="H659" s="274" t="s">
        <v>1106</v>
      </c>
      <c r="I659" s="1092" t="e">
        <f ca="1">IF(IF($I$1&lt;&gt;'GMPP Return'!$F$25,HLOOKUP('GMPP Return'!$C$25,'[5]1617-Q1'!$B$1:$HA$1000,B659,FALSE),INDIRECT("'" &amp; $C$1 &amp; "'!" &amp; C659))="","",IF($I$1&lt;&gt;'GMPP Return'!$F$25,HLOOKUP('GMPP Return'!$C$25,'[5]1617-Q1'!$B$1:$HA$1000,B659,FALSE),INDIRECT("'" &amp; $C$1 &amp; "'!" &amp; C659)))</f>
        <v>#N/A</v>
      </c>
      <c r="J659" s="1092" t="e">
        <f ca="1">IF(IF($J$1&lt;&gt;'GMPP Return'!$F$25,HLOOKUP('GMPP Return'!$C$25,'[5]1617-Q2'!$B$1:$HA$1000,B659,FALSE),INDIRECT("'" &amp; $C$1 &amp; "'!" &amp; C659))="","",IF($J$1&lt;&gt;'GMPP Return'!$F$25,HLOOKUP('GMPP Return'!$C$25,'[5]1617-Q2'!$B$1:$HA$1000,B659,FALSE),INDIRECT("'" &amp; $C$1 &amp; "'!" &amp; C659)))</f>
        <v>#N/A</v>
      </c>
      <c r="K659" s="541">
        <f ca="1">IF(IF($K$1&lt;&gt;'GMPP Return'!$F$25,HLOOKUP('GMPP Return'!$C$25,'[5]1617-Q3'!$B$1:$HA$1000,B659,FALSE),INDIRECT("'" &amp; $C$1 &amp; "'!" &amp; C659))="","",IF($K$1&lt;&gt;'GMPP Return'!$F$25,HLOOKUP('GMPP Return'!$C$25,'[5]1617-Q3'!$B$1:$HA$1000,B659,FALSE),INDIRECT("'" &amp; $C$1 &amp; "'!" &amp; C659)))</f>
        <v>0</v>
      </c>
      <c r="L659" s="542" t="s">
        <v>2817</v>
      </c>
      <c r="M659" s="561"/>
      <c r="N659" s="892" t="e">
        <f t="shared" ca="1" si="11"/>
        <v>#N/A</v>
      </c>
    </row>
    <row r="660" spans="1:14" hidden="1" x14ac:dyDescent="0.25">
      <c r="A660" s="274" t="s">
        <v>1097</v>
      </c>
      <c r="B660" s="166">
        <f>B659+1</f>
        <v>634</v>
      </c>
      <c r="C660" s="166" t="s">
        <v>1758</v>
      </c>
      <c r="D660" s="165"/>
      <c r="E660" s="165"/>
      <c r="F660" s="165"/>
      <c r="G660" s="475"/>
      <c r="H660" s="274"/>
      <c r="I660" s="1092" t="e">
        <f ca="1">IF(IF($I$1&lt;&gt;'GMPP Return'!$F$25,HLOOKUP('GMPP Return'!$C$25,'[5]1617-Q1'!$B$1:$HA$1000,B660,FALSE),INDIRECT("'" &amp; $C$1 &amp; "'!" &amp; C660))="","",IF($I$1&lt;&gt;'GMPP Return'!$F$25,HLOOKUP('GMPP Return'!$C$25,'[5]1617-Q1'!$B$1:$HA$1000,B660,FALSE),INDIRECT("'" &amp; $C$1 &amp; "'!" &amp; C660)))</f>
        <v>#N/A</v>
      </c>
      <c r="J660" s="1092"/>
      <c r="K660" s="541"/>
      <c r="L660" s="542"/>
      <c r="M660" s="561"/>
      <c r="N660" s="892" t="str">
        <f t="shared" si="11"/>
        <v/>
      </c>
    </row>
    <row r="661" spans="1:14" x14ac:dyDescent="0.25">
      <c r="A661" s="274"/>
      <c r="B661" s="166">
        <v>634</v>
      </c>
      <c r="C661" s="166" t="s">
        <v>2186</v>
      </c>
      <c r="D661" s="165"/>
      <c r="E661" s="165"/>
      <c r="F661" s="165"/>
      <c r="G661" s="475"/>
      <c r="H661" s="274" t="s">
        <v>2285</v>
      </c>
      <c r="I661" s="1092" t="e">
        <f ca="1">IF(IF($I$1&lt;&gt;'GMPP Return'!$F$25,HLOOKUP('GMPP Return'!$C$25,'[5]1617-Q1'!$B$1:$HA$1000,B661,FALSE),INDIRECT("'" &amp; $C$1 &amp; "'!" &amp; C661))="","",IF($I$1&lt;&gt;'GMPP Return'!$F$25,HLOOKUP('GMPP Return'!$C$25,'[5]1617-Q1'!$B$1:$HA$1000,B661,FALSE),INDIRECT("'" &amp; $C$1 &amp; "'!" &amp; C661)))</f>
        <v>#N/A</v>
      </c>
      <c r="J661" s="1092" t="e">
        <f ca="1">IF(IF($J$1&lt;&gt;'GMPP Return'!$F$25,HLOOKUP('GMPP Return'!$C$25,'[5]1617-Q2'!$B$1:$HA$1000,B661,FALSE),INDIRECT("'" &amp; $C$1 &amp; "'!" &amp; C661))="","",IF($J$1&lt;&gt;'GMPP Return'!$F$25,HLOOKUP('GMPP Return'!$C$25,'[5]1617-Q2'!$B$1:$HA$1000,B661,FALSE),INDIRECT("'" &amp; $C$1 &amp; "'!" &amp; C661)))</f>
        <v>#N/A</v>
      </c>
      <c r="K661" s="541">
        <f ca="1">IF(IF($K$1&lt;&gt;'GMPP Return'!$F$25,HLOOKUP('GMPP Return'!$C$25,'[5]1617-Q3'!$B$1:$HA$1000,B661,FALSE),INDIRECT("'" &amp; $C$1 &amp; "'!" &amp; C661))="","",IF($K$1&lt;&gt;'GMPP Return'!$F$25,HLOOKUP('GMPP Return'!$C$25,'[5]1617-Q3'!$B$1:$HA$1000,B661,FALSE),INDIRECT("'" &amp; $C$1 &amp; "'!" &amp; C661)))</f>
        <v>0</v>
      </c>
      <c r="L661" s="542" t="s">
        <v>2818</v>
      </c>
      <c r="M661" s="561"/>
      <c r="N661" s="892" t="e">
        <f t="shared" ca="1" si="11"/>
        <v>#N/A</v>
      </c>
    </row>
    <row r="662" spans="1:14" x14ac:dyDescent="0.25">
      <c r="A662" s="274" t="s">
        <v>1098</v>
      </c>
      <c r="B662" s="166">
        <v>635</v>
      </c>
      <c r="C662" s="166" t="s">
        <v>1759</v>
      </c>
      <c r="D662" s="165"/>
      <c r="E662" s="165"/>
      <c r="F662" s="165"/>
      <c r="G662" s="475"/>
      <c r="H662" s="274" t="s">
        <v>2170</v>
      </c>
      <c r="I662" s="1092" t="e">
        <f ca="1">IF(IF($I$1&lt;&gt;'GMPP Return'!$F$25,HLOOKUP('GMPP Return'!$C$25,'[5]1617-Q1'!$B$1:$HA$1000,B662,FALSE),INDIRECT("'" &amp; $C$1 &amp; "'!" &amp; C662))="","",IF($I$1&lt;&gt;'GMPP Return'!$F$25,HLOOKUP('GMPP Return'!$C$25,'[5]1617-Q1'!$B$1:$HA$1000,B662,FALSE),INDIRECT("'" &amp; $C$1 &amp; "'!" &amp; C662)))</f>
        <v>#N/A</v>
      </c>
      <c r="J662" s="1092" t="e">
        <f ca="1">IF(IF($J$1&lt;&gt;'GMPP Return'!$F$25,HLOOKUP('GMPP Return'!$C$25,'[5]1617-Q2'!$B$1:$HA$1000,B662,FALSE),INDIRECT("'" &amp; $C$1 &amp; "'!" &amp; C662))="","",IF($J$1&lt;&gt;'GMPP Return'!$F$25,HLOOKUP('GMPP Return'!$C$25,'[5]1617-Q2'!$B$1:$HA$1000,B662,FALSE),INDIRECT("'" &amp; $C$1 &amp; "'!" &amp; C662)))</f>
        <v>#N/A</v>
      </c>
      <c r="K662" s="541">
        <f ca="1">IF(IF($K$1&lt;&gt;'GMPP Return'!$F$25,HLOOKUP('GMPP Return'!$C$25,'[5]1617-Q3'!$B$1:$HA$1000,B662,FALSE),INDIRECT("'" &amp; $C$1 &amp; "'!" &amp; C662))="","",IF($K$1&lt;&gt;'GMPP Return'!$F$25,HLOOKUP('GMPP Return'!$C$25,'[5]1617-Q3'!$B$1:$HA$1000,B662,FALSE),INDIRECT("'" &amp; $C$1 &amp; "'!" &amp; C662)))</f>
        <v>0</v>
      </c>
      <c r="L662" s="542" t="s">
        <v>2819</v>
      </c>
      <c r="M662" s="561"/>
      <c r="N662" s="892" t="e">
        <f t="shared" ca="1" si="11"/>
        <v>#N/A</v>
      </c>
    </row>
    <row r="663" spans="1:14" x14ac:dyDescent="0.25">
      <c r="A663" s="274" t="s">
        <v>1099</v>
      </c>
      <c r="B663" s="166">
        <v>636</v>
      </c>
      <c r="C663" s="166" t="s">
        <v>1760</v>
      </c>
      <c r="D663" s="165"/>
      <c r="E663" s="165"/>
      <c r="F663" s="165"/>
      <c r="G663" s="475"/>
      <c r="H663" s="274" t="s">
        <v>1109</v>
      </c>
      <c r="I663" s="1092" t="e">
        <f ca="1">IF(IF($I$1&lt;&gt;'GMPP Return'!$F$25,HLOOKUP('GMPP Return'!$C$25,'[5]1617-Q1'!$B$1:$HA$1000,B663,FALSE),INDIRECT("'" &amp; $C$1 &amp; "'!" &amp; C663))="","",IF($I$1&lt;&gt;'GMPP Return'!$F$25,HLOOKUP('GMPP Return'!$C$25,'[5]1617-Q1'!$B$1:$HA$1000,B663,FALSE),INDIRECT("'" &amp; $C$1 &amp; "'!" &amp; C663)))</f>
        <v>#N/A</v>
      </c>
      <c r="J663" s="1092" t="e">
        <f ca="1">IF(IF($J$1&lt;&gt;'GMPP Return'!$F$25,HLOOKUP('GMPP Return'!$C$25,'[5]1617-Q2'!$B$1:$HA$1000,B663,FALSE),INDIRECT("'" &amp; $C$1 &amp; "'!" &amp; C663))="","",IF($J$1&lt;&gt;'GMPP Return'!$F$25,HLOOKUP('GMPP Return'!$C$25,'[5]1617-Q2'!$B$1:$HA$1000,B663,FALSE),INDIRECT("'" &amp; $C$1 &amp; "'!" &amp; C663)))</f>
        <v>#N/A</v>
      </c>
      <c r="K663" s="541">
        <f ca="1">IF(IF($K$1&lt;&gt;'GMPP Return'!$F$25,HLOOKUP('GMPP Return'!$C$25,'[5]1617-Q3'!$B$1:$HA$1000,B663,FALSE),INDIRECT("'" &amp; $C$1 &amp; "'!" &amp; C663))="","",IF($K$1&lt;&gt;'GMPP Return'!$F$25,HLOOKUP('GMPP Return'!$C$25,'[5]1617-Q3'!$B$1:$HA$1000,B663,FALSE),INDIRECT("'" &amp; $C$1 &amp; "'!" &amp; C663)))</f>
        <v>0</v>
      </c>
      <c r="L663" s="542" t="s">
        <v>2820</v>
      </c>
      <c r="M663" s="561"/>
      <c r="N663" s="892" t="e">
        <f t="shared" ca="1" si="11"/>
        <v>#N/A</v>
      </c>
    </row>
    <row r="664" spans="1:14" x14ac:dyDescent="0.25">
      <c r="A664" s="274" t="s">
        <v>1100</v>
      </c>
      <c r="B664" s="166">
        <v>637</v>
      </c>
      <c r="C664" s="166" t="s">
        <v>1761</v>
      </c>
      <c r="D664" s="165"/>
      <c r="E664" s="165"/>
      <c r="F664" s="165"/>
      <c r="G664" s="475"/>
      <c r="H664" s="274" t="s">
        <v>1110</v>
      </c>
      <c r="I664" s="1092" t="e">
        <f ca="1">IF(IF($I$1&lt;&gt;'GMPP Return'!$F$25,HLOOKUP('GMPP Return'!$C$25,'[5]1617-Q1'!$B$1:$HA$1000,B664,FALSE),INDIRECT("'" &amp; $C$1 &amp; "'!" &amp; C664))="","",IF($I$1&lt;&gt;'GMPP Return'!$F$25,HLOOKUP('GMPP Return'!$C$25,'[5]1617-Q1'!$B$1:$HA$1000,B664,FALSE),INDIRECT("'" &amp; $C$1 &amp; "'!" &amp; C664)))</f>
        <v>#N/A</v>
      </c>
      <c r="J664" s="1092" t="e">
        <f ca="1">IF(IF($J$1&lt;&gt;'GMPP Return'!$F$25,HLOOKUP('GMPP Return'!$C$25,'[5]1617-Q2'!$B$1:$HA$1000,B664,FALSE),INDIRECT("'" &amp; $C$1 &amp; "'!" &amp; C664))="","",IF($J$1&lt;&gt;'GMPP Return'!$F$25,HLOOKUP('GMPP Return'!$C$25,'[5]1617-Q2'!$B$1:$HA$1000,B664,FALSE),INDIRECT("'" &amp; $C$1 &amp; "'!" &amp; C664)))</f>
        <v>#N/A</v>
      </c>
      <c r="K664" s="541">
        <f ca="1">IF(IF($K$1&lt;&gt;'GMPP Return'!$F$25,HLOOKUP('GMPP Return'!$C$25,'[5]1617-Q3'!$B$1:$HA$1000,B664,FALSE),INDIRECT("'" &amp; $C$1 &amp; "'!" &amp; C664))="","",IF($K$1&lt;&gt;'GMPP Return'!$F$25,HLOOKUP('GMPP Return'!$C$25,'[5]1617-Q3'!$B$1:$HA$1000,B664,FALSE),INDIRECT("'" &amp; $C$1 &amp; "'!" &amp; C664)))</f>
        <v>0</v>
      </c>
      <c r="L664" s="542" t="s">
        <v>2821</v>
      </c>
      <c r="M664" s="561"/>
      <c r="N664" s="892" t="e">
        <f t="shared" ca="1" si="11"/>
        <v>#N/A</v>
      </c>
    </row>
    <row r="665" spans="1:14" x14ac:dyDescent="0.25">
      <c r="A665" s="274" t="s">
        <v>1101</v>
      </c>
      <c r="B665" s="166">
        <v>638</v>
      </c>
      <c r="C665" s="166" t="s">
        <v>1762</v>
      </c>
      <c r="D665" s="165"/>
      <c r="E665" s="165"/>
      <c r="F665" s="165"/>
      <c r="G665" s="475"/>
      <c r="H665" s="274" t="s">
        <v>1111</v>
      </c>
      <c r="I665" s="1092" t="e">
        <f ca="1">IF(IF($I$1&lt;&gt;'GMPP Return'!$F$25,HLOOKUP('GMPP Return'!$C$25,'[5]1617-Q1'!$B$1:$HA$1000,B665,FALSE),INDIRECT("'" &amp; $C$1 &amp; "'!" &amp; C665))="","",IF($I$1&lt;&gt;'GMPP Return'!$F$25,HLOOKUP('GMPP Return'!$C$25,'[5]1617-Q1'!$B$1:$HA$1000,B665,FALSE),INDIRECT("'" &amp; $C$1 &amp; "'!" &amp; C665)))</f>
        <v>#N/A</v>
      </c>
      <c r="J665" s="1092" t="e">
        <f ca="1">IF(IF($J$1&lt;&gt;'GMPP Return'!$F$25,HLOOKUP('GMPP Return'!$C$25,'[5]1617-Q2'!$B$1:$HA$1000,B665,FALSE),INDIRECT("'" &amp; $C$1 &amp; "'!" &amp; C665))="","",IF($J$1&lt;&gt;'GMPP Return'!$F$25,HLOOKUP('GMPP Return'!$C$25,'[5]1617-Q2'!$B$1:$HA$1000,B665,FALSE),INDIRECT("'" &amp; $C$1 &amp; "'!" &amp; C665)))</f>
        <v>#N/A</v>
      </c>
      <c r="K665" s="541">
        <f ca="1">IF(IF($K$1&lt;&gt;'GMPP Return'!$F$25,HLOOKUP('GMPP Return'!$C$25,'[5]1617-Q3'!$B$1:$HA$1000,B665,FALSE),INDIRECT("'" &amp; $C$1 &amp; "'!" &amp; C665))="","",IF($K$1&lt;&gt;'GMPP Return'!$F$25,HLOOKUP('GMPP Return'!$C$25,'[5]1617-Q3'!$B$1:$HA$1000,B665,FALSE),INDIRECT("'" &amp; $C$1 &amp; "'!" &amp; C665)))</f>
        <v>0</v>
      </c>
      <c r="L665" s="542" t="s">
        <v>2822</v>
      </c>
      <c r="M665" s="561"/>
      <c r="N665" s="892" t="e">
        <f t="shared" ca="1" si="11"/>
        <v>#N/A</v>
      </c>
    </row>
    <row r="666" spans="1:14" hidden="1" x14ac:dyDescent="0.25">
      <c r="A666" s="274" t="s">
        <v>1102</v>
      </c>
      <c r="B666" s="166">
        <f>B665+1</f>
        <v>639</v>
      </c>
      <c r="C666" s="166" t="s">
        <v>1763</v>
      </c>
      <c r="D666" s="165"/>
      <c r="E666" s="165"/>
      <c r="F666" s="165"/>
      <c r="G666" s="475"/>
      <c r="H666" s="274"/>
      <c r="I666" s="1092" t="e">
        <f ca="1">IF(IF($I$1&lt;&gt;'GMPP Return'!$F$25,HLOOKUP('GMPP Return'!$C$25,'[5]1617-Q1'!$B$1:$HA$1000,B666,FALSE),INDIRECT("'" &amp; $C$1 &amp; "'!" &amp; C666))="","",IF($I$1&lt;&gt;'GMPP Return'!$F$25,HLOOKUP('GMPP Return'!$C$25,'[5]1617-Q1'!$B$1:$HA$1000,B666,FALSE),INDIRECT("'" &amp; $C$1 &amp; "'!" &amp; C666)))</f>
        <v>#N/A</v>
      </c>
      <c r="J666" s="1092"/>
      <c r="K666" s="541"/>
      <c r="L666" s="542"/>
      <c r="M666" s="561"/>
      <c r="N666" s="892" t="str">
        <f t="shared" si="11"/>
        <v/>
      </c>
    </row>
    <row r="667" spans="1:14" x14ac:dyDescent="0.25">
      <c r="A667" s="274"/>
      <c r="B667" s="166">
        <v>639</v>
      </c>
      <c r="C667" s="166" t="s">
        <v>2187</v>
      </c>
      <c r="D667" s="165"/>
      <c r="E667" s="165"/>
      <c r="F667" s="165"/>
      <c r="G667" s="475"/>
      <c r="H667" s="274" t="s">
        <v>2286</v>
      </c>
      <c r="I667" s="1092" t="e">
        <f ca="1">IF(IF($I$1&lt;&gt;'GMPP Return'!$F$25,HLOOKUP('GMPP Return'!$C$25,'[5]1617-Q1'!$B$1:$HA$1000,B667,FALSE),INDIRECT("'" &amp; $C$1 &amp; "'!" &amp; C667))="","",IF($I$1&lt;&gt;'GMPP Return'!$F$25,HLOOKUP('GMPP Return'!$C$25,'[5]1617-Q1'!$B$1:$HA$1000,B667,FALSE),INDIRECT("'" &amp; $C$1 &amp; "'!" &amp; C667)))</f>
        <v>#N/A</v>
      </c>
      <c r="J667" s="1092" t="e">
        <f ca="1">IF(IF($J$1&lt;&gt;'GMPP Return'!$F$25,HLOOKUP('GMPP Return'!$C$25,'[5]1617-Q2'!$B$1:$HA$1000,B667,FALSE),INDIRECT("'" &amp; $C$1 &amp; "'!" &amp; C667))="","",IF($J$1&lt;&gt;'GMPP Return'!$F$25,HLOOKUP('GMPP Return'!$C$25,'[5]1617-Q2'!$B$1:$HA$1000,B667,FALSE),INDIRECT("'" &amp; $C$1 &amp; "'!" &amp; C667)))</f>
        <v>#N/A</v>
      </c>
      <c r="K667" s="541">
        <f ca="1">IF(IF($K$1&lt;&gt;'GMPP Return'!$F$25,HLOOKUP('GMPP Return'!$C$25,'[5]1617-Q3'!$B$1:$HA$1000,B667,FALSE),INDIRECT("'" &amp; $C$1 &amp; "'!" &amp; C667))="","",IF($K$1&lt;&gt;'GMPP Return'!$F$25,HLOOKUP('GMPP Return'!$C$25,'[5]1617-Q3'!$B$1:$HA$1000,B667,FALSE),INDIRECT("'" &amp; $C$1 &amp; "'!" &amp; C667)))</f>
        <v>0</v>
      </c>
      <c r="L667" s="542" t="s">
        <v>2823</v>
      </c>
      <c r="M667" s="561"/>
      <c r="N667" s="892" t="e">
        <f t="shared" ca="1" si="11"/>
        <v>#N/A</v>
      </c>
    </row>
    <row r="668" spans="1:14" x14ac:dyDescent="0.25">
      <c r="A668" s="274" t="s">
        <v>1103</v>
      </c>
      <c r="B668" s="166">
        <v>640</v>
      </c>
      <c r="C668" s="166" t="s">
        <v>1764</v>
      </c>
      <c r="D668" s="165"/>
      <c r="E668" s="165"/>
      <c r="F668" s="165"/>
      <c r="G668" s="475"/>
      <c r="H668" s="274" t="s">
        <v>2171</v>
      </c>
      <c r="I668" s="1092" t="e">
        <f ca="1">IF(IF($I$1&lt;&gt;'GMPP Return'!$F$25,HLOOKUP('GMPP Return'!$C$25,'[5]1617-Q1'!$B$1:$HA$1000,B668,FALSE),INDIRECT("'" &amp; $C$1 &amp; "'!" &amp; C668))="","",IF($I$1&lt;&gt;'GMPP Return'!$F$25,HLOOKUP('GMPP Return'!$C$25,'[5]1617-Q1'!$B$1:$HA$1000,B668,FALSE),INDIRECT("'" &amp; $C$1 &amp; "'!" &amp; C668)))</f>
        <v>#N/A</v>
      </c>
      <c r="J668" s="1092" t="e">
        <f ca="1">IF(IF($J$1&lt;&gt;'GMPP Return'!$F$25,HLOOKUP('GMPP Return'!$C$25,'[5]1617-Q2'!$B$1:$HA$1000,B668,FALSE),INDIRECT("'" &amp; $C$1 &amp; "'!" &amp; C668))="","",IF($J$1&lt;&gt;'GMPP Return'!$F$25,HLOOKUP('GMPP Return'!$C$25,'[5]1617-Q2'!$B$1:$HA$1000,B668,FALSE),INDIRECT("'" &amp; $C$1 &amp; "'!" &amp; C668)))</f>
        <v>#N/A</v>
      </c>
      <c r="K668" s="541">
        <f ca="1">IF(IF($K$1&lt;&gt;'GMPP Return'!$F$25,HLOOKUP('GMPP Return'!$C$25,'[5]1617-Q3'!$B$1:$HA$1000,B668,FALSE),INDIRECT("'" &amp; $C$1 &amp; "'!" &amp; C668))="","",IF($K$1&lt;&gt;'GMPP Return'!$F$25,HLOOKUP('GMPP Return'!$C$25,'[5]1617-Q3'!$B$1:$HA$1000,B668,FALSE),INDIRECT("'" &amp; $C$1 &amp; "'!" &amp; C668)))</f>
        <v>0</v>
      </c>
      <c r="L668" s="542" t="s">
        <v>2824</v>
      </c>
      <c r="M668" s="561"/>
      <c r="N668" s="892" t="e">
        <f t="shared" ca="1" si="11"/>
        <v>#N/A</v>
      </c>
    </row>
    <row r="669" spans="1:14" x14ac:dyDescent="0.25">
      <c r="A669" s="274" t="s">
        <v>1104</v>
      </c>
      <c r="B669" s="166">
        <v>641</v>
      </c>
      <c r="C669" s="166" t="s">
        <v>1765</v>
      </c>
      <c r="D669" s="165"/>
      <c r="E669" s="165"/>
      <c r="F669" s="165"/>
      <c r="G669" s="475"/>
      <c r="H669" s="274" t="s">
        <v>1114</v>
      </c>
      <c r="I669" s="1092" t="e">
        <f ca="1">IF(IF($I$1&lt;&gt;'GMPP Return'!$F$25,HLOOKUP('GMPP Return'!$C$25,'[5]1617-Q1'!$B$1:$HA$1000,B669,FALSE),INDIRECT("'" &amp; $C$1 &amp; "'!" &amp; C669))="","",IF($I$1&lt;&gt;'GMPP Return'!$F$25,HLOOKUP('GMPP Return'!$C$25,'[5]1617-Q1'!$B$1:$HA$1000,B669,FALSE),INDIRECT("'" &amp; $C$1 &amp; "'!" &amp; C669)))</f>
        <v>#N/A</v>
      </c>
      <c r="J669" s="1092" t="e">
        <f ca="1">IF(IF($J$1&lt;&gt;'GMPP Return'!$F$25,HLOOKUP('GMPP Return'!$C$25,'[5]1617-Q2'!$B$1:$HA$1000,B669,FALSE),INDIRECT("'" &amp; $C$1 &amp; "'!" &amp; C669))="","",IF($J$1&lt;&gt;'GMPP Return'!$F$25,HLOOKUP('GMPP Return'!$C$25,'[5]1617-Q2'!$B$1:$HA$1000,B669,FALSE),INDIRECT("'" &amp; $C$1 &amp; "'!" &amp; C669)))</f>
        <v>#N/A</v>
      </c>
      <c r="K669" s="541">
        <f ca="1">IF(IF($K$1&lt;&gt;'GMPP Return'!$F$25,HLOOKUP('GMPP Return'!$C$25,'[5]1617-Q3'!$B$1:$HA$1000,B669,FALSE),INDIRECT("'" &amp; $C$1 &amp; "'!" &amp; C669))="","",IF($K$1&lt;&gt;'GMPP Return'!$F$25,HLOOKUP('GMPP Return'!$C$25,'[5]1617-Q3'!$B$1:$HA$1000,B669,FALSE),INDIRECT("'" &amp; $C$1 &amp; "'!" &amp; C669)))</f>
        <v>0</v>
      </c>
      <c r="L669" s="542" t="s">
        <v>2825</v>
      </c>
      <c r="M669" s="561"/>
      <c r="N669" s="892" t="e">
        <f t="shared" ca="1" si="11"/>
        <v>#N/A</v>
      </c>
    </row>
    <row r="670" spans="1:14" x14ac:dyDescent="0.25">
      <c r="A670" s="273" t="s">
        <v>1105</v>
      </c>
      <c r="B670" s="166">
        <v>642</v>
      </c>
      <c r="C670" s="166" t="s">
        <v>1766</v>
      </c>
      <c r="D670" s="165"/>
      <c r="E670" s="165"/>
      <c r="F670" s="165"/>
      <c r="G670" s="475"/>
      <c r="H670" s="274" t="s">
        <v>1115</v>
      </c>
      <c r="I670" s="1092" t="e">
        <f ca="1">IF(IF($I$1&lt;&gt;'GMPP Return'!$F$25,HLOOKUP('GMPP Return'!$C$25,'[5]1617-Q1'!$B$1:$HA$1000,B670,FALSE),INDIRECT("'" &amp; $C$1 &amp; "'!" &amp; C670))="","",IF($I$1&lt;&gt;'GMPP Return'!$F$25,HLOOKUP('GMPP Return'!$C$25,'[5]1617-Q1'!$B$1:$HA$1000,B670,FALSE),INDIRECT("'" &amp; $C$1 &amp; "'!" &amp; C670)))</f>
        <v>#N/A</v>
      </c>
      <c r="J670" s="1092" t="e">
        <f ca="1">IF(IF($J$1&lt;&gt;'GMPP Return'!$F$25,HLOOKUP('GMPP Return'!$C$25,'[5]1617-Q2'!$B$1:$HA$1000,B670,FALSE),INDIRECT("'" &amp; $C$1 &amp; "'!" &amp; C670))="","",IF($J$1&lt;&gt;'GMPP Return'!$F$25,HLOOKUP('GMPP Return'!$C$25,'[5]1617-Q2'!$B$1:$HA$1000,B670,FALSE),INDIRECT("'" &amp; $C$1 &amp; "'!" &amp; C670)))</f>
        <v>#N/A</v>
      </c>
      <c r="K670" s="541">
        <f ca="1">IF(IF($K$1&lt;&gt;'GMPP Return'!$F$25,HLOOKUP('GMPP Return'!$C$25,'[5]1617-Q3'!$B$1:$HA$1000,B670,FALSE),INDIRECT("'" &amp; $C$1 &amp; "'!" &amp; C670))="","",IF($K$1&lt;&gt;'GMPP Return'!$F$25,HLOOKUP('GMPP Return'!$C$25,'[5]1617-Q3'!$B$1:$HA$1000,B670,FALSE),INDIRECT("'" &amp; $C$1 &amp; "'!" &amp; C670)))</f>
        <v>0</v>
      </c>
      <c r="L670" s="542" t="s">
        <v>2826</v>
      </c>
      <c r="M670" s="561"/>
      <c r="N670" s="892" t="e">
        <f t="shared" ca="1" si="11"/>
        <v>#N/A</v>
      </c>
    </row>
    <row r="671" spans="1:14" x14ac:dyDescent="0.25">
      <c r="A671" s="273" t="s">
        <v>1106</v>
      </c>
      <c r="B671" s="166">
        <v>643</v>
      </c>
      <c r="C671" s="166" t="s">
        <v>1767</v>
      </c>
      <c r="D671" s="165"/>
      <c r="E671" s="165"/>
      <c r="F671" s="165"/>
      <c r="G671" s="475"/>
      <c r="H671" s="274" t="s">
        <v>1116</v>
      </c>
      <c r="I671" s="1092" t="e">
        <f ca="1">IF(IF($I$1&lt;&gt;'GMPP Return'!$F$25,HLOOKUP('GMPP Return'!$C$25,'[5]1617-Q1'!$B$1:$HA$1000,B671,FALSE),INDIRECT("'" &amp; $C$1 &amp; "'!" &amp; C671))="","",IF($I$1&lt;&gt;'GMPP Return'!$F$25,HLOOKUP('GMPP Return'!$C$25,'[5]1617-Q1'!$B$1:$HA$1000,B671,FALSE),INDIRECT("'" &amp; $C$1 &amp; "'!" &amp; C671)))</f>
        <v>#N/A</v>
      </c>
      <c r="J671" s="1092" t="e">
        <f ca="1">IF(IF($J$1&lt;&gt;'GMPP Return'!$F$25,HLOOKUP('GMPP Return'!$C$25,'[5]1617-Q2'!$B$1:$HA$1000,B671,FALSE),INDIRECT("'" &amp; $C$1 &amp; "'!" &amp; C671))="","",IF($J$1&lt;&gt;'GMPP Return'!$F$25,HLOOKUP('GMPP Return'!$C$25,'[5]1617-Q2'!$B$1:$HA$1000,B671,FALSE),INDIRECT("'" &amp; $C$1 &amp; "'!" &amp; C671)))</f>
        <v>#N/A</v>
      </c>
      <c r="K671" s="541">
        <f ca="1">IF(IF($K$1&lt;&gt;'GMPP Return'!$F$25,HLOOKUP('GMPP Return'!$C$25,'[5]1617-Q3'!$B$1:$HA$1000,B671,FALSE),INDIRECT("'" &amp; $C$1 &amp; "'!" &amp; C671))="","",IF($K$1&lt;&gt;'GMPP Return'!$F$25,HLOOKUP('GMPP Return'!$C$25,'[5]1617-Q3'!$B$1:$HA$1000,B671,FALSE),INDIRECT("'" &amp; $C$1 &amp; "'!" &amp; C671)))</f>
        <v>0</v>
      </c>
      <c r="L671" s="542" t="s">
        <v>2827</v>
      </c>
      <c r="M671" s="561"/>
      <c r="N671" s="892" t="e">
        <f t="shared" ca="1" si="11"/>
        <v>#N/A</v>
      </c>
    </row>
    <row r="672" spans="1:14" hidden="1" x14ac:dyDescent="0.25">
      <c r="A672" s="273" t="s">
        <v>1107</v>
      </c>
      <c r="B672" s="166">
        <f>B671+1</f>
        <v>644</v>
      </c>
      <c r="C672" s="166" t="s">
        <v>1768</v>
      </c>
      <c r="D672" s="165"/>
      <c r="E672" s="165"/>
      <c r="F672" s="165"/>
      <c r="G672" s="475"/>
      <c r="H672" s="274"/>
      <c r="I672" s="1092" t="e">
        <f ca="1">IF(IF($I$1&lt;&gt;'GMPP Return'!$F$25,HLOOKUP('GMPP Return'!$C$25,'[5]1617-Q1'!$B$1:$HA$1000,B672,FALSE),INDIRECT("'" &amp; $C$1 &amp; "'!" &amp; C672))="","",IF($I$1&lt;&gt;'GMPP Return'!$F$25,HLOOKUP('GMPP Return'!$C$25,'[5]1617-Q1'!$B$1:$HA$1000,B672,FALSE),INDIRECT("'" &amp; $C$1 &amp; "'!" &amp; C672)))</f>
        <v>#N/A</v>
      </c>
      <c r="J672" s="1092"/>
      <c r="K672" s="541"/>
      <c r="L672" s="542"/>
      <c r="M672" s="561"/>
      <c r="N672" s="892" t="str">
        <f t="shared" si="11"/>
        <v/>
      </c>
    </row>
    <row r="673" spans="1:14" x14ac:dyDescent="0.25">
      <c r="A673" s="273"/>
      <c r="B673" s="166">
        <v>644</v>
      </c>
      <c r="C673" s="166" t="s">
        <v>2188</v>
      </c>
      <c r="D673" s="165"/>
      <c r="E673" s="165"/>
      <c r="F673" s="165"/>
      <c r="G673" s="475"/>
      <c r="H673" s="274" t="s">
        <v>2287</v>
      </c>
      <c r="I673" s="1092" t="e">
        <f ca="1">IF(IF($I$1&lt;&gt;'GMPP Return'!$F$25,HLOOKUP('GMPP Return'!$C$25,'[5]1617-Q1'!$B$1:$HA$1000,B673,FALSE),INDIRECT("'" &amp; $C$1 &amp; "'!" &amp; C673))="","",IF($I$1&lt;&gt;'GMPP Return'!$F$25,HLOOKUP('GMPP Return'!$C$25,'[5]1617-Q1'!$B$1:$HA$1000,B673,FALSE),INDIRECT("'" &amp; $C$1 &amp; "'!" &amp; C673)))</f>
        <v>#N/A</v>
      </c>
      <c r="J673" s="1092" t="e">
        <f ca="1">IF(IF($J$1&lt;&gt;'GMPP Return'!$F$25,HLOOKUP('GMPP Return'!$C$25,'[5]1617-Q2'!$B$1:$HA$1000,B673,FALSE),INDIRECT("'" &amp; $C$1 &amp; "'!" &amp; C673))="","",IF($J$1&lt;&gt;'GMPP Return'!$F$25,HLOOKUP('GMPP Return'!$C$25,'[5]1617-Q2'!$B$1:$HA$1000,B673,FALSE),INDIRECT("'" &amp; $C$1 &amp; "'!" &amp; C673)))</f>
        <v>#N/A</v>
      </c>
      <c r="K673" s="541">
        <f ca="1">IF(IF($K$1&lt;&gt;'GMPP Return'!$F$25,HLOOKUP('GMPP Return'!$C$25,'[5]1617-Q3'!$B$1:$HA$1000,B673,FALSE),INDIRECT("'" &amp; $C$1 &amp; "'!" &amp; C673))="","",IF($K$1&lt;&gt;'GMPP Return'!$F$25,HLOOKUP('GMPP Return'!$C$25,'[5]1617-Q3'!$B$1:$HA$1000,B673,FALSE),INDIRECT("'" &amp; $C$1 &amp; "'!" &amp; C673)))</f>
        <v>0</v>
      </c>
      <c r="L673" s="542" t="s">
        <v>2828</v>
      </c>
      <c r="M673" s="561"/>
      <c r="N673" s="892" t="e">
        <f t="shared" ca="1" si="11"/>
        <v>#N/A</v>
      </c>
    </row>
    <row r="674" spans="1:14" x14ac:dyDescent="0.25">
      <c r="A674" s="273" t="s">
        <v>1108</v>
      </c>
      <c r="B674" s="166">
        <v>645</v>
      </c>
      <c r="C674" s="166" t="s">
        <v>1769</v>
      </c>
      <c r="D674" s="165"/>
      <c r="E674" s="165"/>
      <c r="F674" s="165"/>
      <c r="G674" s="475"/>
      <c r="H674" s="274" t="s">
        <v>2172</v>
      </c>
      <c r="I674" s="1092" t="e">
        <f ca="1">IF(IF($I$1&lt;&gt;'GMPP Return'!$F$25,HLOOKUP('GMPP Return'!$C$25,'[5]1617-Q1'!$B$1:$HA$1000,B674,FALSE),INDIRECT("'" &amp; $C$1 &amp; "'!" &amp; C674))="","",IF($I$1&lt;&gt;'GMPP Return'!$F$25,HLOOKUP('GMPP Return'!$C$25,'[5]1617-Q1'!$B$1:$HA$1000,B674,FALSE),INDIRECT("'" &amp; $C$1 &amp; "'!" &amp; C674)))</f>
        <v>#N/A</v>
      </c>
      <c r="J674" s="1092" t="e">
        <f ca="1">IF(IF($J$1&lt;&gt;'GMPP Return'!$F$25,HLOOKUP('GMPP Return'!$C$25,'[5]1617-Q2'!$B$1:$HA$1000,B674,FALSE),INDIRECT("'" &amp; $C$1 &amp; "'!" &amp; C674))="","",IF($J$1&lt;&gt;'GMPP Return'!$F$25,HLOOKUP('GMPP Return'!$C$25,'[5]1617-Q2'!$B$1:$HA$1000,B674,FALSE),INDIRECT("'" &amp; $C$1 &amp; "'!" &amp; C674)))</f>
        <v>#N/A</v>
      </c>
      <c r="K674" s="541">
        <f ca="1">IF(IF($K$1&lt;&gt;'GMPP Return'!$F$25,HLOOKUP('GMPP Return'!$C$25,'[5]1617-Q3'!$B$1:$HA$1000,B674,FALSE),INDIRECT("'" &amp; $C$1 &amp; "'!" &amp; C674))="","",IF($K$1&lt;&gt;'GMPP Return'!$F$25,HLOOKUP('GMPP Return'!$C$25,'[5]1617-Q3'!$B$1:$HA$1000,B674,FALSE),INDIRECT("'" &amp; $C$1 &amp; "'!" &amp; C674)))</f>
        <v>0</v>
      </c>
      <c r="L674" s="542" t="s">
        <v>2829</v>
      </c>
      <c r="M674" s="561"/>
      <c r="N674" s="892" t="e">
        <f t="shared" ca="1" si="11"/>
        <v>#N/A</v>
      </c>
    </row>
    <row r="675" spans="1:14" x14ac:dyDescent="0.25">
      <c r="A675" s="273" t="s">
        <v>1109</v>
      </c>
      <c r="B675" s="166">
        <v>646</v>
      </c>
      <c r="C675" s="166" t="s">
        <v>1770</v>
      </c>
      <c r="D675" s="165"/>
      <c r="E675" s="165"/>
      <c r="F675" s="165"/>
      <c r="G675" s="475"/>
      <c r="H675" s="274" t="s">
        <v>1119</v>
      </c>
      <c r="I675" s="1092" t="e">
        <f ca="1">IF(IF($I$1&lt;&gt;'GMPP Return'!$F$25,HLOOKUP('GMPP Return'!$C$25,'[5]1617-Q1'!$B$1:$HA$1000,B675,FALSE),INDIRECT("'" &amp; $C$1 &amp; "'!" &amp; C675))="","",IF($I$1&lt;&gt;'GMPP Return'!$F$25,HLOOKUP('GMPP Return'!$C$25,'[5]1617-Q1'!$B$1:$HA$1000,B675,FALSE),INDIRECT("'" &amp; $C$1 &amp; "'!" &amp; C675)))</f>
        <v>#N/A</v>
      </c>
      <c r="J675" s="1092" t="e">
        <f ca="1">IF(IF($J$1&lt;&gt;'GMPP Return'!$F$25,HLOOKUP('GMPP Return'!$C$25,'[5]1617-Q2'!$B$1:$HA$1000,B675,FALSE),INDIRECT("'" &amp; $C$1 &amp; "'!" &amp; C675))="","",IF($J$1&lt;&gt;'GMPP Return'!$F$25,HLOOKUP('GMPP Return'!$C$25,'[5]1617-Q2'!$B$1:$HA$1000,B675,FALSE),INDIRECT("'" &amp; $C$1 &amp; "'!" &amp; C675)))</f>
        <v>#N/A</v>
      </c>
      <c r="K675" s="541">
        <f ca="1">IF(IF($K$1&lt;&gt;'GMPP Return'!$F$25,HLOOKUP('GMPP Return'!$C$25,'[5]1617-Q3'!$B$1:$HA$1000,B675,FALSE),INDIRECT("'" &amp; $C$1 &amp; "'!" &amp; C675))="","",IF($K$1&lt;&gt;'GMPP Return'!$F$25,HLOOKUP('GMPP Return'!$C$25,'[5]1617-Q3'!$B$1:$HA$1000,B675,FALSE),INDIRECT("'" &amp; $C$1 &amp; "'!" &amp; C675)))</f>
        <v>0</v>
      </c>
      <c r="L675" s="542" t="s">
        <v>2830</v>
      </c>
      <c r="M675" s="561"/>
      <c r="N675" s="892" t="e">
        <f t="shared" ca="1" si="11"/>
        <v>#N/A</v>
      </c>
    </row>
    <row r="676" spans="1:14" x14ac:dyDescent="0.25">
      <c r="A676" s="273" t="s">
        <v>1110</v>
      </c>
      <c r="B676" s="166">
        <v>647</v>
      </c>
      <c r="C676" s="166" t="s">
        <v>1771</v>
      </c>
      <c r="D676" s="165"/>
      <c r="E676" s="165"/>
      <c r="F676" s="165"/>
      <c r="G676" s="475"/>
      <c r="H676" s="274" t="s">
        <v>1120</v>
      </c>
      <c r="I676" s="1092" t="e">
        <f ca="1">IF(IF($I$1&lt;&gt;'GMPP Return'!$F$25,HLOOKUP('GMPP Return'!$C$25,'[5]1617-Q1'!$B$1:$HA$1000,B676,FALSE),INDIRECT("'" &amp; $C$1 &amp; "'!" &amp; C676))="","",IF($I$1&lt;&gt;'GMPP Return'!$F$25,HLOOKUP('GMPP Return'!$C$25,'[5]1617-Q1'!$B$1:$HA$1000,B676,FALSE),INDIRECT("'" &amp; $C$1 &amp; "'!" &amp; C676)))</f>
        <v>#N/A</v>
      </c>
      <c r="J676" s="1092" t="e">
        <f ca="1">IF(IF($J$1&lt;&gt;'GMPP Return'!$F$25,HLOOKUP('GMPP Return'!$C$25,'[5]1617-Q2'!$B$1:$HA$1000,B676,FALSE),INDIRECT("'" &amp; $C$1 &amp; "'!" &amp; C676))="","",IF($J$1&lt;&gt;'GMPP Return'!$F$25,HLOOKUP('GMPP Return'!$C$25,'[5]1617-Q2'!$B$1:$HA$1000,B676,FALSE),INDIRECT("'" &amp; $C$1 &amp; "'!" &amp; C676)))</f>
        <v>#N/A</v>
      </c>
      <c r="K676" s="541">
        <f ca="1">IF(IF($K$1&lt;&gt;'GMPP Return'!$F$25,HLOOKUP('GMPP Return'!$C$25,'[5]1617-Q3'!$B$1:$HA$1000,B676,FALSE),INDIRECT("'" &amp; $C$1 &amp; "'!" &amp; C676))="","",IF($K$1&lt;&gt;'GMPP Return'!$F$25,HLOOKUP('GMPP Return'!$C$25,'[5]1617-Q3'!$B$1:$HA$1000,B676,FALSE),INDIRECT("'" &amp; $C$1 &amp; "'!" &amp; C676)))</f>
        <v>0</v>
      </c>
      <c r="L676" s="542" t="s">
        <v>2831</v>
      </c>
      <c r="M676" s="561"/>
      <c r="N676" s="892" t="e">
        <f t="shared" ca="1" si="11"/>
        <v>#N/A</v>
      </c>
    </row>
    <row r="677" spans="1:14" x14ac:dyDescent="0.25">
      <c r="A677" s="273" t="s">
        <v>1111</v>
      </c>
      <c r="B677" s="166">
        <v>648</v>
      </c>
      <c r="C677" s="166" t="s">
        <v>1772</v>
      </c>
      <c r="D677" s="165"/>
      <c r="E677" s="165"/>
      <c r="F677" s="165"/>
      <c r="G677" s="475"/>
      <c r="H677" s="274" t="s">
        <v>1121</v>
      </c>
      <c r="I677" s="1092" t="e">
        <f ca="1">IF(IF($I$1&lt;&gt;'GMPP Return'!$F$25,HLOOKUP('GMPP Return'!$C$25,'[5]1617-Q1'!$B$1:$HA$1000,B677,FALSE),INDIRECT("'" &amp; $C$1 &amp; "'!" &amp; C677))="","",IF($I$1&lt;&gt;'GMPP Return'!$F$25,HLOOKUP('GMPP Return'!$C$25,'[5]1617-Q1'!$B$1:$HA$1000,B677,FALSE),INDIRECT("'" &amp; $C$1 &amp; "'!" &amp; C677)))</f>
        <v>#N/A</v>
      </c>
      <c r="J677" s="1092" t="e">
        <f ca="1">IF(IF($J$1&lt;&gt;'GMPP Return'!$F$25,HLOOKUP('GMPP Return'!$C$25,'[5]1617-Q2'!$B$1:$HA$1000,B677,FALSE),INDIRECT("'" &amp; $C$1 &amp; "'!" &amp; C677))="","",IF($J$1&lt;&gt;'GMPP Return'!$F$25,HLOOKUP('GMPP Return'!$C$25,'[5]1617-Q2'!$B$1:$HA$1000,B677,FALSE),INDIRECT("'" &amp; $C$1 &amp; "'!" &amp; C677)))</f>
        <v>#N/A</v>
      </c>
      <c r="K677" s="541">
        <f ca="1">IF(IF($K$1&lt;&gt;'GMPP Return'!$F$25,HLOOKUP('GMPP Return'!$C$25,'[5]1617-Q3'!$B$1:$HA$1000,B677,FALSE),INDIRECT("'" &amp; $C$1 &amp; "'!" &amp; C677))="","",IF($K$1&lt;&gt;'GMPP Return'!$F$25,HLOOKUP('GMPP Return'!$C$25,'[5]1617-Q3'!$B$1:$HA$1000,B677,FALSE),INDIRECT("'" &amp; $C$1 &amp; "'!" &amp; C677)))</f>
        <v>0</v>
      </c>
      <c r="L677" s="542" t="s">
        <v>2832</v>
      </c>
      <c r="M677" s="561"/>
      <c r="N677" s="892" t="e">
        <f t="shared" ca="1" si="11"/>
        <v>#N/A</v>
      </c>
    </row>
    <row r="678" spans="1:14" hidden="1" x14ac:dyDescent="0.25">
      <c r="A678" s="273" t="s">
        <v>1112</v>
      </c>
      <c r="B678" s="166">
        <f>B677+1</f>
        <v>649</v>
      </c>
      <c r="C678" s="166" t="s">
        <v>1773</v>
      </c>
      <c r="D678" s="165"/>
      <c r="E678" s="165"/>
      <c r="F678" s="165"/>
      <c r="G678" s="475"/>
      <c r="H678" s="274"/>
      <c r="I678" s="1092" t="e">
        <f ca="1">IF(IF($I$1&lt;&gt;'GMPP Return'!$F$25,HLOOKUP('GMPP Return'!$C$25,'[5]1617-Q1'!$B$1:$HA$1000,B678,FALSE),INDIRECT("'" &amp; $C$1 &amp; "'!" &amp; C678))="","",IF($I$1&lt;&gt;'GMPP Return'!$F$25,HLOOKUP('GMPP Return'!$C$25,'[5]1617-Q1'!$B$1:$HA$1000,B678,FALSE),INDIRECT("'" &amp; $C$1 &amp; "'!" &amp; C678)))</f>
        <v>#N/A</v>
      </c>
      <c r="J678" s="1092"/>
      <c r="K678" s="541"/>
      <c r="L678" s="542"/>
      <c r="M678" s="561"/>
      <c r="N678" s="892" t="str">
        <f t="shared" si="11"/>
        <v/>
      </c>
    </row>
    <row r="679" spans="1:14" x14ac:dyDescent="0.25">
      <c r="A679" s="273"/>
      <c r="B679" s="166">
        <v>649</v>
      </c>
      <c r="C679" s="166" t="s">
        <v>2189</v>
      </c>
      <c r="D679" s="165"/>
      <c r="E679" s="165"/>
      <c r="F679" s="165"/>
      <c r="G679" s="475"/>
      <c r="H679" s="274" t="s">
        <v>2292</v>
      </c>
      <c r="I679" s="1092" t="e">
        <f ca="1">IF(IF($I$1&lt;&gt;'GMPP Return'!$F$25,HLOOKUP('GMPP Return'!$C$25,'[5]1617-Q1'!$B$1:$HA$1000,B679,FALSE),INDIRECT("'" &amp; $C$1 &amp; "'!" &amp; C679))="","",IF($I$1&lt;&gt;'GMPP Return'!$F$25,HLOOKUP('GMPP Return'!$C$25,'[5]1617-Q1'!$B$1:$HA$1000,B679,FALSE),INDIRECT("'" &amp; $C$1 &amp; "'!" &amp; C679)))</f>
        <v>#N/A</v>
      </c>
      <c r="J679" s="1092" t="e">
        <f ca="1">IF(IF($J$1&lt;&gt;'GMPP Return'!$F$25,HLOOKUP('GMPP Return'!$C$25,'[5]1617-Q2'!$B$1:$HA$1000,B679,FALSE),INDIRECT("'" &amp; $C$1 &amp; "'!" &amp; C679))="","",IF($J$1&lt;&gt;'GMPP Return'!$F$25,HLOOKUP('GMPP Return'!$C$25,'[5]1617-Q2'!$B$1:$HA$1000,B679,FALSE),INDIRECT("'" &amp; $C$1 &amp; "'!" &amp; C679)))</f>
        <v>#N/A</v>
      </c>
      <c r="K679" s="541">
        <f ca="1">IF(IF($K$1&lt;&gt;'GMPP Return'!$F$25,HLOOKUP('GMPP Return'!$C$25,'[5]1617-Q3'!$B$1:$HA$1000,B679,FALSE),INDIRECT("'" &amp; $C$1 &amp; "'!" &amp; C679))="","",IF($K$1&lt;&gt;'GMPP Return'!$F$25,HLOOKUP('GMPP Return'!$C$25,'[5]1617-Q3'!$B$1:$HA$1000,B679,FALSE),INDIRECT("'" &amp; $C$1 &amp; "'!" &amp; C679)))</f>
        <v>0</v>
      </c>
      <c r="L679" s="542" t="s">
        <v>2833</v>
      </c>
      <c r="M679" s="561"/>
      <c r="N679" s="892" t="e">
        <f t="shared" ca="1" si="11"/>
        <v>#N/A</v>
      </c>
    </row>
    <row r="680" spans="1:14" x14ac:dyDescent="0.25">
      <c r="A680" s="273" t="s">
        <v>1113</v>
      </c>
      <c r="B680" s="166">
        <v>650</v>
      </c>
      <c r="C680" s="166" t="s">
        <v>1774</v>
      </c>
      <c r="D680" s="165"/>
      <c r="E680" s="165"/>
      <c r="F680" s="165"/>
      <c r="G680" s="475"/>
      <c r="H680" s="274" t="s">
        <v>2173</v>
      </c>
      <c r="I680" s="1092" t="e">
        <f ca="1">IF(IF($I$1&lt;&gt;'GMPP Return'!$F$25,HLOOKUP('GMPP Return'!$C$25,'[5]1617-Q1'!$B$1:$HA$1000,B680,FALSE),INDIRECT("'" &amp; $C$1 &amp; "'!" &amp; C680))="","",IF($I$1&lt;&gt;'GMPP Return'!$F$25,HLOOKUP('GMPP Return'!$C$25,'[5]1617-Q1'!$B$1:$HA$1000,B680,FALSE),INDIRECT("'" &amp; $C$1 &amp; "'!" &amp; C680)))</f>
        <v>#N/A</v>
      </c>
      <c r="J680" s="1092" t="e">
        <f ca="1">IF(IF($J$1&lt;&gt;'GMPP Return'!$F$25,HLOOKUP('GMPP Return'!$C$25,'[5]1617-Q2'!$B$1:$HA$1000,B680,FALSE),INDIRECT("'" &amp; $C$1 &amp; "'!" &amp; C680))="","",IF($J$1&lt;&gt;'GMPP Return'!$F$25,HLOOKUP('GMPP Return'!$C$25,'[5]1617-Q2'!$B$1:$HA$1000,B680,FALSE),INDIRECT("'" &amp; $C$1 &amp; "'!" &amp; C680)))</f>
        <v>#N/A</v>
      </c>
      <c r="K680" s="541">
        <f ca="1">IF(IF($K$1&lt;&gt;'GMPP Return'!$F$25,HLOOKUP('GMPP Return'!$C$25,'[5]1617-Q3'!$B$1:$HA$1000,B680,FALSE),INDIRECT("'" &amp; $C$1 &amp; "'!" &amp; C680))="","",IF($K$1&lt;&gt;'GMPP Return'!$F$25,HLOOKUP('GMPP Return'!$C$25,'[5]1617-Q3'!$B$1:$HA$1000,B680,FALSE),INDIRECT("'" &amp; $C$1 &amp; "'!" &amp; C680)))</f>
        <v>0</v>
      </c>
      <c r="L680" s="542" t="s">
        <v>2834</v>
      </c>
      <c r="M680" s="561"/>
      <c r="N680" s="892" t="e">
        <f t="shared" ca="1" si="11"/>
        <v>#N/A</v>
      </c>
    </row>
    <row r="681" spans="1:14" x14ac:dyDescent="0.25">
      <c r="A681" s="273" t="s">
        <v>1114</v>
      </c>
      <c r="B681" s="166">
        <v>651</v>
      </c>
      <c r="C681" s="166" t="s">
        <v>1775</v>
      </c>
      <c r="D681" s="165"/>
      <c r="E681" s="165"/>
      <c r="F681" s="165"/>
      <c r="G681" s="475"/>
      <c r="H681" s="274" t="s">
        <v>1124</v>
      </c>
      <c r="I681" s="1092" t="e">
        <f ca="1">IF(IF($I$1&lt;&gt;'GMPP Return'!$F$25,HLOOKUP('GMPP Return'!$C$25,'[5]1617-Q1'!$B$1:$HA$1000,B681,FALSE),INDIRECT("'" &amp; $C$1 &amp; "'!" &amp; C681))="","",IF($I$1&lt;&gt;'GMPP Return'!$F$25,HLOOKUP('GMPP Return'!$C$25,'[5]1617-Q1'!$B$1:$HA$1000,B681,FALSE),INDIRECT("'" &amp; $C$1 &amp; "'!" &amp; C681)))</f>
        <v>#N/A</v>
      </c>
      <c r="J681" s="1092" t="e">
        <f ca="1">IF(IF($J$1&lt;&gt;'GMPP Return'!$F$25,HLOOKUP('GMPP Return'!$C$25,'[5]1617-Q2'!$B$1:$HA$1000,B681,FALSE),INDIRECT("'" &amp; $C$1 &amp; "'!" &amp; C681))="","",IF($J$1&lt;&gt;'GMPP Return'!$F$25,HLOOKUP('GMPP Return'!$C$25,'[5]1617-Q2'!$B$1:$HA$1000,B681,FALSE),INDIRECT("'" &amp; $C$1 &amp; "'!" &amp; C681)))</f>
        <v>#N/A</v>
      </c>
      <c r="K681" s="541">
        <f ca="1">IF(IF($K$1&lt;&gt;'GMPP Return'!$F$25,HLOOKUP('GMPP Return'!$C$25,'[5]1617-Q3'!$B$1:$HA$1000,B681,FALSE),INDIRECT("'" &amp; $C$1 &amp; "'!" &amp; C681))="","",IF($K$1&lt;&gt;'GMPP Return'!$F$25,HLOOKUP('GMPP Return'!$C$25,'[5]1617-Q3'!$B$1:$HA$1000,B681,FALSE),INDIRECT("'" &amp; $C$1 &amp; "'!" &amp; C681)))</f>
        <v>0</v>
      </c>
      <c r="L681" s="542" t="s">
        <v>2835</v>
      </c>
      <c r="M681" s="561"/>
      <c r="N681" s="892" t="e">
        <f t="shared" ca="1" si="11"/>
        <v>#N/A</v>
      </c>
    </row>
    <row r="682" spans="1:14" x14ac:dyDescent="0.25">
      <c r="A682" s="274" t="s">
        <v>1115</v>
      </c>
      <c r="B682" s="166">
        <v>652</v>
      </c>
      <c r="C682" s="166" t="s">
        <v>1776</v>
      </c>
      <c r="D682" s="165"/>
      <c r="E682" s="165"/>
      <c r="F682" s="165"/>
      <c r="G682" s="475"/>
      <c r="H682" s="274" t="s">
        <v>1125</v>
      </c>
      <c r="I682" s="1092" t="e">
        <f ca="1">IF(IF($I$1&lt;&gt;'GMPP Return'!$F$25,HLOOKUP('GMPP Return'!$C$25,'[5]1617-Q1'!$B$1:$HA$1000,B682,FALSE),INDIRECT("'" &amp; $C$1 &amp; "'!" &amp; C682))="","",IF($I$1&lt;&gt;'GMPP Return'!$F$25,HLOOKUP('GMPP Return'!$C$25,'[5]1617-Q1'!$B$1:$HA$1000,B682,FALSE),INDIRECT("'" &amp; $C$1 &amp; "'!" &amp; C682)))</f>
        <v>#N/A</v>
      </c>
      <c r="J682" s="1092" t="e">
        <f ca="1">IF(IF($J$1&lt;&gt;'GMPP Return'!$F$25,HLOOKUP('GMPP Return'!$C$25,'[5]1617-Q2'!$B$1:$HA$1000,B682,FALSE),INDIRECT("'" &amp; $C$1 &amp; "'!" &amp; C682))="","",IF($J$1&lt;&gt;'GMPP Return'!$F$25,HLOOKUP('GMPP Return'!$C$25,'[5]1617-Q2'!$B$1:$HA$1000,B682,FALSE),INDIRECT("'" &amp; $C$1 &amp; "'!" &amp; C682)))</f>
        <v>#N/A</v>
      </c>
      <c r="K682" s="541">
        <f ca="1">IF(IF($K$1&lt;&gt;'GMPP Return'!$F$25,HLOOKUP('GMPP Return'!$C$25,'[5]1617-Q3'!$B$1:$HA$1000,B682,FALSE),INDIRECT("'" &amp; $C$1 &amp; "'!" &amp; C682))="","",IF($K$1&lt;&gt;'GMPP Return'!$F$25,HLOOKUP('GMPP Return'!$C$25,'[5]1617-Q3'!$B$1:$HA$1000,B682,FALSE),INDIRECT("'" &amp; $C$1 &amp; "'!" &amp; C682)))</f>
        <v>0</v>
      </c>
      <c r="L682" s="542" t="s">
        <v>2836</v>
      </c>
      <c r="M682" s="561"/>
      <c r="N682" s="892" t="e">
        <f t="shared" ca="1" si="11"/>
        <v>#N/A</v>
      </c>
    </row>
    <row r="683" spans="1:14" x14ac:dyDescent="0.25">
      <c r="A683" s="274" t="s">
        <v>1116</v>
      </c>
      <c r="B683" s="166">
        <v>653</v>
      </c>
      <c r="C683" s="166" t="s">
        <v>1777</v>
      </c>
      <c r="D683" s="165"/>
      <c r="E683" s="165"/>
      <c r="F683" s="165"/>
      <c r="G683" s="475"/>
      <c r="H683" s="274" t="s">
        <v>1126</v>
      </c>
      <c r="I683" s="1092" t="e">
        <f ca="1">IF(IF($I$1&lt;&gt;'GMPP Return'!$F$25,HLOOKUP('GMPP Return'!$C$25,'[5]1617-Q1'!$B$1:$HA$1000,B683,FALSE),INDIRECT("'" &amp; $C$1 &amp; "'!" &amp; C683))="","",IF($I$1&lt;&gt;'GMPP Return'!$F$25,HLOOKUP('GMPP Return'!$C$25,'[5]1617-Q1'!$B$1:$HA$1000,B683,FALSE),INDIRECT("'" &amp; $C$1 &amp; "'!" &amp; C683)))</f>
        <v>#N/A</v>
      </c>
      <c r="J683" s="1092" t="e">
        <f ca="1">IF(IF($J$1&lt;&gt;'GMPP Return'!$F$25,HLOOKUP('GMPP Return'!$C$25,'[5]1617-Q2'!$B$1:$HA$1000,B683,FALSE),INDIRECT("'" &amp; $C$1 &amp; "'!" &amp; C683))="","",IF($J$1&lt;&gt;'GMPP Return'!$F$25,HLOOKUP('GMPP Return'!$C$25,'[5]1617-Q2'!$B$1:$HA$1000,B683,FALSE),INDIRECT("'" &amp; $C$1 &amp; "'!" &amp; C683)))</f>
        <v>#N/A</v>
      </c>
      <c r="K683" s="541">
        <f ca="1">IF(IF($K$1&lt;&gt;'GMPP Return'!$F$25,HLOOKUP('GMPP Return'!$C$25,'[5]1617-Q3'!$B$1:$HA$1000,B683,FALSE),INDIRECT("'" &amp; $C$1 &amp; "'!" &amp; C683))="","",IF($K$1&lt;&gt;'GMPP Return'!$F$25,HLOOKUP('GMPP Return'!$C$25,'[5]1617-Q3'!$B$1:$HA$1000,B683,FALSE),INDIRECT("'" &amp; $C$1 &amp; "'!" &amp; C683)))</f>
        <v>0</v>
      </c>
      <c r="L683" s="542" t="s">
        <v>2837</v>
      </c>
      <c r="M683" s="561"/>
      <c r="N683" s="892" t="e">
        <f t="shared" ca="1" si="11"/>
        <v>#N/A</v>
      </c>
    </row>
    <row r="684" spans="1:14" hidden="1" x14ac:dyDescent="0.25">
      <c r="A684" s="274" t="s">
        <v>1117</v>
      </c>
      <c r="B684" s="166">
        <f>B683+1</f>
        <v>654</v>
      </c>
      <c r="C684" s="166" t="s">
        <v>1778</v>
      </c>
      <c r="D684" s="165"/>
      <c r="E684" s="165"/>
      <c r="F684" s="165"/>
      <c r="G684" s="475"/>
      <c r="H684" s="274"/>
      <c r="I684" s="1092" t="e">
        <f ca="1">IF(IF($I$1&lt;&gt;'GMPP Return'!$F$25,HLOOKUP('GMPP Return'!$C$25,'[5]1617-Q1'!$B$1:$HA$1000,B684,FALSE),INDIRECT("'" &amp; $C$1 &amp; "'!" &amp; C684))="","",IF($I$1&lt;&gt;'GMPP Return'!$F$25,HLOOKUP('GMPP Return'!$C$25,'[5]1617-Q1'!$B$1:$HA$1000,B684,FALSE),INDIRECT("'" &amp; $C$1 &amp; "'!" &amp; C684)))</f>
        <v>#N/A</v>
      </c>
      <c r="J684" s="1092"/>
      <c r="K684" s="541"/>
      <c r="L684" s="542"/>
      <c r="M684" s="561"/>
      <c r="N684" s="892" t="str">
        <f t="shared" si="11"/>
        <v/>
      </c>
    </row>
    <row r="685" spans="1:14" x14ac:dyDescent="0.25">
      <c r="A685" s="274"/>
      <c r="B685" s="166">
        <v>654</v>
      </c>
      <c r="C685" s="166" t="s">
        <v>2190</v>
      </c>
      <c r="D685" s="165"/>
      <c r="E685" s="165"/>
      <c r="F685" s="165"/>
      <c r="G685" s="475"/>
      <c r="H685" s="274" t="s">
        <v>2288</v>
      </c>
      <c r="I685" s="1092" t="e">
        <f ca="1">IF(IF($I$1&lt;&gt;'GMPP Return'!$F$25,HLOOKUP('GMPP Return'!$C$25,'[5]1617-Q1'!$B$1:$HA$1000,B685,FALSE),INDIRECT("'" &amp; $C$1 &amp; "'!" &amp; C685))="","",IF($I$1&lt;&gt;'GMPP Return'!$F$25,HLOOKUP('GMPP Return'!$C$25,'[5]1617-Q1'!$B$1:$HA$1000,B685,FALSE),INDIRECT("'" &amp; $C$1 &amp; "'!" &amp; C685)))</f>
        <v>#N/A</v>
      </c>
      <c r="J685" s="1092" t="e">
        <f ca="1">IF(IF($J$1&lt;&gt;'GMPP Return'!$F$25,HLOOKUP('GMPP Return'!$C$25,'[5]1617-Q2'!$B$1:$HA$1000,B685,FALSE),INDIRECT("'" &amp; $C$1 &amp; "'!" &amp; C685))="","",IF($J$1&lt;&gt;'GMPP Return'!$F$25,HLOOKUP('GMPP Return'!$C$25,'[5]1617-Q2'!$B$1:$HA$1000,B685,FALSE),INDIRECT("'" &amp; $C$1 &amp; "'!" &amp; C685)))</f>
        <v>#N/A</v>
      </c>
      <c r="K685" s="541">
        <f ca="1">IF(IF($K$1&lt;&gt;'GMPP Return'!$F$25,HLOOKUP('GMPP Return'!$C$25,'[5]1617-Q3'!$B$1:$HA$1000,B685,FALSE),INDIRECT("'" &amp; $C$1 &amp; "'!" &amp; C685))="","",IF($K$1&lt;&gt;'GMPP Return'!$F$25,HLOOKUP('GMPP Return'!$C$25,'[5]1617-Q3'!$B$1:$HA$1000,B685,FALSE),INDIRECT("'" &amp; $C$1 &amp; "'!" &amp; C685)))</f>
        <v>0</v>
      </c>
      <c r="L685" s="542" t="s">
        <v>2838</v>
      </c>
      <c r="M685" s="561"/>
      <c r="N685" s="892" t="e">
        <f t="shared" ca="1" si="11"/>
        <v>#N/A</v>
      </c>
    </row>
    <row r="686" spans="1:14" x14ac:dyDescent="0.25">
      <c r="A686" s="274" t="s">
        <v>1118</v>
      </c>
      <c r="B686" s="166">
        <v>655</v>
      </c>
      <c r="C686" s="166" t="s">
        <v>1779</v>
      </c>
      <c r="D686" s="165"/>
      <c r="E686" s="165"/>
      <c r="F686" s="165"/>
      <c r="G686" s="475"/>
      <c r="H686" s="274" t="s">
        <v>2174</v>
      </c>
      <c r="I686" s="1092" t="e">
        <f ca="1">IF(IF($I$1&lt;&gt;'GMPP Return'!$F$25,HLOOKUP('GMPP Return'!$C$25,'[5]1617-Q1'!$B$1:$HA$1000,B686,FALSE),INDIRECT("'" &amp; $C$1 &amp; "'!" &amp; C686))="","",IF($I$1&lt;&gt;'GMPP Return'!$F$25,HLOOKUP('GMPP Return'!$C$25,'[5]1617-Q1'!$B$1:$HA$1000,B686,FALSE),INDIRECT("'" &amp; $C$1 &amp; "'!" &amp; C686)))</f>
        <v>#N/A</v>
      </c>
      <c r="J686" s="1092" t="e">
        <f ca="1">IF(IF($J$1&lt;&gt;'GMPP Return'!$F$25,HLOOKUP('GMPP Return'!$C$25,'[5]1617-Q2'!$B$1:$HA$1000,B686,FALSE),INDIRECT("'" &amp; $C$1 &amp; "'!" &amp; C686))="","",IF($J$1&lt;&gt;'GMPP Return'!$F$25,HLOOKUP('GMPP Return'!$C$25,'[5]1617-Q2'!$B$1:$HA$1000,B686,FALSE),INDIRECT("'" &amp; $C$1 &amp; "'!" &amp; C686)))</f>
        <v>#N/A</v>
      </c>
      <c r="K686" s="541">
        <f ca="1">IF(IF($K$1&lt;&gt;'GMPP Return'!$F$25,HLOOKUP('GMPP Return'!$C$25,'[5]1617-Q3'!$B$1:$HA$1000,B686,FALSE),INDIRECT("'" &amp; $C$1 &amp; "'!" &amp; C686))="","",IF($K$1&lt;&gt;'GMPP Return'!$F$25,HLOOKUP('GMPP Return'!$C$25,'[5]1617-Q3'!$B$1:$HA$1000,B686,FALSE),INDIRECT("'" &amp; $C$1 &amp; "'!" &amp; C686)))</f>
        <v>0</v>
      </c>
      <c r="L686" s="542" t="s">
        <v>2839</v>
      </c>
      <c r="M686" s="561"/>
      <c r="N686" s="892" t="e">
        <f t="shared" ca="1" si="11"/>
        <v>#N/A</v>
      </c>
    </row>
    <row r="687" spans="1:14" x14ac:dyDescent="0.25">
      <c r="A687" s="274" t="s">
        <v>1119</v>
      </c>
      <c r="B687" s="166">
        <v>656</v>
      </c>
      <c r="C687" s="166" t="s">
        <v>1780</v>
      </c>
      <c r="D687" s="165"/>
      <c r="E687" s="165"/>
      <c r="F687" s="165"/>
      <c r="G687" s="475"/>
      <c r="H687" s="274" t="s">
        <v>1129</v>
      </c>
      <c r="I687" s="1092" t="e">
        <f ca="1">IF(IF($I$1&lt;&gt;'GMPP Return'!$F$25,HLOOKUP('GMPP Return'!$C$25,'[5]1617-Q1'!$B$1:$HA$1000,B687,FALSE),INDIRECT("'" &amp; $C$1 &amp; "'!" &amp; C687))="","",IF($I$1&lt;&gt;'GMPP Return'!$F$25,HLOOKUP('GMPP Return'!$C$25,'[5]1617-Q1'!$B$1:$HA$1000,B687,FALSE),INDIRECT("'" &amp; $C$1 &amp; "'!" &amp; C687)))</f>
        <v>#N/A</v>
      </c>
      <c r="J687" s="1092" t="e">
        <f ca="1">IF(IF($J$1&lt;&gt;'GMPP Return'!$F$25,HLOOKUP('GMPP Return'!$C$25,'[5]1617-Q2'!$B$1:$HA$1000,B687,FALSE),INDIRECT("'" &amp; $C$1 &amp; "'!" &amp; C687))="","",IF($J$1&lt;&gt;'GMPP Return'!$F$25,HLOOKUP('GMPP Return'!$C$25,'[5]1617-Q2'!$B$1:$HA$1000,B687,FALSE),INDIRECT("'" &amp; $C$1 &amp; "'!" &amp; C687)))</f>
        <v>#N/A</v>
      </c>
      <c r="K687" s="541">
        <f ca="1">IF(IF($K$1&lt;&gt;'GMPP Return'!$F$25,HLOOKUP('GMPP Return'!$C$25,'[5]1617-Q3'!$B$1:$HA$1000,B687,FALSE),INDIRECT("'" &amp; $C$1 &amp; "'!" &amp; C687))="","",IF($K$1&lt;&gt;'GMPP Return'!$F$25,HLOOKUP('GMPP Return'!$C$25,'[5]1617-Q3'!$B$1:$HA$1000,B687,FALSE),INDIRECT("'" &amp; $C$1 &amp; "'!" &amp; C687)))</f>
        <v>0</v>
      </c>
      <c r="L687" s="542" t="s">
        <v>2840</v>
      </c>
      <c r="M687" s="561"/>
      <c r="N687" s="892" t="e">
        <f t="shared" ca="1" si="11"/>
        <v>#N/A</v>
      </c>
    </row>
    <row r="688" spans="1:14" x14ac:dyDescent="0.25">
      <c r="A688" s="274" t="s">
        <v>1120</v>
      </c>
      <c r="B688" s="166">
        <v>657</v>
      </c>
      <c r="C688" s="166" t="s">
        <v>1781</v>
      </c>
      <c r="D688" s="165"/>
      <c r="E688" s="165"/>
      <c r="F688" s="165"/>
      <c r="G688" s="475"/>
      <c r="H688" s="274" t="s">
        <v>1130</v>
      </c>
      <c r="I688" s="1092" t="e">
        <f ca="1">IF(IF($I$1&lt;&gt;'GMPP Return'!$F$25,HLOOKUP('GMPP Return'!$C$25,'[5]1617-Q1'!$B$1:$HA$1000,B688,FALSE),INDIRECT("'" &amp; $C$1 &amp; "'!" &amp; C688))="","",IF($I$1&lt;&gt;'GMPP Return'!$F$25,HLOOKUP('GMPP Return'!$C$25,'[5]1617-Q1'!$B$1:$HA$1000,B688,FALSE),INDIRECT("'" &amp; $C$1 &amp; "'!" &amp; C688)))</f>
        <v>#N/A</v>
      </c>
      <c r="J688" s="1092" t="e">
        <f ca="1">IF(IF($J$1&lt;&gt;'GMPP Return'!$F$25,HLOOKUP('GMPP Return'!$C$25,'[5]1617-Q2'!$B$1:$HA$1000,B688,FALSE),INDIRECT("'" &amp; $C$1 &amp; "'!" &amp; C688))="","",IF($J$1&lt;&gt;'GMPP Return'!$F$25,HLOOKUP('GMPP Return'!$C$25,'[5]1617-Q2'!$B$1:$HA$1000,B688,FALSE),INDIRECT("'" &amp; $C$1 &amp; "'!" &amp; C688)))</f>
        <v>#N/A</v>
      </c>
      <c r="K688" s="541">
        <f ca="1">IF(IF($K$1&lt;&gt;'GMPP Return'!$F$25,HLOOKUP('GMPP Return'!$C$25,'[5]1617-Q3'!$B$1:$HA$1000,B688,FALSE),INDIRECT("'" &amp; $C$1 &amp; "'!" &amp; C688))="","",IF($K$1&lt;&gt;'GMPP Return'!$F$25,HLOOKUP('GMPP Return'!$C$25,'[5]1617-Q3'!$B$1:$HA$1000,B688,FALSE),INDIRECT("'" &amp; $C$1 &amp; "'!" &amp; C688)))</f>
        <v>0</v>
      </c>
      <c r="L688" s="542" t="s">
        <v>2841</v>
      </c>
      <c r="M688" s="561"/>
      <c r="N688" s="892" t="e">
        <f t="shared" ref="N688:N717" ca="1" si="12">IF(J688=K688,"",K688-J688)</f>
        <v>#N/A</v>
      </c>
    </row>
    <row r="689" spans="1:14" x14ac:dyDescent="0.25">
      <c r="A689" s="274" t="s">
        <v>1121</v>
      </c>
      <c r="B689" s="166">
        <v>658</v>
      </c>
      <c r="C689" s="166" t="s">
        <v>1782</v>
      </c>
      <c r="D689" s="165"/>
      <c r="E689" s="165"/>
      <c r="F689" s="165"/>
      <c r="G689" s="475"/>
      <c r="H689" s="274" t="s">
        <v>1131</v>
      </c>
      <c r="I689" s="1092" t="e">
        <f ca="1">IF(IF($I$1&lt;&gt;'GMPP Return'!$F$25,HLOOKUP('GMPP Return'!$C$25,'[5]1617-Q1'!$B$1:$HA$1000,B689,FALSE),INDIRECT("'" &amp; $C$1 &amp; "'!" &amp; C689))="","",IF($I$1&lt;&gt;'GMPP Return'!$F$25,HLOOKUP('GMPP Return'!$C$25,'[5]1617-Q1'!$B$1:$HA$1000,B689,FALSE),INDIRECT("'" &amp; $C$1 &amp; "'!" &amp; C689)))</f>
        <v>#N/A</v>
      </c>
      <c r="J689" s="1092" t="e">
        <f ca="1">IF(IF($J$1&lt;&gt;'GMPP Return'!$F$25,HLOOKUP('GMPP Return'!$C$25,'[5]1617-Q2'!$B$1:$HA$1000,B689,FALSE),INDIRECT("'" &amp; $C$1 &amp; "'!" &amp; C689))="","",IF($J$1&lt;&gt;'GMPP Return'!$F$25,HLOOKUP('GMPP Return'!$C$25,'[5]1617-Q2'!$B$1:$HA$1000,B689,FALSE),INDIRECT("'" &amp; $C$1 &amp; "'!" &amp; C689)))</f>
        <v>#N/A</v>
      </c>
      <c r="K689" s="541">
        <f ca="1">IF(IF($K$1&lt;&gt;'GMPP Return'!$F$25,HLOOKUP('GMPP Return'!$C$25,'[5]1617-Q3'!$B$1:$HA$1000,B689,FALSE),INDIRECT("'" &amp; $C$1 &amp; "'!" &amp; C689))="","",IF($K$1&lt;&gt;'GMPP Return'!$F$25,HLOOKUP('GMPP Return'!$C$25,'[5]1617-Q3'!$B$1:$HA$1000,B689,FALSE),INDIRECT("'" &amp; $C$1 &amp; "'!" &amp; C689)))</f>
        <v>0</v>
      </c>
      <c r="L689" s="542" t="s">
        <v>2842</v>
      </c>
      <c r="M689" s="561"/>
      <c r="N689" s="892" t="e">
        <f t="shared" ca="1" si="12"/>
        <v>#N/A</v>
      </c>
    </row>
    <row r="690" spans="1:14" hidden="1" x14ac:dyDescent="0.25">
      <c r="A690" s="274" t="s">
        <v>1122</v>
      </c>
      <c r="B690" s="166">
        <f>B689+1</f>
        <v>659</v>
      </c>
      <c r="C690" s="166" t="s">
        <v>1783</v>
      </c>
      <c r="D690" s="165"/>
      <c r="E690" s="165"/>
      <c r="F690" s="165"/>
      <c r="G690" s="475"/>
      <c r="H690" s="274"/>
      <c r="I690" s="1092" t="e">
        <f ca="1">IF(IF($I$1&lt;&gt;'GMPP Return'!$F$25,HLOOKUP('GMPP Return'!$C$25,'[5]1617-Q1'!$B$1:$HA$1000,B690,FALSE),INDIRECT("'" &amp; $C$1 &amp; "'!" &amp; C690))="","",IF($I$1&lt;&gt;'GMPP Return'!$F$25,HLOOKUP('GMPP Return'!$C$25,'[5]1617-Q1'!$B$1:$HA$1000,B690,FALSE),INDIRECT("'" &amp; $C$1 &amp; "'!" &amp; C690)))</f>
        <v>#N/A</v>
      </c>
      <c r="J690" s="1092"/>
      <c r="K690" s="541"/>
      <c r="L690" s="542"/>
      <c r="M690" s="561"/>
      <c r="N690" s="892" t="str">
        <f t="shared" si="12"/>
        <v/>
      </c>
    </row>
    <row r="691" spans="1:14" x14ac:dyDescent="0.25">
      <c r="A691" s="274"/>
      <c r="B691" s="166">
        <v>659</v>
      </c>
      <c r="C691" s="166" t="s">
        <v>2191</v>
      </c>
      <c r="D691" s="165"/>
      <c r="E691" s="165"/>
      <c r="F691" s="165"/>
      <c r="G691" s="475"/>
      <c r="H691" s="274" t="s">
        <v>2293</v>
      </c>
      <c r="I691" s="1092" t="e">
        <f ca="1">IF(IF($I$1&lt;&gt;'GMPP Return'!$F$25,HLOOKUP('GMPP Return'!$C$25,'[5]1617-Q1'!$B$1:$HA$1000,B691,FALSE),INDIRECT("'" &amp; $C$1 &amp; "'!" &amp; C691))="","",IF($I$1&lt;&gt;'GMPP Return'!$F$25,HLOOKUP('GMPP Return'!$C$25,'[5]1617-Q1'!$B$1:$HA$1000,B691,FALSE),INDIRECT("'" &amp; $C$1 &amp; "'!" &amp; C691)))</f>
        <v>#N/A</v>
      </c>
      <c r="J691" s="1092" t="e">
        <f ca="1">IF(IF($J$1&lt;&gt;'GMPP Return'!$F$25,HLOOKUP('GMPP Return'!$C$25,'[5]1617-Q2'!$B$1:$HA$1000,B691,FALSE),INDIRECT("'" &amp; $C$1 &amp; "'!" &amp; C691))="","",IF($J$1&lt;&gt;'GMPP Return'!$F$25,HLOOKUP('GMPP Return'!$C$25,'[5]1617-Q2'!$B$1:$HA$1000,B691,FALSE),INDIRECT("'" &amp; $C$1 &amp; "'!" &amp; C691)))</f>
        <v>#N/A</v>
      </c>
      <c r="K691" s="541">
        <f ca="1">IF(IF($K$1&lt;&gt;'GMPP Return'!$F$25,HLOOKUP('GMPP Return'!$C$25,'[5]1617-Q3'!$B$1:$HA$1000,B691,FALSE),INDIRECT("'" &amp; $C$1 &amp; "'!" &amp; C691))="","",IF($K$1&lt;&gt;'GMPP Return'!$F$25,HLOOKUP('GMPP Return'!$C$25,'[5]1617-Q3'!$B$1:$HA$1000,B691,FALSE),INDIRECT("'" &amp; $C$1 &amp; "'!" &amp; C691)))</f>
        <v>0</v>
      </c>
      <c r="L691" s="542" t="s">
        <v>2843</v>
      </c>
      <c r="M691" s="561"/>
      <c r="N691" s="892" t="e">
        <f t="shared" ca="1" si="12"/>
        <v>#N/A</v>
      </c>
    </row>
    <row r="692" spans="1:14" x14ac:dyDescent="0.25">
      <c r="A692" s="274" t="s">
        <v>1123</v>
      </c>
      <c r="B692" s="166">
        <v>660</v>
      </c>
      <c r="C692" s="166" t="s">
        <v>1784</v>
      </c>
      <c r="D692" s="165"/>
      <c r="E692" s="165"/>
      <c r="F692" s="165"/>
      <c r="G692" s="475"/>
      <c r="H692" s="274" t="s">
        <v>2175</v>
      </c>
      <c r="I692" s="1092" t="e">
        <f ca="1">IF(IF($I$1&lt;&gt;'GMPP Return'!$F$25,HLOOKUP('GMPP Return'!$C$25,'[5]1617-Q1'!$B$1:$HA$1000,B692,FALSE),INDIRECT("'" &amp; $C$1 &amp; "'!" &amp; C692))="","",IF($I$1&lt;&gt;'GMPP Return'!$F$25,HLOOKUP('GMPP Return'!$C$25,'[5]1617-Q1'!$B$1:$HA$1000,B692,FALSE),INDIRECT("'" &amp; $C$1 &amp; "'!" &amp; C692)))</f>
        <v>#N/A</v>
      </c>
      <c r="J692" s="1092" t="e">
        <f ca="1">IF(IF($J$1&lt;&gt;'GMPP Return'!$F$25,HLOOKUP('GMPP Return'!$C$25,'[5]1617-Q2'!$B$1:$HA$1000,B692,FALSE),INDIRECT("'" &amp; $C$1 &amp; "'!" &amp; C692))="","",IF($J$1&lt;&gt;'GMPP Return'!$F$25,HLOOKUP('GMPP Return'!$C$25,'[5]1617-Q2'!$B$1:$HA$1000,B692,FALSE),INDIRECT("'" &amp; $C$1 &amp; "'!" &amp; C692)))</f>
        <v>#N/A</v>
      </c>
      <c r="K692" s="541">
        <f ca="1">IF(IF($K$1&lt;&gt;'GMPP Return'!$F$25,HLOOKUP('GMPP Return'!$C$25,'[5]1617-Q3'!$B$1:$HA$1000,B692,FALSE),INDIRECT("'" &amp; $C$1 &amp; "'!" &amp; C692))="","",IF($K$1&lt;&gt;'GMPP Return'!$F$25,HLOOKUP('GMPP Return'!$C$25,'[5]1617-Q3'!$B$1:$HA$1000,B692,FALSE),INDIRECT("'" &amp; $C$1 &amp; "'!" &amp; C692)))</f>
        <v>0</v>
      </c>
      <c r="L692" s="542" t="s">
        <v>2844</v>
      </c>
      <c r="M692" s="561"/>
      <c r="N692" s="892" t="e">
        <f t="shared" ca="1" si="12"/>
        <v>#N/A</v>
      </c>
    </row>
    <row r="693" spans="1:14" x14ac:dyDescent="0.25">
      <c r="A693" s="274" t="s">
        <v>1124</v>
      </c>
      <c r="B693" s="166">
        <v>661</v>
      </c>
      <c r="C693" s="166" t="s">
        <v>1785</v>
      </c>
      <c r="D693" s="165"/>
      <c r="E693" s="165"/>
      <c r="F693" s="165"/>
      <c r="G693" s="475"/>
      <c r="H693" s="274" t="s">
        <v>1134</v>
      </c>
      <c r="I693" s="1092" t="e">
        <f ca="1">IF(IF($I$1&lt;&gt;'GMPP Return'!$F$25,HLOOKUP('GMPP Return'!$C$25,'[5]1617-Q1'!$B$1:$HA$1000,B693,FALSE),INDIRECT("'" &amp; $C$1 &amp; "'!" &amp; C693))="","",IF($I$1&lt;&gt;'GMPP Return'!$F$25,HLOOKUP('GMPP Return'!$C$25,'[5]1617-Q1'!$B$1:$HA$1000,B693,FALSE),INDIRECT("'" &amp; $C$1 &amp; "'!" &amp; C693)))</f>
        <v>#N/A</v>
      </c>
      <c r="J693" s="1092" t="e">
        <f ca="1">IF(IF($J$1&lt;&gt;'GMPP Return'!$F$25,HLOOKUP('GMPP Return'!$C$25,'[5]1617-Q2'!$B$1:$HA$1000,B693,FALSE),INDIRECT("'" &amp; $C$1 &amp; "'!" &amp; C693))="","",IF($J$1&lt;&gt;'GMPP Return'!$F$25,HLOOKUP('GMPP Return'!$C$25,'[5]1617-Q2'!$B$1:$HA$1000,B693,FALSE),INDIRECT("'" &amp; $C$1 &amp; "'!" &amp; C693)))</f>
        <v>#N/A</v>
      </c>
      <c r="K693" s="541">
        <f ca="1">IF(IF($K$1&lt;&gt;'GMPP Return'!$F$25,HLOOKUP('GMPP Return'!$C$25,'[5]1617-Q3'!$B$1:$HA$1000,B693,FALSE),INDIRECT("'" &amp; $C$1 &amp; "'!" &amp; C693))="","",IF($K$1&lt;&gt;'GMPP Return'!$F$25,HLOOKUP('GMPP Return'!$C$25,'[5]1617-Q3'!$B$1:$HA$1000,B693,FALSE),INDIRECT("'" &amp; $C$1 &amp; "'!" &amp; C693)))</f>
        <v>0</v>
      </c>
      <c r="L693" s="542" t="s">
        <v>2845</v>
      </c>
      <c r="M693" s="561"/>
      <c r="N693" s="892" t="e">
        <f t="shared" ca="1" si="12"/>
        <v>#N/A</v>
      </c>
    </row>
    <row r="694" spans="1:14" x14ac:dyDescent="0.25">
      <c r="A694" s="273" t="s">
        <v>1125</v>
      </c>
      <c r="B694" s="166">
        <v>662</v>
      </c>
      <c r="C694" s="166" t="s">
        <v>1786</v>
      </c>
      <c r="D694" s="165"/>
      <c r="E694" s="165"/>
      <c r="F694" s="165"/>
      <c r="G694" s="475"/>
      <c r="H694" s="274" t="s">
        <v>1955</v>
      </c>
      <c r="I694" s="1092" t="e">
        <f ca="1">IF(IF($I$1&lt;&gt;'GMPP Return'!$F$25,HLOOKUP('GMPP Return'!$C$25,'[5]1617-Q1'!$B$1:$HA$1000,B694,FALSE),INDIRECT("'" &amp; $C$1 &amp; "'!" &amp; C694))="","",IF($I$1&lt;&gt;'GMPP Return'!$F$25,HLOOKUP('GMPP Return'!$C$25,'[5]1617-Q1'!$B$1:$HA$1000,B694,FALSE),INDIRECT("'" &amp; $C$1 &amp; "'!" &amp; C694)))</f>
        <v>#N/A</v>
      </c>
      <c r="J694" s="1092" t="e">
        <f ca="1">IF(IF($J$1&lt;&gt;'GMPP Return'!$F$25,HLOOKUP('GMPP Return'!$C$25,'[5]1617-Q2'!$B$1:$HA$1000,B694,FALSE),INDIRECT("'" &amp; $C$1 &amp; "'!" &amp; C694))="","",IF($J$1&lt;&gt;'GMPP Return'!$F$25,HLOOKUP('GMPP Return'!$C$25,'[5]1617-Q2'!$B$1:$HA$1000,B694,FALSE),INDIRECT("'" &amp; $C$1 &amp; "'!" &amp; C694)))</f>
        <v>#N/A</v>
      </c>
      <c r="K694" s="541">
        <f ca="1">IF(IF($K$1&lt;&gt;'GMPP Return'!$F$25,HLOOKUP('GMPP Return'!$C$25,'[5]1617-Q3'!$B$1:$HA$1000,B694,FALSE),INDIRECT("'" &amp; $C$1 &amp; "'!" &amp; C694))="","",IF($K$1&lt;&gt;'GMPP Return'!$F$25,HLOOKUP('GMPP Return'!$C$25,'[5]1617-Q3'!$B$1:$HA$1000,B694,FALSE),INDIRECT("'" &amp; $C$1 &amp; "'!" &amp; C694)))</f>
        <v>0</v>
      </c>
      <c r="L694" s="542" t="s">
        <v>2846</v>
      </c>
      <c r="M694" s="561"/>
      <c r="N694" s="892" t="e">
        <f t="shared" ca="1" si="12"/>
        <v>#N/A</v>
      </c>
    </row>
    <row r="695" spans="1:14" x14ac:dyDescent="0.25">
      <c r="A695" s="273" t="s">
        <v>1126</v>
      </c>
      <c r="B695" s="166">
        <v>663</v>
      </c>
      <c r="C695" s="166" t="s">
        <v>1787</v>
      </c>
      <c r="D695" s="165"/>
      <c r="E695" s="165"/>
      <c r="F695" s="165"/>
      <c r="G695" s="475"/>
      <c r="H695" s="274" t="s">
        <v>1956</v>
      </c>
      <c r="I695" s="1092" t="e">
        <f ca="1">IF(IF($I$1&lt;&gt;'GMPP Return'!$F$25,HLOOKUP('GMPP Return'!$C$25,'[5]1617-Q1'!$B$1:$HA$1000,B695,FALSE),INDIRECT("'" &amp; $C$1 &amp; "'!" &amp; C695))="","",IF($I$1&lt;&gt;'GMPP Return'!$F$25,HLOOKUP('GMPP Return'!$C$25,'[5]1617-Q1'!$B$1:$HA$1000,B695,FALSE),INDIRECT("'" &amp; $C$1 &amp; "'!" &amp; C695)))</f>
        <v>#N/A</v>
      </c>
      <c r="J695" s="1092" t="e">
        <f ca="1">IF(IF($J$1&lt;&gt;'GMPP Return'!$F$25,HLOOKUP('GMPP Return'!$C$25,'[5]1617-Q2'!$B$1:$HA$1000,B695,FALSE),INDIRECT("'" &amp; $C$1 &amp; "'!" &amp; C695))="","",IF($J$1&lt;&gt;'GMPP Return'!$F$25,HLOOKUP('GMPP Return'!$C$25,'[5]1617-Q2'!$B$1:$HA$1000,B695,FALSE),INDIRECT("'" &amp; $C$1 &amp; "'!" &amp; C695)))</f>
        <v>#N/A</v>
      </c>
      <c r="K695" s="541">
        <f ca="1">IF(IF($K$1&lt;&gt;'GMPP Return'!$F$25,HLOOKUP('GMPP Return'!$C$25,'[5]1617-Q3'!$B$1:$HA$1000,B695,FALSE),INDIRECT("'" &amp; $C$1 &amp; "'!" &amp; C695))="","",IF($K$1&lt;&gt;'GMPP Return'!$F$25,HLOOKUP('GMPP Return'!$C$25,'[5]1617-Q3'!$B$1:$HA$1000,B695,FALSE),INDIRECT("'" &amp; $C$1 &amp; "'!" &amp; C695)))</f>
        <v>0</v>
      </c>
      <c r="L695" s="542" t="s">
        <v>2847</v>
      </c>
      <c r="M695" s="561"/>
      <c r="N695" s="892" t="e">
        <f t="shared" ca="1" si="12"/>
        <v>#N/A</v>
      </c>
    </row>
    <row r="696" spans="1:14" hidden="1" x14ac:dyDescent="0.25">
      <c r="A696" s="273" t="s">
        <v>1127</v>
      </c>
      <c r="B696" s="166">
        <f>B695+1</f>
        <v>664</v>
      </c>
      <c r="C696" s="166" t="s">
        <v>1788</v>
      </c>
      <c r="D696" s="165"/>
      <c r="E696" s="165"/>
      <c r="F696" s="165"/>
      <c r="G696" s="475"/>
      <c r="H696" s="274"/>
      <c r="I696" s="1092" t="e">
        <f ca="1">IF(IF($I$1&lt;&gt;'GMPP Return'!$F$25,HLOOKUP('GMPP Return'!$C$25,'[5]1617-Q1'!$B$1:$HA$1000,B696,FALSE),INDIRECT("'" &amp; $C$1 &amp; "'!" &amp; C696))="","",IF($I$1&lt;&gt;'GMPP Return'!$F$25,HLOOKUP('GMPP Return'!$C$25,'[5]1617-Q1'!$B$1:$HA$1000,B696,FALSE),INDIRECT("'" &amp; $C$1 &amp; "'!" &amp; C696)))</f>
        <v>#N/A</v>
      </c>
      <c r="J696" s="1092"/>
      <c r="K696" s="541"/>
      <c r="L696" s="542"/>
      <c r="M696" s="561"/>
      <c r="N696" s="892" t="str">
        <f t="shared" si="12"/>
        <v/>
      </c>
    </row>
    <row r="697" spans="1:14" x14ac:dyDescent="0.25">
      <c r="A697" s="273"/>
      <c r="B697" s="166">
        <v>664</v>
      </c>
      <c r="C697" s="166" t="s">
        <v>2192</v>
      </c>
      <c r="D697" s="165"/>
      <c r="E697" s="165"/>
      <c r="F697" s="165"/>
      <c r="G697" s="475"/>
      <c r="H697" s="274" t="s">
        <v>2289</v>
      </c>
      <c r="I697" s="1092" t="e">
        <f ca="1">IF(IF($I$1&lt;&gt;'GMPP Return'!$F$25,HLOOKUP('GMPP Return'!$C$25,'[5]1617-Q1'!$B$1:$HA$1000,B697,FALSE),INDIRECT("'" &amp; $C$1 &amp; "'!" &amp; C697))="","",IF($I$1&lt;&gt;'GMPP Return'!$F$25,HLOOKUP('GMPP Return'!$C$25,'[5]1617-Q1'!$B$1:$HA$1000,B697,FALSE),INDIRECT("'" &amp; $C$1 &amp; "'!" &amp; C697)))</f>
        <v>#N/A</v>
      </c>
      <c r="J697" s="1092" t="e">
        <f ca="1">IF(IF($J$1&lt;&gt;'GMPP Return'!$F$25,HLOOKUP('GMPP Return'!$C$25,'[5]1617-Q2'!$B$1:$HA$1000,B697,FALSE),INDIRECT("'" &amp; $C$1 &amp; "'!" &amp; C697))="","",IF($J$1&lt;&gt;'GMPP Return'!$F$25,HLOOKUP('GMPP Return'!$C$25,'[5]1617-Q2'!$B$1:$HA$1000,B697,FALSE),INDIRECT("'" &amp; $C$1 &amp; "'!" &amp; C697)))</f>
        <v>#N/A</v>
      </c>
      <c r="K697" s="541">
        <f ca="1">IF(IF($K$1&lt;&gt;'GMPP Return'!$F$25,HLOOKUP('GMPP Return'!$C$25,'[5]1617-Q3'!$B$1:$HA$1000,B697,FALSE),INDIRECT("'" &amp; $C$1 &amp; "'!" &amp; C697))="","",IF($K$1&lt;&gt;'GMPP Return'!$F$25,HLOOKUP('GMPP Return'!$C$25,'[5]1617-Q3'!$B$1:$HA$1000,B697,FALSE),INDIRECT("'" &amp; $C$1 &amp; "'!" &amp; C697)))</f>
        <v>0</v>
      </c>
      <c r="L697" s="542" t="s">
        <v>2848</v>
      </c>
      <c r="M697" s="561"/>
      <c r="N697" s="892" t="e">
        <f t="shared" ca="1" si="12"/>
        <v>#N/A</v>
      </c>
    </row>
    <row r="698" spans="1:14" x14ac:dyDescent="0.25">
      <c r="A698" s="273" t="s">
        <v>1128</v>
      </c>
      <c r="B698" s="166">
        <v>665</v>
      </c>
      <c r="C698" s="166" t="s">
        <v>1789</v>
      </c>
      <c r="D698" s="165"/>
      <c r="E698" s="165"/>
      <c r="F698" s="165"/>
      <c r="G698" s="475"/>
      <c r="H698" s="274" t="s">
        <v>2176</v>
      </c>
      <c r="I698" s="1092" t="e">
        <f ca="1">IF(IF($I$1&lt;&gt;'GMPP Return'!$F$25,HLOOKUP('GMPP Return'!$C$25,'[5]1617-Q1'!$B$1:$HA$1000,B698,FALSE),INDIRECT("'" &amp; $C$1 &amp; "'!" &amp; C698))="","",IF($I$1&lt;&gt;'GMPP Return'!$F$25,HLOOKUP('GMPP Return'!$C$25,'[5]1617-Q1'!$B$1:$HA$1000,B698,FALSE),INDIRECT("'" &amp; $C$1 &amp; "'!" &amp; C698)))</f>
        <v>#N/A</v>
      </c>
      <c r="J698" s="1092" t="e">
        <f ca="1">IF(IF($J$1&lt;&gt;'GMPP Return'!$F$25,HLOOKUP('GMPP Return'!$C$25,'[5]1617-Q2'!$B$1:$HA$1000,B698,FALSE),INDIRECT("'" &amp; $C$1 &amp; "'!" &amp; C698))="","",IF($J$1&lt;&gt;'GMPP Return'!$F$25,HLOOKUP('GMPP Return'!$C$25,'[5]1617-Q2'!$B$1:$HA$1000,B698,FALSE),INDIRECT("'" &amp; $C$1 &amp; "'!" &amp; C698)))</f>
        <v>#N/A</v>
      </c>
      <c r="K698" s="541">
        <f ca="1">IF(IF($K$1&lt;&gt;'GMPP Return'!$F$25,HLOOKUP('GMPP Return'!$C$25,'[5]1617-Q3'!$B$1:$HA$1000,B698,FALSE),INDIRECT("'" &amp; $C$1 &amp; "'!" &amp; C698))="","",IF($K$1&lt;&gt;'GMPP Return'!$F$25,HLOOKUP('GMPP Return'!$C$25,'[5]1617-Q3'!$B$1:$HA$1000,B698,FALSE),INDIRECT("'" &amp; $C$1 &amp; "'!" &amp; C698)))</f>
        <v>0</v>
      </c>
      <c r="L698" s="542" t="s">
        <v>2849</v>
      </c>
      <c r="M698" s="561"/>
      <c r="N698" s="892" t="e">
        <f t="shared" ca="1" si="12"/>
        <v>#N/A</v>
      </c>
    </row>
    <row r="699" spans="1:14" x14ac:dyDescent="0.25">
      <c r="A699" s="273" t="s">
        <v>1129</v>
      </c>
      <c r="B699" s="166">
        <v>666</v>
      </c>
      <c r="C699" s="166" t="s">
        <v>1790</v>
      </c>
      <c r="D699" s="165"/>
      <c r="E699" s="165"/>
      <c r="F699" s="165"/>
      <c r="G699" s="475"/>
      <c r="H699" s="274" t="s">
        <v>1957</v>
      </c>
      <c r="I699" s="1092" t="e">
        <f ca="1">IF(IF($I$1&lt;&gt;'GMPP Return'!$F$25,HLOOKUP('GMPP Return'!$C$25,'[5]1617-Q1'!$B$1:$HA$1000,B699,FALSE),INDIRECT("'" &amp; $C$1 &amp; "'!" &amp; C699))="","",IF($I$1&lt;&gt;'GMPP Return'!$F$25,HLOOKUP('GMPP Return'!$C$25,'[5]1617-Q1'!$B$1:$HA$1000,B699,FALSE),INDIRECT("'" &amp; $C$1 &amp; "'!" &amp; C699)))</f>
        <v>#N/A</v>
      </c>
      <c r="J699" s="1092" t="e">
        <f ca="1">IF(IF($J$1&lt;&gt;'GMPP Return'!$F$25,HLOOKUP('GMPP Return'!$C$25,'[5]1617-Q2'!$B$1:$HA$1000,B699,FALSE),INDIRECT("'" &amp; $C$1 &amp; "'!" &amp; C699))="","",IF($J$1&lt;&gt;'GMPP Return'!$F$25,HLOOKUP('GMPP Return'!$C$25,'[5]1617-Q2'!$B$1:$HA$1000,B699,FALSE),INDIRECT("'" &amp; $C$1 &amp; "'!" &amp; C699)))</f>
        <v>#N/A</v>
      </c>
      <c r="K699" s="541">
        <f ca="1">IF(IF($K$1&lt;&gt;'GMPP Return'!$F$25,HLOOKUP('GMPP Return'!$C$25,'[5]1617-Q3'!$B$1:$HA$1000,B699,FALSE),INDIRECT("'" &amp; $C$1 &amp; "'!" &amp; C699))="","",IF($K$1&lt;&gt;'GMPP Return'!$F$25,HLOOKUP('GMPP Return'!$C$25,'[5]1617-Q3'!$B$1:$HA$1000,B699,FALSE),INDIRECT("'" &amp; $C$1 &amp; "'!" &amp; C699)))</f>
        <v>0</v>
      </c>
      <c r="L699" s="542" t="s">
        <v>2850</v>
      </c>
      <c r="M699" s="561"/>
      <c r="N699" s="892" t="e">
        <f t="shared" ca="1" si="12"/>
        <v>#N/A</v>
      </c>
    </row>
    <row r="700" spans="1:14" x14ac:dyDescent="0.25">
      <c r="A700" s="273" t="s">
        <v>1130</v>
      </c>
      <c r="B700" s="166">
        <v>667</v>
      </c>
      <c r="C700" s="166" t="s">
        <v>1791</v>
      </c>
      <c r="D700" s="165"/>
      <c r="E700" s="165"/>
      <c r="F700" s="165"/>
      <c r="G700" s="475"/>
      <c r="H700" s="274" t="s">
        <v>1958</v>
      </c>
      <c r="I700" s="1092" t="e">
        <f ca="1">IF(IF($I$1&lt;&gt;'GMPP Return'!$F$25,HLOOKUP('GMPP Return'!$C$25,'[5]1617-Q1'!$B$1:$HA$1000,B700,FALSE),INDIRECT("'" &amp; $C$1 &amp; "'!" &amp; C700))="","",IF($I$1&lt;&gt;'GMPP Return'!$F$25,HLOOKUP('GMPP Return'!$C$25,'[5]1617-Q1'!$B$1:$HA$1000,B700,FALSE),INDIRECT("'" &amp; $C$1 &amp; "'!" &amp; C700)))</f>
        <v>#N/A</v>
      </c>
      <c r="J700" s="1092" t="e">
        <f ca="1">IF(IF($J$1&lt;&gt;'GMPP Return'!$F$25,HLOOKUP('GMPP Return'!$C$25,'[5]1617-Q2'!$B$1:$HA$1000,B700,FALSE),INDIRECT("'" &amp; $C$1 &amp; "'!" &amp; C700))="","",IF($J$1&lt;&gt;'GMPP Return'!$F$25,HLOOKUP('GMPP Return'!$C$25,'[5]1617-Q2'!$B$1:$HA$1000,B700,FALSE),INDIRECT("'" &amp; $C$1 &amp; "'!" &amp; C700)))</f>
        <v>#N/A</v>
      </c>
      <c r="K700" s="541">
        <f ca="1">IF(IF($K$1&lt;&gt;'GMPP Return'!$F$25,HLOOKUP('GMPP Return'!$C$25,'[5]1617-Q3'!$B$1:$HA$1000,B700,FALSE),INDIRECT("'" &amp; $C$1 &amp; "'!" &amp; C700))="","",IF($K$1&lt;&gt;'GMPP Return'!$F$25,HLOOKUP('GMPP Return'!$C$25,'[5]1617-Q3'!$B$1:$HA$1000,B700,FALSE),INDIRECT("'" &amp; $C$1 &amp; "'!" &amp; C700)))</f>
        <v>0</v>
      </c>
      <c r="L700" s="542" t="s">
        <v>2851</v>
      </c>
      <c r="M700" s="561"/>
      <c r="N700" s="892" t="e">
        <f t="shared" ca="1" si="12"/>
        <v>#N/A</v>
      </c>
    </row>
    <row r="701" spans="1:14" x14ac:dyDescent="0.25">
      <c r="A701" s="273" t="s">
        <v>1131</v>
      </c>
      <c r="B701" s="166">
        <v>668</v>
      </c>
      <c r="C701" s="166" t="s">
        <v>1792</v>
      </c>
      <c r="D701" s="165"/>
      <c r="E701" s="165"/>
      <c r="F701" s="165"/>
      <c r="G701" s="475"/>
      <c r="H701" s="274" t="s">
        <v>1959</v>
      </c>
      <c r="I701" s="1092" t="e">
        <f ca="1">IF(IF($I$1&lt;&gt;'GMPP Return'!$F$25,HLOOKUP('GMPP Return'!$C$25,'[5]1617-Q1'!$B$1:$HA$1000,B701,FALSE),INDIRECT("'" &amp; $C$1 &amp; "'!" &amp; C701))="","",IF($I$1&lt;&gt;'GMPP Return'!$F$25,HLOOKUP('GMPP Return'!$C$25,'[5]1617-Q1'!$B$1:$HA$1000,B701,FALSE),INDIRECT("'" &amp; $C$1 &amp; "'!" &amp; C701)))</f>
        <v>#N/A</v>
      </c>
      <c r="J701" s="1092" t="e">
        <f ca="1">IF(IF($J$1&lt;&gt;'GMPP Return'!$F$25,HLOOKUP('GMPP Return'!$C$25,'[5]1617-Q2'!$B$1:$HA$1000,B701,FALSE),INDIRECT("'" &amp; $C$1 &amp; "'!" &amp; C701))="","",IF($J$1&lt;&gt;'GMPP Return'!$F$25,HLOOKUP('GMPP Return'!$C$25,'[5]1617-Q2'!$B$1:$HA$1000,B701,FALSE),INDIRECT("'" &amp; $C$1 &amp; "'!" &amp; C701)))</f>
        <v>#N/A</v>
      </c>
      <c r="K701" s="541">
        <f ca="1">IF(IF($K$1&lt;&gt;'GMPP Return'!$F$25,HLOOKUP('GMPP Return'!$C$25,'[5]1617-Q3'!$B$1:$HA$1000,B701,FALSE),INDIRECT("'" &amp; $C$1 &amp; "'!" &amp; C701))="","",IF($K$1&lt;&gt;'GMPP Return'!$F$25,HLOOKUP('GMPP Return'!$C$25,'[5]1617-Q3'!$B$1:$HA$1000,B701,FALSE),INDIRECT("'" &amp; $C$1 &amp; "'!" &amp; C701)))</f>
        <v>0</v>
      </c>
      <c r="L701" s="542" t="s">
        <v>2852</v>
      </c>
      <c r="M701" s="561"/>
      <c r="N701" s="892" t="e">
        <f t="shared" ca="1" si="12"/>
        <v>#N/A</v>
      </c>
    </row>
    <row r="702" spans="1:14" hidden="1" x14ac:dyDescent="0.25">
      <c r="A702" s="273" t="s">
        <v>1132</v>
      </c>
      <c r="B702" s="166">
        <f>B701+1</f>
        <v>669</v>
      </c>
      <c r="C702" s="166" t="s">
        <v>1793</v>
      </c>
      <c r="D702" s="165"/>
      <c r="E702" s="165"/>
      <c r="F702" s="165"/>
      <c r="G702" s="475"/>
      <c r="H702" s="274"/>
      <c r="I702" s="1092" t="e">
        <f ca="1">IF(IF($I$1&lt;&gt;'GMPP Return'!$F$25,HLOOKUP('GMPP Return'!$C$25,'[5]1617-Q1'!$B$1:$HA$1000,B702,FALSE),INDIRECT("'" &amp; $C$1 &amp; "'!" &amp; C702))="","",IF($I$1&lt;&gt;'GMPP Return'!$F$25,HLOOKUP('GMPP Return'!$C$25,'[5]1617-Q1'!$B$1:$HA$1000,B702,FALSE),INDIRECT("'" &amp; $C$1 &amp; "'!" &amp; C702)))</f>
        <v>#N/A</v>
      </c>
      <c r="J702" s="1092"/>
      <c r="K702" s="541"/>
      <c r="L702" s="542"/>
      <c r="M702" s="561"/>
      <c r="N702" s="892" t="str">
        <f t="shared" si="12"/>
        <v/>
      </c>
    </row>
    <row r="703" spans="1:14" x14ac:dyDescent="0.25">
      <c r="A703" s="273"/>
      <c r="B703" s="166">
        <v>669</v>
      </c>
      <c r="C703" s="166" t="s">
        <v>2193</v>
      </c>
      <c r="D703" s="165"/>
      <c r="E703" s="165"/>
      <c r="F703" s="165"/>
      <c r="G703" s="475"/>
      <c r="H703" s="274" t="s">
        <v>2294</v>
      </c>
      <c r="I703" s="1092" t="e">
        <f ca="1">IF(IF($I$1&lt;&gt;'GMPP Return'!$F$25,HLOOKUP('GMPP Return'!$C$25,'[5]1617-Q1'!$B$1:$HA$1000,B703,FALSE),INDIRECT("'" &amp; $C$1 &amp; "'!" &amp; C703))="","",IF($I$1&lt;&gt;'GMPP Return'!$F$25,HLOOKUP('GMPP Return'!$C$25,'[5]1617-Q1'!$B$1:$HA$1000,B703,FALSE),INDIRECT("'" &amp; $C$1 &amp; "'!" &amp; C703)))</f>
        <v>#N/A</v>
      </c>
      <c r="J703" s="1092" t="e">
        <f ca="1">IF(IF($J$1&lt;&gt;'GMPP Return'!$F$25,HLOOKUP('GMPP Return'!$C$25,'[5]1617-Q2'!$B$1:$HA$1000,B703,FALSE),INDIRECT("'" &amp; $C$1 &amp; "'!" &amp; C703))="","",IF($J$1&lt;&gt;'GMPP Return'!$F$25,HLOOKUP('GMPP Return'!$C$25,'[5]1617-Q2'!$B$1:$HA$1000,B703,FALSE),INDIRECT("'" &amp; $C$1 &amp; "'!" &amp; C703)))</f>
        <v>#N/A</v>
      </c>
      <c r="K703" s="541">
        <f ca="1">IF(IF($K$1&lt;&gt;'GMPP Return'!$F$25,HLOOKUP('GMPP Return'!$C$25,'[5]1617-Q3'!$B$1:$HA$1000,B703,FALSE),INDIRECT("'" &amp; $C$1 &amp; "'!" &amp; C703))="","",IF($K$1&lt;&gt;'GMPP Return'!$F$25,HLOOKUP('GMPP Return'!$C$25,'[5]1617-Q3'!$B$1:$HA$1000,B703,FALSE),INDIRECT("'" &amp; $C$1 &amp; "'!" &amp; C703)))</f>
        <v>0</v>
      </c>
      <c r="L703" s="542" t="s">
        <v>2853</v>
      </c>
      <c r="M703" s="561"/>
      <c r="N703" s="892" t="e">
        <f t="shared" ca="1" si="12"/>
        <v>#N/A</v>
      </c>
    </row>
    <row r="704" spans="1:14" x14ac:dyDescent="0.25">
      <c r="A704" s="273" t="s">
        <v>1133</v>
      </c>
      <c r="B704" s="166">
        <v>670</v>
      </c>
      <c r="C704" s="166" t="s">
        <v>1794</v>
      </c>
      <c r="D704" s="165"/>
      <c r="E704" s="165"/>
      <c r="F704" s="165"/>
      <c r="G704" s="475"/>
      <c r="H704" s="274" t="s">
        <v>2177</v>
      </c>
      <c r="I704" s="1092" t="e">
        <f ca="1">IF(IF($I$1&lt;&gt;'GMPP Return'!$F$25,HLOOKUP('GMPP Return'!$C$25,'[5]1617-Q1'!$B$1:$HA$1000,B704,FALSE),INDIRECT("'" &amp; $C$1 &amp; "'!" &amp; C704))="","",IF($I$1&lt;&gt;'GMPP Return'!$F$25,HLOOKUP('GMPP Return'!$C$25,'[5]1617-Q1'!$B$1:$HA$1000,B704,FALSE),INDIRECT("'" &amp; $C$1 &amp; "'!" &amp; C704)))</f>
        <v>#N/A</v>
      </c>
      <c r="J704" s="1092" t="e">
        <f ca="1">IF(IF($J$1&lt;&gt;'GMPP Return'!$F$25,HLOOKUP('GMPP Return'!$C$25,'[5]1617-Q2'!$B$1:$HA$1000,B704,FALSE),INDIRECT("'" &amp; $C$1 &amp; "'!" &amp; C704))="","",IF($J$1&lt;&gt;'GMPP Return'!$F$25,HLOOKUP('GMPP Return'!$C$25,'[5]1617-Q2'!$B$1:$HA$1000,B704,FALSE),INDIRECT("'" &amp; $C$1 &amp; "'!" &amp; C704)))</f>
        <v>#N/A</v>
      </c>
      <c r="K704" s="541">
        <f ca="1">IF(IF($K$1&lt;&gt;'GMPP Return'!$F$25,HLOOKUP('GMPP Return'!$C$25,'[5]1617-Q3'!$B$1:$HA$1000,B704,FALSE),INDIRECT("'" &amp; $C$1 &amp; "'!" &amp; C704))="","",IF($K$1&lt;&gt;'GMPP Return'!$F$25,HLOOKUP('GMPP Return'!$C$25,'[5]1617-Q3'!$B$1:$HA$1000,B704,FALSE),INDIRECT("'" &amp; $C$1 &amp; "'!" &amp; C704)))</f>
        <v>0</v>
      </c>
      <c r="L704" s="542" t="s">
        <v>2854</v>
      </c>
      <c r="M704" s="561"/>
      <c r="N704" s="892" t="e">
        <f t="shared" ca="1" si="12"/>
        <v>#N/A</v>
      </c>
    </row>
    <row r="705" spans="1:14" x14ac:dyDescent="0.25">
      <c r="A705" s="273" t="s">
        <v>1134</v>
      </c>
      <c r="B705" s="166">
        <v>671</v>
      </c>
      <c r="C705" s="166" t="s">
        <v>1795</v>
      </c>
      <c r="D705" s="165"/>
      <c r="E705" s="165"/>
      <c r="F705" s="165"/>
      <c r="G705" s="475"/>
      <c r="H705" s="274" t="s">
        <v>1960</v>
      </c>
      <c r="I705" s="1092" t="e">
        <f ca="1">IF(IF($I$1&lt;&gt;'GMPP Return'!$F$25,HLOOKUP('GMPP Return'!$C$25,'[5]1617-Q1'!$B$1:$HA$1000,B705,FALSE),INDIRECT("'" &amp; $C$1 &amp; "'!" &amp; C705))="","",IF($I$1&lt;&gt;'GMPP Return'!$F$25,HLOOKUP('GMPP Return'!$C$25,'[5]1617-Q1'!$B$1:$HA$1000,B705,FALSE),INDIRECT("'" &amp; $C$1 &amp; "'!" &amp; C705)))</f>
        <v>#N/A</v>
      </c>
      <c r="J705" s="1092" t="e">
        <f ca="1">IF(IF($J$1&lt;&gt;'GMPP Return'!$F$25,HLOOKUP('GMPP Return'!$C$25,'[5]1617-Q2'!$B$1:$HA$1000,B705,FALSE),INDIRECT("'" &amp; $C$1 &amp; "'!" &amp; C705))="","",IF($J$1&lt;&gt;'GMPP Return'!$F$25,HLOOKUP('GMPP Return'!$C$25,'[5]1617-Q2'!$B$1:$HA$1000,B705,FALSE),INDIRECT("'" &amp; $C$1 &amp; "'!" &amp; C705)))</f>
        <v>#N/A</v>
      </c>
      <c r="K705" s="541">
        <f ca="1">IF(IF($K$1&lt;&gt;'GMPP Return'!$F$25,HLOOKUP('GMPP Return'!$C$25,'[5]1617-Q3'!$B$1:$HA$1000,B705,FALSE),INDIRECT("'" &amp; $C$1 &amp; "'!" &amp; C705))="","",IF($K$1&lt;&gt;'GMPP Return'!$F$25,HLOOKUP('GMPP Return'!$C$25,'[5]1617-Q3'!$B$1:$HA$1000,B705,FALSE),INDIRECT("'" &amp; $C$1 &amp; "'!" &amp; C705)))</f>
        <v>0</v>
      </c>
      <c r="L705" s="542" t="s">
        <v>2855</v>
      </c>
      <c r="M705" s="561"/>
      <c r="N705" s="892" t="e">
        <f t="shared" ca="1" si="12"/>
        <v>#N/A</v>
      </c>
    </row>
    <row r="706" spans="1:14" x14ac:dyDescent="0.25">
      <c r="A706" s="274" t="s">
        <v>1135</v>
      </c>
      <c r="B706" s="166">
        <v>672</v>
      </c>
      <c r="C706" s="166" t="s">
        <v>1796</v>
      </c>
      <c r="D706" s="165"/>
      <c r="E706" s="165"/>
      <c r="F706" s="165"/>
      <c r="G706" s="475"/>
      <c r="H706" s="274" t="s">
        <v>1135</v>
      </c>
      <c r="I706" s="1092" t="e">
        <f ca="1">IF(IF($I$1&lt;&gt;'GMPP Return'!$F$25,HLOOKUP('GMPP Return'!$C$25,'[5]1617-Q1'!$B$1:$HA$1000,B706,FALSE),INDIRECT("'" &amp; $C$1 &amp; "'!" &amp; C706))="","",IF($I$1&lt;&gt;'GMPP Return'!$F$25,HLOOKUP('GMPP Return'!$C$25,'[5]1617-Q1'!$B$1:$HA$1000,B706,FALSE),INDIRECT("'" &amp; $C$1 &amp; "'!" &amp; C706)))</f>
        <v>#N/A</v>
      </c>
      <c r="J706" s="1092" t="e">
        <f ca="1">IF(IF($J$1&lt;&gt;'GMPP Return'!$F$25,HLOOKUP('GMPP Return'!$C$25,'[5]1617-Q2'!$B$1:$HA$1000,B706,FALSE),INDIRECT("'" &amp; $C$1 &amp; "'!" &amp; C706))="","",IF($J$1&lt;&gt;'GMPP Return'!$F$25,HLOOKUP('GMPP Return'!$C$25,'[5]1617-Q2'!$B$1:$HA$1000,B706,FALSE),INDIRECT("'" &amp; $C$1 &amp; "'!" &amp; C706)))</f>
        <v>#N/A</v>
      </c>
      <c r="K706" s="541">
        <f ca="1">IF(IF($K$1&lt;&gt;'GMPP Return'!$F$25,HLOOKUP('GMPP Return'!$C$25,'[5]1617-Q3'!$B$1:$HA$1000,B706,FALSE),INDIRECT("'" &amp; $C$1 &amp; "'!" &amp; C706))="","",IF($K$1&lt;&gt;'GMPP Return'!$F$25,HLOOKUP('GMPP Return'!$C$25,'[5]1617-Q3'!$B$1:$HA$1000,B706,FALSE),INDIRECT("'" &amp; $C$1 &amp; "'!" &amp; C706)))</f>
        <v>0</v>
      </c>
      <c r="L706" s="542" t="s">
        <v>2856</v>
      </c>
      <c r="M706" s="561"/>
      <c r="N706" s="892" t="e">
        <f t="shared" ca="1" si="12"/>
        <v>#N/A</v>
      </c>
    </row>
    <row r="707" spans="1:14" x14ac:dyDescent="0.25">
      <c r="A707" s="274" t="s">
        <v>1136</v>
      </c>
      <c r="B707" s="166">
        <v>673</v>
      </c>
      <c r="C707" s="166" t="s">
        <v>1797</v>
      </c>
      <c r="D707" s="165"/>
      <c r="E707" s="165"/>
      <c r="F707" s="165"/>
      <c r="G707" s="475"/>
      <c r="H707" s="274" t="s">
        <v>1136</v>
      </c>
      <c r="I707" s="1092" t="e">
        <f ca="1">IF(IF($I$1&lt;&gt;'GMPP Return'!$F$25,HLOOKUP('GMPP Return'!$C$25,'[5]1617-Q1'!$B$1:$HA$1000,B707,FALSE),INDIRECT("'" &amp; $C$1 &amp; "'!" &amp; C707))="","",IF($I$1&lt;&gt;'GMPP Return'!$F$25,HLOOKUP('GMPP Return'!$C$25,'[5]1617-Q1'!$B$1:$HA$1000,B707,FALSE),INDIRECT("'" &amp; $C$1 &amp; "'!" &amp; C707)))</f>
        <v>#N/A</v>
      </c>
      <c r="J707" s="1092" t="e">
        <f ca="1">IF(IF($J$1&lt;&gt;'GMPP Return'!$F$25,HLOOKUP('GMPP Return'!$C$25,'[5]1617-Q2'!$B$1:$HA$1000,B707,FALSE),INDIRECT("'" &amp; $C$1 &amp; "'!" &amp; C707))="","",IF($J$1&lt;&gt;'GMPP Return'!$F$25,HLOOKUP('GMPP Return'!$C$25,'[5]1617-Q2'!$B$1:$HA$1000,B707,FALSE),INDIRECT("'" &amp; $C$1 &amp; "'!" &amp; C707)))</f>
        <v>#N/A</v>
      </c>
      <c r="K707" s="541">
        <f ca="1">IF(IF($K$1&lt;&gt;'GMPP Return'!$F$25,HLOOKUP('GMPP Return'!$C$25,'[5]1617-Q3'!$B$1:$HA$1000,B707,FALSE),INDIRECT("'" &amp; $C$1 &amp; "'!" &amp; C707))="","",IF($K$1&lt;&gt;'GMPP Return'!$F$25,HLOOKUP('GMPP Return'!$C$25,'[5]1617-Q3'!$B$1:$HA$1000,B707,FALSE),INDIRECT("'" &amp; $C$1 &amp; "'!" &amp; C707)))</f>
        <v>0</v>
      </c>
      <c r="L707" s="542" t="s">
        <v>2857</v>
      </c>
      <c r="M707" s="561"/>
      <c r="N707" s="892" t="e">
        <f t="shared" ca="1" si="12"/>
        <v>#N/A</v>
      </c>
    </row>
    <row r="708" spans="1:14" hidden="1" x14ac:dyDescent="0.25">
      <c r="A708" s="274" t="s">
        <v>1137</v>
      </c>
      <c r="B708" s="166">
        <f>B707+1</f>
        <v>674</v>
      </c>
      <c r="C708" s="166" t="s">
        <v>1798</v>
      </c>
      <c r="D708" s="165"/>
      <c r="E708" s="165"/>
      <c r="F708" s="165"/>
      <c r="G708" s="475"/>
      <c r="H708" s="274"/>
      <c r="I708" s="1092" t="e">
        <f ca="1">IF(IF($I$1&lt;&gt;'GMPP Return'!$F$25,HLOOKUP('GMPP Return'!$C$25,'[5]1617-Q1'!$B$1:$HA$1000,B708,FALSE),INDIRECT("'" &amp; $C$1 &amp; "'!" &amp; C708))="","",IF($I$1&lt;&gt;'GMPP Return'!$F$25,HLOOKUP('GMPP Return'!$C$25,'[5]1617-Q1'!$B$1:$HA$1000,B708,FALSE),INDIRECT("'" &amp; $C$1 &amp; "'!" &amp; C708)))</f>
        <v>#N/A</v>
      </c>
      <c r="J708" s="1092"/>
      <c r="K708" s="541"/>
      <c r="L708" s="542"/>
      <c r="M708" s="561"/>
      <c r="N708" s="892" t="str">
        <f t="shared" si="12"/>
        <v/>
      </c>
    </row>
    <row r="709" spans="1:14" x14ac:dyDescent="0.25">
      <c r="A709" s="274"/>
      <c r="B709" s="166">
        <v>674</v>
      </c>
      <c r="C709" s="166" t="s">
        <v>2194</v>
      </c>
      <c r="D709" s="165"/>
      <c r="E709" s="165"/>
      <c r="F709" s="165"/>
      <c r="G709" s="475"/>
      <c r="H709" s="274" t="s">
        <v>2290</v>
      </c>
      <c r="I709" s="1092" t="e">
        <f ca="1">IF(IF($I$1&lt;&gt;'GMPP Return'!$F$25,HLOOKUP('GMPP Return'!$C$25,'[5]1617-Q1'!$B$1:$HA$1000,B709,FALSE),INDIRECT("'" &amp; $C$1 &amp; "'!" &amp; C709))="","",IF($I$1&lt;&gt;'GMPP Return'!$F$25,HLOOKUP('GMPP Return'!$C$25,'[5]1617-Q1'!$B$1:$HA$1000,B709,FALSE),INDIRECT("'" &amp; $C$1 &amp; "'!" &amp; C709)))</f>
        <v>#N/A</v>
      </c>
      <c r="J709" s="1092" t="e">
        <f ca="1">IF(IF($J$1&lt;&gt;'GMPP Return'!$F$25,HLOOKUP('GMPP Return'!$C$25,'[5]1617-Q2'!$B$1:$HA$1000,B709,FALSE),INDIRECT("'" &amp; $C$1 &amp; "'!" &amp; C709))="","",IF($J$1&lt;&gt;'GMPP Return'!$F$25,HLOOKUP('GMPP Return'!$C$25,'[5]1617-Q2'!$B$1:$HA$1000,B709,FALSE),INDIRECT("'" &amp; $C$1 &amp; "'!" &amp; C709)))</f>
        <v>#N/A</v>
      </c>
      <c r="K709" s="541">
        <f ca="1">IF(IF($K$1&lt;&gt;'GMPP Return'!$F$25,HLOOKUP('GMPP Return'!$C$25,'[5]1617-Q3'!$B$1:$HA$1000,B709,FALSE),INDIRECT("'" &amp; $C$1 &amp; "'!" &amp; C709))="","",IF($K$1&lt;&gt;'GMPP Return'!$F$25,HLOOKUP('GMPP Return'!$C$25,'[5]1617-Q3'!$B$1:$HA$1000,B709,FALSE),INDIRECT("'" &amp; $C$1 &amp; "'!" &amp; C709)))</f>
        <v>0</v>
      </c>
      <c r="L709" s="542" t="s">
        <v>2858</v>
      </c>
      <c r="M709" s="561"/>
      <c r="N709" s="892" t="e">
        <f t="shared" ca="1" si="12"/>
        <v>#N/A</v>
      </c>
    </row>
    <row r="710" spans="1:14" x14ac:dyDescent="0.25">
      <c r="A710" s="274" t="s">
        <v>1138</v>
      </c>
      <c r="B710" s="166">
        <v>675</v>
      </c>
      <c r="C710" s="166" t="s">
        <v>1799</v>
      </c>
      <c r="D710" s="165"/>
      <c r="E710" s="165"/>
      <c r="F710" s="165"/>
      <c r="G710" s="475"/>
      <c r="H710" s="274" t="s">
        <v>2178</v>
      </c>
      <c r="I710" s="1092" t="e">
        <f ca="1">IF(IF($I$1&lt;&gt;'GMPP Return'!$F$25,HLOOKUP('GMPP Return'!$C$25,'[5]1617-Q1'!$B$1:$HA$1000,B710,FALSE),INDIRECT("'" &amp; $C$1 &amp; "'!" &amp; C710))="","",IF($I$1&lt;&gt;'GMPP Return'!$F$25,HLOOKUP('GMPP Return'!$C$25,'[5]1617-Q1'!$B$1:$HA$1000,B710,FALSE),INDIRECT("'" &amp; $C$1 &amp; "'!" &amp; C710)))</f>
        <v>#N/A</v>
      </c>
      <c r="J710" s="1092" t="e">
        <f ca="1">IF(IF($J$1&lt;&gt;'GMPP Return'!$F$25,HLOOKUP('GMPP Return'!$C$25,'[5]1617-Q2'!$B$1:$HA$1000,B710,FALSE),INDIRECT("'" &amp; $C$1 &amp; "'!" &amp; C710))="","",IF($J$1&lt;&gt;'GMPP Return'!$F$25,HLOOKUP('GMPP Return'!$C$25,'[5]1617-Q2'!$B$1:$HA$1000,B710,FALSE),INDIRECT("'" &amp; $C$1 &amp; "'!" &amp; C710)))</f>
        <v>#N/A</v>
      </c>
      <c r="K710" s="541">
        <f ca="1">IF(IF($K$1&lt;&gt;'GMPP Return'!$F$25,HLOOKUP('GMPP Return'!$C$25,'[5]1617-Q3'!$B$1:$HA$1000,B710,FALSE),INDIRECT("'" &amp; $C$1 &amp; "'!" &amp; C710))="","",IF($K$1&lt;&gt;'GMPP Return'!$F$25,HLOOKUP('GMPP Return'!$C$25,'[5]1617-Q3'!$B$1:$HA$1000,B710,FALSE),INDIRECT("'" &amp; $C$1 &amp; "'!" &amp; C710)))</f>
        <v>0</v>
      </c>
      <c r="L710" s="542" t="s">
        <v>2859</v>
      </c>
      <c r="M710" s="561"/>
      <c r="N710" s="892" t="e">
        <f t="shared" ca="1" si="12"/>
        <v>#N/A</v>
      </c>
    </row>
    <row r="711" spans="1:14" x14ac:dyDescent="0.25">
      <c r="A711" s="274" t="s">
        <v>1139</v>
      </c>
      <c r="B711" s="166">
        <v>676</v>
      </c>
      <c r="C711" s="166" t="s">
        <v>1800</v>
      </c>
      <c r="D711" s="165"/>
      <c r="E711" s="165"/>
      <c r="F711" s="165"/>
      <c r="G711" s="475"/>
      <c r="H711" s="274" t="s">
        <v>1139</v>
      </c>
      <c r="I711" s="1092" t="e">
        <f ca="1">IF(IF($I$1&lt;&gt;'GMPP Return'!$F$25,HLOOKUP('GMPP Return'!$C$25,'[5]1617-Q1'!$B$1:$HA$1000,B711,FALSE),INDIRECT("'" &amp; $C$1 &amp; "'!" &amp; C711))="","",IF($I$1&lt;&gt;'GMPP Return'!$F$25,HLOOKUP('GMPP Return'!$C$25,'[5]1617-Q1'!$B$1:$HA$1000,B711,FALSE),INDIRECT("'" &amp; $C$1 &amp; "'!" &amp; C711)))</f>
        <v>#N/A</v>
      </c>
      <c r="J711" s="1092" t="e">
        <f ca="1">IF(IF($J$1&lt;&gt;'GMPP Return'!$F$25,HLOOKUP('GMPP Return'!$C$25,'[5]1617-Q2'!$B$1:$HA$1000,B711,FALSE),INDIRECT("'" &amp; $C$1 &amp; "'!" &amp; C711))="","",IF($J$1&lt;&gt;'GMPP Return'!$F$25,HLOOKUP('GMPP Return'!$C$25,'[5]1617-Q2'!$B$1:$HA$1000,B711,FALSE),INDIRECT("'" &amp; $C$1 &amp; "'!" &amp; C711)))</f>
        <v>#N/A</v>
      </c>
      <c r="K711" s="541">
        <f ca="1">IF(IF($K$1&lt;&gt;'GMPP Return'!$F$25,HLOOKUP('GMPP Return'!$C$25,'[5]1617-Q3'!$B$1:$HA$1000,B711,FALSE),INDIRECT("'" &amp; $C$1 &amp; "'!" &amp; C711))="","",IF($K$1&lt;&gt;'GMPP Return'!$F$25,HLOOKUP('GMPP Return'!$C$25,'[5]1617-Q3'!$B$1:$HA$1000,B711,FALSE),INDIRECT("'" &amp; $C$1 &amp; "'!" &amp; C711)))</f>
        <v>0</v>
      </c>
      <c r="L711" s="542" t="s">
        <v>2860</v>
      </c>
      <c r="M711" s="561"/>
      <c r="N711" s="892" t="e">
        <f t="shared" ca="1" si="12"/>
        <v>#N/A</v>
      </c>
    </row>
    <row r="712" spans="1:14" x14ac:dyDescent="0.25">
      <c r="A712" s="274" t="s">
        <v>1140</v>
      </c>
      <c r="B712" s="166">
        <v>677</v>
      </c>
      <c r="C712" s="166" t="s">
        <v>1801</v>
      </c>
      <c r="D712" s="165"/>
      <c r="E712" s="165"/>
      <c r="F712" s="165"/>
      <c r="G712" s="475"/>
      <c r="H712" s="274" t="s">
        <v>1140</v>
      </c>
      <c r="I712" s="1092" t="e">
        <f ca="1">IF(IF($I$1&lt;&gt;'GMPP Return'!$F$25,HLOOKUP('GMPP Return'!$C$25,'[5]1617-Q1'!$B$1:$HA$1000,B712,FALSE),INDIRECT("'" &amp; $C$1 &amp; "'!" &amp; C712))="","",IF($I$1&lt;&gt;'GMPP Return'!$F$25,HLOOKUP('GMPP Return'!$C$25,'[5]1617-Q1'!$B$1:$HA$1000,B712,FALSE),INDIRECT("'" &amp; $C$1 &amp; "'!" &amp; C712)))</f>
        <v>#N/A</v>
      </c>
      <c r="J712" s="1092" t="e">
        <f ca="1">IF(IF($J$1&lt;&gt;'GMPP Return'!$F$25,HLOOKUP('GMPP Return'!$C$25,'[5]1617-Q2'!$B$1:$HA$1000,B712,FALSE),INDIRECT("'" &amp; $C$1 &amp; "'!" &amp; C712))="","",IF($J$1&lt;&gt;'GMPP Return'!$F$25,HLOOKUP('GMPP Return'!$C$25,'[5]1617-Q2'!$B$1:$HA$1000,B712,FALSE),INDIRECT("'" &amp; $C$1 &amp; "'!" &amp; C712)))</f>
        <v>#N/A</v>
      </c>
      <c r="K712" s="541">
        <f ca="1">IF(IF($K$1&lt;&gt;'GMPP Return'!$F$25,HLOOKUP('GMPP Return'!$C$25,'[5]1617-Q3'!$B$1:$HA$1000,B712,FALSE),INDIRECT("'" &amp; $C$1 &amp; "'!" &amp; C712))="","",IF($K$1&lt;&gt;'GMPP Return'!$F$25,HLOOKUP('GMPP Return'!$C$25,'[5]1617-Q3'!$B$1:$HA$1000,B712,FALSE),INDIRECT("'" &amp; $C$1 &amp; "'!" &amp; C712)))</f>
        <v>0</v>
      </c>
      <c r="L712" s="542" t="s">
        <v>2861</v>
      </c>
      <c r="M712" s="561"/>
      <c r="N712" s="892" t="e">
        <f t="shared" ca="1" si="12"/>
        <v>#N/A</v>
      </c>
    </row>
    <row r="713" spans="1:14" x14ac:dyDescent="0.25">
      <c r="A713" s="274" t="s">
        <v>1141</v>
      </c>
      <c r="B713" s="166">
        <v>678</v>
      </c>
      <c r="C713" s="166" t="s">
        <v>1802</v>
      </c>
      <c r="D713" s="165"/>
      <c r="E713" s="165"/>
      <c r="F713" s="165"/>
      <c r="G713" s="475"/>
      <c r="H713" s="274" t="s">
        <v>1141</v>
      </c>
      <c r="I713" s="1092" t="e">
        <f ca="1">IF(IF($I$1&lt;&gt;'GMPP Return'!$F$25,HLOOKUP('GMPP Return'!$C$25,'[5]1617-Q1'!$B$1:$HA$1000,B713,FALSE),INDIRECT("'" &amp; $C$1 &amp; "'!" &amp; C713))="","",IF($I$1&lt;&gt;'GMPP Return'!$F$25,HLOOKUP('GMPP Return'!$C$25,'[5]1617-Q1'!$B$1:$HA$1000,B713,FALSE),INDIRECT("'" &amp; $C$1 &amp; "'!" &amp; C713)))</f>
        <v>#N/A</v>
      </c>
      <c r="J713" s="1092" t="e">
        <f ca="1">IF(IF($J$1&lt;&gt;'GMPP Return'!$F$25,HLOOKUP('GMPP Return'!$C$25,'[5]1617-Q2'!$B$1:$HA$1000,B713,FALSE),INDIRECT("'" &amp; $C$1 &amp; "'!" &amp; C713))="","",IF($J$1&lt;&gt;'GMPP Return'!$F$25,HLOOKUP('GMPP Return'!$C$25,'[5]1617-Q2'!$B$1:$HA$1000,B713,FALSE),INDIRECT("'" &amp; $C$1 &amp; "'!" &amp; C713)))</f>
        <v>#N/A</v>
      </c>
      <c r="K713" s="541">
        <f ca="1">IF(IF($K$1&lt;&gt;'GMPP Return'!$F$25,HLOOKUP('GMPP Return'!$C$25,'[5]1617-Q3'!$B$1:$HA$1000,B713,FALSE),INDIRECT("'" &amp; $C$1 &amp; "'!" &amp; C713))="","",IF($K$1&lt;&gt;'GMPP Return'!$F$25,HLOOKUP('GMPP Return'!$C$25,'[5]1617-Q3'!$B$1:$HA$1000,B713,FALSE),INDIRECT("'" &amp; $C$1 &amp; "'!" &amp; C713)))</f>
        <v>0</v>
      </c>
      <c r="L713" s="542" t="s">
        <v>2862</v>
      </c>
      <c r="M713" s="561"/>
      <c r="N713" s="892" t="e">
        <f t="shared" ca="1" si="12"/>
        <v>#N/A</v>
      </c>
    </row>
    <row r="714" spans="1:14" hidden="1" x14ac:dyDescent="0.25">
      <c r="A714" s="274" t="s">
        <v>1142</v>
      </c>
      <c r="B714" s="166">
        <f>B713+1</f>
        <v>679</v>
      </c>
      <c r="C714" s="166" t="s">
        <v>1803</v>
      </c>
      <c r="D714" s="165"/>
      <c r="E714" s="165"/>
      <c r="F714" s="165"/>
      <c r="G714" s="475"/>
      <c r="H714" s="274"/>
      <c r="I714" s="1092" t="e">
        <f ca="1">IF(IF($I$1&lt;&gt;'GMPP Return'!$F$25,HLOOKUP('GMPP Return'!$C$25,'[5]1617-Q1'!$B$1:$HA$1000,B714,FALSE),INDIRECT("'" &amp; $C$1 &amp; "'!" &amp; C714))="","",IF($I$1&lt;&gt;'GMPP Return'!$F$25,HLOOKUP('GMPP Return'!$C$25,'[5]1617-Q1'!$B$1:$HA$1000,B714,FALSE),INDIRECT("'" &amp; $C$1 &amp; "'!" &amp; C714)))</f>
        <v>#N/A</v>
      </c>
      <c r="J714" s="1092"/>
      <c r="K714" s="541"/>
      <c r="L714" s="542"/>
      <c r="M714" s="561"/>
      <c r="N714" s="892" t="str">
        <f t="shared" si="12"/>
        <v/>
      </c>
    </row>
    <row r="715" spans="1:14" x14ac:dyDescent="0.25">
      <c r="A715" s="274"/>
      <c r="B715" s="166">
        <v>679</v>
      </c>
      <c r="C715" s="166" t="s">
        <v>2195</v>
      </c>
      <c r="D715" s="165"/>
      <c r="E715" s="165"/>
      <c r="F715" s="165"/>
      <c r="G715" s="475"/>
      <c r="H715" s="274" t="s">
        <v>2291</v>
      </c>
      <c r="I715" s="1092" t="e">
        <f ca="1">IF(IF($I$1&lt;&gt;'GMPP Return'!$F$25,HLOOKUP('GMPP Return'!$C$25,'[5]1617-Q1'!$B$1:$HA$1000,B715,FALSE),INDIRECT("'" &amp; $C$1 &amp; "'!" &amp; C715))="","",IF($I$1&lt;&gt;'GMPP Return'!$F$25,HLOOKUP('GMPP Return'!$C$25,'[5]1617-Q1'!$B$1:$HA$1000,B715,FALSE),INDIRECT("'" &amp; $C$1 &amp; "'!" &amp; C715)))</f>
        <v>#N/A</v>
      </c>
      <c r="J715" s="1092" t="e">
        <f ca="1">IF(IF($J$1&lt;&gt;'GMPP Return'!$F$25,HLOOKUP('GMPP Return'!$C$25,'[5]1617-Q2'!$B$1:$HA$1000,B715,FALSE),INDIRECT("'" &amp; $C$1 &amp; "'!" &amp; C715))="","",IF($J$1&lt;&gt;'GMPP Return'!$F$25,HLOOKUP('GMPP Return'!$C$25,'[5]1617-Q2'!$B$1:$HA$1000,B715,FALSE),INDIRECT("'" &amp; $C$1 &amp; "'!" &amp; C715)))</f>
        <v>#N/A</v>
      </c>
      <c r="K715" s="541">
        <f ca="1">IF(IF($K$1&lt;&gt;'GMPP Return'!$F$25,HLOOKUP('GMPP Return'!$C$25,'[5]1617-Q3'!$B$1:$HA$1000,B715,FALSE),INDIRECT("'" &amp; $C$1 &amp; "'!" &amp; C715))="","",IF($K$1&lt;&gt;'GMPP Return'!$F$25,HLOOKUP('GMPP Return'!$C$25,'[5]1617-Q3'!$B$1:$HA$1000,B715,FALSE),INDIRECT("'" &amp; $C$1 &amp; "'!" &amp; C715)))</f>
        <v>0</v>
      </c>
      <c r="L715" s="542" t="s">
        <v>2863</v>
      </c>
      <c r="M715" s="561"/>
      <c r="N715" s="892" t="e">
        <f t="shared" ca="1" si="12"/>
        <v>#N/A</v>
      </c>
    </row>
    <row r="716" spans="1:14" x14ac:dyDescent="0.25">
      <c r="A716" s="274" t="s">
        <v>1143</v>
      </c>
      <c r="B716" s="166">
        <v>680</v>
      </c>
      <c r="C716" s="166" t="s">
        <v>1804</v>
      </c>
      <c r="D716" s="165"/>
      <c r="E716" s="165"/>
      <c r="F716" s="165"/>
      <c r="G716" s="475"/>
      <c r="H716" s="274" t="s">
        <v>2179</v>
      </c>
      <c r="I716" s="1092" t="e">
        <f ca="1">IF(IF($I$1&lt;&gt;'GMPP Return'!$F$25,HLOOKUP('GMPP Return'!$C$25,'[5]1617-Q1'!$B$1:$HA$1000,B716,FALSE),INDIRECT("'" &amp; $C$1 &amp; "'!" &amp; C716))="","",IF($I$1&lt;&gt;'GMPP Return'!$F$25,HLOOKUP('GMPP Return'!$C$25,'[5]1617-Q1'!$B$1:$HA$1000,B716,FALSE),INDIRECT("'" &amp; $C$1 &amp; "'!" &amp; C716)))</f>
        <v>#N/A</v>
      </c>
      <c r="J716" s="1092" t="e">
        <f ca="1">IF(IF($J$1&lt;&gt;'GMPP Return'!$F$25,HLOOKUP('GMPP Return'!$C$25,'[5]1617-Q2'!$B$1:$HA$1000,B716,FALSE),INDIRECT("'" &amp; $C$1 &amp; "'!" &amp; C716))="","",IF($J$1&lt;&gt;'GMPP Return'!$F$25,HLOOKUP('GMPP Return'!$C$25,'[5]1617-Q2'!$B$1:$HA$1000,B716,FALSE),INDIRECT("'" &amp; $C$1 &amp; "'!" &amp; C716)))</f>
        <v>#N/A</v>
      </c>
      <c r="K716" s="541">
        <f ca="1">IF(IF($K$1&lt;&gt;'GMPP Return'!$F$25,HLOOKUP('GMPP Return'!$C$25,'[5]1617-Q3'!$B$1:$HA$1000,B716,FALSE),INDIRECT("'" &amp; $C$1 &amp; "'!" &amp; C716))="","",IF($K$1&lt;&gt;'GMPP Return'!$F$25,HLOOKUP('GMPP Return'!$C$25,'[5]1617-Q3'!$B$1:$HA$1000,B716,FALSE),INDIRECT("'" &amp; $C$1 &amp; "'!" &amp; C716)))</f>
        <v>0</v>
      </c>
      <c r="L716" s="542" t="s">
        <v>2864</v>
      </c>
      <c r="M716" s="561"/>
      <c r="N716" s="892" t="e">
        <f t="shared" ca="1" si="12"/>
        <v>#N/A</v>
      </c>
    </row>
    <row r="717" spans="1:14" x14ac:dyDescent="0.25">
      <c r="A717" s="274" t="s">
        <v>1144</v>
      </c>
      <c r="B717" s="166">
        <v>681</v>
      </c>
      <c r="C717" s="166" t="s">
        <v>1805</v>
      </c>
      <c r="D717" s="165"/>
      <c r="E717" s="165"/>
      <c r="F717" s="165"/>
      <c r="G717" s="475"/>
      <c r="H717" s="274" t="s">
        <v>1144</v>
      </c>
      <c r="I717" s="1092" t="e">
        <f ca="1">IF(IF($I$1&lt;&gt;'GMPP Return'!$F$25,HLOOKUP('GMPP Return'!$C$25,'[5]1617-Q1'!$B$1:$HA$1000,B717,FALSE),INDIRECT("'" &amp; $C$1 &amp; "'!" &amp; C717))="","",IF($I$1&lt;&gt;'GMPP Return'!$F$25,HLOOKUP('GMPP Return'!$C$25,'[5]1617-Q1'!$B$1:$HA$1000,B717,FALSE),INDIRECT("'" &amp; $C$1 &amp; "'!" &amp; C717)))</f>
        <v>#N/A</v>
      </c>
      <c r="J717" s="1092" t="e">
        <f ca="1">IF(IF($J$1&lt;&gt;'GMPP Return'!$F$25,HLOOKUP('GMPP Return'!$C$25,'[5]1617-Q2'!$B$1:$HA$1000,B717,FALSE),INDIRECT("'" &amp; $C$1 &amp; "'!" &amp; C717))="","",IF($J$1&lt;&gt;'GMPP Return'!$F$25,HLOOKUP('GMPP Return'!$C$25,'[5]1617-Q2'!$B$1:$HA$1000,B717,FALSE),INDIRECT("'" &amp; $C$1 &amp; "'!" &amp; C717)))</f>
        <v>#N/A</v>
      </c>
      <c r="K717" s="541">
        <f ca="1">IF(IF($K$1&lt;&gt;'GMPP Return'!$F$25,HLOOKUP('GMPP Return'!$C$25,'[5]1617-Q3'!$B$1:$HA$1000,B717,FALSE),INDIRECT("'" &amp; $C$1 &amp; "'!" &amp; C717))="","",IF($K$1&lt;&gt;'GMPP Return'!$F$25,HLOOKUP('GMPP Return'!$C$25,'[5]1617-Q3'!$B$1:$HA$1000,B717,FALSE),INDIRECT("'" &amp; $C$1 &amp; "'!" &amp; C717)))</f>
        <v>0</v>
      </c>
      <c r="L717" s="542" t="s">
        <v>2865</v>
      </c>
      <c r="M717" s="561"/>
      <c r="N717" s="892" t="e">
        <f t="shared" ca="1" si="12"/>
        <v>#N/A</v>
      </c>
    </row>
    <row r="718" spans="1:14" ht="24.75" customHeight="1" x14ac:dyDescent="0.25">
      <c r="A718" s="274" t="s">
        <v>1145</v>
      </c>
      <c r="B718" s="166">
        <v>682</v>
      </c>
      <c r="C718" s="166" t="s">
        <v>1806</v>
      </c>
      <c r="D718" s="543"/>
      <c r="E718" s="543"/>
      <c r="F718" s="543"/>
      <c r="G718" s="544"/>
      <c r="H718" s="274" t="s">
        <v>1145</v>
      </c>
      <c r="I718" s="1092" t="e">
        <f ca="1">IF(IF($I$1&lt;&gt;'GMPP Return'!$F$25,HLOOKUP('GMPP Return'!$C$25,'[5]1617-Q1'!$B$1:$HA$1000,B718,FALSE),INDIRECT("'" &amp; $C$1 &amp; "'!" &amp; C718))="","",IF($I$1&lt;&gt;'GMPP Return'!$F$25,HLOOKUP('GMPP Return'!$C$25,'[5]1617-Q1'!$B$1:$HA$1000,B718,FALSE),INDIRECT("'" &amp; $C$1 &amp; "'!" &amp; C718)))</f>
        <v>#N/A</v>
      </c>
      <c r="J718" s="1092" t="e">
        <f ca="1">IF(IF($J$1&lt;&gt;'GMPP Return'!$F$25,HLOOKUP('GMPP Return'!$C$25,'[5]1617-Q2'!$B$1:$HA$1000,B718,FALSE),INDIRECT("'" &amp; $C$1 &amp; "'!" &amp; C718))="","",IF($J$1&lt;&gt;'GMPP Return'!$F$25,HLOOKUP('GMPP Return'!$C$25,'[5]1617-Q2'!$B$1:$HA$1000,B718,FALSE),INDIRECT("'" &amp; $C$1 &amp; "'!" &amp; C718)))</f>
        <v>#N/A</v>
      </c>
      <c r="K718" s="545" t="str">
        <f ca="1">IF(IF($K$1&lt;&gt;'GMPP Return'!$F$25,HLOOKUP('GMPP Return'!$C$25,'[5]1617-Q3'!$B$1:$HA$1000,B718,FALSE),INDIRECT("'" &amp; $C$1 &amp; "'!" &amp; C718))="","",IF($K$1&lt;&gt;'GMPP Return'!$F$25,HLOOKUP('GMPP Return'!$C$25,'[5]1617-Q3'!$B$1:$HA$1000,B718,FALSE),INDIRECT("'" &amp; $C$1 &amp; "'!" &amp; C718)))</f>
        <v/>
      </c>
      <c r="L718" s="546" t="s">
        <v>2866</v>
      </c>
      <c r="M718" s="302"/>
      <c r="N718" s="342" t="str">
        <f ca="1">IF(K718="","",IF(K718&lt;&gt;J718,"CHANGED SINCE LAST QUARTER",""))</f>
        <v/>
      </c>
    </row>
    <row r="719" spans="1:14" s="391" customFormat="1" ht="409.6" customHeight="1" thickBot="1" x14ac:dyDescent="0.3">
      <c r="A719" s="869" t="s">
        <v>136</v>
      </c>
      <c r="B719" s="870">
        <v>683</v>
      </c>
      <c r="C719" s="871" t="s">
        <v>1807</v>
      </c>
      <c r="D719" s="872"/>
      <c r="E719" s="872"/>
      <c r="F719" s="872"/>
      <c r="G719" s="873"/>
      <c r="H719" s="874" t="s">
        <v>136</v>
      </c>
      <c r="I719" s="1309" t="e">
        <f ca="1">IF(IF($I$1&lt;&gt;'GMPP Return'!$F$25,HLOOKUP('GMPP Return'!$C$25,'[5]1617-Q1'!$B$1:$HA$1000,B719,FALSE),INDIRECT("'" &amp; $C$1 &amp; "'!" &amp; C719))="","",IF($I$1&lt;&gt;'GMPP Return'!$F$25,HLOOKUP('GMPP Return'!$C$25,'[5]1617-Q1'!$B$1:$HA$1000,B719,FALSE),INDIRECT("'" &amp; $C$1 &amp; "'!" &amp; C719)))</f>
        <v>#N/A</v>
      </c>
      <c r="J719" s="1309" t="e">
        <f ca="1">IF(IF($J$1&lt;&gt;'GMPP Return'!$F$25,HLOOKUP('GMPP Return'!$C$25,'[5]1617-Q2'!$B$1:$HA$1000,B719,FALSE),INDIRECT("'" &amp; $C$1 &amp; "'!" &amp; C719))="","",IF($J$1&lt;&gt;'GMPP Return'!$F$25,HLOOKUP('GMPP Return'!$C$25,'[5]1617-Q2'!$B$1:$HA$1000,B719,FALSE),INDIRECT("'" &amp; $C$1 &amp; "'!" &amp; C719)))</f>
        <v>#N/A</v>
      </c>
      <c r="K719" s="547" t="str">
        <f ca="1">IF(IF($K$1&lt;&gt;'GMPP Return'!$F$25,HLOOKUP('GMPP Return'!$C$25,'[5]1617-Q3'!$B$1:$HA$1000,B719,FALSE),INDIRECT("'" &amp; $C$1 &amp; "'!" &amp; C719))="","",IF($K$1&lt;&gt;'GMPP Return'!$F$25,HLOOKUP('GMPP Return'!$C$25,'[5]1617-Q3'!$B$1:$HA$1000,B719,FALSE),INDIRECT("'" &amp; $C$1 &amp; "'!" &amp; C719)))</f>
        <v/>
      </c>
      <c r="L719" s="548" t="s">
        <v>2867</v>
      </c>
      <c r="M719" s="353"/>
      <c r="N719" s="343" t="str">
        <f ca="1">IF(K719="","",IF(K719&lt;&gt;J719,"CHANGED SINCE LAST QUARTER",""))</f>
        <v/>
      </c>
    </row>
    <row r="720" spans="1:14" ht="30" customHeight="1" x14ac:dyDescent="0.25">
      <c r="A720" s="275" t="s">
        <v>1146</v>
      </c>
      <c r="B720" s="875">
        <v>684</v>
      </c>
      <c r="C720" s="276" t="s">
        <v>1816</v>
      </c>
      <c r="D720" s="277" t="s">
        <v>2303</v>
      </c>
      <c r="E720" s="277"/>
      <c r="F720" s="277"/>
      <c r="G720" s="476"/>
      <c r="H720" s="818" t="s">
        <v>1146</v>
      </c>
      <c r="I720" s="1310" t="e">
        <f ca="1">IF(IF($I$1&lt;&gt;'GMPP Return'!$F$25,HLOOKUP('GMPP Return'!$C$25,'[5]1617-Q1'!$B$1:$HA$1000,B720,FALSE),INDIRECT("'" &amp; $C$1 &amp; "'!" &amp; C720))="","",IF($I$1&lt;&gt;'GMPP Return'!$F$25,HLOOKUP('GMPP Return'!$C$25,'[5]1617-Q1'!$B$1:$HA$1000,B720,FALSE),INDIRECT("'" &amp; $C$1 &amp; "'!" &amp; C720)))</f>
        <v>#N/A</v>
      </c>
      <c r="J720" s="1311" t="e">
        <f ca="1">IF(IF($J$1&lt;&gt;'GMPP Return'!$F$25,HLOOKUP('GMPP Return'!$C$25,'[5]1617-Q2'!$B$1:$HA$1000,B720,FALSE),INDIRECT("'" &amp; $C$1 &amp; "'!" &amp; C720))="","",IF($J$1&lt;&gt;'GMPP Return'!$F$25,HLOOKUP('GMPP Return'!$C$25,'[5]1617-Q2'!$B$1:$HA$1000,B720,FALSE),INDIRECT("'" &amp; $C$1 &amp; "'!" &amp; C720)))</f>
        <v>#N/A</v>
      </c>
      <c r="K720" s="549" t="str">
        <f ca="1">IF(IF($K$1&lt;&gt;'GMPP Return'!$F$25,HLOOKUP('GMPP Return'!$C$25,'[5]1617-Q3'!$B$1:$HA$1000,B720,FALSE),INDIRECT("'" &amp; $C$1 &amp; "'!" &amp; C720))="","",IF($K$1&lt;&gt;'GMPP Return'!$F$25,HLOOKUP('GMPP Return'!$C$25,'[5]1617-Q3'!$B$1:$HA$1000,B720,FALSE),INDIRECT("'" &amp; $C$1 &amp; "'!" &amp; C720)))</f>
        <v/>
      </c>
      <c r="L720" s="550" t="s">
        <v>2868</v>
      </c>
      <c r="M720" s="561"/>
      <c r="N720" s="1012" t="str">
        <f ca="1">IF(K720="","",IF(J720=K720,"",K720-J720))</f>
        <v/>
      </c>
    </row>
    <row r="721" spans="1:14" ht="15" customHeight="1" x14ac:dyDescent="0.25">
      <c r="A721" s="278" t="s">
        <v>534</v>
      </c>
      <c r="B721" s="722">
        <v>685</v>
      </c>
      <c r="C721" s="169" t="s">
        <v>1817</v>
      </c>
      <c r="D721" s="168" t="s">
        <v>2303</v>
      </c>
      <c r="E721" s="168"/>
      <c r="F721" s="168"/>
      <c r="G721" s="477"/>
      <c r="H721" s="819" t="s">
        <v>534</v>
      </c>
      <c r="I721" s="1093" t="e">
        <f ca="1">IF(IF($I$1&lt;&gt;'GMPP Return'!$F$25,HLOOKUP('GMPP Return'!$C$25,'[5]1617-Q1'!$B$1:$HA$1000,B721,FALSE),INDIRECT("'" &amp; $C$1 &amp; "'!" &amp; C721))="","",IF($I$1&lt;&gt;'GMPP Return'!$F$25,HLOOKUP('GMPP Return'!$C$25,'[5]1617-Q1'!$B$1:$HA$1000,B721,FALSE),INDIRECT("'" &amp; $C$1 &amp; "'!" &amp; C721)))</f>
        <v>#N/A</v>
      </c>
      <c r="J721" s="1094" t="e">
        <f ca="1">IF(IF($J$1&lt;&gt;'GMPP Return'!$F$25,HLOOKUP('GMPP Return'!$C$25,'[5]1617-Q2'!$B$1:$HA$1000,B721,FALSE),INDIRECT("'" &amp; $C$1 &amp; "'!" &amp; C721))="","",IF($J$1&lt;&gt;'GMPP Return'!$F$25,HLOOKUP('GMPP Return'!$C$25,'[5]1617-Q2'!$B$1:$HA$1000,B721,FALSE),INDIRECT("'" &amp; $C$1 &amp; "'!" &amp; C721)))</f>
        <v>#N/A</v>
      </c>
      <c r="K721" s="551" t="str">
        <f ca="1">IF(IF($K$1&lt;&gt;'GMPP Return'!$F$25,HLOOKUP('GMPP Return'!$C$25,'[5]1617-Q3'!$B$1:$HA$1000,B721,FALSE),INDIRECT("'" &amp; $C$1 &amp; "'!" &amp; C721))="","",IF($K$1&lt;&gt;'GMPP Return'!$F$25,HLOOKUP('GMPP Return'!$C$25,'[5]1617-Q3'!$B$1:$HA$1000,B721,FALSE),INDIRECT("'" &amp; $C$1 &amp; "'!" &amp; C721)))</f>
        <v/>
      </c>
      <c r="L721" s="552" t="s">
        <v>2869</v>
      </c>
      <c r="M721" s="561"/>
      <c r="N721" s="342" t="str">
        <f ca="1">IF(K721="","",IF(K721-J721=0,"",IF(K721-J721&gt;0,CONCATENATE("SRO TENURE START DATE SLIPPED SINCE LAST QUARTER BY ",SUM(K721-J721)," DAY/S"),IF(K721-J721&lt;0,CONCATENATE("SRO TENURE START DATE SHORTENED SINCE LAST QUARTER BY ",SUM(K721-J721)*-1," DAY/S")))))</f>
        <v/>
      </c>
    </row>
    <row r="722" spans="1:14" ht="20.25" customHeight="1" x14ac:dyDescent="0.25">
      <c r="A722" s="278" t="s">
        <v>535</v>
      </c>
      <c r="B722" s="722">
        <v>686</v>
      </c>
      <c r="C722" s="169" t="s">
        <v>1818</v>
      </c>
      <c r="D722" s="168" t="s">
        <v>2303</v>
      </c>
      <c r="E722" s="168"/>
      <c r="F722" s="168"/>
      <c r="G722" s="477"/>
      <c r="H722" s="819" t="s">
        <v>535</v>
      </c>
      <c r="I722" s="1093" t="e">
        <f ca="1">IF(IF($I$1&lt;&gt;'GMPP Return'!$F$25,HLOOKUP('GMPP Return'!$C$25,'[5]1617-Q1'!$B$1:$HA$1000,B722,FALSE),INDIRECT("'" &amp; $C$1 &amp; "'!" &amp; C722))="","",IF($I$1&lt;&gt;'GMPP Return'!$F$25,HLOOKUP('GMPP Return'!$C$25,'[5]1617-Q1'!$B$1:$HA$1000,B722,FALSE),INDIRECT("'" &amp; $C$1 &amp; "'!" &amp; C722)))</f>
        <v>#N/A</v>
      </c>
      <c r="J722" s="1094" t="e">
        <f ca="1">IF(IF($J$1&lt;&gt;'GMPP Return'!$F$25,HLOOKUP('GMPP Return'!$C$25,'[5]1617-Q2'!$B$1:$HA$1000,B722,FALSE),INDIRECT("'" &amp; $C$1 &amp; "'!" &amp; C722))="","",IF($J$1&lt;&gt;'GMPP Return'!$F$25,HLOOKUP('GMPP Return'!$C$25,'[5]1617-Q2'!$B$1:$HA$1000,B722,FALSE),INDIRECT("'" &amp; $C$1 &amp; "'!" &amp; C722)))</f>
        <v>#N/A</v>
      </c>
      <c r="K722" s="551" t="str">
        <f ca="1">IF(IF($K$1&lt;&gt;'GMPP Return'!$F$25,HLOOKUP('GMPP Return'!$C$25,'[5]1617-Q3'!$B$1:$HA$1000,B722,FALSE),INDIRECT("'" &amp; $C$1 &amp; "'!" &amp; C722))="","",IF($K$1&lt;&gt;'GMPP Return'!$F$25,HLOOKUP('GMPP Return'!$C$25,'[5]1617-Q3'!$B$1:$HA$1000,B722,FALSE),INDIRECT("'" &amp; $C$1 &amp; "'!" &amp; C722)))</f>
        <v/>
      </c>
      <c r="L722" s="552" t="s">
        <v>2870</v>
      </c>
      <c r="M722" s="561"/>
      <c r="N722" s="342" t="str">
        <f ca="1">IF(K722="","",IF(K722-J722=0,"",IF(K722-J722&gt;0,CONCATENATE("SRO TENURE END DATE SLIPPED SINCE LAST QUARTER BY ",SUM(K722-J722)," DAY/S"),IF(K722-J722&lt;0,CONCATENATE("SRO TENURE END DATE SHORTENED SINCE LAST QUARTER BY ",SUM(K722-J722)*-1," DAY/S")))))</f>
        <v/>
      </c>
    </row>
    <row r="723" spans="1:14" ht="22.5" customHeight="1" x14ac:dyDescent="0.25">
      <c r="A723" s="279" t="s">
        <v>1147</v>
      </c>
      <c r="B723" s="722">
        <v>687</v>
      </c>
      <c r="C723" s="197" t="s">
        <v>1819</v>
      </c>
      <c r="D723" s="167" t="s">
        <v>2303</v>
      </c>
      <c r="E723" s="167"/>
      <c r="F723" s="167"/>
      <c r="G723" s="478"/>
      <c r="H723" s="820" t="s">
        <v>1147</v>
      </c>
      <c r="I723" s="1093" t="e">
        <f ca="1">IF(IF($I$1&lt;&gt;'GMPP Return'!$F$25,HLOOKUP('GMPP Return'!$C$25,'[5]1617-Q1'!$B$1:$HA$1000,B723,FALSE),INDIRECT("'" &amp; $C$1 &amp; "'!" &amp; C723))="","",IF($I$1&lt;&gt;'GMPP Return'!$F$25,HLOOKUP('GMPP Return'!$C$25,'[5]1617-Q1'!$B$1:$HA$1000,B723,FALSE),INDIRECT("'" &amp; $C$1 &amp; "'!" &amp; C723)))</f>
        <v>#N/A</v>
      </c>
      <c r="J723" s="1094" t="e">
        <f ca="1">IF(IF($J$1&lt;&gt;'GMPP Return'!$F$25,HLOOKUP('GMPP Return'!$C$25,'[5]1617-Q2'!$B$1:$HA$1000,B723,FALSE),INDIRECT("'" &amp; $C$1 &amp; "'!" &amp; C723))="","",IF($J$1&lt;&gt;'GMPP Return'!$F$25,HLOOKUP('GMPP Return'!$C$25,'[5]1617-Q2'!$B$1:$HA$1000,B723,FALSE),INDIRECT("'" &amp; $C$1 &amp; "'!" &amp; C723)))</f>
        <v>#N/A</v>
      </c>
      <c r="K723" s="553" t="str">
        <f ca="1">IF(IF($K$1&lt;&gt;'GMPP Return'!$F$25,HLOOKUP('GMPP Return'!$C$25,'[5]1617-Q3'!$B$1:$HA$1000,B723,FALSE),INDIRECT("'" &amp; $C$1 &amp; "'!" &amp; C723))="","",IF($K$1&lt;&gt;'GMPP Return'!$F$25,HLOOKUP('GMPP Return'!$C$25,'[5]1617-Q3'!$B$1:$HA$1000,B723,FALSE),INDIRECT("'" &amp; $C$1 &amp; "'!" &amp; C723)))</f>
        <v/>
      </c>
      <c r="L723" s="554" t="s">
        <v>2871</v>
      </c>
      <c r="M723" s="561"/>
      <c r="N723" s="894" t="str">
        <f ca="1">IF(K723="","",IF(J723=K723,"",K723-J723))</f>
        <v/>
      </c>
    </row>
    <row r="724" spans="1:14" ht="24.75" customHeight="1" x14ac:dyDescent="0.25">
      <c r="A724" s="278" t="s">
        <v>538</v>
      </c>
      <c r="B724" s="722">
        <v>688</v>
      </c>
      <c r="C724" s="169" t="s">
        <v>1820</v>
      </c>
      <c r="D724" s="168" t="s">
        <v>2303</v>
      </c>
      <c r="E724" s="168"/>
      <c r="F724" s="168"/>
      <c r="G724" s="477"/>
      <c r="H724" s="819" t="s">
        <v>538</v>
      </c>
      <c r="I724" s="1093" t="e">
        <f ca="1">IF(IF($I$1&lt;&gt;'GMPP Return'!$F$25,HLOOKUP('GMPP Return'!$C$25,'[5]1617-Q1'!$B$1:$HA$1000,B724,FALSE),INDIRECT("'" &amp; $C$1 &amp; "'!" &amp; C724))="","",IF($I$1&lt;&gt;'GMPP Return'!$F$25,HLOOKUP('GMPP Return'!$C$25,'[5]1617-Q1'!$B$1:$HA$1000,B724,FALSE),INDIRECT("'" &amp; $C$1 &amp; "'!" &amp; C724)))</f>
        <v>#N/A</v>
      </c>
      <c r="J724" s="1094" t="e">
        <f ca="1">IF(IF($J$1&lt;&gt;'GMPP Return'!$F$25,HLOOKUP('GMPP Return'!$C$25,'[5]1617-Q2'!$B$1:$HA$1000,B724,FALSE),INDIRECT("'" &amp; $C$1 &amp; "'!" &amp; C724))="","",IF($J$1&lt;&gt;'GMPP Return'!$F$25,HLOOKUP('GMPP Return'!$C$25,'[5]1617-Q2'!$B$1:$HA$1000,B724,FALSE),INDIRECT("'" &amp; $C$1 &amp; "'!" &amp; C724)))</f>
        <v>#N/A</v>
      </c>
      <c r="K724" s="551" t="str">
        <f ca="1">IF(IF($K$1&lt;&gt;'GMPP Return'!$F$25,HLOOKUP('GMPP Return'!$C$25,'[5]1617-Q3'!$B$1:$HA$1000,B724,FALSE),INDIRECT("'" &amp; $C$1 &amp; "'!" &amp; C724))="","",IF($K$1&lt;&gt;'GMPP Return'!$F$25,HLOOKUP('GMPP Return'!$C$25,'[5]1617-Q3'!$B$1:$HA$1000,B724,FALSE),INDIRECT("'" &amp; $C$1 &amp; "'!" &amp; C724)))</f>
        <v/>
      </c>
      <c r="L724" s="552" t="s">
        <v>2872</v>
      </c>
      <c r="M724" s="561"/>
      <c r="N724" s="342" t="str">
        <f ca="1">IF(K724="","",IF(K724-J724=0,"",IF(K724-J724&gt;0,CONCATENATE("PD TENURE START DATE SLIPPED SINCE LAST QUARTER BY ",SUM(K724-J724)," DAY/S"),IF(K724-J724&lt;0,CONCATENATE("PD TENURE START DATE SHORTENED SINCE LAST QUARTER BY ",SUM(K724-J724)*-1," DAY/S")))))</f>
        <v/>
      </c>
    </row>
    <row r="725" spans="1:14" ht="30" customHeight="1" x14ac:dyDescent="0.25">
      <c r="A725" s="278" t="s">
        <v>539</v>
      </c>
      <c r="B725" s="722">
        <v>689</v>
      </c>
      <c r="C725" s="169" t="s">
        <v>1821</v>
      </c>
      <c r="D725" s="168" t="s">
        <v>2303</v>
      </c>
      <c r="E725" s="168"/>
      <c r="F725" s="168"/>
      <c r="G725" s="477"/>
      <c r="H725" s="819" t="s">
        <v>539</v>
      </c>
      <c r="I725" s="1093" t="e">
        <f ca="1">IF(IF($I$1&lt;&gt;'GMPP Return'!$F$25,HLOOKUP('GMPP Return'!$C$25,'[5]1617-Q1'!$B$1:$HA$1000,B725,FALSE),INDIRECT("'" &amp; $C$1 &amp; "'!" &amp; C725))="","",IF($I$1&lt;&gt;'GMPP Return'!$F$25,HLOOKUP('GMPP Return'!$C$25,'[5]1617-Q1'!$B$1:$HA$1000,B725,FALSE),INDIRECT("'" &amp; $C$1 &amp; "'!" &amp; C725)))</f>
        <v>#N/A</v>
      </c>
      <c r="J725" s="1094" t="e">
        <f ca="1">IF(IF($J$1&lt;&gt;'GMPP Return'!$F$25,HLOOKUP('GMPP Return'!$C$25,'[5]1617-Q2'!$B$1:$HA$1000,B725,FALSE),INDIRECT("'" &amp; $C$1 &amp; "'!" &amp; C725))="","",IF($J$1&lt;&gt;'GMPP Return'!$F$25,HLOOKUP('GMPP Return'!$C$25,'[5]1617-Q2'!$B$1:$HA$1000,B725,FALSE),INDIRECT("'" &amp; $C$1 &amp; "'!" &amp; C725)))</f>
        <v>#N/A</v>
      </c>
      <c r="K725" s="551" t="str">
        <f ca="1">IF(IF($K$1&lt;&gt;'GMPP Return'!$F$25,HLOOKUP('GMPP Return'!$C$25,'[5]1617-Q3'!$B$1:$HA$1000,B725,FALSE),INDIRECT("'" &amp; $C$1 &amp; "'!" &amp; C725))="","",IF($K$1&lt;&gt;'GMPP Return'!$F$25,HLOOKUP('GMPP Return'!$C$25,'[5]1617-Q3'!$B$1:$HA$1000,B725,FALSE),INDIRECT("'" &amp; $C$1 &amp; "'!" &amp; C725)))</f>
        <v/>
      </c>
      <c r="L725" s="552" t="s">
        <v>2873</v>
      </c>
      <c r="M725" s="561"/>
      <c r="N725" s="342" t="str">
        <f ca="1">IF(K725="","",IF(K725-J725=0,"",IF(K725-J725&gt;0,CONCATENATE("PD TENURE END DATE SLIPPED SINCE LAST QUARTER BY ",SUM(K725-J725)," DAY/S"),IF(K725-J725&lt;0,CONCATENATE("PD TENURE END DATE SHORTENED SINCE LAST QUARTER BY ",SUM(K725-J725)*-1," DAY/S")))))</f>
        <v/>
      </c>
    </row>
    <row r="726" spans="1:14" x14ac:dyDescent="0.25">
      <c r="A726" s="357"/>
      <c r="B726" s="357"/>
      <c r="C726" s="358"/>
      <c r="D726" s="359"/>
      <c r="E726" s="359"/>
      <c r="F726" s="359"/>
      <c r="G726" s="479"/>
      <c r="H726" s="821"/>
      <c r="I726" s="1095"/>
      <c r="J726" s="1312"/>
      <c r="K726" s="479"/>
      <c r="L726" s="360"/>
      <c r="M726" s="302"/>
      <c r="N726" s="348"/>
    </row>
    <row r="727" spans="1:14" ht="28.5" customHeight="1" x14ac:dyDescent="0.25">
      <c r="A727" s="280" t="s">
        <v>1148</v>
      </c>
      <c r="B727" s="722">
        <v>716</v>
      </c>
      <c r="C727" s="169" t="s">
        <v>1835</v>
      </c>
      <c r="D727" s="304"/>
      <c r="E727" s="304"/>
      <c r="F727" s="304"/>
      <c r="G727" s="480"/>
      <c r="H727" s="822" t="s">
        <v>1148</v>
      </c>
      <c r="I727" s="1093" t="e">
        <f ca="1">I758</f>
        <v>#N/A</v>
      </c>
      <c r="J727" s="1094" t="e">
        <f ca="1">IF(IF($J$1&lt;&gt;'GMPP Return'!$F$25,HLOOKUP('GMPP Return'!$C$25,'[5]1617-Q2'!$B$1:$HA$1000,B727,FALSE),INDIRECT("'" &amp; $C$1 &amp; "'!" &amp; C727))="","",IF($J$1&lt;&gt;'GMPP Return'!$F$25,HLOOKUP('GMPP Return'!$C$25,'[5]1617-Q2'!$B$1:$HA$1000,B727,FALSE),INDIRECT("'" &amp; $C$1 &amp; "'!" &amp; C727)))</f>
        <v>#N/A</v>
      </c>
      <c r="K727" s="555">
        <f ca="1">IF(IF($K$1&lt;&gt;'GMPP Return'!$F$25,HLOOKUP('GMPP Return'!$C$25,'[5]1617-Q3'!$B$1:$HA$1000,B727,FALSE),INDIRECT("'" &amp; $C$1 &amp; "'!" &amp; C727))="","",IF($K$1&lt;&gt;'GMPP Return'!$F$25,HLOOKUP('GMPP Return'!$C$25,'[5]1617-Q3'!$B$1:$HA$1000,B727,FALSE),INDIRECT("'" &amp; $C$1 &amp; "'!" &amp; C727)))</f>
        <v>0</v>
      </c>
      <c r="L727" s="556" t="s">
        <v>2874</v>
      </c>
      <c r="M727" s="561"/>
      <c r="N727" s="892" t="e">
        <f ca="1">IF(J727=K727,"",K727-J727)</f>
        <v>#N/A</v>
      </c>
    </row>
    <row r="728" spans="1:14" ht="30" customHeight="1" x14ac:dyDescent="0.25">
      <c r="A728" s="280" t="s">
        <v>1149</v>
      </c>
      <c r="B728" s="722">
        <v>717</v>
      </c>
      <c r="C728" s="169" t="s">
        <v>1836</v>
      </c>
      <c r="D728" s="304"/>
      <c r="E728" s="304"/>
      <c r="F728" s="304"/>
      <c r="G728" s="480"/>
      <c r="H728" s="822" t="s">
        <v>1149</v>
      </c>
      <c r="I728" s="1093" t="e">
        <f ca="1">I762</f>
        <v>#N/A</v>
      </c>
      <c r="J728" s="1094" t="e">
        <f ca="1">IF(IF($J$1&lt;&gt;'GMPP Return'!$F$25,HLOOKUP('GMPP Return'!$C$25,'[5]1617-Q2'!$B$1:$HA$1000,B728,FALSE),INDIRECT("'" &amp; $C$1 &amp; "'!" &amp; C728))="","",IF($J$1&lt;&gt;'GMPP Return'!$F$25,HLOOKUP('GMPP Return'!$C$25,'[5]1617-Q2'!$B$1:$HA$1000,B728,FALSE),INDIRECT("'" &amp; $C$1 &amp; "'!" &amp; C728)))</f>
        <v>#N/A</v>
      </c>
      <c r="K728" s="555">
        <f ca="1">IF(IF($K$1&lt;&gt;'GMPP Return'!$F$25,HLOOKUP('GMPP Return'!$C$25,'[5]1617-Q3'!$B$1:$HA$1000,B728,FALSE),INDIRECT("'" &amp; $C$1 &amp; "'!" &amp; C728))="","",IF($K$1&lt;&gt;'GMPP Return'!$F$25,HLOOKUP('GMPP Return'!$C$25,'[5]1617-Q3'!$B$1:$HA$1000,B728,FALSE),INDIRECT("'" &amp; $C$1 &amp; "'!" &amp; C728)))</f>
        <v>0</v>
      </c>
      <c r="L728" s="556" t="s">
        <v>2875</v>
      </c>
      <c r="M728" s="561"/>
      <c r="N728" s="892" t="e">
        <f t="shared" ref="N728:N730" ca="1" si="13">IF(J728=K728,"",K728-J728)</f>
        <v>#N/A</v>
      </c>
    </row>
    <row r="729" spans="1:14" ht="27" customHeight="1" x14ac:dyDescent="0.25">
      <c r="A729" s="280" t="s">
        <v>1150</v>
      </c>
      <c r="B729" s="722">
        <v>724</v>
      </c>
      <c r="C729" s="169" t="s">
        <v>1837</v>
      </c>
      <c r="D729" s="304"/>
      <c r="E729" s="304"/>
      <c r="F729" s="304"/>
      <c r="G729" s="480"/>
      <c r="H729" s="822" t="s">
        <v>1150</v>
      </c>
      <c r="I729" s="1093" t="e">
        <f ca="1">I769</f>
        <v>#N/A</v>
      </c>
      <c r="J729" s="1094" t="e">
        <f ca="1">IF(IF($J$1&lt;&gt;'GMPP Return'!$F$25,HLOOKUP('GMPP Return'!$C$25,'[5]1617-Q2'!$B$1:$HA$1000,B729,FALSE),INDIRECT("'" &amp; $C$1 &amp; "'!" &amp; C729))="","",IF($J$1&lt;&gt;'GMPP Return'!$F$25,HLOOKUP('GMPP Return'!$C$25,'[5]1617-Q2'!$B$1:$HA$1000,B729,FALSE),INDIRECT("'" &amp; $C$1 &amp; "'!" &amp; C729)))</f>
        <v>#N/A</v>
      </c>
      <c r="K729" s="555">
        <f ca="1">IF(IF($K$1&lt;&gt;'GMPP Return'!$F$25,HLOOKUP('GMPP Return'!$C$25,'[5]1617-Q3'!$B$1:$HA$1000,B729,FALSE),INDIRECT("'" &amp; $C$1 &amp; "'!" &amp; C729))="","",IF($K$1&lt;&gt;'GMPP Return'!$F$25,HLOOKUP('GMPP Return'!$C$25,'[5]1617-Q3'!$B$1:$HA$1000,B729,FALSE),INDIRECT("'" &amp; $C$1 &amp; "'!" &amp; C729)))</f>
        <v>0</v>
      </c>
      <c r="L729" s="556" t="s">
        <v>2876</v>
      </c>
      <c r="M729" s="561"/>
      <c r="N729" s="892" t="e">
        <f t="shared" ca="1" si="13"/>
        <v>#N/A</v>
      </c>
    </row>
    <row r="730" spans="1:14" ht="30" customHeight="1" x14ac:dyDescent="0.25">
      <c r="A730" s="280" t="s">
        <v>1151</v>
      </c>
      <c r="B730" s="722">
        <v>725</v>
      </c>
      <c r="C730" s="169" t="s">
        <v>1838</v>
      </c>
      <c r="D730" s="304"/>
      <c r="E730" s="304"/>
      <c r="F730" s="304"/>
      <c r="G730" s="480"/>
      <c r="H730" s="822" t="s">
        <v>1151</v>
      </c>
      <c r="I730" s="1093" t="e">
        <f ca="1">I773</f>
        <v>#N/A</v>
      </c>
      <c r="J730" s="1094" t="e">
        <f ca="1">IF(IF($J$1&lt;&gt;'GMPP Return'!$F$25,HLOOKUP('GMPP Return'!$C$25,'[5]1617-Q2'!$B$1:$HA$1000,B730,FALSE),INDIRECT("'" &amp; $C$1 &amp; "'!" &amp; C730))="","",IF($J$1&lt;&gt;'GMPP Return'!$F$25,HLOOKUP('GMPP Return'!$C$25,'[5]1617-Q2'!$B$1:$HA$1000,B730,FALSE),INDIRECT("'" &amp; $C$1 &amp; "'!" &amp; C730)))</f>
        <v>#N/A</v>
      </c>
      <c r="K730" s="555">
        <f ca="1">IF(IF($K$1&lt;&gt;'GMPP Return'!$F$25,HLOOKUP('GMPP Return'!$C$25,'[5]1617-Q3'!$B$1:$HA$1000,B730,FALSE),INDIRECT("'" &amp; $C$1 &amp; "'!" &amp; C730))="","",IF($K$1&lt;&gt;'GMPP Return'!$F$25,HLOOKUP('GMPP Return'!$C$25,'[5]1617-Q3'!$B$1:$HA$1000,B730,FALSE),INDIRECT("'" &amp; $C$1 &amp; "'!" &amp; C730)))</f>
        <v>0</v>
      </c>
      <c r="L730" s="556" t="s">
        <v>2877</v>
      </c>
      <c r="M730" s="561"/>
      <c r="N730" s="892" t="e">
        <f t="shared" ca="1" si="13"/>
        <v>#N/A</v>
      </c>
    </row>
    <row r="731" spans="1:14" ht="14.25" customHeight="1" x14ac:dyDescent="0.25">
      <c r="A731" s="357"/>
      <c r="B731" s="357"/>
      <c r="C731" s="358"/>
      <c r="D731" s="359"/>
      <c r="E731" s="359"/>
      <c r="F731" s="359"/>
      <c r="G731" s="479"/>
      <c r="H731" s="821"/>
      <c r="I731" s="1095"/>
      <c r="J731" s="1312"/>
      <c r="K731" s="479"/>
      <c r="L731" s="360"/>
      <c r="M731" s="302"/>
      <c r="N731" s="348"/>
    </row>
    <row r="732" spans="1:14" ht="15" customHeight="1" x14ac:dyDescent="0.25">
      <c r="A732" s="281" t="s">
        <v>1152</v>
      </c>
      <c r="B732" s="722">
        <v>726</v>
      </c>
      <c r="C732" s="169" t="s">
        <v>1833</v>
      </c>
      <c r="D732" s="304"/>
      <c r="E732" s="304"/>
      <c r="F732" s="304"/>
      <c r="G732" s="480"/>
      <c r="H732" s="823" t="s">
        <v>1152</v>
      </c>
      <c r="I732" s="1093" t="e">
        <f ca="1">I777</f>
        <v>#N/A</v>
      </c>
      <c r="J732" s="1094" t="e">
        <f ca="1">IF(IF($J$1&lt;&gt;'GMPP Return'!$F$25,HLOOKUP('GMPP Return'!$C$25,'[5]1617-Q2'!$B$1:$HA$1000,B732,FALSE),INDIRECT("'" &amp; $C$1 &amp; "'!" &amp; C732))="","",IF($J$1&lt;&gt;'GMPP Return'!$F$25,HLOOKUP('GMPP Return'!$C$25,'[5]1617-Q2'!$B$1:$HA$1000,B732,FALSE),INDIRECT("'" &amp; $C$1 &amp; "'!" &amp; C732)))</f>
        <v>#N/A</v>
      </c>
      <c r="K732" s="555">
        <f ca="1">IF(IF($K$1&lt;&gt;'GMPP Return'!$F$25,HLOOKUP('GMPP Return'!$C$25,'[5]1617-Q3'!$B$1:$HA$1000,B732,FALSE),INDIRECT("'" &amp; $C$1 &amp; "'!" &amp; C732))="","",IF($K$1&lt;&gt;'GMPP Return'!$F$25,HLOOKUP('GMPP Return'!$C$25,'[5]1617-Q3'!$B$1:$HA$1000,B732,FALSE),INDIRECT("'" &amp; $C$1 &amp; "'!" &amp; C732)))</f>
        <v>0</v>
      </c>
      <c r="L732" s="556" t="s">
        <v>2878</v>
      </c>
      <c r="M732" s="562"/>
      <c r="N732" s="892" t="e">
        <f ca="1">IF(J732=K732,"",K732-J732)</f>
        <v>#N/A</v>
      </c>
    </row>
    <row r="733" spans="1:14" ht="15" customHeight="1" x14ac:dyDescent="0.25">
      <c r="A733" s="281" t="s">
        <v>1153</v>
      </c>
      <c r="B733" s="722">
        <v>727</v>
      </c>
      <c r="C733" s="169" t="s">
        <v>1834</v>
      </c>
      <c r="D733" s="304"/>
      <c r="E733" s="304"/>
      <c r="F733" s="304"/>
      <c r="G733" s="480"/>
      <c r="H733" s="823" t="s">
        <v>1153</v>
      </c>
      <c r="I733" s="1093" t="e">
        <f ca="1">I778</f>
        <v>#N/A</v>
      </c>
      <c r="J733" s="1094" t="e">
        <f ca="1">IF(IF($J$1&lt;&gt;'GMPP Return'!$F$25,HLOOKUP('GMPP Return'!$C$25,'[5]1617-Q2'!$B$1:$HA$1000,B733,FALSE),INDIRECT("'" &amp; $C$1 &amp; "'!" &amp; C733))="","",IF($J$1&lt;&gt;'GMPP Return'!$F$25,HLOOKUP('GMPP Return'!$C$25,'[5]1617-Q2'!$B$1:$HA$1000,B733,FALSE),INDIRECT("'" &amp; $C$1 &amp; "'!" &amp; C733)))</f>
        <v>#N/A</v>
      </c>
      <c r="K733" s="555">
        <f ca="1">IF(IF($K$1&lt;&gt;'GMPP Return'!$F$25,HLOOKUP('GMPP Return'!$C$25,'[5]1617-Q3'!$B$1:$HA$1000,B733,FALSE),INDIRECT("'" &amp; $C$1 &amp; "'!" &amp; C733))="","",IF($K$1&lt;&gt;'GMPP Return'!$F$25,HLOOKUP('GMPP Return'!$C$25,'[5]1617-Q3'!$B$1:$HA$1000,B733,FALSE),INDIRECT("'" &amp; $C$1 &amp; "'!" &amp; C733)))</f>
        <v>0</v>
      </c>
      <c r="L733" s="556" t="s">
        <v>2879</v>
      </c>
      <c r="M733" s="562"/>
      <c r="N733" s="892" t="e">
        <f ca="1">IF(J733=K733,"",K733-J733)</f>
        <v>#N/A</v>
      </c>
    </row>
    <row r="734" spans="1:14" ht="15" customHeight="1" x14ac:dyDescent="0.25">
      <c r="A734" s="357"/>
      <c r="B734" s="357"/>
      <c r="C734" s="358"/>
      <c r="D734" s="359"/>
      <c r="E734" s="359"/>
      <c r="F734" s="359"/>
      <c r="G734" s="479"/>
      <c r="H734" s="821"/>
      <c r="I734" s="1095"/>
      <c r="J734" s="1312"/>
      <c r="K734" s="479"/>
      <c r="L734" s="360"/>
      <c r="M734" s="562"/>
      <c r="N734" s="348"/>
    </row>
    <row r="735" spans="1:14" ht="15" customHeight="1" x14ac:dyDescent="0.25">
      <c r="A735" s="281" t="s">
        <v>2295</v>
      </c>
      <c r="B735" s="860">
        <v>728</v>
      </c>
      <c r="C735" s="169" t="s">
        <v>2297</v>
      </c>
      <c r="D735" s="304"/>
      <c r="E735" s="304"/>
      <c r="F735" s="304"/>
      <c r="G735" s="480"/>
      <c r="H735" s="281" t="s">
        <v>2295</v>
      </c>
      <c r="I735" s="1093" t="e">
        <f ca="1">I782</f>
        <v>#N/A</v>
      </c>
      <c r="J735" s="1094" t="e">
        <f ca="1">IF(IF($J$1&lt;&gt;'GMPP Return'!$F$25,HLOOKUP('GMPP Return'!$C$25,'[5]1617-Q2'!$B$1:$HA$1000,B735,FALSE),INDIRECT("'" &amp; $C$1 &amp; "'!" &amp; C735))="","",IF($J$1&lt;&gt;'GMPP Return'!$F$25,HLOOKUP('GMPP Return'!$C$25,'[5]1617-Q2'!$B$1:$HA$1000,B735,FALSE),INDIRECT("'" &amp; $C$1 &amp; "'!" &amp; C735)))</f>
        <v>#N/A</v>
      </c>
      <c r="K735" s="555">
        <f ca="1">IF(IF($K$1&lt;&gt;'GMPP Return'!$F$25,HLOOKUP('GMPP Return'!$C$25,'[5]1617-Q3'!$B$1:$HA$1000,B735,FALSE),INDIRECT("'" &amp; $C$1 &amp; "'!" &amp; C735))="","",IF($K$1&lt;&gt;'GMPP Return'!$F$25,HLOOKUP('GMPP Return'!$C$25,'[5]1617-Q3'!$B$1:$HA$1000,B735,FALSE),INDIRECT("'" &amp; $C$1 &amp; "'!" &amp; C735)))</f>
        <v>0</v>
      </c>
      <c r="L735" s="556" t="s">
        <v>2880</v>
      </c>
      <c r="M735" s="562"/>
      <c r="N735" s="892" t="e">
        <f ca="1">IF(J735=K735,"",K735-J735)</f>
        <v>#N/A</v>
      </c>
    </row>
    <row r="736" spans="1:14" ht="15" customHeight="1" x14ac:dyDescent="0.25">
      <c r="A736" s="281" t="s">
        <v>2296</v>
      </c>
      <c r="B736" s="860">
        <v>729</v>
      </c>
      <c r="C736" s="169" t="s">
        <v>2298</v>
      </c>
      <c r="D736" s="304"/>
      <c r="E736" s="304"/>
      <c r="F736" s="304"/>
      <c r="G736" s="480"/>
      <c r="H736" s="281" t="s">
        <v>2296</v>
      </c>
      <c r="I736" s="1093" t="e">
        <f ca="1">I783</f>
        <v>#N/A</v>
      </c>
      <c r="J736" s="1094" t="e">
        <f ca="1">IF(IF($J$1&lt;&gt;'GMPP Return'!$F$25,HLOOKUP('GMPP Return'!$C$25,'[5]1617-Q2'!$B$1:$HA$1000,B736,FALSE),INDIRECT("'" &amp; $C$1 &amp; "'!" &amp; C736))="","",IF($J$1&lt;&gt;'GMPP Return'!$F$25,HLOOKUP('GMPP Return'!$C$25,'[5]1617-Q2'!$B$1:$HA$1000,B736,FALSE),INDIRECT("'" &amp; $C$1 &amp; "'!" &amp; C736)))</f>
        <v>#N/A</v>
      </c>
      <c r="K736" s="555">
        <f ca="1">IF(IF($K$1&lt;&gt;'GMPP Return'!$F$25,HLOOKUP('GMPP Return'!$C$25,'[5]1617-Q3'!$B$1:$HA$1000,B736,FALSE),INDIRECT("'" &amp; $C$1 &amp; "'!" &amp; C736))="","",IF($K$1&lt;&gt;'GMPP Return'!$F$25,HLOOKUP('GMPP Return'!$C$25,'[5]1617-Q3'!$B$1:$HA$1000,B736,FALSE),INDIRECT("'" &amp; $C$1 &amp; "'!" &amp; C736)))</f>
        <v>0</v>
      </c>
      <c r="L736" s="556" t="s">
        <v>2881</v>
      </c>
      <c r="M736" s="562"/>
      <c r="N736" s="892" t="e">
        <f ca="1">IF(J736=K736,"",K736-J736)</f>
        <v>#N/A</v>
      </c>
    </row>
    <row r="737" spans="1:14" ht="15" customHeight="1" x14ac:dyDescent="0.25">
      <c r="A737" s="357"/>
      <c r="B737" s="357"/>
      <c r="C737" s="358"/>
      <c r="D737" s="359"/>
      <c r="E737" s="359"/>
      <c r="F737" s="359"/>
      <c r="G737" s="479"/>
      <c r="H737" s="821"/>
      <c r="I737" s="1095"/>
      <c r="J737" s="1312"/>
      <c r="K737" s="479"/>
      <c r="L737" s="360"/>
      <c r="M737" s="302"/>
      <c r="N737" s="348"/>
    </row>
    <row r="738" spans="1:14" ht="15" customHeight="1" x14ac:dyDescent="0.25">
      <c r="A738" s="280" t="s">
        <v>1154</v>
      </c>
      <c r="B738" s="722">
        <v>738</v>
      </c>
      <c r="C738" s="169" t="s">
        <v>1839</v>
      </c>
      <c r="D738" s="304"/>
      <c r="E738" s="304"/>
      <c r="F738" s="304"/>
      <c r="G738" s="480"/>
      <c r="H738" s="822" t="s">
        <v>1154</v>
      </c>
      <c r="I738" s="1093" t="e">
        <f ca="1">I791</f>
        <v>#N/A</v>
      </c>
      <c r="J738" s="1094" t="e">
        <f ca="1">IF(IF($J$1&lt;&gt;'GMPP Return'!$F$25,HLOOKUP('GMPP Return'!$C$25,'[5]1617-Q2'!$B$1:$HA$1000,B738,FALSE),INDIRECT("'" &amp; $C$1 &amp; "'!" &amp; C738))="","",IF($J$1&lt;&gt;'GMPP Return'!$F$25,HLOOKUP('GMPP Return'!$C$25,'[5]1617-Q2'!$B$1:$HA$1000,B738,FALSE),INDIRECT("'" &amp; $C$1 &amp; "'!" &amp; C738)))</f>
        <v>#N/A</v>
      </c>
      <c r="K738" s="555">
        <f ca="1">IF(IF($K$1&lt;&gt;'GMPP Return'!$F$25,HLOOKUP('GMPP Return'!$C$25,'[5]1617-Q3'!$B$1:$HA$1000,B738,FALSE),INDIRECT("'" &amp; $C$1 &amp; "'!" &amp; C738))="","",IF($K$1&lt;&gt;'GMPP Return'!$F$25,HLOOKUP('GMPP Return'!$C$25,'[5]1617-Q3'!$B$1:$HA$1000,B738,FALSE),INDIRECT("'" &amp; $C$1 &amp; "'!" &amp; C738)))</f>
        <v>0</v>
      </c>
      <c r="L738" s="556" t="s">
        <v>2882</v>
      </c>
      <c r="M738" s="562"/>
      <c r="N738" s="892" t="e">
        <f ca="1">IF(J738=K738,"",K738-J738)</f>
        <v>#N/A</v>
      </c>
    </row>
    <row r="739" spans="1:14" ht="15" customHeight="1" x14ac:dyDescent="0.25">
      <c r="A739" s="280" t="s">
        <v>1155</v>
      </c>
      <c r="B739" s="722">
        <v>739</v>
      </c>
      <c r="C739" s="169" t="s">
        <v>1840</v>
      </c>
      <c r="D739" s="304"/>
      <c r="E739" s="304"/>
      <c r="F739" s="304"/>
      <c r="G739" s="480"/>
      <c r="H739" s="822" t="s">
        <v>1155</v>
      </c>
      <c r="I739" s="1093" t="e">
        <f ca="1">I796</f>
        <v>#N/A</v>
      </c>
      <c r="J739" s="1094" t="e">
        <f ca="1">IF(IF($J$1&lt;&gt;'GMPP Return'!$F$25,HLOOKUP('GMPP Return'!$C$25,'[5]1617-Q2'!$B$1:$HA$1000,B739,FALSE),INDIRECT("'" &amp; $C$1 &amp; "'!" &amp; C739))="","",IF($J$1&lt;&gt;'GMPP Return'!$F$25,HLOOKUP('GMPP Return'!$C$25,'[5]1617-Q2'!$B$1:$HA$1000,B739,FALSE),INDIRECT("'" &amp; $C$1 &amp; "'!" &amp; C739)))</f>
        <v>#N/A</v>
      </c>
      <c r="K739" s="555">
        <f ca="1">IF(IF($K$1&lt;&gt;'GMPP Return'!$F$25,HLOOKUP('GMPP Return'!$C$25,'[5]1617-Q3'!$B$1:$HA$1000,B739,FALSE),INDIRECT("'" &amp; $C$1 &amp; "'!" &amp; C739))="","",IF($K$1&lt;&gt;'GMPP Return'!$F$25,HLOOKUP('GMPP Return'!$C$25,'[5]1617-Q3'!$B$1:$HA$1000,B739,FALSE),INDIRECT("'" &amp; $C$1 &amp; "'!" &amp; C739)))</f>
        <v>0</v>
      </c>
      <c r="L739" s="556" t="s">
        <v>2883</v>
      </c>
      <c r="M739" s="562"/>
      <c r="N739" s="892" t="e">
        <f ca="1">IF(J739=K739,"",K739-J739)</f>
        <v>#N/A</v>
      </c>
    </row>
    <row r="740" spans="1:14" ht="15" customHeight="1" thickBot="1" x14ac:dyDescent="0.3">
      <c r="A740" s="876"/>
      <c r="B740" s="876"/>
      <c r="C740" s="877"/>
      <c r="D740" s="878"/>
      <c r="E740" s="878"/>
      <c r="F740" s="878"/>
      <c r="G740" s="879"/>
      <c r="H740" s="880"/>
      <c r="I740" s="1096"/>
      <c r="J740" s="1097"/>
      <c r="K740" s="879"/>
      <c r="L740" s="881"/>
      <c r="M740" s="1013"/>
      <c r="N740" s="349"/>
    </row>
    <row r="741" spans="1:14" s="361" customFormat="1" ht="21" x14ac:dyDescent="0.25">
      <c r="A741" s="861"/>
      <c r="B741" s="862"/>
      <c r="C741" s="863"/>
      <c r="D741" s="864"/>
      <c r="E741" s="864"/>
      <c r="F741" s="864"/>
      <c r="G741" s="865"/>
      <c r="H741" s="861"/>
      <c r="I741" s="180"/>
      <c r="J741" s="866"/>
      <c r="K741" s="866"/>
      <c r="L741" s="866"/>
      <c r="M741" s="402"/>
      <c r="N741" s="180"/>
    </row>
    <row r="742" spans="1:14" ht="21.75" thickBot="1" x14ac:dyDescent="0.3">
      <c r="B742" s="862"/>
      <c r="H742" s="1014"/>
      <c r="I742" s="171"/>
      <c r="J742" s="171"/>
      <c r="K742" s="171"/>
      <c r="L742" s="171"/>
      <c r="M742" s="302"/>
      <c r="N742" s="172"/>
    </row>
    <row r="743" spans="1:14" ht="23.25" x14ac:dyDescent="0.25">
      <c r="A743" s="398" t="s">
        <v>1888</v>
      </c>
      <c r="B743" s="399"/>
      <c r="C743" s="399"/>
      <c r="D743" s="400"/>
      <c r="E743" s="400"/>
      <c r="F743" s="400"/>
      <c r="G743" s="400"/>
      <c r="H743" s="900"/>
      <c r="I743" s="400"/>
      <c r="J743" s="400"/>
      <c r="K743" s="400"/>
      <c r="L743" s="400"/>
      <c r="M743" s="1015"/>
      <c r="N743" s="347"/>
    </row>
    <row r="744" spans="1:14" ht="15.75" thickBot="1" x14ac:dyDescent="0.3">
      <c r="A744" s="401"/>
      <c r="B744" s="402"/>
      <c r="C744" s="402"/>
      <c r="D744" s="403"/>
      <c r="E744" s="403"/>
      <c r="F744" s="403"/>
      <c r="G744" s="403"/>
      <c r="H744" s="901"/>
      <c r="I744" s="403"/>
      <c r="J744" s="403"/>
      <c r="K744" s="403"/>
      <c r="L744" s="403"/>
      <c r="M744" s="1016"/>
      <c r="N744" s="348"/>
    </row>
    <row r="745" spans="1:14" ht="15.75" thickBot="1" x14ac:dyDescent="0.3">
      <c r="A745" s="401" t="s">
        <v>1890</v>
      </c>
      <c r="B745" s="402"/>
      <c r="C745" s="402"/>
      <c r="D745" s="945" t="str">
        <f>$D$1</f>
        <v>Q1 1516</v>
      </c>
      <c r="E745" s="400" t="str">
        <f>$E$1</f>
        <v>Q2 1516</v>
      </c>
      <c r="F745" s="400" t="str">
        <f>F1</f>
        <v>Q3 1516</v>
      </c>
      <c r="G745" s="400" t="str">
        <f>G1</f>
        <v>Q4 1516</v>
      </c>
      <c r="H745" s="888" t="s">
        <v>1890</v>
      </c>
      <c r="I745" s="896" t="s">
        <v>67</v>
      </c>
      <c r="J745" s="889" t="s">
        <v>68</v>
      </c>
      <c r="K745" s="895" t="s">
        <v>69</v>
      </c>
      <c r="L745" s="890" t="s">
        <v>70</v>
      </c>
      <c r="M745" s="1017"/>
      <c r="N745" s="348"/>
    </row>
    <row r="746" spans="1:14" x14ac:dyDescent="0.25">
      <c r="A746" s="401" t="s">
        <v>1889</v>
      </c>
      <c r="B746" s="402"/>
      <c r="C746" s="404" t="str">
        <f>A746</f>
        <v>NPV</v>
      </c>
      <c r="D746" s="557">
        <f>$D$440</f>
        <v>0</v>
      </c>
      <c r="E746" s="558">
        <f>$E$440</f>
        <v>0</v>
      </c>
      <c r="F746" s="558">
        <f>$F$440</f>
        <v>0</v>
      </c>
      <c r="G746" s="558">
        <f>$G$440</f>
        <v>0</v>
      </c>
      <c r="H746" s="883" t="s">
        <v>1889</v>
      </c>
      <c r="I746" s="897" t="e">
        <f ca="1">$I$441</f>
        <v>#N/A</v>
      </c>
      <c r="J746" s="558" t="e">
        <f ca="1">$J$441</f>
        <v>#N/A</v>
      </c>
      <c r="K746" s="558" t="str">
        <f ca="1">$K$441</f>
        <v/>
      </c>
      <c r="L746" s="559" t="s">
        <v>2891</v>
      </c>
      <c r="M746" s="1018"/>
      <c r="N746" s="894" t="str">
        <f ca="1">IF(K746="","",IF(J746=K746,"",K746-J746))</f>
        <v/>
      </c>
    </row>
    <row r="747" spans="1:14" x14ac:dyDescent="0.25">
      <c r="A747" s="401" t="s">
        <v>2115</v>
      </c>
      <c r="B747" s="402"/>
      <c r="C747" s="404"/>
      <c r="D747" s="703"/>
      <c r="E747" s="704"/>
      <c r="F747" s="704"/>
      <c r="G747" s="704"/>
      <c r="H747" s="884" t="s">
        <v>2115</v>
      </c>
      <c r="I747" s="897" t="e">
        <f ca="1">$I$442</f>
        <v>#N/A</v>
      </c>
      <c r="J747" s="558" t="e">
        <f ca="1">$J$442</f>
        <v>#N/A</v>
      </c>
      <c r="K747" s="558" t="str">
        <f ca="1">$K$442</f>
        <v/>
      </c>
      <c r="L747" s="559" t="s">
        <v>2892</v>
      </c>
      <c r="M747" s="1018"/>
      <c r="N747" s="1103" t="str">
        <f ca="1">IF(K747="","",IF(J747=K747,"",K747-J747))</f>
        <v/>
      </c>
    </row>
    <row r="748" spans="1:14" x14ac:dyDescent="0.25">
      <c r="A748" s="363" t="s">
        <v>368</v>
      </c>
      <c r="B748" s="402"/>
      <c r="C748" s="404" t="str">
        <f>A748</f>
        <v>Total Budget Whole Life Cost (RDEL)</v>
      </c>
      <c r="D748" s="557">
        <f>$D$442</f>
        <v>0</v>
      </c>
      <c r="E748" s="558">
        <f>$E$442</f>
        <v>0</v>
      </c>
      <c r="F748" s="558">
        <f>$F$442</f>
        <v>0</v>
      </c>
      <c r="G748" s="558">
        <f>$G$442</f>
        <v>0</v>
      </c>
      <c r="H748" s="885" t="s">
        <v>2929</v>
      </c>
      <c r="I748" s="897" t="e">
        <f ca="1">$I$443</f>
        <v>#N/A</v>
      </c>
      <c r="J748" s="558" t="e">
        <f ca="1">$J$443</f>
        <v>#N/A</v>
      </c>
      <c r="K748" s="558">
        <f ca="1">$K$443</f>
        <v>0</v>
      </c>
      <c r="L748" s="559" t="s">
        <v>2893</v>
      </c>
      <c r="M748" s="1018"/>
      <c r="N748" s="892" t="e">
        <f ca="1">IF(J748=K748,"",K748-J748)</f>
        <v>#N/A</v>
      </c>
    </row>
    <row r="749" spans="1:14" x14ac:dyDescent="0.25">
      <c r="A749" s="363" t="s">
        <v>369</v>
      </c>
      <c r="B749" s="402"/>
      <c r="C749" s="404" t="str">
        <f>A749</f>
        <v>Total Budget Whole Life Cost (CDEL)</v>
      </c>
      <c r="D749" s="557">
        <f>$D$443</f>
        <v>0</v>
      </c>
      <c r="E749" s="558">
        <f>$E$443</f>
        <v>0</v>
      </c>
      <c r="F749" s="558">
        <f>$F$443</f>
        <v>0</v>
      </c>
      <c r="G749" s="558">
        <f>$G$443</f>
        <v>0</v>
      </c>
      <c r="H749" s="885" t="s">
        <v>2930</v>
      </c>
      <c r="I749" s="897" t="e">
        <f ca="1">$I$444</f>
        <v>#N/A</v>
      </c>
      <c r="J749" s="558" t="e">
        <f ca="1">$J$444</f>
        <v>#N/A</v>
      </c>
      <c r="K749" s="558">
        <f ca="1">$K$444</f>
        <v>0</v>
      </c>
      <c r="L749" s="559" t="s">
        <v>2894</v>
      </c>
      <c r="M749" s="1018"/>
      <c r="N749" s="892" t="e">
        <f ca="1">IF(J749=K749,"",K749-J749)</f>
        <v>#N/A</v>
      </c>
    </row>
    <row r="750" spans="1:14" x14ac:dyDescent="0.25">
      <c r="A750" s="363" t="s">
        <v>370</v>
      </c>
      <c r="B750" s="402"/>
      <c r="C750" s="404" t="str">
        <f>A750</f>
        <v>Total Budget Whole Life Cost (Non-Gov)</v>
      </c>
      <c r="D750" s="557">
        <f>$D$444</f>
        <v>0</v>
      </c>
      <c r="E750" s="558">
        <f>$E$444</f>
        <v>0</v>
      </c>
      <c r="F750" s="558">
        <f>$F$444</f>
        <v>0</v>
      </c>
      <c r="G750" s="558">
        <f>$G$444</f>
        <v>0</v>
      </c>
      <c r="H750" s="885" t="s">
        <v>2931</v>
      </c>
      <c r="I750" s="897" t="e">
        <f ca="1">$I$445</f>
        <v>#N/A</v>
      </c>
      <c r="J750" s="558" t="e">
        <f ca="1">$J$445</f>
        <v>#N/A</v>
      </c>
      <c r="K750" s="558">
        <f ca="1">$K$445</f>
        <v>0</v>
      </c>
      <c r="L750" s="559" t="s">
        <v>2895</v>
      </c>
      <c r="M750" s="1018"/>
      <c r="N750" s="892" t="e">
        <f ca="1">IF(J750=K750,"",K750-J750)</f>
        <v>#N/A</v>
      </c>
    </row>
    <row r="751" spans="1:14" x14ac:dyDescent="0.25">
      <c r="A751" s="363" t="s">
        <v>371</v>
      </c>
      <c r="B751" s="402"/>
      <c r="C751" s="404" t="str">
        <f>A751</f>
        <v>Total Budget Whole Life Cost</v>
      </c>
      <c r="D751" s="557">
        <f>$D$445</f>
        <v>0</v>
      </c>
      <c r="E751" s="558">
        <f>$E$445</f>
        <v>0</v>
      </c>
      <c r="F751" s="558">
        <f>$F$445</f>
        <v>0</v>
      </c>
      <c r="G751" s="558">
        <f>$G$445</f>
        <v>0</v>
      </c>
      <c r="H751" s="885" t="s">
        <v>2225</v>
      </c>
      <c r="I751" s="897" t="e">
        <f ca="1">$I$446</f>
        <v>#N/A</v>
      </c>
      <c r="J751" s="558" t="e">
        <f ca="1">$J$446</f>
        <v>#N/A</v>
      </c>
      <c r="K751" s="558">
        <f ca="1">$K$446</f>
        <v>0</v>
      </c>
      <c r="L751" s="559" t="s">
        <v>2896</v>
      </c>
      <c r="M751" s="1018"/>
      <c r="N751" s="892" t="e">
        <f ca="1">IF(J751=K751,"",K751-J751)</f>
        <v>#N/A</v>
      </c>
    </row>
    <row r="752" spans="1:14" x14ac:dyDescent="0.25">
      <c r="A752" s="405"/>
      <c r="B752" s="406"/>
      <c r="C752" s="406"/>
      <c r="D752" s="482"/>
      <c r="E752" s="407"/>
      <c r="F752" s="407"/>
      <c r="G752" s="412"/>
      <c r="H752" s="886"/>
      <c r="I752" s="897"/>
      <c r="J752" s="412"/>
      <c r="K752" s="412"/>
      <c r="L752" s="408"/>
      <c r="M752" s="1019"/>
      <c r="N752" s="348"/>
    </row>
    <row r="753" spans="1:14" x14ac:dyDescent="0.25">
      <c r="A753" s="405"/>
      <c r="B753" s="406"/>
      <c r="C753" s="406"/>
      <c r="D753" s="482"/>
      <c r="E753" s="407"/>
      <c r="F753" s="407"/>
      <c r="G753" s="412"/>
      <c r="H753" s="886"/>
      <c r="I753" s="897"/>
      <c r="J753" s="412"/>
      <c r="K753" s="412"/>
      <c r="L753" s="408"/>
      <c r="M753" s="1019"/>
      <c r="N753" s="348"/>
    </row>
    <row r="754" spans="1:14" x14ac:dyDescent="0.25">
      <c r="A754" s="401" t="s">
        <v>1868</v>
      </c>
      <c r="B754" s="402"/>
      <c r="C754" s="409"/>
      <c r="D754" s="423" t="str">
        <f>D745</f>
        <v>Q1 1516</v>
      </c>
      <c r="E754" s="403" t="str">
        <f>E745</f>
        <v>Q2 1516</v>
      </c>
      <c r="F754" s="403" t="str">
        <f>F745</f>
        <v>Q3 1516</v>
      </c>
      <c r="G754" s="403" t="str">
        <f>G745</f>
        <v>Q4 1516</v>
      </c>
      <c r="H754" s="884" t="s">
        <v>1868</v>
      </c>
      <c r="I754" s="898" t="str">
        <f>I745</f>
        <v>Q1 1617</v>
      </c>
      <c r="J754" s="483" t="str">
        <f>J745</f>
        <v>Q2 1617</v>
      </c>
      <c r="K754" s="483" t="str">
        <f>K745</f>
        <v>Q3 1617</v>
      </c>
      <c r="L754" s="484" t="s">
        <v>2897</v>
      </c>
      <c r="M754" s="1020"/>
      <c r="N754" s="348"/>
    </row>
    <row r="755" spans="1:14" x14ac:dyDescent="0.25">
      <c r="A755" s="401" t="s">
        <v>1870</v>
      </c>
      <c r="B755" s="402"/>
      <c r="C755" s="404" t="str">
        <f>A755</f>
        <v>One off costs TOTAL (Baseline)</v>
      </c>
      <c r="D755" s="481">
        <f>SUM($D$452+$D$460+$D$468+$D$476+$D$484+$D$492+$D$500+$D$508)</f>
        <v>0</v>
      </c>
      <c r="E755" s="410">
        <f>SUM($E$452+$E$460+$E$468+$E$476+$E$484+$E$492+$E$500+$E$508)</f>
        <v>0</v>
      </c>
      <c r="F755" s="410">
        <f>SUM($F$452+$F$460+$F$468+$F$476+$F$484+$F$492+$F$500+$F$508)</f>
        <v>0</v>
      </c>
      <c r="G755" s="410">
        <f>SUM($G$452+$G$460+$G$468+$G$476+$G$484+$G$492+$G$500+$G$508)</f>
        <v>0</v>
      </c>
      <c r="H755" s="884" t="s">
        <v>1870</v>
      </c>
      <c r="I755" s="481" t="e">
        <f ca="1">SUM($I$452+$I$460+$I$468+$I$476+$I$484+$I$492+$I$500+$I$508)</f>
        <v>#N/A</v>
      </c>
      <c r="J755" s="410" t="e">
        <f ca="1">SUM($J$452+$J$460+$J$468+$J$476+$J$484+$J$492+$J$500+$J$508)</f>
        <v>#N/A</v>
      </c>
      <c r="K755" s="410">
        <f ca="1">SUM($K$452+$K$460+$K$468+$K$476+$K$484+$K$492+$K$500+$K$508)</f>
        <v>0</v>
      </c>
      <c r="L755" s="560" t="s">
        <v>2898</v>
      </c>
      <c r="M755" s="1018"/>
      <c r="N755" s="892" t="e">
        <f t="shared" ref="N755:N762" ca="1" si="14">IF(J755=K755,"",K755-J755)</f>
        <v>#N/A</v>
      </c>
    </row>
    <row r="756" spans="1:14" x14ac:dyDescent="0.25">
      <c r="A756" s="401" t="s">
        <v>1872</v>
      </c>
      <c r="B756" s="402"/>
      <c r="C756" s="404" t="str">
        <f t="shared" ref="C756:C762" si="15">A756</f>
        <v>Recurring NEW Costs TOTAL (Baseline)</v>
      </c>
      <c r="D756" s="481">
        <f>SUM($D$453+$D$461+$D$469+$D$477+$D$485+$D$493+$D$501+$D$509)</f>
        <v>0</v>
      </c>
      <c r="E756" s="410">
        <f>SUM($E$453+$E$461+$E$469+$E$477+$E$485+$E$493+$E$501+$E$509)</f>
        <v>0</v>
      </c>
      <c r="F756" s="410">
        <f>SUM($F$453+$F$461+$F$469+$F$477+$F$485+$F$493+$F$501+$F$509)</f>
        <v>0</v>
      </c>
      <c r="G756" s="410">
        <f>SUM($G$453+$G$461+$G$469+$G$477+$G$485+$G$493+$G$501+$G$509)</f>
        <v>0</v>
      </c>
      <c r="H756" s="884" t="s">
        <v>1872</v>
      </c>
      <c r="I756" s="481" t="e">
        <f ca="1">SUM($I$453+$I$461+$I$469+$I$477+$I$485+$I$493+$I$501+$I$509)</f>
        <v>#N/A</v>
      </c>
      <c r="J756" s="410" t="e">
        <f ca="1">SUM($J$453+$J$461+$J$469+$J$477+$J$485+$J$493+$J$501+$J$509)</f>
        <v>#N/A</v>
      </c>
      <c r="K756" s="410">
        <f ca="1">SUM($K$453+$K$461+$K$469+$K$477+$K$485+$K$493+$K$501+$K$509)</f>
        <v>0</v>
      </c>
      <c r="L756" s="560" t="s">
        <v>2899</v>
      </c>
      <c r="M756" s="1018"/>
      <c r="N756" s="892" t="e">
        <f t="shared" ca="1" si="14"/>
        <v>#N/A</v>
      </c>
    </row>
    <row r="757" spans="1:14" x14ac:dyDescent="0.25">
      <c r="A757" s="401" t="s">
        <v>1874</v>
      </c>
      <c r="B757" s="402"/>
      <c r="C757" s="404" t="str">
        <f t="shared" si="15"/>
        <v>Recurring OLD Costs TOTAL (Baseline)</v>
      </c>
      <c r="D757" s="481">
        <f>SUM($D$454+$D$462+$D$470+$D$478+$D$486+$D$494+$D$502+$D$510)</f>
        <v>0</v>
      </c>
      <c r="E757" s="410">
        <f>SUM($E$454+$E$462+$E$470+$E$478+$E$486+$E$494+$E$502+$E$510)</f>
        <v>0</v>
      </c>
      <c r="F757" s="410">
        <f>SUM($F$454+$F$462+$F$470+$F$478+$F$486+$F$494+$F$502+$F$510)</f>
        <v>0</v>
      </c>
      <c r="G757" s="410">
        <f>SUM($G$454+$G$462+$G$470+$G$478+$G$486+$G$494+$G$502+$G$510)</f>
        <v>0</v>
      </c>
      <c r="H757" s="884" t="s">
        <v>1874</v>
      </c>
      <c r="I757" s="481" t="e">
        <f ca="1">SUM($I$454+$I$462+$I$470+$I$478+$I$486+$I$494+$I$502+$I$510)</f>
        <v>#N/A</v>
      </c>
      <c r="J757" s="410" t="e">
        <f ca="1">SUM($J$454+$J$462+$J$470+$J$478+$J$486+$J$494+$J$502+$J$510)</f>
        <v>#N/A</v>
      </c>
      <c r="K757" s="410">
        <f ca="1">SUM($K$454+$K$462+$K$470+$K$478+$K$486+$K$494+$K$502+$K$510)</f>
        <v>0</v>
      </c>
      <c r="L757" s="560" t="s">
        <v>2900</v>
      </c>
      <c r="M757" s="1018"/>
      <c r="N757" s="892" t="e">
        <f t="shared" ca="1" si="14"/>
        <v>#N/A</v>
      </c>
    </row>
    <row r="758" spans="1:14" x14ac:dyDescent="0.25">
      <c r="A758" s="882" t="s">
        <v>1876</v>
      </c>
      <c r="B758" s="402"/>
      <c r="C758" s="404" t="str">
        <f t="shared" si="15"/>
        <v>Total TOTAL (Baseline)</v>
      </c>
      <c r="D758" s="481">
        <f>SUM($D$455+$D$463+$D$471+$D$479+$D$487+$D$495+$D$503+$D$511)</f>
        <v>0</v>
      </c>
      <c r="E758" s="410">
        <f>SUM($E$455+$E$463+$E$471+$E$479+$E$487+$E$495+$E$503+$E$511)</f>
        <v>0</v>
      </c>
      <c r="F758" s="410">
        <f>SUM($F$455+$F$463+$F$471+$F$479+$F$487+$F$495+$F$503+$F$511)</f>
        <v>0</v>
      </c>
      <c r="G758" s="410">
        <f>SUM($G$455+$G$463+$G$471+$G$479+$G$487+$G$495+$G$503+$G$511)</f>
        <v>0</v>
      </c>
      <c r="H758" s="887" t="s">
        <v>1876</v>
      </c>
      <c r="I758" s="481" t="e">
        <f ca="1">SUM($I$455+$I$463+$I$471+$I$479+$I$487+$I$495+$I$503+$I$511)</f>
        <v>#N/A</v>
      </c>
      <c r="J758" s="410" t="e">
        <f ca="1">SUM($J$455+$J$463+$J$471+$J$479+$J$487+$J$495+$J$503+$J$511)</f>
        <v>#N/A</v>
      </c>
      <c r="K758" s="410">
        <f ca="1">SUM($K$455+$K$463+$K$471+$K$479+$K$487+$K$495+$K$503+$K$511)</f>
        <v>0</v>
      </c>
      <c r="L758" s="560" t="s">
        <v>2901</v>
      </c>
      <c r="M758" s="1018"/>
      <c r="N758" s="892" t="e">
        <f t="shared" ca="1" si="14"/>
        <v>#N/A</v>
      </c>
    </row>
    <row r="759" spans="1:14" x14ac:dyDescent="0.25">
      <c r="A759" s="401" t="s">
        <v>1871</v>
      </c>
      <c r="B759" s="402"/>
      <c r="C759" s="404" t="str">
        <f t="shared" si="15"/>
        <v>One off costs TOTAL (Forecast)</v>
      </c>
      <c r="D759" s="481">
        <f>SUM($D$456+$D$464+$D$472+$D$480+$D$488+$D$496+$D$504+$D$512)</f>
        <v>0</v>
      </c>
      <c r="E759" s="410">
        <f>SUM($E$456+$E$464+$E$472+$E$480+$E$488+$E$496+$E$504+$E$512)</f>
        <v>0</v>
      </c>
      <c r="F759" s="410">
        <f>SUM($F$456+$F$464+$F$472+$F$480+$F$488+$F$496+$F$504+$F$512)</f>
        <v>0</v>
      </c>
      <c r="G759" s="410">
        <f>SUM($G$456+$G$464+$G$472+$G$480+$G$488+$G$496+$G$504+$G$512)</f>
        <v>0</v>
      </c>
      <c r="H759" s="884" t="s">
        <v>1871</v>
      </c>
      <c r="I759" s="481" t="e">
        <f ca="1">SUM($I$456+$I$464+$I$472+$I$480+$I$488+$I$496+$I$504+$I$512)</f>
        <v>#N/A</v>
      </c>
      <c r="J759" s="410" t="e">
        <f ca="1">SUM($J$456+$J$464+$J$472+$J$480+$J$488+$J$496+$J$504+$J$512)</f>
        <v>#N/A</v>
      </c>
      <c r="K759" s="410">
        <f ca="1">SUM($K$456+$K$464+$K$472+$K$480+$K$488+$K$496+$K$504+$K$512)</f>
        <v>0</v>
      </c>
      <c r="L759" s="560" t="s">
        <v>2902</v>
      </c>
      <c r="M759" s="1018"/>
      <c r="N759" s="892" t="e">
        <f t="shared" ca="1" si="14"/>
        <v>#N/A</v>
      </c>
    </row>
    <row r="760" spans="1:14" x14ac:dyDescent="0.25">
      <c r="A760" s="401" t="s">
        <v>1873</v>
      </c>
      <c r="B760" s="402"/>
      <c r="C760" s="404" t="str">
        <f t="shared" si="15"/>
        <v>Recurring NEW Costs TOTAL (Forecast)</v>
      </c>
      <c r="D760" s="481">
        <f>SUM($D$457+$D$465+$D$473+$D$481+$D$489+$D$497+$D$505+$D$513)</f>
        <v>0</v>
      </c>
      <c r="E760" s="410">
        <f>SUM($E$457+$E$465+$E$473+$E$481+$E$489+$E$497+$E$505+$E$513)</f>
        <v>0</v>
      </c>
      <c r="F760" s="410">
        <f>SUM($F$457+$F$465+$F$473+$F$481+$F$489+$F$497+$F$505+$F$513)</f>
        <v>0</v>
      </c>
      <c r="G760" s="410">
        <f>SUM($G$457+$G$465+$G$473+$G$481+$G$489+$G$497+$G$505+$G$513)</f>
        <v>0</v>
      </c>
      <c r="H760" s="884" t="s">
        <v>1873</v>
      </c>
      <c r="I760" s="481" t="e">
        <f ca="1">SUM($I$457+$I$465+$I$473+$I$481+$I$489+$I$497+$I$505+$I$513)</f>
        <v>#N/A</v>
      </c>
      <c r="J760" s="410" t="e">
        <f ca="1">SUM($J$457+$J$465+$J$473+$J$481+$J$489+$J$497+$J$505+$J$513)</f>
        <v>#N/A</v>
      </c>
      <c r="K760" s="410">
        <f ca="1">SUM($K$457+$K$465+$K$473+$K$481+$K$489+$K$497+$K$505+$K$513)</f>
        <v>0</v>
      </c>
      <c r="L760" s="560" t="s">
        <v>2903</v>
      </c>
      <c r="M760" s="1018"/>
      <c r="N760" s="892" t="e">
        <f t="shared" ca="1" si="14"/>
        <v>#N/A</v>
      </c>
    </row>
    <row r="761" spans="1:14" x14ac:dyDescent="0.25">
      <c r="A761" s="401" t="s">
        <v>1875</v>
      </c>
      <c r="B761" s="402"/>
      <c r="C761" s="404" t="str">
        <f t="shared" si="15"/>
        <v>Recurring OLD Costs TOTAL(Forecast)</v>
      </c>
      <c r="D761" s="481">
        <f>SUM($D$458+$D$466+$D$474+$D$482+$D$490+$D$498+$D$506+$D$514)</f>
        <v>0</v>
      </c>
      <c r="E761" s="410">
        <f>SUM($E$458+$E$466+$E$474+$E$482+$E$490+$E$498+$E$506+$E$514)</f>
        <v>0</v>
      </c>
      <c r="F761" s="410">
        <f>SUM($F$458+$F$466+$F$474+$F$482+$F$490+$F$498+$F$506+$F$514)</f>
        <v>0</v>
      </c>
      <c r="G761" s="410">
        <f>SUM($G$458+$G$466+$G$474+$G$482+$G$490+$G$498+$G$506+$G$514)</f>
        <v>0</v>
      </c>
      <c r="H761" s="884" t="s">
        <v>1875</v>
      </c>
      <c r="I761" s="481" t="e">
        <f ca="1">SUM($I$458+$I$466+$I$474+$I$482+$I$490+$I$498+$I$506+$I$514)</f>
        <v>#N/A</v>
      </c>
      <c r="J761" s="410" t="e">
        <f ca="1">SUM($J$458+$J$466+$J$474+$J$482+$J$490+$J$498+$J$506+$J$514)</f>
        <v>#N/A</v>
      </c>
      <c r="K761" s="410">
        <f ca="1">SUM($K$458+$K$466+$K$474+$K$482+$K$490+$K$498+$K$506+$K$514)</f>
        <v>0</v>
      </c>
      <c r="L761" s="560" t="s">
        <v>2904</v>
      </c>
      <c r="M761" s="1018"/>
      <c r="N761" s="892" t="e">
        <f t="shared" ca="1" si="14"/>
        <v>#N/A</v>
      </c>
    </row>
    <row r="762" spans="1:14" x14ac:dyDescent="0.25">
      <c r="A762" s="882" t="s">
        <v>1877</v>
      </c>
      <c r="B762" s="402"/>
      <c r="C762" s="404" t="str">
        <f t="shared" si="15"/>
        <v>Total TOTAL (Forecast)</v>
      </c>
      <c r="D762" s="481">
        <f>SUM($D$459+$D$467+$D$475+$D$483+$D$491+$D$499+$D$507+$D$515)</f>
        <v>0</v>
      </c>
      <c r="E762" s="410">
        <f>SUM($E$459+$E$467+$E$475+$E$483+$E$491+$E$499+$E$507+$E$515)</f>
        <v>0</v>
      </c>
      <c r="F762" s="410">
        <f>SUM($F$459+$F$467+$F$475+$F$483+$F$491+$F$499+$F$507+$F$515)</f>
        <v>0</v>
      </c>
      <c r="G762" s="410">
        <f>SUM($G$459+$G$467+$G$475+$G$483+$G$491+$G$499+$G$507+$G$515)</f>
        <v>0</v>
      </c>
      <c r="H762" s="887" t="s">
        <v>1877</v>
      </c>
      <c r="I762" s="481" t="e">
        <f ca="1">SUM($I$459+$I$467+$I$475+$I$483+$I$491+$I$499+$I$507+$I$515)</f>
        <v>#N/A</v>
      </c>
      <c r="J762" s="410" t="e">
        <f ca="1">SUM($J$459+$J$467+$J$475+$J$483+$J$491+$J$499+$J$507+$J$515)</f>
        <v>#N/A</v>
      </c>
      <c r="K762" s="410">
        <f ca="1">SUM($K$459+$K$467+$K$475+$K$483+$K$491+$K$499+$K$507+$K$515)</f>
        <v>0</v>
      </c>
      <c r="L762" s="560" t="s">
        <v>2905</v>
      </c>
      <c r="M762" s="1018"/>
      <c r="N762" s="892" t="e">
        <f t="shared" ca="1" si="14"/>
        <v>#N/A</v>
      </c>
    </row>
    <row r="763" spans="1:14" x14ac:dyDescent="0.25">
      <c r="A763" s="405"/>
      <c r="B763" s="406"/>
      <c r="C763" s="406"/>
      <c r="D763" s="482"/>
      <c r="E763" s="407"/>
      <c r="F763" s="407"/>
      <c r="G763" s="412"/>
      <c r="H763" s="886"/>
      <c r="I763" s="482"/>
      <c r="J763" s="407"/>
      <c r="K763" s="407"/>
      <c r="L763" s="408"/>
      <c r="M763" s="1021"/>
      <c r="N763" s="348"/>
    </row>
    <row r="764" spans="1:14" x14ac:dyDescent="0.25">
      <c r="A764" s="405"/>
      <c r="B764" s="406"/>
      <c r="C764" s="406"/>
      <c r="D764" s="482"/>
      <c r="E764" s="407"/>
      <c r="F764" s="407"/>
      <c r="G764" s="412"/>
      <c r="H764" s="886"/>
      <c r="I764" s="482"/>
      <c r="J764" s="407"/>
      <c r="K764" s="407"/>
      <c r="L764" s="408"/>
      <c r="M764" s="1021"/>
      <c r="N764" s="348"/>
    </row>
    <row r="765" spans="1:14" x14ac:dyDescent="0.25">
      <c r="A765" s="401" t="s">
        <v>1869</v>
      </c>
      <c r="B765" s="409"/>
      <c r="C765" s="409"/>
      <c r="D765" s="423" t="str">
        <f>D745</f>
        <v>Q1 1516</v>
      </c>
      <c r="E765" s="403" t="str">
        <f>E745</f>
        <v>Q2 1516</v>
      </c>
      <c r="F765" s="403" t="str">
        <f>F745</f>
        <v>Q3 1516</v>
      </c>
      <c r="G765" s="403" t="str">
        <f>G745</f>
        <v>Q4 1516</v>
      </c>
      <c r="H765" s="884" t="s">
        <v>1869</v>
      </c>
      <c r="I765" s="898" t="str">
        <f>I745</f>
        <v>Q1 1617</v>
      </c>
      <c r="J765" s="483" t="str">
        <f>J745</f>
        <v>Q2 1617</v>
      </c>
      <c r="K765" s="483" t="str">
        <f>K745</f>
        <v>Q3 1617</v>
      </c>
      <c r="L765" s="484" t="s">
        <v>2897</v>
      </c>
      <c r="M765" s="1021"/>
      <c r="N765" s="348"/>
    </row>
    <row r="766" spans="1:14" x14ac:dyDescent="0.25">
      <c r="A766" s="401" t="s">
        <v>1870</v>
      </c>
      <c r="B766" s="402"/>
      <c r="C766" s="404" t="str">
        <f t="shared" ref="C766:C773" si="16">A766</f>
        <v>One off costs TOTAL (Baseline)</v>
      </c>
      <c r="D766" s="481">
        <f>SUM($D$522+$D$530+$D$538+$D$546+$D$554+$D$562+$D$570+$D$578)</f>
        <v>0</v>
      </c>
      <c r="E766" s="410">
        <f>SUM($E$522+$E$530+$E$538+$E$546+$E$554+$E$562+$E$570+$E$578)</f>
        <v>0</v>
      </c>
      <c r="F766" s="410">
        <f>SUM($F$522+$F$530+$F$538+$F$546+$F$554+$F$562+$F$570+$F$578)</f>
        <v>0</v>
      </c>
      <c r="G766" s="410">
        <f>SUM($G$522+$G$530+$G$538+$G$546+$G$554+$G$562+$G$570+$G$578)</f>
        <v>0</v>
      </c>
      <c r="H766" s="884" t="s">
        <v>1870</v>
      </c>
      <c r="I766" s="481" t="e">
        <f ca="1">SUM($I$522+$I$530+$I$538+$I$546+$I$554+$I$562+$I$570+$I$578)</f>
        <v>#N/A</v>
      </c>
      <c r="J766" s="410" t="e">
        <f ca="1">SUM($J$522+$J$530+$J$538+$J$546+$J$554+$J$562+$J$570+$J$578)</f>
        <v>#N/A</v>
      </c>
      <c r="K766" s="410">
        <f ca="1">SUM($K$522+$K$530+$K$538+$K$546+$K$554+$K$562+$K$570+$K$578)</f>
        <v>0</v>
      </c>
      <c r="L766" s="560" t="s">
        <v>2906</v>
      </c>
      <c r="M766" s="1018"/>
      <c r="N766" s="892" t="e">
        <f t="shared" ref="N766:N773" ca="1" si="17">IF(J766=K766,"",K766-J766)</f>
        <v>#N/A</v>
      </c>
    </row>
    <row r="767" spans="1:14" x14ac:dyDescent="0.25">
      <c r="A767" s="401" t="s">
        <v>1872</v>
      </c>
      <c r="B767" s="402"/>
      <c r="C767" s="404" t="str">
        <f t="shared" si="16"/>
        <v>Recurring NEW Costs TOTAL (Baseline)</v>
      </c>
      <c r="D767" s="481">
        <f>SUM($D$523+$D$531+$D$539+$D$547+$D$555+$D$563+$D$571+$D$579)</f>
        <v>0</v>
      </c>
      <c r="E767" s="410">
        <f>SUM($E$523+$E$531+$E$539+$E$547+$E$555+$E$563+$E$571+$E$579)</f>
        <v>0</v>
      </c>
      <c r="F767" s="410">
        <f>SUM($F$523+$F$531+$F$539+$F$547+$F$555+$F$563+$F$571+$F$579)</f>
        <v>0</v>
      </c>
      <c r="G767" s="410">
        <f>SUM($G$523+$G$531+$G$539+$G$547+$G$555+$G$563+$G$571+$G$579)</f>
        <v>0</v>
      </c>
      <c r="H767" s="884" t="s">
        <v>1872</v>
      </c>
      <c r="I767" s="481" t="e">
        <f ca="1">SUM($I$523+$I$531+$I$539+$I$547+$I$555+$I$563+$I$571+$I$579)</f>
        <v>#N/A</v>
      </c>
      <c r="J767" s="410" t="e">
        <f ca="1">SUM($J$523+$J$531+$J$539+$J$547+$J$555+$J$563+$J$571+$J$579)</f>
        <v>#N/A</v>
      </c>
      <c r="K767" s="410">
        <f ca="1">SUM($K$523+$K$531+$K$539+$K$547+$K$555+$K$563+$K$571+$K$579)</f>
        <v>0</v>
      </c>
      <c r="L767" s="560" t="s">
        <v>2907</v>
      </c>
      <c r="M767" s="1018"/>
      <c r="N767" s="892" t="e">
        <f t="shared" ca="1" si="17"/>
        <v>#N/A</v>
      </c>
    </row>
    <row r="768" spans="1:14" x14ac:dyDescent="0.25">
      <c r="A768" s="401" t="s">
        <v>1874</v>
      </c>
      <c r="B768" s="402"/>
      <c r="C768" s="404" t="str">
        <f t="shared" si="16"/>
        <v>Recurring OLD Costs TOTAL (Baseline)</v>
      </c>
      <c r="D768" s="481">
        <f>SUM($D$524+$D$532+$D$540+$D$548+$D$556+$D$564+$D$572+$D$580)</f>
        <v>0</v>
      </c>
      <c r="E768" s="410">
        <f>SUM($E$524+$E$532+$E$540+$E$548+$E$556+$E$564+$E$572+$E$580)</f>
        <v>0</v>
      </c>
      <c r="F768" s="410">
        <f>SUM($F$524+$F$532+$F$540+$F$548+$F$556+$F$564+$F$572+$F$580)</f>
        <v>0</v>
      </c>
      <c r="G768" s="410">
        <f>SUM($G$524+$G$532+$G$540+$G$548+$G$556+$G$564+$G$572+$G$580)</f>
        <v>0</v>
      </c>
      <c r="H768" s="884" t="s">
        <v>1874</v>
      </c>
      <c r="I768" s="481" t="e">
        <f ca="1">SUM($I$524+$I$532+$I$540+$I$548+$I$556+$I$564+$I$572+$I$580)</f>
        <v>#N/A</v>
      </c>
      <c r="J768" s="410" t="e">
        <f ca="1">SUM($J$524+$J$532+$J$540+$J$548+$J$556+$J$564+$J$572+$J$580)</f>
        <v>#N/A</v>
      </c>
      <c r="K768" s="410">
        <f ca="1">SUM($K$524+$K$532+$K$540+$K$548+$K$556+$K$564+$K$572+$K$580)</f>
        <v>0</v>
      </c>
      <c r="L768" s="560" t="s">
        <v>2908</v>
      </c>
      <c r="M768" s="1018"/>
      <c r="N768" s="892" t="e">
        <f t="shared" ca="1" si="17"/>
        <v>#N/A</v>
      </c>
    </row>
    <row r="769" spans="1:14" x14ac:dyDescent="0.25">
      <c r="A769" s="882" t="s">
        <v>1876</v>
      </c>
      <c r="B769" s="402"/>
      <c r="C769" s="404" t="str">
        <f t="shared" si="16"/>
        <v>Total TOTAL (Baseline)</v>
      </c>
      <c r="D769" s="481">
        <f>SUM($D$525+$D$533+$D$541+$D$549+$D$557+$D$565+$D$573+$D$581)</f>
        <v>0</v>
      </c>
      <c r="E769" s="410">
        <f>SUM($E$525+$E$533+$E$541+$E$549+$E$557+$E$565+$E$573+$E$581)</f>
        <v>0</v>
      </c>
      <c r="F769" s="410">
        <f>SUM($F$525+$F$533+$F$541+$F$549+$F$557+$F$565+$F$573+$F$581)</f>
        <v>0</v>
      </c>
      <c r="G769" s="410">
        <f>SUM($G$525+$G$533+$G$541+$G$549+$G$557+$G$565+$G$573+$G$581)</f>
        <v>0</v>
      </c>
      <c r="H769" s="887" t="s">
        <v>1876</v>
      </c>
      <c r="I769" s="481" t="e">
        <f ca="1">SUM($I$525+$I$533+$I$541+$I$549+$I$557+$I$565+$I$573+$I$581)</f>
        <v>#N/A</v>
      </c>
      <c r="J769" s="410" t="e">
        <f ca="1">SUM($J$525+$J$533+$J$541+$J$549+$J$557+$J$565+$J$573+$J$581)</f>
        <v>#N/A</v>
      </c>
      <c r="K769" s="410">
        <f ca="1">SUM($K$525+$K$533+$K$541+$K$549+$K$557+$K$565+$K$573+$K$581)</f>
        <v>0</v>
      </c>
      <c r="L769" s="560" t="s">
        <v>2909</v>
      </c>
      <c r="M769" s="1018"/>
      <c r="N769" s="892" t="e">
        <f t="shared" ca="1" si="17"/>
        <v>#N/A</v>
      </c>
    </row>
    <row r="770" spans="1:14" x14ac:dyDescent="0.25">
      <c r="A770" s="401" t="s">
        <v>1871</v>
      </c>
      <c r="B770" s="402"/>
      <c r="C770" s="404" t="str">
        <f t="shared" si="16"/>
        <v>One off costs TOTAL (Forecast)</v>
      </c>
      <c r="D770" s="481">
        <f>SUM($D$526+$D$534+$D$542+$D$550+$D$558+$D$566+$D$574+$D$582)</f>
        <v>0</v>
      </c>
      <c r="E770" s="410">
        <f>SUM($E$526+$E$534+$E$542+$E$550+$E$558+$E$566+$E$574+$E$582)</f>
        <v>0</v>
      </c>
      <c r="F770" s="410">
        <f>SUM($F$526+$F$534+$F$542+$F$550+$F$558+$F$566+$F$574+$F$582)</f>
        <v>0</v>
      </c>
      <c r="G770" s="410">
        <f>SUM($G$526+$G$534+$G$542+$G$550+$G$558+$G$566+$G$574+$G$582)</f>
        <v>0</v>
      </c>
      <c r="H770" s="884" t="s">
        <v>1871</v>
      </c>
      <c r="I770" s="481" t="e">
        <f ca="1">SUM($I$526+$I$534+$I$542+$I$550+$I$558+$I$566+$I$574+$I$582)</f>
        <v>#N/A</v>
      </c>
      <c r="J770" s="410" t="e">
        <f ca="1">SUM($J$526+$J$534+$J$542+$J$550+$J$558+$J$566+$J$574+$J$582)</f>
        <v>#N/A</v>
      </c>
      <c r="K770" s="410">
        <f ca="1">SUM($K$526+$K$534+$K$542+$K$550+$K$558+$K$566+$K$574+$K$582)</f>
        <v>0</v>
      </c>
      <c r="L770" s="560" t="s">
        <v>2910</v>
      </c>
      <c r="M770" s="1018"/>
      <c r="N770" s="892" t="e">
        <f t="shared" ca="1" si="17"/>
        <v>#N/A</v>
      </c>
    </row>
    <row r="771" spans="1:14" x14ac:dyDescent="0.25">
      <c r="A771" s="401" t="s">
        <v>1873</v>
      </c>
      <c r="B771" s="402"/>
      <c r="C771" s="404" t="str">
        <f t="shared" si="16"/>
        <v>Recurring NEW Costs TOTAL (Forecast)</v>
      </c>
      <c r="D771" s="481">
        <f>SUM($D$527+$D$535+$D$543+$D$551+$D$559+$D$567+$D$575+$D$583)</f>
        <v>0</v>
      </c>
      <c r="E771" s="410">
        <f>SUM($E$527+$E$535+$E$543+$E$551+$E$559+$E$567+$E$575+$E$583)</f>
        <v>0</v>
      </c>
      <c r="F771" s="410">
        <f>SUM($F$527+$F$535+$F$543+$F$551+$F$559+$F$567+$F$575+$F$583)</f>
        <v>0</v>
      </c>
      <c r="G771" s="410">
        <f>SUM($G$527+$G$535+$G$543+$G$551+$G$559+$G$567+$G$575+$G$583)</f>
        <v>0</v>
      </c>
      <c r="H771" s="884" t="s">
        <v>1873</v>
      </c>
      <c r="I771" s="481" t="e">
        <f ca="1">SUM($I$527+$I$535+$I$543+$I$551+$I$559+$I$567+$I$575+$I$583)</f>
        <v>#N/A</v>
      </c>
      <c r="J771" s="410" t="e">
        <f ca="1">SUM($J$527+$J$535+$J$543+$J$551+$J$559+$J$567+$J$575+$J$583)</f>
        <v>#N/A</v>
      </c>
      <c r="K771" s="410">
        <f ca="1">SUM($K$527+$K$535+$K$543+$K$551+$K$559+$K$567+$K$575+$K$583)</f>
        <v>0</v>
      </c>
      <c r="L771" s="560" t="s">
        <v>2911</v>
      </c>
      <c r="M771" s="1018"/>
      <c r="N771" s="892" t="e">
        <f t="shared" ca="1" si="17"/>
        <v>#N/A</v>
      </c>
    </row>
    <row r="772" spans="1:14" x14ac:dyDescent="0.25">
      <c r="A772" s="401" t="s">
        <v>1875</v>
      </c>
      <c r="B772" s="402"/>
      <c r="C772" s="404" t="str">
        <f t="shared" si="16"/>
        <v>Recurring OLD Costs TOTAL(Forecast)</v>
      </c>
      <c r="D772" s="481">
        <f>SUM($D$528+$D$536+$D$544+$D$552+$D$560+$D$568+$D$576+$D$584)</f>
        <v>0</v>
      </c>
      <c r="E772" s="410">
        <f>SUM($E$528+$E$536+$E$544+$E$552+$E$560+$E$568+$E$576+$E$584)</f>
        <v>0</v>
      </c>
      <c r="F772" s="410">
        <f>SUM($F$528+$F$536+$F$544+$F$552+$F$560+$F$568+$F$576+$F$584)</f>
        <v>0</v>
      </c>
      <c r="G772" s="410">
        <f>SUM($G$528+$G$536+$G$544+$G$552+$G$560+$G$568+$G$576+$G$584)</f>
        <v>0</v>
      </c>
      <c r="H772" s="884" t="s">
        <v>1875</v>
      </c>
      <c r="I772" s="481" t="e">
        <f ca="1">SUM($I$528+$I$536+$I$544+$I$552+$I$560+$I$568+$I$576+$I$584)</f>
        <v>#N/A</v>
      </c>
      <c r="J772" s="410" t="e">
        <f ca="1">SUM($J$528+$J$536+$J$544+$J$552+$J$560+$J$568+$J$576+$J$584)</f>
        <v>#N/A</v>
      </c>
      <c r="K772" s="410">
        <f ca="1">SUM($K$528+$K$536+$K$544+$K$552+$K$560+$K$568+$K$576+$K$584)</f>
        <v>0</v>
      </c>
      <c r="L772" s="560" t="s">
        <v>2912</v>
      </c>
      <c r="M772" s="1018"/>
      <c r="N772" s="892" t="e">
        <f t="shared" ca="1" si="17"/>
        <v>#N/A</v>
      </c>
    </row>
    <row r="773" spans="1:14" x14ac:dyDescent="0.25">
      <c r="A773" s="882" t="s">
        <v>1877</v>
      </c>
      <c r="B773" s="402"/>
      <c r="C773" s="404" t="str">
        <f t="shared" si="16"/>
        <v>Total TOTAL (Forecast)</v>
      </c>
      <c r="D773" s="481">
        <f>SUM($D$529+$D$537+$D$545+$D$553+$D$561+$D$569+$D$577+$D$585)</f>
        <v>0</v>
      </c>
      <c r="E773" s="410">
        <f>SUM($E$529+$E$537+$E$545+$E$553+$E$561+$E$569+$E$577+$E$585)</f>
        <v>0</v>
      </c>
      <c r="F773" s="410">
        <f>SUM($F$529+$F$537+$F$545+$F$553+$F$561+$F$569+$F$577+$F$585)</f>
        <v>0</v>
      </c>
      <c r="G773" s="410">
        <f>SUM($G$529+$G$537+$G$545+$G$553+$G$561+$G$569+$G$577+$G$585)</f>
        <v>0</v>
      </c>
      <c r="H773" s="887" t="s">
        <v>1877</v>
      </c>
      <c r="I773" s="481" t="e">
        <f ca="1">SUM($I$529+$I$537+$I$545+$I$553+$I$561+$I$569+$I$577+$I$585)</f>
        <v>#N/A</v>
      </c>
      <c r="J773" s="410" t="e">
        <f ca="1">SUM($J$529+$J$537+$J$545+$J$553+$J$561+$J$569+$J$577+$J$585)</f>
        <v>#N/A</v>
      </c>
      <c r="K773" s="410">
        <f ca="1">SUM($K$529+$K$537+$K$545+$K$553+$K$561+$K$569+$K$577+$K$585)</f>
        <v>0</v>
      </c>
      <c r="L773" s="560" t="s">
        <v>2913</v>
      </c>
      <c r="M773" s="1018"/>
      <c r="N773" s="892" t="e">
        <f t="shared" ca="1" si="17"/>
        <v>#N/A</v>
      </c>
    </row>
    <row r="774" spans="1:14" x14ac:dyDescent="0.25">
      <c r="A774" s="405"/>
      <c r="B774" s="406"/>
      <c r="C774" s="406"/>
      <c r="D774" s="482"/>
      <c r="E774" s="407"/>
      <c r="F774" s="407"/>
      <c r="G774" s="412"/>
      <c r="H774" s="886"/>
      <c r="I774" s="482"/>
      <c r="J774" s="407"/>
      <c r="K774" s="407"/>
      <c r="L774" s="408"/>
      <c r="M774" s="1021"/>
      <c r="N774" s="348"/>
    </row>
    <row r="775" spans="1:14" x14ac:dyDescent="0.25">
      <c r="A775" s="405"/>
      <c r="B775" s="406"/>
      <c r="C775" s="406"/>
      <c r="D775" s="482"/>
      <c r="E775" s="407"/>
      <c r="F775" s="407"/>
      <c r="G775" s="412"/>
      <c r="H775" s="886"/>
      <c r="I775" s="482"/>
      <c r="J775" s="407"/>
      <c r="K775" s="407"/>
      <c r="L775" s="408"/>
      <c r="M775" s="1021"/>
      <c r="N775" s="348"/>
    </row>
    <row r="776" spans="1:14" x14ac:dyDescent="0.25">
      <c r="A776" s="401" t="s">
        <v>1878</v>
      </c>
      <c r="B776" s="409"/>
      <c r="C776" s="409"/>
      <c r="D776" s="423" t="str">
        <f>D745</f>
        <v>Q1 1516</v>
      </c>
      <c r="E776" s="403" t="str">
        <f>E745</f>
        <v>Q2 1516</v>
      </c>
      <c r="F776" s="403" t="str">
        <f>F745</f>
        <v>Q3 1516</v>
      </c>
      <c r="G776" s="403" t="str">
        <f>G745</f>
        <v>Q4 1516</v>
      </c>
      <c r="H776" s="884" t="s">
        <v>1878</v>
      </c>
      <c r="I776" s="898" t="str">
        <f>I745</f>
        <v>Q1 1617</v>
      </c>
      <c r="J776" s="483" t="str">
        <f>J745</f>
        <v>Q2 1617</v>
      </c>
      <c r="K776" s="483" t="str">
        <f>K745</f>
        <v>Q3 1617</v>
      </c>
      <c r="L776" s="484" t="s">
        <v>2897</v>
      </c>
      <c r="M776" s="1021"/>
      <c r="N776" s="348"/>
    </row>
    <row r="777" spans="1:14" x14ac:dyDescent="0.25">
      <c r="A777" s="401" t="s">
        <v>1876</v>
      </c>
      <c r="B777" s="402"/>
      <c r="C777" s="404" t="str">
        <f>A777</f>
        <v>Total TOTAL (Baseline)</v>
      </c>
      <c r="D777" s="481">
        <f>SUM($D$589+$D$591+$D$593+$D$595+$D$597+$D$599+$D$601+$D$603)</f>
        <v>0</v>
      </c>
      <c r="E777" s="410">
        <f>SUM($E$589+$E$591+$E$593+$E$595+$E$597+$E$599+$E$601+$E$603)</f>
        <v>0</v>
      </c>
      <c r="F777" s="410">
        <f>SUM($F$589+$F$591+$F$593+$F$595+$F$597+$F$599+$F$601+$F$603)</f>
        <v>0</v>
      </c>
      <c r="G777" s="410">
        <f>SUM($G$589+$G$591+$G$593+$G$595+$G$597+$G$599+$G$601+$G$603)</f>
        <v>0</v>
      </c>
      <c r="H777" s="884" t="s">
        <v>1876</v>
      </c>
      <c r="I777" s="481" t="e">
        <f ca="1">SUM($I$589+$I$591+$I$593+$I$595+$I$597+$I$599+$I$601+$I$603)</f>
        <v>#N/A</v>
      </c>
      <c r="J777" s="410" t="e">
        <f ca="1">SUM($J$589+$J$591+$J$593+$J$595+$J$597+$J$599+$J$601+$J$603)</f>
        <v>#N/A</v>
      </c>
      <c r="K777" s="410">
        <f ca="1">SUM($K$589+$K$591+$K$593+$K$595+$K$597+$K$599+$K$601+$K$603)</f>
        <v>0</v>
      </c>
      <c r="L777" s="560" t="s">
        <v>2914</v>
      </c>
      <c r="M777" s="1018"/>
      <c r="N777" s="892" t="e">
        <f ca="1">IF(J777=K777,"",K777-J777)</f>
        <v>#N/A</v>
      </c>
    </row>
    <row r="778" spans="1:14" x14ac:dyDescent="0.25">
      <c r="A778" s="401" t="s">
        <v>1877</v>
      </c>
      <c r="B778" s="402"/>
      <c r="C778" s="404" t="str">
        <f>A778</f>
        <v>Total TOTAL (Forecast)</v>
      </c>
      <c r="D778" s="481">
        <f>SUM($D$590+$D$592+$D$594+$D$596+$D$598+$D$600+$D$602+$D$604)</f>
        <v>0</v>
      </c>
      <c r="E778" s="410">
        <f>SUM($E$590+$E$592+$E$594+$E$596+$E$598+$E$600+$E$602+$E$604)</f>
        <v>0</v>
      </c>
      <c r="F778" s="410">
        <f>SUM($F$590+$F$592+$F$594+$F$596+$F$598+$F$600+$F$602+$F$604)</f>
        <v>0</v>
      </c>
      <c r="G778" s="410">
        <f>SUM($G$590+$G$592+$G$594+$G$596+$G$598+$G$600+$G$602+$G$604)</f>
        <v>0</v>
      </c>
      <c r="H778" s="884" t="s">
        <v>1877</v>
      </c>
      <c r="I778" s="481" t="e">
        <f ca="1">SUM($I$590+$I$592+$I$594+$I$596+$I$598+$I$600+$I$602+$I$604)</f>
        <v>#N/A</v>
      </c>
      <c r="J778" s="410" t="e">
        <f ca="1">SUM($J$590+$J$592+$J$594+$J$596+$J$598+$J$600+$J$602+$J$604)</f>
        <v>#N/A</v>
      </c>
      <c r="K778" s="410">
        <f ca="1">SUM($K$590+$K$592+$K$594+$K$596+$K$598+$K$600+$K$602+$K$604)</f>
        <v>0</v>
      </c>
      <c r="L778" s="560" t="s">
        <v>2915</v>
      </c>
      <c r="M778" s="1018"/>
      <c r="N778" s="892" t="e">
        <f ca="1">IF(J778=K778,"",K778-J778)</f>
        <v>#N/A</v>
      </c>
    </row>
    <row r="779" spans="1:14" x14ac:dyDescent="0.25">
      <c r="A779" s="405"/>
      <c r="B779" s="406"/>
      <c r="C779" s="406"/>
      <c r="D779" s="482"/>
      <c r="E779" s="407"/>
      <c r="F779" s="407"/>
      <c r="G779" s="412"/>
      <c r="H779" s="564"/>
      <c r="I779" s="482"/>
      <c r="J779" s="407"/>
      <c r="K779" s="407"/>
      <c r="L779" s="408"/>
      <c r="M779" s="1021"/>
      <c r="N779" s="348"/>
    </row>
    <row r="780" spans="1:14" x14ac:dyDescent="0.25">
      <c r="A780" s="405"/>
      <c r="B780" s="406"/>
      <c r="C780" s="406"/>
      <c r="D780" s="482"/>
      <c r="E780" s="407"/>
      <c r="F780" s="407"/>
      <c r="G780" s="412"/>
      <c r="H780" s="564"/>
      <c r="I780" s="482"/>
      <c r="J780" s="407"/>
      <c r="K780" s="407"/>
      <c r="L780" s="408"/>
      <c r="M780" s="1021"/>
      <c r="N780" s="348"/>
    </row>
    <row r="781" spans="1:14" x14ac:dyDescent="0.25">
      <c r="A781" s="363"/>
      <c r="B781" s="409"/>
      <c r="C781" s="409"/>
      <c r="D781" s="482"/>
      <c r="E781" s="407"/>
      <c r="F781" s="407"/>
      <c r="G781" s="412"/>
      <c r="H781" s="885" t="s">
        <v>2196</v>
      </c>
      <c r="I781" s="898" t="str">
        <f>I745</f>
        <v>Q1 1617</v>
      </c>
      <c r="J781" s="483" t="str">
        <f>J745</f>
        <v>Q2 1617</v>
      </c>
      <c r="K781" s="483" t="str">
        <f>K745</f>
        <v>Q3 1617</v>
      </c>
      <c r="L781" s="484" t="s">
        <v>2897</v>
      </c>
      <c r="M781" s="1021"/>
      <c r="N781" s="348"/>
    </row>
    <row r="782" spans="1:14" x14ac:dyDescent="0.25">
      <c r="A782" s="401"/>
      <c r="B782" s="409"/>
      <c r="C782" s="409"/>
      <c r="D782" s="482"/>
      <c r="E782" s="407"/>
      <c r="F782" s="407"/>
      <c r="G782" s="412"/>
      <c r="H782" s="884" t="s">
        <v>1876</v>
      </c>
      <c r="I782" s="899" t="e">
        <f t="shared" ref="I782:K783" ca="1" si="18">SUM(I606+I608+I610+I612+I614+I616+I618+I620)</f>
        <v>#N/A</v>
      </c>
      <c r="J782" s="723" t="e">
        <f t="shared" ca="1" si="18"/>
        <v>#N/A</v>
      </c>
      <c r="K782" s="723">
        <f t="shared" ca="1" si="18"/>
        <v>0</v>
      </c>
      <c r="L782" s="867" t="s">
        <v>2916</v>
      </c>
      <c r="M782" s="1018"/>
      <c r="N782" s="892" t="e">
        <f ca="1">IF(J782=K782,"",K782-J782)</f>
        <v>#N/A</v>
      </c>
    </row>
    <row r="783" spans="1:14" x14ac:dyDescent="0.25">
      <c r="A783" s="401"/>
      <c r="B783" s="409"/>
      <c r="C783" s="409"/>
      <c r="D783" s="482"/>
      <c r="E783" s="407"/>
      <c r="F783" s="407"/>
      <c r="G783" s="412"/>
      <c r="H783" s="884" t="s">
        <v>1877</v>
      </c>
      <c r="I783" s="899" t="e">
        <f t="shared" ca="1" si="18"/>
        <v>#N/A</v>
      </c>
      <c r="J783" s="723" t="e">
        <f t="shared" ca="1" si="18"/>
        <v>#N/A</v>
      </c>
      <c r="K783" s="723">
        <f t="shared" ca="1" si="18"/>
        <v>0</v>
      </c>
      <c r="L783" s="867" t="s">
        <v>2917</v>
      </c>
      <c r="M783" s="1018"/>
      <c r="N783" s="892" t="e">
        <f ca="1">IF(J783=K783,"",K783-J783)</f>
        <v>#N/A</v>
      </c>
    </row>
    <row r="784" spans="1:14" x14ac:dyDescent="0.25">
      <c r="A784" s="405"/>
      <c r="B784" s="406"/>
      <c r="C784" s="406"/>
      <c r="D784" s="482"/>
      <c r="E784" s="407"/>
      <c r="F784" s="407"/>
      <c r="G784" s="412"/>
      <c r="H784" s="564"/>
      <c r="I784" s="482"/>
      <c r="J784" s="407"/>
      <c r="K784" s="407"/>
      <c r="L784" s="408"/>
      <c r="M784" s="1021"/>
      <c r="N784" s="348"/>
    </row>
    <row r="785" spans="1:14" x14ac:dyDescent="0.25">
      <c r="A785" s="405"/>
      <c r="B785" s="406"/>
      <c r="C785" s="406"/>
      <c r="D785" s="482"/>
      <c r="E785" s="407"/>
      <c r="F785" s="407"/>
      <c r="G785" s="412"/>
      <c r="H785" s="564"/>
      <c r="I785" s="482"/>
      <c r="J785" s="407"/>
      <c r="K785" s="407"/>
      <c r="L785" s="408"/>
      <c r="M785" s="1021"/>
      <c r="N785" s="348"/>
    </row>
    <row r="786" spans="1:14" x14ac:dyDescent="0.25">
      <c r="A786" s="401" t="s">
        <v>1879</v>
      </c>
      <c r="B786" s="409"/>
      <c r="C786" s="409"/>
      <c r="D786" s="423" t="str">
        <f>D745</f>
        <v>Q1 1516</v>
      </c>
      <c r="E786" s="403" t="str">
        <f>E745</f>
        <v>Q2 1516</v>
      </c>
      <c r="F786" s="403" t="str">
        <f>F745</f>
        <v>Q3 1516</v>
      </c>
      <c r="G786" s="403" t="str">
        <f>G745</f>
        <v>Q4 1516</v>
      </c>
      <c r="H786" s="884" t="s">
        <v>1879</v>
      </c>
      <c r="I786" s="898" t="str">
        <f>I745</f>
        <v>Q1 1617</v>
      </c>
      <c r="J786" s="483" t="str">
        <f>J745</f>
        <v>Q2 1617</v>
      </c>
      <c r="K786" s="483" t="str">
        <f>K745</f>
        <v>Q3 1617</v>
      </c>
      <c r="L786" s="484" t="s">
        <v>2897</v>
      </c>
      <c r="M786" s="1021"/>
      <c r="N786" s="348"/>
    </row>
    <row r="787" spans="1:14" x14ac:dyDescent="0.25">
      <c r="A787" s="401" t="s">
        <v>1880</v>
      </c>
      <c r="B787" s="402"/>
      <c r="C787" s="404" t="str">
        <f t="shared" ref="C787:C795" si="19">A787</f>
        <v>Cashable TOTAL (Baseline)</v>
      </c>
      <c r="D787" s="946">
        <f>SUM($D$622+$D$634+$D$646+$D$658+$D$670+$D$682+$D$694+$D$706)</f>
        <v>0</v>
      </c>
      <c r="E787" s="947">
        <f>SUM($E$622+$E$634+$E$646+$E$658+$E$670+$E$682+$E$694+$E$706)</f>
        <v>0</v>
      </c>
      <c r="F787" s="947">
        <f>SUM($F$622+$F$634+$F$646+$F$658+$F$670+$F$682+$F$694+$F$706)</f>
        <v>0</v>
      </c>
      <c r="G787" s="947">
        <f>SUM($G$622+$G$634+$G$646+$G$658+$G$670+$G$682+$G$694+$G$706)</f>
        <v>0</v>
      </c>
      <c r="H787" s="884" t="s">
        <v>1880</v>
      </c>
      <c r="I787" s="481" t="e">
        <f ca="1">SUM($I$622+$I$634+$I$646+$I$658+$I$670+$I$682+$I$694+$I$706)</f>
        <v>#N/A</v>
      </c>
      <c r="J787" s="410" t="e">
        <f ca="1">SUM($J$622+$J$634+$J$646+$J$658+$J$670+$J$682+$J$694+$J$706)</f>
        <v>#N/A</v>
      </c>
      <c r="K787" s="410">
        <f ca="1">SUM($K$622+$K$634+$K$646+$K$658+$K$670+$K$682+$K$694+$K$706)</f>
        <v>0</v>
      </c>
      <c r="L787" s="560" t="s">
        <v>2918</v>
      </c>
      <c r="M787" s="1018"/>
      <c r="N787" s="892" t="e">
        <f ca="1">IF(J787=K787,"",K787-J787)</f>
        <v>#N/A</v>
      </c>
    </row>
    <row r="788" spans="1:14" x14ac:dyDescent="0.25">
      <c r="A788" s="401" t="s">
        <v>1882</v>
      </c>
      <c r="B788" s="402"/>
      <c r="C788" s="404" t="str">
        <f t="shared" si="19"/>
        <v>Non-Cashable TOTAL (Baseline)</v>
      </c>
      <c r="D788" s="946">
        <f>SUM($D$623+$D$635+$D$647+$D$659+$D$671+$D$683+$D$695+$D$707)</f>
        <v>0</v>
      </c>
      <c r="E788" s="947">
        <f>SUM($E$623+$E$635+$E$647+$E$659+$E$671+$E$683+$E$695+$E$707)</f>
        <v>0</v>
      </c>
      <c r="F788" s="947">
        <f>SUM($F$623+$F$635+$F$647+$F$659+$F$671+$F$683+$F$695+$F$707)</f>
        <v>0</v>
      </c>
      <c r="G788" s="947">
        <f>SUM($G$623+$G$635+$G$647+$G$659+$G$671+$G$683+$G$695+$G$707)</f>
        <v>0</v>
      </c>
      <c r="H788" s="884" t="s">
        <v>1882</v>
      </c>
      <c r="I788" s="481" t="e">
        <f ca="1">SUM($I$623+$I$635+$I$647+$I$659+$I$671+$I$683+$I$695+$I$707)</f>
        <v>#N/A</v>
      </c>
      <c r="J788" s="410" t="e">
        <f ca="1">SUM($J$623+$J$635+$J$647+$J$659+$J$671+$J$683+$J$695+$J$707)</f>
        <v>#N/A</v>
      </c>
      <c r="K788" s="410">
        <f ca="1">SUM($K$623+$K$635+$K$647+$K$659+$K$671+$K$683+$K$695+$K$707)</f>
        <v>0</v>
      </c>
      <c r="L788" s="560" t="s">
        <v>2919</v>
      </c>
      <c r="M788" s="1018"/>
      <c r="N788" s="892" t="e">
        <f t="shared" ref="N788:N796" ca="1" si="20">IF(J788=K788,"",K788-J788)</f>
        <v>#N/A</v>
      </c>
    </row>
    <row r="789" spans="1:14" x14ac:dyDescent="0.25">
      <c r="A789" s="401" t="s">
        <v>1884</v>
      </c>
      <c r="B789" s="402"/>
      <c r="C789" s="404" t="str">
        <f t="shared" si="19"/>
        <v>Private Partner TOTAL (Baseline)</v>
      </c>
      <c r="D789" s="481">
        <f>SUM($D$624+$D$636+$D$648+$D$660+$D$672+$D$684+$D$696+$D$708)</f>
        <v>0</v>
      </c>
      <c r="E789" s="410">
        <f>SUM($E$624+$E$636+$E$648+$E$660+$E$672+$E$684+$E$696+$E$708)</f>
        <v>0</v>
      </c>
      <c r="F789" s="410">
        <f>SUM($F$624+$F$636+$F$648+$F$660+$F$672+$F$684+$F$696+$F$708)</f>
        <v>0</v>
      </c>
      <c r="G789" s="410">
        <f>SUM($G$624+$G$636+$G$648+$G$660+$G$672+$G$684+$G$696+$G$708)</f>
        <v>0</v>
      </c>
      <c r="H789" s="884" t="s">
        <v>2197</v>
      </c>
      <c r="I789" s="481" t="e">
        <f ca="1">SUM(I625+I637+I649+I661+I673+I685+I697+I709)</f>
        <v>#N/A</v>
      </c>
      <c r="J789" s="410" t="e">
        <f ca="1">SUM(J625+J637+J649+J661+J673+J685+J697+J709)</f>
        <v>#N/A</v>
      </c>
      <c r="K789" s="410">
        <f ca="1">SUM(K625+K637+K649+K661+K673+K685+K697+K709)</f>
        <v>0</v>
      </c>
      <c r="L789" s="560" t="s">
        <v>2920</v>
      </c>
      <c r="M789" s="1018"/>
      <c r="N789" s="892" t="e">
        <f t="shared" ca="1" si="20"/>
        <v>#N/A</v>
      </c>
    </row>
    <row r="790" spans="1:14" x14ac:dyDescent="0.25">
      <c r="A790" s="401" t="s">
        <v>1885</v>
      </c>
      <c r="B790" s="402"/>
      <c r="C790" s="404" t="str">
        <f t="shared" si="19"/>
        <v>UK Economic TOTAL (Baseline)</v>
      </c>
      <c r="D790" s="481">
        <f>SUM($D$625+$D$637+$D$649+$D$661+$D$673+$D$685+$D$697+$D$709)</f>
        <v>0</v>
      </c>
      <c r="E790" s="410">
        <f>SUM($E$625+$E$637+$E$649+$E$661+$E$673+$E$685+$E$697+$E$709)</f>
        <v>0</v>
      </c>
      <c r="F790" s="410">
        <f>SUM($F$625+$F$637+$F$649+$F$661+$F$673+$F$685+$F$697+$F$709)</f>
        <v>0</v>
      </c>
      <c r="G790" s="410">
        <f>SUM($G$625+$G$637+$G$649+$G$661+$G$673+$G$685+$G$697+$G$709)</f>
        <v>0</v>
      </c>
      <c r="H790" s="884" t="s">
        <v>2199</v>
      </c>
      <c r="I790" s="481" t="e">
        <f ca="1">SUM($I$626+$I$638+$I$650+$I$662+$I$674+$I$686+$I$698+$I$710)</f>
        <v>#N/A</v>
      </c>
      <c r="J790" s="410" t="e">
        <f ca="1">SUM($J$626+$J$638+$J$650+$J$662+$J$674+$J$686+$J$698+$J$710)</f>
        <v>#N/A</v>
      </c>
      <c r="K790" s="410">
        <f ca="1">SUM($K$626+$K$638+$K$650+$K$662+$K$674+$K$686+$K$698+$K$710)</f>
        <v>0</v>
      </c>
      <c r="L790" s="560" t="s">
        <v>2921</v>
      </c>
      <c r="M790" s="1018"/>
      <c r="N790" s="892" t="e">
        <f t="shared" ca="1" si="20"/>
        <v>#N/A</v>
      </c>
    </row>
    <row r="791" spans="1:14" x14ac:dyDescent="0.25">
      <c r="A791" s="401" t="s">
        <v>1876</v>
      </c>
      <c r="B791" s="402"/>
      <c r="C791" s="404" t="str">
        <f t="shared" si="19"/>
        <v>Total TOTAL (Baseline)</v>
      </c>
      <c r="D791" s="481">
        <f>SUM($D$626+$D$638+$D$650+$D$662+$D$674+$D$686+$D$698+$D$710)</f>
        <v>0</v>
      </c>
      <c r="E791" s="410">
        <f>SUM($E$626+$E$638+$E$650+$E$662+$E$674+$E$686+$E$698+$E$710)</f>
        <v>0</v>
      </c>
      <c r="F791" s="410">
        <f>SUM($F$626+$F$638+$F$650+$F$662+$F$674+$F$686+$F$698+$F$710)</f>
        <v>0</v>
      </c>
      <c r="G791" s="410">
        <f>SUM($G$626+$G$638+$G$650+$G$662+$G$674+$G$686+$G$698+$G$710)</f>
        <v>0</v>
      </c>
      <c r="H791" s="887" t="s">
        <v>1876</v>
      </c>
      <c r="I791" s="481" t="e">
        <f ca="1">SUM($I$627+$I$639+$I$651+$I$663+$I$675+$I$687+$I$699+$I$711)</f>
        <v>#N/A</v>
      </c>
      <c r="J791" s="410" t="e">
        <f ca="1">SUM($J$627+$J$639+$J$651+$J$663+$J$675+$J$687+$J$699+$J$711)</f>
        <v>#N/A</v>
      </c>
      <c r="K791" s="410">
        <f ca="1">SUM($K$627+$K$639+$K$651+$K$663+$K$675+$K$687+$K$699+$K$711)</f>
        <v>0</v>
      </c>
      <c r="L791" s="560" t="s">
        <v>2922</v>
      </c>
      <c r="M791" s="1018"/>
      <c r="N791" s="892" t="e">
        <f t="shared" ca="1" si="20"/>
        <v>#N/A</v>
      </c>
    </row>
    <row r="792" spans="1:14" x14ac:dyDescent="0.25">
      <c r="A792" s="401" t="s">
        <v>1881</v>
      </c>
      <c r="B792" s="402"/>
      <c r="C792" s="404" t="str">
        <f t="shared" si="19"/>
        <v>Cashable TOTAL (Forecast)</v>
      </c>
      <c r="D792" s="946">
        <f>SUM($D$628+$D$640+$D$652+$D$664+$D$676+$D$688+$D$700+$D$712)</f>
        <v>0</v>
      </c>
      <c r="E792" s="947">
        <f>SUM($E$628+$E$640+$E$652+$E$664+$E$676+$E$688+$E$700+$E$712)</f>
        <v>0</v>
      </c>
      <c r="F792" s="947">
        <f>SUM($F$628+$F$640+$F$652+$F$664+$F$676+$F$688+$F$700+$F$712)</f>
        <v>0</v>
      </c>
      <c r="G792" s="947">
        <f>SUM($G$628+$G$640+$G$652+$G$664+$G$676+$G$688+$G$700+$G$712)</f>
        <v>0</v>
      </c>
      <c r="H792" s="884" t="s">
        <v>1881</v>
      </c>
      <c r="I792" s="481" t="e">
        <f ca="1">SUM($I$628+$I$640+$I$652+$I$664+$I$676+$I$688+$I$700+$I$712)</f>
        <v>#N/A</v>
      </c>
      <c r="J792" s="410" t="e">
        <f ca="1">SUM($J$628+$J$640+$J$652+$J$664+$J$676+$J$688+$J$700+$J$712)</f>
        <v>#N/A</v>
      </c>
      <c r="K792" s="410">
        <f ca="1">SUM($K$628+$K$640+$K$652+$K$664+$K$676+$K$688+$K$700+$K$712)</f>
        <v>0</v>
      </c>
      <c r="L792" s="560" t="s">
        <v>2923</v>
      </c>
      <c r="M792" s="1018"/>
      <c r="N792" s="892" t="e">
        <f t="shared" ca="1" si="20"/>
        <v>#N/A</v>
      </c>
    </row>
    <row r="793" spans="1:14" x14ac:dyDescent="0.25">
      <c r="A793" s="401" t="s">
        <v>1883</v>
      </c>
      <c r="B793" s="402"/>
      <c r="C793" s="404" t="str">
        <f t="shared" si="19"/>
        <v>Non-Cashable TOTAL (Forecast)</v>
      </c>
      <c r="D793" s="946">
        <f>SUM($D$629+$D$641+$D$653+$D$665+$D$677+$D$689+$D$701+$D$713)</f>
        <v>0</v>
      </c>
      <c r="E793" s="947">
        <f>SUM($E$629+$E$641+$E$653+$E$665+$E$677+$E$689+$E$701+$E$713)</f>
        <v>0</v>
      </c>
      <c r="F793" s="947">
        <f>SUM($F$629+$F$641+$F$653+$F$665+$F$677+$F$689+$F$701+$F$713)</f>
        <v>0</v>
      </c>
      <c r="G793" s="947">
        <f>SUM($G$629+$G$641+$G$653+$G$665+$G$677+$G$689+$G$701+$G$713)</f>
        <v>0</v>
      </c>
      <c r="H793" s="884" t="s">
        <v>1883</v>
      </c>
      <c r="I793" s="481" t="e">
        <f ca="1">SUM($I$629+$I$641+$I$653+$I$665+$I$677+$I$689+$I$701+$I$713)</f>
        <v>#N/A</v>
      </c>
      <c r="J793" s="410" t="e">
        <f ca="1">SUM($J$629+$J$641+$J$653+$J$665+$J$677+$J$689+$J$701+$J$713)</f>
        <v>#N/A</v>
      </c>
      <c r="K793" s="410">
        <f ca="1">SUM($K$629+$K$641+$K$653+$K$665+$K$677+$K$689+$K$701+$K$713)</f>
        <v>0</v>
      </c>
      <c r="L793" s="560" t="s">
        <v>2924</v>
      </c>
      <c r="M793" s="1018"/>
      <c r="N793" s="892" t="e">
        <f t="shared" ca="1" si="20"/>
        <v>#N/A</v>
      </c>
    </row>
    <row r="794" spans="1:14" x14ac:dyDescent="0.25">
      <c r="A794" s="401" t="s">
        <v>1886</v>
      </c>
      <c r="B794" s="402"/>
      <c r="C794" s="404" t="str">
        <f t="shared" si="19"/>
        <v>Private Partner TOTAL (Forecast)</v>
      </c>
      <c r="D794" s="481">
        <f>SUM($D$629+$D$641+$D$653+$D$665+$D$677+$D$689+$D$701+$D$713)</f>
        <v>0</v>
      </c>
      <c r="E794" s="410">
        <f>SUM($E$629+$E$641+$E$653+$E$665+$E$677+$E$689+$E$701+$E$713)</f>
        <v>0</v>
      </c>
      <c r="F794" s="410">
        <f>SUM($F$629+$F$641+$F$653+$F$665+$F$677+$F$689+$F$701+$F$713)</f>
        <v>0</v>
      </c>
      <c r="G794" s="410">
        <f>SUM($G$629+$G$641+$G$653+$G$665+$G$677+$G$689+$G$701+$G$713)</f>
        <v>0</v>
      </c>
      <c r="H794" s="884" t="s">
        <v>2198</v>
      </c>
      <c r="I794" s="481" t="e">
        <f ca="1">SUM(I631+I643+I655+I667+I679+I691+I703+I715)</f>
        <v>#N/A</v>
      </c>
      <c r="J794" s="410" t="e">
        <f ca="1">SUM(J631+J643+J655+J667+J679+J691+J703+J715)</f>
        <v>#N/A</v>
      </c>
      <c r="K794" s="410">
        <f ca="1">SUM(K631+K643+K655+K667+K679+K691+K703+K715)</f>
        <v>0</v>
      </c>
      <c r="L794" s="560" t="s">
        <v>2925</v>
      </c>
      <c r="M794" s="1018"/>
      <c r="N794" s="892" t="e">
        <f t="shared" ca="1" si="20"/>
        <v>#N/A</v>
      </c>
    </row>
    <row r="795" spans="1:14" x14ac:dyDescent="0.25">
      <c r="A795" s="401" t="s">
        <v>1887</v>
      </c>
      <c r="B795" s="402"/>
      <c r="C795" s="404" t="str">
        <f t="shared" si="19"/>
        <v>UK Economic TOTAL (Forecast)</v>
      </c>
      <c r="D795" s="481">
        <f>SUM($D$630+$D$642+$D$654+$D$666+$D$678+$D$690+$D$702+$D$714)</f>
        <v>0</v>
      </c>
      <c r="E795" s="410">
        <f>SUM($E$630+$E$642+$E$654+$E$666+$E$678+$E$690+$E$702+$E$714)</f>
        <v>0</v>
      </c>
      <c r="F795" s="410">
        <f>SUM($F$630+$F$642+$F$654+$F$666+$F$678+$F$690+$F$702+$F$714)</f>
        <v>0</v>
      </c>
      <c r="G795" s="410">
        <f>SUM($G$630+$G$642+$G$654+$G$666+$G$678+$G$690+$G$702+$G$714)</f>
        <v>0</v>
      </c>
      <c r="H795" s="884" t="s">
        <v>2200</v>
      </c>
      <c r="I795" s="481" t="e">
        <f ca="1">SUM($I$632+$I$644+$I$656+$I$668+$I$680+$I$692+$I$704+$I$716)</f>
        <v>#N/A</v>
      </c>
      <c r="J795" s="410" t="e">
        <f ca="1">SUM($J$632+$J$644+$J$656+$J$668+$J$680+$J$692+$J$704+$J$716)</f>
        <v>#N/A</v>
      </c>
      <c r="K795" s="410">
        <f ca="1">SUM($K$632+$K$644+$K$656+$K$668+$K$680+$K$692+$K$704+$K$716)</f>
        <v>0</v>
      </c>
      <c r="L795" s="560" t="s">
        <v>2926</v>
      </c>
      <c r="M795" s="1018"/>
      <c r="N795" s="892" t="e">
        <f t="shared" ca="1" si="20"/>
        <v>#N/A</v>
      </c>
    </row>
    <row r="796" spans="1:14" x14ac:dyDescent="0.25">
      <c r="A796" s="401" t="s">
        <v>1877</v>
      </c>
      <c r="B796" s="402"/>
      <c r="C796" s="404" t="str">
        <f>A796</f>
        <v>Total TOTAL (Forecast)</v>
      </c>
      <c r="D796" s="481">
        <f>SUM($D$631+$D$643+$D$655+$D$667+$D$679+$D$691+$D$703+$D$715)</f>
        <v>0</v>
      </c>
      <c r="E796" s="410">
        <f>SUM($E$631+$E$643+$E$655+$E$667+$E$679+$E$691+$E$703+$E$715)</f>
        <v>0</v>
      </c>
      <c r="F796" s="410">
        <f>SUM($F$631+$F$643+$F$655+$F$667+$F$679+$F$691+$F$703+$F$715)</f>
        <v>0</v>
      </c>
      <c r="G796" s="410">
        <f>SUM($G$631+$G$643+$G$655+$G$667+$G$679+$G$691+$G$703+$G$715)</f>
        <v>0</v>
      </c>
      <c r="H796" s="887" t="s">
        <v>1877</v>
      </c>
      <c r="I796" s="481" t="e">
        <f ca="1">SUM($I$633+$I$645+$I$657+$I$669+$I$681+$I$693+$I$705+$I$717)</f>
        <v>#N/A</v>
      </c>
      <c r="J796" s="410" t="e">
        <f ca="1">SUM($J$633+$J$645+$J$657+$J$669+$J$681+$J$693+$J$705+$J$717)</f>
        <v>#N/A</v>
      </c>
      <c r="K796" s="410">
        <f ca="1">SUM($K$633+$K$645+$K$657+$K$669+$K$681+$K$693+$K$705+$K$717)</f>
        <v>0</v>
      </c>
      <c r="L796" s="560" t="s">
        <v>2927</v>
      </c>
      <c r="M796" s="1018"/>
      <c r="N796" s="892" t="e">
        <f t="shared" ca="1" si="20"/>
        <v>#N/A</v>
      </c>
    </row>
    <row r="797" spans="1:14" s="361" customFormat="1" x14ac:dyDescent="0.25">
      <c r="A797" s="401"/>
      <c r="B797" s="402"/>
      <c r="C797" s="726">
        <f>A797</f>
        <v>0</v>
      </c>
      <c r="D797" s="482"/>
      <c r="E797" s="407"/>
      <c r="F797" s="407"/>
      <c r="G797" s="407"/>
      <c r="H797" s="1022"/>
      <c r="I797" s="481"/>
      <c r="J797" s="410"/>
      <c r="K797" s="410"/>
      <c r="L797" s="560"/>
      <c r="M797" s="1021"/>
      <c r="N797" s="350" t="str">
        <f>IF(I797="","",IFERROR((SUM(I797-G797)/G797),"ONE OR BOTH QUARTERS ZERO"))</f>
        <v/>
      </c>
    </row>
    <row r="798" spans="1:14" ht="15.75" thickBot="1" x14ac:dyDescent="0.3">
      <c r="A798" s="868"/>
      <c r="B798" s="724"/>
      <c r="C798" s="727"/>
      <c r="D798" s="724"/>
      <c r="E798" s="724"/>
      <c r="F798" s="724"/>
      <c r="G798" s="725"/>
      <c r="H798" s="1023"/>
      <c r="I798" s="1024"/>
      <c r="J798" s="1025"/>
      <c r="K798" s="1025"/>
      <c r="L798" s="1026"/>
      <c r="M798" s="1027"/>
      <c r="N798" s="1028"/>
    </row>
  </sheetData>
  <sheetProtection algorithmName="SHA-512" hashValue="BzMc+QlZI//b54QY1/LISbdkunQG1wq4xH4XcqvnYsCviCt0hkU0W3XZY+INaKs8aNWQ+pOzPi6FYcRYuF126g==" saltValue="vUWKZe50LKOAbQuGRl7SwQ==" spinCount="100000" sheet="1" objects="1" scenarios="1" formatColumns="0" formatRows="0" selectLockedCells="1" autoFilter="0"/>
  <autoFilter ref="A1:N741"/>
  <conditionalFormatting sqref="N787:N796">
    <cfRule type="cellIs" dxfId="145" priority="719" operator="between">
      <formula>0.05</formula>
      <formula>0.09999999</formula>
    </cfRule>
    <cfRule type="cellIs" dxfId="144" priority="720" operator="between">
      <formula>0</formula>
      <formula>0.04999999</formula>
    </cfRule>
    <cfRule type="cellIs" dxfId="143" priority="721" operator="between">
      <formula>0.1</formula>
      <formula>1000000000</formula>
    </cfRule>
  </conditionalFormatting>
  <conditionalFormatting sqref="N787:N796">
    <cfRule type="cellIs" dxfId="142" priority="716" operator="between">
      <formula>-0.1</formula>
      <formula>-1000000000000</formula>
    </cfRule>
    <cfRule type="cellIs" dxfId="141" priority="717" operator="between">
      <formula>-0.05</formula>
      <formula>-0.09999999</formula>
    </cfRule>
    <cfRule type="cellIs" dxfId="140" priority="718" operator="between">
      <formula>0</formula>
      <formula>-0.0499999</formula>
    </cfRule>
  </conditionalFormatting>
  <conditionalFormatting sqref="N787:N796">
    <cfRule type="cellIs" dxfId="139" priority="715" operator="equal">
      <formula>"Both Qtrs zero"</formula>
    </cfRule>
  </conditionalFormatting>
  <conditionalFormatting sqref="N797">
    <cfRule type="cellIs" dxfId="138" priority="663" operator="between">
      <formula>0.05</formula>
      <formula>0.09999999</formula>
    </cfRule>
    <cfRule type="cellIs" dxfId="137" priority="664" operator="between">
      <formula>0</formula>
      <formula>0.04999999</formula>
    </cfRule>
    <cfRule type="cellIs" dxfId="136" priority="665" operator="between">
      <formula>0.1</formula>
      <formula>1000000000</formula>
    </cfRule>
  </conditionalFormatting>
  <conditionalFormatting sqref="N797">
    <cfRule type="cellIs" dxfId="135" priority="660" operator="between">
      <formula>-0.1</formula>
      <formula>-1000000000000</formula>
    </cfRule>
    <cfRule type="cellIs" dxfId="134" priority="661" operator="between">
      <formula>-0.05</formula>
      <formula>-0.09999999</formula>
    </cfRule>
    <cfRule type="cellIs" dxfId="133" priority="662" operator="between">
      <formula>0</formula>
      <formula>-0.0499999</formula>
    </cfRule>
  </conditionalFormatting>
  <conditionalFormatting sqref="N797">
    <cfRule type="cellIs" dxfId="132" priority="659" operator="equal">
      <formula>"Both Qtrs zero"</formula>
    </cfRule>
  </conditionalFormatting>
  <conditionalFormatting sqref="N452:N516">
    <cfRule type="cellIs" dxfId="131" priority="173" operator="between">
      <formula>0.05</formula>
      <formula>0.09999999</formula>
    </cfRule>
    <cfRule type="cellIs" dxfId="130" priority="174" operator="between">
      <formula>0</formula>
      <formula>0.04999999</formula>
    </cfRule>
    <cfRule type="cellIs" dxfId="129" priority="175" operator="between">
      <formula>0.1</formula>
      <formula>1000000000</formula>
    </cfRule>
  </conditionalFormatting>
  <conditionalFormatting sqref="N452:N516">
    <cfRule type="cellIs" dxfId="128" priority="170" operator="between">
      <formula>-0.1</formula>
      <formula>-1000000000000</formula>
    </cfRule>
    <cfRule type="cellIs" dxfId="127" priority="171" operator="between">
      <formula>-0.05</formula>
      <formula>-0.09999999</formula>
    </cfRule>
    <cfRule type="cellIs" dxfId="126" priority="172" operator="between">
      <formula>0</formula>
      <formula>-0.0499999</formula>
    </cfRule>
  </conditionalFormatting>
  <conditionalFormatting sqref="N452:N516">
    <cfRule type="cellIs" dxfId="125" priority="169" operator="equal">
      <formula>"Both Qtrs zero"</formula>
    </cfRule>
  </conditionalFormatting>
  <conditionalFormatting sqref="N522:N586">
    <cfRule type="cellIs" dxfId="124" priority="159" operator="between">
      <formula>0.05</formula>
      <formula>0.09999999</formula>
    </cfRule>
    <cfRule type="cellIs" dxfId="123" priority="160" operator="between">
      <formula>0</formula>
      <formula>0.04999999</formula>
    </cfRule>
    <cfRule type="cellIs" dxfId="122" priority="161" operator="between">
      <formula>0.1</formula>
      <formula>1000000000</formula>
    </cfRule>
  </conditionalFormatting>
  <conditionalFormatting sqref="N522:N586">
    <cfRule type="cellIs" dxfId="121" priority="156" operator="between">
      <formula>-0.1</formula>
      <formula>-1000000000000</formula>
    </cfRule>
    <cfRule type="cellIs" dxfId="120" priority="157" operator="between">
      <formula>-0.05</formula>
      <formula>-0.09999999</formula>
    </cfRule>
    <cfRule type="cellIs" dxfId="119" priority="158" operator="between">
      <formula>0</formula>
      <formula>-0.0499999</formula>
    </cfRule>
  </conditionalFormatting>
  <conditionalFormatting sqref="N522:N586">
    <cfRule type="cellIs" dxfId="118" priority="155" operator="equal">
      <formula>"Both Qtrs zero"</formula>
    </cfRule>
  </conditionalFormatting>
  <conditionalFormatting sqref="N589:N604">
    <cfRule type="cellIs" dxfId="117" priority="152" operator="between">
      <formula>0.05</formula>
      <formula>0.09999999</formula>
    </cfRule>
    <cfRule type="cellIs" dxfId="116" priority="153" operator="between">
      <formula>0</formula>
      <formula>0.04999999</formula>
    </cfRule>
    <cfRule type="cellIs" dxfId="115" priority="154" operator="between">
      <formula>0.1</formula>
      <formula>1000000000</formula>
    </cfRule>
  </conditionalFormatting>
  <conditionalFormatting sqref="N589:N604">
    <cfRule type="cellIs" dxfId="114" priority="149" operator="between">
      <formula>-0.1</formula>
      <formula>-1000000000000</formula>
    </cfRule>
    <cfRule type="cellIs" dxfId="113" priority="150" operator="between">
      <formula>-0.05</formula>
      <formula>-0.09999999</formula>
    </cfRule>
    <cfRule type="cellIs" dxfId="112" priority="151" operator="between">
      <formula>0</formula>
      <formula>-0.0499999</formula>
    </cfRule>
  </conditionalFormatting>
  <conditionalFormatting sqref="N589:N604">
    <cfRule type="cellIs" dxfId="111" priority="148" operator="equal">
      <formula>"Both Qtrs zero"</formula>
    </cfRule>
  </conditionalFormatting>
  <conditionalFormatting sqref="N606:N717">
    <cfRule type="cellIs" dxfId="110" priority="145" operator="between">
      <formula>0.05</formula>
      <formula>0.09999999</formula>
    </cfRule>
    <cfRule type="cellIs" dxfId="109" priority="146" operator="between">
      <formula>0</formula>
      <formula>0.04999999</formula>
    </cfRule>
    <cfRule type="cellIs" dxfId="108" priority="147" operator="between">
      <formula>0.1</formula>
      <formula>1000000000</formula>
    </cfRule>
  </conditionalFormatting>
  <conditionalFormatting sqref="N606:N717">
    <cfRule type="cellIs" dxfId="107" priority="142" operator="between">
      <formula>-0.1</formula>
      <formula>-1000000000000</formula>
    </cfRule>
    <cfRule type="cellIs" dxfId="106" priority="143" operator="between">
      <formula>-0.05</formula>
      <formula>-0.09999999</formula>
    </cfRule>
    <cfRule type="cellIs" dxfId="105" priority="144" operator="between">
      <formula>0</formula>
      <formula>-0.0499999</formula>
    </cfRule>
  </conditionalFormatting>
  <conditionalFormatting sqref="N606:N717">
    <cfRule type="cellIs" dxfId="104" priority="141" operator="equal">
      <formula>"Both Qtrs zero"</formula>
    </cfRule>
  </conditionalFormatting>
  <conditionalFormatting sqref="N720">
    <cfRule type="cellIs" dxfId="103" priority="138" operator="between">
      <formula>0.05</formula>
      <formula>0.09999999</formula>
    </cfRule>
    <cfRule type="cellIs" dxfId="102" priority="139" operator="between">
      <formula>0</formula>
      <formula>0.04999999</formula>
    </cfRule>
    <cfRule type="cellIs" dxfId="101" priority="140" operator="between">
      <formula>0.1</formula>
      <formula>1000000000</formula>
    </cfRule>
  </conditionalFormatting>
  <conditionalFormatting sqref="N720">
    <cfRule type="cellIs" dxfId="100" priority="135" operator="between">
      <formula>-0.1</formula>
      <formula>-1000000000000</formula>
    </cfRule>
    <cfRule type="cellIs" dxfId="99" priority="136" operator="between">
      <formula>-0.05</formula>
      <formula>-0.09999999</formula>
    </cfRule>
    <cfRule type="cellIs" dxfId="98" priority="137" operator="between">
      <formula>0</formula>
      <formula>-0.0499999</formula>
    </cfRule>
  </conditionalFormatting>
  <conditionalFormatting sqref="N720">
    <cfRule type="cellIs" dxfId="97" priority="134" operator="equal">
      <formula>"Both Qtrs zero"</formula>
    </cfRule>
  </conditionalFormatting>
  <conditionalFormatting sqref="N723">
    <cfRule type="cellIs" dxfId="96" priority="131" operator="between">
      <formula>0.05</formula>
      <formula>0.09999999</formula>
    </cfRule>
    <cfRule type="cellIs" dxfId="95" priority="132" operator="between">
      <formula>0</formula>
      <formula>0.04999999</formula>
    </cfRule>
    <cfRule type="cellIs" dxfId="94" priority="133" operator="between">
      <formula>0.1</formula>
      <formula>1000000000</formula>
    </cfRule>
  </conditionalFormatting>
  <conditionalFormatting sqref="N723">
    <cfRule type="cellIs" dxfId="93" priority="128" operator="between">
      <formula>-0.1</formula>
      <formula>-1000000000000</formula>
    </cfRule>
    <cfRule type="cellIs" dxfId="92" priority="129" operator="between">
      <formula>-0.05</formula>
      <formula>-0.09999999</formula>
    </cfRule>
    <cfRule type="cellIs" dxfId="91" priority="130" operator="between">
      <formula>0</formula>
      <formula>-0.0499999</formula>
    </cfRule>
  </conditionalFormatting>
  <conditionalFormatting sqref="N723">
    <cfRule type="cellIs" dxfId="90" priority="127" operator="equal">
      <formula>"Both Qtrs zero"</formula>
    </cfRule>
  </conditionalFormatting>
  <conditionalFormatting sqref="N727:N730">
    <cfRule type="cellIs" dxfId="89" priority="124" operator="between">
      <formula>0.05</formula>
      <formula>0.09999999</formula>
    </cfRule>
    <cfRule type="cellIs" dxfId="88" priority="125" operator="between">
      <formula>0</formula>
      <formula>0.04999999</formula>
    </cfRule>
    <cfRule type="cellIs" dxfId="87" priority="126" operator="between">
      <formula>0.1</formula>
      <formula>1000000000</formula>
    </cfRule>
  </conditionalFormatting>
  <conditionalFormatting sqref="N727:N730">
    <cfRule type="cellIs" dxfId="86" priority="121" operator="between">
      <formula>-0.1</formula>
      <formula>-1000000000000</formula>
    </cfRule>
    <cfRule type="cellIs" dxfId="85" priority="122" operator="between">
      <formula>-0.05</formula>
      <formula>-0.09999999</formula>
    </cfRule>
    <cfRule type="cellIs" dxfId="84" priority="123" operator="between">
      <formula>0</formula>
      <formula>-0.0499999</formula>
    </cfRule>
  </conditionalFormatting>
  <conditionalFormatting sqref="N727:N730">
    <cfRule type="cellIs" dxfId="83" priority="120" operator="equal">
      <formula>"Both Qtrs zero"</formula>
    </cfRule>
  </conditionalFormatting>
  <conditionalFormatting sqref="N748:N751">
    <cfRule type="cellIs" dxfId="82" priority="117" operator="between">
      <formula>0.05</formula>
      <formula>0.09999999</formula>
    </cfRule>
    <cfRule type="cellIs" dxfId="81" priority="118" operator="between">
      <formula>0</formula>
      <formula>0.04999999</formula>
    </cfRule>
    <cfRule type="cellIs" dxfId="80" priority="119" operator="between">
      <formula>0.1</formula>
      <formula>1000000000</formula>
    </cfRule>
  </conditionalFormatting>
  <conditionalFormatting sqref="N748:N751">
    <cfRule type="cellIs" dxfId="79" priority="114" operator="between">
      <formula>-0.1</formula>
      <formula>-1000000000000</formula>
    </cfRule>
    <cfRule type="cellIs" dxfId="78" priority="115" operator="between">
      <formula>-0.05</formula>
      <formula>-0.09999999</formula>
    </cfRule>
    <cfRule type="cellIs" dxfId="77" priority="116" operator="between">
      <formula>0</formula>
      <formula>-0.0499999</formula>
    </cfRule>
  </conditionalFormatting>
  <conditionalFormatting sqref="N748:N751">
    <cfRule type="cellIs" dxfId="76" priority="113" operator="equal">
      <formula>"Both Qtrs zero"</formula>
    </cfRule>
  </conditionalFormatting>
  <conditionalFormatting sqref="N732:N733">
    <cfRule type="cellIs" dxfId="75" priority="110" operator="between">
      <formula>0.05</formula>
      <formula>0.09999999</formula>
    </cfRule>
    <cfRule type="cellIs" dxfId="74" priority="111" operator="between">
      <formula>0</formula>
      <formula>0.04999999</formula>
    </cfRule>
    <cfRule type="cellIs" dxfId="73" priority="112" operator="between">
      <formula>0.1</formula>
      <formula>1000000000</formula>
    </cfRule>
  </conditionalFormatting>
  <conditionalFormatting sqref="N732:N733">
    <cfRule type="cellIs" dxfId="72" priority="107" operator="between">
      <formula>-0.1</formula>
      <formula>-1000000000000</formula>
    </cfRule>
    <cfRule type="cellIs" dxfId="71" priority="108" operator="between">
      <formula>-0.05</formula>
      <formula>-0.09999999</formula>
    </cfRule>
    <cfRule type="cellIs" dxfId="70" priority="109" operator="between">
      <formula>0</formula>
      <formula>-0.0499999</formula>
    </cfRule>
  </conditionalFormatting>
  <conditionalFormatting sqref="N732:N733">
    <cfRule type="cellIs" dxfId="69" priority="106" operator="equal">
      <formula>"Both Qtrs zero"</formula>
    </cfRule>
  </conditionalFormatting>
  <conditionalFormatting sqref="N755:N762">
    <cfRule type="cellIs" dxfId="68" priority="82" operator="between">
      <formula>0.05</formula>
      <formula>0.09999999</formula>
    </cfRule>
    <cfRule type="cellIs" dxfId="67" priority="83" operator="between">
      <formula>0</formula>
      <formula>0.04999999</formula>
    </cfRule>
    <cfRule type="cellIs" dxfId="66" priority="84" operator="between">
      <formula>0.1</formula>
      <formula>1000000000</formula>
    </cfRule>
  </conditionalFormatting>
  <conditionalFormatting sqref="N755:N762">
    <cfRule type="cellIs" dxfId="65" priority="79" operator="between">
      <formula>-0.1</formula>
      <formula>-1000000000000</formula>
    </cfRule>
    <cfRule type="cellIs" dxfId="64" priority="80" operator="between">
      <formula>-0.05</formula>
      <formula>-0.09999999</formula>
    </cfRule>
    <cfRule type="cellIs" dxfId="63" priority="81" operator="between">
      <formula>0</formula>
      <formula>-0.0499999</formula>
    </cfRule>
  </conditionalFormatting>
  <conditionalFormatting sqref="N755:N762">
    <cfRule type="cellIs" dxfId="62" priority="78" operator="equal">
      <formula>"Both Qtrs zero"</formula>
    </cfRule>
  </conditionalFormatting>
  <conditionalFormatting sqref="N766:N773">
    <cfRule type="cellIs" dxfId="61" priority="75" operator="between">
      <formula>0.05</formula>
      <formula>0.09999999</formula>
    </cfRule>
    <cfRule type="cellIs" dxfId="60" priority="76" operator="between">
      <formula>0</formula>
      <formula>0.04999999</formula>
    </cfRule>
    <cfRule type="cellIs" dxfId="59" priority="77" operator="between">
      <formula>0.1</formula>
      <formula>1000000000</formula>
    </cfRule>
  </conditionalFormatting>
  <conditionalFormatting sqref="N766:N773">
    <cfRule type="cellIs" dxfId="58" priority="72" operator="between">
      <formula>-0.1</formula>
      <formula>-1000000000000</formula>
    </cfRule>
    <cfRule type="cellIs" dxfId="57" priority="73" operator="between">
      <formula>-0.05</formula>
      <formula>-0.09999999</formula>
    </cfRule>
    <cfRule type="cellIs" dxfId="56" priority="74" operator="between">
      <formula>0</formula>
      <formula>-0.0499999</formula>
    </cfRule>
  </conditionalFormatting>
  <conditionalFormatting sqref="N766:N773">
    <cfRule type="cellIs" dxfId="55" priority="71" operator="equal">
      <formula>"Both Qtrs zero"</formula>
    </cfRule>
  </conditionalFormatting>
  <conditionalFormatting sqref="N777:N778">
    <cfRule type="cellIs" dxfId="54" priority="68" operator="between">
      <formula>0.05</formula>
      <formula>0.09999999</formula>
    </cfRule>
    <cfRule type="cellIs" dxfId="53" priority="69" operator="between">
      <formula>0</formula>
      <formula>0.04999999</formula>
    </cfRule>
    <cfRule type="cellIs" dxfId="52" priority="70" operator="between">
      <formula>0.1</formula>
      <formula>1000000000</formula>
    </cfRule>
  </conditionalFormatting>
  <conditionalFormatting sqref="N777:N778">
    <cfRule type="cellIs" dxfId="51" priority="65" operator="between">
      <formula>-0.1</formula>
      <formula>-1000000000000</formula>
    </cfRule>
    <cfRule type="cellIs" dxfId="50" priority="66" operator="between">
      <formula>-0.05</formula>
      <formula>-0.09999999</formula>
    </cfRule>
    <cfRule type="cellIs" dxfId="49" priority="67" operator="between">
      <formula>0</formula>
      <formula>-0.0499999</formula>
    </cfRule>
  </conditionalFormatting>
  <conditionalFormatting sqref="N777:N778">
    <cfRule type="cellIs" dxfId="48" priority="64" operator="equal">
      <formula>"Both Qtrs zero"</formula>
    </cfRule>
  </conditionalFormatting>
  <conditionalFormatting sqref="N746">
    <cfRule type="cellIs" dxfId="47" priority="47" operator="between">
      <formula>0.05</formula>
      <formula>0.09999999</formula>
    </cfRule>
    <cfRule type="cellIs" dxfId="46" priority="48" operator="between">
      <formula>0</formula>
      <formula>0.04999999</formula>
    </cfRule>
    <cfRule type="cellIs" dxfId="45" priority="49" operator="between">
      <formula>0.1</formula>
      <formula>1000000000</formula>
    </cfRule>
  </conditionalFormatting>
  <conditionalFormatting sqref="N746">
    <cfRule type="cellIs" dxfId="44" priority="44" operator="between">
      <formula>-0.1</formula>
      <formula>-1000000000000</formula>
    </cfRule>
    <cfRule type="cellIs" dxfId="43" priority="45" operator="between">
      <formula>-0.05</formula>
      <formula>-0.09999999</formula>
    </cfRule>
    <cfRule type="cellIs" dxfId="42" priority="46" operator="between">
      <formula>0</formula>
      <formula>-0.0499999</formula>
    </cfRule>
  </conditionalFormatting>
  <conditionalFormatting sqref="N746">
    <cfRule type="cellIs" dxfId="41" priority="43" operator="equal">
      <formula>"Both Qtrs zero"</formula>
    </cfRule>
  </conditionalFormatting>
  <conditionalFormatting sqref="N747">
    <cfRule type="cellIs" dxfId="40" priority="40" operator="between">
      <formula>0.05</formula>
      <formula>0.09999999</formula>
    </cfRule>
    <cfRule type="cellIs" dxfId="39" priority="41" operator="between">
      <formula>0</formula>
      <formula>0.04999999</formula>
    </cfRule>
    <cfRule type="cellIs" dxfId="38" priority="42" operator="between">
      <formula>0.1</formula>
      <formula>1000000000</formula>
    </cfRule>
  </conditionalFormatting>
  <conditionalFormatting sqref="N747">
    <cfRule type="cellIs" dxfId="37" priority="37" operator="between">
      <formula>-0.1</formula>
      <formula>-1000000000000</formula>
    </cfRule>
    <cfRule type="cellIs" dxfId="36" priority="38" operator="between">
      <formula>-0.05</formula>
      <formula>-0.09999999</formula>
    </cfRule>
    <cfRule type="cellIs" dxfId="35" priority="39" operator="between">
      <formula>0</formula>
      <formula>-0.0499999</formula>
    </cfRule>
  </conditionalFormatting>
  <conditionalFormatting sqref="N747">
    <cfRule type="cellIs" dxfId="34" priority="36" operator="equal">
      <formula>"Both Qtrs zero"</formula>
    </cfRule>
  </conditionalFormatting>
  <conditionalFormatting sqref="N441:N446">
    <cfRule type="cellIs" dxfId="33" priority="26" operator="between">
      <formula>0.05</formula>
      <formula>0.09999999</formula>
    </cfRule>
    <cfRule type="cellIs" dxfId="32" priority="27" operator="between">
      <formula>0</formula>
      <formula>0.04999999</formula>
    </cfRule>
    <cfRule type="cellIs" dxfId="31" priority="28" operator="between">
      <formula>0.1</formula>
      <formula>1000000000</formula>
    </cfRule>
  </conditionalFormatting>
  <conditionalFormatting sqref="N441:N446">
    <cfRule type="cellIs" dxfId="30" priority="23" operator="between">
      <formula>-0.1</formula>
      <formula>-1000000000000</formula>
    </cfRule>
    <cfRule type="cellIs" dxfId="29" priority="24" operator="between">
      <formula>-0.05</formula>
      <formula>-0.09999999</formula>
    </cfRule>
    <cfRule type="cellIs" dxfId="28" priority="25" operator="between">
      <formula>0</formula>
      <formula>-0.0499999</formula>
    </cfRule>
  </conditionalFormatting>
  <conditionalFormatting sqref="N441:N446">
    <cfRule type="cellIs" dxfId="27" priority="22" operator="equal">
      <formula>"Both Qtrs zero"</formula>
    </cfRule>
  </conditionalFormatting>
  <conditionalFormatting sqref="N735:N736">
    <cfRule type="cellIs" dxfId="26" priority="19" operator="between">
      <formula>0.05</formula>
      <formula>0.09999999</formula>
    </cfRule>
    <cfRule type="cellIs" dxfId="25" priority="20" operator="between">
      <formula>0</formula>
      <formula>0.04999999</formula>
    </cfRule>
    <cfRule type="cellIs" dxfId="24" priority="21" operator="between">
      <formula>0.1</formula>
      <formula>1000000000</formula>
    </cfRule>
  </conditionalFormatting>
  <conditionalFormatting sqref="N735:N736">
    <cfRule type="cellIs" dxfId="23" priority="16" operator="between">
      <formula>-0.1</formula>
      <formula>-1000000000000</formula>
    </cfRule>
    <cfRule type="cellIs" dxfId="22" priority="17" operator="between">
      <formula>-0.05</formula>
      <formula>-0.09999999</formula>
    </cfRule>
    <cfRule type="cellIs" dxfId="21" priority="18" operator="between">
      <formula>0</formula>
      <formula>-0.0499999</formula>
    </cfRule>
  </conditionalFormatting>
  <conditionalFormatting sqref="N735:N736">
    <cfRule type="cellIs" dxfId="20" priority="15" operator="equal">
      <formula>"Both Qtrs zero"</formula>
    </cfRule>
  </conditionalFormatting>
  <conditionalFormatting sqref="N738:N739">
    <cfRule type="cellIs" dxfId="19" priority="12" operator="between">
      <formula>0.05</formula>
      <formula>0.09999999</formula>
    </cfRule>
    <cfRule type="cellIs" dxfId="18" priority="13" operator="between">
      <formula>0</formula>
      <formula>0.04999999</formula>
    </cfRule>
    <cfRule type="cellIs" dxfId="17" priority="14" operator="between">
      <formula>0.1</formula>
      <formula>1000000000</formula>
    </cfRule>
  </conditionalFormatting>
  <conditionalFormatting sqref="N738:N739">
    <cfRule type="cellIs" dxfId="16" priority="9" operator="between">
      <formula>-0.1</formula>
      <formula>-1000000000000</formula>
    </cfRule>
    <cfRule type="cellIs" dxfId="15" priority="10" operator="between">
      <formula>-0.05</formula>
      <formula>-0.09999999</formula>
    </cfRule>
    <cfRule type="cellIs" dxfId="14" priority="11" operator="between">
      <formula>0</formula>
      <formula>-0.0499999</formula>
    </cfRule>
  </conditionalFormatting>
  <conditionalFormatting sqref="N738:N739">
    <cfRule type="cellIs" dxfId="13" priority="8" operator="equal">
      <formula>"Both Qtrs zero"</formula>
    </cfRule>
  </conditionalFormatting>
  <conditionalFormatting sqref="N782:N783">
    <cfRule type="cellIs" dxfId="12" priority="5" operator="between">
      <formula>0.05</formula>
      <formula>0.09999999</formula>
    </cfRule>
    <cfRule type="cellIs" dxfId="11" priority="6" operator="between">
      <formula>0</formula>
      <formula>0.04999999</formula>
    </cfRule>
    <cfRule type="cellIs" dxfId="10" priority="7" operator="between">
      <formula>0.1</formula>
      <formula>1000000000</formula>
    </cfRule>
  </conditionalFormatting>
  <conditionalFormatting sqref="N782:N783">
    <cfRule type="cellIs" dxfId="9" priority="2" operator="between">
      <formula>-0.1</formula>
      <formula>-1000000000000</formula>
    </cfRule>
    <cfRule type="cellIs" dxfId="8" priority="3" operator="between">
      <formula>-0.05</formula>
      <formula>-0.09999999</formula>
    </cfRule>
    <cfRule type="cellIs" dxfId="7" priority="4" operator="between">
      <formula>0</formula>
      <formula>-0.0499999</formula>
    </cfRule>
  </conditionalFormatting>
  <conditionalFormatting sqref="N782:N783">
    <cfRule type="cellIs" dxfId="6" priority="1" operator="equal">
      <formula>"Both Qtrs zero"</formula>
    </cfRule>
  </conditionalFormatting>
  <pageMargins left="0.39370078740157483" right="0.43307086614173229" top="0.27559055118110237" bottom="0.74803149606299213" header="0.19685039370078741" footer="0.31496062992125984"/>
  <pageSetup paperSize="8" scale="59" fitToHeight="0" orientation="landscape" verticalDpi="0" r:id="rId1"/>
  <rowBreaks count="7" manualBreakCount="7">
    <brk id="49" max="8" man="1"/>
    <brk id="85" max="8" man="1"/>
    <brk id="122" max="8" man="1"/>
    <brk id="412" max="8" man="1"/>
    <brk id="434" max="8" man="1"/>
    <brk id="517" max="8" man="1"/>
    <brk id="621" max="8" man="1"/>
  </rowBreaks>
  <legacyDrawing r:id="rId2"/>
  <extLst>
    <ext xmlns:x14="http://schemas.microsoft.com/office/spreadsheetml/2009/9/main" uri="{05C60535-1F16-4fd2-B633-F4F36F0B64E0}">
      <x14:sparklineGroups xmlns:xm="http://schemas.microsoft.com/office/excel/2006/main">
        <x14:sparklineGroup manualMax="0" manualMin="0" displayEmptyCellsAs="gap">
          <x14:colorSeries rgb="FF376092"/>
          <x14:colorNegative rgb="FFD00000"/>
          <x14:colorAxis rgb="FF000000"/>
          <x14:colorMarkers rgb="FFD00000"/>
          <x14:colorFirst rgb="FFD00000"/>
          <x14:colorLast rgb="FFD00000"/>
          <x14:colorHigh rgb="FFD00000"/>
          <x14:colorLow rgb="FFD00000"/>
          <x14:sparklines>
            <x14:sparkline>
              <xm:f>Accuracy!D589:F589</xm:f>
              <xm:sqref>M589</xm:sqref>
            </x14:sparkline>
            <x14:sparkline>
              <xm:f>Accuracy!D590:F590</xm:f>
              <xm:sqref>M590</xm:sqref>
            </x14:sparkline>
            <x14:sparkline>
              <xm:f>Accuracy!D591:F591</xm:f>
              <xm:sqref>M591</xm:sqref>
            </x14:sparkline>
            <x14:sparkline>
              <xm:f>Accuracy!D592:F592</xm:f>
              <xm:sqref>M592</xm:sqref>
            </x14:sparkline>
            <x14:sparkline>
              <xm:f>Accuracy!D593:F593</xm:f>
              <xm:sqref>M593</xm:sqref>
            </x14:sparkline>
            <x14:sparkline>
              <xm:f>Accuracy!D594:F594</xm:f>
              <xm:sqref>M594</xm:sqref>
            </x14:sparkline>
            <x14:sparkline>
              <xm:f>Accuracy!D595:F595</xm:f>
              <xm:sqref>M595</xm:sqref>
            </x14:sparkline>
            <x14:sparkline>
              <xm:f>Accuracy!D596:F596</xm:f>
              <xm:sqref>M596</xm:sqref>
            </x14:sparkline>
            <x14:sparkline>
              <xm:f>Accuracy!D597:F597</xm:f>
              <xm:sqref>M597</xm:sqref>
            </x14:sparkline>
            <x14:sparkline>
              <xm:f>Accuracy!D598:F598</xm:f>
              <xm:sqref>M598</xm:sqref>
            </x14:sparkline>
            <x14:sparkline>
              <xm:f>Accuracy!D599:F599</xm:f>
              <xm:sqref>M599</xm:sqref>
            </x14:sparkline>
            <x14:sparkline>
              <xm:f>Accuracy!D600:F600</xm:f>
              <xm:sqref>M600</xm:sqref>
            </x14:sparkline>
            <x14:sparkline>
              <xm:f>Accuracy!D601:F601</xm:f>
              <xm:sqref>M601</xm:sqref>
            </x14:sparkline>
            <x14:sparkline>
              <xm:f>Accuracy!D602:F602</xm:f>
              <xm:sqref>M602</xm:sqref>
            </x14:sparkline>
            <x14:sparkline>
              <xm:f>Accuracy!D603:F603</xm:f>
              <xm:sqref>M603</xm:sqref>
            </x14:sparkline>
            <x14:sparkline>
              <xm:f>Accuracy!D604:F604</xm:f>
              <xm:sqref>M604</xm:sqref>
            </x14:sparkline>
            <x14:sparkline>
              <xm:f>Accuracy!D622:F622</xm:f>
              <xm:sqref>M622</xm:sqref>
            </x14:sparkline>
            <x14:sparkline>
              <xm:f>Accuracy!D623:F623</xm:f>
              <xm:sqref>M623</xm:sqref>
            </x14:sparkline>
            <x14:sparkline>
              <xm:f>Accuracy!D624:F624</xm:f>
              <xm:sqref>M624</xm:sqref>
            </x14:sparkline>
            <x14:sparkline>
              <xm:f>Accuracy!D626:F626</xm:f>
              <xm:sqref>M626</xm:sqref>
            </x14:sparkline>
            <x14:sparkline>
              <xm:f>Accuracy!D627:F627</xm:f>
              <xm:sqref>M627</xm:sqref>
            </x14:sparkline>
            <x14:sparkline>
              <xm:f>Accuracy!D625:F625</xm:f>
              <xm:sqref>M625</xm:sqref>
            </x14:sparkline>
            <x14:sparkline>
              <xm:f>Accuracy!D628:F628</xm:f>
              <xm:sqref>M628</xm:sqref>
            </x14:sparkline>
            <x14:sparkline>
              <xm:f>Accuracy!D629:F629</xm:f>
              <xm:sqref>M629</xm:sqref>
            </x14:sparkline>
            <x14:sparkline>
              <xm:f>Accuracy!D630:F630</xm:f>
              <xm:sqref>M630</xm:sqref>
            </x14:sparkline>
            <x14:sparkline>
              <xm:f>Accuracy!D632:F632</xm:f>
              <xm:sqref>M632</xm:sqref>
            </x14:sparkline>
            <x14:sparkline>
              <xm:f>Accuracy!D633:F633</xm:f>
              <xm:sqref>M633</xm:sqref>
            </x14:sparkline>
            <x14:sparkline>
              <xm:f>Accuracy!D631:F631</xm:f>
              <xm:sqref>M631</xm:sqref>
            </x14:sparkline>
            <x14:sparkline>
              <xm:f>Accuracy!D634:F634</xm:f>
              <xm:sqref>M634</xm:sqref>
            </x14:sparkline>
            <x14:sparkline>
              <xm:f>Accuracy!D635:F635</xm:f>
              <xm:sqref>M635</xm:sqref>
            </x14:sparkline>
            <x14:sparkline>
              <xm:f>Accuracy!D636:F636</xm:f>
              <xm:sqref>M636</xm:sqref>
            </x14:sparkline>
            <x14:sparkline>
              <xm:f>Accuracy!D638:F638</xm:f>
              <xm:sqref>M638</xm:sqref>
            </x14:sparkline>
            <x14:sparkline>
              <xm:f>Accuracy!D639:F639</xm:f>
              <xm:sqref>M639</xm:sqref>
            </x14:sparkline>
            <x14:sparkline>
              <xm:f>Accuracy!D637:F637</xm:f>
              <xm:sqref>M637</xm:sqref>
            </x14:sparkline>
            <x14:sparkline>
              <xm:f>Accuracy!D640:F640</xm:f>
              <xm:sqref>M640</xm:sqref>
            </x14:sparkline>
            <x14:sparkline>
              <xm:f>Accuracy!D641:F641</xm:f>
              <xm:sqref>M641</xm:sqref>
            </x14:sparkline>
            <x14:sparkline>
              <xm:f>Accuracy!D642:F642</xm:f>
              <xm:sqref>M642</xm:sqref>
            </x14:sparkline>
            <x14:sparkline>
              <xm:f>Accuracy!D644:F644</xm:f>
              <xm:sqref>M644</xm:sqref>
            </x14:sparkline>
            <x14:sparkline>
              <xm:f>Accuracy!D645:F645</xm:f>
              <xm:sqref>M645</xm:sqref>
            </x14:sparkline>
            <x14:sparkline>
              <xm:f>Accuracy!D643:F643</xm:f>
              <xm:sqref>M643</xm:sqref>
            </x14:sparkline>
            <x14:sparkline>
              <xm:f>Accuracy!D646:F646</xm:f>
              <xm:sqref>M646</xm:sqref>
            </x14:sparkline>
            <x14:sparkline>
              <xm:f>Accuracy!D647:F647</xm:f>
              <xm:sqref>M647</xm:sqref>
            </x14:sparkline>
            <x14:sparkline>
              <xm:f>Accuracy!D648:F648</xm:f>
              <xm:sqref>M648</xm:sqref>
            </x14:sparkline>
            <x14:sparkline>
              <xm:f>Accuracy!D650:F650</xm:f>
              <xm:sqref>M650</xm:sqref>
            </x14:sparkline>
            <x14:sparkline>
              <xm:f>Accuracy!D651:F651</xm:f>
              <xm:sqref>M651</xm:sqref>
            </x14:sparkline>
            <x14:sparkline>
              <xm:f>Accuracy!D649:F649</xm:f>
              <xm:sqref>M649</xm:sqref>
            </x14:sparkline>
            <x14:sparkline>
              <xm:f>Accuracy!D652:F652</xm:f>
              <xm:sqref>M652</xm:sqref>
            </x14:sparkline>
            <x14:sparkline>
              <xm:f>Accuracy!D653:F653</xm:f>
              <xm:sqref>M653</xm:sqref>
            </x14:sparkline>
            <x14:sparkline>
              <xm:f>Accuracy!D654:F654</xm:f>
              <xm:sqref>M654</xm:sqref>
            </x14:sparkline>
            <x14:sparkline>
              <xm:f>Accuracy!D656:F656</xm:f>
              <xm:sqref>M656</xm:sqref>
            </x14:sparkline>
            <x14:sparkline>
              <xm:f>Accuracy!D657:F657</xm:f>
              <xm:sqref>M657</xm:sqref>
            </x14:sparkline>
            <x14:sparkline>
              <xm:f>Accuracy!D655:F655</xm:f>
              <xm:sqref>M655</xm:sqref>
            </x14:sparkline>
            <x14:sparkline>
              <xm:f>Accuracy!D658:F658</xm:f>
              <xm:sqref>M658</xm:sqref>
            </x14:sparkline>
            <x14:sparkline>
              <xm:f>Accuracy!D659:F659</xm:f>
              <xm:sqref>M659</xm:sqref>
            </x14:sparkline>
            <x14:sparkline>
              <xm:f>Accuracy!D660:F660</xm:f>
              <xm:sqref>M660</xm:sqref>
            </x14:sparkline>
            <x14:sparkline>
              <xm:f>Accuracy!D662:F662</xm:f>
              <xm:sqref>M662</xm:sqref>
            </x14:sparkline>
            <x14:sparkline>
              <xm:f>Accuracy!D663:F663</xm:f>
              <xm:sqref>M663</xm:sqref>
            </x14:sparkline>
            <x14:sparkline>
              <xm:f>Accuracy!D661:F661</xm:f>
              <xm:sqref>M661</xm:sqref>
            </x14:sparkline>
            <x14:sparkline>
              <xm:f>Accuracy!D664:F664</xm:f>
              <xm:sqref>M664</xm:sqref>
            </x14:sparkline>
            <x14:sparkline>
              <xm:f>Accuracy!D665:F665</xm:f>
              <xm:sqref>M665</xm:sqref>
            </x14:sparkline>
            <x14:sparkline>
              <xm:f>Accuracy!D666:F666</xm:f>
              <xm:sqref>M666</xm:sqref>
            </x14:sparkline>
            <x14:sparkline>
              <xm:f>Accuracy!D668:F668</xm:f>
              <xm:sqref>M668</xm:sqref>
            </x14:sparkline>
            <x14:sparkline>
              <xm:f>Accuracy!D669:F669</xm:f>
              <xm:sqref>M669</xm:sqref>
            </x14:sparkline>
            <x14:sparkline>
              <xm:f>Accuracy!D667:F667</xm:f>
              <xm:sqref>M667</xm:sqref>
            </x14:sparkline>
            <x14:sparkline>
              <xm:f>Accuracy!D670:F670</xm:f>
              <xm:sqref>M670</xm:sqref>
            </x14:sparkline>
            <x14:sparkline>
              <xm:f>Accuracy!D671:F671</xm:f>
              <xm:sqref>M671</xm:sqref>
            </x14:sparkline>
            <x14:sparkline>
              <xm:f>Accuracy!D672:F672</xm:f>
              <xm:sqref>M672</xm:sqref>
            </x14:sparkline>
            <x14:sparkline>
              <xm:f>Accuracy!D674:F674</xm:f>
              <xm:sqref>M674</xm:sqref>
            </x14:sparkline>
            <x14:sparkline>
              <xm:f>Accuracy!D675:F675</xm:f>
              <xm:sqref>M675</xm:sqref>
            </x14:sparkline>
            <x14:sparkline>
              <xm:f>Accuracy!D673:F673</xm:f>
              <xm:sqref>M673</xm:sqref>
            </x14:sparkline>
            <x14:sparkline>
              <xm:f>Accuracy!D676:F676</xm:f>
              <xm:sqref>M676</xm:sqref>
            </x14:sparkline>
            <x14:sparkline>
              <xm:f>Accuracy!D677:F677</xm:f>
              <xm:sqref>M677</xm:sqref>
            </x14:sparkline>
            <x14:sparkline>
              <xm:f>Accuracy!D678:F678</xm:f>
              <xm:sqref>M678</xm:sqref>
            </x14:sparkline>
            <x14:sparkline>
              <xm:f>Accuracy!D680:F680</xm:f>
              <xm:sqref>M680</xm:sqref>
            </x14:sparkline>
            <x14:sparkline>
              <xm:f>Accuracy!D681:F681</xm:f>
              <xm:sqref>M681</xm:sqref>
            </x14:sparkline>
            <x14:sparkline>
              <xm:f>Accuracy!D679:F679</xm:f>
              <xm:sqref>M679</xm:sqref>
            </x14:sparkline>
            <x14:sparkline>
              <xm:f>Accuracy!D682:F682</xm:f>
              <xm:sqref>M682</xm:sqref>
            </x14:sparkline>
            <x14:sparkline>
              <xm:f>Accuracy!D683:F683</xm:f>
              <xm:sqref>M683</xm:sqref>
            </x14:sparkline>
            <x14:sparkline>
              <xm:f>Accuracy!D684:F684</xm:f>
              <xm:sqref>M684</xm:sqref>
            </x14:sparkline>
            <x14:sparkline>
              <xm:f>Accuracy!D686:F686</xm:f>
              <xm:sqref>M686</xm:sqref>
            </x14:sparkline>
            <x14:sparkline>
              <xm:f>Accuracy!D687:F687</xm:f>
              <xm:sqref>M687</xm:sqref>
            </x14:sparkline>
            <x14:sparkline>
              <xm:f>Accuracy!D685:F685</xm:f>
              <xm:sqref>M685</xm:sqref>
            </x14:sparkline>
            <x14:sparkline>
              <xm:f>Accuracy!D688:F688</xm:f>
              <xm:sqref>M688</xm:sqref>
            </x14:sparkline>
            <x14:sparkline>
              <xm:f>Accuracy!D689:F689</xm:f>
              <xm:sqref>M689</xm:sqref>
            </x14:sparkline>
            <x14:sparkline>
              <xm:f>Accuracy!D690:F690</xm:f>
              <xm:sqref>M690</xm:sqref>
            </x14:sparkline>
            <x14:sparkline>
              <xm:f>Accuracy!D692:F692</xm:f>
              <xm:sqref>M692</xm:sqref>
            </x14:sparkline>
            <x14:sparkline>
              <xm:f>Accuracy!D693:F693</xm:f>
              <xm:sqref>M693</xm:sqref>
            </x14:sparkline>
            <x14:sparkline>
              <xm:f>Accuracy!D691:F691</xm:f>
              <xm:sqref>M691</xm:sqref>
            </x14:sparkline>
            <x14:sparkline>
              <xm:f>Accuracy!D694:F694</xm:f>
              <xm:sqref>M694</xm:sqref>
            </x14:sparkline>
            <x14:sparkline>
              <xm:f>Accuracy!D695:F695</xm:f>
              <xm:sqref>M695</xm:sqref>
            </x14:sparkline>
            <x14:sparkline>
              <xm:f>Accuracy!D696:F696</xm:f>
              <xm:sqref>M696</xm:sqref>
            </x14:sparkline>
            <x14:sparkline>
              <xm:f>Accuracy!D698:F698</xm:f>
              <xm:sqref>M698</xm:sqref>
            </x14:sparkline>
            <x14:sparkline>
              <xm:f>Accuracy!D699:F699</xm:f>
              <xm:sqref>M699</xm:sqref>
            </x14:sparkline>
            <x14:sparkline>
              <xm:f>Accuracy!D697:F697</xm:f>
              <xm:sqref>M697</xm:sqref>
            </x14:sparkline>
            <x14:sparkline>
              <xm:f>Accuracy!D700:F700</xm:f>
              <xm:sqref>M700</xm:sqref>
            </x14:sparkline>
            <x14:sparkline>
              <xm:f>Accuracy!D701:F701</xm:f>
              <xm:sqref>M701</xm:sqref>
            </x14:sparkline>
            <x14:sparkline>
              <xm:f>Accuracy!D702:F702</xm:f>
              <xm:sqref>M702</xm:sqref>
            </x14:sparkline>
            <x14:sparkline>
              <xm:f>Accuracy!D704:F704</xm:f>
              <xm:sqref>M704</xm:sqref>
            </x14:sparkline>
            <x14:sparkline>
              <xm:f>Accuracy!D705:F705</xm:f>
              <xm:sqref>M705</xm:sqref>
            </x14:sparkline>
            <x14:sparkline>
              <xm:f>Accuracy!D703:F703</xm:f>
              <xm:sqref>M703</xm:sqref>
            </x14:sparkline>
            <x14:sparkline>
              <xm:f>Accuracy!D706:F706</xm:f>
              <xm:sqref>M706</xm:sqref>
            </x14:sparkline>
            <x14:sparkline>
              <xm:f>Accuracy!D707:F707</xm:f>
              <xm:sqref>M707</xm:sqref>
            </x14:sparkline>
            <x14:sparkline>
              <xm:f>Accuracy!D708:F708</xm:f>
              <xm:sqref>M708</xm:sqref>
            </x14:sparkline>
            <x14:sparkline>
              <xm:f>Accuracy!D710:F710</xm:f>
              <xm:sqref>M710</xm:sqref>
            </x14:sparkline>
            <x14:sparkline>
              <xm:f>Accuracy!D711:F711</xm:f>
              <xm:sqref>M711</xm:sqref>
            </x14:sparkline>
            <x14:sparkline>
              <xm:f>Accuracy!D709:F709</xm:f>
              <xm:sqref>M709</xm:sqref>
            </x14:sparkline>
            <x14:sparkline>
              <xm:f>Accuracy!D712:F712</xm:f>
              <xm:sqref>M712</xm:sqref>
            </x14:sparkline>
            <x14:sparkline>
              <xm:f>Accuracy!D713:F713</xm:f>
              <xm:sqref>M713</xm:sqref>
            </x14:sparkline>
            <x14:sparkline>
              <xm:f>Accuracy!D714:F714</xm:f>
              <xm:sqref>M714</xm:sqref>
            </x14:sparkline>
            <x14:sparkline>
              <xm:f>Accuracy!D716:F716</xm:f>
              <xm:sqref>M716</xm:sqref>
            </x14:sparkline>
            <x14:sparkline>
              <xm:f>Accuracy!D717:F717</xm:f>
              <xm:sqref>M717</xm:sqref>
            </x14:sparkline>
            <x14:sparkline>
              <xm:f>Accuracy!D715:F715</xm:f>
              <xm:sqref>M715</xm:sqref>
            </x14:sparkline>
          </x14:sparklines>
        </x14:sparklineGroup>
        <x14:sparklineGroup manualMax="0" manualMin="0" displayEmptyCellsAs="gap">
          <x14:colorSeries rgb="FF376092"/>
          <x14:colorNegative rgb="FFD00000"/>
          <x14:colorAxis rgb="FF000000"/>
          <x14:colorMarkers rgb="FFD00000"/>
          <x14:colorFirst rgb="FFD00000"/>
          <x14:colorLast rgb="FFD00000"/>
          <x14:colorHigh rgb="FFD00000"/>
          <x14:colorLow rgb="FFD00000"/>
          <x14:sparklines>
            <x14:sparkline>
              <xm:f>Accuracy!D727:F727</xm:f>
              <xm:sqref>M727</xm:sqref>
            </x14:sparkline>
            <x14:sparkline>
              <xm:f>Accuracy!D728:F728</xm:f>
              <xm:sqref>M728</xm:sqref>
            </x14:sparkline>
            <x14:sparkline>
              <xm:f>Accuracy!D729:F729</xm:f>
              <xm:sqref>M729</xm:sqref>
            </x14:sparkline>
            <x14:sparkline>
              <xm:f>Accuracy!D730:F730</xm:f>
              <xm:sqref>M730</xm:sqref>
            </x14:sparkline>
          </x14:sparklines>
        </x14:sparklineGroup>
        <x14:sparklineGroup manualMax="0" manualMin="0" displayEmptyCellsAs="gap">
          <x14:colorSeries rgb="FF376092"/>
          <x14:colorNegative rgb="FFD00000"/>
          <x14:colorAxis rgb="FF000000"/>
          <x14:colorMarkers rgb="FFD00000"/>
          <x14:colorFirst rgb="FFD00000"/>
          <x14:colorLast rgb="FFD00000"/>
          <x14:colorHigh rgb="FFD00000"/>
          <x14:colorLow rgb="FFD00000"/>
          <x14:sparklines>
            <x14:sparkline>
              <xm:f>Accuracy!D732:F732</xm:f>
              <xm:sqref>M732</xm:sqref>
            </x14:sparkline>
            <x14:sparkline>
              <xm:f>Accuracy!D733:F733</xm:f>
              <xm:sqref>M733</xm:sqref>
            </x14:sparkline>
            <x14:sparkline>
              <xm:f>Accuracy!D734:F734</xm:f>
              <xm:sqref>M734</xm:sqref>
            </x14:sparkline>
            <x14:sparkline>
              <xm:f>Accuracy!D735:F735</xm:f>
              <xm:sqref>M735</xm:sqref>
            </x14:sparkline>
            <x14:sparkline>
              <xm:f>Accuracy!D736:F736</xm:f>
              <xm:sqref>M736</xm:sqref>
            </x14:sparkline>
          </x14:sparklines>
        </x14:sparklineGroup>
        <x14:sparklineGroup manualMax="0" manualMin="0" displayEmptyCellsAs="gap">
          <x14:colorSeries rgb="FF376092"/>
          <x14:colorNegative rgb="FFD00000"/>
          <x14:colorAxis rgb="FF000000"/>
          <x14:colorMarkers rgb="FFD00000"/>
          <x14:colorFirst rgb="FFD00000"/>
          <x14:colorLast rgb="FFD00000"/>
          <x14:colorHigh rgb="FFD00000"/>
          <x14:colorLow rgb="FFD00000"/>
          <x14:sparklines>
            <x14:sparkline>
              <xm:f>Accuracy!D738:F738</xm:f>
              <xm:sqref>M738</xm:sqref>
            </x14:sparkline>
            <x14:sparkline>
              <xm:f>Accuracy!D739:F739</xm:f>
              <xm:sqref>M739</xm:sqref>
            </x14:sparkline>
          </x14:sparklines>
        </x14:sparklineGroup>
        <x14:sparklineGroup manualMax="0" manualMin="0" displayEmptyCellsAs="gap">
          <x14:colorSeries rgb="FF376092"/>
          <x14:colorNegative rgb="FFD00000"/>
          <x14:colorAxis rgb="FF000000"/>
          <x14:colorMarkers rgb="FFD00000"/>
          <x14:colorFirst rgb="FFD00000"/>
          <x14:colorLast rgb="FFD00000"/>
          <x14:colorHigh rgb="FFD00000"/>
          <x14:colorLow rgb="FFD00000"/>
          <x14:sparklines>
            <x14:sparkline>
              <xm:f>Accuracy!D586:F586</xm:f>
              <xm:sqref>M586</xm:sqref>
            </x14:sparkline>
            <x14:sparkline>
              <xm:f>Accuracy!D585:F585</xm:f>
              <xm:sqref>M585</xm:sqref>
            </x14:sparkline>
            <x14:sparkline>
              <xm:f>Accuracy!D584:F584</xm:f>
              <xm:sqref>M584</xm:sqref>
            </x14:sparkline>
            <x14:sparkline>
              <xm:f>Accuracy!D583:F583</xm:f>
              <xm:sqref>M583</xm:sqref>
            </x14:sparkline>
            <x14:sparkline>
              <xm:f>Accuracy!D582:F582</xm:f>
              <xm:sqref>M582</xm:sqref>
            </x14:sparkline>
            <x14:sparkline>
              <xm:f>Accuracy!D581:F581</xm:f>
              <xm:sqref>M581</xm:sqref>
            </x14:sparkline>
            <x14:sparkline>
              <xm:f>Accuracy!D580:F580</xm:f>
              <xm:sqref>M580</xm:sqref>
            </x14:sparkline>
            <x14:sparkline>
              <xm:f>Accuracy!D579:F579</xm:f>
              <xm:sqref>M579</xm:sqref>
            </x14:sparkline>
            <x14:sparkline>
              <xm:f>Accuracy!D578:F578</xm:f>
              <xm:sqref>M578</xm:sqref>
            </x14:sparkline>
            <x14:sparkline>
              <xm:f>Accuracy!D577:F577</xm:f>
              <xm:sqref>M577</xm:sqref>
            </x14:sparkline>
            <x14:sparkline>
              <xm:f>Accuracy!D576:F576</xm:f>
              <xm:sqref>M576</xm:sqref>
            </x14:sparkline>
            <x14:sparkline>
              <xm:f>Accuracy!D575:F575</xm:f>
              <xm:sqref>M575</xm:sqref>
            </x14:sparkline>
            <x14:sparkline>
              <xm:f>Accuracy!D574:F574</xm:f>
              <xm:sqref>M574</xm:sqref>
            </x14:sparkline>
            <x14:sparkline>
              <xm:f>Accuracy!D573:F573</xm:f>
              <xm:sqref>M573</xm:sqref>
            </x14:sparkline>
            <x14:sparkline>
              <xm:f>Accuracy!D572:F572</xm:f>
              <xm:sqref>M572</xm:sqref>
            </x14:sparkline>
            <x14:sparkline>
              <xm:f>Accuracy!D571:F571</xm:f>
              <xm:sqref>M571</xm:sqref>
            </x14:sparkline>
            <x14:sparkline>
              <xm:f>Accuracy!D570:F570</xm:f>
              <xm:sqref>M570</xm:sqref>
            </x14:sparkline>
            <x14:sparkline>
              <xm:f>Accuracy!D569:F569</xm:f>
              <xm:sqref>M569</xm:sqref>
            </x14:sparkline>
            <x14:sparkline>
              <xm:f>Accuracy!D568:F568</xm:f>
              <xm:sqref>M568</xm:sqref>
            </x14:sparkline>
            <x14:sparkline>
              <xm:f>Accuracy!D567:F567</xm:f>
              <xm:sqref>M567</xm:sqref>
            </x14:sparkline>
            <x14:sparkline>
              <xm:f>Accuracy!D566:F566</xm:f>
              <xm:sqref>M566</xm:sqref>
            </x14:sparkline>
            <x14:sparkline>
              <xm:f>Accuracy!D565:F565</xm:f>
              <xm:sqref>M565</xm:sqref>
            </x14:sparkline>
            <x14:sparkline>
              <xm:f>Accuracy!D564:F564</xm:f>
              <xm:sqref>M564</xm:sqref>
            </x14:sparkline>
            <x14:sparkline>
              <xm:f>Accuracy!D563:F563</xm:f>
              <xm:sqref>M563</xm:sqref>
            </x14:sparkline>
            <x14:sparkline>
              <xm:f>Accuracy!D562:F562</xm:f>
              <xm:sqref>M562</xm:sqref>
            </x14:sparkline>
            <x14:sparkline>
              <xm:f>Accuracy!D561:F561</xm:f>
              <xm:sqref>M561</xm:sqref>
            </x14:sparkline>
            <x14:sparkline>
              <xm:f>Accuracy!D560:F560</xm:f>
              <xm:sqref>M560</xm:sqref>
            </x14:sparkline>
            <x14:sparkline>
              <xm:f>Accuracy!D559:F559</xm:f>
              <xm:sqref>M559</xm:sqref>
            </x14:sparkline>
            <x14:sparkline>
              <xm:f>Accuracy!D558:F558</xm:f>
              <xm:sqref>M558</xm:sqref>
            </x14:sparkline>
            <x14:sparkline>
              <xm:f>Accuracy!D557:F557</xm:f>
              <xm:sqref>M557</xm:sqref>
            </x14:sparkline>
            <x14:sparkline>
              <xm:f>Accuracy!D556:F556</xm:f>
              <xm:sqref>M556</xm:sqref>
            </x14:sparkline>
            <x14:sparkline>
              <xm:f>Accuracy!D555:F555</xm:f>
              <xm:sqref>M555</xm:sqref>
            </x14:sparkline>
            <x14:sparkline>
              <xm:f>Accuracy!D554:F554</xm:f>
              <xm:sqref>M554</xm:sqref>
            </x14:sparkline>
            <x14:sparkline>
              <xm:f>Accuracy!D553:F553</xm:f>
              <xm:sqref>M553</xm:sqref>
            </x14:sparkline>
            <x14:sparkline>
              <xm:f>Accuracy!D552:F552</xm:f>
              <xm:sqref>M552</xm:sqref>
            </x14:sparkline>
            <x14:sparkline>
              <xm:f>Accuracy!D551:F551</xm:f>
              <xm:sqref>M551</xm:sqref>
            </x14:sparkline>
            <x14:sparkline>
              <xm:f>Accuracy!D550:F550</xm:f>
              <xm:sqref>M550</xm:sqref>
            </x14:sparkline>
            <x14:sparkline>
              <xm:f>Accuracy!D549:F549</xm:f>
              <xm:sqref>M549</xm:sqref>
            </x14:sparkline>
            <x14:sparkline>
              <xm:f>Accuracy!D548:F548</xm:f>
              <xm:sqref>M548</xm:sqref>
            </x14:sparkline>
            <x14:sparkline>
              <xm:f>Accuracy!D547:F547</xm:f>
              <xm:sqref>M547</xm:sqref>
            </x14:sparkline>
            <x14:sparkline>
              <xm:f>Accuracy!D546:F546</xm:f>
              <xm:sqref>M546</xm:sqref>
            </x14:sparkline>
            <x14:sparkline>
              <xm:f>Accuracy!D545:F545</xm:f>
              <xm:sqref>M545</xm:sqref>
            </x14:sparkline>
            <x14:sparkline>
              <xm:f>Accuracy!D544:F544</xm:f>
              <xm:sqref>M544</xm:sqref>
            </x14:sparkline>
            <x14:sparkline>
              <xm:f>Accuracy!D543:F543</xm:f>
              <xm:sqref>M543</xm:sqref>
            </x14:sparkline>
            <x14:sparkline>
              <xm:f>Accuracy!D542:F542</xm:f>
              <xm:sqref>M542</xm:sqref>
            </x14:sparkline>
            <x14:sparkline>
              <xm:f>Accuracy!D541:F541</xm:f>
              <xm:sqref>M541</xm:sqref>
            </x14:sparkline>
            <x14:sparkline>
              <xm:f>Accuracy!D540:F540</xm:f>
              <xm:sqref>M540</xm:sqref>
            </x14:sparkline>
            <x14:sparkline>
              <xm:f>Accuracy!D539:F539</xm:f>
              <xm:sqref>M539</xm:sqref>
            </x14:sparkline>
            <x14:sparkline>
              <xm:f>Accuracy!D538:F538</xm:f>
              <xm:sqref>M538</xm:sqref>
            </x14:sparkline>
            <x14:sparkline>
              <xm:f>Accuracy!D537:F537</xm:f>
              <xm:sqref>M537</xm:sqref>
            </x14:sparkline>
            <x14:sparkline>
              <xm:f>Accuracy!D536:F536</xm:f>
              <xm:sqref>M536</xm:sqref>
            </x14:sparkline>
            <x14:sparkline>
              <xm:f>Accuracy!D535:F535</xm:f>
              <xm:sqref>M535</xm:sqref>
            </x14:sparkline>
            <x14:sparkline>
              <xm:f>Accuracy!D534:F534</xm:f>
              <xm:sqref>M534</xm:sqref>
            </x14:sparkline>
            <x14:sparkline>
              <xm:f>Accuracy!D533:F533</xm:f>
              <xm:sqref>M533</xm:sqref>
            </x14:sparkline>
            <x14:sparkline>
              <xm:f>Accuracy!D532:F532</xm:f>
              <xm:sqref>M532</xm:sqref>
            </x14:sparkline>
            <x14:sparkline>
              <xm:f>Accuracy!D531:F531</xm:f>
              <xm:sqref>M531</xm:sqref>
            </x14:sparkline>
            <x14:sparkline>
              <xm:f>Accuracy!D530:F530</xm:f>
              <xm:sqref>M530</xm:sqref>
            </x14:sparkline>
            <x14:sparkline>
              <xm:f>Accuracy!D529:F529</xm:f>
              <xm:sqref>M529</xm:sqref>
            </x14:sparkline>
            <x14:sparkline>
              <xm:f>Accuracy!D528:F528</xm:f>
              <xm:sqref>M528</xm:sqref>
            </x14:sparkline>
            <x14:sparkline>
              <xm:f>Accuracy!D527:F527</xm:f>
              <xm:sqref>M527</xm:sqref>
            </x14:sparkline>
            <x14:sparkline>
              <xm:f>Accuracy!D526:F526</xm:f>
              <xm:sqref>M526</xm:sqref>
            </x14:sparkline>
            <x14:sparkline>
              <xm:f>Accuracy!D525:F525</xm:f>
              <xm:sqref>M525</xm:sqref>
            </x14:sparkline>
            <x14:sparkline>
              <xm:f>Accuracy!D524:F524</xm:f>
              <xm:sqref>M524</xm:sqref>
            </x14:sparkline>
            <x14:sparkline>
              <xm:f>Accuracy!D523:F523</xm:f>
              <xm:sqref>M523</xm:sqref>
            </x14:sparkline>
            <x14:sparkline>
              <xm:f>Accuracy!D522:F522</xm:f>
              <xm:sqref>M522</xm:sqref>
            </x14:sparkline>
          </x14:sparklines>
        </x14:sparklineGroup>
        <x14:sparklineGroup manualMax="0" manualMin="0" displayEmptyCellsAs="gap">
          <x14:colorSeries rgb="FF376092"/>
          <x14:colorNegative rgb="FFD00000"/>
          <x14:colorAxis rgb="FF000000"/>
          <x14:colorMarkers rgb="FFD00000"/>
          <x14:colorFirst rgb="FFD00000"/>
          <x14:colorLast rgb="FFD00000"/>
          <x14:colorHigh rgb="FFD00000"/>
          <x14:colorLow rgb="FFD00000"/>
          <x14:sparklines>
            <x14:sparkline>
              <xm:f>Accuracy!D516:F516</xm:f>
              <xm:sqref>M516</xm:sqref>
            </x14:sparkline>
            <x14:sparkline>
              <xm:f>Accuracy!D515:F515</xm:f>
              <xm:sqref>M515</xm:sqref>
            </x14:sparkline>
            <x14:sparkline>
              <xm:f>Accuracy!D514:F514</xm:f>
              <xm:sqref>M514</xm:sqref>
            </x14:sparkline>
            <x14:sparkline>
              <xm:f>Accuracy!D513:F513</xm:f>
              <xm:sqref>M513</xm:sqref>
            </x14:sparkline>
            <x14:sparkline>
              <xm:f>Accuracy!D512:F512</xm:f>
              <xm:sqref>M512</xm:sqref>
            </x14:sparkline>
            <x14:sparkline>
              <xm:f>Accuracy!D511:F511</xm:f>
              <xm:sqref>M511</xm:sqref>
            </x14:sparkline>
            <x14:sparkline>
              <xm:f>Accuracy!D510:F510</xm:f>
              <xm:sqref>M510</xm:sqref>
            </x14:sparkline>
            <x14:sparkline>
              <xm:f>Accuracy!D509:F509</xm:f>
              <xm:sqref>M509</xm:sqref>
            </x14:sparkline>
            <x14:sparkline>
              <xm:f>Accuracy!D508:F508</xm:f>
              <xm:sqref>M508</xm:sqref>
            </x14:sparkline>
            <x14:sparkline>
              <xm:f>Accuracy!D507:F507</xm:f>
              <xm:sqref>M507</xm:sqref>
            </x14:sparkline>
            <x14:sparkline>
              <xm:f>Accuracy!D506:F506</xm:f>
              <xm:sqref>M506</xm:sqref>
            </x14:sparkline>
            <x14:sparkline>
              <xm:f>Accuracy!D505:F505</xm:f>
              <xm:sqref>M505</xm:sqref>
            </x14:sparkline>
            <x14:sparkline>
              <xm:f>Accuracy!D504:F504</xm:f>
              <xm:sqref>M504</xm:sqref>
            </x14:sparkline>
            <x14:sparkline>
              <xm:f>Accuracy!D503:F503</xm:f>
              <xm:sqref>M503</xm:sqref>
            </x14:sparkline>
            <x14:sparkline>
              <xm:f>Accuracy!D502:F502</xm:f>
              <xm:sqref>M502</xm:sqref>
            </x14:sparkline>
            <x14:sparkline>
              <xm:f>Accuracy!D501:F501</xm:f>
              <xm:sqref>M501</xm:sqref>
            </x14:sparkline>
            <x14:sparkline>
              <xm:f>Accuracy!D500:F500</xm:f>
              <xm:sqref>M500</xm:sqref>
            </x14:sparkline>
            <x14:sparkline>
              <xm:f>Accuracy!D499:F499</xm:f>
              <xm:sqref>M499</xm:sqref>
            </x14:sparkline>
            <x14:sparkline>
              <xm:f>Accuracy!D498:F498</xm:f>
              <xm:sqref>M498</xm:sqref>
            </x14:sparkline>
            <x14:sparkline>
              <xm:f>Accuracy!D497:F497</xm:f>
              <xm:sqref>M497</xm:sqref>
            </x14:sparkline>
            <x14:sparkline>
              <xm:f>Accuracy!D496:F496</xm:f>
              <xm:sqref>M496</xm:sqref>
            </x14:sparkline>
            <x14:sparkline>
              <xm:f>Accuracy!D495:F495</xm:f>
              <xm:sqref>M495</xm:sqref>
            </x14:sparkline>
            <x14:sparkline>
              <xm:f>Accuracy!D494:F494</xm:f>
              <xm:sqref>M494</xm:sqref>
            </x14:sparkline>
            <x14:sparkline>
              <xm:f>Accuracy!D493:F493</xm:f>
              <xm:sqref>M493</xm:sqref>
            </x14:sparkline>
            <x14:sparkline>
              <xm:f>Accuracy!D492:F492</xm:f>
              <xm:sqref>M492</xm:sqref>
            </x14:sparkline>
            <x14:sparkline>
              <xm:f>Accuracy!D491:F491</xm:f>
              <xm:sqref>M491</xm:sqref>
            </x14:sparkline>
            <x14:sparkline>
              <xm:f>Accuracy!D490:F490</xm:f>
              <xm:sqref>M490</xm:sqref>
            </x14:sparkline>
            <x14:sparkline>
              <xm:f>Accuracy!D489:F489</xm:f>
              <xm:sqref>M489</xm:sqref>
            </x14:sparkline>
            <x14:sparkline>
              <xm:f>Accuracy!D488:F488</xm:f>
              <xm:sqref>M488</xm:sqref>
            </x14:sparkline>
            <x14:sparkline>
              <xm:f>Accuracy!D487:F487</xm:f>
              <xm:sqref>M487</xm:sqref>
            </x14:sparkline>
            <x14:sparkline>
              <xm:f>Accuracy!D486:F486</xm:f>
              <xm:sqref>M486</xm:sqref>
            </x14:sparkline>
            <x14:sparkline>
              <xm:f>Accuracy!D485:F485</xm:f>
              <xm:sqref>M485</xm:sqref>
            </x14:sparkline>
            <x14:sparkline>
              <xm:f>Accuracy!D484:F484</xm:f>
              <xm:sqref>M484</xm:sqref>
            </x14:sparkline>
            <x14:sparkline>
              <xm:f>Accuracy!D483:F483</xm:f>
              <xm:sqref>M483</xm:sqref>
            </x14:sparkline>
            <x14:sparkline>
              <xm:f>Accuracy!D482:F482</xm:f>
              <xm:sqref>M482</xm:sqref>
            </x14:sparkline>
            <x14:sparkline>
              <xm:f>Accuracy!D481:F481</xm:f>
              <xm:sqref>M481</xm:sqref>
            </x14:sparkline>
            <x14:sparkline>
              <xm:f>Accuracy!D480:F480</xm:f>
              <xm:sqref>M480</xm:sqref>
            </x14:sparkline>
            <x14:sparkline>
              <xm:f>Accuracy!D479:F479</xm:f>
              <xm:sqref>M479</xm:sqref>
            </x14:sparkline>
            <x14:sparkline>
              <xm:f>Accuracy!D478:F478</xm:f>
              <xm:sqref>M478</xm:sqref>
            </x14:sparkline>
            <x14:sparkline>
              <xm:f>Accuracy!D477:F477</xm:f>
              <xm:sqref>M477</xm:sqref>
            </x14:sparkline>
            <x14:sparkline>
              <xm:f>Accuracy!D476:F476</xm:f>
              <xm:sqref>M476</xm:sqref>
            </x14:sparkline>
            <x14:sparkline>
              <xm:f>Accuracy!D475:F475</xm:f>
              <xm:sqref>M475</xm:sqref>
            </x14:sparkline>
            <x14:sparkline>
              <xm:f>Accuracy!D474:F474</xm:f>
              <xm:sqref>M474</xm:sqref>
            </x14:sparkline>
            <x14:sparkline>
              <xm:f>Accuracy!D473:F473</xm:f>
              <xm:sqref>M473</xm:sqref>
            </x14:sparkline>
            <x14:sparkline>
              <xm:f>Accuracy!D472:F472</xm:f>
              <xm:sqref>M472</xm:sqref>
            </x14:sparkline>
            <x14:sparkline>
              <xm:f>Accuracy!D471:F471</xm:f>
              <xm:sqref>M471</xm:sqref>
            </x14:sparkline>
            <x14:sparkline>
              <xm:f>Accuracy!D470:F470</xm:f>
              <xm:sqref>M470</xm:sqref>
            </x14:sparkline>
            <x14:sparkline>
              <xm:f>Accuracy!D469:F469</xm:f>
              <xm:sqref>M469</xm:sqref>
            </x14:sparkline>
            <x14:sparkline>
              <xm:f>Accuracy!D468:F468</xm:f>
              <xm:sqref>M468</xm:sqref>
            </x14:sparkline>
            <x14:sparkline>
              <xm:f>Accuracy!D467:F467</xm:f>
              <xm:sqref>M467</xm:sqref>
            </x14:sparkline>
            <x14:sparkline>
              <xm:f>Accuracy!D466:F466</xm:f>
              <xm:sqref>M466</xm:sqref>
            </x14:sparkline>
            <x14:sparkline>
              <xm:f>Accuracy!D465:F465</xm:f>
              <xm:sqref>M465</xm:sqref>
            </x14:sparkline>
            <x14:sparkline>
              <xm:f>Accuracy!D464:F464</xm:f>
              <xm:sqref>M464</xm:sqref>
            </x14:sparkline>
            <x14:sparkline>
              <xm:f>Accuracy!D463:F463</xm:f>
              <xm:sqref>M463</xm:sqref>
            </x14:sparkline>
            <x14:sparkline>
              <xm:f>Accuracy!D462:F462</xm:f>
              <xm:sqref>M462</xm:sqref>
            </x14:sparkline>
            <x14:sparkline>
              <xm:f>Accuracy!D461:F461</xm:f>
              <xm:sqref>M461</xm:sqref>
            </x14:sparkline>
            <x14:sparkline>
              <xm:f>Accuracy!D460:F460</xm:f>
              <xm:sqref>M460</xm:sqref>
            </x14:sparkline>
            <x14:sparkline>
              <xm:f>Accuracy!D459:F459</xm:f>
              <xm:sqref>M459</xm:sqref>
            </x14:sparkline>
            <x14:sparkline>
              <xm:f>Accuracy!D458:F458</xm:f>
              <xm:sqref>M458</xm:sqref>
            </x14:sparkline>
            <x14:sparkline>
              <xm:f>Accuracy!D457:F457</xm:f>
              <xm:sqref>M457</xm:sqref>
            </x14:sparkline>
            <x14:sparkline>
              <xm:f>Accuracy!D456:F456</xm:f>
              <xm:sqref>M456</xm:sqref>
            </x14:sparkline>
            <x14:sparkline>
              <xm:f>Accuracy!D455:F455</xm:f>
              <xm:sqref>M455</xm:sqref>
            </x14:sparkline>
            <x14:sparkline>
              <xm:f>Accuracy!D454:F454</xm:f>
              <xm:sqref>M454</xm:sqref>
            </x14:sparkline>
            <x14:sparkline>
              <xm:f>Accuracy!D453:F453</xm:f>
              <xm:sqref>M453</xm:sqref>
            </x14:sparkline>
            <x14:sparkline>
              <xm:f>Accuracy!D452:F452</xm:f>
              <xm:sqref>M452</xm:sqref>
            </x14:sparkline>
          </x14:sparklines>
        </x14:sparklineGroup>
        <x14:sparklineGroup manualMax="0" manualMin="0" displayEmptyCellsAs="gap">
          <x14:colorSeries rgb="FF376092"/>
          <x14:colorNegative rgb="FFD00000"/>
          <x14:colorAxis rgb="FF000000"/>
          <x14:colorMarkers rgb="FFD00000"/>
          <x14:colorFirst rgb="FFD00000"/>
          <x14:colorLast rgb="FFD00000"/>
          <x14:colorHigh rgb="FFD00000"/>
          <x14:colorLow rgb="FFD00000"/>
          <x14:sparklines>
            <x14:sparkline>
              <xm:f>Accuracy!D441:F441</xm:f>
              <xm:sqref>M441</xm:sqref>
            </x14:sparkline>
            <x14:sparkline>
              <xm:f>Accuracy!D442:F442</xm:f>
              <xm:sqref>M442</xm:sqref>
            </x14:sparkline>
            <x14:sparkline>
              <xm:f>Accuracy!D443:F443</xm:f>
              <xm:sqref>M443</xm:sqref>
            </x14:sparkline>
            <x14:sparkline>
              <xm:f>Accuracy!D444:F444</xm:f>
              <xm:sqref>M444</xm:sqref>
            </x14:sparkline>
            <x14:sparkline>
              <xm:f>Accuracy!D445:F445</xm:f>
              <xm:sqref>M445</xm:sqref>
            </x14:sparkline>
            <x14:sparkline>
              <xm:f>Accuracy!D446:F446</xm:f>
              <xm:sqref>M446</xm:sqref>
            </x14:sparkline>
          </x14:sparklines>
        </x14:sparklineGroup>
        <x14:sparklineGroup manualMax="0" manualMin="0" displayEmptyCellsAs="gap">
          <x14:colorSeries rgb="FF376092"/>
          <x14:colorNegative rgb="FFD00000"/>
          <x14:colorAxis rgb="FF000000"/>
          <x14:colorMarkers rgb="FFD00000"/>
          <x14:colorFirst rgb="FFD00000"/>
          <x14:colorLast rgb="FFD00000"/>
          <x14:colorHigh rgb="FFD00000"/>
          <x14:colorLow rgb="FFD00000"/>
          <x14:sparklines>
            <x14:sparkline>
              <xm:f>Accuracy!D606:F606</xm:f>
              <xm:sqref>M606</xm:sqref>
            </x14:sparkline>
            <x14:sparkline>
              <xm:f>Accuracy!D607:F607</xm:f>
              <xm:sqref>M607</xm:sqref>
            </x14:sparkline>
            <x14:sparkline>
              <xm:f>Accuracy!D608:F608</xm:f>
              <xm:sqref>M608</xm:sqref>
            </x14:sparkline>
            <x14:sparkline>
              <xm:f>Accuracy!D609:F609</xm:f>
              <xm:sqref>M609</xm:sqref>
            </x14:sparkline>
            <x14:sparkline>
              <xm:f>Accuracy!D610:F610</xm:f>
              <xm:sqref>M610</xm:sqref>
            </x14:sparkline>
            <x14:sparkline>
              <xm:f>Accuracy!D611:F611</xm:f>
              <xm:sqref>M611</xm:sqref>
            </x14:sparkline>
            <x14:sparkline>
              <xm:f>Accuracy!D612:F612</xm:f>
              <xm:sqref>M612</xm:sqref>
            </x14:sparkline>
            <x14:sparkline>
              <xm:f>Accuracy!D613:F613</xm:f>
              <xm:sqref>M613</xm:sqref>
            </x14:sparkline>
            <x14:sparkline>
              <xm:f>Accuracy!D614:F614</xm:f>
              <xm:sqref>M614</xm:sqref>
            </x14:sparkline>
            <x14:sparkline>
              <xm:f>Accuracy!D615:F615</xm:f>
              <xm:sqref>M615</xm:sqref>
            </x14:sparkline>
            <x14:sparkline>
              <xm:f>Accuracy!D616:F616</xm:f>
              <xm:sqref>M616</xm:sqref>
            </x14:sparkline>
            <x14:sparkline>
              <xm:f>Accuracy!D617:F617</xm:f>
              <xm:sqref>M617</xm:sqref>
            </x14:sparkline>
            <x14:sparkline>
              <xm:f>Accuracy!D618:F618</xm:f>
              <xm:sqref>M618</xm:sqref>
            </x14:sparkline>
            <x14:sparkline>
              <xm:f>Accuracy!D619:F619</xm:f>
              <xm:sqref>M619</xm:sqref>
            </x14:sparkline>
            <x14:sparkline>
              <xm:f>Accuracy!D620:F620</xm:f>
              <xm:sqref>M620</xm:sqref>
            </x14:sparkline>
            <x14:sparkline>
              <xm:f>Accuracy!D621:F621</xm:f>
              <xm:sqref>M621</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
    <pageSetUpPr fitToPage="1"/>
  </sheetPr>
  <dimension ref="A2:H48"/>
  <sheetViews>
    <sheetView workbookViewId="0">
      <selection activeCell="E5" sqref="E5"/>
    </sheetView>
  </sheetViews>
  <sheetFormatPr defaultRowHeight="15" x14ac:dyDescent="0.25"/>
  <cols>
    <col min="1" max="1" width="10.85546875" style="283" customWidth="1"/>
    <col min="2" max="2" width="23" style="283" customWidth="1"/>
    <col min="3" max="3" width="25.85546875" style="283" customWidth="1"/>
    <col min="4" max="4" width="25" style="283" customWidth="1"/>
    <col min="5" max="5" width="30.5703125" style="283" customWidth="1"/>
    <col min="6" max="7" width="32.85546875" style="283" customWidth="1"/>
    <col min="8" max="8" width="35.42578125" style="283" customWidth="1"/>
    <col min="9" max="16384" width="9.140625" style="283"/>
  </cols>
  <sheetData>
    <row r="2" spans="2:8" ht="15.75" x14ac:dyDescent="0.25">
      <c r="B2" s="576" t="s">
        <v>1962</v>
      </c>
      <c r="C2" s="576" t="s">
        <v>1963</v>
      </c>
      <c r="D2" s="576" t="s">
        <v>1967</v>
      </c>
      <c r="E2" s="577" t="s">
        <v>1965</v>
      </c>
      <c r="F2" s="577" t="s">
        <v>1966</v>
      </c>
      <c r="G2" s="577" t="s">
        <v>1972</v>
      </c>
      <c r="H2" s="576" t="s">
        <v>1964</v>
      </c>
    </row>
    <row r="3" spans="2:8" ht="15.75" x14ac:dyDescent="0.25">
      <c r="B3" s="576"/>
      <c r="C3" s="576"/>
      <c r="D3" s="576"/>
      <c r="E3" s="577"/>
      <c r="F3" s="596"/>
      <c r="G3" s="598"/>
      <c r="H3" s="25"/>
    </row>
    <row r="4" spans="2:8" x14ac:dyDescent="0.25">
      <c r="B4" s="1273" t="s">
        <v>1970</v>
      </c>
      <c r="C4" s="582" t="s">
        <v>2041</v>
      </c>
      <c r="D4" s="616">
        <v>100</v>
      </c>
      <c r="E4" s="610">
        <f>'GMPP Return'!F217</f>
        <v>0</v>
      </c>
      <c r="F4" s="596">
        <f t="shared" ref="F4:F35" si="0">E4-D4</f>
        <v>-100</v>
      </c>
      <c r="G4" s="598">
        <f>F4/D4</f>
        <v>-1</v>
      </c>
      <c r="H4" s="590"/>
    </row>
    <row r="5" spans="2:8" ht="25.5" x14ac:dyDescent="0.25">
      <c r="B5" s="1273"/>
      <c r="C5" s="582" t="s">
        <v>2040</v>
      </c>
      <c r="D5" s="616">
        <v>80</v>
      </c>
      <c r="E5" s="610">
        <f>'GMPP Return'!F217-'GMPP Return'!F216</f>
        <v>0</v>
      </c>
      <c r="F5" s="596">
        <f t="shared" si="0"/>
        <v>-80</v>
      </c>
      <c r="G5" s="598">
        <f>F5/D5</f>
        <v>-1</v>
      </c>
      <c r="H5" s="590"/>
    </row>
    <row r="6" spans="2:8" ht="25.5" x14ac:dyDescent="0.25">
      <c r="B6" s="1273"/>
      <c r="C6" s="582" t="s">
        <v>2039</v>
      </c>
      <c r="D6" s="615">
        <v>40</v>
      </c>
      <c r="E6" s="611">
        <f>'GMPP Return'!D241+'GMPP Return'!D265</f>
        <v>0</v>
      </c>
      <c r="F6" s="596">
        <f t="shared" si="0"/>
        <v>-40</v>
      </c>
      <c r="G6" s="598">
        <f>F6/D6</f>
        <v>-1</v>
      </c>
      <c r="H6" s="590"/>
    </row>
    <row r="7" spans="2:8" x14ac:dyDescent="0.25">
      <c r="B7" s="1274"/>
      <c r="C7" s="583" t="s">
        <v>1968</v>
      </c>
      <c r="D7" s="617">
        <v>75</v>
      </c>
      <c r="E7" s="612">
        <f>'GMPP Return'!E241+'GMPP Return'!E265</f>
        <v>0</v>
      </c>
      <c r="F7" s="597">
        <f t="shared" si="0"/>
        <v>-75</v>
      </c>
      <c r="G7" s="599">
        <f>F7/D7</f>
        <v>-1</v>
      </c>
      <c r="H7" s="591"/>
    </row>
    <row r="8" spans="2:8" ht="38.25" x14ac:dyDescent="0.25">
      <c r="B8" s="600" t="s">
        <v>1971</v>
      </c>
      <c r="C8" s="588" t="s">
        <v>1969</v>
      </c>
      <c r="D8" s="578"/>
      <c r="E8" s="282"/>
      <c r="F8" s="589"/>
      <c r="G8" s="589"/>
      <c r="H8" s="592"/>
    </row>
    <row r="9" spans="2:8" x14ac:dyDescent="0.25">
      <c r="B9" s="579">
        <v>1</v>
      </c>
      <c r="C9" s="584"/>
      <c r="D9" s="608">
        <v>42461</v>
      </c>
      <c r="E9" s="608">
        <v>42494</v>
      </c>
      <c r="F9" s="589">
        <f t="shared" si="0"/>
        <v>33</v>
      </c>
      <c r="G9" s="609">
        <f>F9/D9</f>
        <v>7.7718376863474719E-4</v>
      </c>
      <c r="H9" s="592"/>
    </row>
    <row r="10" spans="2:8" x14ac:dyDescent="0.25">
      <c r="B10" s="579">
        <v>2</v>
      </c>
      <c r="C10" s="584"/>
      <c r="D10" s="282"/>
      <c r="E10" s="282"/>
      <c r="F10" s="589">
        <f t="shared" si="0"/>
        <v>0</v>
      </c>
      <c r="G10" s="609" t="e">
        <f t="shared" ref="G10:G23" si="1">F10/D10</f>
        <v>#DIV/0!</v>
      </c>
      <c r="H10" s="592"/>
    </row>
    <row r="11" spans="2:8" x14ac:dyDescent="0.25">
      <c r="B11" s="579">
        <v>3</v>
      </c>
      <c r="C11" s="584"/>
      <c r="D11" s="282"/>
      <c r="E11" s="282"/>
      <c r="F11" s="589">
        <f t="shared" si="0"/>
        <v>0</v>
      </c>
      <c r="G11" s="609" t="e">
        <f t="shared" si="1"/>
        <v>#DIV/0!</v>
      </c>
      <c r="H11" s="592"/>
    </row>
    <row r="12" spans="2:8" x14ac:dyDescent="0.25">
      <c r="B12" s="579">
        <v>4</v>
      </c>
      <c r="C12" s="584"/>
      <c r="D12" s="282"/>
      <c r="E12" s="282"/>
      <c r="F12" s="589">
        <f t="shared" si="0"/>
        <v>0</v>
      </c>
      <c r="G12" s="609" t="e">
        <f t="shared" si="1"/>
        <v>#DIV/0!</v>
      </c>
      <c r="H12" s="592"/>
    </row>
    <row r="13" spans="2:8" x14ac:dyDescent="0.25">
      <c r="B13" s="579">
        <v>5</v>
      </c>
      <c r="C13" s="584"/>
      <c r="D13" s="282"/>
      <c r="E13" s="282"/>
      <c r="F13" s="589">
        <f t="shared" si="0"/>
        <v>0</v>
      </c>
      <c r="G13" s="609" t="e">
        <f t="shared" si="1"/>
        <v>#DIV/0!</v>
      </c>
      <c r="H13" s="592"/>
    </row>
    <row r="14" spans="2:8" x14ac:dyDescent="0.25">
      <c r="B14" s="579">
        <v>6</v>
      </c>
      <c r="C14" s="584"/>
      <c r="D14" s="282"/>
      <c r="E14" s="282"/>
      <c r="F14" s="589">
        <f t="shared" si="0"/>
        <v>0</v>
      </c>
      <c r="G14" s="609" t="e">
        <f t="shared" si="1"/>
        <v>#DIV/0!</v>
      </c>
      <c r="H14" s="592"/>
    </row>
    <row r="15" spans="2:8" x14ac:dyDescent="0.25">
      <c r="B15" s="579">
        <v>7</v>
      </c>
      <c r="C15" s="584"/>
      <c r="D15" s="282"/>
      <c r="E15" s="282"/>
      <c r="F15" s="589">
        <f t="shared" si="0"/>
        <v>0</v>
      </c>
      <c r="G15" s="609" t="e">
        <f t="shared" si="1"/>
        <v>#DIV/0!</v>
      </c>
      <c r="H15" s="592"/>
    </row>
    <row r="16" spans="2:8" x14ac:dyDescent="0.25">
      <c r="B16" s="579">
        <v>8</v>
      </c>
      <c r="C16" s="584"/>
      <c r="D16" s="282"/>
      <c r="E16" s="282"/>
      <c r="F16" s="589">
        <f t="shared" si="0"/>
        <v>0</v>
      </c>
      <c r="G16" s="609" t="e">
        <f t="shared" si="1"/>
        <v>#DIV/0!</v>
      </c>
      <c r="H16" s="592"/>
    </row>
    <row r="17" spans="2:8" x14ac:dyDescent="0.25">
      <c r="B17" s="579">
        <v>9</v>
      </c>
      <c r="C17" s="584"/>
      <c r="D17" s="282"/>
      <c r="E17" s="282"/>
      <c r="F17" s="589">
        <f t="shared" si="0"/>
        <v>0</v>
      </c>
      <c r="G17" s="609" t="e">
        <f t="shared" si="1"/>
        <v>#DIV/0!</v>
      </c>
      <c r="H17" s="592"/>
    </row>
    <row r="18" spans="2:8" x14ac:dyDescent="0.25">
      <c r="B18" s="579">
        <v>10</v>
      </c>
      <c r="C18" s="584"/>
      <c r="D18" s="282"/>
      <c r="E18" s="282"/>
      <c r="F18" s="589">
        <f t="shared" si="0"/>
        <v>0</v>
      </c>
      <c r="G18" s="609" t="e">
        <f t="shared" si="1"/>
        <v>#DIV/0!</v>
      </c>
      <c r="H18" s="592"/>
    </row>
    <row r="19" spans="2:8" x14ac:dyDescent="0.25">
      <c r="B19" s="579">
        <v>11</v>
      </c>
      <c r="C19" s="584"/>
      <c r="D19" s="282"/>
      <c r="E19" s="282"/>
      <c r="F19" s="589">
        <f t="shared" si="0"/>
        <v>0</v>
      </c>
      <c r="G19" s="609" t="e">
        <f t="shared" si="1"/>
        <v>#DIV/0!</v>
      </c>
      <c r="H19" s="592"/>
    </row>
    <row r="20" spans="2:8" x14ac:dyDescent="0.25">
      <c r="B20" s="579">
        <v>12</v>
      </c>
      <c r="C20" s="584"/>
      <c r="D20" s="282"/>
      <c r="E20" s="282"/>
      <c r="F20" s="589">
        <f t="shared" si="0"/>
        <v>0</v>
      </c>
      <c r="G20" s="609" t="e">
        <f t="shared" si="1"/>
        <v>#DIV/0!</v>
      </c>
      <c r="H20" s="592"/>
    </row>
    <row r="21" spans="2:8" x14ac:dyDescent="0.25">
      <c r="B21" s="579">
        <v>13</v>
      </c>
      <c r="C21" s="584"/>
      <c r="D21" s="282"/>
      <c r="E21" s="282"/>
      <c r="F21" s="589">
        <f t="shared" si="0"/>
        <v>0</v>
      </c>
      <c r="G21" s="609" t="e">
        <f t="shared" si="1"/>
        <v>#DIV/0!</v>
      </c>
      <c r="H21" s="592"/>
    </row>
    <row r="22" spans="2:8" x14ac:dyDescent="0.25">
      <c r="B22" s="579">
        <v>14</v>
      </c>
      <c r="C22" s="584"/>
      <c r="D22" s="282"/>
      <c r="E22" s="282"/>
      <c r="F22" s="589">
        <f t="shared" si="0"/>
        <v>0</v>
      </c>
      <c r="G22" s="609" t="e">
        <f t="shared" si="1"/>
        <v>#DIV/0!</v>
      </c>
      <c r="H22" s="592"/>
    </row>
    <row r="23" spans="2:8" x14ac:dyDescent="0.25">
      <c r="B23" s="606">
        <v>15</v>
      </c>
      <c r="C23" s="582"/>
      <c r="D23" s="581"/>
      <c r="E23" s="581"/>
      <c r="F23" s="607">
        <f t="shared" si="0"/>
        <v>0</v>
      </c>
      <c r="G23" s="609" t="e">
        <f t="shared" si="1"/>
        <v>#DIV/0!</v>
      </c>
      <c r="H23" s="590"/>
    </row>
    <row r="24" spans="2:8" ht="25.5" x14ac:dyDescent="0.25">
      <c r="B24" s="606"/>
      <c r="C24" s="582" t="s">
        <v>2042</v>
      </c>
      <c r="D24" s="580"/>
      <c r="E24" s="581"/>
      <c r="F24" s="595">
        <f>COUNTIF(F9:F23,"&lt;0")</f>
        <v>0</v>
      </c>
      <c r="G24" s="599">
        <f>COUNTIF(G9:G23,"&lt;0")</f>
        <v>0</v>
      </c>
      <c r="H24" s="590"/>
    </row>
    <row r="25" spans="2:8" ht="15.75" customHeight="1" x14ac:dyDescent="0.25">
      <c r="B25" s="1276" t="s">
        <v>2048</v>
      </c>
      <c r="C25" s="586" t="s">
        <v>2043</v>
      </c>
      <c r="D25" s="614">
        <v>4</v>
      </c>
      <c r="E25" s="613">
        <f>'GMPP Return'!D291</f>
        <v>0</v>
      </c>
      <c r="F25" s="619">
        <f t="shared" si="0"/>
        <v>-4</v>
      </c>
      <c r="G25" s="620">
        <f>F25/D25</f>
        <v>-1</v>
      </c>
      <c r="H25" s="594"/>
    </row>
    <row r="26" spans="2:8" ht="15.75" customHeight="1" x14ac:dyDescent="0.25">
      <c r="B26" s="1273"/>
      <c r="C26" s="582" t="s">
        <v>2044</v>
      </c>
      <c r="D26" s="615">
        <v>3</v>
      </c>
      <c r="E26" s="611">
        <f>'GMPP Return'!E291</f>
        <v>0</v>
      </c>
      <c r="F26" s="621">
        <f t="shared" si="0"/>
        <v>-3</v>
      </c>
      <c r="G26" s="622">
        <f t="shared" ref="G26:G35" si="2">F26/D26</f>
        <v>-1</v>
      </c>
      <c r="H26" s="590"/>
    </row>
    <row r="27" spans="2:8" s="585" customFormat="1" ht="15.75" customHeight="1" x14ac:dyDescent="0.25">
      <c r="B27" s="1273"/>
      <c r="C27" s="582" t="s">
        <v>2045</v>
      </c>
      <c r="D27" s="615">
        <v>2.5</v>
      </c>
      <c r="E27" s="611">
        <f>'GMPP Return'!G291</f>
        <v>0</v>
      </c>
      <c r="F27" s="621">
        <f t="shared" si="0"/>
        <v>-2.5</v>
      </c>
      <c r="G27" s="622">
        <f t="shared" si="2"/>
        <v>-1</v>
      </c>
      <c r="H27" s="590"/>
    </row>
    <row r="28" spans="2:8" s="585" customFormat="1" ht="15.75" customHeight="1" x14ac:dyDescent="0.25">
      <c r="B28" s="1273"/>
      <c r="C28" s="582" t="s">
        <v>2047</v>
      </c>
      <c r="D28" s="615">
        <v>4</v>
      </c>
      <c r="E28" s="611">
        <f>'GMPP Return'!D275</f>
        <v>0</v>
      </c>
      <c r="F28" s="621">
        <f t="shared" si="0"/>
        <v>-4</v>
      </c>
      <c r="G28" s="622">
        <f t="shared" si="2"/>
        <v>-1</v>
      </c>
      <c r="H28" s="590"/>
    </row>
    <row r="29" spans="2:8" s="585" customFormat="1" ht="15.75" customHeight="1" x14ac:dyDescent="0.25">
      <c r="B29" s="1273"/>
      <c r="C29" s="618">
        <v>1617</v>
      </c>
      <c r="D29" s="615">
        <v>12</v>
      </c>
      <c r="E29" s="611">
        <f>'GMPP Return'!D277</f>
        <v>0</v>
      </c>
      <c r="F29" s="621">
        <f t="shared" si="0"/>
        <v>-12</v>
      </c>
      <c r="G29" s="622">
        <f t="shared" si="2"/>
        <v>-1</v>
      </c>
      <c r="H29" s="590"/>
    </row>
    <row r="30" spans="2:8" s="585" customFormat="1" ht="15.75" customHeight="1" x14ac:dyDescent="0.25">
      <c r="B30" s="1273"/>
      <c r="C30" s="618">
        <v>1718</v>
      </c>
      <c r="D30" s="615">
        <v>6</v>
      </c>
      <c r="E30" s="611">
        <f>'GMPP Return'!D279</f>
        <v>0</v>
      </c>
      <c r="F30" s="621">
        <f t="shared" si="0"/>
        <v>-6</v>
      </c>
      <c r="G30" s="622">
        <f t="shared" si="2"/>
        <v>-1</v>
      </c>
      <c r="H30" s="590"/>
    </row>
    <row r="31" spans="2:8" s="585" customFormat="1" ht="15.75" customHeight="1" x14ac:dyDescent="0.25">
      <c r="B31" s="1273"/>
      <c r="C31" s="618">
        <v>1819</v>
      </c>
      <c r="D31" s="615">
        <v>8</v>
      </c>
      <c r="E31" s="611">
        <f>'GMPP Return'!D281</f>
        <v>0</v>
      </c>
      <c r="F31" s="621">
        <f t="shared" si="0"/>
        <v>-8</v>
      </c>
      <c r="G31" s="622">
        <f t="shared" si="2"/>
        <v>-1</v>
      </c>
      <c r="H31" s="590"/>
    </row>
    <row r="32" spans="2:8" s="585" customFormat="1" ht="15.75" customHeight="1" x14ac:dyDescent="0.25">
      <c r="B32" s="1273"/>
      <c r="C32" s="618">
        <v>1920</v>
      </c>
      <c r="D32" s="615">
        <v>4</v>
      </c>
      <c r="E32" s="611">
        <f>'GMPP Return'!D283</f>
        <v>0</v>
      </c>
      <c r="F32" s="621">
        <f t="shared" si="0"/>
        <v>-4</v>
      </c>
      <c r="G32" s="622">
        <f t="shared" si="2"/>
        <v>-1</v>
      </c>
      <c r="H32" s="590"/>
    </row>
    <row r="33" spans="1:8" s="585" customFormat="1" ht="15.75" customHeight="1" x14ac:dyDescent="0.25">
      <c r="B33" s="1273"/>
      <c r="C33" s="618">
        <v>2021</v>
      </c>
      <c r="D33" s="615">
        <v>67</v>
      </c>
      <c r="E33" s="611">
        <f>'GMPP Return'!D285</f>
        <v>0</v>
      </c>
      <c r="F33" s="621">
        <f t="shared" si="0"/>
        <v>-67</v>
      </c>
      <c r="G33" s="622">
        <f t="shared" si="2"/>
        <v>-1</v>
      </c>
      <c r="H33" s="590"/>
    </row>
    <row r="34" spans="1:8" s="585" customFormat="1" ht="15.75" customHeight="1" x14ac:dyDescent="0.25">
      <c r="B34" s="1273"/>
      <c r="C34" s="618">
        <v>2122</v>
      </c>
      <c r="D34" s="615">
        <v>1</v>
      </c>
      <c r="E34" s="611">
        <f>'GMPP Return'!D287</f>
        <v>0</v>
      </c>
      <c r="F34" s="621">
        <f t="shared" si="0"/>
        <v>-1</v>
      </c>
      <c r="G34" s="622">
        <f t="shared" si="2"/>
        <v>-1</v>
      </c>
      <c r="H34" s="590"/>
    </row>
    <row r="35" spans="1:8" s="585" customFormat="1" ht="15.75" customHeight="1" x14ac:dyDescent="0.25">
      <c r="B35" s="1274"/>
      <c r="C35" s="623" t="s">
        <v>2046</v>
      </c>
      <c r="D35" s="617">
        <v>7</v>
      </c>
      <c r="E35" s="612">
        <f>'GMPP Return'!D289</f>
        <v>0</v>
      </c>
      <c r="F35" s="597">
        <f t="shared" si="0"/>
        <v>-7</v>
      </c>
      <c r="G35" s="599">
        <f t="shared" si="2"/>
        <v>-1</v>
      </c>
      <c r="H35" s="591"/>
    </row>
    <row r="36" spans="1:8" ht="15.75" customHeight="1" x14ac:dyDescent="0.25">
      <c r="B36" s="1273" t="s">
        <v>437</v>
      </c>
      <c r="C36" s="584" t="s">
        <v>2050</v>
      </c>
      <c r="D36" s="624">
        <v>3</v>
      </c>
      <c r="E36" s="624">
        <f>'GMPP Return'!C69:I69</f>
        <v>0</v>
      </c>
      <c r="F36" s="589">
        <f t="shared" ref="F36:F41" si="3">D36-E36</f>
        <v>3</v>
      </c>
      <c r="G36" s="625">
        <f>F36/5</f>
        <v>0.6</v>
      </c>
      <c r="H36" s="592"/>
    </row>
    <row r="37" spans="1:8" ht="15.75" customHeight="1" x14ac:dyDescent="0.25">
      <c r="B37" s="1273"/>
      <c r="C37" s="584" t="s">
        <v>2049</v>
      </c>
      <c r="D37" s="624">
        <v>1</v>
      </c>
      <c r="E37" s="624">
        <f>'GMPP Return'!C70:I70</f>
        <v>0</v>
      </c>
      <c r="F37" s="589">
        <f t="shared" si="3"/>
        <v>1</v>
      </c>
      <c r="G37" s="625">
        <f>F37/5</f>
        <v>0.2</v>
      </c>
      <c r="H37" s="592"/>
    </row>
    <row r="38" spans="1:8" ht="15.75" customHeight="1" x14ac:dyDescent="0.25">
      <c r="B38" s="1273"/>
      <c r="C38" s="584" t="s">
        <v>2051</v>
      </c>
      <c r="D38" s="624">
        <v>3</v>
      </c>
      <c r="E38" s="624"/>
      <c r="F38" s="589">
        <f t="shared" si="3"/>
        <v>3</v>
      </c>
      <c r="G38" s="625">
        <f>F38/5</f>
        <v>0.6</v>
      </c>
      <c r="H38" s="592"/>
    </row>
    <row r="39" spans="1:8" ht="15.75" customHeight="1" x14ac:dyDescent="0.25">
      <c r="B39" s="1273"/>
      <c r="C39" s="584" t="s">
        <v>2052</v>
      </c>
      <c r="D39" s="624">
        <v>3</v>
      </c>
      <c r="E39" s="624"/>
      <c r="F39" s="589">
        <f t="shared" si="3"/>
        <v>3</v>
      </c>
      <c r="G39" s="625">
        <f>F39/5</f>
        <v>0.6</v>
      </c>
      <c r="H39" s="592"/>
    </row>
    <row r="40" spans="1:8" x14ac:dyDescent="0.25">
      <c r="B40" s="1275"/>
      <c r="C40" s="587" t="s">
        <v>2053</v>
      </c>
      <c r="F40" s="589">
        <f t="shared" si="3"/>
        <v>0</v>
      </c>
      <c r="G40" s="593"/>
    </row>
    <row r="41" spans="1:8" x14ac:dyDescent="0.25">
      <c r="C41" s="587" t="s">
        <v>2054</v>
      </c>
      <c r="F41" s="589">
        <f t="shared" si="3"/>
        <v>0</v>
      </c>
      <c r="G41" s="593"/>
    </row>
    <row r="44" spans="1:8" x14ac:dyDescent="0.25">
      <c r="A44" s="626" t="s">
        <v>12</v>
      </c>
      <c r="B44" s="283">
        <v>1</v>
      </c>
    </row>
    <row r="45" spans="1:8" x14ac:dyDescent="0.25">
      <c r="A45" s="626" t="s">
        <v>13</v>
      </c>
      <c r="B45" s="283">
        <v>2</v>
      </c>
    </row>
    <row r="46" spans="1:8" x14ac:dyDescent="0.25">
      <c r="A46" s="626" t="s">
        <v>14</v>
      </c>
      <c r="B46" s="283">
        <v>3</v>
      </c>
    </row>
    <row r="47" spans="1:8" x14ac:dyDescent="0.25">
      <c r="A47" s="626" t="s">
        <v>15</v>
      </c>
      <c r="B47" s="283">
        <v>4</v>
      </c>
    </row>
    <row r="48" spans="1:8" x14ac:dyDescent="0.25">
      <c r="A48" s="626" t="s">
        <v>11</v>
      </c>
      <c r="B48" s="283">
        <v>5</v>
      </c>
    </row>
  </sheetData>
  <mergeCells count="3">
    <mergeCell ref="B4:B7"/>
    <mergeCell ref="B36:B40"/>
    <mergeCell ref="B25:B35"/>
  </mergeCells>
  <conditionalFormatting sqref="D4:F7">
    <cfRule type="cellIs" dxfId="5" priority="6" operator="lessThan">
      <formula>0</formula>
    </cfRule>
  </conditionalFormatting>
  <conditionalFormatting sqref="F25:F35">
    <cfRule type="cellIs" dxfId="4" priority="5" operator="lessThan">
      <formula>0</formula>
    </cfRule>
  </conditionalFormatting>
  <conditionalFormatting sqref="G25:G35">
    <cfRule type="cellIs" dxfId="3" priority="4" operator="lessThan">
      <formula>0</formula>
    </cfRule>
  </conditionalFormatting>
  <conditionalFormatting sqref="F9:G24">
    <cfRule type="cellIs" dxfId="2" priority="3" operator="greaterThan">
      <formula>0</formula>
    </cfRule>
  </conditionalFormatting>
  <conditionalFormatting sqref="F36:F41">
    <cfRule type="cellIs" dxfId="1" priority="2" operator="lessThan">
      <formula>0</formula>
    </cfRule>
  </conditionalFormatting>
  <conditionalFormatting sqref="G36:G41">
    <cfRule type="cellIs" dxfId="0" priority="1" operator="lessThan">
      <formula>0</formula>
    </cfRule>
  </conditionalFormatting>
  <pageMargins left="0.28000000000000003" right="0.25" top="0.75" bottom="0.75" header="0.3" footer="0.3"/>
  <pageSetup paperSize="9" scale="63" orientation="landscape"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pageSetUpPr fitToPage="1"/>
  </sheetPr>
  <dimension ref="B2"/>
  <sheetViews>
    <sheetView zoomScale="80" zoomScaleNormal="80" workbookViewId="0">
      <selection activeCell="U5" sqref="U5:V5"/>
    </sheetView>
  </sheetViews>
  <sheetFormatPr defaultRowHeight="15" x14ac:dyDescent="0.25"/>
  <cols>
    <col min="2" max="2" width="12.140625" customWidth="1"/>
  </cols>
  <sheetData>
    <row r="2" spans="2:2" x14ac:dyDescent="0.25">
      <c r="B2" s="362"/>
    </row>
  </sheetData>
  <sheetProtection algorithmName="SHA-512" hashValue="ph2FC7YKhfGqxIqggK1tm7I/LweT50GLQrI6+IJ8fKiPiy8sGUFH48q0/LRlM3LI9E4BxCzIKJ3riAS+TDr9ow==" saltValue="+oSEndgeYF3wUgoGec+/jg==" spinCount="100000" sheet="1" objects="1" scenarios="1"/>
  <pageMargins left="0.2" right="0.33" top="0.46" bottom="0.4" header="0.3" footer="0.3"/>
  <pageSetup paperSize="9" scale="89" fitToHeight="0" orientation="landscape" verticalDpi="0" r:id="rId1"/>
  <rowBreaks count="4" manualBreakCount="4">
    <brk id="32" min="1" max="17" man="1"/>
    <brk id="64" min="1" max="17" man="1"/>
    <brk id="96" min="1" max="17" man="1"/>
    <brk id="129" min="1" max="17" man="1"/>
  </rowBreak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pageSetUpPr fitToPage="1"/>
  </sheetPr>
  <dimension ref="A1:BC96"/>
  <sheetViews>
    <sheetView zoomScale="80" zoomScaleNormal="80" workbookViewId="0">
      <pane xSplit="2" ySplit="2" topLeftCell="C3" activePane="bottomRight" state="frozen"/>
      <selection pane="topRight" activeCell="C1" sqref="C1"/>
      <selection pane="bottomLeft" activeCell="A3" sqref="A3"/>
      <selection pane="bottomRight" activeCell="C6" sqref="C6"/>
    </sheetView>
  </sheetViews>
  <sheetFormatPr defaultRowHeight="15" x14ac:dyDescent="0.25"/>
  <cols>
    <col min="1" max="1" width="3.42578125" customWidth="1"/>
    <col min="2" max="2" width="34.5703125" customWidth="1"/>
    <col min="3" max="3" width="14.42578125" customWidth="1"/>
    <col min="4" max="4" width="14.42578125" style="283" customWidth="1"/>
    <col min="5" max="5" width="14" customWidth="1"/>
    <col min="6" max="6" width="14" style="283" customWidth="1"/>
    <col min="7" max="7" width="12.140625" customWidth="1"/>
    <col min="8" max="8" width="12.140625" style="283" customWidth="1"/>
    <col min="9" max="9" width="13.7109375" customWidth="1"/>
    <col min="10" max="10" width="13.7109375" style="283" customWidth="1"/>
    <col min="11" max="11" width="14.85546875" customWidth="1"/>
    <col min="12" max="12" width="14.85546875" style="283" customWidth="1"/>
    <col min="13" max="13" width="13.85546875" customWidth="1"/>
    <col min="14" max="14" width="13.85546875" style="283" customWidth="1"/>
    <col min="15" max="15" width="12.5703125" customWidth="1"/>
    <col min="16" max="16" width="12.5703125" style="283" customWidth="1"/>
    <col min="17" max="17" width="12" customWidth="1"/>
    <col min="18" max="18" width="11.5703125" style="283" customWidth="1"/>
    <col min="19" max="19" width="14.42578125" customWidth="1"/>
    <col min="20" max="22" width="14.42578125" style="283" customWidth="1"/>
    <col min="23" max="23" width="10.28515625" customWidth="1"/>
    <col min="24" max="24" width="10.42578125" style="283" customWidth="1"/>
    <col min="26" max="26" width="9.140625" style="283"/>
    <col min="28" max="28" width="9.140625" style="283"/>
    <col min="29" max="29" width="12.85546875" customWidth="1"/>
    <col min="30" max="30" width="9.140625" style="283"/>
    <col min="31" max="31" width="13.140625" customWidth="1"/>
    <col min="33" max="34" width="12" customWidth="1"/>
  </cols>
  <sheetData>
    <row r="1" spans="1:55" s="293" customFormat="1" ht="77.25" customHeight="1" x14ac:dyDescent="0.2">
      <c r="A1" s="288"/>
      <c r="B1" s="288"/>
      <c r="C1" s="289" t="str">
        <f>'GMPP Return'!D223</f>
        <v>One off new costs - Investment in change</v>
      </c>
      <c r="D1" s="289"/>
      <c r="E1" s="289" t="str">
        <f>'GMPP Return'!E223</f>
        <v>Recurring new costs - Investment in change</v>
      </c>
      <c r="F1" s="289"/>
      <c r="G1" s="289" t="str">
        <f>'GMPP Return'!F223</f>
        <v>Recurring old costs</v>
      </c>
      <c r="H1" s="289"/>
      <c r="I1" s="289" t="str">
        <f>'GMPP Return'!G223</f>
        <v>Whole Life Cost breakdown</v>
      </c>
      <c r="J1" s="289"/>
      <c r="K1" s="289" t="str">
        <f>'GMPP Return'!I223</f>
        <v>Non-Gov (£m) - both Revenue  and Capital</v>
      </c>
      <c r="L1" s="289"/>
      <c r="M1" s="290" t="str">
        <f>'GMPP Return'!D247</f>
        <v>One off new costs - Investment in change</v>
      </c>
      <c r="N1" s="290"/>
      <c r="O1" s="290" t="str">
        <f>'GMPP Return'!E247</f>
        <v>Recurring new costs - Investment in change</v>
      </c>
      <c r="P1" s="290"/>
      <c r="Q1" s="290" t="str">
        <f>'GMPP Return'!F247</f>
        <v>Recurring old costs</v>
      </c>
      <c r="R1" s="290"/>
      <c r="S1" s="290" t="str">
        <f>'GMPP Return'!G247</f>
        <v>Whole Life Cost breakdown</v>
      </c>
      <c r="T1" s="290"/>
      <c r="U1" s="290" t="s">
        <v>2122</v>
      </c>
      <c r="V1" s="290"/>
      <c r="W1" s="291" t="str">
        <f>'GMPP Return'!D274</f>
        <v>Gov. cashable</v>
      </c>
      <c r="X1" s="291"/>
      <c r="Y1" s="291" t="str">
        <f>'GMPP Return'!E274</f>
        <v>Gov. non-cashable</v>
      </c>
      <c r="Z1" s="291"/>
      <c r="AA1" s="291" t="str">
        <f>'GMPP Return'!F274</f>
        <v xml:space="preserve"> </v>
      </c>
      <c r="AB1" s="291"/>
      <c r="AC1" s="291" t="str">
        <f>'GMPP Return'!G274</f>
        <v>UK Economic (inc Private Partner)</v>
      </c>
      <c r="AD1" s="291"/>
      <c r="AE1" s="291" t="str">
        <f>'GMPP Return'!H274</f>
        <v>Total Monetised Benefits</v>
      </c>
      <c r="AF1" s="292"/>
      <c r="AG1" s="291" t="s">
        <v>2124</v>
      </c>
      <c r="BC1" s="288"/>
    </row>
    <row r="2" spans="1:55" s="282" customFormat="1" ht="30.75" customHeight="1" x14ac:dyDescent="0.25">
      <c r="A2" s="294"/>
      <c r="B2" s="294"/>
      <c r="C2" s="295" t="str">
        <f>'GMPP Return'!$C$224</f>
        <v>Baseline</v>
      </c>
      <c r="D2" s="295" t="str">
        <f>CONCATENATE('GMPP Return'!$C$225, " / ",'GMPP Return'!$C$228)</f>
        <v>Actual / Forecast</v>
      </c>
      <c r="E2" s="295" t="str">
        <f>'GMPP Return'!$C$224</f>
        <v>Baseline</v>
      </c>
      <c r="F2" s="295" t="str">
        <f>CONCATENATE('GMPP Return'!$C$225, " / ",'GMPP Return'!$C$228)</f>
        <v>Actual / Forecast</v>
      </c>
      <c r="G2" s="295" t="str">
        <f>'GMPP Return'!$C$224</f>
        <v>Baseline</v>
      </c>
      <c r="H2" s="295" t="str">
        <f>CONCATENATE('GMPP Return'!$C$225, " / ",'GMPP Return'!$C$228)</f>
        <v>Actual / Forecast</v>
      </c>
      <c r="I2" s="295" t="str">
        <f>'GMPP Return'!$C$224</f>
        <v>Baseline</v>
      </c>
      <c r="J2" s="295" t="str">
        <f>CONCATENATE('GMPP Return'!$C$225, " / ",'GMPP Return'!$C$228)</f>
        <v>Actual / Forecast</v>
      </c>
      <c r="K2" s="295" t="str">
        <f>'GMPP Return'!$C$224</f>
        <v>Baseline</v>
      </c>
      <c r="L2" s="295" t="str">
        <f>CONCATENATE('GMPP Return'!$C$225, " / ",'GMPP Return'!$C$228)</f>
        <v>Actual / Forecast</v>
      </c>
      <c r="M2" s="295" t="str">
        <f>'GMPP Return'!$C$224</f>
        <v>Baseline</v>
      </c>
      <c r="N2" s="295" t="str">
        <f>CONCATENATE('GMPP Return'!$C$225, " / ",'GMPP Return'!$C$228)</f>
        <v>Actual / Forecast</v>
      </c>
      <c r="O2" s="295" t="str">
        <f>'GMPP Return'!$C$224</f>
        <v>Baseline</v>
      </c>
      <c r="P2" s="295" t="str">
        <f>CONCATENATE('GMPP Return'!$C$225, " / ",'GMPP Return'!$C$228)</f>
        <v>Actual / Forecast</v>
      </c>
      <c r="Q2" s="295" t="str">
        <f>'GMPP Return'!$C$224</f>
        <v>Baseline</v>
      </c>
      <c r="R2" s="295" t="str">
        <f>CONCATENATE('GMPP Return'!$C$225, " / ",'GMPP Return'!$C$228)</f>
        <v>Actual / Forecast</v>
      </c>
      <c r="S2" s="295" t="str">
        <f>'GMPP Return'!$C$224</f>
        <v>Baseline</v>
      </c>
      <c r="T2" s="295" t="str">
        <f>CONCATENATE('GMPP Return'!$C$225, " / ",'GMPP Return'!$C$228)</f>
        <v>Actual / Forecast</v>
      </c>
      <c r="U2" s="295" t="str">
        <f>'GMPP Return'!$C$224</f>
        <v>Baseline</v>
      </c>
      <c r="V2" s="295" t="str">
        <f>CONCATENATE('GMPP Return'!$C$225, " / ",'GMPP Return'!$C$228)</f>
        <v>Actual / Forecast</v>
      </c>
      <c r="W2" s="295" t="str">
        <f>'GMPP Return'!$C$224</f>
        <v>Baseline</v>
      </c>
      <c r="X2" s="295" t="str">
        <f>CONCATENATE('GMPP Return'!$C$225, " / ",'GMPP Return'!$C$228)</f>
        <v>Actual / Forecast</v>
      </c>
      <c r="Y2" s="295" t="str">
        <f>'GMPP Return'!$C$224</f>
        <v>Baseline</v>
      </c>
      <c r="Z2" s="295" t="str">
        <f>CONCATENATE('GMPP Return'!$C$225, " / ",'GMPP Return'!$C$228)</f>
        <v>Actual / Forecast</v>
      </c>
      <c r="AA2" s="295" t="str">
        <f>'GMPP Return'!$C$224</f>
        <v>Baseline</v>
      </c>
      <c r="AB2" s="295" t="str">
        <f>CONCATENATE('GMPP Return'!$C$225, " / ",'GMPP Return'!$C$228)</f>
        <v>Actual / Forecast</v>
      </c>
      <c r="AC2" s="295" t="str">
        <f>'GMPP Return'!$C$224</f>
        <v>Baseline</v>
      </c>
      <c r="AD2" s="295" t="str">
        <f>CONCATENATE('GMPP Return'!$C$225, " / ",'GMPP Return'!$C$228)</f>
        <v>Actual / Forecast</v>
      </c>
      <c r="AE2" s="295" t="str">
        <f>'GMPP Return'!$C$224</f>
        <v>Baseline</v>
      </c>
      <c r="AF2" s="295" t="str">
        <f>CONCATENATE('GMPP Return'!$C$225, " / ",'GMPP Return'!$C$228)</f>
        <v>Actual / Forecast</v>
      </c>
      <c r="AG2" s="701" t="s">
        <v>2</v>
      </c>
      <c r="AH2" s="702" t="s">
        <v>2123</v>
      </c>
      <c r="BC2" s="294"/>
    </row>
    <row r="3" spans="1:55" x14ac:dyDescent="0.25">
      <c r="B3" s="285" t="str">
        <f>'GMPP Return'!B224</f>
        <v>Pre-2016/2017</v>
      </c>
      <c r="C3" s="286">
        <f>'GMPP Return'!D224</f>
        <v>0</v>
      </c>
      <c r="D3" s="286">
        <f>'GMPP Return'!D225</f>
        <v>0</v>
      </c>
      <c r="E3" s="286">
        <f>'GMPP Return'!E224</f>
        <v>0</v>
      </c>
      <c r="F3" s="286">
        <f>'GMPP Return'!E225</f>
        <v>0</v>
      </c>
      <c r="G3" s="286">
        <f>'GMPP Return'!F224</f>
        <v>0</v>
      </c>
      <c r="H3" s="286">
        <f>'GMPP Return'!F225</f>
        <v>0</v>
      </c>
      <c r="I3" s="286">
        <f>'GMPP Return'!G224</f>
        <v>0</v>
      </c>
      <c r="J3" s="286">
        <f>'GMPP Return'!G225</f>
        <v>0</v>
      </c>
      <c r="K3" s="287">
        <f>'GMPP Return'!I224</f>
        <v>0</v>
      </c>
      <c r="L3" s="287">
        <f>'GMPP Return'!I225</f>
        <v>0</v>
      </c>
      <c r="M3" s="307">
        <f>'GMPP Return'!D248</f>
        <v>0</v>
      </c>
      <c r="N3" s="307">
        <f>'GMPP Return'!D249</f>
        <v>0</v>
      </c>
      <c r="O3" s="307">
        <f>'GMPP Return'!E248</f>
        <v>0</v>
      </c>
      <c r="P3" s="307">
        <f>'GMPP Return'!E249</f>
        <v>0</v>
      </c>
      <c r="Q3" s="307">
        <f>'GMPP Return'!F248</f>
        <v>0</v>
      </c>
      <c r="R3" s="307">
        <f>'GMPP Return'!F249</f>
        <v>0</v>
      </c>
      <c r="S3" s="307">
        <f>'GMPP Return'!G248</f>
        <v>0</v>
      </c>
      <c r="T3" s="307">
        <f>'GMPP Return'!G249</f>
        <v>0</v>
      </c>
      <c r="U3" s="307">
        <f>'GMPP Return'!I248</f>
        <v>0</v>
      </c>
      <c r="V3" s="307">
        <f>'GMPP Return'!I249</f>
        <v>0</v>
      </c>
      <c r="W3" s="307">
        <f>'GMPP Return'!D275</f>
        <v>0</v>
      </c>
      <c r="X3" s="307">
        <f>'GMPP Return'!D276</f>
        <v>0</v>
      </c>
      <c r="Y3" s="307">
        <f>'GMPP Return'!E275</f>
        <v>0</v>
      </c>
      <c r="Z3" s="307">
        <f>'GMPP Return'!E276</f>
        <v>0</v>
      </c>
      <c r="AA3" s="307">
        <f>'GMPP Return'!F275</f>
        <v>0</v>
      </c>
      <c r="AB3" s="307">
        <f>'GMPP Return'!F276</f>
        <v>0</v>
      </c>
      <c r="AC3" s="307">
        <f>'GMPP Return'!G275</f>
        <v>0</v>
      </c>
      <c r="AD3" s="307">
        <f>'GMPP Return'!G276</f>
        <v>0</v>
      </c>
      <c r="AE3" s="307">
        <f>'GMPP Return'!H275</f>
        <v>0</v>
      </c>
      <c r="AF3" s="307">
        <f>'GMPP Return'!H276</f>
        <v>0</v>
      </c>
      <c r="AG3" s="287">
        <f>'GMPP Return'!I275</f>
        <v>0</v>
      </c>
      <c r="AH3" s="287">
        <f>'GMPP Return'!I276</f>
        <v>0</v>
      </c>
      <c r="BC3" s="99"/>
    </row>
    <row r="4" spans="1:55" x14ac:dyDescent="0.25">
      <c r="B4" s="285" t="str">
        <f>'GMPP Return'!B227</f>
        <v>2016/2017</v>
      </c>
      <c r="C4" s="286">
        <f>'GMPP Return'!D227</f>
        <v>0</v>
      </c>
      <c r="D4" s="286">
        <f>'GMPP Return'!D228</f>
        <v>0</v>
      </c>
      <c r="E4" s="286">
        <f>'GMPP Return'!E227</f>
        <v>0</v>
      </c>
      <c r="F4" s="286">
        <f>'GMPP Return'!E228</f>
        <v>0</v>
      </c>
      <c r="G4" s="286">
        <f>'GMPP Return'!F227</f>
        <v>0</v>
      </c>
      <c r="H4" s="286">
        <f>'GMPP Return'!F228</f>
        <v>0</v>
      </c>
      <c r="I4" s="286">
        <f>'GMPP Return'!G227</f>
        <v>0</v>
      </c>
      <c r="J4" s="286">
        <f>'GMPP Return'!G228</f>
        <v>0</v>
      </c>
      <c r="K4" s="287">
        <f>'GMPP Return'!I227</f>
        <v>0</v>
      </c>
      <c r="L4" s="287">
        <f>'GMPP Return'!I228</f>
        <v>0</v>
      </c>
      <c r="M4" s="307">
        <f>'GMPP Return'!D251</f>
        <v>0</v>
      </c>
      <c r="N4" s="307">
        <f>'GMPP Return'!D252</f>
        <v>0</v>
      </c>
      <c r="O4" s="307">
        <f>'GMPP Return'!E251</f>
        <v>0</v>
      </c>
      <c r="P4" s="307">
        <f>'GMPP Return'!E252</f>
        <v>0</v>
      </c>
      <c r="Q4" s="307">
        <f>'GMPP Return'!F251</f>
        <v>0</v>
      </c>
      <c r="R4" s="307">
        <f>'GMPP Return'!F252</f>
        <v>0</v>
      </c>
      <c r="S4" s="307">
        <f>'GMPP Return'!G251</f>
        <v>0</v>
      </c>
      <c r="T4" s="307">
        <f>'GMPP Return'!G252</f>
        <v>0</v>
      </c>
      <c r="U4" s="307">
        <f>'GMPP Return'!I251</f>
        <v>0</v>
      </c>
      <c r="V4" s="307">
        <f>'GMPP Return'!I252</f>
        <v>0</v>
      </c>
      <c r="W4" s="307">
        <f>'GMPP Return'!D277</f>
        <v>0</v>
      </c>
      <c r="X4" s="307">
        <f>'GMPP Return'!D278</f>
        <v>0</v>
      </c>
      <c r="Y4" s="307">
        <f>'GMPP Return'!E277</f>
        <v>0</v>
      </c>
      <c r="Z4" s="307">
        <f>'GMPP Return'!E278</f>
        <v>0</v>
      </c>
      <c r="AA4" s="307">
        <f>'GMPP Return'!F277</f>
        <v>0</v>
      </c>
      <c r="AB4" s="307">
        <f>'GMPP Return'!F278</f>
        <v>0</v>
      </c>
      <c r="AC4" s="307">
        <f>'GMPP Return'!G277</f>
        <v>0</v>
      </c>
      <c r="AD4" s="307">
        <f>'GMPP Return'!G278</f>
        <v>0</v>
      </c>
      <c r="AE4" s="307">
        <f>'GMPP Return'!H277</f>
        <v>0</v>
      </c>
      <c r="AF4" s="307">
        <f>'GMPP Return'!H278</f>
        <v>0</v>
      </c>
      <c r="AG4" s="287">
        <f>'GMPP Return'!I277</f>
        <v>0</v>
      </c>
      <c r="AH4" s="287">
        <f>'GMPP Return'!I278</f>
        <v>0</v>
      </c>
      <c r="BC4" s="99"/>
    </row>
    <row r="5" spans="1:55" x14ac:dyDescent="0.25">
      <c r="B5" s="285" t="str">
        <f>'GMPP Return'!B229</f>
        <v>2017/2018</v>
      </c>
      <c r="C5" s="286">
        <f>'GMPP Return'!D229</f>
        <v>0</v>
      </c>
      <c r="D5" s="286">
        <f>'GMPP Return'!D230</f>
        <v>0</v>
      </c>
      <c r="E5" s="286">
        <f>'GMPP Return'!E229</f>
        <v>0</v>
      </c>
      <c r="F5" s="286">
        <f>'GMPP Return'!E230</f>
        <v>0</v>
      </c>
      <c r="G5" s="286">
        <f>'GMPP Return'!F229</f>
        <v>0</v>
      </c>
      <c r="H5" s="286">
        <f>'GMPP Return'!F230</f>
        <v>0</v>
      </c>
      <c r="I5" s="286">
        <f>'GMPP Return'!G229</f>
        <v>0</v>
      </c>
      <c r="J5" s="286">
        <f>'GMPP Return'!G230</f>
        <v>0</v>
      </c>
      <c r="K5" s="287">
        <f>'GMPP Return'!I229</f>
        <v>0</v>
      </c>
      <c r="L5" s="287">
        <f>'GMPP Return'!I230</f>
        <v>0</v>
      </c>
      <c r="M5" s="307">
        <f>'GMPP Return'!D253</f>
        <v>0</v>
      </c>
      <c r="N5" s="307">
        <f>'GMPP Return'!D254</f>
        <v>0</v>
      </c>
      <c r="O5" s="307">
        <f>'GMPP Return'!E253</f>
        <v>0</v>
      </c>
      <c r="P5" s="307">
        <f>'GMPP Return'!E254</f>
        <v>0</v>
      </c>
      <c r="Q5" s="307">
        <f>'GMPP Return'!F253</f>
        <v>0</v>
      </c>
      <c r="R5" s="307">
        <f>'GMPP Return'!F254</f>
        <v>0</v>
      </c>
      <c r="S5" s="307">
        <f>'GMPP Return'!G253</f>
        <v>0</v>
      </c>
      <c r="T5" s="307">
        <f>'GMPP Return'!G254</f>
        <v>0</v>
      </c>
      <c r="U5" s="307">
        <f>'GMPP Return'!I253</f>
        <v>0</v>
      </c>
      <c r="V5" s="307">
        <f>'GMPP Return'!I254</f>
        <v>0</v>
      </c>
      <c r="W5" s="307">
        <f>'GMPP Return'!D279</f>
        <v>0</v>
      </c>
      <c r="X5" s="307">
        <f>'GMPP Return'!D280</f>
        <v>0</v>
      </c>
      <c r="Y5" s="307">
        <f>'GMPP Return'!E279</f>
        <v>0</v>
      </c>
      <c r="Z5" s="307">
        <f>'GMPP Return'!E280</f>
        <v>0</v>
      </c>
      <c r="AA5" s="307">
        <f>'GMPP Return'!F279</f>
        <v>0</v>
      </c>
      <c r="AB5" s="307">
        <f>'GMPP Return'!F280</f>
        <v>0</v>
      </c>
      <c r="AC5" s="307">
        <f>'GMPP Return'!G279</f>
        <v>0</v>
      </c>
      <c r="AD5" s="307">
        <f>'GMPP Return'!G280</f>
        <v>0</v>
      </c>
      <c r="AE5" s="307">
        <f>'GMPP Return'!H279</f>
        <v>0</v>
      </c>
      <c r="AF5" s="307">
        <f>'GMPP Return'!H280</f>
        <v>0</v>
      </c>
      <c r="AG5" s="287">
        <f>'GMPP Return'!I279</f>
        <v>0</v>
      </c>
      <c r="AH5" s="287">
        <f>'GMPP Return'!I280</f>
        <v>0</v>
      </c>
      <c r="BC5" s="99"/>
    </row>
    <row r="6" spans="1:55" x14ac:dyDescent="0.25">
      <c r="B6" s="285" t="str">
        <f>'GMPP Return'!B231</f>
        <v>2018/2019</v>
      </c>
      <c r="C6" s="286">
        <f>'GMPP Return'!D231</f>
        <v>0</v>
      </c>
      <c r="D6" s="286">
        <f>'GMPP Return'!D232</f>
        <v>0</v>
      </c>
      <c r="E6" s="286">
        <f>'GMPP Return'!E231</f>
        <v>0</v>
      </c>
      <c r="F6" s="286">
        <f>'GMPP Return'!E232</f>
        <v>0</v>
      </c>
      <c r="G6" s="286">
        <f>'GMPP Return'!F231</f>
        <v>0</v>
      </c>
      <c r="H6" s="286">
        <f>'GMPP Return'!F232</f>
        <v>0</v>
      </c>
      <c r="I6" s="286">
        <f>'GMPP Return'!G231</f>
        <v>0</v>
      </c>
      <c r="J6" s="286">
        <f>'GMPP Return'!G232</f>
        <v>0</v>
      </c>
      <c r="K6" s="287">
        <f>'GMPP Return'!I231</f>
        <v>0</v>
      </c>
      <c r="L6" s="287">
        <f>'GMPP Return'!I232</f>
        <v>0</v>
      </c>
      <c r="M6" s="307">
        <f>'GMPP Return'!D255</f>
        <v>0</v>
      </c>
      <c r="N6" s="307">
        <f>'GMPP Return'!D256</f>
        <v>0</v>
      </c>
      <c r="O6" s="307">
        <f>'GMPP Return'!E255</f>
        <v>0</v>
      </c>
      <c r="P6" s="307">
        <f>'GMPP Return'!E256</f>
        <v>0</v>
      </c>
      <c r="Q6" s="307">
        <f>'GMPP Return'!F255</f>
        <v>0</v>
      </c>
      <c r="R6" s="307">
        <f>'GMPP Return'!F256</f>
        <v>0</v>
      </c>
      <c r="S6" s="307">
        <f>'GMPP Return'!G255</f>
        <v>0</v>
      </c>
      <c r="T6" s="307">
        <f>'GMPP Return'!G256</f>
        <v>0</v>
      </c>
      <c r="U6" s="307">
        <f>'GMPP Return'!I255</f>
        <v>0</v>
      </c>
      <c r="V6" s="307">
        <f>'GMPP Return'!I256</f>
        <v>0</v>
      </c>
      <c r="W6" s="307">
        <f>'GMPP Return'!D281</f>
        <v>0</v>
      </c>
      <c r="X6" s="307">
        <f>'GMPP Return'!D282</f>
        <v>0</v>
      </c>
      <c r="Y6" s="307">
        <f>'GMPP Return'!E281</f>
        <v>0</v>
      </c>
      <c r="Z6" s="307">
        <f>'GMPP Return'!E282</f>
        <v>0</v>
      </c>
      <c r="AA6" s="307">
        <f>'GMPP Return'!F281</f>
        <v>0</v>
      </c>
      <c r="AB6" s="307">
        <f>'GMPP Return'!F282</f>
        <v>0</v>
      </c>
      <c r="AC6" s="307">
        <f>'GMPP Return'!G281</f>
        <v>0</v>
      </c>
      <c r="AD6" s="307">
        <f>'GMPP Return'!G282</f>
        <v>0</v>
      </c>
      <c r="AE6" s="307">
        <f>'GMPP Return'!H281</f>
        <v>0</v>
      </c>
      <c r="AF6" s="307">
        <f>'GMPP Return'!H282</f>
        <v>0</v>
      </c>
      <c r="AG6" s="287">
        <f>'GMPP Return'!I281</f>
        <v>0</v>
      </c>
      <c r="AH6" s="287">
        <f>'GMPP Return'!I282</f>
        <v>0</v>
      </c>
      <c r="BC6" s="99"/>
    </row>
    <row r="7" spans="1:55" x14ac:dyDescent="0.25">
      <c r="A7" s="99"/>
      <c r="B7" s="285" t="str">
        <f>'GMPP Return'!B233</f>
        <v>2019/2020</v>
      </c>
      <c r="C7" s="286">
        <f>'GMPP Return'!D233</f>
        <v>0</v>
      </c>
      <c r="D7" s="286">
        <f>'GMPP Return'!D234</f>
        <v>0</v>
      </c>
      <c r="E7" s="286">
        <f>'GMPP Return'!E233</f>
        <v>0</v>
      </c>
      <c r="F7" s="286">
        <f>'GMPP Return'!E234</f>
        <v>0</v>
      </c>
      <c r="G7" s="286">
        <f>'GMPP Return'!F233</f>
        <v>0</v>
      </c>
      <c r="H7" s="286">
        <f>'GMPP Return'!F234</f>
        <v>0</v>
      </c>
      <c r="I7" s="286">
        <f>'GMPP Return'!G233</f>
        <v>0</v>
      </c>
      <c r="J7" s="286">
        <f>'GMPP Return'!G234</f>
        <v>0</v>
      </c>
      <c r="K7" s="287">
        <f>'GMPP Return'!I233</f>
        <v>0</v>
      </c>
      <c r="L7" s="287">
        <f>'GMPP Return'!I234</f>
        <v>0</v>
      </c>
      <c r="M7" s="307">
        <f>'GMPP Return'!D257</f>
        <v>0</v>
      </c>
      <c r="N7" s="307">
        <f>'GMPP Return'!D258</f>
        <v>0</v>
      </c>
      <c r="O7" s="307">
        <f>'GMPP Return'!E257</f>
        <v>0</v>
      </c>
      <c r="P7" s="307">
        <f>'GMPP Return'!E258</f>
        <v>0</v>
      </c>
      <c r="Q7" s="307">
        <f>'GMPP Return'!F257</f>
        <v>0</v>
      </c>
      <c r="R7" s="307">
        <f>'GMPP Return'!F258</f>
        <v>0</v>
      </c>
      <c r="S7" s="307">
        <f>'GMPP Return'!G257</f>
        <v>0</v>
      </c>
      <c r="T7" s="307">
        <f>'GMPP Return'!G258</f>
        <v>0</v>
      </c>
      <c r="U7" s="307">
        <f>'GMPP Return'!I257</f>
        <v>0</v>
      </c>
      <c r="V7" s="307">
        <f>'GMPP Return'!I258</f>
        <v>0</v>
      </c>
      <c r="W7" s="307">
        <f>'GMPP Return'!D283</f>
        <v>0</v>
      </c>
      <c r="X7" s="307">
        <f>'GMPP Return'!D284</f>
        <v>0</v>
      </c>
      <c r="Y7" s="307">
        <f>'GMPP Return'!E283</f>
        <v>0</v>
      </c>
      <c r="Z7" s="307">
        <f>'GMPP Return'!E284</f>
        <v>0</v>
      </c>
      <c r="AA7" s="307">
        <f>'GMPP Return'!F283</f>
        <v>0</v>
      </c>
      <c r="AB7" s="307">
        <f>'GMPP Return'!F284</f>
        <v>0</v>
      </c>
      <c r="AC7" s="307">
        <f>'GMPP Return'!G283</f>
        <v>0</v>
      </c>
      <c r="AD7" s="307">
        <f>'GMPP Return'!G284</f>
        <v>0</v>
      </c>
      <c r="AE7" s="307">
        <f>'GMPP Return'!H283</f>
        <v>0</v>
      </c>
      <c r="AF7" s="307">
        <f>'GMPP Return'!H284</f>
        <v>0</v>
      </c>
      <c r="AG7" s="287">
        <f>'GMPP Return'!I283</f>
        <v>0</v>
      </c>
      <c r="AH7" s="287">
        <f>'GMPP Return'!I284</f>
        <v>0</v>
      </c>
      <c r="BC7" s="99"/>
    </row>
    <row r="8" spans="1:55" x14ac:dyDescent="0.25">
      <c r="A8" s="99"/>
      <c r="B8" s="285" t="str">
        <f>'GMPP Return'!B235</f>
        <v>2020/2021</v>
      </c>
      <c r="C8" s="286">
        <f>'GMPP Return'!D235</f>
        <v>0</v>
      </c>
      <c r="D8" s="286">
        <f>'GMPP Return'!D236</f>
        <v>0</v>
      </c>
      <c r="E8" s="286">
        <f>'GMPP Return'!E235</f>
        <v>0</v>
      </c>
      <c r="F8" s="286">
        <f>'GMPP Return'!E236</f>
        <v>0</v>
      </c>
      <c r="G8" s="286">
        <f>'GMPP Return'!F235</f>
        <v>0</v>
      </c>
      <c r="H8" s="286">
        <f>'GMPP Return'!F236</f>
        <v>0</v>
      </c>
      <c r="I8" s="286">
        <f>'GMPP Return'!G235</f>
        <v>0</v>
      </c>
      <c r="J8" s="286">
        <f>'GMPP Return'!G236</f>
        <v>0</v>
      </c>
      <c r="K8" s="287">
        <f>'GMPP Return'!I235</f>
        <v>0</v>
      </c>
      <c r="L8" s="287">
        <f>'GMPP Return'!I236</f>
        <v>0</v>
      </c>
      <c r="M8" s="307">
        <f>'GMPP Return'!D259</f>
        <v>0</v>
      </c>
      <c r="N8" s="307">
        <f>'GMPP Return'!D260</f>
        <v>0</v>
      </c>
      <c r="O8" s="307">
        <f>'GMPP Return'!E259</f>
        <v>0</v>
      </c>
      <c r="P8" s="307">
        <f>'GMPP Return'!E260</f>
        <v>0</v>
      </c>
      <c r="Q8" s="307">
        <f>'GMPP Return'!F259</f>
        <v>0</v>
      </c>
      <c r="R8" s="307">
        <f>'GMPP Return'!F260</f>
        <v>0</v>
      </c>
      <c r="S8" s="307">
        <f>'GMPP Return'!G259</f>
        <v>0</v>
      </c>
      <c r="T8" s="307">
        <f>'GMPP Return'!G260</f>
        <v>0</v>
      </c>
      <c r="U8" s="307">
        <f>'GMPP Return'!I259</f>
        <v>0</v>
      </c>
      <c r="V8" s="307">
        <f>'GMPP Return'!I260</f>
        <v>0</v>
      </c>
      <c r="W8" s="307">
        <f>'GMPP Return'!D285</f>
        <v>0</v>
      </c>
      <c r="X8" s="307">
        <f>'GMPP Return'!D286</f>
        <v>0</v>
      </c>
      <c r="Y8" s="307">
        <f>'GMPP Return'!E285</f>
        <v>0</v>
      </c>
      <c r="Z8" s="307">
        <f>'GMPP Return'!E286</f>
        <v>0</v>
      </c>
      <c r="AA8" s="307">
        <f>'GMPP Return'!F285</f>
        <v>0</v>
      </c>
      <c r="AB8" s="307">
        <f>'GMPP Return'!F286</f>
        <v>0</v>
      </c>
      <c r="AC8" s="307">
        <f>'GMPP Return'!G285</f>
        <v>0</v>
      </c>
      <c r="AD8" s="307">
        <f>'GMPP Return'!G286</f>
        <v>0</v>
      </c>
      <c r="AE8" s="307">
        <f>'GMPP Return'!H285</f>
        <v>0</v>
      </c>
      <c r="AF8" s="307">
        <f>'GMPP Return'!H286</f>
        <v>0</v>
      </c>
      <c r="AG8" s="287">
        <f>'GMPP Return'!I285</f>
        <v>0</v>
      </c>
      <c r="AH8" s="287">
        <f>'GMPP Return'!I286</f>
        <v>0</v>
      </c>
      <c r="BC8" s="99"/>
    </row>
    <row r="9" spans="1:55" x14ac:dyDescent="0.25">
      <c r="B9" s="285" t="str">
        <f>'GMPP Return'!B237</f>
        <v>2021/2022</v>
      </c>
      <c r="C9" s="286">
        <f>'GMPP Return'!D237</f>
        <v>0</v>
      </c>
      <c r="D9" s="286">
        <f>'GMPP Return'!D238</f>
        <v>0</v>
      </c>
      <c r="E9" s="286">
        <f>'GMPP Return'!E237</f>
        <v>0</v>
      </c>
      <c r="F9" s="286">
        <f>'GMPP Return'!E238</f>
        <v>0</v>
      </c>
      <c r="G9" s="286">
        <f>'GMPP Return'!F237</f>
        <v>0</v>
      </c>
      <c r="H9" s="286">
        <f>'GMPP Return'!F238</f>
        <v>0</v>
      </c>
      <c r="I9" s="286">
        <f>'GMPP Return'!G237</f>
        <v>0</v>
      </c>
      <c r="J9" s="286">
        <f>'GMPP Return'!G238</f>
        <v>0</v>
      </c>
      <c r="K9" s="287">
        <f>'GMPP Return'!I237</f>
        <v>0</v>
      </c>
      <c r="L9" s="287">
        <f>'GMPP Return'!I238</f>
        <v>0</v>
      </c>
      <c r="M9" s="307">
        <f>'GMPP Return'!D261</f>
        <v>0</v>
      </c>
      <c r="N9" s="307">
        <f>'GMPP Return'!D262</f>
        <v>0</v>
      </c>
      <c r="O9" s="307">
        <f>'GMPP Return'!E261</f>
        <v>0</v>
      </c>
      <c r="P9" s="307">
        <f>'GMPP Return'!E262</f>
        <v>0</v>
      </c>
      <c r="Q9" s="307">
        <f>'GMPP Return'!F261</f>
        <v>0</v>
      </c>
      <c r="R9" s="307">
        <f>'GMPP Return'!F262</f>
        <v>0</v>
      </c>
      <c r="S9" s="307">
        <f>'GMPP Return'!G261</f>
        <v>0</v>
      </c>
      <c r="T9" s="307">
        <f>'GMPP Return'!G262</f>
        <v>0</v>
      </c>
      <c r="U9" s="307">
        <f>'GMPP Return'!I261</f>
        <v>0</v>
      </c>
      <c r="V9" s="307">
        <f>'GMPP Return'!I262</f>
        <v>0</v>
      </c>
      <c r="W9" s="307">
        <f>'GMPP Return'!D287</f>
        <v>0</v>
      </c>
      <c r="X9" s="307">
        <f>'GMPP Return'!D288</f>
        <v>0</v>
      </c>
      <c r="Y9" s="307">
        <f>'GMPP Return'!E287</f>
        <v>0</v>
      </c>
      <c r="Z9" s="307">
        <f>'GMPP Return'!E288</f>
        <v>0</v>
      </c>
      <c r="AA9" s="307">
        <f>'GMPP Return'!F287</f>
        <v>0</v>
      </c>
      <c r="AB9" s="307">
        <f>'GMPP Return'!F288</f>
        <v>0</v>
      </c>
      <c r="AC9" s="307">
        <f>'GMPP Return'!G287</f>
        <v>0</v>
      </c>
      <c r="AD9" s="307">
        <f>'GMPP Return'!G288</f>
        <v>0</v>
      </c>
      <c r="AE9" s="307">
        <f>'GMPP Return'!H287</f>
        <v>0</v>
      </c>
      <c r="AF9" s="307">
        <f>'GMPP Return'!H288</f>
        <v>0</v>
      </c>
      <c r="AG9" s="287">
        <f>'GMPP Return'!I287</f>
        <v>0</v>
      </c>
      <c r="AH9" s="287">
        <f>'GMPP Return'!I288</f>
        <v>0</v>
      </c>
      <c r="BC9" s="99"/>
    </row>
    <row r="10" spans="1:55" x14ac:dyDescent="0.25">
      <c r="B10" s="285" t="str">
        <f>'GMPP Return'!B239</f>
        <v>Remaining Spend</v>
      </c>
      <c r="C10" s="286">
        <f>'GMPP Return'!D239</f>
        <v>0</v>
      </c>
      <c r="D10" s="286">
        <f>'GMPP Return'!D240</f>
        <v>0</v>
      </c>
      <c r="E10" s="286">
        <f>'GMPP Return'!E239</f>
        <v>0</v>
      </c>
      <c r="F10" s="286">
        <f>'GMPP Return'!E240</f>
        <v>0</v>
      </c>
      <c r="G10" s="286">
        <f>'GMPP Return'!F239</f>
        <v>0</v>
      </c>
      <c r="H10" s="286">
        <f>'GMPP Return'!F240</f>
        <v>0</v>
      </c>
      <c r="I10" s="286">
        <f>'GMPP Return'!G239</f>
        <v>0</v>
      </c>
      <c r="J10" s="286">
        <f>'GMPP Return'!G240</f>
        <v>0</v>
      </c>
      <c r="K10" s="287">
        <f>'GMPP Return'!I239</f>
        <v>0</v>
      </c>
      <c r="L10" s="287">
        <f>'GMPP Return'!I240</f>
        <v>0</v>
      </c>
      <c r="M10" s="307">
        <f>'GMPP Return'!D263</f>
        <v>0</v>
      </c>
      <c r="N10" s="307">
        <f>'GMPP Return'!D264</f>
        <v>0</v>
      </c>
      <c r="O10" s="307">
        <f>'GMPP Return'!E263</f>
        <v>0</v>
      </c>
      <c r="P10" s="307">
        <f>'GMPP Return'!E264</f>
        <v>0</v>
      </c>
      <c r="Q10" s="307">
        <f>'GMPP Return'!F263</f>
        <v>0</v>
      </c>
      <c r="R10" s="307">
        <f>'GMPP Return'!F264</f>
        <v>0</v>
      </c>
      <c r="S10" s="307">
        <f>'GMPP Return'!G263</f>
        <v>0</v>
      </c>
      <c r="T10" s="307">
        <f>'GMPP Return'!G264</f>
        <v>0</v>
      </c>
      <c r="U10" s="307">
        <f>'GMPP Return'!I263</f>
        <v>0</v>
      </c>
      <c r="V10" s="307">
        <f>'GMPP Return'!I264</f>
        <v>0</v>
      </c>
      <c r="W10" s="307">
        <f>'GMPP Return'!D289</f>
        <v>0</v>
      </c>
      <c r="X10" s="307">
        <f>'GMPP Return'!D290</f>
        <v>0</v>
      </c>
      <c r="Y10" s="307">
        <f>'GMPP Return'!E289</f>
        <v>0</v>
      </c>
      <c r="Z10" s="307">
        <f>'GMPP Return'!E290</f>
        <v>0</v>
      </c>
      <c r="AA10" s="307">
        <f>'GMPP Return'!F289</f>
        <v>0</v>
      </c>
      <c r="AB10" s="307">
        <f>'GMPP Return'!F290</f>
        <v>0</v>
      </c>
      <c r="AC10" s="307">
        <f>'GMPP Return'!G289</f>
        <v>0</v>
      </c>
      <c r="AD10" s="307">
        <f>'GMPP Return'!G290</f>
        <v>0</v>
      </c>
      <c r="AE10" s="307">
        <f>'GMPP Return'!H289</f>
        <v>0</v>
      </c>
      <c r="AF10" s="307">
        <f>'GMPP Return'!H290</f>
        <v>0</v>
      </c>
      <c r="AG10" s="287">
        <f>'GMPP Return'!I289</f>
        <v>0</v>
      </c>
      <c r="AH10" s="287">
        <f>'GMPP Return'!I290</f>
        <v>0</v>
      </c>
    </row>
    <row r="11" spans="1:55" s="283" customFormat="1" x14ac:dyDescent="0.25">
      <c r="B11" s="285"/>
      <c r="C11" s="286"/>
      <c r="D11" s="286"/>
      <c r="E11" s="286"/>
      <c r="F11" s="286"/>
      <c r="G11" s="286"/>
      <c r="H11" s="286"/>
      <c r="I11" s="286"/>
      <c r="J11" s="286"/>
      <c r="K11" s="287"/>
      <c r="L11" s="287"/>
      <c r="M11" s="307"/>
      <c r="N11" s="307"/>
      <c r="O11" s="307"/>
      <c r="P11" s="307"/>
      <c r="Q11" s="307"/>
      <c r="R11" s="307"/>
      <c r="S11" s="307"/>
      <c r="T11" s="307"/>
      <c r="U11" s="307"/>
      <c r="V11" s="307"/>
      <c r="W11" s="307"/>
      <c r="X11" s="307"/>
      <c r="Y11" s="307"/>
      <c r="Z11" s="307"/>
      <c r="AA11" s="307"/>
      <c r="AB11" s="307"/>
      <c r="AC11" s="307"/>
      <c r="AD11" s="307"/>
      <c r="AE11" s="307"/>
      <c r="AF11" s="307"/>
    </row>
    <row r="12" spans="1:55" s="283" customFormat="1" ht="15.75" thickBot="1" x14ac:dyDescent="0.3">
      <c r="B12" s="285"/>
      <c r="C12" s="335" t="s">
        <v>1850</v>
      </c>
      <c r="D12" s="286"/>
      <c r="E12" s="286"/>
      <c r="F12" s="286"/>
      <c r="G12" s="286"/>
      <c r="H12" s="286"/>
      <c r="I12" s="286"/>
      <c r="J12" s="286"/>
      <c r="K12" s="287"/>
      <c r="L12" s="287"/>
      <c r="M12" s="307"/>
      <c r="N12" s="307"/>
      <c r="O12" s="307"/>
      <c r="P12" s="307"/>
      <c r="Q12" s="307"/>
      <c r="R12" s="307"/>
      <c r="S12" s="307"/>
      <c r="T12" s="307"/>
      <c r="U12" s="307"/>
      <c r="V12" s="307"/>
      <c r="W12" s="307"/>
      <c r="X12" s="307"/>
      <c r="Y12" s="307"/>
      <c r="Z12" s="307"/>
      <c r="AA12" s="307"/>
      <c r="AB12" s="307"/>
      <c r="AC12" s="307"/>
      <c r="AD12" s="307"/>
      <c r="AE12" s="307"/>
      <c r="AF12" s="307"/>
    </row>
    <row r="13" spans="1:55" s="283" customFormat="1" x14ac:dyDescent="0.25">
      <c r="B13" s="285"/>
      <c r="C13" s="1277" t="str">
        <f>IF('GMPP Return'!C36="","",'GMPP Return'!C36)</f>
        <v/>
      </c>
      <c r="D13" s="1278"/>
      <c r="E13" s="1278"/>
      <c r="F13" s="1278"/>
      <c r="G13" s="1278"/>
      <c r="H13" s="1278"/>
      <c r="I13" s="1278"/>
      <c r="J13" s="1278"/>
      <c r="K13" s="1278"/>
      <c r="L13" s="1278"/>
      <c r="M13" s="1278"/>
      <c r="N13" s="1278"/>
      <c r="O13" s="1278"/>
      <c r="P13" s="1278"/>
      <c r="Q13" s="1278"/>
      <c r="R13" s="1279"/>
      <c r="S13" s="307"/>
      <c r="T13" s="307"/>
      <c r="U13" s="307"/>
      <c r="V13" s="307"/>
      <c r="W13" s="307"/>
      <c r="X13" s="307"/>
      <c r="Y13" s="307"/>
      <c r="Z13" s="307"/>
      <c r="AA13" s="307"/>
      <c r="AB13" s="307"/>
      <c r="AC13" s="307"/>
      <c r="AD13" s="307"/>
      <c r="AE13" s="307"/>
      <c r="AF13" s="307"/>
    </row>
    <row r="14" spans="1:55" s="283" customFormat="1" x14ac:dyDescent="0.25">
      <c r="B14" s="285"/>
      <c r="C14" s="1280"/>
      <c r="D14" s="1281"/>
      <c r="E14" s="1281"/>
      <c r="F14" s="1281"/>
      <c r="G14" s="1281"/>
      <c r="H14" s="1281"/>
      <c r="I14" s="1281"/>
      <c r="J14" s="1281"/>
      <c r="K14" s="1281"/>
      <c r="L14" s="1281"/>
      <c r="M14" s="1281"/>
      <c r="N14" s="1281"/>
      <c r="O14" s="1281"/>
      <c r="P14" s="1281"/>
      <c r="Q14" s="1281"/>
      <c r="R14" s="1282"/>
      <c r="S14" s="307"/>
      <c r="T14" s="307"/>
      <c r="U14" s="307"/>
      <c r="V14" s="307"/>
      <c r="W14" s="307"/>
      <c r="X14" s="307"/>
      <c r="Y14" s="307"/>
      <c r="Z14" s="307"/>
      <c r="AA14" s="307"/>
      <c r="AB14" s="307"/>
      <c r="AC14" s="307"/>
      <c r="AD14" s="307"/>
      <c r="AE14" s="307"/>
      <c r="AF14" s="307"/>
    </row>
    <row r="15" spans="1:55" s="283" customFormat="1" x14ac:dyDescent="0.25">
      <c r="B15" s="285"/>
      <c r="C15" s="1280"/>
      <c r="D15" s="1281"/>
      <c r="E15" s="1281"/>
      <c r="F15" s="1281"/>
      <c r="G15" s="1281"/>
      <c r="H15" s="1281"/>
      <c r="I15" s="1281"/>
      <c r="J15" s="1281"/>
      <c r="K15" s="1281"/>
      <c r="L15" s="1281"/>
      <c r="M15" s="1281"/>
      <c r="N15" s="1281"/>
      <c r="O15" s="1281"/>
      <c r="P15" s="1281"/>
      <c r="Q15" s="1281"/>
      <c r="R15" s="1282"/>
      <c r="S15" s="307"/>
      <c r="T15" s="307"/>
      <c r="U15" s="307"/>
      <c r="V15" s="307"/>
      <c r="W15" s="307"/>
      <c r="X15" s="307"/>
      <c r="Y15" s="307"/>
      <c r="Z15" s="307"/>
      <c r="AA15" s="307"/>
      <c r="AB15" s="307"/>
      <c r="AC15" s="307"/>
      <c r="AD15" s="307"/>
      <c r="AE15" s="307"/>
      <c r="AF15" s="307"/>
    </row>
    <row r="16" spans="1:55" s="283" customFormat="1" x14ac:dyDescent="0.25">
      <c r="B16" s="285"/>
      <c r="C16" s="1280"/>
      <c r="D16" s="1281"/>
      <c r="E16" s="1281"/>
      <c r="F16" s="1281"/>
      <c r="G16" s="1281"/>
      <c r="H16" s="1281"/>
      <c r="I16" s="1281"/>
      <c r="J16" s="1281"/>
      <c r="K16" s="1281"/>
      <c r="L16" s="1281"/>
      <c r="M16" s="1281"/>
      <c r="N16" s="1281"/>
      <c r="O16" s="1281"/>
      <c r="P16" s="1281"/>
      <c r="Q16" s="1281"/>
      <c r="R16" s="1282"/>
      <c r="S16" s="307"/>
      <c r="T16" s="307"/>
      <c r="U16" s="307"/>
      <c r="V16" s="307"/>
      <c r="W16" s="307"/>
      <c r="X16" s="307"/>
      <c r="Y16" s="307"/>
      <c r="Z16" s="307"/>
      <c r="AA16" s="307"/>
      <c r="AB16" s="307"/>
      <c r="AC16" s="307"/>
      <c r="AD16" s="307"/>
      <c r="AE16" s="307"/>
      <c r="AF16" s="307"/>
    </row>
    <row r="17" spans="2:32" s="283" customFormat="1" x14ac:dyDescent="0.25">
      <c r="B17" s="285"/>
      <c r="C17" s="1280"/>
      <c r="D17" s="1281"/>
      <c r="E17" s="1281"/>
      <c r="F17" s="1281"/>
      <c r="G17" s="1281"/>
      <c r="H17" s="1281"/>
      <c r="I17" s="1281"/>
      <c r="J17" s="1281"/>
      <c r="K17" s="1281"/>
      <c r="L17" s="1281"/>
      <c r="M17" s="1281"/>
      <c r="N17" s="1281"/>
      <c r="O17" s="1281"/>
      <c r="P17" s="1281"/>
      <c r="Q17" s="1281"/>
      <c r="R17" s="1282"/>
      <c r="S17" s="307"/>
      <c r="T17" s="307"/>
      <c r="U17" s="307"/>
      <c r="V17" s="307"/>
      <c r="W17" s="307"/>
      <c r="X17" s="307"/>
      <c r="Y17" s="307"/>
      <c r="Z17" s="307"/>
      <c r="AA17" s="307"/>
      <c r="AB17" s="307"/>
      <c r="AC17" s="307"/>
      <c r="AD17" s="307"/>
      <c r="AE17" s="307"/>
      <c r="AF17" s="307"/>
    </row>
    <row r="18" spans="2:32" s="283" customFormat="1" x14ac:dyDescent="0.25">
      <c r="B18" s="285"/>
      <c r="C18" s="1280"/>
      <c r="D18" s="1281"/>
      <c r="E18" s="1281"/>
      <c r="F18" s="1281"/>
      <c r="G18" s="1281"/>
      <c r="H18" s="1281"/>
      <c r="I18" s="1281"/>
      <c r="J18" s="1281"/>
      <c r="K18" s="1281"/>
      <c r="L18" s="1281"/>
      <c r="M18" s="1281"/>
      <c r="N18" s="1281"/>
      <c r="O18" s="1281"/>
      <c r="P18" s="1281"/>
      <c r="Q18" s="1281"/>
      <c r="R18" s="1282"/>
      <c r="S18" s="307"/>
      <c r="T18" s="307"/>
      <c r="U18" s="307"/>
      <c r="V18" s="307"/>
      <c r="W18" s="307"/>
      <c r="X18" s="307"/>
      <c r="Y18" s="307"/>
      <c r="Z18" s="307"/>
      <c r="AA18" s="307"/>
      <c r="AB18" s="307"/>
      <c r="AC18" s="307"/>
      <c r="AD18" s="307"/>
      <c r="AE18" s="307"/>
      <c r="AF18" s="307"/>
    </row>
    <row r="19" spans="2:32" s="283" customFormat="1" x14ac:dyDescent="0.25">
      <c r="B19" s="285"/>
      <c r="C19" s="1280"/>
      <c r="D19" s="1281"/>
      <c r="E19" s="1281"/>
      <c r="F19" s="1281"/>
      <c r="G19" s="1281"/>
      <c r="H19" s="1281"/>
      <c r="I19" s="1281"/>
      <c r="J19" s="1281"/>
      <c r="K19" s="1281"/>
      <c r="L19" s="1281"/>
      <c r="M19" s="1281"/>
      <c r="N19" s="1281"/>
      <c r="O19" s="1281"/>
      <c r="P19" s="1281"/>
      <c r="Q19" s="1281"/>
      <c r="R19" s="1282"/>
      <c r="S19" s="307"/>
      <c r="T19" s="307"/>
      <c r="U19" s="307"/>
      <c r="V19" s="307"/>
      <c r="W19" s="307"/>
      <c r="X19" s="307"/>
      <c r="Y19" s="307"/>
      <c r="Z19" s="307"/>
      <c r="AA19" s="307"/>
      <c r="AB19" s="307"/>
      <c r="AC19" s="307"/>
      <c r="AD19" s="307"/>
      <c r="AE19" s="307"/>
      <c r="AF19" s="307"/>
    </row>
    <row r="20" spans="2:32" s="283" customFormat="1" ht="15.75" thickBot="1" x14ac:dyDescent="0.3">
      <c r="B20" s="285"/>
      <c r="C20" s="1283"/>
      <c r="D20" s="1284"/>
      <c r="E20" s="1284"/>
      <c r="F20" s="1284"/>
      <c r="G20" s="1284"/>
      <c r="H20" s="1284"/>
      <c r="I20" s="1284"/>
      <c r="J20" s="1284"/>
      <c r="K20" s="1284"/>
      <c r="L20" s="1284"/>
      <c r="M20" s="1284"/>
      <c r="N20" s="1284"/>
      <c r="O20" s="1284"/>
      <c r="P20" s="1284"/>
      <c r="Q20" s="1284"/>
      <c r="R20" s="1285"/>
      <c r="S20" s="307"/>
      <c r="T20" s="307"/>
      <c r="U20" s="307"/>
      <c r="V20" s="307"/>
      <c r="W20" s="307"/>
      <c r="X20" s="307"/>
      <c r="Y20" s="307"/>
      <c r="Z20" s="307"/>
      <c r="AA20" s="307"/>
      <c r="AB20" s="307"/>
      <c r="AC20" s="307"/>
      <c r="AD20" s="307"/>
      <c r="AE20" s="307"/>
      <c r="AF20" s="307"/>
    </row>
    <row r="21" spans="2:32" ht="26.25" x14ac:dyDescent="0.4">
      <c r="B21" s="910" t="s">
        <v>1868</v>
      </c>
    </row>
    <row r="35" spans="5:18" ht="15.75" thickBot="1" x14ac:dyDescent="0.3">
      <c r="E35" s="335" t="str">
        <f>'GMPP Return'!B220</f>
        <v>Costs Narrative relating to the Resource and Capital tables below</v>
      </c>
    </row>
    <row r="36" spans="5:18" x14ac:dyDescent="0.25">
      <c r="E36" s="1286" t="str">
        <f>IF('GMPP Return'!C220="","",'GMPP Return'!C220)</f>
        <v/>
      </c>
      <c r="F36" s="1287"/>
      <c r="G36" s="1287"/>
      <c r="H36" s="1287"/>
      <c r="I36" s="1287"/>
      <c r="J36" s="1287"/>
      <c r="K36" s="1287"/>
      <c r="L36" s="1287"/>
      <c r="M36" s="1287"/>
      <c r="N36" s="1287"/>
      <c r="O36" s="1287"/>
      <c r="P36" s="1287"/>
      <c r="Q36" s="1287"/>
      <c r="R36" s="1288"/>
    </row>
    <row r="37" spans="5:18" x14ac:dyDescent="0.25">
      <c r="E37" s="1289"/>
      <c r="F37" s="1290"/>
      <c r="G37" s="1290"/>
      <c r="H37" s="1290"/>
      <c r="I37" s="1290"/>
      <c r="J37" s="1290"/>
      <c r="K37" s="1290"/>
      <c r="L37" s="1290"/>
      <c r="M37" s="1290"/>
      <c r="N37" s="1290"/>
      <c r="O37" s="1290"/>
      <c r="P37" s="1290"/>
      <c r="Q37" s="1290"/>
      <c r="R37" s="1291"/>
    </row>
    <row r="38" spans="5:18" x14ac:dyDescent="0.25">
      <c r="E38" s="1289"/>
      <c r="F38" s="1290"/>
      <c r="G38" s="1290"/>
      <c r="H38" s="1290"/>
      <c r="I38" s="1290"/>
      <c r="J38" s="1290"/>
      <c r="K38" s="1290"/>
      <c r="L38" s="1290"/>
      <c r="M38" s="1290"/>
      <c r="N38" s="1290"/>
      <c r="O38" s="1290"/>
      <c r="P38" s="1290"/>
      <c r="Q38" s="1290"/>
      <c r="R38" s="1291"/>
    </row>
    <row r="39" spans="5:18" x14ac:dyDescent="0.25">
      <c r="E39" s="1289"/>
      <c r="F39" s="1290"/>
      <c r="G39" s="1290"/>
      <c r="H39" s="1290"/>
      <c r="I39" s="1290"/>
      <c r="J39" s="1290"/>
      <c r="K39" s="1290"/>
      <c r="L39" s="1290"/>
      <c r="M39" s="1290"/>
      <c r="N39" s="1290"/>
      <c r="O39" s="1290"/>
      <c r="P39" s="1290"/>
      <c r="Q39" s="1290"/>
      <c r="R39" s="1291"/>
    </row>
    <row r="40" spans="5:18" x14ac:dyDescent="0.25">
      <c r="E40" s="1289"/>
      <c r="F40" s="1290"/>
      <c r="G40" s="1290"/>
      <c r="H40" s="1290"/>
      <c r="I40" s="1290"/>
      <c r="J40" s="1290"/>
      <c r="K40" s="1290"/>
      <c r="L40" s="1290"/>
      <c r="M40" s="1290"/>
      <c r="N40" s="1290"/>
      <c r="O40" s="1290"/>
      <c r="P40" s="1290"/>
      <c r="Q40" s="1290"/>
      <c r="R40" s="1291"/>
    </row>
    <row r="41" spans="5:18" s="283" customFormat="1" x14ac:dyDescent="0.25">
      <c r="E41" s="1289"/>
      <c r="F41" s="1290"/>
      <c r="G41" s="1290"/>
      <c r="H41" s="1290"/>
      <c r="I41" s="1290"/>
      <c r="J41" s="1290"/>
      <c r="K41" s="1290"/>
      <c r="L41" s="1290"/>
      <c r="M41" s="1290"/>
      <c r="N41" s="1290"/>
      <c r="O41" s="1290"/>
      <c r="P41" s="1290"/>
      <c r="Q41" s="1290"/>
      <c r="R41" s="1291"/>
    </row>
    <row r="42" spans="5:18" s="283" customFormat="1" x14ac:dyDescent="0.25">
      <c r="E42" s="1289"/>
      <c r="F42" s="1290"/>
      <c r="G42" s="1290"/>
      <c r="H42" s="1290"/>
      <c r="I42" s="1290"/>
      <c r="J42" s="1290"/>
      <c r="K42" s="1290"/>
      <c r="L42" s="1290"/>
      <c r="M42" s="1290"/>
      <c r="N42" s="1290"/>
      <c r="O42" s="1290"/>
      <c r="P42" s="1290"/>
      <c r="Q42" s="1290"/>
      <c r="R42" s="1291"/>
    </row>
    <row r="43" spans="5:18" s="283" customFormat="1" x14ac:dyDescent="0.25">
      <c r="E43" s="1289"/>
      <c r="F43" s="1290"/>
      <c r="G43" s="1290"/>
      <c r="H43" s="1290"/>
      <c r="I43" s="1290"/>
      <c r="J43" s="1290"/>
      <c r="K43" s="1290"/>
      <c r="L43" s="1290"/>
      <c r="M43" s="1290"/>
      <c r="N43" s="1290"/>
      <c r="O43" s="1290"/>
      <c r="P43" s="1290"/>
      <c r="Q43" s="1290"/>
      <c r="R43" s="1291"/>
    </row>
    <row r="44" spans="5:18" x14ac:dyDescent="0.25">
      <c r="E44" s="1289"/>
      <c r="F44" s="1290"/>
      <c r="G44" s="1290"/>
      <c r="H44" s="1290"/>
      <c r="I44" s="1290"/>
      <c r="J44" s="1290"/>
      <c r="K44" s="1290"/>
      <c r="L44" s="1290"/>
      <c r="M44" s="1290"/>
      <c r="N44" s="1290"/>
      <c r="O44" s="1290"/>
      <c r="P44" s="1290"/>
      <c r="Q44" s="1290"/>
      <c r="R44" s="1291"/>
    </row>
    <row r="45" spans="5:18" x14ac:dyDescent="0.25">
      <c r="E45" s="1289"/>
      <c r="F45" s="1290"/>
      <c r="G45" s="1290"/>
      <c r="H45" s="1290"/>
      <c r="I45" s="1290"/>
      <c r="J45" s="1290"/>
      <c r="K45" s="1290"/>
      <c r="L45" s="1290"/>
      <c r="M45" s="1290"/>
      <c r="N45" s="1290"/>
      <c r="O45" s="1290"/>
      <c r="P45" s="1290"/>
      <c r="Q45" s="1290"/>
      <c r="R45" s="1291"/>
    </row>
    <row r="46" spans="5:18" x14ac:dyDescent="0.25">
      <c r="E46" s="1289"/>
      <c r="F46" s="1290"/>
      <c r="G46" s="1290"/>
      <c r="H46" s="1290"/>
      <c r="I46" s="1290"/>
      <c r="J46" s="1290"/>
      <c r="K46" s="1290"/>
      <c r="L46" s="1290"/>
      <c r="M46" s="1290"/>
      <c r="N46" s="1290"/>
      <c r="O46" s="1290"/>
      <c r="P46" s="1290"/>
      <c r="Q46" s="1290"/>
      <c r="R46" s="1291"/>
    </row>
    <row r="47" spans="5:18" x14ac:dyDescent="0.25">
      <c r="E47" s="1289"/>
      <c r="F47" s="1290"/>
      <c r="G47" s="1290"/>
      <c r="H47" s="1290"/>
      <c r="I47" s="1290"/>
      <c r="J47" s="1290"/>
      <c r="K47" s="1290"/>
      <c r="L47" s="1290"/>
      <c r="M47" s="1290"/>
      <c r="N47" s="1290"/>
      <c r="O47" s="1290"/>
      <c r="P47" s="1290"/>
      <c r="Q47" s="1290"/>
      <c r="R47" s="1291"/>
    </row>
    <row r="48" spans="5:18" x14ac:dyDescent="0.25">
      <c r="E48" s="1289"/>
      <c r="F48" s="1290"/>
      <c r="G48" s="1290"/>
      <c r="H48" s="1290"/>
      <c r="I48" s="1290"/>
      <c r="J48" s="1290"/>
      <c r="K48" s="1290"/>
      <c r="L48" s="1290"/>
      <c r="M48" s="1290"/>
      <c r="N48" s="1290"/>
      <c r="O48" s="1290"/>
      <c r="P48" s="1290"/>
      <c r="Q48" s="1290"/>
      <c r="R48" s="1291"/>
    </row>
    <row r="49" spans="2:18" x14ac:dyDescent="0.25">
      <c r="E49" s="1289"/>
      <c r="F49" s="1290"/>
      <c r="G49" s="1290"/>
      <c r="H49" s="1290"/>
      <c r="I49" s="1290"/>
      <c r="J49" s="1290"/>
      <c r="K49" s="1290"/>
      <c r="L49" s="1290"/>
      <c r="M49" s="1290"/>
      <c r="N49" s="1290"/>
      <c r="O49" s="1290"/>
      <c r="P49" s="1290"/>
      <c r="Q49" s="1290"/>
      <c r="R49" s="1291"/>
    </row>
    <row r="50" spans="2:18" x14ac:dyDescent="0.25">
      <c r="E50" s="1289"/>
      <c r="F50" s="1290"/>
      <c r="G50" s="1290"/>
      <c r="H50" s="1290"/>
      <c r="I50" s="1290"/>
      <c r="J50" s="1290"/>
      <c r="K50" s="1290"/>
      <c r="L50" s="1290"/>
      <c r="M50" s="1290"/>
      <c r="N50" s="1290"/>
      <c r="O50" s="1290"/>
      <c r="P50" s="1290"/>
      <c r="Q50" s="1290"/>
      <c r="R50" s="1291"/>
    </row>
    <row r="51" spans="2:18" ht="15.75" thickBot="1" x14ac:dyDescent="0.3">
      <c r="E51" s="1292"/>
      <c r="F51" s="1293"/>
      <c r="G51" s="1293"/>
      <c r="H51" s="1293"/>
      <c r="I51" s="1293"/>
      <c r="J51" s="1293"/>
      <c r="K51" s="1293"/>
      <c r="L51" s="1293"/>
      <c r="M51" s="1293"/>
      <c r="N51" s="1293"/>
      <c r="O51" s="1293"/>
      <c r="P51" s="1293"/>
      <c r="Q51" s="1293"/>
      <c r="R51" s="1294"/>
    </row>
    <row r="52" spans="2:18" ht="26.25" x14ac:dyDescent="0.4">
      <c r="B52" s="910" t="s">
        <v>1869</v>
      </c>
    </row>
    <row r="66" spans="2:18" ht="26.25" x14ac:dyDescent="0.4">
      <c r="B66" s="910" t="s">
        <v>138</v>
      </c>
    </row>
    <row r="79" spans="2:18" ht="15.75" thickBot="1" x14ac:dyDescent="0.3">
      <c r="E79" s="335" t="str">
        <f>'GMPP Return'!B296</f>
        <v>Benefits Narrative</v>
      </c>
    </row>
    <row r="80" spans="2:18" x14ac:dyDescent="0.25">
      <c r="E80" s="1286" t="str">
        <f>IF('GMPP Return'!C296="","",'GMPP Return'!C296)</f>
        <v/>
      </c>
      <c r="F80" s="1287"/>
      <c r="G80" s="1287"/>
      <c r="H80" s="1287"/>
      <c r="I80" s="1287"/>
      <c r="J80" s="1287"/>
      <c r="K80" s="1287"/>
      <c r="L80" s="1287"/>
      <c r="M80" s="1287"/>
      <c r="N80" s="1287"/>
      <c r="O80" s="1287"/>
      <c r="P80" s="1287"/>
      <c r="Q80" s="1287"/>
      <c r="R80" s="1288"/>
    </row>
    <row r="81" spans="1:18" x14ac:dyDescent="0.25">
      <c r="E81" s="1289"/>
      <c r="F81" s="1290"/>
      <c r="G81" s="1290"/>
      <c r="H81" s="1290"/>
      <c r="I81" s="1290"/>
      <c r="J81" s="1290"/>
      <c r="K81" s="1290"/>
      <c r="L81" s="1290"/>
      <c r="M81" s="1290"/>
      <c r="N81" s="1290"/>
      <c r="O81" s="1290"/>
      <c r="P81" s="1290"/>
      <c r="Q81" s="1290"/>
      <c r="R81" s="1291"/>
    </row>
    <row r="82" spans="1:18" x14ac:dyDescent="0.25">
      <c r="E82" s="1289"/>
      <c r="F82" s="1290"/>
      <c r="G82" s="1290"/>
      <c r="H82" s="1290"/>
      <c r="I82" s="1290"/>
      <c r="J82" s="1290"/>
      <c r="K82" s="1290"/>
      <c r="L82" s="1290"/>
      <c r="M82" s="1290"/>
      <c r="N82" s="1290"/>
      <c r="O82" s="1290"/>
      <c r="P82" s="1290"/>
      <c r="Q82" s="1290"/>
      <c r="R82" s="1291"/>
    </row>
    <row r="83" spans="1:18" x14ac:dyDescent="0.25">
      <c r="E83" s="1289"/>
      <c r="F83" s="1290"/>
      <c r="G83" s="1290"/>
      <c r="H83" s="1290"/>
      <c r="I83" s="1290"/>
      <c r="J83" s="1290"/>
      <c r="K83" s="1290"/>
      <c r="L83" s="1290"/>
      <c r="M83" s="1290"/>
      <c r="N83" s="1290"/>
      <c r="O83" s="1290"/>
      <c r="P83" s="1290"/>
      <c r="Q83" s="1290"/>
      <c r="R83" s="1291"/>
    </row>
    <row r="84" spans="1:18" s="283" customFormat="1" x14ac:dyDescent="0.25">
      <c r="E84" s="1289"/>
      <c r="F84" s="1290"/>
      <c r="G84" s="1290"/>
      <c r="H84" s="1290"/>
      <c r="I84" s="1290"/>
      <c r="J84" s="1290"/>
      <c r="K84" s="1290"/>
      <c r="L84" s="1290"/>
      <c r="M84" s="1290"/>
      <c r="N84" s="1290"/>
      <c r="O84" s="1290"/>
      <c r="P84" s="1290"/>
      <c r="Q84" s="1290"/>
      <c r="R84" s="1291"/>
    </row>
    <row r="85" spans="1:18" s="283" customFormat="1" x14ac:dyDescent="0.25">
      <c r="E85" s="1289"/>
      <c r="F85" s="1290"/>
      <c r="G85" s="1290"/>
      <c r="H85" s="1290"/>
      <c r="I85" s="1290"/>
      <c r="J85" s="1290"/>
      <c r="K85" s="1290"/>
      <c r="L85" s="1290"/>
      <c r="M85" s="1290"/>
      <c r="N85" s="1290"/>
      <c r="O85" s="1290"/>
      <c r="P85" s="1290"/>
      <c r="Q85" s="1290"/>
      <c r="R85" s="1291"/>
    </row>
    <row r="86" spans="1:18" s="283" customFormat="1" x14ac:dyDescent="0.25">
      <c r="E86" s="1289"/>
      <c r="F86" s="1290"/>
      <c r="G86" s="1290"/>
      <c r="H86" s="1290"/>
      <c r="I86" s="1290"/>
      <c r="J86" s="1290"/>
      <c r="K86" s="1290"/>
      <c r="L86" s="1290"/>
      <c r="M86" s="1290"/>
      <c r="N86" s="1290"/>
      <c r="O86" s="1290"/>
      <c r="P86" s="1290"/>
      <c r="Q86" s="1290"/>
      <c r="R86" s="1291"/>
    </row>
    <row r="87" spans="1:18" s="283" customFormat="1" x14ac:dyDescent="0.25">
      <c r="E87" s="1289"/>
      <c r="F87" s="1290"/>
      <c r="G87" s="1290"/>
      <c r="H87" s="1290"/>
      <c r="I87" s="1290"/>
      <c r="J87" s="1290"/>
      <c r="K87" s="1290"/>
      <c r="L87" s="1290"/>
      <c r="M87" s="1290"/>
      <c r="N87" s="1290"/>
      <c r="O87" s="1290"/>
      <c r="P87" s="1290"/>
      <c r="Q87" s="1290"/>
      <c r="R87" s="1291"/>
    </row>
    <row r="88" spans="1:18" x14ac:dyDescent="0.25">
      <c r="E88" s="1289"/>
      <c r="F88" s="1290"/>
      <c r="G88" s="1290"/>
      <c r="H88" s="1290"/>
      <c r="I88" s="1290"/>
      <c r="J88" s="1290"/>
      <c r="K88" s="1290"/>
      <c r="L88" s="1290"/>
      <c r="M88" s="1290"/>
      <c r="N88" s="1290"/>
      <c r="O88" s="1290"/>
      <c r="P88" s="1290"/>
      <c r="Q88" s="1290"/>
      <c r="R88" s="1291"/>
    </row>
    <row r="89" spans="1:18" x14ac:dyDescent="0.25">
      <c r="E89" s="1289"/>
      <c r="F89" s="1290"/>
      <c r="G89" s="1290"/>
      <c r="H89" s="1290"/>
      <c r="I89" s="1290"/>
      <c r="J89" s="1290"/>
      <c r="K89" s="1290"/>
      <c r="L89" s="1290"/>
      <c r="M89" s="1290"/>
      <c r="N89" s="1290"/>
      <c r="O89" s="1290"/>
      <c r="P89" s="1290"/>
      <c r="Q89" s="1290"/>
      <c r="R89" s="1291"/>
    </row>
    <row r="90" spans="1:18" x14ac:dyDescent="0.25">
      <c r="E90" s="1289"/>
      <c r="F90" s="1290"/>
      <c r="G90" s="1290"/>
      <c r="H90" s="1290"/>
      <c r="I90" s="1290"/>
      <c r="J90" s="1290"/>
      <c r="K90" s="1290"/>
      <c r="L90" s="1290"/>
      <c r="M90" s="1290"/>
      <c r="N90" s="1290"/>
      <c r="O90" s="1290"/>
      <c r="P90" s="1290"/>
      <c r="Q90" s="1290"/>
      <c r="R90" s="1291"/>
    </row>
    <row r="91" spans="1:18" x14ac:dyDescent="0.25">
      <c r="E91" s="1289"/>
      <c r="F91" s="1290"/>
      <c r="G91" s="1290"/>
      <c r="H91" s="1290"/>
      <c r="I91" s="1290"/>
      <c r="J91" s="1290"/>
      <c r="K91" s="1290"/>
      <c r="L91" s="1290"/>
      <c r="M91" s="1290"/>
      <c r="N91" s="1290"/>
      <c r="O91" s="1290"/>
      <c r="P91" s="1290"/>
      <c r="Q91" s="1290"/>
      <c r="R91" s="1291"/>
    </row>
    <row r="92" spans="1:18" x14ac:dyDescent="0.25">
      <c r="E92" s="1289"/>
      <c r="F92" s="1290"/>
      <c r="G92" s="1290"/>
      <c r="H92" s="1290"/>
      <c r="I92" s="1290"/>
      <c r="J92" s="1290"/>
      <c r="K92" s="1290"/>
      <c r="L92" s="1290"/>
      <c r="M92" s="1290"/>
      <c r="N92" s="1290"/>
      <c r="O92" s="1290"/>
      <c r="P92" s="1290"/>
      <c r="Q92" s="1290"/>
      <c r="R92" s="1291"/>
    </row>
    <row r="93" spans="1:18" x14ac:dyDescent="0.25">
      <c r="E93" s="1289"/>
      <c r="F93" s="1290"/>
      <c r="G93" s="1290"/>
      <c r="H93" s="1290"/>
      <c r="I93" s="1290"/>
      <c r="J93" s="1290"/>
      <c r="K93" s="1290"/>
      <c r="L93" s="1290"/>
      <c r="M93" s="1290"/>
      <c r="N93" s="1290"/>
      <c r="O93" s="1290"/>
      <c r="P93" s="1290"/>
      <c r="Q93" s="1290"/>
      <c r="R93" s="1291"/>
    </row>
    <row r="94" spans="1:18" x14ac:dyDescent="0.25">
      <c r="E94" s="1289"/>
      <c r="F94" s="1290"/>
      <c r="G94" s="1290"/>
      <c r="H94" s="1290"/>
      <c r="I94" s="1290"/>
      <c r="J94" s="1290"/>
      <c r="K94" s="1290"/>
      <c r="L94" s="1290"/>
      <c r="M94" s="1290"/>
      <c r="N94" s="1290"/>
      <c r="O94" s="1290"/>
      <c r="P94" s="1290"/>
      <c r="Q94" s="1290"/>
      <c r="R94" s="1291"/>
    </row>
    <row r="95" spans="1:18" x14ac:dyDescent="0.25">
      <c r="E95" s="1289"/>
      <c r="F95" s="1290"/>
      <c r="G95" s="1290"/>
      <c r="H95" s="1290"/>
      <c r="I95" s="1290"/>
      <c r="J95" s="1290"/>
      <c r="K95" s="1290"/>
      <c r="L95" s="1290"/>
      <c r="M95" s="1290"/>
      <c r="N95" s="1290"/>
      <c r="O95" s="1290"/>
      <c r="P95" s="1290"/>
      <c r="Q95" s="1290"/>
      <c r="R95" s="1291"/>
    </row>
    <row r="96" spans="1:18" ht="15.75" thickBot="1" x14ac:dyDescent="0.3">
      <c r="A96" t="s">
        <v>1900</v>
      </c>
      <c r="E96" s="1292"/>
      <c r="F96" s="1293"/>
      <c r="G96" s="1293"/>
      <c r="H96" s="1293"/>
      <c r="I96" s="1293"/>
      <c r="J96" s="1293"/>
      <c r="K96" s="1293"/>
      <c r="L96" s="1293"/>
      <c r="M96" s="1293"/>
      <c r="N96" s="1293"/>
      <c r="O96" s="1293"/>
      <c r="P96" s="1293"/>
      <c r="Q96" s="1293"/>
      <c r="R96" s="1294"/>
    </row>
  </sheetData>
  <sheetProtection algorithmName="SHA-512" hashValue="zji3QYGOfyYAD4HeUNybPjcDZf/HNZr6ziRsV5SKH1AbCg2ZQ8mKmi6jAh0OxoABDIJ5WtvZRXAjYaUbIE+LDg==" saltValue="v/pvltyRUszmq8NUhGOz9Q==" spinCount="100000" sheet="1" objects="1" scenarios="1" formatColumns="0" formatRows="0" selectLockedCells="1" selectUnlockedCells="1"/>
  <mergeCells count="3">
    <mergeCell ref="C13:R20"/>
    <mergeCell ref="E80:R96"/>
    <mergeCell ref="E36:R51"/>
  </mergeCells>
  <pageMargins left="0.26" right="0.2" top="0.38" bottom="0.42" header="0.2" footer="0.2"/>
  <pageSetup paperSize="8" scale="54" fitToHeight="0" orientation="landscape" verticalDpi="0" r:id="rId1"/>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pageSetUpPr fitToPage="1"/>
  </sheetPr>
  <dimension ref="A1:AM1907"/>
  <sheetViews>
    <sheetView zoomScale="80" zoomScaleNormal="80" workbookViewId="0">
      <pane xSplit="2" ySplit="1" topLeftCell="F202" activePane="bottomRight" state="frozen"/>
      <selection pane="topRight" activeCell="C1" sqref="C1"/>
      <selection pane="bottomLeft" activeCell="A2" sqref="A2"/>
      <selection pane="bottomRight" activeCell="F229" sqref="F229"/>
    </sheetView>
  </sheetViews>
  <sheetFormatPr defaultColWidth="9.140625" defaultRowHeight="30" customHeight="1" x14ac:dyDescent="0.25"/>
  <cols>
    <col min="1" max="1" width="7.85546875" style="393" customWidth="1"/>
    <col min="2" max="2" width="31.28515625" style="391" customWidth="1"/>
    <col min="3" max="3" width="38" style="99" hidden="1" customWidth="1"/>
    <col min="4" max="4" width="26.5703125" style="99" hidden="1" customWidth="1"/>
    <col min="5" max="5" width="25.85546875" style="99" hidden="1" customWidth="1"/>
    <col min="6" max="11" width="18.5703125" style="99" customWidth="1"/>
    <col min="12" max="12" width="9.140625" style="99"/>
    <col min="13" max="18" width="18.5703125" style="99" customWidth="1"/>
    <col min="19" max="19" width="9.140625" style="99"/>
    <col min="20" max="25" width="18.5703125" style="99" customWidth="1"/>
    <col min="26" max="26" width="9.140625" style="99"/>
    <col min="27" max="32" width="18.5703125" style="99" customWidth="1"/>
    <col min="33" max="33" width="9.140625" style="99"/>
    <col min="34" max="39" width="18.5703125" style="99" customWidth="1"/>
    <col min="40" max="16384" width="9.140625" style="99"/>
  </cols>
  <sheetData>
    <row r="1" spans="1:39" ht="63.75" customHeight="1" x14ac:dyDescent="0.25">
      <c r="A1" s="948">
        <v>0</v>
      </c>
      <c r="B1" s="949"/>
      <c r="C1" s="305" t="s">
        <v>595</v>
      </c>
      <c r="D1" s="336" t="s">
        <v>593</v>
      </c>
      <c r="E1" s="950"/>
      <c r="F1" s="951" t="s">
        <v>1891</v>
      </c>
      <c r="G1" s="952" t="s">
        <v>1847</v>
      </c>
      <c r="H1" s="952" t="s">
        <v>1892</v>
      </c>
      <c r="I1" s="953" t="s">
        <v>1848</v>
      </c>
      <c r="J1" s="952" t="s">
        <v>1893</v>
      </c>
      <c r="K1" s="953" t="s">
        <v>1849</v>
      </c>
      <c r="L1" s="170"/>
      <c r="M1" s="954" t="s">
        <v>1891</v>
      </c>
      <c r="N1" s="955" t="s">
        <v>1847</v>
      </c>
      <c r="O1" s="955" t="s">
        <v>1892</v>
      </c>
      <c r="P1" s="956" t="s">
        <v>1848</v>
      </c>
      <c r="Q1" s="955" t="s">
        <v>1893</v>
      </c>
      <c r="R1" s="956" t="s">
        <v>1849</v>
      </c>
      <c r="S1" s="170"/>
      <c r="T1" s="957" t="s">
        <v>1891</v>
      </c>
      <c r="U1" s="958" t="s">
        <v>1847</v>
      </c>
      <c r="V1" s="958" t="s">
        <v>1892</v>
      </c>
      <c r="W1" s="959" t="s">
        <v>1848</v>
      </c>
      <c r="X1" s="958" t="s">
        <v>1893</v>
      </c>
      <c r="Y1" s="959" t="s">
        <v>1849</v>
      </c>
      <c r="Z1" s="170"/>
      <c r="AA1" s="960" t="s">
        <v>1891</v>
      </c>
      <c r="AB1" s="961" t="s">
        <v>1847</v>
      </c>
      <c r="AC1" s="961" t="s">
        <v>1892</v>
      </c>
      <c r="AD1" s="962" t="s">
        <v>1848</v>
      </c>
      <c r="AE1" s="961" t="s">
        <v>1893</v>
      </c>
      <c r="AF1" s="962" t="s">
        <v>1849</v>
      </c>
      <c r="AG1" s="170"/>
      <c r="AH1" s="963" t="s">
        <v>1891</v>
      </c>
      <c r="AI1" s="964" t="s">
        <v>1847</v>
      </c>
      <c r="AJ1" s="964" t="s">
        <v>1892</v>
      </c>
      <c r="AK1" s="965" t="s">
        <v>1848</v>
      </c>
      <c r="AL1" s="964" t="s">
        <v>1893</v>
      </c>
      <c r="AM1" s="965" t="s">
        <v>1849</v>
      </c>
    </row>
    <row r="2" spans="1:39" ht="30" customHeight="1" x14ac:dyDescent="0.25">
      <c r="A2" s="966"/>
      <c r="B2" s="967"/>
      <c r="C2" s="394"/>
      <c r="D2" s="395"/>
      <c r="E2" s="395"/>
      <c r="F2" s="396"/>
      <c r="G2" s="396"/>
      <c r="H2" s="396"/>
      <c r="I2" s="396"/>
      <c r="J2" s="396"/>
      <c r="K2" s="396"/>
      <c r="M2" s="396"/>
      <c r="N2" s="396"/>
      <c r="O2" s="396"/>
      <c r="P2" s="396"/>
      <c r="Q2" s="396"/>
      <c r="R2" s="396"/>
      <c r="T2" s="396"/>
      <c r="U2" s="396"/>
      <c r="V2" s="396"/>
      <c r="W2" s="396"/>
      <c r="X2" s="396"/>
      <c r="Y2" s="396"/>
      <c r="AA2" s="396"/>
      <c r="AB2" s="396"/>
      <c r="AC2" s="396"/>
      <c r="AD2" s="396"/>
      <c r="AE2" s="396"/>
      <c r="AF2" s="396"/>
      <c r="AH2" s="396"/>
      <c r="AI2" s="396"/>
      <c r="AJ2" s="396"/>
      <c r="AK2" s="396"/>
      <c r="AL2" s="396"/>
      <c r="AM2" s="396"/>
    </row>
    <row r="3" spans="1:39" ht="30" customHeight="1" x14ac:dyDescent="0.25">
      <c r="A3" s="966">
        <v>0.01</v>
      </c>
      <c r="B3" s="968" t="s">
        <v>106</v>
      </c>
      <c r="C3" s="394"/>
      <c r="D3" s="395"/>
      <c r="E3" s="395"/>
      <c r="F3" s="396"/>
      <c r="G3" s="396"/>
      <c r="H3" s="396"/>
      <c r="I3" s="396"/>
      <c r="J3" s="396"/>
      <c r="K3" s="396"/>
      <c r="M3" s="396"/>
      <c r="N3" s="396"/>
      <c r="O3" s="396"/>
      <c r="P3" s="396"/>
      <c r="Q3" s="396"/>
      <c r="R3" s="396"/>
      <c r="T3" s="396"/>
      <c r="U3" s="396"/>
      <c r="V3" s="396"/>
      <c r="W3" s="396"/>
      <c r="X3" s="396"/>
      <c r="Y3" s="396"/>
      <c r="AA3" s="396"/>
      <c r="AB3" s="396"/>
      <c r="AC3" s="396"/>
      <c r="AD3" s="396"/>
      <c r="AE3" s="396"/>
      <c r="AF3" s="396"/>
      <c r="AH3" s="396"/>
      <c r="AI3" s="396"/>
      <c r="AJ3" s="396"/>
      <c r="AK3" s="396"/>
      <c r="AL3" s="396"/>
      <c r="AM3" s="396"/>
    </row>
    <row r="4" spans="1:39" ht="30" customHeight="1" x14ac:dyDescent="0.25">
      <c r="A4" s="966"/>
      <c r="B4" s="179"/>
      <c r="C4" s="394"/>
      <c r="D4" s="395"/>
      <c r="E4" s="395"/>
      <c r="F4" s="396"/>
      <c r="G4" s="396"/>
      <c r="H4" s="396"/>
      <c r="I4" s="396"/>
      <c r="J4" s="396"/>
      <c r="K4" s="396"/>
      <c r="M4" s="396"/>
      <c r="N4" s="396"/>
      <c r="O4" s="396"/>
      <c r="P4" s="396"/>
      <c r="Q4" s="396"/>
      <c r="R4" s="396"/>
      <c r="T4" s="396"/>
      <c r="U4" s="396"/>
      <c r="V4" s="396"/>
      <c r="W4" s="396"/>
      <c r="X4" s="396"/>
      <c r="Y4" s="396"/>
      <c r="AA4" s="396"/>
      <c r="AB4" s="396"/>
      <c r="AC4" s="396"/>
      <c r="AD4" s="396"/>
      <c r="AE4" s="396"/>
      <c r="AF4" s="396"/>
      <c r="AH4" s="396"/>
      <c r="AI4" s="396"/>
      <c r="AJ4" s="396"/>
      <c r="AK4" s="396"/>
      <c r="AL4" s="396"/>
      <c r="AM4" s="396"/>
    </row>
    <row r="5" spans="1:39" ht="30" customHeight="1" x14ac:dyDescent="0.25">
      <c r="A5" s="966">
        <v>0.02</v>
      </c>
      <c r="B5" s="968" t="s">
        <v>314</v>
      </c>
      <c r="C5" s="394"/>
      <c r="D5" s="395"/>
      <c r="E5" s="395"/>
      <c r="F5" s="396"/>
      <c r="G5" s="396"/>
      <c r="H5" s="396"/>
      <c r="I5" s="396"/>
      <c r="J5" s="396"/>
      <c r="K5" s="396"/>
      <c r="M5" s="396"/>
      <c r="N5" s="396"/>
      <c r="O5" s="396"/>
      <c r="P5" s="396"/>
      <c r="Q5" s="396"/>
      <c r="R5" s="396"/>
      <c r="T5" s="396"/>
      <c r="U5" s="396"/>
      <c r="V5" s="396"/>
      <c r="W5" s="396"/>
      <c r="X5" s="396"/>
      <c r="Y5" s="396"/>
      <c r="AA5" s="396"/>
      <c r="AB5" s="396"/>
      <c r="AC5" s="396"/>
      <c r="AD5" s="396"/>
      <c r="AE5" s="396"/>
      <c r="AF5" s="396"/>
      <c r="AH5" s="396"/>
      <c r="AI5" s="396"/>
      <c r="AJ5" s="396"/>
      <c r="AK5" s="396"/>
      <c r="AL5" s="396"/>
      <c r="AM5" s="396"/>
    </row>
    <row r="6" spans="1:39" ht="30" customHeight="1" x14ac:dyDescent="0.25">
      <c r="A6" s="966"/>
      <c r="B6" s="179"/>
      <c r="C6" s="394"/>
      <c r="D6" s="395"/>
      <c r="E6" s="395"/>
      <c r="F6" s="396"/>
      <c r="G6" s="396"/>
      <c r="H6" s="396"/>
      <c r="I6" s="396"/>
      <c r="J6" s="396"/>
      <c r="K6" s="396"/>
      <c r="M6" s="396"/>
      <c r="N6" s="396"/>
      <c r="O6" s="396"/>
      <c r="P6" s="396"/>
      <c r="Q6" s="396"/>
      <c r="R6" s="396"/>
      <c r="T6" s="396"/>
      <c r="U6" s="396"/>
      <c r="V6" s="396"/>
      <c r="W6" s="396"/>
      <c r="X6" s="396"/>
      <c r="Y6" s="396"/>
      <c r="AA6" s="396"/>
      <c r="AB6" s="396"/>
      <c r="AC6" s="396"/>
      <c r="AD6" s="396"/>
      <c r="AE6" s="396"/>
      <c r="AF6" s="396"/>
      <c r="AH6" s="396"/>
      <c r="AI6" s="396"/>
      <c r="AJ6" s="396"/>
      <c r="AK6" s="396"/>
      <c r="AL6" s="396"/>
      <c r="AM6" s="396"/>
    </row>
    <row r="7" spans="1:39" ht="30" customHeight="1" x14ac:dyDescent="0.25">
      <c r="A7" s="966">
        <v>0.03</v>
      </c>
      <c r="B7" s="968" t="s">
        <v>334</v>
      </c>
      <c r="C7" s="394"/>
      <c r="D7" s="395"/>
      <c r="E7" s="395"/>
      <c r="F7" s="396"/>
      <c r="G7" s="396"/>
      <c r="H7" s="396"/>
      <c r="I7" s="396"/>
      <c r="J7" s="396"/>
      <c r="K7" s="396"/>
      <c r="M7" s="396"/>
      <c r="N7" s="396"/>
      <c r="O7" s="396"/>
      <c r="P7" s="396"/>
      <c r="Q7" s="396"/>
      <c r="R7" s="396"/>
      <c r="T7" s="396"/>
      <c r="U7" s="396"/>
      <c r="V7" s="396"/>
      <c r="W7" s="396"/>
      <c r="X7" s="396"/>
      <c r="Y7" s="396"/>
      <c r="AA7" s="396"/>
      <c r="AB7" s="396"/>
      <c r="AC7" s="396"/>
      <c r="AD7" s="396"/>
      <c r="AE7" s="396"/>
      <c r="AF7" s="396"/>
      <c r="AH7" s="396"/>
      <c r="AI7" s="396"/>
      <c r="AJ7" s="396"/>
      <c r="AK7" s="396"/>
      <c r="AL7" s="396"/>
      <c r="AM7" s="396"/>
    </row>
    <row r="8" spans="1:39" ht="30" customHeight="1" x14ac:dyDescent="0.25">
      <c r="A8" s="969"/>
      <c r="B8" s="970"/>
      <c r="C8" s="394"/>
      <c r="D8" s="395"/>
      <c r="E8" s="395"/>
      <c r="F8" s="396"/>
      <c r="G8" s="396"/>
      <c r="H8" s="396"/>
      <c r="I8" s="396"/>
      <c r="J8" s="396"/>
      <c r="K8" s="396"/>
      <c r="M8" s="396"/>
      <c r="N8" s="396"/>
      <c r="O8" s="396"/>
      <c r="P8" s="396"/>
      <c r="Q8" s="396"/>
      <c r="R8" s="396"/>
      <c r="T8" s="396"/>
      <c r="U8" s="396"/>
      <c r="V8" s="396"/>
      <c r="W8" s="396"/>
      <c r="X8" s="396"/>
      <c r="Y8" s="396"/>
      <c r="AA8" s="396"/>
      <c r="AB8" s="396"/>
      <c r="AC8" s="396"/>
      <c r="AD8" s="396"/>
      <c r="AE8" s="396"/>
      <c r="AF8" s="396"/>
      <c r="AH8" s="396"/>
      <c r="AI8" s="396"/>
      <c r="AJ8" s="396"/>
      <c r="AK8" s="396"/>
      <c r="AL8" s="396"/>
      <c r="AM8" s="396"/>
    </row>
    <row r="9" spans="1:39" ht="30" customHeight="1" x14ac:dyDescent="0.25">
      <c r="A9" s="971">
        <v>0.04</v>
      </c>
      <c r="B9" s="968" t="s">
        <v>373</v>
      </c>
      <c r="C9" s="394"/>
      <c r="D9" s="395"/>
      <c r="E9" s="395"/>
      <c r="F9" s="396"/>
      <c r="G9" s="396"/>
      <c r="H9" s="396"/>
      <c r="I9" s="396"/>
      <c r="J9" s="396"/>
      <c r="K9" s="396"/>
      <c r="M9" s="396"/>
      <c r="N9" s="396"/>
      <c r="O9" s="396"/>
      <c r="P9" s="396"/>
      <c r="Q9" s="396"/>
      <c r="R9" s="396"/>
      <c r="T9" s="396"/>
      <c r="U9" s="396"/>
      <c r="V9" s="396"/>
      <c r="W9" s="396"/>
      <c r="X9" s="396"/>
      <c r="Y9" s="396"/>
      <c r="AA9" s="396"/>
      <c r="AB9" s="396"/>
      <c r="AC9" s="396"/>
      <c r="AD9" s="396"/>
      <c r="AE9" s="396"/>
      <c r="AF9" s="396"/>
      <c r="AH9" s="396"/>
      <c r="AI9" s="396"/>
      <c r="AJ9" s="396"/>
      <c r="AK9" s="396"/>
      <c r="AL9" s="396"/>
      <c r="AM9" s="396"/>
    </row>
    <row r="10" spans="1:39" ht="30" customHeight="1" x14ac:dyDescent="0.25">
      <c r="A10" s="969"/>
      <c r="B10" s="970"/>
      <c r="C10" s="394"/>
      <c r="D10" s="395"/>
      <c r="E10" s="395"/>
      <c r="F10" s="396"/>
      <c r="G10" s="396"/>
      <c r="H10" s="396"/>
      <c r="I10" s="396"/>
      <c r="J10" s="396"/>
      <c r="K10" s="396"/>
      <c r="M10" s="396"/>
      <c r="N10" s="396"/>
      <c r="O10" s="396"/>
      <c r="P10" s="396"/>
      <c r="Q10" s="396"/>
      <c r="R10" s="396"/>
      <c r="T10" s="396"/>
      <c r="U10" s="396"/>
      <c r="V10" s="396"/>
      <c r="W10" s="396"/>
      <c r="X10" s="396"/>
      <c r="Y10" s="396"/>
      <c r="AA10" s="396"/>
      <c r="AB10" s="396"/>
      <c r="AC10" s="396"/>
      <c r="AD10" s="396"/>
      <c r="AE10" s="396"/>
      <c r="AF10" s="396"/>
      <c r="AH10" s="396"/>
      <c r="AI10" s="396"/>
      <c r="AJ10" s="396"/>
      <c r="AK10" s="396"/>
      <c r="AL10" s="396"/>
      <c r="AM10" s="396"/>
    </row>
    <row r="11" spans="1:39" ht="30" customHeight="1" x14ac:dyDescent="0.25">
      <c r="A11" s="971">
        <v>0.05</v>
      </c>
      <c r="B11" s="968" t="s">
        <v>351</v>
      </c>
      <c r="C11" s="394"/>
      <c r="D11" s="395"/>
      <c r="E11" s="395"/>
      <c r="F11" s="396"/>
      <c r="G11" s="396"/>
      <c r="H11" s="396"/>
      <c r="I11" s="396"/>
      <c r="J11" s="396"/>
      <c r="K11" s="396"/>
      <c r="M11" s="396"/>
      <c r="N11" s="396"/>
      <c r="O11" s="396"/>
      <c r="P11" s="396"/>
      <c r="Q11" s="396"/>
      <c r="R11" s="396"/>
      <c r="T11" s="396"/>
      <c r="U11" s="396"/>
      <c r="V11" s="396"/>
      <c r="W11" s="396"/>
      <c r="X11" s="396"/>
      <c r="Y11" s="396"/>
      <c r="AA11" s="396"/>
      <c r="AB11" s="396"/>
      <c r="AC11" s="396"/>
      <c r="AD11" s="396"/>
      <c r="AE11" s="396"/>
      <c r="AF11" s="396"/>
      <c r="AH11" s="396"/>
      <c r="AI11" s="396"/>
      <c r="AJ11" s="396"/>
      <c r="AK11" s="396"/>
      <c r="AL11" s="396"/>
      <c r="AM11" s="396"/>
    </row>
    <row r="12" spans="1:39" ht="30" customHeight="1" x14ac:dyDescent="0.25">
      <c r="A12" s="971"/>
      <c r="B12" s="970"/>
      <c r="C12" s="394"/>
      <c r="D12" s="395"/>
      <c r="E12" s="395"/>
      <c r="F12" s="396"/>
      <c r="G12" s="396"/>
      <c r="H12" s="396"/>
      <c r="I12" s="396"/>
      <c r="J12" s="396"/>
      <c r="K12" s="396"/>
      <c r="M12" s="396"/>
      <c r="N12" s="396"/>
      <c r="O12" s="396"/>
      <c r="P12" s="396"/>
      <c r="Q12" s="396"/>
      <c r="R12" s="396"/>
      <c r="T12" s="396"/>
      <c r="U12" s="396"/>
      <c r="V12" s="396"/>
      <c r="W12" s="396"/>
      <c r="X12" s="396"/>
      <c r="Y12" s="396"/>
      <c r="AA12" s="396"/>
      <c r="AB12" s="396"/>
      <c r="AC12" s="396"/>
      <c r="AD12" s="396"/>
      <c r="AE12" s="396"/>
      <c r="AF12" s="396"/>
      <c r="AH12" s="396"/>
      <c r="AI12" s="396"/>
      <c r="AJ12" s="396"/>
      <c r="AK12" s="396"/>
      <c r="AL12" s="396"/>
      <c r="AM12" s="396"/>
    </row>
    <row r="13" spans="1:39" ht="30" customHeight="1" x14ac:dyDescent="0.25">
      <c r="A13" s="971">
        <v>0.06</v>
      </c>
      <c r="B13" s="972" t="s">
        <v>414</v>
      </c>
      <c r="C13" s="394"/>
      <c r="D13" s="395"/>
      <c r="E13" s="395"/>
      <c r="F13" s="396"/>
      <c r="G13" s="396"/>
      <c r="H13" s="396"/>
      <c r="I13" s="396"/>
      <c r="J13" s="396"/>
      <c r="K13" s="396"/>
      <c r="M13" s="396"/>
      <c r="N13" s="396"/>
      <c r="O13" s="396"/>
      <c r="P13" s="396"/>
      <c r="Q13" s="396"/>
      <c r="R13" s="396"/>
      <c r="T13" s="396"/>
      <c r="U13" s="396"/>
      <c r="V13" s="396"/>
      <c r="W13" s="396"/>
      <c r="X13" s="396"/>
      <c r="Y13" s="396"/>
      <c r="AA13" s="396"/>
      <c r="AB13" s="396"/>
      <c r="AC13" s="396"/>
      <c r="AD13" s="396"/>
      <c r="AE13" s="396"/>
      <c r="AF13" s="396"/>
      <c r="AH13" s="396"/>
      <c r="AI13" s="396"/>
      <c r="AJ13" s="396"/>
      <c r="AK13" s="396"/>
      <c r="AL13" s="396"/>
      <c r="AM13" s="396"/>
    </row>
    <row r="14" spans="1:39" ht="30" customHeight="1" x14ac:dyDescent="0.25">
      <c r="A14" s="969"/>
      <c r="B14" s="970"/>
      <c r="C14" s="394"/>
      <c r="D14" s="395"/>
      <c r="E14" s="395"/>
      <c r="F14" s="396"/>
      <c r="G14" s="396"/>
      <c r="H14" s="396"/>
      <c r="I14" s="396"/>
      <c r="J14" s="396"/>
      <c r="K14" s="396"/>
      <c r="M14" s="396"/>
      <c r="N14" s="396"/>
      <c r="O14" s="396"/>
      <c r="P14" s="396"/>
      <c r="Q14" s="396"/>
      <c r="R14" s="396"/>
      <c r="T14" s="396"/>
      <c r="U14" s="396"/>
      <c r="V14" s="396"/>
      <c r="W14" s="396"/>
      <c r="X14" s="396"/>
      <c r="Y14" s="396"/>
      <c r="AA14" s="396"/>
      <c r="AB14" s="396"/>
      <c r="AC14" s="396"/>
      <c r="AD14" s="396"/>
      <c r="AE14" s="396"/>
      <c r="AF14" s="396"/>
      <c r="AH14" s="396"/>
      <c r="AI14" s="396"/>
      <c r="AJ14" s="396"/>
      <c r="AK14" s="396"/>
      <c r="AL14" s="396"/>
      <c r="AM14" s="396"/>
    </row>
    <row r="15" spans="1:39" ht="30" customHeight="1" x14ac:dyDescent="0.25">
      <c r="A15" s="969"/>
      <c r="B15" s="973" t="s">
        <v>378</v>
      </c>
      <c r="C15" s="394"/>
      <c r="D15" s="395"/>
      <c r="E15" s="395"/>
      <c r="F15" s="396"/>
      <c r="G15" s="396"/>
      <c r="H15" s="396"/>
      <c r="I15" s="396"/>
      <c r="J15" s="396"/>
      <c r="K15" s="396"/>
      <c r="M15" s="396"/>
      <c r="N15" s="396"/>
      <c r="O15" s="396"/>
      <c r="P15" s="396"/>
      <c r="Q15" s="396"/>
      <c r="R15" s="396"/>
      <c r="T15" s="396"/>
      <c r="U15" s="396"/>
      <c r="V15" s="396"/>
      <c r="W15" s="396"/>
      <c r="X15" s="396"/>
      <c r="Y15" s="396"/>
      <c r="AA15" s="396"/>
      <c r="AB15" s="396"/>
      <c r="AC15" s="396"/>
      <c r="AD15" s="396"/>
      <c r="AE15" s="396"/>
      <c r="AF15" s="396"/>
      <c r="AH15" s="396"/>
      <c r="AI15" s="396"/>
      <c r="AJ15" s="396"/>
      <c r="AK15" s="396"/>
      <c r="AL15" s="396"/>
      <c r="AM15" s="396"/>
    </row>
    <row r="16" spans="1:39" ht="30" customHeight="1" x14ac:dyDescent="0.25">
      <c r="A16" s="969"/>
      <c r="B16" s="974" t="s">
        <v>377</v>
      </c>
      <c r="C16" s="394"/>
      <c r="D16" s="395"/>
      <c r="E16" s="395"/>
      <c r="F16" s="396"/>
      <c r="G16" s="396"/>
      <c r="H16" s="396"/>
      <c r="I16" s="396"/>
      <c r="J16" s="396"/>
      <c r="K16" s="396"/>
      <c r="M16" s="396"/>
      <c r="N16" s="396"/>
      <c r="O16" s="396"/>
      <c r="P16" s="396"/>
      <c r="Q16" s="396"/>
      <c r="R16" s="396"/>
      <c r="T16" s="396"/>
      <c r="U16" s="396"/>
      <c r="V16" s="396"/>
      <c r="W16" s="396"/>
      <c r="X16" s="396"/>
      <c r="Y16" s="396"/>
      <c r="AA16" s="396"/>
      <c r="AB16" s="396"/>
      <c r="AC16" s="396"/>
      <c r="AD16" s="396"/>
      <c r="AE16" s="396"/>
      <c r="AF16" s="396"/>
      <c r="AH16" s="396"/>
      <c r="AI16" s="396"/>
      <c r="AJ16" s="396"/>
      <c r="AK16" s="396"/>
      <c r="AL16" s="396"/>
      <c r="AM16" s="396"/>
    </row>
    <row r="17" spans="1:39" ht="30" customHeight="1" x14ac:dyDescent="0.25">
      <c r="A17" s="969"/>
      <c r="B17" s="975" t="s">
        <v>404</v>
      </c>
      <c r="C17" s="394"/>
      <c r="D17" s="395"/>
      <c r="E17" s="395"/>
      <c r="F17" s="396"/>
      <c r="G17" s="396"/>
      <c r="H17" s="396"/>
      <c r="I17" s="396"/>
      <c r="J17" s="396"/>
      <c r="K17" s="396"/>
      <c r="M17" s="396"/>
      <c r="N17" s="396"/>
      <c r="O17" s="396"/>
      <c r="P17" s="396"/>
      <c r="Q17" s="396"/>
      <c r="R17" s="396"/>
      <c r="T17" s="396"/>
      <c r="U17" s="396"/>
      <c r="V17" s="396"/>
      <c r="W17" s="396"/>
      <c r="X17" s="396"/>
      <c r="Y17" s="396"/>
      <c r="AA17" s="396"/>
      <c r="AB17" s="396"/>
      <c r="AC17" s="396"/>
      <c r="AD17" s="396"/>
      <c r="AE17" s="396"/>
      <c r="AF17" s="396"/>
      <c r="AH17" s="396"/>
      <c r="AI17" s="396"/>
      <c r="AJ17" s="396"/>
      <c r="AK17" s="396"/>
      <c r="AL17" s="396"/>
      <c r="AM17" s="396"/>
    </row>
    <row r="18" spans="1:39" ht="30" customHeight="1" x14ac:dyDescent="0.25">
      <c r="A18" s="969"/>
      <c r="B18" s="429"/>
      <c r="C18" s="394"/>
      <c r="D18" s="395"/>
      <c r="E18" s="395"/>
      <c r="F18" s="396"/>
      <c r="G18" s="396"/>
      <c r="H18" s="396"/>
      <c r="I18" s="396"/>
      <c r="J18" s="396"/>
      <c r="K18" s="396"/>
      <c r="M18" s="396"/>
      <c r="N18" s="396"/>
      <c r="O18" s="396"/>
      <c r="P18" s="396"/>
      <c r="Q18" s="396"/>
      <c r="R18" s="396"/>
      <c r="T18" s="396"/>
      <c r="U18" s="396"/>
      <c r="V18" s="396"/>
      <c r="W18" s="396"/>
      <c r="X18" s="396"/>
      <c r="Y18" s="396"/>
      <c r="AA18" s="396"/>
      <c r="AB18" s="396"/>
      <c r="AC18" s="396"/>
      <c r="AD18" s="396"/>
      <c r="AE18" s="396"/>
      <c r="AF18" s="396"/>
      <c r="AH18" s="396"/>
      <c r="AI18" s="396"/>
      <c r="AJ18" s="396"/>
      <c r="AK18" s="396"/>
      <c r="AL18" s="396"/>
      <c r="AM18" s="396"/>
    </row>
    <row r="19" spans="1:39" ht="30" customHeight="1" x14ac:dyDescent="0.25">
      <c r="A19" s="969"/>
      <c r="B19" s="971"/>
      <c r="C19" s="394"/>
      <c r="D19" s="395"/>
      <c r="E19" s="395"/>
      <c r="F19" s="396"/>
      <c r="G19" s="396"/>
      <c r="H19" s="396"/>
      <c r="I19" s="396"/>
      <c r="J19" s="396"/>
      <c r="K19" s="396"/>
      <c r="M19" s="396"/>
      <c r="N19" s="396"/>
      <c r="O19" s="396"/>
      <c r="P19" s="396"/>
      <c r="Q19" s="396"/>
      <c r="R19" s="396"/>
      <c r="T19" s="396"/>
      <c r="U19" s="396"/>
      <c r="V19" s="396"/>
      <c r="W19" s="396"/>
      <c r="X19" s="396"/>
      <c r="Y19" s="396"/>
      <c r="AA19" s="396"/>
      <c r="AB19" s="396"/>
      <c r="AC19" s="396"/>
      <c r="AD19" s="396"/>
      <c r="AE19" s="396"/>
      <c r="AF19" s="396"/>
      <c r="AH19" s="396"/>
      <c r="AI19" s="396"/>
      <c r="AJ19" s="396"/>
      <c r="AK19" s="396"/>
      <c r="AL19" s="396"/>
      <c r="AM19" s="396"/>
    </row>
    <row r="20" spans="1:39" ht="30" customHeight="1" x14ac:dyDescent="0.25">
      <c r="A20" s="969"/>
      <c r="B20" s="970"/>
      <c r="C20" s="394"/>
      <c r="D20" s="395"/>
      <c r="E20" s="395"/>
      <c r="F20" s="396"/>
      <c r="G20" s="396"/>
      <c r="H20" s="396"/>
      <c r="I20" s="396"/>
      <c r="J20" s="396"/>
      <c r="K20" s="396"/>
      <c r="M20" s="396"/>
      <c r="N20" s="396"/>
      <c r="O20" s="396"/>
      <c r="P20" s="396"/>
      <c r="Q20" s="396"/>
      <c r="R20" s="396"/>
      <c r="T20" s="396"/>
      <c r="U20" s="396"/>
      <c r="V20" s="396"/>
      <c r="W20" s="396"/>
      <c r="X20" s="396"/>
      <c r="Y20" s="396"/>
      <c r="AA20" s="396"/>
      <c r="AB20" s="396"/>
      <c r="AC20" s="396"/>
      <c r="AD20" s="396"/>
      <c r="AE20" s="396"/>
      <c r="AF20" s="396"/>
      <c r="AH20" s="396"/>
      <c r="AI20" s="396"/>
      <c r="AJ20" s="396"/>
      <c r="AK20" s="396"/>
      <c r="AL20" s="396"/>
      <c r="AM20" s="396"/>
    </row>
    <row r="21" spans="1:39" ht="30" customHeight="1" x14ac:dyDescent="0.25">
      <c r="A21" s="948">
        <v>1</v>
      </c>
      <c r="B21" s="949"/>
      <c r="C21" s="394"/>
      <c r="D21" s="395"/>
      <c r="E21" s="395"/>
      <c r="F21" s="396"/>
      <c r="G21" s="396"/>
      <c r="H21" s="396"/>
      <c r="I21" s="396"/>
      <c r="J21" s="396"/>
      <c r="K21" s="396"/>
      <c r="M21" s="396"/>
      <c r="N21" s="396"/>
      <c r="O21" s="396"/>
      <c r="P21" s="396"/>
      <c r="Q21" s="396"/>
      <c r="R21" s="396"/>
      <c r="T21" s="396"/>
      <c r="U21" s="396"/>
      <c r="V21" s="396"/>
      <c r="W21" s="396"/>
      <c r="X21" s="396"/>
      <c r="Y21" s="396"/>
      <c r="AA21" s="396"/>
      <c r="AB21" s="396"/>
      <c r="AC21" s="396"/>
      <c r="AD21" s="396"/>
      <c r="AE21" s="396"/>
      <c r="AF21" s="396"/>
      <c r="AH21" s="396"/>
      <c r="AI21" s="396"/>
      <c r="AJ21" s="396"/>
      <c r="AK21" s="396"/>
      <c r="AL21" s="396"/>
      <c r="AM21" s="396"/>
    </row>
    <row r="22" spans="1:39" ht="30" customHeight="1" x14ac:dyDescent="0.25">
      <c r="A22" s="969"/>
      <c r="B22" s="179"/>
      <c r="C22" s="394"/>
      <c r="D22" s="395"/>
      <c r="E22" s="395"/>
      <c r="F22" s="396"/>
      <c r="G22" s="396"/>
      <c r="H22" s="396"/>
      <c r="I22" s="396"/>
      <c r="J22" s="396"/>
      <c r="K22" s="396"/>
      <c r="M22" s="396"/>
      <c r="N22" s="396"/>
      <c r="O22" s="396"/>
      <c r="P22" s="396"/>
      <c r="Q22" s="396"/>
      <c r="R22" s="396"/>
      <c r="T22" s="396"/>
      <c r="U22" s="396"/>
      <c r="V22" s="396"/>
      <c r="W22" s="396"/>
      <c r="X22" s="396"/>
      <c r="Y22" s="396"/>
      <c r="AA22" s="396"/>
      <c r="AB22" s="396"/>
      <c r="AC22" s="396"/>
      <c r="AD22" s="396"/>
      <c r="AE22" s="396"/>
      <c r="AF22" s="396"/>
      <c r="AH22" s="396"/>
      <c r="AI22" s="396"/>
      <c r="AJ22" s="396"/>
      <c r="AK22" s="396"/>
      <c r="AL22" s="396"/>
      <c r="AM22" s="396"/>
    </row>
    <row r="23" spans="1:39" ht="30" customHeight="1" x14ac:dyDescent="0.25">
      <c r="A23" s="966">
        <v>1.01</v>
      </c>
      <c r="B23" s="974" t="s">
        <v>433</v>
      </c>
      <c r="C23" s="394"/>
      <c r="D23" s="395"/>
      <c r="E23" s="395"/>
      <c r="F23" s="396"/>
      <c r="G23" s="396"/>
      <c r="H23" s="396"/>
      <c r="I23" s="396"/>
      <c r="J23" s="396"/>
      <c r="K23" s="396"/>
      <c r="M23" s="396"/>
      <c r="N23" s="396"/>
      <c r="O23" s="396"/>
      <c r="P23" s="396"/>
      <c r="Q23" s="396"/>
      <c r="R23" s="396"/>
      <c r="T23" s="396"/>
      <c r="U23" s="396"/>
      <c r="V23" s="396"/>
      <c r="W23" s="396"/>
      <c r="X23" s="396"/>
      <c r="Y23" s="396"/>
      <c r="AA23" s="396"/>
      <c r="AB23" s="396"/>
      <c r="AC23" s="396"/>
      <c r="AD23" s="396"/>
      <c r="AE23" s="396"/>
      <c r="AF23" s="396"/>
      <c r="AH23" s="396"/>
      <c r="AI23" s="396"/>
      <c r="AJ23" s="396"/>
      <c r="AK23" s="396"/>
      <c r="AL23" s="396"/>
      <c r="AM23" s="396"/>
    </row>
    <row r="24" spans="1:39" ht="30" customHeight="1" x14ac:dyDescent="0.25">
      <c r="A24" s="966"/>
      <c r="B24" s="179"/>
      <c r="C24" s="394"/>
      <c r="D24" s="395"/>
      <c r="E24" s="395"/>
      <c r="F24" s="396"/>
      <c r="G24" s="396"/>
      <c r="H24" s="396"/>
      <c r="I24" s="396"/>
      <c r="J24" s="396"/>
      <c r="K24" s="396"/>
      <c r="M24" s="396"/>
      <c r="N24" s="396"/>
      <c r="O24" s="396"/>
      <c r="P24" s="396"/>
      <c r="Q24" s="396"/>
      <c r="R24" s="396"/>
      <c r="T24" s="396"/>
      <c r="U24" s="396"/>
      <c r="V24" s="396"/>
      <c r="W24" s="396"/>
      <c r="X24" s="396"/>
      <c r="Y24" s="396"/>
      <c r="AA24" s="396"/>
      <c r="AB24" s="396"/>
      <c r="AC24" s="396"/>
      <c r="AD24" s="396"/>
      <c r="AE24" s="396"/>
      <c r="AF24" s="396"/>
      <c r="AH24" s="396"/>
      <c r="AI24" s="396"/>
      <c r="AJ24" s="396"/>
      <c r="AK24" s="396"/>
      <c r="AL24" s="396"/>
      <c r="AM24" s="396"/>
    </row>
    <row r="25" spans="1:39" ht="30" customHeight="1" x14ac:dyDescent="0.25">
      <c r="A25" s="976" t="s">
        <v>258</v>
      </c>
      <c r="B25" s="973" t="s">
        <v>374</v>
      </c>
      <c r="C25" s="394"/>
      <c r="D25" s="395"/>
      <c r="E25" s="395"/>
      <c r="F25" s="396"/>
      <c r="G25" s="396"/>
      <c r="H25" s="396"/>
      <c r="I25" s="396"/>
      <c r="J25" s="396"/>
      <c r="K25" s="396"/>
      <c r="M25" s="396"/>
      <c r="N25" s="396"/>
      <c r="O25" s="396"/>
      <c r="P25" s="396"/>
      <c r="Q25" s="396"/>
      <c r="R25" s="396"/>
      <c r="T25" s="396"/>
      <c r="U25" s="396"/>
      <c r="V25" s="396"/>
      <c r="W25" s="396"/>
      <c r="X25" s="396"/>
      <c r="Y25" s="396"/>
      <c r="AA25" s="396"/>
      <c r="AB25" s="396"/>
      <c r="AC25" s="396"/>
      <c r="AD25" s="396"/>
      <c r="AE25" s="396"/>
      <c r="AF25" s="396"/>
      <c r="AH25" s="396"/>
      <c r="AI25" s="396"/>
      <c r="AJ25" s="396"/>
      <c r="AK25" s="396"/>
      <c r="AL25" s="396"/>
      <c r="AM25" s="396"/>
    </row>
    <row r="26" spans="1:39" ht="30" customHeight="1" x14ac:dyDescent="0.25">
      <c r="A26" s="969"/>
      <c r="B26" s="179"/>
      <c r="C26" s="394"/>
      <c r="D26" s="395"/>
      <c r="E26" s="395"/>
      <c r="F26" s="396"/>
      <c r="G26" s="396"/>
      <c r="H26" s="396"/>
      <c r="I26" s="396"/>
      <c r="J26" s="396"/>
      <c r="K26" s="396"/>
      <c r="M26" s="396"/>
      <c r="N26" s="396"/>
      <c r="O26" s="396"/>
      <c r="P26" s="396"/>
      <c r="Q26" s="396"/>
      <c r="R26" s="396"/>
      <c r="T26" s="396"/>
      <c r="U26" s="396"/>
      <c r="V26" s="396"/>
      <c r="W26" s="396"/>
      <c r="X26" s="396"/>
      <c r="Y26" s="396"/>
      <c r="AA26" s="396"/>
      <c r="AB26" s="396"/>
      <c r="AC26" s="396"/>
      <c r="AD26" s="396"/>
      <c r="AE26" s="396"/>
      <c r="AF26" s="396"/>
      <c r="AH26" s="396"/>
      <c r="AI26" s="396"/>
      <c r="AJ26" s="396"/>
      <c r="AK26" s="396"/>
      <c r="AL26" s="396"/>
      <c r="AM26" s="396"/>
    </row>
    <row r="27" spans="1:39" ht="30" customHeight="1" x14ac:dyDescent="0.25">
      <c r="A27" s="969">
        <v>1.02</v>
      </c>
      <c r="B27" s="977" t="s">
        <v>177</v>
      </c>
      <c r="C27" s="394"/>
      <c r="D27" s="395"/>
      <c r="E27" s="395"/>
      <c r="F27" s="396"/>
      <c r="G27" s="396"/>
      <c r="H27" s="396"/>
      <c r="I27" s="396"/>
      <c r="J27" s="396"/>
      <c r="K27" s="396"/>
      <c r="M27" s="396"/>
      <c r="N27" s="396"/>
      <c r="O27" s="396"/>
      <c r="P27" s="396"/>
      <c r="Q27" s="396"/>
      <c r="R27" s="396"/>
      <c r="T27" s="396"/>
      <c r="U27" s="396"/>
      <c r="V27" s="396"/>
      <c r="W27" s="396"/>
      <c r="X27" s="396"/>
      <c r="Y27" s="396"/>
      <c r="AA27" s="396"/>
      <c r="AB27" s="396"/>
      <c r="AC27" s="396"/>
      <c r="AD27" s="396"/>
      <c r="AE27" s="396"/>
      <c r="AF27" s="396"/>
      <c r="AH27" s="396"/>
      <c r="AI27" s="396"/>
      <c r="AJ27" s="396"/>
      <c r="AK27" s="396"/>
      <c r="AL27" s="396"/>
      <c r="AM27" s="396"/>
    </row>
    <row r="28" spans="1:39" ht="30" customHeight="1" x14ac:dyDescent="0.25">
      <c r="A28" s="969" t="s">
        <v>367</v>
      </c>
      <c r="B28" s="978" t="s">
        <v>580</v>
      </c>
      <c r="C28" s="394"/>
      <c r="D28" s="395"/>
      <c r="E28" s="395"/>
      <c r="F28" s="396"/>
      <c r="G28" s="396"/>
      <c r="H28" s="396"/>
      <c r="I28" s="396"/>
      <c r="J28" s="396"/>
      <c r="K28" s="396"/>
      <c r="M28" s="396"/>
      <c r="N28" s="396"/>
      <c r="O28" s="396"/>
      <c r="P28" s="396"/>
      <c r="Q28" s="396"/>
      <c r="R28" s="396"/>
      <c r="T28" s="396"/>
      <c r="U28" s="396"/>
      <c r="V28" s="396"/>
      <c r="W28" s="396"/>
      <c r="X28" s="396"/>
      <c r="Y28" s="396"/>
      <c r="AA28" s="396"/>
      <c r="AB28" s="396"/>
      <c r="AC28" s="396"/>
      <c r="AD28" s="396"/>
      <c r="AE28" s="396"/>
      <c r="AF28" s="396"/>
      <c r="AH28" s="396"/>
      <c r="AI28" s="396"/>
      <c r="AJ28" s="396"/>
      <c r="AK28" s="396"/>
      <c r="AL28" s="396"/>
      <c r="AM28" s="396"/>
    </row>
    <row r="29" spans="1:39" ht="30" customHeight="1" x14ac:dyDescent="0.25">
      <c r="A29" s="969">
        <v>1.03</v>
      </c>
      <c r="B29" s="979" t="s">
        <v>176</v>
      </c>
      <c r="C29" s="394"/>
      <c r="D29" s="395"/>
      <c r="E29" s="395"/>
      <c r="F29" s="396"/>
      <c r="G29" s="396"/>
      <c r="H29" s="396"/>
      <c r="I29" s="396"/>
      <c r="J29" s="396"/>
      <c r="K29" s="396"/>
      <c r="M29" s="396"/>
      <c r="N29" s="396"/>
      <c r="O29" s="396"/>
      <c r="P29" s="396"/>
      <c r="Q29" s="396"/>
      <c r="R29" s="396"/>
      <c r="T29" s="396"/>
      <c r="U29" s="396"/>
      <c r="V29" s="396"/>
      <c r="W29" s="396"/>
      <c r="X29" s="396"/>
      <c r="Y29" s="396"/>
      <c r="AA29" s="396"/>
      <c r="AB29" s="396"/>
      <c r="AC29" s="396"/>
      <c r="AD29" s="396"/>
      <c r="AE29" s="396"/>
      <c r="AF29" s="396"/>
      <c r="AH29" s="396"/>
      <c r="AI29" s="396"/>
      <c r="AJ29" s="396"/>
      <c r="AK29" s="396"/>
      <c r="AL29" s="396"/>
      <c r="AM29" s="396"/>
    </row>
    <row r="30" spans="1:39" ht="30" customHeight="1" x14ac:dyDescent="0.25">
      <c r="A30" s="966" t="s">
        <v>486</v>
      </c>
      <c r="B30" s="979" t="s">
        <v>353</v>
      </c>
      <c r="C30" s="394"/>
      <c r="D30" s="395"/>
      <c r="E30" s="395"/>
      <c r="F30" s="396"/>
      <c r="G30" s="396"/>
      <c r="H30" s="396"/>
      <c r="I30" s="396"/>
      <c r="J30" s="396"/>
      <c r="K30" s="396"/>
      <c r="M30" s="396"/>
      <c r="N30" s="396"/>
      <c r="O30" s="396"/>
      <c r="P30" s="396"/>
      <c r="Q30" s="396"/>
      <c r="R30" s="396"/>
      <c r="T30" s="396"/>
      <c r="U30" s="396"/>
      <c r="V30" s="396"/>
      <c r="W30" s="396"/>
      <c r="X30" s="396"/>
      <c r="Y30" s="396"/>
      <c r="AA30" s="396"/>
      <c r="AB30" s="396"/>
      <c r="AC30" s="396"/>
      <c r="AD30" s="396"/>
      <c r="AE30" s="396"/>
      <c r="AF30" s="396"/>
      <c r="AH30" s="396"/>
      <c r="AI30" s="396"/>
      <c r="AJ30" s="396"/>
      <c r="AK30" s="396"/>
      <c r="AL30" s="396"/>
      <c r="AM30" s="396"/>
    </row>
    <row r="31" spans="1:39" ht="30" customHeight="1" x14ac:dyDescent="0.25">
      <c r="A31" s="969"/>
      <c r="B31" s="980"/>
      <c r="C31" s="394"/>
      <c r="D31" s="395"/>
      <c r="E31" s="395"/>
      <c r="F31" s="396"/>
      <c r="G31" s="396"/>
      <c r="H31" s="396"/>
      <c r="I31" s="396"/>
      <c r="J31" s="396"/>
      <c r="K31" s="396"/>
      <c r="M31" s="396"/>
      <c r="N31" s="396"/>
      <c r="O31" s="396"/>
      <c r="P31" s="396"/>
      <c r="Q31" s="396"/>
      <c r="R31" s="396"/>
      <c r="T31" s="396"/>
      <c r="U31" s="396"/>
      <c r="V31" s="396"/>
      <c r="W31" s="396"/>
      <c r="X31" s="396"/>
      <c r="Y31" s="396"/>
      <c r="AA31" s="396"/>
      <c r="AB31" s="396"/>
      <c r="AC31" s="396"/>
      <c r="AD31" s="396"/>
      <c r="AE31" s="396"/>
      <c r="AF31" s="396"/>
      <c r="AH31" s="396"/>
      <c r="AI31" s="396"/>
      <c r="AJ31" s="396"/>
      <c r="AK31" s="396"/>
      <c r="AL31" s="396"/>
      <c r="AM31" s="396"/>
    </row>
    <row r="32" spans="1:39" ht="30" customHeight="1" x14ac:dyDescent="0.25">
      <c r="A32" s="966">
        <v>1.04</v>
      </c>
      <c r="B32" s="979" t="s">
        <v>354</v>
      </c>
      <c r="C32" s="394"/>
      <c r="D32" s="395"/>
      <c r="E32" s="395"/>
      <c r="F32" s="396"/>
      <c r="G32" s="396"/>
      <c r="H32" s="396"/>
      <c r="I32" s="396"/>
      <c r="J32" s="396"/>
      <c r="K32" s="396"/>
      <c r="M32" s="396"/>
      <c r="N32" s="396"/>
      <c r="O32" s="396"/>
      <c r="P32" s="396"/>
      <c r="Q32" s="396"/>
      <c r="R32" s="396"/>
      <c r="T32" s="396"/>
      <c r="U32" s="396"/>
      <c r="V32" s="396"/>
      <c r="W32" s="396"/>
      <c r="X32" s="396"/>
      <c r="Y32" s="396"/>
      <c r="AA32" s="396"/>
      <c r="AB32" s="396"/>
      <c r="AC32" s="396"/>
      <c r="AD32" s="396"/>
      <c r="AE32" s="396"/>
      <c r="AF32" s="396"/>
      <c r="AH32" s="396"/>
      <c r="AI32" s="396"/>
      <c r="AJ32" s="396"/>
      <c r="AK32" s="396"/>
      <c r="AL32" s="396"/>
      <c r="AM32" s="396"/>
    </row>
    <row r="33" spans="1:39" ht="30" customHeight="1" x14ac:dyDescent="0.25">
      <c r="A33" s="966" t="s">
        <v>344</v>
      </c>
      <c r="B33" s="979" t="s">
        <v>439</v>
      </c>
      <c r="C33" s="394"/>
      <c r="D33" s="395"/>
      <c r="E33" s="395"/>
      <c r="F33" s="396"/>
      <c r="G33" s="396"/>
      <c r="H33" s="396"/>
      <c r="I33" s="396"/>
      <c r="J33" s="396"/>
      <c r="K33" s="396"/>
      <c r="M33" s="396"/>
      <c r="N33" s="396"/>
      <c r="O33" s="396"/>
      <c r="P33" s="396"/>
      <c r="Q33" s="396"/>
      <c r="R33" s="396"/>
      <c r="T33" s="396"/>
      <c r="U33" s="396"/>
      <c r="V33" s="396"/>
      <c r="W33" s="396"/>
      <c r="X33" s="396"/>
      <c r="Y33" s="396"/>
      <c r="AA33" s="396"/>
      <c r="AB33" s="396"/>
      <c r="AC33" s="396"/>
      <c r="AD33" s="396"/>
      <c r="AE33" s="396"/>
      <c r="AF33" s="396"/>
      <c r="AH33" s="396"/>
      <c r="AI33" s="396"/>
      <c r="AJ33" s="396"/>
      <c r="AK33" s="396"/>
      <c r="AL33" s="396"/>
      <c r="AM33" s="396"/>
    </row>
    <row r="34" spans="1:39" ht="30" customHeight="1" x14ac:dyDescent="0.25">
      <c r="A34" s="966">
        <v>1.05</v>
      </c>
      <c r="B34" s="979" t="s">
        <v>402</v>
      </c>
      <c r="C34" s="394"/>
      <c r="D34" s="395"/>
      <c r="E34" s="395"/>
      <c r="F34" s="396"/>
      <c r="G34" s="396"/>
      <c r="H34" s="396"/>
      <c r="I34" s="396"/>
      <c r="J34" s="396"/>
      <c r="K34" s="396"/>
      <c r="M34" s="396"/>
      <c r="N34" s="396"/>
      <c r="O34" s="396"/>
      <c r="P34" s="396"/>
      <c r="Q34" s="396"/>
      <c r="R34" s="396"/>
      <c r="T34" s="396"/>
      <c r="U34" s="396"/>
      <c r="V34" s="396"/>
      <c r="W34" s="396"/>
      <c r="X34" s="396"/>
      <c r="Y34" s="396"/>
      <c r="AA34" s="396"/>
      <c r="AB34" s="396"/>
      <c r="AC34" s="396"/>
      <c r="AD34" s="396"/>
      <c r="AE34" s="396"/>
      <c r="AF34" s="396"/>
      <c r="AH34" s="396"/>
      <c r="AI34" s="396"/>
      <c r="AJ34" s="396"/>
      <c r="AK34" s="396"/>
      <c r="AL34" s="396"/>
      <c r="AM34" s="396"/>
    </row>
    <row r="35" spans="1:39" ht="30" customHeight="1" x14ac:dyDescent="0.25">
      <c r="A35" s="969"/>
      <c r="B35" s="179"/>
      <c r="C35" s="394"/>
      <c r="D35" s="395"/>
      <c r="E35" s="395"/>
      <c r="F35" s="396"/>
      <c r="G35" s="396"/>
      <c r="H35" s="396"/>
      <c r="I35" s="396"/>
      <c r="J35" s="396"/>
      <c r="K35" s="396"/>
      <c r="M35" s="396"/>
      <c r="N35" s="396"/>
      <c r="O35" s="396"/>
      <c r="P35" s="396"/>
      <c r="Q35" s="396"/>
      <c r="R35" s="396"/>
      <c r="T35" s="396"/>
      <c r="U35" s="396"/>
      <c r="V35" s="396"/>
      <c r="W35" s="396"/>
      <c r="X35" s="396"/>
      <c r="Y35" s="396"/>
      <c r="AA35" s="396"/>
      <c r="AB35" s="396"/>
      <c r="AC35" s="396"/>
      <c r="AD35" s="396"/>
      <c r="AE35" s="396"/>
      <c r="AF35" s="396"/>
      <c r="AH35" s="396"/>
      <c r="AI35" s="396"/>
      <c r="AJ35" s="396"/>
      <c r="AK35" s="396"/>
      <c r="AL35" s="396"/>
      <c r="AM35" s="396"/>
    </row>
    <row r="36" spans="1:39" ht="30" customHeight="1" x14ac:dyDescent="0.25">
      <c r="A36" s="966">
        <v>1.06</v>
      </c>
      <c r="B36" s="974" t="s">
        <v>579</v>
      </c>
      <c r="C36" s="394"/>
      <c r="D36" s="395"/>
      <c r="E36" s="395"/>
      <c r="F36" s="396"/>
      <c r="G36" s="396"/>
      <c r="H36" s="396"/>
      <c r="I36" s="396"/>
      <c r="J36" s="396"/>
      <c r="K36" s="396"/>
      <c r="M36" s="396"/>
      <c r="N36" s="396"/>
      <c r="O36" s="396"/>
      <c r="P36" s="396"/>
      <c r="Q36" s="396"/>
      <c r="R36" s="396"/>
      <c r="T36" s="396"/>
      <c r="U36" s="396"/>
      <c r="V36" s="396"/>
      <c r="W36" s="396"/>
      <c r="X36" s="396"/>
      <c r="Y36" s="396"/>
      <c r="AA36" s="396"/>
      <c r="AB36" s="396"/>
      <c r="AC36" s="396"/>
      <c r="AD36" s="396"/>
      <c r="AE36" s="396"/>
      <c r="AF36" s="396"/>
      <c r="AH36" s="396"/>
      <c r="AI36" s="396"/>
      <c r="AJ36" s="396"/>
      <c r="AK36" s="396"/>
      <c r="AL36" s="396"/>
      <c r="AM36" s="396"/>
    </row>
    <row r="37" spans="1:39" ht="30" customHeight="1" x14ac:dyDescent="0.25">
      <c r="A37" s="969"/>
      <c r="B37" s="179"/>
      <c r="C37" s="394"/>
      <c r="D37" s="395"/>
      <c r="E37" s="395"/>
      <c r="F37" s="396"/>
      <c r="G37" s="396"/>
      <c r="H37" s="396"/>
      <c r="I37" s="396"/>
      <c r="J37" s="396"/>
      <c r="K37" s="396"/>
      <c r="M37" s="396"/>
      <c r="N37" s="396"/>
      <c r="O37" s="396"/>
      <c r="P37" s="396"/>
      <c r="Q37" s="396"/>
      <c r="R37" s="396"/>
      <c r="T37" s="396"/>
      <c r="U37" s="396"/>
      <c r="V37" s="396"/>
      <c r="W37" s="396"/>
      <c r="X37" s="396"/>
      <c r="Y37" s="396"/>
      <c r="AA37" s="396"/>
      <c r="AB37" s="396"/>
      <c r="AC37" s="396"/>
      <c r="AD37" s="396"/>
      <c r="AE37" s="396"/>
      <c r="AF37" s="396"/>
      <c r="AH37" s="396"/>
      <c r="AI37" s="396"/>
      <c r="AJ37" s="396"/>
      <c r="AK37" s="396"/>
      <c r="AL37" s="396"/>
      <c r="AM37" s="396"/>
    </row>
    <row r="38" spans="1:39" ht="30" customHeight="1" x14ac:dyDescent="0.25">
      <c r="A38" s="966">
        <v>1.07</v>
      </c>
      <c r="B38" s="975" t="s">
        <v>533</v>
      </c>
      <c r="C38" s="394"/>
      <c r="D38" s="395"/>
      <c r="E38" s="395"/>
      <c r="F38" s="396"/>
      <c r="G38" s="396"/>
      <c r="H38" s="396"/>
      <c r="I38" s="396"/>
      <c r="J38" s="396"/>
      <c r="K38" s="396"/>
      <c r="M38" s="396"/>
      <c r="N38" s="396"/>
      <c r="O38" s="396"/>
      <c r="P38" s="396"/>
      <c r="Q38" s="396"/>
      <c r="R38" s="396"/>
      <c r="T38" s="396"/>
      <c r="U38" s="396"/>
      <c r="V38" s="396"/>
      <c r="W38" s="396"/>
      <c r="X38" s="396"/>
      <c r="Y38" s="396"/>
      <c r="AA38" s="396"/>
      <c r="AB38" s="396"/>
      <c r="AC38" s="396"/>
      <c r="AD38" s="396"/>
      <c r="AE38" s="396"/>
      <c r="AF38" s="396"/>
      <c r="AH38" s="396"/>
      <c r="AI38" s="396"/>
      <c r="AJ38" s="396"/>
      <c r="AK38" s="396"/>
      <c r="AL38" s="396"/>
      <c r="AM38" s="396"/>
    </row>
    <row r="39" spans="1:39" ht="30" customHeight="1" x14ac:dyDescent="0.25">
      <c r="A39" s="969"/>
      <c r="B39" s="179"/>
      <c r="C39" s="394"/>
      <c r="D39" s="395"/>
      <c r="E39" s="395"/>
      <c r="F39" s="396"/>
      <c r="G39" s="396"/>
      <c r="H39" s="396"/>
      <c r="I39" s="396"/>
      <c r="J39" s="396"/>
      <c r="K39" s="396"/>
      <c r="M39" s="396"/>
      <c r="N39" s="396"/>
      <c r="O39" s="396"/>
      <c r="P39" s="396"/>
      <c r="Q39" s="396"/>
      <c r="R39" s="396"/>
      <c r="T39" s="396"/>
      <c r="U39" s="396"/>
      <c r="V39" s="396"/>
      <c r="W39" s="396"/>
      <c r="X39" s="396"/>
      <c r="Y39" s="396"/>
      <c r="AA39" s="396"/>
      <c r="AB39" s="396"/>
      <c r="AC39" s="396"/>
      <c r="AD39" s="396"/>
      <c r="AE39" s="396"/>
      <c r="AF39" s="396"/>
      <c r="AH39" s="396"/>
      <c r="AI39" s="396"/>
      <c r="AJ39" s="396"/>
      <c r="AK39" s="396"/>
      <c r="AL39" s="396"/>
      <c r="AM39" s="396"/>
    </row>
    <row r="40" spans="1:39" ht="30" customHeight="1" x14ac:dyDescent="0.25">
      <c r="A40" s="969"/>
      <c r="B40" s="971"/>
      <c r="C40" s="394"/>
      <c r="D40" s="395"/>
      <c r="E40" s="395"/>
      <c r="F40" s="396"/>
      <c r="G40" s="396"/>
      <c r="H40" s="396"/>
      <c r="I40" s="396"/>
      <c r="J40" s="396"/>
      <c r="K40" s="396"/>
      <c r="M40" s="396"/>
      <c r="N40" s="396"/>
      <c r="O40" s="396"/>
      <c r="P40" s="396"/>
      <c r="Q40" s="396"/>
      <c r="R40" s="396"/>
      <c r="T40" s="396"/>
      <c r="U40" s="396"/>
      <c r="V40" s="396"/>
      <c r="W40" s="396"/>
      <c r="X40" s="396"/>
      <c r="Y40" s="396"/>
      <c r="AA40" s="396"/>
      <c r="AB40" s="396"/>
      <c r="AC40" s="396"/>
      <c r="AD40" s="396"/>
      <c r="AE40" s="396"/>
      <c r="AF40" s="396"/>
      <c r="AH40" s="396"/>
      <c r="AI40" s="396"/>
      <c r="AJ40" s="396"/>
      <c r="AK40" s="396"/>
      <c r="AL40" s="396"/>
      <c r="AM40" s="396"/>
    </row>
    <row r="41" spans="1:39" ht="30" customHeight="1" x14ac:dyDescent="0.25">
      <c r="A41" s="966">
        <v>1.08</v>
      </c>
      <c r="B41" s="975" t="s">
        <v>173</v>
      </c>
      <c r="C41" s="394"/>
      <c r="D41" s="395"/>
      <c r="E41" s="395"/>
      <c r="F41" s="396"/>
      <c r="G41" s="396"/>
      <c r="H41" s="396"/>
      <c r="I41" s="396"/>
      <c r="J41" s="396"/>
      <c r="K41" s="396"/>
      <c r="M41" s="396"/>
      <c r="N41" s="396"/>
      <c r="O41" s="396"/>
      <c r="P41" s="396"/>
      <c r="Q41" s="396"/>
      <c r="R41" s="396"/>
      <c r="T41" s="396"/>
      <c r="U41" s="396"/>
      <c r="V41" s="396"/>
      <c r="W41" s="396"/>
      <c r="X41" s="396"/>
      <c r="Y41" s="396"/>
      <c r="AA41" s="396"/>
      <c r="AB41" s="396"/>
      <c r="AC41" s="396"/>
      <c r="AD41" s="396"/>
      <c r="AE41" s="396"/>
      <c r="AF41" s="396"/>
      <c r="AH41" s="396"/>
      <c r="AI41" s="396"/>
      <c r="AJ41" s="396"/>
      <c r="AK41" s="396"/>
      <c r="AL41" s="396"/>
      <c r="AM41" s="396"/>
    </row>
    <row r="42" spans="1:39" ht="30" customHeight="1" x14ac:dyDescent="0.25">
      <c r="A42" s="966" t="s">
        <v>487</v>
      </c>
      <c r="B42" s="975" t="s">
        <v>172</v>
      </c>
      <c r="C42" s="394"/>
      <c r="D42" s="395"/>
      <c r="E42" s="395"/>
      <c r="F42" s="396"/>
      <c r="G42" s="396"/>
      <c r="H42" s="396"/>
      <c r="I42" s="396"/>
      <c r="J42" s="396"/>
      <c r="K42" s="396"/>
      <c r="M42" s="396"/>
      <c r="N42" s="396"/>
      <c r="O42" s="396"/>
      <c r="P42" s="396"/>
      <c r="Q42" s="396"/>
      <c r="R42" s="396"/>
      <c r="T42" s="396"/>
      <c r="U42" s="396"/>
      <c r="V42" s="396"/>
      <c r="W42" s="396"/>
      <c r="X42" s="396"/>
      <c r="Y42" s="396"/>
      <c r="AA42" s="396"/>
      <c r="AB42" s="396"/>
      <c r="AC42" s="396"/>
      <c r="AD42" s="396"/>
      <c r="AE42" s="396"/>
      <c r="AF42" s="396"/>
      <c r="AH42" s="396"/>
      <c r="AI42" s="396"/>
      <c r="AJ42" s="396"/>
      <c r="AK42" s="396"/>
      <c r="AL42" s="396"/>
      <c r="AM42" s="396"/>
    </row>
    <row r="43" spans="1:39" ht="30" customHeight="1" x14ac:dyDescent="0.25">
      <c r="A43" s="966" t="s">
        <v>488</v>
      </c>
      <c r="B43" s="975" t="s">
        <v>171</v>
      </c>
      <c r="C43" s="394"/>
      <c r="D43" s="395"/>
      <c r="E43" s="395"/>
      <c r="F43" s="396"/>
      <c r="G43" s="396"/>
      <c r="H43" s="396"/>
      <c r="I43" s="396"/>
      <c r="J43" s="396"/>
      <c r="K43" s="396"/>
      <c r="M43" s="396"/>
      <c r="N43" s="396"/>
      <c r="O43" s="396"/>
      <c r="P43" s="396"/>
      <c r="Q43" s="396"/>
      <c r="R43" s="396"/>
      <c r="T43" s="396"/>
      <c r="U43" s="396"/>
      <c r="V43" s="396"/>
      <c r="W43" s="396"/>
      <c r="X43" s="396"/>
      <c r="Y43" s="396"/>
      <c r="AA43" s="396"/>
      <c r="AB43" s="396"/>
      <c r="AC43" s="396"/>
      <c r="AD43" s="396"/>
      <c r="AE43" s="396"/>
      <c r="AF43" s="396"/>
      <c r="AH43" s="396"/>
      <c r="AI43" s="396"/>
      <c r="AJ43" s="396"/>
      <c r="AK43" s="396"/>
      <c r="AL43" s="396"/>
      <c r="AM43" s="396"/>
    </row>
    <row r="44" spans="1:39" ht="30" customHeight="1" x14ac:dyDescent="0.25">
      <c r="A44" s="966" t="s">
        <v>489</v>
      </c>
      <c r="B44" s="975" t="s">
        <v>170</v>
      </c>
      <c r="C44" s="394"/>
      <c r="D44" s="395"/>
      <c r="E44" s="395"/>
      <c r="F44" s="396"/>
      <c r="G44" s="396"/>
      <c r="H44" s="396"/>
      <c r="I44" s="396"/>
      <c r="J44" s="396"/>
      <c r="K44" s="396"/>
      <c r="M44" s="396"/>
      <c r="N44" s="396"/>
      <c r="O44" s="396"/>
      <c r="P44" s="396"/>
      <c r="Q44" s="396"/>
      <c r="R44" s="396"/>
      <c r="T44" s="396"/>
      <c r="U44" s="396"/>
      <c r="V44" s="396"/>
      <c r="W44" s="396"/>
      <c r="X44" s="396"/>
      <c r="Y44" s="396"/>
      <c r="AA44" s="396"/>
      <c r="AB44" s="396"/>
      <c r="AC44" s="396"/>
      <c r="AD44" s="396"/>
      <c r="AE44" s="396"/>
      <c r="AF44" s="396"/>
      <c r="AH44" s="396"/>
      <c r="AI44" s="396"/>
      <c r="AJ44" s="396"/>
      <c r="AK44" s="396"/>
      <c r="AL44" s="396"/>
      <c r="AM44" s="396"/>
    </row>
    <row r="45" spans="1:39" ht="30" customHeight="1" x14ac:dyDescent="0.25">
      <c r="A45" s="981" t="s">
        <v>1841</v>
      </c>
      <c r="B45" s="982" t="s">
        <v>1156</v>
      </c>
      <c r="C45" s="394"/>
      <c r="D45" s="395"/>
      <c r="E45" s="395"/>
      <c r="F45" s="396"/>
      <c r="G45" s="396"/>
      <c r="H45" s="396"/>
      <c r="I45" s="396"/>
      <c r="J45" s="396"/>
      <c r="K45" s="396"/>
      <c r="M45" s="396"/>
      <c r="N45" s="396"/>
      <c r="O45" s="396"/>
      <c r="P45" s="396"/>
      <c r="Q45" s="396"/>
      <c r="R45" s="396"/>
      <c r="T45" s="396"/>
      <c r="U45" s="396"/>
      <c r="V45" s="396"/>
      <c r="W45" s="396"/>
      <c r="X45" s="396"/>
      <c r="Y45" s="396"/>
      <c r="AA45" s="396"/>
      <c r="AB45" s="396"/>
      <c r="AC45" s="396"/>
      <c r="AD45" s="396"/>
      <c r="AE45" s="396"/>
      <c r="AF45" s="396"/>
      <c r="AH45" s="396"/>
      <c r="AI45" s="396"/>
      <c r="AJ45" s="396"/>
      <c r="AK45" s="396"/>
      <c r="AL45" s="396"/>
      <c r="AM45" s="396"/>
    </row>
    <row r="46" spans="1:39" ht="30" customHeight="1" x14ac:dyDescent="0.25">
      <c r="A46" s="969">
        <v>1.0900000000000001</v>
      </c>
      <c r="B46" s="973" t="s">
        <v>169</v>
      </c>
      <c r="C46" s="394"/>
      <c r="D46" s="395"/>
      <c r="E46" s="395"/>
      <c r="F46" s="396"/>
      <c r="G46" s="396"/>
      <c r="H46" s="396"/>
      <c r="I46" s="396"/>
      <c r="J46" s="396"/>
      <c r="K46" s="396"/>
      <c r="M46" s="396"/>
      <c r="N46" s="396"/>
      <c r="O46" s="396"/>
      <c r="P46" s="396"/>
      <c r="Q46" s="396"/>
      <c r="R46" s="396"/>
      <c r="T46" s="396"/>
      <c r="U46" s="396"/>
      <c r="V46" s="396"/>
      <c r="W46" s="396"/>
      <c r="X46" s="396"/>
      <c r="Y46" s="396"/>
      <c r="AA46" s="396"/>
      <c r="AB46" s="396"/>
      <c r="AC46" s="396"/>
      <c r="AD46" s="396"/>
      <c r="AE46" s="396"/>
      <c r="AF46" s="396"/>
      <c r="AH46" s="396"/>
      <c r="AI46" s="396"/>
      <c r="AJ46" s="396"/>
      <c r="AK46" s="396"/>
      <c r="AL46" s="396"/>
      <c r="AM46" s="396"/>
    </row>
    <row r="47" spans="1:39" ht="30" customHeight="1" x14ac:dyDescent="0.25">
      <c r="A47" s="969"/>
      <c r="B47" s="983"/>
      <c r="C47" s="394"/>
      <c r="D47" s="395"/>
      <c r="E47" s="395"/>
      <c r="F47" s="396"/>
      <c r="G47" s="396"/>
      <c r="H47" s="396"/>
      <c r="I47" s="396"/>
      <c r="J47" s="396"/>
      <c r="K47" s="396"/>
      <c r="M47" s="396"/>
      <c r="N47" s="396"/>
      <c r="O47" s="396"/>
      <c r="P47" s="396"/>
      <c r="Q47" s="396"/>
      <c r="R47" s="396"/>
      <c r="T47" s="396"/>
      <c r="U47" s="396"/>
      <c r="V47" s="396"/>
      <c r="W47" s="396"/>
      <c r="X47" s="396"/>
      <c r="Y47" s="396"/>
      <c r="AA47" s="396"/>
      <c r="AB47" s="396"/>
      <c r="AC47" s="396"/>
      <c r="AD47" s="396"/>
      <c r="AE47" s="396"/>
      <c r="AF47" s="396"/>
      <c r="AH47" s="396"/>
      <c r="AI47" s="396"/>
      <c r="AJ47" s="396"/>
      <c r="AK47" s="396"/>
      <c r="AL47" s="396"/>
      <c r="AM47" s="396"/>
    </row>
    <row r="48" spans="1:39" ht="30" customHeight="1" x14ac:dyDescent="0.25">
      <c r="A48" s="969">
        <v>1.1000000000000001</v>
      </c>
      <c r="B48" s="975" t="s">
        <v>355</v>
      </c>
      <c r="C48" s="394"/>
      <c r="D48" s="395"/>
      <c r="E48" s="395"/>
      <c r="F48" s="396"/>
      <c r="G48" s="396"/>
      <c r="H48" s="396"/>
      <c r="I48" s="396"/>
      <c r="J48" s="396"/>
      <c r="K48" s="396"/>
      <c r="M48" s="396"/>
      <c r="N48" s="396"/>
      <c r="O48" s="396"/>
      <c r="P48" s="396"/>
      <c r="Q48" s="396"/>
      <c r="R48" s="396"/>
      <c r="T48" s="396"/>
      <c r="U48" s="396"/>
      <c r="V48" s="396"/>
      <c r="W48" s="396"/>
      <c r="X48" s="396"/>
      <c r="Y48" s="396"/>
      <c r="AA48" s="396"/>
      <c r="AB48" s="396"/>
      <c r="AC48" s="396"/>
      <c r="AD48" s="396"/>
      <c r="AE48" s="396"/>
      <c r="AF48" s="396"/>
      <c r="AH48" s="396"/>
      <c r="AI48" s="396"/>
      <c r="AJ48" s="396"/>
      <c r="AK48" s="396"/>
      <c r="AL48" s="396"/>
      <c r="AM48" s="396"/>
    </row>
    <row r="49" spans="1:39" ht="30" customHeight="1" x14ac:dyDescent="0.25">
      <c r="A49" s="966" t="s">
        <v>490</v>
      </c>
      <c r="B49" s="975" t="s">
        <v>356</v>
      </c>
      <c r="C49" s="394"/>
      <c r="D49" s="395"/>
      <c r="E49" s="395"/>
      <c r="F49" s="396"/>
      <c r="G49" s="396"/>
      <c r="H49" s="396"/>
      <c r="I49" s="396"/>
      <c r="J49" s="396"/>
      <c r="K49" s="396"/>
      <c r="M49" s="396"/>
      <c r="N49" s="396"/>
      <c r="O49" s="396"/>
      <c r="P49" s="396"/>
      <c r="Q49" s="396"/>
      <c r="R49" s="396"/>
      <c r="T49" s="396"/>
      <c r="U49" s="396"/>
      <c r="V49" s="396"/>
      <c r="W49" s="396"/>
      <c r="X49" s="396"/>
      <c r="Y49" s="396"/>
      <c r="AA49" s="396"/>
      <c r="AB49" s="396"/>
      <c r="AC49" s="396"/>
      <c r="AD49" s="396"/>
      <c r="AE49" s="396"/>
      <c r="AF49" s="396"/>
      <c r="AH49" s="396"/>
      <c r="AI49" s="396"/>
      <c r="AJ49" s="396"/>
      <c r="AK49" s="396"/>
      <c r="AL49" s="396"/>
      <c r="AM49" s="396"/>
    </row>
    <row r="50" spans="1:39" ht="30" customHeight="1" x14ac:dyDescent="0.25">
      <c r="A50" s="966"/>
      <c r="B50" s="179"/>
      <c r="C50" s="394"/>
      <c r="D50" s="395"/>
      <c r="E50" s="395"/>
      <c r="F50" s="396"/>
      <c r="G50" s="396"/>
      <c r="H50" s="396"/>
      <c r="I50" s="396"/>
      <c r="J50" s="396"/>
      <c r="K50" s="396"/>
      <c r="M50" s="396"/>
      <c r="N50" s="396"/>
      <c r="O50" s="396"/>
      <c r="P50" s="396"/>
      <c r="Q50" s="396"/>
      <c r="R50" s="396"/>
      <c r="T50" s="396"/>
      <c r="U50" s="396"/>
      <c r="V50" s="396"/>
      <c r="W50" s="396"/>
      <c r="X50" s="396"/>
      <c r="Y50" s="396"/>
      <c r="AA50" s="396"/>
      <c r="AB50" s="396"/>
      <c r="AC50" s="396"/>
      <c r="AD50" s="396"/>
      <c r="AE50" s="396"/>
      <c r="AF50" s="396"/>
      <c r="AH50" s="396"/>
      <c r="AI50" s="396"/>
      <c r="AJ50" s="396"/>
      <c r="AK50" s="396"/>
      <c r="AL50" s="396"/>
      <c r="AM50" s="396"/>
    </row>
    <row r="51" spans="1:39" ht="30" customHeight="1" x14ac:dyDescent="0.25">
      <c r="A51" s="966"/>
      <c r="B51" s="984"/>
      <c r="C51" s="394"/>
      <c r="D51" s="395"/>
      <c r="E51" s="395"/>
      <c r="F51" s="396"/>
      <c r="G51" s="396"/>
      <c r="H51" s="396"/>
      <c r="I51" s="396"/>
      <c r="J51" s="396"/>
      <c r="K51" s="396"/>
      <c r="M51" s="396"/>
      <c r="N51" s="396"/>
      <c r="O51" s="396"/>
      <c r="P51" s="396"/>
      <c r="Q51" s="396"/>
      <c r="R51" s="396"/>
      <c r="T51" s="396"/>
      <c r="U51" s="396"/>
      <c r="V51" s="396"/>
      <c r="W51" s="396"/>
      <c r="X51" s="396"/>
      <c r="Y51" s="396"/>
      <c r="AA51" s="396"/>
      <c r="AB51" s="396"/>
      <c r="AC51" s="396"/>
      <c r="AD51" s="396"/>
      <c r="AE51" s="396"/>
      <c r="AF51" s="396"/>
      <c r="AH51" s="396"/>
      <c r="AI51" s="396"/>
      <c r="AJ51" s="396"/>
      <c r="AK51" s="396"/>
      <c r="AL51" s="396"/>
      <c r="AM51" s="396"/>
    </row>
    <row r="52" spans="1:39" ht="30" customHeight="1" x14ac:dyDescent="0.25">
      <c r="A52" s="966" t="s">
        <v>492</v>
      </c>
      <c r="B52" s="972" t="s">
        <v>53</v>
      </c>
      <c r="C52" s="394"/>
      <c r="D52" s="395"/>
      <c r="E52" s="395"/>
      <c r="F52" s="396"/>
      <c r="G52" s="396"/>
      <c r="H52" s="396"/>
      <c r="I52" s="396"/>
      <c r="J52" s="396"/>
      <c r="K52" s="396"/>
      <c r="M52" s="396"/>
      <c r="N52" s="396"/>
      <c r="O52" s="396"/>
      <c r="P52" s="396"/>
      <c r="Q52" s="396"/>
      <c r="R52" s="396"/>
      <c r="T52" s="396"/>
      <c r="U52" s="396"/>
      <c r="V52" s="396"/>
      <c r="W52" s="396"/>
      <c r="X52" s="396"/>
      <c r="Y52" s="396"/>
      <c r="AA52" s="396"/>
      <c r="AB52" s="396"/>
      <c r="AC52" s="396"/>
      <c r="AD52" s="396"/>
      <c r="AE52" s="396"/>
      <c r="AF52" s="396"/>
      <c r="AH52" s="396"/>
      <c r="AI52" s="396"/>
      <c r="AJ52" s="396"/>
      <c r="AK52" s="396"/>
      <c r="AL52" s="396"/>
      <c r="AM52" s="396"/>
    </row>
    <row r="53" spans="1:39" ht="30" customHeight="1" x14ac:dyDescent="0.25">
      <c r="A53" s="966" t="s">
        <v>493</v>
      </c>
      <c r="B53" s="972" t="s">
        <v>54</v>
      </c>
      <c r="C53" s="394"/>
      <c r="D53" s="395"/>
      <c r="E53" s="395"/>
      <c r="F53" s="396"/>
      <c r="G53" s="396"/>
      <c r="H53" s="396"/>
      <c r="I53" s="396"/>
      <c r="J53" s="396"/>
      <c r="K53" s="396"/>
      <c r="M53" s="396"/>
      <c r="N53" s="396"/>
      <c r="O53" s="396"/>
      <c r="P53" s="396"/>
      <c r="Q53" s="396"/>
      <c r="R53" s="396"/>
      <c r="T53" s="396"/>
      <c r="U53" s="396"/>
      <c r="V53" s="396"/>
      <c r="W53" s="396"/>
      <c r="X53" s="396"/>
      <c r="Y53" s="396"/>
      <c r="AA53" s="396"/>
      <c r="AB53" s="396"/>
      <c r="AC53" s="396"/>
      <c r="AD53" s="396"/>
      <c r="AE53" s="396"/>
      <c r="AF53" s="396"/>
      <c r="AH53" s="396"/>
      <c r="AI53" s="396"/>
      <c r="AJ53" s="396"/>
      <c r="AK53" s="396"/>
      <c r="AL53" s="396"/>
      <c r="AM53" s="396"/>
    </row>
    <row r="54" spans="1:39" ht="30" customHeight="1" x14ac:dyDescent="0.25">
      <c r="A54" s="966" t="s">
        <v>494</v>
      </c>
      <c r="B54" s="972" t="s">
        <v>55</v>
      </c>
      <c r="C54" s="394"/>
      <c r="D54" s="395"/>
      <c r="E54" s="395"/>
      <c r="F54" s="396"/>
      <c r="G54" s="396"/>
      <c r="H54" s="396"/>
      <c r="I54" s="396"/>
      <c r="J54" s="396"/>
      <c r="K54" s="396"/>
      <c r="M54" s="396"/>
      <c r="N54" s="396"/>
      <c r="O54" s="396"/>
      <c r="P54" s="396"/>
      <c r="Q54" s="396"/>
      <c r="R54" s="396"/>
      <c r="T54" s="396"/>
      <c r="U54" s="396"/>
      <c r="V54" s="396"/>
      <c r="W54" s="396"/>
      <c r="X54" s="396"/>
      <c r="Y54" s="396"/>
      <c r="AA54" s="396"/>
      <c r="AB54" s="396"/>
      <c r="AC54" s="396"/>
      <c r="AD54" s="396"/>
      <c r="AE54" s="396"/>
      <c r="AF54" s="396"/>
      <c r="AH54" s="396"/>
      <c r="AI54" s="396"/>
      <c r="AJ54" s="396"/>
      <c r="AK54" s="396"/>
      <c r="AL54" s="396"/>
      <c r="AM54" s="396"/>
    </row>
    <row r="55" spans="1:39" ht="30" customHeight="1" x14ac:dyDescent="0.25">
      <c r="A55" s="966" t="s">
        <v>495</v>
      </c>
      <c r="B55" s="972" t="s">
        <v>56</v>
      </c>
      <c r="C55" s="394"/>
      <c r="D55" s="395"/>
      <c r="E55" s="395"/>
      <c r="F55" s="396"/>
      <c r="G55" s="396"/>
      <c r="H55" s="396"/>
      <c r="I55" s="396"/>
      <c r="J55" s="396"/>
      <c r="K55" s="396"/>
      <c r="M55" s="396"/>
      <c r="N55" s="396"/>
      <c r="O55" s="396"/>
      <c r="P55" s="396"/>
      <c r="Q55" s="396"/>
      <c r="R55" s="396"/>
      <c r="T55" s="396"/>
      <c r="U55" s="396"/>
      <c r="V55" s="396"/>
      <c r="W55" s="396"/>
      <c r="X55" s="396"/>
      <c r="Y55" s="396"/>
      <c r="AA55" s="396"/>
      <c r="AB55" s="396"/>
      <c r="AC55" s="396"/>
      <c r="AD55" s="396"/>
      <c r="AE55" s="396"/>
      <c r="AF55" s="396"/>
      <c r="AH55" s="396"/>
      <c r="AI55" s="396"/>
      <c r="AJ55" s="396"/>
      <c r="AK55" s="396"/>
      <c r="AL55" s="396"/>
      <c r="AM55" s="396"/>
    </row>
    <row r="56" spans="1:39" ht="30" customHeight="1" x14ac:dyDescent="0.25">
      <c r="A56" s="966" t="s">
        <v>496</v>
      </c>
      <c r="B56" s="972" t="s">
        <v>57</v>
      </c>
      <c r="C56" s="394"/>
      <c r="D56" s="395"/>
      <c r="E56" s="395"/>
      <c r="F56" s="396"/>
      <c r="G56" s="396"/>
      <c r="H56" s="396"/>
      <c r="I56" s="396"/>
      <c r="J56" s="396"/>
      <c r="K56" s="396"/>
      <c r="M56" s="396"/>
      <c r="N56" s="396"/>
      <c r="O56" s="396"/>
      <c r="P56" s="396"/>
      <c r="Q56" s="396"/>
      <c r="R56" s="396"/>
      <c r="T56" s="396"/>
      <c r="U56" s="396"/>
      <c r="V56" s="396"/>
      <c r="W56" s="396"/>
      <c r="X56" s="396"/>
      <c r="Y56" s="396"/>
      <c r="AA56" s="396"/>
      <c r="AB56" s="396"/>
      <c r="AC56" s="396"/>
      <c r="AD56" s="396"/>
      <c r="AE56" s="396"/>
      <c r="AF56" s="396"/>
      <c r="AH56" s="396"/>
      <c r="AI56" s="396"/>
      <c r="AJ56" s="396"/>
      <c r="AK56" s="396"/>
      <c r="AL56" s="396"/>
      <c r="AM56" s="396"/>
    </row>
    <row r="57" spans="1:39" ht="30" customHeight="1" x14ac:dyDescent="0.25">
      <c r="A57" s="966" t="s">
        <v>497</v>
      </c>
      <c r="B57" s="972" t="s">
        <v>319</v>
      </c>
      <c r="C57" s="394"/>
      <c r="D57" s="395"/>
      <c r="E57" s="395"/>
      <c r="F57" s="396"/>
      <c r="G57" s="396"/>
      <c r="H57" s="396"/>
      <c r="I57" s="396"/>
      <c r="J57" s="396"/>
      <c r="K57" s="396"/>
      <c r="M57" s="396"/>
      <c r="N57" s="396"/>
      <c r="O57" s="396"/>
      <c r="P57" s="396"/>
      <c r="Q57" s="396"/>
      <c r="R57" s="396"/>
      <c r="T57" s="396"/>
      <c r="U57" s="396"/>
      <c r="V57" s="396"/>
      <c r="W57" s="396"/>
      <c r="X57" s="396"/>
      <c r="Y57" s="396"/>
      <c r="AA57" s="396"/>
      <c r="AB57" s="396"/>
      <c r="AC57" s="396"/>
      <c r="AD57" s="396"/>
      <c r="AE57" s="396"/>
      <c r="AF57" s="396"/>
      <c r="AH57" s="396"/>
      <c r="AI57" s="396"/>
      <c r="AJ57" s="396"/>
      <c r="AK57" s="396"/>
      <c r="AL57" s="396"/>
      <c r="AM57" s="396"/>
    </row>
    <row r="58" spans="1:39" ht="30" customHeight="1" x14ac:dyDescent="0.25">
      <c r="A58" s="966" t="s">
        <v>498</v>
      </c>
      <c r="B58" s="972" t="s">
        <v>320</v>
      </c>
      <c r="C58" s="394"/>
      <c r="D58" s="395"/>
      <c r="E58" s="395"/>
      <c r="F58" s="396"/>
      <c r="G58" s="396"/>
      <c r="H58" s="396"/>
      <c r="I58" s="396"/>
      <c r="J58" s="396"/>
      <c r="K58" s="396"/>
      <c r="M58" s="396"/>
      <c r="N58" s="396"/>
      <c r="O58" s="396"/>
      <c r="P58" s="396"/>
      <c r="Q58" s="396"/>
      <c r="R58" s="396"/>
      <c r="T58" s="396"/>
      <c r="U58" s="396"/>
      <c r="V58" s="396"/>
      <c r="W58" s="396"/>
      <c r="X58" s="396"/>
      <c r="Y58" s="396"/>
      <c r="AA58" s="396"/>
      <c r="AB58" s="396"/>
      <c r="AC58" s="396"/>
      <c r="AD58" s="396"/>
      <c r="AE58" s="396"/>
      <c r="AF58" s="396"/>
      <c r="AH58" s="396"/>
      <c r="AI58" s="396"/>
      <c r="AJ58" s="396"/>
      <c r="AK58" s="396"/>
      <c r="AL58" s="396"/>
      <c r="AM58" s="396"/>
    </row>
    <row r="59" spans="1:39" ht="30" customHeight="1" x14ac:dyDescent="0.25">
      <c r="A59" s="966" t="s">
        <v>499</v>
      </c>
      <c r="B59" s="972" t="s">
        <v>321</v>
      </c>
      <c r="C59" s="394"/>
      <c r="D59" s="395"/>
      <c r="E59" s="395"/>
      <c r="F59" s="396"/>
      <c r="G59" s="396"/>
      <c r="H59" s="396"/>
      <c r="I59" s="396"/>
      <c r="J59" s="396"/>
      <c r="K59" s="396"/>
      <c r="M59" s="396"/>
      <c r="N59" s="396"/>
      <c r="O59" s="396"/>
      <c r="P59" s="396"/>
      <c r="Q59" s="396"/>
      <c r="R59" s="396"/>
      <c r="T59" s="396"/>
      <c r="U59" s="396"/>
      <c r="V59" s="396"/>
      <c r="W59" s="396"/>
      <c r="X59" s="396"/>
      <c r="Y59" s="396"/>
      <c r="AA59" s="396"/>
      <c r="AB59" s="396"/>
      <c r="AC59" s="396"/>
      <c r="AD59" s="396"/>
      <c r="AE59" s="396"/>
      <c r="AF59" s="396"/>
      <c r="AH59" s="396"/>
      <c r="AI59" s="396"/>
      <c r="AJ59" s="396"/>
      <c r="AK59" s="396"/>
      <c r="AL59" s="396"/>
      <c r="AM59" s="396"/>
    </row>
    <row r="60" spans="1:39" ht="30" customHeight="1" x14ac:dyDescent="0.25">
      <c r="A60" s="966" t="s">
        <v>500</v>
      </c>
      <c r="B60" s="972" t="s">
        <v>322</v>
      </c>
      <c r="C60" s="394"/>
      <c r="D60" s="395"/>
      <c r="E60" s="395"/>
      <c r="F60" s="396"/>
      <c r="G60" s="396"/>
      <c r="H60" s="396"/>
      <c r="I60" s="396"/>
      <c r="J60" s="396"/>
      <c r="K60" s="396"/>
      <c r="M60" s="396"/>
      <c r="N60" s="396"/>
      <c r="O60" s="396"/>
      <c r="P60" s="396"/>
      <c r="Q60" s="396"/>
      <c r="R60" s="396"/>
      <c r="T60" s="396"/>
      <c r="U60" s="396"/>
      <c r="V60" s="396"/>
      <c r="W60" s="396"/>
      <c r="X60" s="396"/>
      <c r="Y60" s="396"/>
      <c r="AA60" s="396"/>
      <c r="AB60" s="396"/>
      <c r="AC60" s="396"/>
      <c r="AD60" s="396"/>
      <c r="AE60" s="396"/>
      <c r="AF60" s="396"/>
      <c r="AH60" s="396"/>
      <c r="AI60" s="396"/>
      <c r="AJ60" s="396"/>
      <c r="AK60" s="396"/>
      <c r="AL60" s="396"/>
      <c r="AM60" s="396"/>
    </row>
    <row r="61" spans="1:39" ht="30" customHeight="1" x14ac:dyDescent="0.25">
      <c r="A61" s="966" t="s">
        <v>491</v>
      </c>
      <c r="B61" s="972" t="s">
        <v>323</v>
      </c>
      <c r="C61" s="394"/>
      <c r="D61" s="395"/>
      <c r="E61" s="395"/>
      <c r="F61" s="396"/>
      <c r="G61" s="396"/>
      <c r="H61" s="396"/>
      <c r="I61" s="396"/>
      <c r="J61" s="396"/>
      <c r="K61" s="396"/>
      <c r="M61" s="396"/>
      <c r="N61" s="396"/>
      <c r="O61" s="396"/>
      <c r="P61" s="396"/>
      <c r="Q61" s="396"/>
      <c r="R61" s="396"/>
      <c r="T61" s="396"/>
      <c r="U61" s="396"/>
      <c r="V61" s="396"/>
      <c r="W61" s="396"/>
      <c r="X61" s="396"/>
      <c r="Y61" s="396"/>
      <c r="AA61" s="396"/>
      <c r="AB61" s="396"/>
      <c r="AC61" s="396"/>
      <c r="AD61" s="396"/>
      <c r="AE61" s="396"/>
      <c r="AF61" s="396"/>
      <c r="AH61" s="396"/>
      <c r="AI61" s="396"/>
      <c r="AJ61" s="396"/>
      <c r="AK61" s="396"/>
      <c r="AL61" s="396"/>
      <c r="AM61" s="396"/>
    </row>
    <row r="62" spans="1:39" ht="30" customHeight="1" x14ac:dyDescent="0.25">
      <c r="A62" s="966"/>
      <c r="B62" s="970"/>
      <c r="C62" s="394"/>
      <c r="D62" s="395"/>
      <c r="E62" s="395"/>
      <c r="F62" s="396"/>
      <c r="G62" s="396"/>
      <c r="H62" s="396"/>
      <c r="I62" s="396"/>
      <c r="J62" s="396"/>
      <c r="K62" s="396"/>
      <c r="M62" s="396"/>
      <c r="N62" s="396"/>
      <c r="O62" s="396"/>
      <c r="P62" s="396"/>
      <c r="Q62" s="396"/>
      <c r="R62" s="396"/>
      <c r="T62" s="396"/>
      <c r="U62" s="396"/>
      <c r="V62" s="396"/>
      <c r="W62" s="396"/>
      <c r="X62" s="396"/>
      <c r="Y62" s="396"/>
      <c r="AA62" s="396"/>
      <c r="AB62" s="396"/>
      <c r="AC62" s="396"/>
      <c r="AD62" s="396"/>
      <c r="AE62" s="396"/>
      <c r="AF62" s="396"/>
      <c r="AH62" s="396"/>
      <c r="AI62" s="396"/>
      <c r="AJ62" s="396"/>
      <c r="AK62" s="396"/>
      <c r="AL62" s="396"/>
      <c r="AM62" s="396"/>
    </row>
    <row r="63" spans="1:39" ht="30" customHeight="1" x14ac:dyDescent="0.25">
      <c r="A63" s="966"/>
      <c r="B63" s="970"/>
      <c r="C63" s="394"/>
      <c r="D63" s="395"/>
      <c r="E63" s="395"/>
      <c r="F63" s="396"/>
      <c r="G63" s="396"/>
      <c r="H63" s="396"/>
      <c r="I63" s="396"/>
      <c r="J63" s="396"/>
      <c r="K63" s="396"/>
      <c r="M63" s="396"/>
      <c r="N63" s="396"/>
      <c r="O63" s="396"/>
      <c r="P63" s="396"/>
      <c r="Q63" s="396"/>
      <c r="R63" s="396"/>
      <c r="T63" s="396"/>
      <c r="U63" s="396"/>
      <c r="V63" s="396"/>
      <c r="W63" s="396"/>
      <c r="X63" s="396"/>
      <c r="Y63" s="396"/>
      <c r="AA63" s="396"/>
      <c r="AB63" s="396"/>
      <c r="AC63" s="396"/>
      <c r="AD63" s="396"/>
      <c r="AE63" s="396"/>
      <c r="AF63" s="396"/>
      <c r="AH63" s="396"/>
      <c r="AI63" s="396"/>
      <c r="AJ63" s="396"/>
      <c r="AK63" s="396"/>
      <c r="AL63" s="396"/>
      <c r="AM63" s="396"/>
    </row>
    <row r="64" spans="1:39" ht="30" customHeight="1" x14ac:dyDescent="0.25">
      <c r="A64" s="948">
        <v>2</v>
      </c>
      <c r="B64" s="949"/>
      <c r="C64" s="394"/>
      <c r="D64" s="395"/>
      <c r="E64" s="395"/>
      <c r="F64" s="396"/>
      <c r="G64" s="396"/>
      <c r="H64" s="396"/>
      <c r="I64" s="396"/>
      <c r="J64" s="396"/>
      <c r="K64" s="396"/>
      <c r="M64" s="396"/>
      <c r="N64" s="396"/>
      <c r="O64" s="396"/>
      <c r="P64" s="396"/>
      <c r="Q64" s="396"/>
      <c r="R64" s="396"/>
      <c r="T64" s="396"/>
      <c r="U64" s="396"/>
      <c r="V64" s="396"/>
      <c r="W64" s="396"/>
      <c r="X64" s="396"/>
      <c r="Y64" s="396"/>
      <c r="AA64" s="396"/>
      <c r="AB64" s="396"/>
      <c r="AC64" s="396"/>
      <c r="AD64" s="396"/>
      <c r="AE64" s="396"/>
      <c r="AF64" s="396"/>
      <c r="AH64" s="396"/>
      <c r="AI64" s="396"/>
      <c r="AJ64" s="396"/>
      <c r="AK64" s="396"/>
      <c r="AL64" s="396"/>
      <c r="AM64" s="396"/>
    </row>
    <row r="65" spans="1:39" ht="30" customHeight="1" x14ac:dyDescent="0.25">
      <c r="A65" s="966"/>
      <c r="B65" s="985"/>
      <c r="C65" s="394"/>
      <c r="D65" s="395"/>
      <c r="E65" s="395"/>
      <c r="F65" s="396"/>
      <c r="G65" s="396"/>
      <c r="H65" s="396"/>
      <c r="I65" s="396"/>
      <c r="J65" s="396"/>
      <c r="K65" s="396"/>
      <c r="M65" s="396"/>
      <c r="N65" s="396"/>
      <c r="O65" s="396"/>
      <c r="P65" s="396"/>
      <c r="Q65" s="396"/>
      <c r="R65" s="396"/>
      <c r="T65" s="396"/>
      <c r="U65" s="396"/>
      <c r="V65" s="396"/>
      <c r="W65" s="396"/>
      <c r="X65" s="396"/>
      <c r="Y65" s="396"/>
      <c r="AA65" s="396"/>
      <c r="AB65" s="396"/>
      <c r="AC65" s="396"/>
      <c r="AD65" s="396"/>
      <c r="AE65" s="396"/>
      <c r="AF65" s="396"/>
      <c r="AH65" s="396"/>
      <c r="AI65" s="396"/>
      <c r="AJ65" s="396"/>
      <c r="AK65" s="396"/>
      <c r="AL65" s="396"/>
      <c r="AM65" s="396"/>
    </row>
    <row r="66" spans="1:39" ht="30" customHeight="1" x14ac:dyDescent="0.25">
      <c r="A66" s="966">
        <v>2.0099999999999998</v>
      </c>
      <c r="B66" s="975" t="s">
        <v>403</v>
      </c>
      <c r="C66" s="394"/>
      <c r="D66" s="395"/>
      <c r="E66" s="395"/>
      <c r="F66" s="396"/>
      <c r="G66" s="396"/>
      <c r="H66" s="396"/>
      <c r="I66" s="396"/>
      <c r="J66" s="396"/>
      <c r="K66" s="396"/>
      <c r="M66" s="396"/>
      <c r="N66" s="396"/>
      <c r="O66" s="396"/>
      <c r="P66" s="396"/>
      <c r="Q66" s="396"/>
      <c r="R66" s="396"/>
      <c r="T66" s="396"/>
      <c r="U66" s="396"/>
      <c r="V66" s="396"/>
      <c r="W66" s="396"/>
      <c r="X66" s="396"/>
      <c r="Y66" s="396"/>
      <c r="AA66" s="396"/>
      <c r="AB66" s="396"/>
      <c r="AC66" s="396"/>
      <c r="AD66" s="396"/>
      <c r="AE66" s="396"/>
      <c r="AF66" s="396"/>
      <c r="AH66" s="396"/>
      <c r="AI66" s="396"/>
      <c r="AJ66" s="396"/>
      <c r="AK66" s="396"/>
      <c r="AL66" s="396"/>
      <c r="AM66" s="396"/>
    </row>
    <row r="67" spans="1:39" ht="30" customHeight="1" x14ac:dyDescent="0.25">
      <c r="A67" s="966">
        <v>2.02</v>
      </c>
      <c r="B67" s="975" t="s">
        <v>0</v>
      </c>
      <c r="C67" s="394"/>
      <c r="D67" s="395"/>
      <c r="E67" s="395"/>
      <c r="F67" s="396"/>
      <c r="G67" s="396"/>
      <c r="H67" s="396"/>
      <c r="I67" s="396"/>
      <c r="J67" s="396"/>
      <c r="K67" s="396"/>
      <c r="M67" s="396"/>
      <c r="N67" s="396"/>
      <c r="O67" s="396"/>
      <c r="P67" s="396"/>
      <c r="Q67" s="396"/>
      <c r="R67" s="396"/>
      <c r="T67" s="396"/>
      <c r="U67" s="396"/>
      <c r="V67" s="396"/>
      <c r="W67" s="396"/>
      <c r="X67" s="396"/>
      <c r="Y67" s="396"/>
      <c r="AA67" s="396"/>
      <c r="AB67" s="396"/>
      <c r="AC67" s="396"/>
      <c r="AD67" s="396"/>
      <c r="AE67" s="396"/>
      <c r="AF67" s="396"/>
      <c r="AH67" s="396"/>
      <c r="AI67" s="396"/>
      <c r="AJ67" s="396"/>
      <c r="AK67" s="396"/>
      <c r="AL67" s="396"/>
      <c r="AM67" s="396"/>
    </row>
    <row r="68" spans="1:39" ht="30" customHeight="1" x14ac:dyDescent="0.25">
      <c r="A68" s="966" t="s">
        <v>501</v>
      </c>
      <c r="B68" s="975" t="s">
        <v>1</v>
      </c>
      <c r="C68" s="394"/>
      <c r="D68" s="395"/>
      <c r="E68" s="395"/>
      <c r="F68" s="396"/>
      <c r="G68" s="396"/>
      <c r="H68" s="396"/>
      <c r="I68" s="396"/>
      <c r="J68" s="396"/>
      <c r="K68" s="396"/>
      <c r="M68" s="396"/>
      <c r="N68" s="396"/>
      <c r="O68" s="396"/>
      <c r="P68" s="396"/>
      <c r="Q68" s="396"/>
      <c r="R68" s="396"/>
      <c r="T68" s="396"/>
      <c r="U68" s="396"/>
      <c r="V68" s="396"/>
      <c r="W68" s="396"/>
      <c r="X68" s="396"/>
      <c r="Y68" s="396"/>
      <c r="AA68" s="396"/>
      <c r="AB68" s="396"/>
      <c r="AC68" s="396"/>
      <c r="AD68" s="396"/>
      <c r="AE68" s="396"/>
      <c r="AF68" s="396"/>
      <c r="AH68" s="396"/>
      <c r="AI68" s="396"/>
      <c r="AJ68" s="396"/>
      <c r="AK68" s="396"/>
      <c r="AL68" s="396"/>
      <c r="AM68" s="396"/>
    </row>
    <row r="69" spans="1:39" ht="30" customHeight="1" x14ac:dyDescent="0.25">
      <c r="A69" s="966"/>
      <c r="B69" s="985"/>
      <c r="C69" s="394"/>
      <c r="D69" s="395"/>
      <c r="E69" s="395"/>
      <c r="F69" s="396"/>
      <c r="G69" s="396"/>
      <c r="H69" s="396"/>
      <c r="I69" s="396"/>
      <c r="J69" s="396"/>
      <c r="K69" s="396"/>
      <c r="M69" s="396"/>
      <c r="N69" s="396"/>
      <c r="O69" s="396"/>
      <c r="P69" s="396"/>
      <c r="Q69" s="396"/>
      <c r="R69" s="396"/>
      <c r="T69" s="396"/>
      <c r="U69" s="396"/>
      <c r="V69" s="396"/>
      <c r="W69" s="396"/>
      <c r="X69" s="396"/>
      <c r="Y69" s="396"/>
      <c r="AA69" s="396"/>
      <c r="AB69" s="396"/>
      <c r="AC69" s="396"/>
      <c r="AD69" s="396"/>
      <c r="AE69" s="396"/>
      <c r="AF69" s="396"/>
      <c r="AH69" s="396"/>
      <c r="AI69" s="396"/>
      <c r="AJ69" s="396"/>
      <c r="AK69" s="396"/>
      <c r="AL69" s="396"/>
      <c r="AM69" s="396"/>
    </row>
    <row r="70" spans="1:39" ht="30" customHeight="1" x14ac:dyDescent="0.25">
      <c r="A70" s="966">
        <v>2.0299999999999998</v>
      </c>
      <c r="B70" s="986" t="s">
        <v>58</v>
      </c>
      <c r="C70" s="394"/>
      <c r="D70" s="395"/>
      <c r="E70" s="395"/>
      <c r="F70" s="396"/>
      <c r="G70" s="396"/>
      <c r="H70" s="396"/>
      <c r="I70" s="396"/>
      <c r="J70" s="396"/>
      <c r="K70" s="396"/>
      <c r="M70" s="396"/>
      <c r="N70" s="396"/>
      <c r="O70" s="396"/>
      <c r="P70" s="396"/>
      <c r="Q70" s="396"/>
      <c r="R70" s="396"/>
      <c r="T70" s="396"/>
      <c r="U70" s="396"/>
      <c r="V70" s="396"/>
      <c r="W70" s="396"/>
      <c r="X70" s="396"/>
      <c r="Y70" s="396"/>
      <c r="AA70" s="396"/>
      <c r="AB70" s="396"/>
      <c r="AC70" s="396"/>
      <c r="AD70" s="396"/>
      <c r="AE70" s="396"/>
      <c r="AF70" s="396"/>
      <c r="AH70" s="396"/>
      <c r="AI70" s="396"/>
      <c r="AJ70" s="396"/>
      <c r="AK70" s="396"/>
      <c r="AL70" s="396"/>
      <c r="AM70" s="396"/>
    </row>
    <row r="71" spans="1:39" ht="30" customHeight="1" x14ac:dyDescent="0.25">
      <c r="A71" s="966" t="s">
        <v>502</v>
      </c>
      <c r="B71" s="973" t="s">
        <v>61</v>
      </c>
      <c r="C71" s="394"/>
      <c r="D71" s="395"/>
      <c r="E71" s="395"/>
      <c r="F71" s="396"/>
      <c r="G71" s="396"/>
      <c r="H71" s="396"/>
      <c r="I71" s="396"/>
      <c r="J71" s="396"/>
      <c r="K71" s="396"/>
      <c r="M71" s="396"/>
      <c r="N71" s="396"/>
      <c r="O71" s="396"/>
      <c r="P71" s="396"/>
      <c r="Q71" s="396"/>
      <c r="R71" s="396"/>
      <c r="T71" s="396"/>
      <c r="U71" s="396"/>
      <c r="V71" s="396"/>
      <c r="W71" s="396"/>
      <c r="X71" s="396"/>
      <c r="Y71" s="396"/>
      <c r="AA71" s="396"/>
      <c r="AB71" s="396"/>
      <c r="AC71" s="396"/>
      <c r="AD71" s="396"/>
      <c r="AE71" s="396"/>
      <c r="AF71" s="396"/>
      <c r="AH71" s="396"/>
      <c r="AI71" s="396"/>
      <c r="AJ71" s="396"/>
      <c r="AK71" s="396"/>
      <c r="AL71" s="396"/>
      <c r="AM71" s="396"/>
    </row>
    <row r="72" spans="1:39" ht="30" customHeight="1" x14ac:dyDescent="0.25">
      <c r="A72" s="966"/>
      <c r="B72" s="353"/>
      <c r="C72" s="394"/>
      <c r="D72" s="395"/>
      <c r="E72" s="395"/>
      <c r="F72" s="396"/>
      <c r="G72" s="396"/>
      <c r="H72" s="396"/>
      <c r="I72" s="396"/>
      <c r="J72" s="396"/>
      <c r="K72" s="396"/>
      <c r="M72" s="396"/>
      <c r="N72" s="396"/>
      <c r="O72" s="396"/>
      <c r="P72" s="396"/>
      <c r="Q72" s="396"/>
      <c r="R72" s="396"/>
      <c r="T72" s="396"/>
      <c r="U72" s="396"/>
      <c r="V72" s="396"/>
      <c r="W72" s="396"/>
      <c r="X72" s="396"/>
      <c r="Y72" s="396"/>
      <c r="AA72" s="396"/>
      <c r="AB72" s="396"/>
      <c r="AC72" s="396"/>
      <c r="AD72" s="396"/>
      <c r="AE72" s="396"/>
      <c r="AF72" s="396"/>
      <c r="AH72" s="396"/>
      <c r="AI72" s="396"/>
      <c r="AJ72" s="396"/>
      <c r="AK72" s="396"/>
      <c r="AL72" s="396"/>
      <c r="AM72" s="396"/>
    </row>
    <row r="73" spans="1:39" ht="30" customHeight="1" x14ac:dyDescent="0.25">
      <c r="A73" s="966"/>
      <c r="B73" s="353"/>
      <c r="C73" s="394"/>
      <c r="D73" s="395"/>
      <c r="E73" s="395"/>
      <c r="F73" s="396"/>
      <c r="G73" s="396"/>
      <c r="H73" s="396"/>
      <c r="I73" s="396"/>
      <c r="J73" s="396"/>
      <c r="K73" s="396"/>
      <c r="M73" s="396"/>
      <c r="N73" s="396"/>
      <c r="O73" s="396"/>
      <c r="P73" s="396"/>
      <c r="Q73" s="396"/>
      <c r="R73" s="396"/>
      <c r="T73" s="396"/>
      <c r="U73" s="396"/>
      <c r="V73" s="396"/>
      <c r="W73" s="396"/>
      <c r="X73" s="396"/>
      <c r="Y73" s="396"/>
      <c r="AA73" s="396"/>
      <c r="AB73" s="396"/>
      <c r="AC73" s="396"/>
      <c r="AD73" s="396"/>
      <c r="AE73" s="396"/>
      <c r="AF73" s="396"/>
      <c r="AH73" s="396"/>
      <c r="AI73" s="396"/>
      <c r="AJ73" s="396"/>
      <c r="AK73" s="396"/>
      <c r="AL73" s="396"/>
      <c r="AM73" s="396"/>
    </row>
    <row r="74" spans="1:39" ht="30" customHeight="1" x14ac:dyDescent="0.25">
      <c r="A74" s="948">
        <v>3</v>
      </c>
      <c r="B74" s="987" t="s">
        <v>167</v>
      </c>
      <c r="C74" s="394"/>
      <c r="D74" s="395"/>
      <c r="E74" s="395"/>
      <c r="F74" s="396"/>
      <c r="G74" s="396"/>
      <c r="H74" s="396"/>
      <c r="I74" s="396"/>
      <c r="J74" s="396"/>
      <c r="K74" s="396"/>
      <c r="M74" s="396"/>
      <c r="N74" s="396"/>
      <c r="O74" s="396"/>
      <c r="P74" s="396"/>
      <c r="Q74" s="396"/>
      <c r="R74" s="396"/>
      <c r="T74" s="396"/>
      <c r="U74" s="396"/>
      <c r="V74" s="396"/>
      <c r="W74" s="396"/>
      <c r="X74" s="396"/>
      <c r="Y74" s="396"/>
      <c r="AA74" s="396"/>
      <c r="AB74" s="396"/>
      <c r="AC74" s="396"/>
      <c r="AD74" s="396"/>
      <c r="AE74" s="396"/>
      <c r="AF74" s="396"/>
      <c r="AH74" s="396"/>
      <c r="AI74" s="396"/>
      <c r="AJ74" s="396"/>
      <c r="AK74" s="396"/>
      <c r="AL74" s="396"/>
      <c r="AM74" s="396"/>
    </row>
    <row r="75" spans="1:39" ht="30" customHeight="1" x14ac:dyDescent="0.25">
      <c r="A75" s="966"/>
      <c r="B75" s="985"/>
      <c r="C75" s="394"/>
      <c r="D75" s="395"/>
      <c r="E75" s="395"/>
      <c r="F75" s="396"/>
      <c r="G75" s="396"/>
      <c r="H75" s="396"/>
      <c r="I75" s="396"/>
      <c r="J75" s="396"/>
      <c r="K75" s="396"/>
      <c r="M75" s="396"/>
      <c r="N75" s="396"/>
      <c r="O75" s="396"/>
      <c r="P75" s="396"/>
      <c r="Q75" s="396"/>
      <c r="R75" s="396"/>
      <c r="T75" s="396"/>
      <c r="U75" s="396"/>
      <c r="V75" s="396"/>
      <c r="W75" s="396"/>
      <c r="X75" s="396"/>
      <c r="Y75" s="396"/>
      <c r="AA75" s="396"/>
      <c r="AB75" s="396"/>
      <c r="AC75" s="396"/>
      <c r="AD75" s="396"/>
      <c r="AE75" s="396"/>
      <c r="AF75" s="396"/>
      <c r="AH75" s="396"/>
      <c r="AI75" s="396"/>
      <c r="AJ75" s="396"/>
      <c r="AK75" s="396"/>
      <c r="AL75" s="396"/>
      <c r="AM75" s="396"/>
    </row>
    <row r="76" spans="1:39" ht="30" customHeight="1" x14ac:dyDescent="0.25">
      <c r="A76" s="966">
        <v>3.01</v>
      </c>
      <c r="B76" s="973" t="s">
        <v>50</v>
      </c>
      <c r="C76" s="394"/>
      <c r="D76" s="395"/>
      <c r="E76" s="395"/>
      <c r="F76" s="396"/>
      <c r="G76" s="396"/>
      <c r="H76" s="396"/>
      <c r="I76" s="396"/>
      <c r="J76" s="396"/>
      <c r="K76" s="396"/>
      <c r="M76" s="396"/>
      <c r="N76" s="396"/>
      <c r="O76" s="396"/>
      <c r="P76" s="396"/>
      <c r="Q76" s="396"/>
      <c r="R76" s="396"/>
      <c r="T76" s="396"/>
      <c r="U76" s="396"/>
      <c r="V76" s="396"/>
      <c r="W76" s="396"/>
      <c r="X76" s="396"/>
      <c r="Y76" s="396"/>
      <c r="AA76" s="396"/>
      <c r="AB76" s="396"/>
      <c r="AC76" s="396"/>
      <c r="AD76" s="396"/>
      <c r="AE76" s="396"/>
      <c r="AF76" s="396"/>
      <c r="AH76" s="396"/>
      <c r="AI76" s="396"/>
      <c r="AJ76" s="396"/>
      <c r="AK76" s="396"/>
      <c r="AL76" s="396"/>
      <c r="AM76" s="396"/>
    </row>
    <row r="77" spans="1:39" ht="30" customHeight="1" x14ac:dyDescent="0.25">
      <c r="A77" s="1298">
        <v>3.02</v>
      </c>
      <c r="B77" s="1295" t="s">
        <v>166</v>
      </c>
      <c r="C77" s="394"/>
      <c r="D77" s="395"/>
      <c r="E77" s="395"/>
      <c r="F77" s="396"/>
      <c r="G77" s="396"/>
      <c r="H77" s="396"/>
      <c r="I77" s="396"/>
      <c r="J77" s="396"/>
      <c r="K77" s="396"/>
      <c r="M77" s="396"/>
      <c r="N77" s="396"/>
      <c r="O77" s="396"/>
      <c r="P77" s="396"/>
      <c r="Q77" s="396"/>
      <c r="R77" s="396"/>
      <c r="T77" s="396"/>
      <c r="U77" s="396"/>
      <c r="V77" s="396"/>
      <c r="W77" s="396"/>
      <c r="X77" s="396"/>
      <c r="Y77" s="396"/>
      <c r="AA77" s="396"/>
      <c r="AB77" s="396"/>
      <c r="AC77" s="396"/>
      <c r="AD77" s="396"/>
      <c r="AE77" s="396"/>
      <c r="AF77" s="396"/>
      <c r="AH77" s="396"/>
      <c r="AI77" s="396"/>
      <c r="AJ77" s="396"/>
      <c r="AK77" s="396"/>
      <c r="AL77" s="396"/>
      <c r="AM77" s="396"/>
    </row>
    <row r="78" spans="1:39" ht="30" customHeight="1" x14ac:dyDescent="0.25">
      <c r="A78" s="1298"/>
      <c r="B78" s="1295"/>
      <c r="C78" s="394"/>
      <c r="D78" s="395"/>
      <c r="E78" s="395"/>
      <c r="F78" s="396"/>
      <c r="G78" s="396"/>
      <c r="H78" s="396"/>
      <c r="I78" s="396"/>
      <c r="J78" s="396"/>
      <c r="K78" s="396"/>
      <c r="M78" s="396"/>
      <c r="N78" s="396"/>
      <c r="O78" s="396"/>
      <c r="P78" s="396"/>
      <c r="Q78" s="396"/>
      <c r="R78" s="396"/>
      <c r="T78" s="396"/>
      <c r="U78" s="396"/>
      <c r="V78" s="396"/>
      <c r="W78" s="396"/>
      <c r="X78" s="396"/>
      <c r="Y78" s="396"/>
      <c r="AA78" s="396"/>
      <c r="AB78" s="396"/>
      <c r="AC78" s="396"/>
      <c r="AD78" s="396"/>
      <c r="AE78" s="396"/>
      <c r="AF78" s="396"/>
      <c r="AH78" s="396"/>
      <c r="AI78" s="396"/>
      <c r="AJ78" s="396"/>
      <c r="AK78" s="396"/>
      <c r="AL78" s="396"/>
      <c r="AM78" s="396"/>
    </row>
    <row r="79" spans="1:39" ht="30" customHeight="1" x14ac:dyDescent="0.25">
      <c r="A79" s="1298"/>
      <c r="B79" s="1295"/>
      <c r="C79" s="394"/>
      <c r="D79" s="395"/>
      <c r="E79" s="395"/>
      <c r="F79" s="396"/>
      <c r="G79" s="396"/>
      <c r="H79" s="396"/>
      <c r="I79" s="396"/>
      <c r="J79" s="396"/>
      <c r="K79" s="396"/>
      <c r="M79" s="396"/>
      <c r="N79" s="396"/>
      <c r="O79" s="396"/>
      <c r="P79" s="396"/>
      <c r="Q79" s="396"/>
      <c r="R79" s="396"/>
      <c r="T79" s="396"/>
      <c r="U79" s="396"/>
      <c r="V79" s="396"/>
      <c r="W79" s="396"/>
      <c r="X79" s="396"/>
      <c r="Y79" s="396"/>
      <c r="AA79" s="396"/>
      <c r="AB79" s="396"/>
      <c r="AC79" s="396"/>
      <c r="AD79" s="396"/>
      <c r="AE79" s="396"/>
      <c r="AF79" s="396"/>
      <c r="AH79" s="396"/>
      <c r="AI79" s="396"/>
      <c r="AJ79" s="396"/>
      <c r="AK79" s="396"/>
      <c r="AL79" s="396"/>
      <c r="AM79" s="396"/>
    </row>
    <row r="80" spans="1:39" ht="30" customHeight="1" x14ac:dyDescent="0.25">
      <c r="A80" s="1298"/>
      <c r="B80" s="1295"/>
      <c r="C80" s="394"/>
      <c r="D80" s="395"/>
      <c r="E80" s="395"/>
      <c r="F80" s="396"/>
      <c r="G80" s="396"/>
      <c r="H80" s="396"/>
      <c r="I80" s="396"/>
      <c r="J80" s="396"/>
      <c r="K80" s="396"/>
      <c r="M80" s="396"/>
      <c r="N80" s="396"/>
      <c r="O80" s="396"/>
      <c r="P80" s="396"/>
      <c r="Q80" s="396"/>
      <c r="R80" s="396"/>
      <c r="T80" s="396"/>
      <c r="U80" s="396"/>
      <c r="V80" s="396"/>
      <c r="W80" s="396"/>
      <c r="X80" s="396"/>
      <c r="Y80" s="396"/>
      <c r="AA80" s="396"/>
      <c r="AB80" s="396"/>
      <c r="AC80" s="396"/>
      <c r="AD80" s="396"/>
      <c r="AE80" s="396"/>
      <c r="AF80" s="396"/>
      <c r="AH80" s="396"/>
      <c r="AI80" s="396"/>
      <c r="AJ80" s="396"/>
      <c r="AK80" s="396"/>
      <c r="AL80" s="396"/>
      <c r="AM80" s="396"/>
    </row>
    <row r="81" spans="1:39" ht="30" customHeight="1" x14ac:dyDescent="0.25">
      <c r="A81" s="1298"/>
      <c r="B81" s="1295"/>
      <c r="C81" s="394"/>
      <c r="D81" s="395"/>
      <c r="E81" s="395"/>
      <c r="F81" s="396"/>
      <c r="G81" s="396"/>
      <c r="H81" s="396"/>
      <c r="I81" s="396"/>
      <c r="J81" s="396"/>
      <c r="K81" s="396"/>
      <c r="M81" s="396"/>
      <c r="N81" s="396"/>
      <c r="O81" s="396"/>
      <c r="P81" s="396"/>
      <c r="Q81" s="396"/>
      <c r="R81" s="396"/>
      <c r="T81" s="396"/>
      <c r="U81" s="396"/>
      <c r="V81" s="396"/>
      <c r="W81" s="396"/>
      <c r="X81" s="396"/>
      <c r="Y81" s="396"/>
      <c r="AA81" s="396"/>
      <c r="AB81" s="396"/>
      <c r="AC81" s="396"/>
      <c r="AD81" s="396"/>
      <c r="AE81" s="396"/>
      <c r="AF81" s="396"/>
      <c r="AH81" s="396"/>
      <c r="AI81" s="396"/>
      <c r="AJ81" s="396"/>
      <c r="AK81" s="396"/>
      <c r="AL81" s="396"/>
      <c r="AM81" s="396"/>
    </row>
    <row r="82" spans="1:39" ht="30" customHeight="1" x14ac:dyDescent="0.25">
      <c r="A82" s="966" t="s">
        <v>503</v>
      </c>
      <c r="B82" s="975" t="s">
        <v>583</v>
      </c>
      <c r="C82" s="394"/>
      <c r="D82" s="395"/>
      <c r="E82" s="395"/>
      <c r="F82" s="396"/>
      <c r="G82" s="396"/>
      <c r="H82" s="396"/>
      <c r="I82" s="396"/>
      <c r="J82" s="396"/>
      <c r="K82" s="396"/>
      <c r="M82" s="396"/>
      <c r="N82" s="396"/>
      <c r="O82" s="396"/>
      <c r="P82" s="396"/>
      <c r="Q82" s="396"/>
      <c r="R82" s="396"/>
      <c r="T82" s="396"/>
      <c r="U82" s="396"/>
      <c r="V82" s="396"/>
      <c r="W82" s="396"/>
      <c r="X82" s="396"/>
      <c r="Y82" s="396"/>
      <c r="AA82" s="396"/>
      <c r="AB82" s="396"/>
      <c r="AC82" s="396"/>
      <c r="AD82" s="396"/>
      <c r="AE82" s="396"/>
      <c r="AF82" s="396"/>
      <c r="AH82" s="396"/>
      <c r="AI82" s="396"/>
      <c r="AJ82" s="396"/>
      <c r="AK82" s="396"/>
      <c r="AL82" s="396"/>
      <c r="AM82" s="396"/>
    </row>
    <row r="83" spans="1:39" ht="30" customHeight="1" x14ac:dyDescent="0.25">
      <c r="A83" s="966">
        <v>3.03</v>
      </c>
      <c r="B83" s="975" t="s">
        <v>159</v>
      </c>
      <c r="C83" s="394"/>
      <c r="D83" s="395"/>
      <c r="E83" s="395"/>
      <c r="F83" s="396"/>
      <c r="G83" s="396"/>
      <c r="H83" s="396"/>
      <c r="I83" s="396"/>
      <c r="J83" s="396"/>
      <c r="K83" s="396"/>
      <c r="M83" s="396"/>
      <c r="N83" s="396"/>
      <c r="O83" s="396"/>
      <c r="P83" s="396"/>
      <c r="Q83" s="396"/>
      <c r="R83" s="396"/>
      <c r="T83" s="396"/>
      <c r="U83" s="396"/>
      <c r="V83" s="396"/>
      <c r="W83" s="396"/>
      <c r="X83" s="396"/>
      <c r="Y83" s="396"/>
      <c r="AA83" s="396"/>
      <c r="AB83" s="396"/>
      <c r="AC83" s="396"/>
      <c r="AD83" s="396"/>
      <c r="AE83" s="396"/>
      <c r="AF83" s="396"/>
      <c r="AH83" s="396"/>
      <c r="AI83" s="396"/>
      <c r="AJ83" s="396"/>
      <c r="AK83" s="396"/>
      <c r="AL83" s="396"/>
      <c r="AM83" s="396"/>
    </row>
    <row r="84" spans="1:39" ht="30" customHeight="1" x14ac:dyDescent="0.25">
      <c r="A84" s="966" t="s">
        <v>398</v>
      </c>
      <c r="B84" s="975" t="s">
        <v>409</v>
      </c>
      <c r="C84" s="394"/>
      <c r="D84" s="395"/>
      <c r="E84" s="395"/>
      <c r="F84" s="396"/>
      <c r="G84" s="396"/>
      <c r="H84" s="396"/>
      <c r="I84" s="396"/>
      <c r="J84" s="396"/>
      <c r="K84" s="396"/>
      <c r="M84" s="396"/>
      <c r="N84" s="396"/>
      <c r="O84" s="396"/>
      <c r="P84" s="396"/>
      <c r="Q84" s="396"/>
      <c r="R84" s="396"/>
      <c r="T84" s="396"/>
      <c r="U84" s="396"/>
      <c r="V84" s="396"/>
      <c r="W84" s="396"/>
      <c r="X84" s="396"/>
      <c r="Y84" s="396"/>
      <c r="AA84" s="396"/>
      <c r="AB84" s="396"/>
      <c r="AC84" s="396"/>
      <c r="AD84" s="396"/>
      <c r="AE84" s="396"/>
      <c r="AF84" s="396"/>
      <c r="AH84" s="396"/>
      <c r="AI84" s="396"/>
      <c r="AJ84" s="396"/>
      <c r="AK84" s="396"/>
      <c r="AL84" s="396"/>
      <c r="AM84" s="396"/>
    </row>
    <row r="85" spans="1:39" ht="30" customHeight="1" x14ac:dyDescent="0.25">
      <c r="A85" s="966">
        <v>3.04</v>
      </c>
      <c r="B85" s="988" t="s">
        <v>581</v>
      </c>
      <c r="C85" s="394"/>
      <c r="D85" s="395"/>
      <c r="E85" s="395"/>
      <c r="F85" s="396"/>
      <c r="G85" s="396"/>
      <c r="H85" s="396"/>
      <c r="I85" s="396"/>
      <c r="J85" s="396"/>
      <c r="K85" s="396"/>
      <c r="M85" s="396"/>
      <c r="N85" s="396"/>
      <c r="O85" s="396"/>
      <c r="P85" s="396"/>
      <c r="Q85" s="396"/>
      <c r="R85" s="396"/>
      <c r="T85" s="396"/>
      <c r="U85" s="396"/>
      <c r="V85" s="396"/>
      <c r="W85" s="396"/>
      <c r="X85" s="396"/>
      <c r="Y85" s="396"/>
      <c r="AA85" s="396"/>
      <c r="AB85" s="396"/>
      <c r="AC85" s="396"/>
      <c r="AD85" s="396"/>
      <c r="AE85" s="396"/>
      <c r="AF85" s="396"/>
      <c r="AH85" s="396"/>
      <c r="AI85" s="396"/>
      <c r="AJ85" s="396"/>
      <c r="AK85" s="396"/>
      <c r="AL85" s="396"/>
      <c r="AM85" s="396"/>
    </row>
    <row r="86" spans="1:39" ht="30" customHeight="1" x14ac:dyDescent="0.25">
      <c r="A86" s="966">
        <v>3.05</v>
      </c>
      <c r="B86" s="127" t="s">
        <v>359</v>
      </c>
      <c r="C86" s="394"/>
      <c r="D86" s="395"/>
      <c r="E86" s="395"/>
      <c r="F86" s="396"/>
      <c r="G86" s="396"/>
      <c r="H86" s="396"/>
      <c r="I86" s="396"/>
      <c r="J86" s="396"/>
      <c r="K86" s="396"/>
      <c r="M86" s="396"/>
      <c r="N86" s="396"/>
      <c r="O86" s="396"/>
      <c r="P86" s="396"/>
      <c r="Q86" s="396"/>
      <c r="R86" s="396"/>
      <c r="T86" s="396"/>
      <c r="U86" s="396"/>
      <c r="V86" s="396"/>
      <c r="W86" s="396"/>
      <c r="X86" s="396"/>
      <c r="Y86" s="396"/>
      <c r="AA86" s="396"/>
      <c r="AB86" s="396"/>
      <c r="AC86" s="396"/>
      <c r="AD86" s="396"/>
      <c r="AE86" s="396"/>
      <c r="AF86" s="396"/>
      <c r="AH86" s="396"/>
      <c r="AI86" s="396"/>
      <c r="AJ86" s="396"/>
      <c r="AK86" s="396"/>
      <c r="AL86" s="396"/>
      <c r="AM86" s="396"/>
    </row>
    <row r="87" spans="1:39" ht="30" customHeight="1" x14ac:dyDescent="0.25">
      <c r="A87" s="966" t="s">
        <v>504</v>
      </c>
      <c r="B87" s="127" t="s">
        <v>42</v>
      </c>
      <c r="C87" s="394"/>
      <c r="D87" s="395"/>
      <c r="E87" s="395"/>
      <c r="F87" s="396"/>
      <c r="G87" s="396"/>
      <c r="H87" s="396"/>
      <c r="I87" s="396"/>
      <c r="J87" s="396"/>
      <c r="K87" s="396"/>
      <c r="M87" s="396"/>
      <c r="N87" s="396"/>
      <c r="O87" s="396"/>
      <c r="P87" s="396"/>
      <c r="Q87" s="396"/>
      <c r="R87" s="396"/>
      <c r="T87" s="396"/>
      <c r="U87" s="396"/>
      <c r="V87" s="396"/>
      <c r="W87" s="396"/>
      <c r="X87" s="396"/>
      <c r="Y87" s="396"/>
      <c r="AA87" s="396"/>
      <c r="AB87" s="396"/>
      <c r="AC87" s="396"/>
      <c r="AD87" s="396"/>
      <c r="AE87" s="396"/>
      <c r="AF87" s="396"/>
      <c r="AH87" s="396"/>
      <c r="AI87" s="396"/>
      <c r="AJ87" s="396"/>
      <c r="AK87" s="396"/>
      <c r="AL87" s="396"/>
      <c r="AM87" s="396"/>
    </row>
    <row r="88" spans="1:39" ht="30" customHeight="1" x14ac:dyDescent="0.25">
      <c r="A88" s="966"/>
      <c r="B88" s="179"/>
      <c r="C88" s="394"/>
      <c r="D88" s="395"/>
      <c r="E88" s="395"/>
      <c r="F88" s="396"/>
      <c r="G88" s="396"/>
      <c r="H88" s="396"/>
      <c r="I88" s="396"/>
      <c r="J88" s="396"/>
      <c r="K88" s="396"/>
      <c r="M88" s="396"/>
      <c r="N88" s="396"/>
      <c r="O88" s="396"/>
      <c r="P88" s="396"/>
      <c r="Q88" s="396"/>
      <c r="R88" s="396"/>
      <c r="T88" s="396"/>
      <c r="U88" s="396"/>
      <c r="V88" s="396"/>
      <c r="W88" s="396"/>
      <c r="X88" s="396"/>
      <c r="Y88" s="396"/>
      <c r="AA88" s="396"/>
      <c r="AB88" s="396"/>
      <c r="AC88" s="396"/>
      <c r="AD88" s="396"/>
      <c r="AE88" s="396"/>
      <c r="AF88" s="396"/>
      <c r="AH88" s="396"/>
      <c r="AI88" s="396"/>
      <c r="AJ88" s="396"/>
      <c r="AK88" s="396"/>
      <c r="AL88" s="396"/>
      <c r="AM88" s="396"/>
    </row>
    <row r="89" spans="1:39" ht="30" customHeight="1" x14ac:dyDescent="0.25">
      <c r="A89" s="966">
        <v>3.06</v>
      </c>
      <c r="B89" s="989" t="s">
        <v>51</v>
      </c>
      <c r="C89" s="394"/>
      <c r="D89" s="395"/>
      <c r="E89" s="395"/>
      <c r="F89" s="396"/>
      <c r="G89" s="396"/>
      <c r="H89" s="396"/>
      <c r="I89" s="396"/>
      <c r="J89" s="396"/>
      <c r="K89" s="396"/>
      <c r="M89" s="396"/>
      <c r="N89" s="396"/>
      <c r="O89" s="396"/>
      <c r="P89" s="396"/>
      <c r="Q89" s="396"/>
      <c r="R89" s="396"/>
      <c r="T89" s="396"/>
      <c r="U89" s="396"/>
      <c r="V89" s="396"/>
      <c r="W89" s="396"/>
      <c r="X89" s="396"/>
      <c r="Y89" s="396"/>
      <c r="AA89" s="396"/>
      <c r="AB89" s="396"/>
      <c r="AC89" s="396"/>
      <c r="AD89" s="396"/>
      <c r="AE89" s="396"/>
      <c r="AF89" s="396"/>
      <c r="AH89" s="396"/>
      <c r="AI89" s="396"/>
      <c r="AJ89" s="396"/>
      <c r="AK89" s="396"/>
      <c r="AL89" s="396"/>
      <c r="AM89" s="396"/>
    </row>
    <row r="90" spans="1:39" ht="30" customHeight="1" x14ac:dyDescent="0.25">
      <c r="A90" s="1298">
        <v>3.07</v>
      </c>
      <c r="B90" s="1295" t="s">
        <v>165</v>
      </c>
      <c r="C90" s="394"/>
      <c r="D90" s="395"/>
      <c r="E90" s="395"/>
      <c r="F90" s="396"/>
      <c r="G90" s="396"/>
      <c r="H90" s="396"/>
      <c r="I90" s="396"/>
      <c r="J90" s="396"/>
      <c r="K90" s="396"/>
      <c r="M90" s="396"/>
      <c r="N90" s="396"/>
      <c r="O90" s="396"/>
      <c r="P90" s="396"/>
      <c r="Q90" s="396"/>
      <c r="R90" s="396"/>
      <c r="T90" s="396"/>
      <c r="U90" s="396"/>
      <c r="V90" s="396"/>
      <c r="W90" s="396"/>
      <c r="X90" s="396"/>
      <c r="Y90" s="396"/>
      <c r="AA90" s="396"/>
      <c r="AB90" s="396"/>
      <c r="AC90" s="396"/>
      <c r="AD90" s="396"/>
      <c r="AE90" s="396"/>
      <c r="AF90" s="396"/>
      <c r="AH90" s="396"/>
      <c r="AI90" s="396"/>
      <c r="AJ90" s="396"/>
      <c r="AK90" s="396"/>
      <c r="AL90" s="396"/>
      <c r="AM90" s="396"/>
    </row>
    <row r="91" spans="1:39" ht="30" customHeight="1" x14ac:dyDescent="0.25">
      <c r="A91" s="1298"/>
      <c r="B91" s="1295"/>
      <c r="C91" s="394"/>
      <c r="D91" s="395"/>
      <c r="E91" s="395"/>
      <c r="F91" s="396"/>
      <c r="G91" s="396"/>
      <c r="H91" s="396"/>
      <c r="I91" s="396"/>
      <c r="J91" s="396"/>
      <c r="K91" s="396"/>
      <c r="M91" s="396"/>
      <c r="N91" s="396"/>
      <c r="O91" s="396"/>
      <c r="P91" s="396"/>
      <c r="Q91" s="396"/>
      <c r="R91" s="396"/>
      <c r="T91" s="396"/>
      <c r="U91" s="396"/>
      <c r="V91" s="396"/>
      <c r="W91" s="396"/>
      <c r="X91" s="396"/>
      <c r="Y91" s="396"/>
      <c r="AA91" s="396"/>
      <c r="AB91" s="396"/>
      <c r="AC91" s="396"/>
      <c r="AD91" s="396"/>
      <c r="AE91" s="396"/>
      <c r="AF91" s="396"/>
      <c r="AH91" s="396"/>
      <c r="AI91" s="396"/>
      <c r="AJ91" s="396"/>
      <c r="AK91" s="396"/>
      <c r="AL91" s="396"/>
      <c r="AM91" s="396"/>
    </row>
    <row r="92" spans="1:39" ht="30" customHeight="1" x14ac:dyDescent="0.25">
      <c r="A92" s="1298"/>
      <c r="B92" s="1295"/>
      <c r="C92" s="394"/>
      <c r="D92" s="395"/>
      <c r="E92" s="395"/>
      <c r="F92" s="396"/>
      <c r="G92" s="396"/>
      <c r="H92" s="396"/>
      <c r="I92" s="396"/>
      <c r="J92" s="396"/>
      <c r="K92" s="396"/>
      <c r="M92" s="396"/>
      <c r="N92" s="396"/>
      <c r="O92" s="396"/>
      <c r="P92" s="396"/>
      <c r="Q92" s="396"/>
      <c r="R92" s="396"/>
      <c r="T92" s="396"/>
      <c r="U92" s="396"/>
      <c r="V92" s="396"/>
      <c r="W92" s="396"/>
      <c r="X92" s="396"/>
      <c r="Y92" s="396"/>
      <c r="AA92" s="396"/>
      <c r="AB92" s="396"/>
      <c r="AC92" s="396"/>
      <c r="AD92" s="396"/>
      <c r="AE92" s="396"/>
      <c r="AF92" s="396"/>
      <c r="AH92" s="396"/>
      <c r="AI92" s="396"/>
      <c r="AJ92" s="396"/>
      <c r="AK92" s="396"/>
      <c r="AL92" s="396"/>
      <c r="AM92" s="396"/>
    </row>
    <row r="93" spans="1:39" ht="30" customHeight="1" x14ac:dyDescent="0.25">
      <c r="A93" s="1298"/>
      <c r="B93" s="1295"/>
      <c r="C93" s="394"/>
      <c r="D93" s="395"/>
      <c r="E93" s="395"/>
      <c r="F93" s="396"/>
      <c r="G93" s="396"/>
      <c r="H93" s="396"/>
      <c r="I93" s="396"/>
      <c r="J93" s="396"/>
      <c r="K93" s="396"/>
      <c r="M93" s="396"/>
      <c r="N93" s="396"/>
      <c r="O93" s="396"/>
      <c r="P93" s="396"/>
      <c r="Q93" s="396"/>
      <c r="R93" s="396"/>
      <c r="T93" s="396"/>
      <c r="U93" s="396"/>
      <c r="V93" s="396"/>
      <c r="W93" s="396"/>
      <c r="X93" s="396"/>
      <c r="Y93" s="396"/>
      <c r="AA93" s="396"/>
      <c r="AB93" s="396"/>
      <c r="AC93" s="396"/>
      <c r="AD93" s="396"/>
      <c r="AE93" s="396"/>
      <c r="AF93" s="396"/>
      <c r="AH93" s="396"/>
      <c r="AI93" s="396"/>
      <c r="AJ93" s="396"/>
      <c r="AK93" s="396"/>
      <c r="AL93" s="396"/>
      <c r="AM93" s="396"/>
    </row>
    <row r="94" spans="1:39" ht="30" customHeight="1" x14ac:dyDescent="0.25">
      <c r="A94" s="1298"/>
      <c r="B94" s="1295"/>
      <c r="C94" s="394"/>
      <c r="D94" s="395"/>
      <c r="E94" s="395"/>
      <c r="F94" s="396"/>
      <c r="G94" s="396"/>
      <c r="H94" s="396"/>
      <c r="I94" s="396"/>
      <c r="J94" s="396"/>
      <c r="K94" s="396"/>
      <c r="M94" s="396"/>
      <c r="N94" s="396"/>
      <c r="O94" s="396"/>
      <c r="P94" s="396"/>
      <c r="Q94" s="396"/>
      <c r="R94" s="396"/>
      <c r="T94" s="396"/>
      <c r="U94" s="396"/>
      <c r="V94" s="396"/>
      <c r="W94" s="396"/>
      <c r="X94" s="396"/>
      <c r="Y94" s="396"/>
      <c r="AA94" s="396"/>
      <c r="AB94" s="396"/>
      <c r="AC94" s="396"/>
      <c r="AD94" s="396"/>
      <c r="AE94" s="396"/>
      <c r="AF94" s="396"/>
      <c r="AH94" s="396"/>
      <c r="AI94" s="396"/>
      <c r="AJ94" s="396"/>
      <c r="AK94" s="396"/>
      <c r="AL94" s="396"/>
      <c r="AM94" s="396"/>
    </row>
    <row r="95" spans="1:39" ht="30" customHeight="1" x14ac:dyDescent="0.25">
      <c r="A95" s="966" t="s">
        <v>505</v>
      </c>
      <c r="B95" s="975" t="s">
        <v>596</v>
      </c>
      <c r="C95" s="394"/>
      <c r="D95" s="395"/>
      <c r="E95" s="395"/>
      <c r="F95" s="396"/>
      <c r="G95" s="396"/>
      <c r="H95" s="396"/>
      <c r="I95" s="396"/>
      <c r="J95" s="396"/>
      <c r="K95" s="396"/>
      <c r="M95" s="396"/>
      <c r="N95" s="396"/>
      <c r="O95" s="396"/>
      <c r="P95" s="396"/>
      <c r="Q95" s="396"/>
      <c r="R95" s="396"/>
      <c r="T95" s="396"/>
      <c r="U95" s="396"/>
      <c r="V95" s="396"/>
      <c r="W95" s="396"/>
      <c r="X95" s="396"/>
      <c r="Y95" s="396"/>
      <c r="AA95" s="396"/>
      <c r="AB95" s="396"/>
      <c r="AC95" s="396"/>
      <c r="AD95" s="396"/>
      <c r="AE95" s="396"/>
      <c r="AF95" s="396"/>
      <c r="AH95" s="396"/>
      <c r="AI95" s="396"/>
      <c r="AJ95" s="396"/>
      <c r="AK95" s="396"/>
      <c r="AL95" s="396"/>
      <c r="AM95" s="396"/>
    </row>
    <row r="96" spans="1:39" ht="30" customHeight="1" x14ac:dyDescent="0.25">
      <c r="A96" s="966">
        <v>3.08</v>
      </c>
      <c r="B96" s="988" t="s">
        <v>159</v>
      </c>
      <c r="C96" s="394"/>
      <c r="D96" s="395"/>
      <c r="E96" s="395"/>
      <c r="F96" s="396"/>
      <c r="G96" s="396"/>
      <c r="H96" s="396"/>
      <c r="I96" s="396"/>
      <c r="J96" s="396"/>
      <c r="K96" s="396"/>
      <c r="M96" s="396"/>
      <c r="N96" s="396"/>
      <c r="O96" s="396"/>
      <c r="P96" s="396"/>
      <c r="Q96" s="396"/>
      <c r="R96" s="396"/>
      <c r="T96" s="396"/>
      <c r="U96" s="396"/>
      <c r="V96" s="396"/>
      <c r="W96" s="396"/>
      <c r="X96" s="396"/>
      <c r="Y96" s="396"/>
      <c r="AA96" s="396"/>
      <c r="AB96" s="396"/>
      <c r="AC96" s="396"/>
      <c r="AD96" s="396"/>
      <c r="AE96" s="396"/>
      <c r="AF96" s="396"/>
      <c r="AH96" s="396"/>
      <c r="AI96" s="396"/>
      <c r="AJ96" s="396"/>
      <c r="AK96" s="396"/>
      <c r="AL96" s="396"/>
      <c r="AM96" s="396"/>
    </row>
    <row r="97" spans="1:39" ht="30" customHeight="1" x14ac:dyDescent="0.25">
      <c r="A97" s="966" t="s">
        <v>506</v>
      </c>
      <c r="B97" s="975" t="s">
        <v>409</v>
      </c>
      <c r="C97" s="394"/>
      <c r="D97" s="395"/>
      <c r="E97" s="395"/>
      <c r="F97" s="396"/>
      <c r="G97" s="396"/>
      <c r="H97" s="396"/>
      <c r="I97" s="396"/>
      <c r="J97" s="396"/>
      <c r="K97" s="396"/>
      <c r="M97" s="396"/>
      <c r="N97" s="396"/>
      <c r="O97" s="396"/>
      <c r="P97" s="396"/>
      <c r="Q97" s="396"/>
      <c r="R97" s="396"/>
      <c r="T97" s="396"/>
      <c r="U97" s="396"/>
      <c r="V97" s="396"/>
      <c r="W97" s="396"/>
      <c r="X97" s="396"/>
      <c r="Y97" s="396"/>
      <c r="AA97" s="396"/>
      <c r="AB97" s="396"/>
      <c r="AC97" s="396"/>
      <c r="AD97" s="396"/>
      <c r="AE97" s="396"/>
      <c r="AF97" s="396"/>
      <c r="AH97" s="396"/>
      <c r="AI97" s="396"/>
      <c r="AJ97" s="396"/>
      <c r="AK97" s="396"/>
      <c r="AL97" s="396"/>
      <c r="AM97" s="396"/>
    </row>
    <row r="98" spans="1:39" ht="30" customHeight="1" x14ac:dyDescent="0.25">
      <c r="A98" s="966">
        <v>3.09</v>
      </c>
      <c r="B98" s="988" t="s">
        <v>360</v>
      </c>
      <c r="C98" s="394"/>
      <c r="D98" s="395"/>
      <c r="E98" s="395"/>
      <c r="F98" s="396"/>
      <c r="G98" s="396"/>
      <c r="H98" s="396"/>
      <c r="I98" s="396"/>
      <c r="J98" s="396"/>
      <c r="K98" s="396"/>
      <c r="M98" s="396"/>
      <c r="N98" s="396"/>
      <c r="O98" s="396"/>
      <c r="P98" s="396"/>
      <c r="Q98" s="396"/>
      <c r="R98" s="396"/>
      <c r="T98" s="396"/>
      <c r="U98" s="396"/>
      <c r="V98" s="396"/>
      <c r="W98" s="396"/>
      <c r="X98" s="396"/>
      <c r="Y98" s="396"/>
      <c r="AA98" s="396"/>
      <c r="AB98" s="396"/>
      <c r="AC98" s="396"/>
      <c r="AD98" s="396"/>
      <c r="AE98" s="396"/>
      <c r="AF98" s="396"/>
      <c r="AH98" s="396"/>
      <c r="AI98" s="396"/>
      <c r="AJ98" s="396"/>
      <c r="AK98" s="396"/>
      <c r="AL98" s="396"/>
      <c r="AM98" s="396"/>
    </row>
    <row r="99" spans="1:39" ht="30" customHeight="1" x14ac:dyDescent="0.25">
      <c r="A99" s="966" t="s">
        <v>399</v>
      </c>
      <c r="B99" s="988" t="s">
        <v>42</v>
      </c>
      <c r="C99" s="394"/>
      <c r="D99" s="395"/>
      <c r="E99" s="395"/>
      <c r="F99" s="396"/>
      <c r="G99" s="396"/>
      <c r="H99" s="396"/>
      <c r="I99" s="396"/>
      <c r="J99" s="396"/>
      <c r="K99" s="396"/>
      <c r="M99" s="396"/>
      <c r="N99" s="396"/>
      <c r="O99" s="396"/>
      <c r="P99" s="396"/>
      <c r="Q99" s="396"/>
      <c r="R99" s="396"/>
      <c r="T99" s="396"/>
      <c r="U99" s="396"/>
      <c r="V99" s="396"/>
      <c r="W99" s="396"/>
      <c r="X99" s="396"/>
      <c r="Y99" s="396"/>
      <c r="AA99" s="396"/>
      <c r="AB99" s="396"/>
      <c r="AC99" s="396"/>
      <c r="AD99" s="396"/>
      <c r="AE99" s="396"/>
      <c r="AF99" s="396"/>
      <c r="AH99" s="396"/>
      <c r="AI99" s="396"/>
      <c r="AJ99" s="396"/>
      <c r="AK99" s="396"/>
      <c r="AL99" s="396"/>
      <c r="AM99" s="396"/>
    </row>
    <row r="100" spans="1:39" ht="30" customHeight="1" x14ac:dyDescent="0.25">
      <c r="A100" s="966"/>
      <c r="B100" s="985"/>
      <c r="C100" s="394"/>
      <c r="D100" s="395"/>
      <c r="E100" s="395"/>
      <c r="F100" s="396"/>
      <c r="G100" s="396"/>
      <c r="H100" s="396"/>
      <c r="I100" s="396"/>
      <c r="J100" s="396"/>
      <c r="K100" s="396"/>
      <c r="M100" s="396"/>
      <c r="N100" s="396"/>
      <c r="O100" s="396"/>
      <c r="P100" s="396"/>
      <c r="Q100" s="396"/>
      <c r="R100" s="396"/>
      <c r="T100" s="396"/>
      <c r="U100" s="396"/>
      <c r="V100" s="396"/>
      <c r="W100" s="396"/>
      <c r="X100" s="396"/>
      <c r="Y100" s="396"/>
      <c r="AA100" s="396"/>
      <c r="AB100" s="396"/>
      <c r="AC100" s="396"/>
      <c r="AD100" s="396"/>
      <c r="AE100" s="396"/>
      <c r="AF100" s="396"/>
      <c r="AH100" s="396"/>
      <c r="AI100" s="396"/>
      <c r="AJ100" s="396"/>
      <c r="AK100" s="396"/>
      <c r="AL100" s="396"/>
      <c r="AM100" s="396"/>
    </row>
    <row r="101" spans="1:39" ht="30" customHeight="1" x14ac:dyDescent="0.25">
      <c r="A101" s="966"/>
      <c r="B101" s="985"/>
      <c r="C101" s="394"/>
      <c r="D101" s="395"/>
      <c r="E101" s="395"/>
      <c r="F101" s="396"/>
      <c r="G101" s="396"/>
      <c r="H101" s="396"/>
      <c r="I101" s="396"/>
      <c r="J101" s="396"/>
      <c r="K101" s="396"/>
      <c r="M101" s="396"/>
      <c r="N101" s="396"/>
      <c r="O101" s="396"/>
      <c r="P101" s="396"/>
      <c r="Q101" s="396"/>
      <c r="R101" s="396"/>
      <c r="T101" s="396"/>
      <c r="U101" s="396"/>
      <c r="V101" s="396"/>
      <c r="W101" s="396"/>
      <c r="X101" s="396"/>
      <c r="Y101" s="396"/>
      <c r="AA101" s="396"/>
      <c r="AB101" s="396"/>
      <c r="AC101" s="396"/>
      <c r="AD101" s="396"/>
      <c r="AE101" s="396"/>
      <c r="AF101" s="396"/>
      <c r="AH101" s="396"/>
      <c r="AI101" s="396"/>
      <c r="AJ101" s="396"/>
      <c r="AK101" s="396"/>
      <c r="AL101" s="396"/>
      <c r="AM101" s="396"/>
    </row>
    <row r="102" spans="1:39" ht="30" customHeight="1" x14ac:dyDescent="0.25">
      <c r="A102" s="948">
        <v>4</v>
      </c>
      <c r="B102" s="949"/>
      <c r="C102" s="394"/>
      <c r="D102" s="395"/>
      <c r="E102" s="395"/>
      <c r="F102" s="396"/>
      <c r="G102" s="396"/>
      <c r="H102" s="396"/>
      <c r="I102" s="396"/>
      <c r="J102" s="396"/>
      <c r="K102" s="396"/>
      <c r="M102" s="396"/>
      <c r="N102" s="396"/>
      <c r="O102" s="396"/>
      <c r="P102" s="396"/>
      <c r="Q102" s="396"/>
      <c r="R102" s="396"/>
      <c r="T102" s="396"/>
      <c r="U102" s="396"/>
      <c r="V102" s="396"/>
      <c r="W102" s="396"/>
      <c r="X102" s="396"/>
      <c r="Y102" s="396"/>
      <c r="AA102" s="396"/>
      <c r="AB102" s="396"/>
      <c r="AC102" s="396"/>
      <c r="AD102" s="396"/>
      <c r="AE102" s="396"/>
      <c r="AF102" s="396"/>
      <c r="AH102" s="396"/>
      <c r="AI102" s="396"/>
      <c r="AJ102" s="396"/>
      <c r="AK102" s="396"/>
      <c r="AL102" s="396"/>
      <c r="AM102" s="396"/>
    </row>
    <row r="103" spans="1:39" ht="30" customHeight="1" x14ac:dyDescent="0.25">
      <c r="A103" s="966"/>
      <c r="B103" s="985"/>
      <c r="C103" s="394"/>
      <c r="D103" s="395"/>
      <c r="E103" s="395"/>
      <c r="F103" s="396"/>
      <c r="G103" s="396"/>
      <c r="H103" s="396"/>
      <c r="I103" s="396"/>
      <c r="J103" s="396"/>
      <c r="K103" s="396"/>
      <c r="M103" s="396"/>
      <c r="N103" s="396"/>
      <c r="O103" s="396"/>
      <c r="P103" s="396"/>
      <c r="Q103" s="396"/>
      <c r="R103" s="396"/>
      <c r="T103" s="396"/>
      <c r="U103" s="396"/>
      <c r="V103" s="396"/>
      <c r="W103" s="396"/>
      <c r="X103" s="396"/>
      <c r="Y103" s="396"/>
      <c r="AA103" s="396"/>
      <c r="AB103" s="396"/>
      <c r="AC103" s="396"/>
      <c r="AD103" s="396"/>
      <c r="AE103" s="396"/>
      <c r="AF103" s="396"/>
      <c r="AH103" s="396"/>
      <c r="AI103" s="396"/>
      <c r="AJ103" s="396"/>
      <c r="AK103" s="396"/>
      <c r="AL103" s="396"/>
      <c r="AM103" s="396"/>
    </row>
    <row r="104" spans="1:39" ht="30" customHeight="1" x14ac:dyDescent="0.25">
      <c r="A104" s="966">
        <v>4.01</v>
      </c>
      <c r="B104" s="990" t="s">
        <v>1861</v>
      </c>
      <c r="C104" s="394"/>
      <c r="D104" s="395"/>
      <c r="E104" s="395"/>
      <c r="F104" s="396"/>
      <c r="G104" s="396"/>
      <c r="H104" s="396"/>
      <c r="I104" s="396"/>
      <c r="J104" s="396"/>
      <c r="K104" s="396"/>
      <c r="M104" s="396"/>
      <c r="N104" s="396"/>
      <c r="O104" s="396"/>
      <c r="P104" s="396"/>
      <c r="Q104" s="396"/>
      <c r="R104" s="396"/>
      <c r="T104" s="396"/>
      <c r="U104" s="396"/>
      <c r="V104" s="396"/>
      <c r="W104" s="396"/>
      <c r="X104" s="396"/>
      <c r="Y104" s="396"/>
      <c r="AA104" s="396"/>
      <c r="AB104" s="396"/>
      <c r="AC104" s="396"/>
      <c r="AD104" s="396"/>
      <c r="AE104" s="396"/>
      <c r="AF104" s="396"/>
      <c r="AH104" s="396"/>
      <c r="AI104" s="396"/>
      <c r="AJ104" s="396"/>
      <c r="AK104" s="396"/>
      <c r="AL104" s="396"/>
      <c r="AM104" s="396"/>
    </row>
    <row r="105" spans="1:39" ht="30" customHeight="1" x14ac:dyDescent="0.25">
      <c r="A105" s="966">
        <v>4.0199999999999996</v>
      </c>
      <c r="B105" s="990" t="s">
        <v>1862</v>
      </c>
      <c r="C105" s="394"/>
      <c r="D105" s="395"/>
      <c r="E105" s="395"/>
      <c r="F105" s="396"/>
      <c r="G105" s="396"/>
      <c r="H105" s="396"/>
      <c r="I105" s="396"/>
      <c r="J105" s="396"/>
      <c r="K105" s="396"/>
      <c r="M105" s="396"/>
      <c r="N105" s="396"/>
      <c r="O105" s="396"/>
      <c r="P105" s="396"/>
      <c r="Q105" s="396"/>
      <c r="R105" s="396"/>
      <c r="T105" s="396"/>
      <c r="U105" s="396"/>
      <c r="V105" s="396"/>
      <c r="W105" s="396"/>
      <c r="X105" s="396"/>
      <c r="Y105" s="396"/>
      <c r="AA105" s="396"/>
      <c r="AB105" s="396"/>
      <c r="AC105" s="396"/>
      <c r="AD105" s="396"/>
      <c r="AE105" s="396"/>
      <c r="AF105" s="396"/>
      <c r="AH105" s="396"/>
      <c r="AI105" s="396"/>
      <c r="AJ105" s="396"/>
      <c r="AK105" s="396"/>
      <c r="AL105" s="396"/>
      <c r="AM105" s="396"/>
    </row>
    <row r="106" spans="1:39" ht="30" customHeight="1" x14ac:dyDescent="0.25">
      <c r="A106" s="966">
        <v>4.03</v>
      </c>
      <c r="B106" s="990" t="s">
        <v>1863</v>
      </c>
      <c r="C106" s="394"/>
      <c r="D106" s="395"/>
      <c r="E106" s="395"/>
      <c r="F106" s="396"/>
      <c r="G106" s="396"/>
      <c r="H106" s="396"/>
      <c r="I106" s="396"/>
      <c r="J106" s="396"/>
      <c r="K106" s="396"/>
      <c r="M106" s="396"/>
      <c r="N106" s="396"/>
      <c r="O106" s="396"/>
      <c r="P106" s="396"/>
      <c r="Q106" s="396"/>
      <c r="R106" s="396"/>
      <c r="T106" s="396"/>
      <c r="U106" s="396"/>
      <c r="V106" s="396"/>
      <c r="W106" s="396"/>
      <c r="X106" s="396"/>
      <c r="Y106" s="396"/>
      <c r="AA106" s="396"/>
      <c r="AB106" s="396"/>
      <c r="AC106" s="396"/>
      <c r="AD106" s="396"/>
      <c r="AE106" s="396"/>
      <c r="AF106" s="396"/>
      <c r="AH106" s="396"/>
      <c r="AI106" s="396"/>
      <c r="AJ106" s="396"/>
      <c r="AK106" s="396"/>
      <c r="AL106" s="396"/>
      <c r="AM106" s="396"/>
    </row>
    <row r="107" spans="1:39" ht="30" customHeight="1" x14ac:dyDescent="0.25">
      <c r="A107" s="966">
        <v>4.04</v>
      </c>
      <c r="B107" s="972" t="s">
        <v>155</v>
      </c>
      <c r="C107" s="394"/>
      <c r="D107" s="395"/>
      <c r="E107" s="395"/>
      <c r="F107" s="396"/>
      <c r="G107" s="396"/>
      <c r="H107" s="396"/>
      <c r="I107" s="396"/>
      <c r="J107" s="396"/>
      <c r="K107" s="396"/>
      <c r="M107" s="396"/>
      <c r="N107" s="396"/>
      <c r="O107" s="396"/>
      <c r="P107" s="396"/>
      <c r="Q107" s="396"/>
      <c r="R107" s="396"/>
      <c r="T107" s="396"/>
      <c r="U107" s="396"/>
      <c r="V107" s="396"/>
      <c r="W107" s="396"/>
      <c r="X107" s="396"/>
      <c r="Y107" s="396"/>
      <c r="AA107" s="396"/>
      <c r="AB107" s="396"/>
      <c r="AC107" s="396"/>
      <c r="AD107" s="396"/>
      <c r="AE107" s="396"/>
      <c r="AF107" s="396"/>
      <c r="AH107" s="396"/>
      <c r="AI107" s="396"/>
      <c r="AJ107" s="396"/>
      <c r="AK107" s="396"/>
      <c r="AL107" s="396"/>
      <c r="AM107" s="396"/>
    </row>
    <row r="108" spans="1:39" ht="30" customHeight="1" x14ac:dyDescent="0.25">
      <c r="A108" s="966"/>
      <c r="B108" s="985"/>
      <c r="C108" s="394"/>
      <c r="D108" s="395"/>
      <c r="E108" s="395"/>
      <c r="F108" s="396"/>
      <c r="G108" s="396"/>
      <c r="H108" s="396"/>
      <c r="I108" s="396"/>
      <c r="J108" s="396"/>
      <c r="K108" s="396"/>
      <c r="M108" s="396"/>
      <c r="N108" s="396"/>
      <c r="O108" s="396"/>
      <c r="P108" s="396"/>
      <c r="Q108" s="396"/>
      <c r="R108" s="396"/>
      <c r="T108" s="396"/>
      <c r="U108" s="396"/>
      <c r="V108" s="396"/>
      <c r="W108" s="396"/>
      <c r="X108" s="396"/>
      <c r="Y108" s="396"/>
      <c r="AA108" s="396"/>
      <c r="AB108" s="396"/>
      <c r="AC108" s="396"/>
      <c r="AD108" s="396"/>
      <c r="AE108" s="396"/>
      <c r="AF108" s="396"/>
      <c r="AH108" s="396"/>
      <c r="AI108" s="396"/>
      <c r="AJ108" s="396"/>
      <c r="AK108" s="396"/>
      <c r="AL108" s="396"/>
      <c r="AM108" s="396"/>
    </row>
    <row r="109" spans="1:39" ht="30" customHeight="1" x14ac:dyDescent="0.25">
      <c r="A109" s="948">
        <v>5</v>
      </c>
      <c r="B109" s="949"/>
      <c r="C109" s="394"/>
      <c r="D109" s="395"/>
      <c r="E109" s="395"/>
      <c r="F109" s="396"/>
      <c r="G109" s="396"/>
      <c r="H109" s="396"/>
      <c r="I109" s="396"/>
      <c r="J109" s="396"/>
      <c r="K109" s="396"/>
      <c r="M109" s="396"/>
      <c r="N109" s="396"/>
      <c r="O109" s="396"/>
      <c r="P109" s="396"/>
      <c r="Q109" s="396"/>
      <c r="R109" s="396"/>
      <c r="T109" s="396"/>
      <c r="U109" s="396"/>
      <c r="V109" s="396"/>
      <c r="W109" s="396"/>
      <c r="X109" s="396"/>
      <c r="Y109" s="396"/>
      <c r="AA109" s="396"/>
      <c r="AB109" s="396"/>
      <c r="AC109" s="396"/>
      <c r="AD109" s="396"/>
      <c r="AE109" s="396"/>
      <c r="AF109" s="396"/>
      <c r="AH109" s="396"/>
      <c r="AI109" s="396"/>
      <c r="AJ109" s="396"/>
      <c r="AK109" s="396"/>
      <c r="AL109" s="396"/>
      <c r="AM109" s="396"/>
    </row>
    <row r="110" spans="1:39" ht="30" customHeight="1" x14ac:dyDescent="0.25">
      <c r="A110" s="966"/>
      <c r="B110" s="985"/>
      <c r="C110" s="394"/>
      <c r="D110" s="395"/>
      <c r="E110" s="395"/>
      <c r="F110" s="396"/>
      <c r="G110" s="396"/>
      <c r="H110" s="396"/>
      <c r="I110" s="396"/>
      <c r="J110" s="396"/>
      <c r="K110" s="396"/>
      <c r="M110" s="396"/>
      <c r="N110" s="396"/>
      <c r="O110" s="396"/>
      <c r="P110" s="396"/>
      <c r="Q110" s="396"/>
      <c r="R110" s="396"/>
      <c r="T110" s="396"/>
      <c r="U110" s="396"/>
      <c r="V110" s="396"/>
      <c r="W110" s="396"/>
      <c r="X110" s="396"/>
      <c r="Y110" s="396"/>
      <c r="AA110" s="396"/>
      <c r="AB110" s="396"/>
      <c r="AC110" s="396"/>
      <c r="AD110" s="396"/>
      <c r="AE110" s="396"/>
      <c r="AF110" s="396"/>
      <c r="AH110" s="396"/>
      <c r="AI110" s="396"/>
      <c r="AJ110" s="396"/>
      <c r="AK110" s="396"/>
      <c r="AL110" s="396"/>
      <c r="AM110" s="396"/>
    </row>
    <row r="111" spans="1:39" ht="30" customHeight="1" x14ac:dyDescent="0.25">
      <c r="A111" s="966"/>
      <c r="B111" s="985"/>
      <c r="C111" s="394"/>
      <c r="D111" s="395"/>
      <c r="E111" s="395"/>
      <c r="F111" s="396"/>
      <c r="G111" s="396"/>
      <c r="H111" s="396"/>
      <c r="I111" s="396"/>
      <c r="J111" s="396"/>
      <c r="K111" s="396"/>
      <c r="M111" s="396"/>
      <c r="N111" s="396"/>
      <c r="O111" s="396"/>
      <c r="P111" s="396"/>
      <c r="Q111" s="396"/>
      <c r="R111" s="396"/>
      <c r="T111" s="396"/>
      <c r="U111" s="396"/>
      <c r="V111" s="396"/>
      <c r="W111" s="396"/>
      <c r="X111" s="396"/>
      <c r="Y111" s="396"/>
      <c r="AA111" s="396"/>
      <c r="AB111" s="396"/>
      <c r="AC111" s="396"/>
      <c r="AD111" s="396"/>
      <c r="AE111" s="396"/>
      <c r="AF111" s="396"/>
      <c r="AH111" s="396"/>
      <c r="AI111" s="396"/>
      <c r="AJ111" s="396"/>
      <c r="AK111" s="396"/>
      <c r="AL111" s="396"/>
      <c r="AM111" s="396"/>
    </row>
    <row r="112" spans="1:39" ht="30" customHeight="1" x14ac:dyDescent="0.25">
      <c r="A112" s="966">
        <v>5.01</v>
      </c>
      <c r="B112" s="990" t="s">
        <v>36</v>
      </c>
      <c r="C112" s="394"/>
      <c r="D112" s="395"/>
      <c r="E112" s="395"/>
      <c r="F112" s="396"/>
      <c r="G112" s="396"/>
      <c r="H112" s="396"/>
      <c r="I112" s="396"/>
      <c r="J112" s="396"/>
      <c r="K112" s="396"/>
      <c r="M112" s="396"/>
      <c r="N112" s="396"/>
      <c r="O112" s="396"/>
      <c r="P112" s="396"/>
      <c r="Q112" s="396"/>
      <c r="R112" s="396"/>
      <c r="T112" s="396"/>
      <c r="U112" s="396"/>
      <c r="V112" s="396"/>
      <c r="W112" s="396"/>
      <c r="X112" s="396"/>
      <c r="Y112" s="396"/>
      <c r="AA112" s="396"/>
      <c r="AB112" s="396"/>
      <c r="AC112" s="396"/>
      <c r="AD112" s="396"/>
      <c r="AE112" s="396"/>
      <c r="AF112" s="396"/>
      <c r="AH112" s="396"/>
      <c r="AI112" s="396"/>
      <c r="AJ112" s="396"/>
      <c r="AK112" s="396"/>
      <c r="AL112" s="396"/>
      <c r="AM112" s="396"/>
    </row>
    <row r="113" spans="1:39" ht="30" customHeight="1" x14ac:dyDescent="0.25">
      <c r="A113" s="966"/>
      <c r="B113" s="990" t="s">
        <v>153</v>
      </c>
      <c r="C113" s="394"/>
      <c r="D113" s="395"/>
      <c r="E113" s="395"/>
      <c r="F113" s="396"/>
      <c r="G113" s="396"/>
      <c r="H113" s="396"/>
      <c r="I113" s="396"/>
      <c r="J113" s="396"/>
      <c r="K113" s="396"/>
      <c r="M113" s="396"/>
      <c r="N113" s="396"/>
      <c r="O113" s="396"/>
      <c r="P113" s="396"/>
      <c r="Q113" s="396"/>
      <c r="R113" s="396"/>
      <c r="T113" s="396"/>
      <c r="U113" s="396"/>
      <c r="V113" s="396"/>
      <c r="W113" s="396"/>
      <c r="X113" s="396"/>
      <c r="Y113" s="396"/>
      <c r="AA113" s="396"/>
      <c r="AB113" s="396"/>
      <c r="AC113" s="396"/>
      <c r="AD113" s="396"/>
      <c r="AE113" s="396"/>
      <c r="AF113" s="396"/>
      <c r="AH113" s="396"/>
      <c r="AI113" s="396"/>
      <c r="AJ113" s="396"/>
      <c r="AK113" s="396"/>
      <c r="AL113" s="396"/>
      <c r="AM113" s="396"/>
    </row>
    <row r="114" spans="1:39" ht="30" customHeight="1" x14ac:dyDescent="0.25">
      <c r="A114" s="966"/>
      <c r="B114" s="990" t="s">
        <v>2058</v>
      </c>
      <c r="C114" s="394"/>
      <c r="D114" s="395"/>
      <c r="E114" s="395"/>
      <c r="F114" s="396"/>
      <c r="G114" s="396"/>
      <c r="H114" s="396"/>
      <c r="I114" s="396"/>
      <c r="J114" s="396"/>
      <c r="K114" s="396"/>
      <c r="M114" s="396"/>
      <c r="N114" s="396"/>
      <c r="O114" s="396"/>
      <c r="P114" s="396"/>
      <c r="Q114" s="396"/>
      <c r="R114" s="396"/>
      <c r="T114" s="396"/>
      <c r="U114" s="396"/>
      <c r="V114" s="396"/>
      <c r="W114" s="396"/>
      <c r="X114" s="396"/>
      <c r="Y114" s="396"/>
      <c r="AA114" s="396"/>
      <c r="AB114" s="396"/>
      <c r="AC114" s="396"/>
      <c r="AD114" s="396"/>
      <c r="AE114" s="396"/>
      <c r="AF114" s="396"/>
      <c r="AH114" s="396"/>
      <c r="AI114" s="396"/>
      <c r="AJ114" s="396"/>
      <c r="AK114" s="396"/>
      <c r="AL114" s="396"/>
      <c r="AM114" s="396"/>
    </row>
    <row r="115" spans="1:39" ht="30" customHeight="1" x14ac:dyDescent="0.25">
      <c r="A115" s="969"/>
      <c r="B115" s="972" t="s">
        <v>594</v>
      </c>
      <c r="C115" s="394"/>
      <c r="D115" s="395"/>
      <c r="E115" s="395"/>
      <c r="F115" s="396"/>
      <c r="G115" s="396"/>
      <c r="H115" s="396"/>
      <c r="I115" s="396"/>
      <c r="J115" s="396"/>
      <c r="K115" s="396"/>
      <c r="M115" s="396"/>
      <c r="N115" s="396"/>
      <c r="O115" s="396"/>
      <c r="P115" s="396"/>
      <c r="Q115" s="396"/>
      <c r="R115" s="396"/>
      <c r="T115" s="396"/>
      <c r="U115" s="396"/>
      <c r="V115" s="396"/>
      <c r="W115" s="396"/>
      <c r="X115" s="396"/>
      <c r="Y115" s="396"/>
      <c r="AA115" s="396"/>
      <c r="AB115" s="396"/>
      <c r="AC115" s="396"/>
      <c r="AD115" s="396"/>
      <c r="AE115" s="396"/>
      <c r="AF115" s="396"/>
      <c r="AH115" s="396"/>
      <c r="AI115" s="396"/>
      <c r="AJ115" s="396"/>
      <c r="AK115" s="396"/>
      <c r="AL115" s="396"/>
      <c r="AM115" s="396"/>
    </row>
    <row r="116" spans="1:39" ht="30" customHeight="1" x14ac:dyDescent="0.25">
      <c r="A116" s="969"/>
      <c r="B116" s="179"/>
      <c r="C116" s="394"/>
      <c r="D116" s="395"/>
      <c r="E116" s="395"/>
      <c r="F116" s="396"/>
      <c r="G116" s="396"/>
      <c r="H116" s="396"/>
      <c r="I116" s="396"/>
      <c r="J116" s="396"/>
      <c r="K116" s="396"/>
      <c r="M116" s="396"/>
      <c r="N116" s="396"/>
      <c r="O116" s="396"/>
      <c r="P116" s="396"/>
      <c r="Q116" s="396"/>
      <c r="R116" s="396"/>
      <c r="T116" s="396"/>
      <c r="U116" s="396"/>
      <c r="V116" s="396"/>
      <c r="W116" s="396"/>
      <c r="X116" s="396"/>
      <c r="Y116" s="396"/>
      <c r="AA116" s="396"/>
      <c r="AB116" s="396"/>
      <c r="AC116" s="396"/>
      <c r="AD116" s="396"/>
      <c r="AE116" s="396"/>
      <c r="AF116" s="396"/>
      <c r="AH116" s="396"/>
      <c r="AI116" s="396"/>
      <c r="AJ116" s="396"/>
      <c r="AK116" s="396"/>
      <c r="AL116" s="396"/>
      <c r="AM116" s="396"/>
    </row>
    <row r="117" spans="1:39" ht="30" customHeight="1" x14ac:dyDescent="0.25">
      <c r="A117" s="969"/>
      <c r="B117" s="179"/>
      <c r="C117" s="394"/>
      <c r="D117" s="395"/>
      <c r="E117" s="395"/>
      <c r="F117" s="396"/>
      <c r="G117" s="396"/>
      <c r="H117" s="396"/>
      <c r="I117" s="396"/>
      <c r="J117" s="396"/>
      <c r="K117" s="396"/>
      <c r="M117" s="396"/>
      <c r="N117" s="396"/>
      <c r="O117" s="396"/>
      <c r="P117" s="396"/>
      <c r="Q117" s="396"/>
      <c r="R117" s="396"/>
      <c r="T117" s="396"/>
      <c r="U117" s="396"/>
      <c r="V117" s="396"/>
      <c r="W117" s="396"/>
      <c r="X117" s="396"/>
      <c r="Y117" s="396"/>
      <c r="AA117" s="396"/>
      <c r="AB117" s="396"/>
      <c r="AC117" s="396"/>
      <c r="AD117" s="396"/>
      <c r="AE117" s="396"/>
      <c r="AF117" s="396"/>
      <c r="AH117" s="396"/>
      <c r="AI117" s="396"/>
      <c r="AJ117" s="396"/>
      <c r="AK117" s="396"/>
      <c r="AL117" s="396"/>
      <c r="AM117" s="396"/>
    </row>
    <row r="118" spans="1:39" ht="30" customHeight="1" x14ac:dyDescent="0.25">
      <c r="A118" s="966"/>
      <c r="B118" s="991" t="s">
        <v>2025</v>
      </c>
      <c r="C118" s="394"/>
      <c r="D118" s="395"/>
      <c r="E118" s="395"/>
      <c r="F118" s="396"/>
      <c r="G118" s="396"/>
      <c r="H118" s="396"/>
      <c r="I118" s="396"/>
      <c r="J118" s="396"/>
      <c r="K118" s="396"/>
      <c r="M118" s="396"/>
      <c r="N118" s="396"/>
      <c r="O118" s="396"/>
      <c r="P118" s="396"/>
      <c r="Q118" s="396"/>
      <c r="R118" s="396"/>
      <c r="T118" s="396"/>
      <c r="U118" s="396"/>
      <c r="V118" s="396"/>
      <c r="W118" s="396"/>
      <c r="X118" s="396"/>
      <c r="Y118" s="396"/>
      <c r="AA118" s="396"/>
      <c r="AB118" s="396"/>
      <c r="AC118" s="396"/>
      <c r="AD118" s="396"/>
      <c r="AE118" s="396"/>
      <c r="AF118" s="396"/>
      <c r="AH118" s="396"/>
      <c r="AI118" s="396"/>
      <c r="AJ118" s="396"/>
      <c r="AK118" s="396"/>
      <c r="AL118" s="396"/>
      <c r="AM118" s="396"/>
    </row>
    <row r="119" spans="1:39" ht="30" customHeight="1" x14ac:dyDescent="0.25">
      <c r="A119" s="966"/>
      <c r="B119" s="991" t="s">
        <v>2057</v>
      </c>
      <c r="C119" s="394"/>
      <c r="D119" s="395"/>
      <c r="E119" s="395"/>
      <c r="F119" s="396"/>
      <c r="G119" s="396"/>
      <c r="H119" s="396"/>
      <c r="I119" s="396"/>
      <c r="J119" s="396"/>
      <c r="K119" s="396"/>
      <c r="M119" s="396"/>
      <c r="N119" s="396"/>
      <c r="O119" s="396"/>
      <c r="P119" s="396"/>
      <c r="Q119" s="396"/>
      <c r="R119" s="396"/>
      <c r="T119" s="396"/>
      <c r="U119" s="396"/>
      <c r="V119" s="396"/>
      <c r="W119" s="396"/>
      <c r="X119" s="396"/>
      <c r="Y119" s="396"/>
      <c r="AA119" s="396"/>
      <c r="AB119" s="396"/>
      <c r="AC119" s="396"/>
      <c r="AD119" s="396"/>
      <c r="AE119" s="396"/>
      <c r="AF119" s="396"/>
      <c r="AH119" s="396"/>
      <c r="AI119" s="396"/>
      <c r="AJ119" s="396"/>
      <c r="AK119" s="396"/>
      <c r="AL119" s="396"/>
      <c r="AM119" s="396"/>
    </row>
    <row r="120" spans="1:39" ht="30" customHeight="1" x14ac:dyDescent="0.25">
      <c r="A120" s="966">
        <v>5.0199999999999996</v>
      </c>
      <c r="B120" s="991" t="s">
        <v>361</v>
      </c>
      <c r="C120" s="394"/>
      <c r="D120" s="395"/>
      <c r="E120" s="395"/>
      <c r="F120" s="396"/>
      <c r="G120" s="396"/>
      <c r="H120" s="396"/>
      <c r="I120" s="396"/>
      <c r="J120" s="396"/>
      <c r="K120" s="396"/>
      <c r="M120" s="396"/>
      <c r="N120" s="396"/>
      <c r="O120" s="396"/>
      <c r="P120" s="396"/>
      <c r="Q120" s="396"/>
      <c r="R120" s="396"/>
      <c r="T120" s="396"/>
      <c r="U120" s="396"/>
      <c r="V120" s="396"/>
      <c r="W120" s="396"/>
      <c r="X120" s="396"/>
      <c r="Y120" s="396"/>
      <c r="AA120" s="396"/>
      <c r="AB120" s="396"/>
      <c r="AC120" s="396"/>
      <c r="AD120" s="396"/>
      <c r="AE120" s="396"/>
      <c r="AF120" s="396"/>
      <c r="AH120" s="396"/>
      <c r="AI120" s="396"/>
      <c r="AJ120" s="396"/>
      <c r="AK120" s="396"/>
      <c r="AL120" s="396"/>
      <c r="AM120" s="396"/>
    </row>
    <row r="121" spans="1:39" ht="30" customHeight="1" x14ac:dyDescent="0.25">
      <c r="A121" s="966"/>
      <c r="B121" s="991" t="s">
        <v>361</v>
      </c>
      <c r="C121" s="394"/>
      <c r="D121" s="395"/>
      <c r="E121" s="395"/>
      <c r="F121" s="396"/>
      <c r="G121" s="396"/>
      <c r="H121" s="396"/>
      <c r="I121" s="396"/>
      <c r="J121" s="396"/>
      <c r="K121" s="396"/>
      <c r="M121" s="396"/>
      <c r="N121" s="396"/>
      <c r="O121" s="396"/>
      <c r="P121" s="396"/>
      <c r="Q121" s="396"/>
      <c r="R121" s="396"/>
      <c r="T121" s="396"/>
      <c r="U121" s="396"/>
      <c r="V121" s="396"/>
      <c r="W121" s="396"/>
      <c r="X121" s="396"/>
      <c r="Y121" s="396"/>
      <c r="AA121" s="396"/>
      <c r="AB121" s="396"/>
      <c r="AC121" s="396"/>
      <c r="AD121" s="396"/>
      <c r="AE121" s="396"/>
      <c r="AF121" s="396"/>
      <c r="AH121" s="396"/>
      <c r="AI121" s="396"/>
      <c r="AJ121" s="396"/>
      <c r="AK121" s="396"/>
      <c r="AL121" s="396"/>
      <c r="AM121" s="396"/>
    </row>
    <row r="122" spans="1:39" ht="30" customHeight="1" x14ac:dyDescent="0.25">
      <c r="A122" s="966"/>
      <c r="B122" s="985"/>
      <c r="C122" s="394"/>
      <c r="D122" s="395"/>
      <c r="E122" s="395"/>
      <c r="F122" s="396"/>
      <c r="G122" s="396"/>
      <c r="H122" s="396"/>
      <c r="I122" s="396"/>
      <c r="J122" s="396"/>
      <c r="K122" s="396"/>
      <c r="M122" s="396"/>
      <c r="N122" s="396"/>
      <c r="O122" s="396"/>
      <c r="P122" s="396"/>
      <c r="Q122" s="396"/>
      <c r="R122" s="396"/>
      <c r="T122" s="396"/>
      <c r="U122" s="396"/>
      <c r="V122" s="396"/>
      <c r="W122" s="396"/>
      <c r="X122" s="396"/>
      <c r="Y122" s="396"/>
      <c r="AA122" s="396"/>
      <c r="AB122" s="396"/>
      <c r="AC122" s="396"/>
      <c r="AD122" s="396"/>
      <c r="AE122" s="396"/>
      <c r="AF122" s="396"/>
      <c r="AH122" s="396"/>
      <c r="AI122" s="396"/>
      <c r="AJ122" s="396"/>
      <c r="AK122" s="396"/>
      <c r="AL122" s="396"/>
      <c r="AM122" s="396"/>
    </row>
    <row r="123" spans="1:39" ht="30" customHeight="1" x14ac:dyDescent="0.25">
      <c r="A123" s="966">
        <v>5.03</v>
      </c>
      <c r="B123" s="975" t="s">
        <v>592</v>
      </c>
      <c r="C123" s="394"/>
      <c r="D123" s="395"/>
      <c r="E123" s="395"/>
      <c r="F123" s="396"/>
      <c r="G123" s="396"/>
      <c r="H123" s="396"/>
      <c r="I123" s="396"/>
      <c r="J123" s="396"/>
      <c r="K123" s="396"/>
      <c r="M123" s="396"/>
      <c r="N123" s="396"/>
      <c r="O123" s="396"/>
      <c r="P123" s="396"/>
      <c r="Q123" s="396"/>
      <c r="R123" s="396"/>
      <c r="T123" s="396"/>
      <c r="U123" s="396"/>
      <c r="V123" s="396"/>
      <c r="W123" s="396"/>
      <c r="X123" s="396"/>
      <c r="Y123" s="396"/>
      <c r="AA123" s="396"/>
      <c r="AB123" s="396"/>
      <c r="AC123" s="396"/>
      <c r="AD123" s="396"/>
      <c r="AE123" s="396"/>
      <c r="AF123" s="396"/>
      <c r="AH123" s="396"/>
      <c r="AI123" s="396"/>
      <c r="AJ123" s="396"/>
      <c r="AK123" s="396"/>
      <c r="AL123" s="396"/>
      <c r="AM123" s="396"/>
    </row>
    <row r="124" spans="1:39" ht="30" customHeight="1" x14ac:dyDescent="0.25">
      <c r="A124" s="969"/>
      <c r="B124" s="985"/>
      <c r="C124" s="394"/>
      <c r="D124" s="395"/>
      <c r="E124" s="395"/>
      <c r="F124" s="396"/>
      <c r="G124" s="396"/>
      <c r="H124" s="396"/>
      <c r="I124" s="396"/>
      <c r="J124" s="396"/>
      <c r="K124" s="396"/>
      <c r="M124" s="396"/>
      <c r="N124" s="396"/>
      <c r="O124" s="396"/>
      <c r="P124" s="396"/>
      <c r="Q124" s="396"/>
      <c r="R124" s="396"/>
      <c r="T124" s="396"/>
      <c r="U124" s="396"/>
      <c r="V124" s="396"/>
      <c r="W124" s="396"/>
      <c r="X124" s="396"/>
      <c r="Y124" s="396"/>
      <c r="AA124" s="396"/>
      <c r="AB124" s="396"/>
      <c r="AC124" s="396"/>
      <c r="AD124" s="396"/>
      <c r="AE124" s="396"/>
      <c r="AF124" s="396"/>
      <c r="AH124" s="396"/>
      <c r="AI124" s="396"/>
      <c r="AJ124" s="396"/>
      <c r="AK124" s="396"/>
      <c r="AL124" s="396"/>
      <c r="AM124" s="396"/>
    </row>
    <row r="125" spans="1:39" ht="30" customHeight="1" x14ac:dyDescent="0.25">
      <c r="A125" s="966"/>
      <c r="B125" s="985"/>
      <c r="C125" s="394"/>
      <c r="D125" s="395"/>
      <c r="E125" s="395"/>
      <c r="F125" s="396"/>
      <c r="G125" s="396"/>
      <c r="H125" s="396"/>
      <c r="I125" s="396"/>
      <c r="J125" s="396"/>
      <c r="K125" s="396"/>
      <c r="M125" s="396"/>
      <c r="N125" s="396"/>
      <c r="O125" s="396"/>
      <c r="P125" s="396"/>
      <c r="Q125" s="396"/>
      <c r="R125" s="396"/>
      <c r="T125" s="396"/>
      <c r="U125" s="396"/>
      <c r="V125" s="396"/>
      <c r="W125" s="396"/>
      <c r="X125" s="396"/>
      <c r="Y125" s="396"/>
      <c r="AA125" s="396"/>
      <c r="AB125" s="396"/>
      <c r="AC125" s="396"/>
      <c r="AD125" s="396"/>
      <c r="AE125" s="396"/>
      <c r="AF125" s="396"/>
      <c r="AH125" s="396"/>
      <c r="AI125" s="396"/>
      <c r="AJ125" s="396"/>
      <c r="AK125" s="396"/>
      <c r="AL125" s="396"/>
      <c r="AM125" s="396"/>
    </row>
    <row r="126" spans="1:39" ht="30" customHeight="1" x14ac:dyDescent="0.25">
      <c r="A126" s="966"/>
      <c r="B126" s="985"/>
      <c r="C126" s="394"/>
      <c r="D126" s="395"/>
      <c r="E126" s="395"/>
      <c r="F126" s="396"/>
      <c r="G126" s="396"/>
      <c r="H126" s="396"/>
      <c r="I126" s="396"/>
      <c r="J126" s="396"/>
      <c r="K126" s="396"/>
      <c r="M126" s="396"/>
      <c r="N126" s="396"/>
      <c r="O126" s="396"/>
      <c r="P126" s="396"/>
      <c r="Q126" s="396"/>
      <c r="R126" s="396"/>
      <c r="T126" s="396"/>
      <c r="U126" s="396"/>
      <c r="V126" s="396"/>
      <c r="W126" s="396"/>
      <c r="X126" s="396"/>
      <c r="Y126" s="396"/>
      <c r="AA126" s="396"/>
      <c r="AB126" s="396"/>
      <c r="AC126" s="396"/>
      <c r="AD126" s="396"/>
      <c r="AE126" s="396"/>
      <c r="AF126" s="396"/>
      <c r="AH126" s="396"/>
      <c r="AI126" s="396"/>
      <c r="AJ126" s="396"/>
      <c r="AK126" s="396"/>
      <c r="AL126" s="396"/>
      <c r="AM126" s="396"/>
    </row>
    <row r="127" spans="1:39" ht="30" customHeight="1" x14ac:dyDescent="0.25">
      <c r="A127" s="948">
        <v>6</v>
      </c>
      <c r="B127" s="949"/>
      <c r="C127" s="394"/>
      <c r="D127" s="395"/>
      <c r="E127" s="395"/>
      <c r="F127" s="396"/>
      <c r="G127" s="396"/>
      <c r="H127" s="396"/>
      <c r="I127" s="396"/>
      <c r="J127" s="396"/>
      <c r="K127" s="396"/>
      <c r="M127" s="396"/>
      <c r="N127" s="396"/>
      <c r="O127" s="396"/>
      <c r="P127" s="396"/>
      <c r="Q127" s="396"/>
      <c r="R127" s="396"/>
      <c r="T127" s="396"/>
      <c r="U127" s="396"/>
      <c r="V127" s="396"/>
      <c r="W127" s="396"/>
      <c r="X127" s="396"/>
      <c r="Y127" s="396"/>
      <c r="AA127" s="396"/>
      <c r="AB127" s="396"/>
      <c r="AC127" s="396"/>
      <c r="AD127" s="396"/>
      <c r="AE127" s="396"/>
      <c r="AF127" s="396"/>
      <c r="AH127" s="396"/>
      <c r="AI127" s="396"/>
      <c r="AJ127" s="396"/>
      <c r="AK127" s="396"/>
      <c r="AL127" s="396"/>
      <c r="AM127" s="396"/>
    </row>
    <row r="128" spans="1:39" ht="30" customHeight="1" x14ac:dyDescent="0.25">
      <c r="A128" s="966"/>
      <c r="B128" s="985"/>
      <c r="C128" s="394"/>
      <c r="D128" s="395"/>
      <c r="E128" s="395"/>
      <c r="F128" s="396"/>
      <c r="G128" s="396"/>
      <c r="H128" s="396"/>
      <c r="I128" s="396"/>
      <c r="J128" s="396"/>
      <c r="K128" s="396"/>
      <c r="M128" s="396"/>
      <c r="N128" s="396"/>
      <c r="O128" s="396"/>
      <c r="P128" s="396"/>
      <c r="Q128" s="396"/>
      <c r="R128" s="396"/>
      <c r="T128" s="396"/>
      <c r="U128" s="396"/>
      <c r="V128" s="396"/>
      <c r="W128" s="396"/>
      <c r="X128" s="396"/>
      <c r="Y128" s="396"/>
      <c r="AA128" s="396"/>
      <c r="AB128" s="396"/>
      <c r="AC128" s="396"/>
      <c r="AD128" s="396"/>
      <c r="AE128" s="396"/>
      <c r="AF128" s="396"/>
      <c r="AH128" s="396"/>
      <c r="AI128" s="396"/>
      <c r="AJ128" s="396"/>
      <c r="AK128" s="396"/>
      <c r="AL128" s="396"/>
      <c r="AM128" s="396"/>
    </row>
    <row r="129" spans="1:39" ht="30" customHeight="1" x14ac:dyDescent="0.25">
      <c r="A129" s="966">
        <v>6.01</v>
      </c>
      <c r="B129" s="979" t="s">
        <v>1864</v>
      </c>
      <c r="C129" s="394"/>
      <c r="D129" s="395"/>
      <c r="E129" s="395"/>
      <c r="F129" s="396"/>
      <c r="G129" s="396"/>
      <c r="H129" s="396"/>
      <c r="I129" s="396"/>
      <c r="J129" s="396"/>
      <c r="K129" s="396"/>
      <c r="M129" s="396"/>
      <c r="N129" s="396"/>
      <c r="O129" s="396"/>
      <c r="P129" s="396"/>
      <c r="Q129" s="396"/>
      <c r="R129" s="396"/>
      <c r="T129" s="396"/>
      <c r="U129" s="396"/>
      <c r="V129" s="396"/>
      <c r="W129" s="396"/>
      <c r="X129" s="396"/>
      <c r="Y129" s="396"/>
      <c r="AA129" s="396"/>
      <c r="AB129" s="396"/>
      <c r="AC129" s="396"/>
      <c r="AD129" s="396"/>
      <c r="AE129" s="396"/>
      <c r="AF129" s="396"/>
      <c r="AH129" s="396"/>
      <c r="AI129" s="396"/>
      <c r="AJ129" s="396"/>
      <c r="AK129" s="396"/>
      <c r="AL129" s="396"/>
      <c r="AM129" s="396"/>
    </row>
    <row r="130" spans="1:39" ht="30" customHeight="1" x14ac:dyDescent="0.25">
      <c r="A130" s="966" t="s">
        <v>507</v>
      </c>
      <c r="B130" s="979" t="s">
        <v>410</v>
      </c>
      <c r="C130" s="394"/>
      <c r="D130" s="395"/>
      <c r="E130" s="395"/>
      <c r="F130" s="396"/>
      <c r="G130" s="396"/>
      <c r="H130" s="396"/>
      <c r="I130" s="396"/>
      <c r="J130" s="396"/>
      <c r="K130" s="396"/>
      <c r="M130" s="396"/>
      <c r="N130" s="396"/>
      <c r="O130" s="396"/>
      <c r="P130" s="396"/>
      <c r="Q130" s="396"/>
      <c r="R130" s="396"/>
      <c r="T130" s="396"/>
      <c r="U130" s="396"/>
      <c r="V130" s="396"/>
      <c r="W130" s="396"/>
      <c r="X130" s="396"/>
      <c r="Y130" s="396"/>
      <c r="AA130" s="396"/>
      <c r="AB130" s="396"/>
      <c r="AC130" s="396"/>
      <c r="AD130" s="396"/>
      <c r="AE130" s="396"/>
      <c r="AF130" s="396"/>
      <c r="AH130" s="396"/>
      <c r="AI130" s="396"/>
      <c r="AJ130" s="396"/>
      <c r="AK130" s="396"/>
      <c r="AL130" s="396"/>
      <c r="AM130" s="396"/>
    </row>
    <row r="131" spans="1:39" ht="30" customHeight="1" x14ac:dyDescent="0.25">
      <c r="A131" s="966">
        <v>6.02</v>
      </c>
      <c r="B131" s="979" t="s">
        <v>411</v>
      </c>
      <c r="C131" s="394"/>
      <c r="D131" s="395"/>
      <c r="E131" s="395"/>
      <c r="F131" s="396"/>
      <c r="G131" s="396"/>
      <c r="H131" s="396"/>
      <c r="I131" s="396"/>
      <c r="J131" s="396"/>
      <c r="K131" s="396"/>
      <c r="M131" s="396"/>
      <c r="N131" s="396"/>
      <c r="O131" s="396"/>
      <c r="P131" s="396"/>
      <c r="Q131" s="396"/>
      <c r="R131" s="396"/>
      <c r="T131" s="396"/>
      <c r="U131" s="396"/>
      <c r="V131" s="396"/>
      <c r="W131" s="396"/>
      <c r="X131" s="396"/>
      <c r="Y131" s="396"/>
      <c r="AA131" s="396"/>
      <c r="AB131" s="396"/>
      <c r="AC131" s="396"/>
      <c r="AD131" s="396"/>
      <c r="AE131" s="396"/>
      <c r="AF131" s="396"/>
      <c r="AH131" s="396"/>
      <c r="AI131" s="396"/>
      <c r="AJ131" s="396"/>
      <c r="AK131" s="396"/>
      <c r="AL131" s="396"/>
      <c r="AM131" s="396"/>
    </row>
    <row r="132" spans="1:39" ht="30" customHeight="1" x14ac:dyDescent="0.25">
      <c r="A132" s="966">
        <v>6.03</v>
      </c>
      <c r="B132" s="979" t="s">
        <v>2106</v>
      </c>
      <c r="C132" s="394"/>
      <c r="D132" s="395"/>
      <c r="E132" s="395"/>
      <c r="F132" s="396"/>
      <c r="G132" s="396"/>
      <c r="H132" s="396"/>
      <c r="I132" s="396"/>
      <c r="J132" s="396"/>
      <c r="K132" s="396"/>
      <c r="M132" s="396"/>
      <c r="N132" s="396"/>
      <c r="O132" s="396"/>
      <c r="P132" s="396"/>
      <c r="Q132" s="396"/>
      <c r="R132" s="396"/>
      <c r="T132" s="396"/>
      <c r="U132" s="396"/>
      <c r="V132" s="396"/>
      <c r="W132" s="396"/>
      <c r="X132" s="396"/>
      <c r="Y132" s="396"/>
      <c r="AA132" s="396"/>
      <c r="AB132" s="396"/>
      <c r="AC132" s="396"/>
      <c r="AD132" s="396"/>
      <c r="AE132" s="396"/>
      <c r="AF132" s="396"/>
      <c r="AH132" s="396"/>
      <c r="AI132" s="396"/>
      <c r="AJ132" s="396"/>
      <c r="AK132" s="396"/>
      <c r="AL132" s="396"/>
      <c r="AM132" s="396"/>
    </row>
    <row r="133" spans="1:39" ht="30" customHeight="1" x14ac:dyDescent="0.25">
      <c r="A133" s="966" t="s">
        <v>508</v>
      </c>
      <c r="B133" s="979" t="s">
        <v>148</v>
      </c>
      <c r="C133" s="394"/>
      <c r="D133" s="395"/>
      <c r="E133" s="395"/>
      <c r="F133" s="396"/>
      <c r="G133" s="396"/>
      <c r="H133" s="396"/>
      <c r="I133" s="396"/>
      <c r="J133" s="396"/>
      <c r="K133" s="396"/>
      <c r="M133" s="396"/>
      <c r="N133" s="396"/>
      <c r="O133" s="396"/>
      <c r="P133" s="396"/>
      <c r="Q133" s="396"/>
      <c r="R133" s="396"/>
      <c r="T133" s="396"/>
      <c r="U133" s="396"/>
      <c r="V133" s="396"/>
      <c r="W133" s="396"/>
      <c r="X133" s="396"/>
      <c r="Y133" s="396"/>
      <c r="AA133" s="396"/>
      <c r="AB133" s="396"/>
      <c r="AC133" s="396"/>
      <c r="AD133" s="396"/>
      <c r="AE133" s="396"/>
      <c r="AF133" s="396"/>
      <c r="AH133" s="396"/>
      <c r="AI133" s="396"/>
      <c r="AJ133" s="396"/>
      <c r="AK133" s="396"/>
      <c r="AL133" s="396"/>
      <c r="AM133" s="396"/>
    </row>
    <row r="134" spans="1:39" ht="30" customHeight="1" x14ac:dyDescent="0.25">
      <c r="A134" s="966">
        <v>6.04</v>
      </c>
      <c r="B134" s="979" t="s">
        <v>306</v>
      </c>
      <c r="C134" s="394"/>
      <c r="D134" s="395"/>
      <c r="E134" s="395"/>
      <c r="F134" s="396"/>
      <c r="G134" s="396"/>
      <c r="H134" s="396"/>
      <c r="I134" s="396"/>
      <c r="J134" s="396"/>
      <c r="K134" s="396"/>
      <c r="M134" s="396"/>
      <c r="N134" s="396"/>
      <c r="O134" s="396"/>
      <c r="P134" s="396"/>
      <c r="Q134" s="396"/>
      <c r="R134" s="396"/>
      <c r="T134" s="396"/>
      <c r="U134" s="396"/>
      <c r="V134" s="396"/>
      <c r="W134" s="396"/>
      <c r="X134" s="396"/>
      <c r="Y134" s="396"/>
      <c r="AA134" s="396"/>
      <c r="AB134" s="396"/>
      <c r="AC134" s="396"/>
      <c r="AD134" s="396"/>
      <c r="AE134" s="396"/>
      <c r="AF134" s="396"/>
      <c r="AH134" s="396"/>
      <c r="AI134" s="396"/>
      <c r="AJ134" s="396"/>
      <c r="AK134" s="396"/>
      <c r="AL134" s="396"/>
      <c r="AM134" s="396"/>
    </row>
    <row r="135" spans="1:39" ht="30" customHeight="1" x14ac:dyDescent="0.25">
      <c r="A135" s="966" t="s">
        <v>509</v>
      </c>
      <c r="B135" s="979" t="s">
        <v>305</v>
      </c>
      <c r="C135" s="394"/>
      <c r="D135" s="395"/>
      <c r="E135" s="395"/>
      <c r="F135" s="396"/>
      <c r="G135" s="396"/>
      <c r="H135" s="396"/>
      <c r="I135" s="396"/>
      <c r="J135" s="396"/>
      <c r="K135" s="396"/>
      <c r="M135" s="396"/>
      <c r="N135" s="396"/>
      <c r="O135" s="396"/>
      <c r="P135" s="396"/>
      <c r="Q135" s="396"/>
      <c r="R135" s="396"/>
      <c r="T135" s="396"/>
      <c r="U135" s="396"/>
      <c r="V135" s="396"/>
      <c r="W135" s="396"/>
      <c r="X135" s="396"/>
      <c r="Y135" s="396"/>
      <c r="AA135" s="396"/>
      <c r="AB135" s="396"/>
      <c r="AC135" s="396"/>
      <c r="AD135" s="396"/>
      <c r="AE135" s="396"/>
      <c r="AF135" s="396"/>
      <c r="AH135" s="396"/>
      <c r="AI135" s="396"/>
      <c r="AJ135" s="396"/>
      <c r="AK135" s="396"/>
      <c r="AL135" s="396"/>
      <c r="AM135" s="396"/>
    </row>
    <row r="136" spans="1:39" ht="30" customHeight="1" x14ac:dyDescent="0.25">
      <c r="A136" s="966"/>
      <c r="B136" s="985"/>
      <c r="C136" s="394"/>
      <c r="D136" s="395"/>
      <c r="E136" s="395"/>
      <c r="F136" s="396"/>
      <c r="G136" s="396"/>
      <c r="H136" s="396"/>
      <c r="I136" s="396"/>
      <c r="J136" s="396"/>
      <c r="K136" s="396"/>
      <c r="M136" s="396"/>
      <c r="N136" s="396"/>
      <c r="O136" s="396"/>
      <c r="P136" s="396"/>
      <c r="Q136" s="396"/>
      <c r="R136" s="396"/>
      <c r="T136" s="396"/>
      <c r="U136" s="396"/>
      <c r="V136" s="396"/>
      <c r="W136" s="396"/>
      <c r="X136" s="396"/>
      <c r="Y136" s="396"/>
      <c r="AA136" s="396"/>
      <c r="AB136" s="396"/>
      <c r="AC136" s="396"/>
      <c r="AD136" s="396"/>
      <c r="AE136" s="396"/>
      <c r="AF136" s="396"/>
      <c r="AH136" s="396"/>
      <c r="AI136" s="396"/>
      <c r="AJ136" s="396"/>
      <c r="AK136" s="396"/>
      <c r="AL136" s="396"/>
      <c r="AM136" s="396"/>
    </row>
    <row r="137" spans="1:39" ht="30" customHeight="1" x14ac:dyDescent="0.25">
      <c r="A137" s="948">
        <v>7</v>
      </c>
      <c r="B137" s="949"/>
      <c r="C137" s="394"/>
      <c r="D137" s="395"/>
      <c r="E137" s="395"/>
      <c r="F137" s="396"/>
      <c r="G137" s="396"/>
      <c r="H137" s="396"/>
      <c r="I137" s="396"/>
      <c r="J137" s="396"/>
      <c r="K137" s="396"/>
      <c r="M137" s="396"/>
      <c r="N137" s="396"/>
      <c r="O137" s="396"/>
      <c r="P137" s="396"/>
      <c r="Q137" s="396"/>
      <c r="R137" s="396"/>
      <c r="T137" s="396"/>
      <c r="U137" s="396"/>
      <c r="V137" s="396"/>
      <c r="W137" s="396"/>
      <c r="X137" s="396"/>
      <c r="Y137" s="396"/>
      <c r="AA137" s="396"/>
      <c r="AB137" s="396"/>
      <c r="AC137" s="396"/>
      <c r="AD137" s="396"/>
      <c r="AE137" s="396"/>
      <c r="AF137" s="396"/>
      <c r="AH137" s="396"/>
      <c r="AI137" s="396"/>
      <c r="AJ137" s="396"/>
      <c r="AK137" s="396"/>
      <c r="AL137" s="396"/>
      <c r="AM137" s="396"/>
    </row>
    <row r="138" spans="1:39" ht="30" customHeight="1" x14ac:dyDescent="0.25">
      <c r="A138" s="966"/>
      <c r="B138" s="992"/>
      <c r="C138" s="394"/>
      <c r="D138" s="395"/>
      <c r="E138" s="395"/>
      <c r="F138" s="396"/>
      <c r="G138" s="396"/>
      <c r="H138" s="396"/>
      <c r="I138" s="396"/>
      <c r="J138" s="396"/>
      <c r="K138" s="396"/>
      <c r="M138" s="396"/>
      <c r="N138" s="396"/>
      <c r="O138" s="396"/>
      <c r="P138" s="396"/>
      <c r="Q138" s="396"/>
      <c r="R138" s="396"/>
      <c r="T138" s="396"/>
      <c r="U138" s="396"/>
      <c r="V138" s="396"/>
      <c r="W138" s="396"/>
      <c r="X138" s="396"/>
      <c r="Y138" s="396"/>
      <c r="AA138" s="396"/>
      <c r="AB138" s="396"/>
      <c r="AC138" s="396"/>
      <c r="AD138" s="396"/>
      <c r="AE138" s="396"/>
      <c r="AF138" s="396"/>
      <c r="AH138" s="396"/>
      <c r="AI138" s="396"/>
      <c r="AJ138" s="396"/>
      <c r="AK138" s="396"/>
      <c r="AL138" s="396"/>
      <c r="AM138" s="396"/>
    </row>
    <row r="139" spans="1:39" ht="30" customHeight="1" x14ac:dyDescent="0.25">
      <c r="A139" s="966"/>
      <c r="B139" s="975" t="s">
        <v>365</v>
      </c>
      <c r="C139" s="394"/>
      <c r="D139" s="395"/>
      <c r="E139" s="395"/>
      <c r="F139" s="396"/>
      <c r="G139" s="396"/>
      <c r="H139" s="396"/>
      <c r="I139" s="396"/>
      <c r="J139" s="396"/>
      <c r="K139" s="396"/>
      <c r="M139" s="396"/>
      <c r="N139" s="396"/>
      <c r="O139" s="396"/>
      <c r="P139" s="396"/>
      <c r="Q139" s="396"/>
      <c r="R139" s="396"/>
      <c r="T139" s="396"/>
      <c r="U139" s="396"/>
      <c r="V139" s="396"/>
      <c r="W139" s="396"/>
      <c r="X139" s="396"/>
      <c r="Y139" s="396"/>
      <c r="AA139" s="396"/>
      <c r="AB139" s="396"/>
      <c r="AC139" s="396"/>
      <c r="AD139" s="396"/>
      <c r="AE139" s="396"/>
      <c r="AF139" s="396"/>
      <c r="AH139" s="396"/>
      <c r="AI139" s="396"/>
      <c r="AJ139" s="396"/>
      <c r="AK139" s="396"/>
      <c r="AL139" s="396"/>
      <c r="AM139" s="396"/>
    </row>
    <row r="140" spans="1:39" ht="30" customHeight="1" x14ac:dyDescent="0.25">
      <c r="A140" s="966">
        <v>7.01</v>
      </c>
      <c r="B140" s="974" t="s">
        <v>107</v>
      </c>
      <c r="C140" s="394"/>
      <c r="D140" s="395"/>
      <c r="E140" s="395"/>
      <c r="F140" s="396"/>
      <c r="G140" s="396"/>
      <c r="H140" s="396"/>
      <c r="I140" s="396"/>
      <c r="J140" s="396"/>
      <c r="K140" s="396"/>
      <c r="M140" s="396"/>
      <c r="N140" s="396"/>
      <c r="O140" s="396"/>
      <c r="P140" s="396"/>
      <c r="Q140" s="396"/>
      <c r="R140" s="396"/>
      <c r="T140" s="396"/>
      <c r="U140" s="396"/>
      <c r="V140" s="396"/>
      <c r="W140" s="396"/>
      <c r="X140" s="396"/>
      <c r="Y140" s="396"/>
      <c r="AA140" s="396"/>
      <c r="AB140" s="396"/>
      <c r="AC140" s="396"/>
      <c r="AD140" s="396"/>
      <c r="AE140" s="396"/>
      <c r="AF140" s="396"/>
      <c r="AH140" s="396"/>
      <c r="AI140" s="396"/>
      <c r="AJ140" s="396"/>
      <c r="AK140" s="396"/>
      <c r="AL140" s="396"/>
      <c r="AM140" s="396"/>
    </row>
    <row r="141" spans="1:39" ht="30" customHeight="1" x14ac:dyDescent="0.25">
      <c r="A141" s="966">
        <v>7.02</v>
      </c>
      <c r="B141" s="974" t="s">
        <v>110</v>
      </c>
      <c r="C141" s="394"/>
      <c r="D141" s="395"/>
      <c r="E141" s="395"/>
      <c r="F141" s="396"/>
      <c r="G141" s="396"/>
      <c r="H141" s="396"/>
      <c r="I141" s="396"/>
      <c r="J141" s="396"/>
      <c r="K141" s="396"/>
      <c r="M141" s="396"/>
      <c r="N141" s="396"/>
      <c r="O141" s="396"/>
      <c r="P141" s="396"/>
      <c r="Q141" s="396"/>
      <c r="R141" s="396"/>
      <c r="T141" s="396"/>
      <c r="U141" s="396"/>
      <c r="V141" s="396"/>
      <c r="W141" s="396"/>
      <c r="X141" s="396"/>
      <c r="Y141" s="396"/>
      <c r="AA141" s="396"/>
      <c r="AB141" s="396"/>
      <c r="AC141" s="396"/>
      <c r="AD141" s="396"/>
      <c r="AE141" s="396"/>
      <c r="AF141" s="396"/>
      <c r="AH141" s="396"/>
      <c r="AI141" s="396"/>
      <c r="AJ141" s="396"/>
      <c r="AK141" s="396"/>
      <c r="AL141" s="396"/>
      <c r="AM141" s="396"/>
    </row>
    <row r="142" spans="1:39" ht="30" customHeight="1" x14ac:dyDescent="0.25">
      <c r="A142" s="966">
        <v>7.03</v>
      </c>
      <c r="B142" s="972" t="s">
        <v>2026</v>
      </c>
      <c r="C142" s="394"/>
      <c r="D142" s="395"/>
      <c r="E142" s="395"/>
      <c r="F142" s="396"/>
      <c r="G142" s="396"/>
      <c r="H142" s="396"/>
      <c r="I142" s="396"/>
      <c r="J142" s="396"/>
      <c r="K142" s="396"/>
      <c r="M142" s="396"/>
      <c r="N142" s="396"/>
      <c r="O142" s="396"/>
      <c r="P142" s="396"/>
      <c r="Q142" s="396"/>
      <c r="R142" s="396"/>
      <c r="T142" s="396"/>
      <c r="U142" s="396"/>
      <c r="V142" s="396"/>
      <c r="W142" s="396"/>
      <c r="X142" s="396"/>
      <c r="Y142" s="396"/>
      <c r="AA142" s="396"/>
      <c r="AB142" s="396"/>
      <c r="AC142" s="396"/>
      <c r="AD142" s="396"/>
      <c r="AE142" s="396"/>
      <c r="AF142" s="396"/>
      <c r="AH142" s="396"/>
      <c r="AI142" s="396"/>
      <c r="AJ142" s="396"/>
      <c r="AK142" s="396"/>
      <c r="AL142" s="396"/>
      <c r="AM142" s="396"/>
    </row>
    <row r="143" spans="1:39" ht="30" customHeight="1" x14ac:dyDescent="0.25">
      <c r="A143" s="969"/>
      <c r="B143" s="970"/>
      <c r="C143" s="394"/>
      <c r="D143" s="395"/>
      <c r="E143" s="395"/>
      <c r="F143" s="396"/>
      <c r="G143" s="396"/>
      <c r="H143" s="396"/>
      <c r="I143" s="396"/>
      <c r="J143" s="396"/>
      <c r="K143" s="396"/>
      <c r="M143" s="396"/>
      <c r="N143" s="396"/>
      <c r="O143" s="396"/>
      <c r="P143" s="396"/>
      <c r="Q143" s="396"/>
      <c r="R143" s="396"/>
      <c r="T143" s="396"/>
      <c r="U143" s="396"/>
      <c r="V143" s="396"/>
      <c r="W143" s="396"/>
      <c r="X143" s="396"/>
      <c r="Y143" s="396"/>
      <c r="AA143" s="396"/>
      <c r="AB143" s="396"/>
      <c r="AC143" s="396"/>
      <c r="AD143" s="396"/>
      <c r="AE143" s="396"/>
      <c r="AF143" s="396"/>
      <c r="AH143" s="396"/>
      <c r="AI143" s="396"/>
      <c r="AJ143" s="396"/>
      <c r="AK143" s="396"/>
      <c r="AL143" s="396"/>
      <c r="AM143" s="396"/>
    </row>
    <row r="144" spans="1:39" ht="30" customHeight="1" x14ac:dyDescent="0.25">
      <c r="A144" s="966" t="s">
        <v>2036</v>
      </c>
      <c r="B144" s="972"/>
      <c r="C144" s="394"/>
      <c r="D144" s="395"/>
      <c r="E144" s="395"/>
      <c r="F144" s="396"/>
      <c r="G144" s="396"/>
      <c r="H144" s="396"/>
      <c r="I144" s="396"/>
      <c r="J144" s="396"/>
      <c r="K144" s="396"/>
      <c r="M144" s="396"/>
      <c r="N144" s="396"/>
      <c r="O144" s="396"/>
      <c r="P144" s="396"/>
      <c r="Q144" s="396"/>
      <c r="R144" s="396"/>
      <c r="T144" s="396"/>
      <c r="U144" s="396"/>
      <c r="V144" s="396"/>
      <c r="W144" s="396"/>
      <c r="X144" s="396"/>
      <c r="Y144" s="396"/>
      <c r="AA144" s="396"/>
      <c r="AB144" s="396"/>
      <c r="AC144" s="396"/>
      <c r="AD144" s="396"/>
      <c r="AE144" s="396"/>
      <c r="AF144" s="396"/>
      <c r="AH144" s="396"/>
      <c r="AI144" s="396"/>
      <c r="AJ144" s="396"/>
      <c r="AK144" s="396"/>
      <c r="AL144" s="396"/>
      <c r="AM144" s="396"/>
    </row>
    <row r="145" spans="1:39" ht="30" customHeight="1" x14ac:dyDescent="0.25">
      <c r="A145" s="966" t="s">
        <v>2102</v>
      </c>
      <c r="B145" s="972"/>
      <c r="C145" s="394"/>
      <c r="D145" s="395"/>
      <c r="E145" s="395"/>
      <c r="F145" s="396"/>
      <c r="G145" s="396"/>
      <c r="H145" s="396"/>
      <c r="I145" s="396"/>
      <c r="J145" s="396"/>
      <c r="K145" s="396"/>
      <c r="M145" s="396"/>
      <c r="N145" s="396"/>
      <c r="O145" s="396"/>
      <c r="P145" s="396"/>
      <c r="Q145" s="396"/>
      <c r="R145" s="396"/>
      <c r="T145" s="396"/>
      <c r="U145" s="396"/>
      <c r="V145" s="396"/>
      <c r="W145" s="396"/>
      <c r="X145" s="396"/>
      <c r="Y145" s="396"/>
      <c r="AA145" s="396"/>
      <c r="AB145" s="396"/>
      <c r="AC145" s="396"/>
      <c r="AD145" s="396"/>
      <c r="AE145" s="396"/>
      <c r="AF145" s="396"/>
      <c r="AH145" s="396"/>
      <c r="AI145" s="396"/>
      <c r="AJ145" s="396"/>
      <c r="AK145" s="396"/>
      <c r="AL145" s="396"/>
      <c r="AM145" s="396"/>
    </row>
    <row r="146" spans="1:39" ht="30" customHeight="1" x14ac:dyDescent="0.25">
      <c r="A146" s="966" t="s">
        <v>2103</v>
      </c>
      <c r="B146" s="972"/>
      <c r="C146" s="394"/>
      <c r="D146" s="395"/>
      <c r="E146" s="395"/>
      <c r="F146" s="396"/>
      <c r="G146" s="396"/>
      <c r="H146" s="396"/>
      <c r="I146" s="396"/>
      <c r="J146" s="396"/>
      <c r="K146" s="396"/>
      <c r="M146" s="396"/>
      <c r="N146" s="396"/>
      <c r="O146" s="396"/>
      <c r="P146" s="396"/>
      <c r="Q146" s="396"/>
      <c r="R146" s="396"/>
      <c r="T146" s="396"/>
      <c r="U146" s="396"/>
      <c r="V146" s="396"/>
      <c r="W146" s="396"/>
      <c r="X146" s="396"/>
      <c r="Y146" s="396"/>
      <c r="AA146" s="396"/>
      <c r="AB146" s="396"/>
      <c r="AC146" s="396"/>
      <c r="AD146" s="396"/>
      <c r="AE146" s="396"/>
      <c r="AF146" s="396"/>
      <c r="AH146" s="396"/>
      <c r="AI146" s="396"/>
      <c r="AJ146" s="396"/>
      <c r="AK146" s="396"/>
      <c r="AL146" s="396"/>
      <c r="AM146" s="396"/>
    </row>
    <row r="147" spans="1:39" ht="30" customHeight="1" x14ac:dyDescent="0.25">
      <c r="A147" s="966"/>
      <c r="B147" s="984"/>
      <c r="C147" s="394"/>
      <c r="D147" s="395"/>
      <c r="E147" s="395"/>
      <c r="F147" s="396"/>
      <c r="G147" s="396"/>
      <c r="H147" s="396"/>
      <c r="I147" s="396"/>
      <c r="J147" s="396"/>
      <c r="K147" s="396"/>
      <c r="M147" s="396"/>
      <c r="N147" s="396"/>
      <c r="O147" s="396"/>
      <c r="P147" s="396"/>
      <c r="Q147" s="396"/>
      <c r="R147" s="396"/>
      <c r="T147" s="396"/>
      <c r="U147" s="396"/>
      <c r="V147" s="396"/>
      <c r="W147" s="396"/>
      <c r="X147" s="396"/>
      <c r="Y147" s="396"/>
      <c r="AA147" s="396"/>
      <c r="AB147" s="396"/>
      <c r="AC147" s="396"/>
      <c r="AD147" s="396"/>
      <c r="AE147" s="396"/>
      <c r="AF147" s="396"/>
      <c r="AH147" s="396"/>
      <c r="AI147" s="396"/>
      <c r="AJ147" s="396"/>
      <c r="AK147" s="396"/>
      <c r="AL147" s="396"/>
      <c r="AM147" s="396"/>
    </row>
    <row r="148" spans="1:39" ht="30" customHeight="1" x14ac:dyDescent="0.25">
      <c r="A148" s="966">
        <v>7.05</v>
      </c>
      <c r="B148" s="972" t="s">
        <v>2107</v>
      </c>
      <c r="C148" s="394"/>
      <c r="D148" s="395"/>
      <c r="E148" s="395"/>
      <c r="F148" s="396"/>
      <c r="G148" s="396"/>
      <c r="H148" s="396"/>
      <c r="I148" s="396"/>
      <c r="J148" s="396"/>
      <c r="K148" s="396"/>
      <c r="M148" s="396"/>
      <c r="N148" s="396"/>
      <c r="O148" s="396"/>
      <c r="P148" s="396"/>
      <c r="Q148" s="396"/>
      <c r="R148" s="396"/>
      <c r="T148" s="396"/>
      <c r="U148" s="396"/>
      <c r="V148" s="396"/>
      <c r="W148" s="396"/>
      <c r="X148" s="396"/>
      <c r="Y148" s="396"/>
      <c r="AA148" s="396"/>
      <c r="AB148" s="396"/>
      <c r="AC148" s="396"/>
      <c r="AD148" s="396"/>
      <c r="AE148" s="396"/>
      <c r="AF148" s="396"/>
      <c r="AH148" s="396"/>
      <c r="AI148" s="396"/>
      <c r="AJ148" s="396"/>
      <c r="AK148" s="396"/>
      <c r="AL148" s="396"/>
      <c r="AM148" s="396"/>
    </row>
    <row r="149" spans="1:39" ht="7.5" customHeight="1" x14ac:dyDescent="0.25">
      <c r="A149" s="966"/>
      <c r="B149" s="170"/>
      <c r="C149" s="394"/>
      <c r="D149" s="395"/>
      <c r="E149" s="395"/>
      <c r="F149" s="396"/>
      <c r="G149" s="396"/>
      <c r="H149" s="396"/>
      <c r="I149" s="396"/>
      <c r="J149" s="396"/>
      <c r="K149" s="396"/>
      <c r="M149" s="396"/>
      <c r="N149" s="396"/>
      <c r="O149" s="396"/>
      <c r="P149" s="396"/>
      <c r="Q149" s="396"/>
      <c r="R149" s="396"/>
      <c r="T149" s="396"/>
      <c r="U149" s="396"/>
      <c r="V149" s="396"/>
      <c r="W149" s="396"/>
      <c r="X149" s="396"/>
      <c r="Y149" s="396"/>
      <c r="AA149" s="396"/>
      <c r="AB149" s="396"/>
      <c r="AC149" s="396"/>
      <c r="AD149" s="396"/>
      <c r="AE149" s="396"/>
      <c r="AF149" s="396"/>
      <c r="AH149" s="396"/>
      <c r="AI149" s="396"/>
      <c r="AJ149" s="396"/>
      <c r="AK149" s="396"/>
      <c r="AL149" s="396"/>
      <c r="AM149" s="396"/>
    </row>
    <row r="150" spans="1:39" ht="30" customHeight="1" x14ac:dyDescent="0.25">
      <c r="A150" s="966">
        <v>7.06</v>
      </c>
      <c r="B150" s="972" t="s">
        <v>362</v>
      </c>
      <c r="C150" s="394"/>
      <c r="D150" s="395"/>
      <c r="E150" s="395"/>
      <c r="F150" s="396"/>
      <c r="G150" s="396"/>
      <c r="H150" s="396"/>
      <c r="I150" s="396"/>
      <c r="J150" s="396"/>
      <c r="K150" s="396"/>
      <c r="M150" s="396"/>
      <c r="N150" s="396"/>
      <c r="O150" s="396"/>
      <c r="P150" s="396"/>
      <c r="Q150" s="396"/>
      <c r="R150" s="396"/>
      <c r="T150" s="396"/>
      <c r="U150" s="396"/>
      <c r="V150" s="396"/>
      <c r="W150" s="396"/>
      <c r="X150" s="396"/>
      <c r="Y150" s="396"/>
      <c r="AA150" s="396"/>
      <c r="AB150" s="396"/>
      <c r="AC150" s="396"/>
      <c r="AD150" s="396"/>
      <c r="AE150" s="396"/>
      <c r="AF150" s="396"/>
      <c r="AH150" s="396"/>
      <c r="AI150" s="396"/>
      <c r="AJ150" s="396"/>
      <c r="AK150" s="396"/>
      <c r="AL150" s="396"/>
      <c r="AM150" s="396"/>
    </row>
    <row r="151" spans="1:39" ht="30" customHeight="1" x14ac:dyDescent="0.25">
      <c r="A151" s="966">
        <v>7.07</v>
      </c>
      <c r="B151" s="972" t="s">
        <v>363</v>
      </c>
      <c r="C151" s="394"/>
      <c r="D151" s="395"/>
      <c r="E151" s="395"/>
      <c r="F151" s="396"/>
      <c r="G151" s="396"/>
      <c r="H151" s="396"/>
      <c r="I151" s="396"/>
      <c r="J151" s="396"/>
      <c r="K151" s="396"/>
      <c r="M151" s="396"/>
      <c r="N151" s="396"/>
      <c r="O151" s="396"/>
      <c r="P151" s="396"/>
      <c r="Q151" s="396"/>
      <c r="R151" s="396"/>
      <c r="T151" s="396"/>
      <c r="U151" s="396"/>
      <c r="V151" s="396"/>
      <c r="W151" s="396"/>
      <c r="X151" s="396"/>
      <c r="Y151" s="396"/>
      <c r="AA151" s="396"/>
      <c r="AB151" s="396"/>
      <c r="AC151" s="396"/>
      <c r="AD151" s="396"/>
      <c r="AE151" s="396"/>
      <c r="AF151" s="396"/>
      <c r="AH151" s="396"/>
      <c r="AI151" s="396"/>
      <c r="AJ151" s="396"/>
      <c r="AK151" s="396"/>
      <c r="AL151" s="396"/>
      <c r="AM151" s="396"/>
    </row>
    <row r="152" spans="1:39" ht="30" customHeight="1" x14ac:dyDescent="0.25">
      <c r="A152" s="170">
        <v>7.08</v>
      </c>
      <c r="B152" s="972" t="s">
        <v>364</v>
      </c>
      <c r="C152" s="394"/>
      <c r="D152" s="395"/>
      <c r="E152" s="395"/>
      <c r="F152" s="396"/>
      <c r="G152" s="396"/>
      <c r="H152" s="396"/>
      <c r="I152" s="396"/>
      <c r="J152" s="396"/>
      <c r="K152" s="396"/>
      <c r="M152" s="396"/>
      <c r="N152" s="396"/>
      <c r="O152" s="396"/>
      <c r="P152" s="396"/>
      <c r="Q152" s="396"/>
      <c r="R152" s="396"/>
      <c r="T152" s="396"/>
      <c r="U152" s="396"/>
      <c r="V152" s="396"/>
      <c r="W152" s="396"/>
      <c r="X152" s="396"/>
      <c r="Y152" s="396"/>
      <c r="AA152" s="396"/>
      <c r="AB152" s="396"/>
      <c r="AC152" s="396"/>
      <c r="AD152" s="396"/>
      <c r="AE152" s="396"/>
      <c r="AF152" s="396"/>
      <c r="AH152" s="396"/>
      <c r="AI152" s="396"/>
      <c r="AJ152" s="396"/>
      <c r="AK152" s="396"/>
      <c r="AL152" s="396"/>
      <c r="AM152" s="396"/>
    </row>
    <row r="153" spans="1:39" ht="30" customHeight="1" x14ac:dyDescent="0.25">
      <c r="A153" s="966"/>
      <c r="B153" s="970"/>
      <c r="C153" s="394"/>
      <c r="D153" s="395"/>
      <c r="E153" s="395"/>
      <c r="F153" s="396"/>
      <c r="G153" s="396"/>
      <c r="H153" s="396"/>
      <c r="I153" s="396"/>
      <c r="J153" s="396"/>
      <c r="K153" s="396"/>
      <c r="M153" s="396"/>
      <c r="N153" s="396"/>
      <c r="O153" s="396"/>
      <c r="P153" s="396"/>
      <c r="Q153" s="396"/>
      <c r="R153" s="396"/>
      <c r="T153" s="396"/>
      <c r="U153" s="396"/>
      <c r="V153" s="396"/>
      <c r="W153" s="396"/>
      <c r="X153" s="396"/>
      <c r="Y153" s="396"/>
      <c r="AA153" s="396"/>
      <c r="AB153" s="396"/>
      <c r="AC153" s="396"/>
      <c r="AD153" s="396"/>
      <c r="AE153" s="396"/>
      <c r="AF153" s="396"/>
      <c r="AH153" s="396"/>
      <c r="AI153" s="396"/>
      <c r="AJ153" s="396"/>
      <c r="AK153" s="396"/>
      <c r="AL153" s="396"/>
      <c r="AM153" s="396"/>
    </row>
    <row r="154" spans="1:39" ht="30" customHeight="1" x14ac:dyDescent="0.25">
      <c r="A154" s="966">
        <v>7.09</v>
      </c>
      <c r="B154" s="972"/>
      <c r="C154" s="394"/>
      <c r="D154" s="395"/>
      <c r="E154" s="395"/>
      <c r="F154" s="396"/>
      <c r="G154" s="396"/>
      <c r="H154" s="396"/>
      <c r="I154" s="396"/>
      <c r="J154" s="396"/>
      <c r="K154" s="396"/>
      <c r="M154" s="396"/>
      <c r="N154" s="396"/>
      <c r="O154" s="396"/>
      <c r="P154" s="396"/>
      <c r="Q154" s="396"/>
      <c r="R154" s="396"/>
      <c r="T154" s="396"/>
      <c r="U154" s="396"/>
      <c r="V154" s="396"/>
      <c r="W154" s="396"/>
      <c r="X154" s="396"/>
      <c r="Y154" s="396"/>
      <c r="AA154" s="396"/>
      <c r="AB154" s="396"/>
      <c r="AC154" s="396"/>
      <c r="AD154" s="396"/>
      <c r="AE154" s="396"/>
      <c r="AF154" s="396"/>
      <c r="AH154" s="396"/>
      <c r="AI154" s="396"/>
      <c r="AJ154" s="396"/>
      <c r="AK154" s="396"/>
      <c r="AL154" s="396"/>
      <c r="AM154" s="396"/>
    </row>
    <row r="155" spans="1:39" ht="30" customHeight="1" x14ac:dyDescent="0.25">
      <c r="A155" s="966">
        <v>7.1</v>
      </c>
      <c r="B155" s="972"/>
      <c r="C155" s="394"/>
      <c r="D155" s="395"/>
      <c r="E155" s="395"/>
      <c r="F155" s="396"/>
      <c r="G155" s="396"/>
      <c r="H155" s="396"/>
      <c r="I155" s="396"/>
      <c r="J155" s="396"/>
      <c r="K155" s="396"/>
      <c r="M155" s="396"/>
      <c r="N155" s="396"/>
      <c r="O155" s="396"/>
      <c r="P155" s="396"/>
      <c r="Q155" s="396"/>
      <c r="R155" s="396"/>
      <c r="T155" s="396"/>
      <c r="U155" s="396"/>
      <c r="V155" s="396"/>
      <c r="W155" s="396"/>
      <c r="X155" s="396"/>
      <c r="Y155" s="396"/>
      <c r="AA155" s="396"/>
      <c r="AB155" s="396"/>
      <c r="AC155" s="396"/>
      <c r="AD155" s="396"/>
      <c r="AE155" s="396"/>
      <c r="AF155" s="396"/>
      <c r="AH155" s="396"/>
      <c r="AI155" s="396"/>
      <c r="AJ155" s="396"/>
      <c r="AK155" s="396"/>
      <c r="AL155" s="396"/>
      <c r="AM155" s="396"/>
    </row>
    <row r="156" spans="1:39" ht="30" customHeight="1" x14ac:dyDescent="0.25">
      <c r="A156" s="966">
        <v>7.1100000000000101</v>
      </c>
      <c r="B156" s="972"/>
      <c r="C156" s="394"/>
      <c r="D156" s="395"/>
      <c r="E156" s="395"/>
      <c r="F156" s="396"/>
      <c r="G156" s="396"/>
      <c r="H156" s="396"/>
      <c r="I156" s="396"/>
      <c r="J156" s="396"/>
      <c r="K156" s="396"/>
      <c r="M156" s="396"/>
      <c r="N156" s="396"/>
      <c r="O156" s="396"/>
      <c r="P156" s="396"/>
      <c r="Q156" s="396"/>
      <c r="R156" s="396"/>
      <c r="T156" s="396"/>
      <c r="U156" s="396"/>
      <c r="V156" s="396"/>
      <c r="W156" s="396"/>
      <c r="X156" s="396"/>
      <c r="Y156" s="396"/>
      <c r="AA156" s="396"/>
      <c r="AB156" s="396"/>
      <c r="AC156" s="396"/>
      <c r="AD156" s="396"/>
      <c r="AE156" s="396"/>
      <c r="AF156" s="396"/>
      <c r="AH156" s="396"/>
      <c r="AI156" s="396"/>
      <c r="AJ156" s="396"/>
      <c r="AK156" s="396"/>
      <c r="AL156" s="396"/>
      <c r="AM156" s="396"/>
    </row>
    <row r="157" spans="1:39" ht="30" customHeight="1" x14ac:dyDescent="0.25">
      <c r="A157" s="966">
        <v>7.12</v>
      </c>
      <c r="B157" s="972"/>
      <c r="C157" s="394"/>
      <c r="D157" s="395"/>
      <c r="E157" s="395"/>
      <c r="F157" s="396"/>
      <c r="G157" s="396"/>
      <c r="H157" s="396"/>
      <c r="I157" s="396"/>
      <c r="J157" s="396"/>
      <c r="K157" s="396"/>
      <c r="M157" s="396"/>
      <c r="N157" s="396"/>
      <c r="O157" s="396"/>
      <c r="P157" s="396"/>
      <c r="Q157" s="396"/>
      <c r="R157" s="396"/>
      <c r="T157" s="396"/>
      <c r="U157" s="396"/>
      <c r="V157" s="396"/>
      <c r="W157" s="396"/>
      <c r="X157" s="396"/>
      <c r="Y157" s="396"/>
      <c r="AA157" s="396"/>
      <c r="AB157" s="396"/>
      <c r="AC157" s="396"/>
      <c r="AD157" s="396"/>
      <c r="AE157" s="396"/>
      <c r="AF157" s="396"/>
      <c r="AH157" s="396"/>
      <c r="AI157" s="396"/>
      <c r="AJ157" s="396"/>
      <c r="AK157" s="396"/>
      <c r="AL157" s="396"/>
      <c r="AM157" s="396"/>
    </row>
    <row r="158" spans="1:39" ht="30" customHeight="1" x14ac:dyDescent="0.25">
      <c r="A158" s="966"/>
      <c r="B158" s="992"/>
      <c r="C158" s="394"/>
      <c r="D158" s="395"/>
      <c r="E158" s="395"/>
      <c r="F158" s="396"/>
      <c r="G158" s="396"/>
      <c r="H158" s="396"/>
      <c r="I158" s="396"/>
      <c r="J158" s="396"/>
      <c r="K158" s="396"/>
      <c r="M158" s="396"/>
      <c r="N158" s="396"/>
      <c r="O158" s="396"/>
      <c r="P158" s="396"/>
      <c r="Q158" s="396"/>
      <c r="R158" s="396"/>
      <c r="T158" s="396"/>
      <c r="U158" s="396"/>
      <c r="V158" s="396"/>
      <c r="W158" s="396"/>
      <c r="X158" s="396"/>
      <c r="Y158" s="396"/>
      <c r="AA158" s="396"/>
      <c r="AB158" s="396"/>
      <c r="AC158" s="396"/>
      <c r="AD158" s="396"/>
      <c r="AE158" s="396"/>
      <c r="AF158" s="396"/>
      <c r="AH158" s="396"/>
      <c r="AI158" s="396"/>
      <c r="AJ158" s="396"/>
      <c r="AK158" s="396"/>
      <c r="AL158" s="396"/>
      <c r="AM158" s="396"/>
    </row>
    <row r="159" spans="1:39" ht="30" customHeight="1" x14ac:dyDescent="0.25">
      <c r="A159" s="966"/>
      <c r="B159" s="984"/>
      <c r="C159" s="394"/>
      <c r="D159" s="395"/>
      <c r="E159" s="395"/>
      <c r="F159" s="396"/>
      <c r="G159" s="396"/>
      <c r="H159" s="396"/>
      <c r="I159" s="396"/>
      <c r="J159" s="396"/>
      <c r="K159" s="396"/>
      <c r="M159" s="396"/>
      <c r="N159" s="396"/>
      <c r="O159" s="396"/>
      <c r="P159" s="396"/>
      <c r="Q159" s="396"/>
      <c r="R159" s="396"/>
      <c r="T159" s="396"/>
      <c r="U159" s="396"/>
      <c r="V159" s="396"/>
      <c r="W159" s="396"/>
      <c r="X159" s="396"/>
      <c r="Y159" s="396"/>
      <c r="AA159" s="396"/>
      <c r="AB159" s="396"/>
      <c r="AC159" s="396"/>
      <c r="AD159" s="396"/>
      <c r="AE159" s="396"/>
      <c r="AF159" s="396"/>
      <c r="AH159" s="396"/>
      <c r="AI159" s="396"/>
      <c r="AJ159" s="396"/>
      <c r="AK159" s="396"/>
      <c r="AL159" s="396"/>
      <c r="AM159" s="396"/>
    </row>
    <row r="160" spans="1:39" ht="30" customHeight="1" x14ac:dyDescent="0.25">
      <c r="A160" s="966"/>
      <c r="B160" s="984"/>
      <c r="C160" s="394"/>
      <c r="D160" s="395"/>
      <c r="E160" s="395"/>
      <c r="F160" s="396"/>
      <c r="G160" s="396"/>
      <c r="H160" s="396"/>
      <c r="I160" s="396"/>
      <c r="J160" s="396"/>
      <c r="K160" s="396"/>
      <c r="M160" s="396"/>
      <c r="N160" s="396"/>
      <c r="O160" s="396"/>
      <c r="P160" s="396"/>
      <c r="Q160" s="396"/>
      <c r="R160" s="396"/>
      <c r="T160" s="396"/>
      <c r="U160" s="396"/>
      <c r="V160" s="396"/>
      <c r="W160" s="396"/>
      <c r="X160" s="396"/>
      <c r="Y160" s="396"/>
      <c r="AA160" s="396"/>
      <c r="AB160" s="396"/>
      <c r="AC160" s="396"/>
      <c r="AD160" s="396"/>
      <c r="AE160" s="396"/>
      <c r="AF160" s="396"/>
      <c r="AH160" s="396"/>
      <c r="AI160" s="396"/>
      <c r="AJ160" s="396"/>
      <c r="AK160" s="396"/>
      <c r="AL160" s="396"/>
      <c r="AM160" s="396"/>
    </row>
    <row r="161" spans="1:39" ht="30" customHeight="1" x14ac:dyDescent="0.25">
      <c r="A161" s="966"/>
      <c r="B161" s="992"/>
      <c r="C161" s="394"/>
      <c r="D161" s="395"/>
      <c r="E161" s="395"/>
      <c r="F161" s="396"/>
      <c r="G161" s="396"/>
      <c r="H161" s="396"/>
      <c r="I161" s="396"/>
      <c r="J161" s="396"/>
      <c r="K161" s="396"/>
      <c r="M161" s="396"/>
      <c r="N161" s="396"/>
      <c r="O161" s="396"/>
      <c r="P161" s="396"/>
      <c r="Q161" s="396"/>
      <c r="R161" s="396"/>
      <c r="T161" s="396"/>
      <c r="U161" s="396"/>
      <c r="V161" s="396"/>
      <c r="W161" s="396"/>
      <c r="X161" s="396"/>
      <c r="Y161" s="396"/>
      <c r="AA161" s="396"/>
      <c r="AB161" s="396"/>
      <c r="AC161" s="396"/>
      <c r="AD161" s="396"/>
      <c r="AE161" s="396"/>
      <c r="AF161" s="396"/>
      <c r="AH161" s="396"/>
      <c r="AI161" s="396"/>
      <c r="AJ161" s="396"/>
      <c r="AK161" s="396"/>
      <c r="AL161" s="396"/>
      <c r="AM161" s="396"/>
    </row>
    <row r="162" spans="1:39" ht="30" customHeight="1" x14ac:dyDescent="0.25">
      <c r="A162" s="966"/>
      <c r="B162" s="179"/>
      <c r="C162" s="629"/>
      <c r="D162" s="395"/>
      <c r="E162" s="395"/>
      <c r="F162" s="396"/>
      <c r="G162" s="396"/>
      <c r="H162" s="396"/>
      <c r="I162" s="396"/>
      <c r="J162" s="396"/>
      <c r="K162" s="396"/>
      <c r="M162" s="396"/>
      <c r="N162" s="396"/>
      <c r="O162" s="396"/>
      <c r="P162" s="396"/>
      <c r="Q162" s="396"/>
      <c r="R162" s="396"/>
      <c r="T162" s="396"/>
      <c r="U162" s="396"/>
      <c r="V162" s="396"/>
      <c r="W162" s="396"/>
      <c r="X162" s="396"/>
      <c r="Y162" s="396"/>
      <c r="AA162" s="396"/>
      <c r="AB162" s="396"/>
      <c r="AC162" s="396"/>
      <c r="AD162" s="396"/>
      <c r="AE162" s="396"/>
      <c r="AF162" s="396"/>
      <c r="AH162" s="396"/>
      <c r="AI162" s="396"/>
      <c r="AJ162" s="396"/>
      <c r="AK162" s="396"/>
      <c r="AL162" s="396"/>
      <c r="AM162" s="396"/>
    </row>
    <row r="163" spans="1:39" ht="30" customHeight="1" x14ac:dyDescent="0.25">
      <c r="A163" s="966">
        <v>7.13</v>
      </c>
      <c r="B163" s="993"/>
      <c r="C163" s="629"/>
      <c r="D163" s="395"/>
      <c r="E163" s="395"/>
      <c r="F163" s="396"/>
      <c r="G163" s="396"/>
      <c r="H163" s="396"/>
      <c r="I163" s="396"/>
      <c r="J163" s="396"/>
      <c r="K163" s="396"/>
      <c r="M163" s="396"/>
      <c r="N163" s="396"/>
      <c r="O163" s="396"/>
      <c r="P163" s="396"/>
      <c r="Q163" s="396"/>
      <c r="R163" s="396"/>
      <c r="T163" s="396"/>
      <c r="U163" s="396"/>
      <c r="V163" s="396"/>
      <c r="W163" s="396"/>
      <c r="X163" s="396"/>
      <c r="Y163" s="396"/>
      <c r="AA163" s="396"/>
      <c r="AB163" s="396"/>
      <c r="AC163" s="396"/>
      <c r="AD163" s="396"/>
      <c r="AE163" s="396"/>
      <c r="AF163" s="396"/>
      <c r="AH163" s="396"/>
      <c r="AI163" s="396"/>
      <c r="AJ163" s="396"/>
      <c r="AK163" s="396"/>
      <c r="AL163" s="396"/>
      <c r="AM163" s="396"/>
    </row>
    <row r="164" spans="1:39" ht="30" customHeight="1" x14ac:dyDescent="0.25">
      <c r="A164" s="966">
        <v>7.14</v>
      </c>
      <c r="B164" s="1102"/>
      <c r="C164" s="394"/>
      <c r="D164" s="395"/>
      <c r="E164" s="395"/>
      <c r="F164" s="396"/>
      <c r="G164" s="396"/>
      <c r="H164" s="396"/>
      <c r="I164" s="396"/>
      <c r="J164" s="396"/>
      <c r="K164" s="396"/>
      <c r="M164" s="396"/>
      <c r="N164" s="396"/>
      <c r="O164" s="396"/>
      <c r="P164" s="396"/>
      <c r="Q164" s="396"/>
      <c r="R164" s="396"/>
      <c r="T164" s="396"/>
      <c r="U164" s="396"/>
      <c r="V164" s="396"/>
      <c r="W164" s="396"/>
      <c r="X164" s="396"/>
      <c r="Y164" s="396"/>
      <c r="AA164" s="396"/>
      <c r="AB164" s="396"/>
      <c r="AC164" s="396"/>
      <c r="AD164" s="396"/>
      <c r="AE164" s="396"/>
      <c r="AF164" s="396"/>
      <c r="AH164" s="396"/>
      <c r="AI164" s="396"/>
      <c r="AJ164" s="396"/>
      <c r="AK164" s="396"/>
      <c r="AL164" s="396"/>
      <c r="AM164" s="396"/>
    </row>
    <row r="165" spans="1:39" ht="30" customHeight="1" x14ac:dyDescent="0.25">
      <c r="A165" s="966">
        <v>7.15</v>
      </c>
      <c r="B165" s="993"/>
      <c r="C165" s="394"/>
      <c r="D165" s="395"/>
      <c r="E165" s="395"/>
      <c r="F165" s="396"/>
      <c r="G165" s="396"/>
      <c r="H165" s="396"/>
      <c r="I165" s="396"/>
      <c r="J165" s="396"/>
      <c r="K165" s="396"/>
      <c r="M165" s="396"/>
      <c r="N165" s="396"/>
      <c r="O165" s="396"/>
      <c r="P165" s="396"/>
      <c r="Q165" s="396"/>
      <c r="R165" s="396"/>
      <c r="T165" s="396"/>
      <c r="U165" s="396"/>
      <c r="V165" s="396"/>
      <c r="W165" s="396"/>
      <c r="X165" s="396"/>
      <c r="Y165" s="396"/>
      <c r="AA165" s="396"/>
      <c r="AB165" s="396"/>
      <c r="AC165" s="396"/>
      <c r="AD165" s="396"/>
      <c r="AE165" s="396"/>
      <c r="AF165" s="396"/>
      <c r="AH165" s="396"/>
      <c r="AI165" s="396"/>
      <c r="AJ165" s="396"/>
      <c r="AK165" s="396"/>
      <c r="AL165" s="396"/>
      <c r="AM165" s="396"/>
    </row>
    <row r="166" spans="1:39" ht="30" customHeight="1" x14ac:dyDescent="0.25">
      <c r="A166" s="966">
        <v>7.16</v>
      </c>
      <c r="B166" s="993"/>
      <c r="C166" s="394"/>
      <c r="D166" s="395"/>
      <c r="E166" s="395"/>
      <c r="F166" s="396"/>
      <c r="G166" s="396"/>
      <c r="H166" s="396"/>
      <c r="I166" s="396"/>
      <c r="J166" s="396"/>
      <c r="K166" s="396"/>
      <c r="M166" s="396"/>
      <c r="N166" s="396"/>
      <c r="O166" s="396"/>
      <c r="P166" s="396"/>
      <c r="Q166" s="396"/>
      <c r="R166" s="396"/>
      <c r="T166" s="396"/>
      <c r="U166" s="396"/>
      <c r="V166" s="396"/>
      <c r="W166" s="396"/>
      <c r="X166" s="396"/>
      <c r="Y166" s="396"/>
      <c r="AA166" s="396"/>
      <c r="AB166" s="396"/>
      <c r="AC166" s="396"/>
      <c r="AD166" s="396"/>
      <c r="AE166" s="396"/>
      <c r="AF166" s="396"/>
      <c r="AH166" s="396"/>
      <c r="AI166" s="396"/>
      <c r="AJ166" s="396"/>
      <c r="AK166" s="396"/>
      <c r="AL166" s="396"/>
      <c r="AM166" s="396"/>
    </row>
    <row r="167" spans="1:39" ht="30" customHeight="1" x14ac:dyDescent="0.25">
      <c r="A167" s="966">
        <v>7.17</v>
      </c>
      <c r="B167" s="993"/>
      <c r="C167" s="394"/>
      <c r="D167" s="395"/>
      <c r="E167" s="395"/>
      <c r="F167" s="396"/>
      <c r="G167" s="396"/>
      <c r="H167" s="396"/>
      <c r="I167" s="396"/>
      <c r="J167" s="396"/>
      <c r="K167" s="396"/>
      <c r="M167" s="396"/>
      <c r="N167" s="396"/>
      <c r="O167" s="396"/>
      <c r="P167" s="396"/>
      <c r="Q167" s="396"/>
      <c r="R167" s="396"/>
      <c r="T167" s="396"/>
      <c r="U167" s="396"/>
      <c r="V167" s="396"/>
      <c r="W167" s="396"/>
      <c r="X167" s="396"/>
      <c r="Y167" s="396"/>
      <c r="AA167" s="396"/>
      <c r="AB167" s="396"/>
      <c r="AC167" s="396"/>
      <c r="AD167" s="396"/>
      <c r="AE167" s="396"/>
      <c r="AF167" s="396"/>
      <c r="AH167" s="396"/>
      <c r="AI167" s="396"/>
      <c r="AJ167" s="396"/>
      <c r="AK167" s="396"/>
      <c r="AL167" s="396"/>
      <c r="AM167" s="396"/>
    </row>
    <row r="168" spans="1:39" ht="30" customHeight="1" x14ac:dyDescent="0.25">
      <c r="A168" s="966">
        <v>7.18</v>
      </c>
      <c r="B168" s="993"/>
      <c r="C168" s="394"/>
      <c r="D168" s="395"/>
      <c r="E168" s="395"/>
      <c r="F168" s="396"/>
      <c r="G168" s="396"/>
      <c r="H168" s="396"/>
      <c r="I168" s="396"/>
      <c r="J168" s="396"/>
      <c r="K168" s="396"/>
      <c r="M168" s="396"/>
      <c r="N168" s="396"/>
      <c r="O168" s="396"/>
      <c r="P168" s="396"/>
      <c r="Q168" s="396"/>
      <c r="R168" s="396"/>
      <c r="T168" s="396"/>
      <c r="U168" s="396"/>
      <c r="V168" s="396"/>
      <c r="W168" s="396"/>
      <c r="X168" s="396"/>
      <c r="Y168" s="396"/>
      <c r="AA168" s="396"/>
      <c r="AB168" s="396"/>
      <c r="AC168" s="396"/>
      <c r="AD168" s="396"/>
      <c r="AE168" s="396"/>
      <c r="AF168" s="396"/>
      <c r="AH168" s="396"/>
      <c r="AI168" s="396"/>
      <c r="AJ168" s="396"/>
      <c r="AK168" s="396"/>
      <c r="AL168" s="396"/>
      <c r="AM168" s="396"/>
    </row>
    <row r="169" spans="1:39" ht="30" customHeight="1" x14ac:dyDescent="0.25">
      <c r="A169" s="966">
        <v>7.19</v>
      </c>
      <c r="B169" s="993"/>
      <c r="C169" s="394"/>
      <c r="D169" s="395"/>
      <c r="E169" s="395"/>
      <c r="F169" s="396"/>
      <c r="G169" s="396"/>
      <c r="H169" s="396"/>
      <c r="I169" s="396"/>
      <c r="J169" s="396"/>
      <c r="K169" s="396"/>
      <c r="M169" s="396"/>
      <c r="N169" s="396"/>
      <c r="O169" s="396"/>
      <c r="P169" s="396"/>
      <c r="Q169" s="396"/>
      <c r="R169" s="396"/>
      <c r="T169" s="396"/>
      <c r="U169" s="396"/>
      <c r="V169" s="396"/>
      <c r="W169" s="396"/>
      <c r="X169" s="396"/>
      <c r="Y169" s="396"/>
      <c r="AA169" s="396"/>
      <c r="AB169" s="396"/>
      <c r="AC169" s="396"/>
      <c r="AD169" s="396"/>
      <c r="AE169" s="396"/>
      <c r="AF169" s="396"/>
      <c r="AH169" s="396"/>
      <c r="AI169" s="396"/>
      <c r="AJ169" s="396"/>
      <c r="AK169" s="396"/>
      <c r="AL169" s="396"/>
      <c r="AM169" s="396"/>
    </row>
    <row r="170" spans="1:39" ht="30" customHeight="1" x14ac:dyDescent="0.25">
      <c r="A170" s="966">
        <v>7.2</v>
      </c>
      <c r="B170" s="993"/>
      <c r="C170" s="394"/>
      <c r="D170" s="395"/>
      <c r="E170" s="395"/>
      <c r="F170" s="396"/>
      <c r="G170" s="396"/>
      <c r="H170" s="396"/>
      <c r="I170" s="396"/>
      <c r="J170" s="396"/>
      <c r="K170" s="396"/>
      <c r="M170" s="396"/>
      <c r="N170" s="396"/>
      <c r="O170" s="396"/>
      <c r="P170" s="396"/>
      <c r="Q170" s="396"/>
      <c r="R170" s="396"/>
      <c r="T170" s="396"/>
      <c r="U170" s="396"/>
      <c r="V170" s="396"/>
      <c r="W170" s="396"/>
      <c r="X170" s="396"/>
      <c r="Y170" s="396"/>
      <c r="AA170" s="396"/>
      <c r="AB170" s="396"/>
      <c r="AC170" s="396"/>
      <c r="AD170" s="396"/>
      <c r="AE170" s="396"/>
      <c r="AF170" s="396"/>
      <c r="AH170" s="396"/>
      <c r="AI170" s="396"/>
      <c r="AJ170" s="396"/>
      <c r="AK170" s="396"/>
      <c r="AL170" s="396"/>
      <c r="AM170" s="396"/>
    </row>
    <row r="171" spans="1:39" ht="30" customHeight="1" x14ac:dyDescent="0.25">
      <c r="A171" s="994"/>
      <c r="B171" s="995"/>
      <c r="C171" s="394"/>
      <c r="D171" s="395"/>
      <c r="E171" s="395"/>
      <c r="F171" s="396"/>
      <c r="G171" s="396"/>
      <c r="H171" s="396"/>
      <c r="I171" s="396"/>
      <c r="J171" s="396"/>
      <c r="K171" s="396"/>
      <c r="M171" s="396"/>
      <c r="N171" s="396"/>
      <c r="O171" s="396"/>
      <c r="P171" s="396"/>
      <c r="Q171" s="396"/>
      <c r="R171" s="396"/>
      <c r="T171" s="396"/>
      <c r="U171" s="396"/>
      <c r="V171" s="396"/>
      <c r="W171" s="396"/>
      <c r="X171" s="396"/>
      <c r="Y171" s="396"/>
      <c r="AA171" s="396"/>
      <c r="AB171" s="396"/>
      <c r="AC171" s="396"/>
      <c r="AD171" s="396"/>
      <c r="AE171" s="396"/>
      <c r="AF171" s="396"/>
      <c r="AH171" s="396"/>
      <c r="AI171" s="396"/>
      <c r="AJ171" s="396"/>
      <c r="AK171" s="396"/>
      <c r="AL171" s="396"/>
      <c r="AM171" s="396"/>
    </row>
    <row r="172" spans="1:39" ht="30" customHeight="1" x14ac:dyDescent="0.25">
      <c r="A172" s="996"/>
      <c r="B172" s="995"/>
      <c r="C172" s="394"/>
      <c r="D172" s="395"/>
      <c r="E172" s="395"/>
      <c r="F172" s="396"/>
      <c r="G172" s="396"/>
      <c r="H172" s="396"/>
      <c r="I172" s="396"/>
      <c r="J172" s="396"/>
      <c r="K172" s="396"/>
      <c r="M172" s="396"/>
      <c r="N172" s="396"/>
      <c r="O172" s="396"/>
      <c r="P172" s="396"/>
      <c r="Q172" s="396"/>
      <c r="R172" s="396"/>
      <c r="T172" s="396"/>
      <c r="U172" s="396"/>
      <c r="V172" s="396"/>
      <c r="W172" s="396"/>
      <c r="X172" s="396"/>
      <c r="Y172" s="396"/>
      <c r="AA172" s="396"/>
      <c r="AB172" s="396"/>
      <c r="AC172" s="396"/>
      <c r="AD172" s="396"/>
      <c r="AE172" s="396"/>
      <c r="AF172" s="396"/>
      <c r="AH172" s="396"/>
      <c r="AI172" s="396"/>
      <c r="AJ172" s="396"/>
      <c r="AK172" s="396"/>
      <c r="AL172" s="396"/>
      <c r="AM172" s="396"/>
    </row>
    <row r="173" spans="1:39" ht="30" customHeight="1" x14ac:dyDescent="0.25">
      <c r="A173" s="996"/>
      <c r="B173" s="995"/>
      <c r="C173" s="394"/>
      <c r="D173" s="395"/>
      <c r="E173" s="395"/>
      <c r="F173" s="396"/>
      <c r="G173" s="396"/>
      <c r="H173" s="396"/>
      <c r="I173" s="396"/>
      <c r="J173" s="396"/>
      <c r="K173" s="396"/>
      <c r="M173" s="396"/>
      <c r="N173" s="396"/>
      <c r="O173" s="396"/>
      <c r="P173" s="396"/>
      <c r="Q173" s="396"/>
      <c r="R173" s="396"/>
      <c r="T173" s="396"/>
      <c r="U173" s="396"/>
      <c r="V173" s="396"/>
      <c r="W173" s="396"/>
      <c r="X173" s="396"/>
      <c r="Y173" s="396"/>
      <c r="AA173" s="396"/>
      <c r="AB173" s="396"/>
      <c r="AC173" s="396"/>
      <c r="AD173" s="396"/>
      <c r="AE173" s="396"/>
      <c r="AF173" s="396"/>
      <c r="AH173" s="396"/>
      <c r="AI173" s="396"/>
      <c r="AJ173" s="396"/>
      <c r="AK173" s="396"/>
      <c r="AL173" s="396"/>
      <c r="AM173" s="396"/>
    </row>
    <row r="174" spans="1:39" ht="30" customHeight="1" x14ac:dyDescent="0.25">
      <c r="A174" s="996"/>
      <c r="B174" s="995"/>
      <c r="C174" s="394"/>
      <c r="D174" s="395"/>
      <c r="E174" s="395"/>
      <c r="F174" s="396"/>
      <c r="G174" s="396"/>
      <c r="H174" s="396"/>
      <c r="I174" s="396"/>
      <c r="J174" s="396"/>
      <c r="K174" s="396"/>
      <c r="M174" s="396"/>
      <c r="N174" s="396"/>
      <c r="O174" s="396"/>
      <c r="P174" s="396"/>
      <c r="Q174" s="396"/>
      <c r="R174" s="396"/>
      <c r="T174" s="396"/>
      <c r="U174" s="396"/>
      <c r="V174" s="396"/>
      <c r="W174" s="396"/>
      <c r="X174" s="396"/>
      <c r="Y174" s="396"/>
      <c r="AA174" s="396"/>
      <c r="AB174" s="396"/>
      <c r="AC174" s="396"/>
      <c r="AD174" s="396"/>
      <c r="AE174" s="396"/>
      <c r="AF174" s="396"/>
      <c r="AH174" s="396"/>
      <c r="AI174" s="396"/>
      <c r="AJ174" s="396"/>
      <c r="AK174" s="396"/>
      <c r="AL174" s="396"/>
      <c r="AM174" s="396"/>
    </row>
    <row r="175" spans="1:39" ht="30" customHeight="1" x14ac:dyDescent="0.25">
      <c r="A175" s="996"/>
      <c r="B175" s="995"/>
      <c r="C175" s="394"/>
      <c r="D175" s="395"/>
      <c r="E175" s="395"/>
      <c r="F175" s="396"/>
      <c r="G175" s="396"/>
      <c r="H175" s="396"/>
      <c r="I175" s="396"/>
      <c r="J175" s="396"/>
      <c r="K175" s="396"/>
      <c r="M175" s="396"/>
      <c r="N175" s="396"/>
      <c r="O175" s="396"/>
      <c r="P175" s="396"/>
      <c r="Q175" s="396"/>
      <c r="R175" s="396"/>
      <c r="T175" s="396"/>
      <c r="U175" s="396"/>
      <c r="V175" s="396"/>
      <c r="W175" s="396"/>
      <c r="X175" s="396"/>
      <c r="Y175" s="396"/>
      <c r="AA175" s="396"/>
      <c r="AB175" s="396"/>
      <c r="AC175" s="396"/>
      <c r="AD175" s="396"/>
      <c r="AE175" s="396"/>
      <c r="AF175" s="396"/>
      <c r="AH175" s="396"/>
      <c r="AI175" s="396"/>
      <c r="AJ175" s="396"/>
      <c r="AK175" s="396"/>
      <c r="AL175" s="396"/>
      <c r="AM175" s="396"/>
    </row>
    <row r="176" spans="1:39" ht="30" customHeight="1" x14ac:dyDescent="0.25">
      <c r="A176" s="996"/>
      <c r="B176" s="995"/>
      <c r="C176" s="394"/>
      <c r="D176" s="395"/>
      <c r="E176" s="395"/>
      <c r="F176" s="396"/>
      <c r="G176" s="396"/>
      <c r="H176" s="396"/>
      <c r="I176" s="396"/>
      <c r="J176" s="396"/>
      <c r="K176" s="396"/>
      <c r="M176" s="396"/>
      <c r="N176" s="396"/>
      <c r="O176" s="396"/>
      <c r="P176" s="396"/>
      <c r="Q176" s="396"/>
      <c r="R176" s="396"/>
      <c r="T176" s="396"/>
      <c r="U176" s="396"/>
      <c r="V176" s="396"/>
      <c r="W176" s="396"/>
      <c r="X176" s="396"/>
      <c r="Y176" s="396"/>
      <c r="AA176" s="396"/>
      <c r="AB176" s="396"/>
      <c r="AC176" s="396"/>
      <c r="AD176" s="396"/>
      <c r="AE176" s="396"/>
      <c r="AF176" s="396"/>
      <c r="AH176" s="396"/>
      <c r="AI176" s="396"/>
      <c r="AJ176" s="396"/>
      <c r="AK176" s="396"/>
      <c r="AL176" s="396"/>
      <c r="AM176" s="396"/>
    </row>
    <row r="177" spans="1:39" ht="30" customHeight="1" x14ac:dyDescent="0.25">
      <c r="A177" s="996"/>
      <c r="B177" s="995"/>
      <c r="C177" s="394"/>
      <c r="D177" s="395"/>
      <c r="E177" s="395"/>
      <c r="F177" s="396"/>
      <c r="G177" s="396"/>
      <c r="H177" s="396"/>
      <c r="I177" s="396"/>
      <c r="J177" s="396"/>
      <c r="K177" s="396"/>
      <c r="M177" s="396"/>
      <c r="N177" s="396"/>
      <c r="O177" s="396"/>
      <c r="P177" s="396"/>
      <c r="Q177" s="396"/>
      <c r="R177" s="396"/>
      <c r="T177" s="396"/>
      <c r="U177" s="396"/>
      <c r="V177" s="396"/>
      <c r="W177" s="396"/>
      <c r="X177" s="396"/>
      <c r="Y177" s="396"/>
      <c r="AA177" s="396"/>
      <c r="AB177" s="396"/>
      <c r="AC177" s="396"/>
      <c r="AD177" s="396"/>
      <c r="AE177" s="396"/>
      <c r="AF177" s="396"/>
      <c r="AH177" s="396"/>
      <c r="AI177" s="396"/>
      <c r="AJ177" s="396"/>
      <c r="AK177" s="396"/>
      <c r="AL177" s="396"/>
      <c r="AM177" s="396"/>
    </row>
    <row r="178" spans="1:39" ht="30" customHeight="1" x14ac:dyDescent="0.25">
      <c r="A178" s="996"/>
      <c r="B178" s="995"/>
      <c r="C178" s="394"/>
      <c r="D178" s="395"/>
      <c r="E178" s="395"/>
      <c r="F178" s="396"/>
      <c r="G178" s="396"/>
      <c r="H178" s="396"/>
      <c r="I178" s="396"/>
      <c r="J178" s="396"/>
      <c r="K178" s="396"/>
      <c r="M178" s="396"/>
      <c r="N178" s="396"/>
      <c r="O178" s="396"/>
      <c r="P178" s="396"/>
      <c r="Q178" s="396"/>
      <c r="R178" s="396"/>
      <c r="T178" s="396"/>
      <c r="U178" s="396"/>
      <c r="V178" s="396"/>
      <c r="W178" s="396"/>
      <c r="X178" s="396"/>
      <c r="Y178" s="396"/>
      <c r="AA178" s="396"/>
      <c r="AB178" s="396"/>
      <c r="AC178" s="396"/>
      <c r="AD178" s="396"/>
      <c r="AE178" s="396"/>
      <c r="AF178" s="396"/>
      <c r="AH178" s="396"/>
      <c r="AI178" s="396"/>
      <c r="AJ178" s="396"/>
      <c r="AK178" s="396"/>
      <c r="AL178" s="396"/>
      <c r="AM178" s="396"/>
    </row>
    <row r="179" spans="1:39" ht="30" customHeight="1" x14ac:dyDescent="0.25">
      <c r="A179" s="996"/>
      <c r="B179" s="995"/>
      <c r="C179" s="394"/>
      <c r="D179" s="395"/>
      <c r="E179" s="395"/>
      <c r="F179" s="396"/>
      <c r="G179" s="396"/>
      <c r="H179" s="396"/>
      <c r="I179" s="396"/>
      <c r="J179" s="396"/>
      <c r="K179" s="396"/>
      <c r="M179" s="396"/>
      <c r="N179" s="396"/>
      <c r="O179" s="396"/>
      <c r="P179" s="396"/>
      <c r="Q179" s="396"/>
      <c r="R179" s="396"/>
      <c r="T179" s="396"/>
      <c r="U179" s="396"/>
      <c r="V179" s="396"/>
      <c r="W179" s="396"/>
      <c r="X179" s="396"/>
      <c r="Y179" s="396"/>
      <c r="AA179" s="396"/>
      <c r="AB179" s="396"/>
      <c r="AC179" s="396"/>
      <c r="AD179" s="396"/>
      <c r="AE179" s="396"/>
      <c r="AF179" s="396"/>
      <c r="AH179" s="396"/>
      <c r="AI179" s="396"/>
      <c r="AJ179" s="396"/>
      <c r="AK179" s="396"/>
      <c r="AL179" s="396"/>
      <c r="AM179" s="396"/>
    </row>
    <row r="180" spans="1:39" ht="30" customHeight="1" x14ac:dyDescent="0.25">
      <c r="A180" s="996"/>
      <c r="B180" s="995"/>
      <c r="C180" s="394"/>
      <c r="D180" s="395"/>
      <c r="E180" s="395"/>
      <c r="F180" s="396"/>
      <c r="G180" s="396"/>
      <c r="H180" s="396"/>
      <c r="I180" s="396"/>
      <c r="J180" s="396"/>
      <c r="K180" s="396"/>
      <c r="M180" s="396"/>
      <c r="N180" s="396"/>
      <c r="O180" s="396"/>
      <c r="P180" s="396"/>
      <c r="Q180" s="396"/>
      <c r="R180" s="396"/>
      <c r="T180" s="396"/>
      <c r="U180" s="396"/>
      <c r="V180" s="396"/>
      <c r="W180" s="396"/>
      <c r="X180" s="396"/>
      <c r="Y180" s="396"/>
      <c r="AA180" s="396"/>
      <c r="AB180" s="396"/>
      <c r="AC180" s="396"/>
      <c r="AD180" s="396"/>
      <c r="AE180" s="396"/>
      <c r="AF180" s="396"/>
      <c r="AH180" s="396"/>
      <c r="AI180" s="396"/>
      <c r="AJ180" s="396"/>
      <c r="AK180" s="396"/>
      <c r="AL180" s="396"/>
      <c r="AM180" s="396"/>
    </row>
    <row r="181" spans="1:39" ht="30" customHeight="1" x14ac:dyDescent="0.25">
      <c r="A181" s="996"/>
      <c r="B181" s="995"/>
      <c r="C181" s="394"/>
      <c r="D181" s="395"/>
      <c r="E181" s="395"/>
      <c r="F181" s="396"/>
      <c r="G181" s="396"/>
      <c r="H181" s="396"/>
      <c r="I181" s="396"/>
      <c r="J181" s="396"/>
      <c r="K181" s="396"/>
      <c r="M181" s="396"/>
      <c r="N181" s="396"/>
      <c r="O181" s="396"/>
      <c r="P181" s="396"/>
      <c r="Q181" s="396"/>
      <c r="R181" s="396"/>
      <c r="T181" s="396"/>
      <c r="U181" s="396"/>
      <c r="V181" s="396"/>
      <c r="W181" s="396"/>
      <c r="X181" s="396"/>
      <c r="Y181" s="396"/>
      <c r="AA181" s="396"/>
      <c r="AB181" s="396"/>
      <c r="AC181" s="396"/>
      <c r="AD181" s="396"/>
      <c r="AE181" s="396"/>
      <c r="AF181" s="396"/>
      <c r="AH181" s="396"/>
      <c r="AI181" s="396"/>
      <c r="AJ181" s="396"/>
      <c r="AK181" s="396"/>
      <c r="AL181" s="396"/>
      <c r="AM181" s="396"/>
    </row>
    <row r="182" spans="1:39" ht="30" customHeight="1" x14ac:dyDescent="0.25">
      <c r="A182" s="996"/>
      <c r="B182" s="995"/>
      <c r="C182" s="394"/>
      <c r="D182" s="395"/>
      <c r="E182" s="395"/>
      <c r="F182" s="396"/>
      <c r="G182" s="396"/>
      <c r="H182" s="396"/>
      <c r="I182" s="396"/>
      <c r="J182" s="396"/>
      <c r="K182" s="396"/>
      <c r="M182" s="396"/>
      <c r="N182" s="396"/>
      <c r="O182" s="396"/>
      <c r="P182" s="396"/>
      <c r="Q182" s="396"/>
      <c r="R182" s="396"/>
      <c r="T182" s="396"/>
      <c r="U182" s="396"/>
      <c r="V182" s="396"/>
      <c r="W182" s="396"/>
      <c r="X182" s="396"/>
      <c r="Y182" s="396"/>
      <c r="AA182" s="396"/>
      <c r="AB182" s="396"/>
      <c r="AC182" s="396"/>
      <c r="AD182" s="396"/>
      <c r="AE182" s="396"/>
      <c r="AF182" s="396"/>
      <c r="AH182" s="396"/>
      <c r="AI182" s="396"/>
      <c r="AJ182" s="396"/>
      <c r="AK182" s="396"/>
      <c r="AL182" s="396"/>
      <c r="AM182" s="396"/>
    </row>
    <row r="183" spans="1:39" ht="30" customHeight="1" x14ac:dyDescent="0.25">
      <c r="A183" s="996"/>
      <c r="B183" s="995"/>
      <c r="C183" s="394"/>
      <c r="D183" s="395"/>
      <c r="E183" s="395"/>
      <c r="F183" s="396"/>
      <c r="G183" s="396"/>
      <c r="H183" s="396"/>
      <c r="I183" s="396"/>
      <c r="J183" s="396"/>
      <c r="K183" s="396"/>
      <c r="M183" s="396"/>
      <c r="N183" s="396"/>
      <c r="O183" s="396"/>
      <c r="P183" s="396"/>
      <c r="Q183" s="396"/>
      <c r="R183" s="396"/>
      <c r="T183" s="396"/>
      <c r="U183" s="396"/>
      <c r="V183" s="396"/>
      <c r="W183" s="396"/>
      <c r="X183" s="396"/>
      <c r="Y183" s="396"/>
      <c r="AA183" s="396"/>
      <c r="AB183" s="396"/>
      <c r="AC183" s="396"/>
      <c r="AD183" s="396"/>
      <c r="AE183" s="396"/>
      <c r="AF183" s="396"/>
      <c r="AH183" s="396"/>
      <c r="AI183" s="396"/>
      <c r="AJ183" s="396"/>
      <c r="AK183" s="396"/>
      <c r="AL183" s="396"/>
      <c r="AM183" s="396"/>
    </row>
    <row r="184" spans="1:39" ht="30" customHeight="1" x14ac:dyDescent="0.25">
      <c r="A184" s="996"/>
      <c r="B184" s="995"/>
      <c r="C184" s="394"/>
      <c r="D184" s="395"/>
      <c r="E184" s="395"/>
      <c r="F184" s="396"/>
      <c r="G184" s="396"/>
      <c r="H184" s="396"/>
      <c r="I184" s="396"/>
      <c r="J184" s="396"/>
      <c r="K184" s="396"/>
      <c r="M184" s="396"/>
      <c r="N184" s="396"/>
      <c r="O184" s="396"/>
      <c r="P184" s="396"/>
      <c r="Q184" s="396"/>
      <c r="R184" s="396"/>
      <c r="T184" s="396"/>
      <c r="U184" s="396"/>
      <c r="V184" s="396"/>
      <c r="W184" s="396"/>
      <c r="X184" s="396"/>
      <c r="Y184" s="396"/>
      <c r="AA184" s="396"/>
      <c r="AB184" s="396"/>
      <c r="AC184" s="396"/>
      <c r="AD184" s="396"/>
      <c r="AE184" s="396"/>
      <c r="AF184" s="396"/>
      <c r="AH184" s="396"/>
      <c r="AI184" s="396"/>
      <c r="AJ184" s="396"/>
      <c r="AK184" s="396"/>
      <c r="AL184" s="396"/>
      <c r="AM184" s="396"/>
    </row>
    <row r="185" spans="1:39" ht="30" customHeight="1" x14ac:dyDescent="0.25">
      <c r="A185" s="996"/>
      <c r="B185" s="995"/>
      <c r="C185" s="394"/>
      <c r="D185" s="395"/>
      <c r="E185" s="395"/>
      <c r="F185" s="396"/>
      <c r="G185" s="396"/>
      <c r="H185" s="396"/>
      <c r="I185" s="396"/>
      <c r="J185" s="396"/>
      <c r="K185" s="396"/>
      <c r="M185" s="396"/>
      <c r="N185" s="396"/>
      <c r="O185" s="396"/>
      <c r="P185" s="396"/>
      <c r="Q185" s="396"/>
      <c r="R185" s="396"/>
      <c r="T185" s="396"/>
      <c r="U185" s="396"/>
      <c r="V185" s="396"/>
      <c r="W185" s="396"/>
      <c r="X185" s="396"/>
      <c r="Y185" s="396"/>
      <c r="AA185" s="396"/>
      <c r="AB185" s="396"/>
      <c r="AC185" s="396"/>
      <c r="AD185" s="396"/>
      <c r="AE185" s="396"/>
      <c r="AF185" s="396"/>
      <c r="AH185" s="396"/>
      <c r="AI185" s="396"/>
      <c r="AJ185" s="396"/>
      <c r="AK185" s="396"/>
      <c r="AL185" s="396"/>
      <c r="AM185" s="396"/>
    </row>
    <row r="186" spans="1:39" ht="30" customHeight="1" x14ac:dyDescent="0.25">
      <c r="A186" s="996"/>
      <c r="B186" s="995"/>
      <c r="C186" s="394"/>
      <c r="D186" s="395"/>
      <c r="E186" s="395"/>
      <c r="F186" s="396"/>
      <c r="G186" s="396"/>
      <c r="H186" s="396"/>
      <c r="I186" s="396"/>
      <c r="J186" s="396"/>
      <c r="K186" s="396"/>
      <c r="M186" s="396"/>
      <c r="N186" s="396"/>
      <c r="O186" s="396"/>
      <c r="P186" s="396"/>
      <c r="Q186" s="396"/>
      <c r="R186" s="396"/>
      <c r="T186" s="396"/>
      <c r="U186" s="396"/>
      <c r="V186" s="396"/>
      <c r="W186" s="396"/>
      <c r="X186" s="396"/>
      <c r="Y186" s="396"/>
      <c r="AA186" s="396"/>
      <c r="AB186" s="396"/>
      <c r="AC186" s="396"/>
      <c r="AD186" s="396"/>
      <c r="AE186" s="396"/>
      <c r="AF186" s="396"/>
      <c r="AH186" s="396"/>
      <c r="AI186" s="396"/>
      <c r="AJ186" s="396"/>
      <c r="AK186" s="396"/>
      <c r="AL186" s="396"/>
      <c r="AM186" s="396"/>
    </row>
    <row r="187" spans="1:39" ht="30" customHeight="1" x14ac:dyDescent="0.25">
      <c r="A187" s="996"/>
      <c r="B187" s="995"/>
      <c r="C187" s="394"/>
      <c r="D187" s="395"/>
      <c r="E187" s="395"/>
      <c r="F187" s="396"/>
      <c r="G187" s="396"/>
      <c r="H187" s="396"/>
      <c r="I187" s="396"/>
      <c r="J187" s="396"/>
      <c r="K187" s="396"/>
      <c r="M187" s="396"/>
      <c r="N187" s="396"/>
      <c r="O187" s="396"/>
      <c r="P187" s="396"/>
      <c r="Q187" s="396"/>
      <c r="R187" s="396"/>
      <c r="T187" s="396"/>
      <c r="U187" s="396"/>
      <c r="V187" s="396"/>
      <c r="W187" s="396"/>
      <c r="X187" s="396"/>
      <c r="Y187" s="396"/>
      <c r="AA187" s="396"/>
      <c r="AB187" s="396"/>
      <c r="AC187" s="396"/>
      <c r="AD187" s="396"/>
      <c r="AE187" s="396"/>
      <c r="AF187" s="396"/>
      <c r="AH187" s="396"/>
      <c r="AI187" s="396"/>
      <c r="AJ187" s="396"/>
      <c r="AK187" s="396"/>
      <c r="AL187" s="396"/>
      <c r="AM187" s="396"/>
    </row>
    <row r="188" spans="1:39" ht="30" customHeight="1" x14ac:dyDescent="0.25">
      <c r="A188" s="996"/>
      <c r="B188" s="995"/>
      <c r="C188" s="394"/>
      <c r="D188" s="395"/>
      <c r="E188" s="395"/>
      <c r="F188" s="396"/>
      <c r="G188" s="396"/>
      <c r="H188" s="396"/>
      <c r="I188" s="396"/>
      <c r="J188" s="396"/>
      <c r="K188" s="396"/>
      <c r="M188" s="396"/>
      <c r="N188" s="396"/>
      <c r="O188" s="396"/>
      <c r="P188" s="396"/>
      <c r="Q188" s="396"/>
      <c r="R188" s="396"/>
      <c r="T188" s="396"/>
      <c r="U188" s="396"/>
      <c r="V188" s="396"/>
      <c r="W188" s="396"/>
      <c r="X188" s="396"/>
      <c r="Y188" s="396"/>
      <c r="AA188" s="396"/>
      <c r="AB188" s="396"/>
      <c r="AC188" s="396"/>
      <c r="AD188" s="396"/>
      <c r="AE188" s="396"/>
      <c r="AF188" s="396"/>
      <c r="AH188" s="396"/>
      <c r="AI188" s="396"/>
      <c r="AJ188" s="396"/>
      <c r="AK188" s="396"/>
      <c r="AL188" s="396"/>
      <c r="AM188" s="396"/>
    </row>
    <row r="189" spans="1:39" ht="30" customHeight="1" x14ac:dyDescent="0.25">
      <c r="A189" s="996"/>
      <c r="B189" s="995"/>
      <c r="C189" s="394"/>
      <c r="D189" s="395"/>
      <c r="E189" s="395"/>
      <c r="F189" s="396"/>
      <c r="G189" s="396"/>
      <c r="H189" s="396"/>
      <c r="I189" s="396"/>
      <c r="J189" s="396"/>
      <c r="K189" s="396"/>
      <c r="M189" s="396"/>
      <c r="N189" s="396"/>
      <c r="O189" s="396"/>
      <c r="P189" s="396"/>
      <c r="Q189" s="396"/>
      <c r="R189" s="396"/>
      <c r="T189" s="396"/>
      <c r="U189" s="396"/>
      <c r="V189" s="396"/>
      <c r="W189" s="396"/>
      <c r="X189" s="396"/>
      <c r="Y189" s="396"/>
      <c r="AA189" s="396"/>
      <c r="AB189" s="396"/>
      <c r="AC189" s="396"/>
      <c r="AD189" s="396"/>
      <c r="AE189" s="396"/>
      <c r="AF189" s="396"/>
      <c r="AH189" s="396"/>
      <c r="AI189" s="396"/>
      <c r="AJ189" s="396"/>
      <c r="AK189" s="396"/>
      <c r="AL189" s="396"/>
      <c r="AM189" s="396"/>
    </row>
    <row r="190" spans="1:39" ht="30" customHeight="1" x14ac:dyDescent="0.25">
      <c r="A190" s="996"/>
      <c r="B190" s="995"/>
      <c r="C190" s="394"/>
      <c r="D190" s="395"/>
      <c r="E190" s="395"/>
      <c r="F190" s="396"/>
      <c r="G190" s="396"/>
      <c r="H190" s="396"/>
      <c r="I190" s="396"/>
      <c r="J190" s="396"/>
      <c r="K190" s="396"/>
      <c r="M190" s="396"/>
      <c r="N190" s="396"/>
      <c r="O190" s="396"/>
      <c r="P190" s="396"/>
      <c r="Q190" s="396"/>
      <c r="R190" s="396"/>
      <c r="T190" s="396"/>
      <c r="U190" s="396"/>
      <c r="V190" s="396"/>
      <c r="W190" s="396"/>
      <c r="X190" s="396"/>
      <c r="Y190" s="396"/>
      <c r="AA190" s="396"/>
      <c r="AB190" s="396"/>
      <c r="AC190" s="396"/>
      <c r="AD190" s="396"/>
      <c r="AE190" s="396"/>
      <c r="AF190" s="396"/>
      <c r="AH190" s="396"/>
      <c r="AI190" s="396"/>
      <c r="AJ190" s="396"/>
      <c r="AK190" s="396"/>
      <c r="AL190" s="396"/>
      <c r="AM190" s="396"/>
    </row>
    <row r="191" spans="1:39" ht="30" customHeight="1" x14ac:dyDescent="0.25">
      <c r="A191" s="996"/>
      <c r="B191" s="995"/>
      <c r="C191" s="394"/>
      <c r="D191" s="395"/>
      <c r="E191" s="395"/>
      <c r="F191" s="396"/>
      <c r="G191" s="396"/>
      <c r="H191" s="396"/>
      <c r="I191" s="396"/>
      <c r="J191" s="396"/>
      <c r="K191" s="396"/>
      <c r="M191" s="396"/>
      <c r="N191" s="396"/>
      <c r="O191" s="396"/>
      <c r="P191" s="396"/>
      <c r="Q191" s="396"/>
      <c r="R191" s="396"/>
      <c r="T191" s="396"/>
      <c r="U191" s="396"/>
      <c r="V191" s="396"/>
      <c r="W191" s="396"/>
      <c r="X191" s="396"/>
      <c r="Y191" s="396"/>
      <c r="AA191" s="396"/>
      <c r="AB191" s="396"/>
      <c r="AC191" s="396"/>
      <c r="AD191" s="396"/>
      <c r="AE191" s="396"/>
      <c r="AF191" s="396"/>
      <c r="AH191" s="396"/>
      <c r="AI191" s="396"/>
      <c r="AJ191" s="396"/>
      <c r="AK191" s="396"/>
      <c r="AL191" s="396"/>
      <c r="AM191" s="396"/>
    </row>
    <row r="192" spans="1:39" ht="30" customHeight="1" x14ac:dyDescent="0.25">
      <c r="A192" s="996"/>
      <c r="B192" s="995"/>
      <c r="C192" s="394"/>
      <c r="D192" s="395"/>
      <c r="E192" s="395"/>
      <c r="F192" s="396"/>
      <c r="G192" s="396"/>
      <c r="H192" s="396"/>
      <c r="I192" s="396"/>
      <c r="J192" s="396"/>
      <c r="K192" s="396"/>
      <c r="M192" s="396"/>
      <c r="N192" s="396"/>
      <c r="O192" s="396"/>
      <c r="P192" s="396"/>
      <c r="Q192" s="396"/>
      <c r="R192" s="396"/>
      <c r="T192" s="396"/>
      <c r="U192" s="396"/>
      <c r="V192" s="396"/>
      <c r="W192" s="396"/>
      <c r="X192" s="396"/>
      <c r="Y192" s="396"/>
      <c r="AA192" s="396"/>
      <c r="AB192" s="396"/>
      <c r="AC192" s="396"/>
      <c r="AD192" s="396"/>
      <c r="AE192" s="396"/>
      <c r="AF192" s="396"/>
      <c r="AH192" s="396"/>
      <c r="AI192" s="396"/>
      <c r="AJ192" s="396"/>
      <c r="AK192" s="396"/>
      <c r="AL192" s="396"/>
      <c r="AM192" s="396"/>
    </row>
    <row r="193" spans="1:39" ht="30" customHeight="1" x14ac:dyDescent="0.25">
      <c r="A193" s="996"/>
      <c r="B193" s="995"/>
      <c r="C193" s="394"/>
      <c r="D193" s="395"/>
      <c r="E193" s="395"/>
      <c r="F193" s="396"/>
      <c r="G193" s="396"/>
      <c r="H193" s="396"/>
      <c r="I193" s="396"/>
      <c r="J193" s="396"/>
      <c r="K193" s="396"/>
      <c r="M193" s="396"/>
      <c r="N193" s="396"/>
      <c r="O193" s="396"/>
      <c r="P193" s="396"/>
      <c r="Q193" s="396"/>
      <c r="R193" s="396"/>
      <c r="T193" s="396"/>
      <c r="U193" s="396"/>
      <c r="V193" s="396"/>
      <c r="W193" s="396"/>
      <c r="X193" s="396"/>
      <c r="Y193" s="396"/>
      <c r="AA193" s="396"/>
      <c r="AB193" s="396"/>
      <c r="AC193" s="396"/>
      <c r="AD193" s="396"/>
      <c r="AE193" s="396"/>
      <c r="AF193" s="396"/>
      <c r="AH193" s="396"/>
      <c r="AI193" s="396"/>
      <c r="AJ193" s="396"/>
      <c r="AK193" s="396"/>
      <c r="AL193" s="396"/>
      <c r="AM193" s="396"/>
    </row>
    <row r="194" spans="1:39" ht="30" customHeight="1" x14ac:dyDescent="0.25">
      <c r="A194" s="996"/>
      <c r="B194" s="995"/>
      <c r="C194" s="394"/>
      <c r="D194" s="395"/>
      <c r="E194" s="395"/>
      <c r="F194" s="396"/>
      <c r="G194" s="396"/>
      <c r="H194" s="396"/>
      <c r="I194" s="396"/>
      <c r="J194" s="396"/>
      <c r="K194" s="396"/>
      <c r="M194" s="396"/>
      <c r="N194" s="396"/>
      <c r="O194" s="396"/>
      <c r="P194" s="396"/>
      <c r="Q194" s="396"/>
      <c r="R194" s="396"/>
      <c r="T194" s="396"/>
      <c r="U194" s="396"/>
      <c r="V194" s="396"/>
      <c r="W194" s="396"/>
      <c r="X194" s="396"/>
      <c r="Y194" s="396"/>
      <c r="AA194" s="396"/>
      <c r="AB194" s="396"/>
      <c r="AC194" s="396"/>
      <c r="AD194" s="396"/>
      <c r="AE194" s="396"/>
      <c r="AF194" s="396"/>
      <c r="AH194" s="396"/>
      <c r="AI194" s="396"/>
      <c r="AJ194" s="396"/>
      <c r="AK194" s="396"/>
      <c r="AL194" s="396"/>
      <c r="AM194" s="396"/>
    </row>
    <row r="195" spans="1:39" ht="30" customHeight="1" x14ac:dyDescent="0.25">
      <c r="A195" s="996"/>
      <c r="B195" s="995"/>
      <c r="C195" s="394"/>
      <c r="D195" s="395"/>
      <c r="E195" s="395"/>
      <c r="F195" s="396"/>
      <c r="G195" s="396"/>
      <c r="H195" s="396"/>
      <c r="I195" s="396"/>
      <c r="J195" s="396"/>
      <c r="K195" s="396"/>
      <c r="M195" s="396"/>
      <c r="N195" s="396"/>
      <c r="O195" s="396"/>
      <c r="P195" s="396"/>
      <c r="Q195" s="396"/>
      <c r="R195" s="396"/>
      <c r="T195" s="396"/>
      <c r="U195" s="396"/>
      <c r="V195" s="396"/>
      <c r="W195" s="396"/>
      <c r="X195" s="396"/>
      <c r="Y195" s="396"/>
      <c r="AA195" s="396"/>
      <c r="AB195" s="396"/>
      <c r="AC195" s="396"/>
      <c r="AD195" s="396"/>
      <c r="AE195" s="396"/>
      <c r="AF195" s="396"/>
      <c r="AH195" s="396"/>
      <c r="AI195" s="396"/>
      <c r="AJ195" s="396"/>
      <c r="AK195" s="396"/>
      <c r="AL195" s="396"/>
      <c r="AM195" s="396"/>
    </row>
    <row r="196" spans="1:39" ht="30" customHeight="1" x14ac:dyDescent="0.25">
      <c r="A196" s="996"/>
      <c r="B196" s="995"/>
      <c r="C196" s="394"/>
      <c r="D196" s="395"/>
      <c r="E196" s="395"/>
      <c r="F196" s="396"/>
      <c r="G196" s="396"/>
      <c r="H196" s="396"/>
      <c r="I196" s="396"/>
      <c r="J196" s="396"/>
      <c r="K196" s="396"/>
      <c r="M196" s="396"/>
      <c r="N196" s="396"/>
      <c r="O196" s="396"/>
      <c r="P196" s="396"/>
      <c r="Q196" s="396"/>
      <c r="R196" s="396"/>
      <c r="T196" s="396"/>
      <c r="U196" s="396"/>
      <c r="V196" s="396"/>
      <c r="W196" s="396"/>
      <c r="X196" s="396"/>
      <c r="Y196" s="396"/>
      <c r="AA196" s="396"/>
      <c r="AB196" s="396"/>
      <c r="AC196" s="396"/>
      <c r="AD196" s="396"/>
      <c r="AE196" s="396"/>
      <c r="AF196" s="396"/>
      <c r="AH196" s="396"/>
      <c r="AI196" s="396"/>
      <c r="AJ196" s="396"/>
      <c r="AK196" s="396"/>
      <c r="AL196" s="396"/>
      <c r="AM196" s="396"/>
    </row>
    <row r="197" spans="1:39" ht="30" customHeight="1" x14ac:dyDescent="0.25">
      <c r="A197" s="996"/>
      <c r="B197" s="995"/>
      <c r="C197" s="394"/>
      <c r="D197" s="395"/>
      <c r="E197" s="395"/>
      <c r="F197" s="396"/>
      <c r="G197" s="396"/>
      <c r="H197" s="396"/>
      <c r="I197" s="396"/>
      <c r="J197" s="396"/>
      <c r="K197" s="396"/>
      <c r="M197" s="396"/>
      <c r="N197" s="396"/>
      <c r="O197" s="396"/>
      <c r="P197" s="396"/>
      <c r="Q197" s="396"/>
      <c r="R197" s="396"/>
      <c r="T197" s="396"/>
      <c r="U197" s="396"/>
      <c r="V197" s="396"/>
      <c r="W197" s="396"/>
      <c r="X197" s="396"/>
      <c r="Y197" s="396"/>
      <c r="AA197" s="396"/>
      <c r="AB197" s="396"/>
      <c r="AC197" s="396"/>
      <c r="AD197" s="396"/>
      <c r="AE197" s="396"/>
      <c r="AF197" s="396"/>
      <c r="AH197" s="396"/>
      <c r="AI197" s="396"/>
      <c r="AJ197" s="396"/>
      <c r="AK197" s="396"/>
      <c r="AL197" s="396"/>
      <c r="AM197" s="396"/>
    </row>
    <row r="198" spans="1:39" ht="30" customHeight="1" x14ac:dyDescent="0.25">
      <c r="A198" s="996"/>
      <c r="B198" s="995"/>
      <c r="C198" s="394"/>
      <c r="D198" s="395"/>
      <c r="E198" s="395"/>
      <c r="F198" s="396"/>
      <c r="G198" s="396"/>
      <c r="H198" s="396"/>
      <c r="I198" s="396"/>
      <c r="J198" s="396"/>
      <c r="K198" s="396"/>
      <c r="M198" s="396"/>
      <c r="N198" s="396"/>
      <c r="O198" s="396"/>
      <c r="P198" s="396"/>
      <c r="Q198" s="396"/>
      <c r="R198" s="396"/>
      <c r="T198" s="396"/>
      <c r="U198" s="396"/>
      <c r="V198" s="396"/>
      <c r="W198" s="396"/>
      <c r="X198" s="396"/>
      <c r="Y198" s="396"/>
      <c r="AA198" s="396"/>
      <c r="AB198" s="396"/>
      <c r="AC198" s="396"/>
      <c r="AD198" s="396"/>
      <c r="AE198" s="396"/>
      <c r="AF198" s="396"/>
      <c r="AH198" s="396"/>
      <c r="AI198" s="396"/>
      <c r="AJ198" s="396"/>
      <c r="AK198" s="396"/>
      <c r="AL198" s="396"/>
      <c r="AM198" s="396"/>
    </row>
    <row r="199" spans="1:39" ht="30" customHeight="1" x14ac:dyDescent="0.25">
      <c r="A199" s="996"/>
      <c r="B199" s="995"/>
      <c r="C199" s="394"/>
      <c r="D199" s="395"/>
      <c r="E199" s="395"/>
      <c r="F199" s="396"/>
      <c r="G199" s="396"/>
      <c r="H199" s="396"/>
      <c r="I199" s="396"/>
      <c r="J199" s="396"/>
      <c r="K199" s="396"/>
      <c r="M199" s="396"/>
      <c r="N199" s="396"/>
      <c r="O199" s="396"/>
      <c r="P199" s="396"/>
      <c r="Q199" s="396"/>
      <c r="R199" s="396"/>
      <c r="T199" s="396"/>
      <c r="U199" s="396"/>
      <c r="V199" s="396"/>
      <c r="W199" s="396"/>
      <c r="X199" s="396"/>
      <c r="Y199" s="396"/>
      <c r="AA199" s="396"/>
      <c r="AB199" s="396"/>
      <c r="AC199" s="396"/>
      <c r="AD199" s="396"/>
      <c r="AE199" s="396"/>
      <c r="AF199" s="396"/>
      <c r="AH199" s="396"/>
      <c r="AI199" s="396"/>
      <c r="AJ199" s="396"/>
      <c r="AK199" s="396"/>
      <c r="AL199" s="396"/>
      <c r="AM199" s="396"/>
    </row>
    <row r="200" spans="1:39" ht="30" customHeight="1" x14ac:dyDescent="0.25">
      <c r="A200" s="996"/>
      <c r="B200" s="995"/>
      <c r="C200" s="394"/>
      <c r="D200" s="395"/>
      <c r="E200" s="395"/>
      <c r="F200" s="396"/>
      <c r="G200" s="396"/>
      <c r="H200" s="396"/>
      <c r="I200" s="396"/>
      <c r="J200" s="396"/>
      <c r="K200" s="396"/>
      <c r="M200" s="396"/>
      <c r="N200" s="396"/>
      <c r="O200" s="396"/>
      <c r="P200" s="396"/>
      <c r="Q200" s="396"/>
      <c r="R200" s="396"/>
      <c r="T200" s="396"/>
      <c r="U200" s="396"/>
      <c r="V200" s="396"/>
      <c r="W200" s="396"/>
      <c r="X200" s="396"/>
      <c r="Y200" s="396"/>
      <c r="AA200" s="396"/>
      <c r="AB200" s="396"/>
      <c r="AC200" s="396"/>
      <c r="AD200" s="396"/>
      <c r="AE200" s="396"/>
      <c r="AF200" s="396"/>
      <c r="AH200" s="396"/>
      <c r="AI200" s="396"/>
      <c r="AJ200" s="396"/>
      <c r="AK200" s="396"/>
      <c r="AL200" s="396"/>
      <c r="AM200" s="396"/>
    </row>
    <row r="201" spans="1:39" ht="30" customHeight="1" x14ac:dyDescent="0.25">
      <c r="A201" s="996"/>
      <c r="B201" s="995"/>
      <c r="C201" s="394"/>
      <c r="D201" s="395"/>
      <c r="E201" s="395"/>
      <c r="F201" s="396"/>
      <c r="G201" s="396"/>
      <c r="H201" s="396"/>
      <c r="I201" s="396"/>
      <c r="J201" s="396"/>
      <c r="K201" s="396"/>
      <c r="M201" s="396"/>
      <c r="N201" s="396"/>
      <c r="O201" s="396"/>
      <c r="P201" s="396"/>
      <c r="Q201" s="396"/>
      <c r="R201" s="396"/>
      <c r="T201" s="396"/>
      <c r="U201" s="396"/>
      <c r="V201" s="396"/>
      <c r="W201" s="396"/>
      <c r="X201" s="396"/>
      <c r="Y201" s="396"/>
      <c r="AA201" s="396"/>
      <c r="AB201" s="396"/>
      <c r="AC201" s="396"/>
      <c r="AD201" s="396"/>
      <c r="AE201" s="396"/>
      <c r="AF201" s="396"/>
      <c r="AH201" s="396"/>
      <c r="AI201" s="396"/>
      <c r="AJ201" s="396"/>
      <c r="AK201" s="396"/>
      <c r="AL201" s="396"/>
      <c r="AM201" s="396"/>
    </row>
    <row r="202" spans="1:39" ht="30" customHeight="1" x14ac:dyDescent="0.25">
      <c r="A202" s="996"/>
      <c r="B202" s="995"/>
      <c r="C202" s="394"/>
      <c r="D202" s="395"/>
      <c r="E202" s="395"/>
      <c r="F202" s="396"/>
      <c r="G202" s="396"/>
      <c r="H202" s="396"/>
      <c r="I202" s="396"/>
      <c r="J202" s="396"/>
      <c r="K202" s="396"/>
      <c r="M202" s="396"/>
      <c r="N202" s="396"/>
      <c r="O202" s="396"/>
      <c r="P202" s="396"/>
      <c r="Q202" s="396"/>
      <c r="R202" s="396"/>
      <c r="T202" s="396"/>
      <c r="U202" s="396"/>
      <c r="V202" s="396"/>
      <c r="W202" s="396"/>
      <c r="X202" s="396"/>
      <c r="Y202" s="396"/>
      <c r="AA202" s="396"/>
      <c r="AB202" s="396"/>
      <c r="AC202" s="396"/>
      <c r="AD202" s="396"/>
      <c r="AE202" s="396"/>
      <c r="AF202" s="396"/>
      <c r="AH202" s="396"/>
      <c r="AI202" s="396"/>
      <c r="AJ202" s="396"/>
      <c r="AK202" s="396"/>
      <c r="AL202" s="396"/>
      <c r="AM202" s="396"/>
    </row>
    <row r="203" spans="1:39" ht="30" customHeight="1" x14ac:dyDescent="0.25">
      <c r="A203" s="966"/>
      <c r="B203" s="992"/>
      <c r="C203" s="394"/>
      <c r="D203" s="395"/>
      <c r="E203" s="395"/>
      <c r="F203" s="396"/>
      <c r="G203" s="396"/>
      <c r="H203" s="396"/>
      <c r="I203" s="396"/>
      <c r="J203" s="396"/>
      <c r="K203" s="396"/>
      <c r="M203" s="396"/>
      <c r="N203" s="396"/>
      <c r="O203" s="396"/>
      <c r="P203" s="396"/>
      <c r="Q203" s="396"/>
      <c r="R203" s="396"/>
      <c r="T203" s="396"/>
      <c r="U203" s="396"/>
      <c r="V203" s="396"/>
      <c r="W203" s="396"/>
      <c r="X203" s="396"/>
      <c r="Y203" s="396"/>
      <c r="AA203" s="396"/>
      <c r="AB203" s="396"/>
      <c r="AC203" s="396"/>
      <c r="AD203" s="396"/>
      <c r="AE203" s="396"/>
      <c r="AF203" s="396"/>
      <c r="AH203" s="396"/>
      <c r="AI203" s="396"/>
      <c r="AJ203" s="396"/>
      <c r="AK203" s="396"/>
      <c r="AL203" s="396"/>
      <c r="AM203" s="396"/>
    </row>
    <row r="204" spans="1:39" ht="30" customHeight="1" x14ac:dyDescent="0.25">
      <c r="A204" s="969"/>
      <c r="B204" s="992"/>
      <c r="C204" s="394"/>
      <c r="D204" s="395"/>
      <c r="E204" s="395"/>
      <c r="F204" s="396"/>
      <c r="G204" s="396"/>
      <c r="H204" s="396"/>
      <c r="I204" s="396"/>
      <c r="J204" s="396"/>
      <c r="K204" s="396"/>
      <c r="M204" s="396"/>
      <c r="N204" s="396"/>
      <c r="O204" s="396"/>
      <c r="P204" s="396"/>
      <c r="Q204" s="396"/>
      <c r="R204" s="396"/>
      <c r="T204" s="396"/>
      <c r="U204" s="396"/>
      <c r="V204" s="396"/>
      <c r="W204" s="396"/>
      <c r="X204" s="396"/>
      <c r="Y204" s="396"/>
      <c r="AA204" s="396"/>
      <c r="AB204" s="396"/>
      <c r="AC204" s="396"/>
      <c r="AD204" s="396"/>
      <c r="AE204" s="396"/>
      <c r="AF204" s="396"/>
      <c r="AH204" s="396"/>
      <c r="AI204" s="396"/>
      <c r="AJ204" s="396"/>
      <c r="AK204" s="396"/>
      <c r="AL204" s="396"/>
      <c r="AM204" s="396"/>
    </row>
    <row r="205" spans="1:39" ht="30" customHeight="1" x14ac:dyDescent="0.25">
      <c r="A205" s="948">
        <v>8</v>
      </c>
      <c r="B205" s="949"/>
      <c r="C205" s="394"/>
      <c r="D205" s="395"/>
      <c r="E205" s="395"/>
      <c r="F205" s="396"/>
      <c r="G205" s="396"/>
      <c r="H205" s="396"/>
      <c r="I205" s="396"/>
      <c r="J205" s="396"/>
      <c r="K205" s="396"/>
      <c r="M205" s="396"/>
      <c r="N205" s="396"/>
      <c r="O205" s="396"/>
      <c r="P205" s="396"/>
      <c r="Q205" s="396"/>
      <c r="R205" s="396"/>
      <c r="T205" s="396"/>
      <c r="U205" s="396"/>
      <c r="V205" s="396"/>
      <c r="W205" s="396"/>
      <c r="X205" s="396"/>
      <c r="Y205" s="396"/>
      <c r="AA205" s="396"/>
      <c r="AB205" s="396"/>
      <c r="AC205" s="396"/>
      <c r="AD205" s="396"/>
      <c r="AE205" s="396"/>
      <c r="AF205" s="396"/>
      <c r="AH205" s="396"/>
      <c r="AI205" s="396"/>
      <c r="AJ205" s="396"/>
      <c r="AK205" s="396"/>
      <c r="AL205" s="396"/>
      <c r="AM205" s="396"/>
    </row>
    <row r="206" spans="1:39" ht="30" customHeight="1" x14ac:dyDescent="0.25">
      <c r="A206" s="966"/>
      <c r="B206" s="997"/>
      <c r="C206" s="394"/>
      <c r="D206" s="395"/>
      <c r="E206" s="395"/>
      <c r="F206" s="396"/>
      <c r="G206" s="396"/>
      <c r="H206" s="396"/>
      <c r="I206" s="396"/>
      <c r="J206" s="396"/>
      <c r="K206" s="396"/>
      <c r="M206" s="396"/>
      <c r="N206" s="396"/>
      <c r="O206" s="396"/>
      <c r="P206" s="396"/>
      <c r="Q206" s="396"/>
      <c r="R206" s="396"/>
      <c r="T206" s="396"/>
      <c r="U206" s="396"/>
      <c r="V206" s="396"/>
      <c r="W206" s="396"/>
      <c r="X206" s="396"/>
      <c r="Y206" s="396"/>
      <c r="AA206" s="396"/>
      <c r="AB206" s="396"/>
      <c r="AC206" s="396"/>
      <c r="AD206" s="396"/>
      <c r="AE206" s="396"/>
      <c r="AF206" s="396"/>
      <c r="AH206" s="396"/>
      <c r="AI206" s="396"/>
      <c r="AJ206" s="396"/>
      <c r="AK206" s="396"/>
      <c r="AL206" s="396"/>
      <c r="AM206" s="396"/>
    </row>
    <row r="207" spans="1:39" ht="30" customHeight="1" x14ac:dyDescent="0.25">
      <c r="A207" s="966">
        <v>8.01</v>
      </c>
      <c r="B207" s="975" t="s">
        <v>45</v>
      </c>
      <c r="C207" s="394"/>
      <c r="D207" s="395"/>
      <c r="E207" s="395"/>
      <c r="F207" s="396"/>
      <c r="G207" s="396"/>
      <c r="H207" s="396"/>
      <c r="I207" s="396"/>
      <c r="J207" s="396"/>
      <c r="K207" s="396"/>
      <c r="M207" s="396"/>
      <c r="N207" s="396"/>
      <c r="O207" s="396"/>
      <c r="P207" s="396"/>
      <c r="Q207" s="396"/>
      <c r="R207" s="396"/>
      <c r="T207" s="396"/>
      <c r="U207" s="396"/>
      <c r="V207" s="396"/>
      <c r="W207" s="396"/>
      <c r="X207" s="396"/>
      <c r="Y207" s="396"/>
      <c r="AA207" s="396"/>
      <c r="AB207" s="396"/>
      <c r="AC207" s="396"/>
      <c r="AD207" s="396"/>
      <c r="AE207" s="396"/>
      <c r="AF207" s="396"/>
      <c r="AH207" s="396"/>
      <c r="AI207" s="396"/>
      <c r="AJ207" s="396"/>
      <c r="AK207" s="396"/>
      <c r="AL207" s="396"/>
      <c r="AM207" s="396"/>
    </row>
    <row r="208" spans="1:39" ht="30" customHeight="1" x14ac:dyDescent="0.25">
      <c r="A208" s="966">
        <v>8.02</v>
      </c>
      <c r="B208" s="975" t="s">
        <v>46</v>
      </c>
      <c r="C208" s="394"/>
      <c r="D208" s="395"/>
      <c r="E208" s="395"/>
      <c r="F208" s="396"/>
      <c r="G208" s="396"/>
      <c r="H208" s="396"/>
      <c r="I208" s="396"/>
      <c r="J208" s="396"/>
      <c r="K208" s="396"/>
      <c r="M208" s="396"/>
      <c r="N208" s="396"/>
      <c r="O208" s="396"/>
      <c r="P208" s="396"/>
      <c r="Q208" s="396"/>
      <c r="R208" s="396"/>
      <c r="T208" s="396"/>
      <c r="U208" s="396"/>
      <c r="V208" s="396"/>
      <c r="W208" s="396"/>
      <c r="X208" s="396"/>
      <c r="Y208" s="396"/>
      <c r="AA208" s="396"/>
      <c r="AB208" s="396"/>
      <c r="AC208" s="396"/>
      <c r="AD208" s="396"/>
      <c r="AE208" s="396"/>
      <c r="AF208" s="396"/>
      <c r="AH208" s="396"/>
      <c r="AI208" s="396"/>
      <c r="AJ208" s="396"/>
      <c r="AK208" s="396"/>
      <c r="AL208" s="396"/>
      <c r="AM208" s="396"/>
    </row>
    <row r="209" spans="1:39" ht="30" customHeight="1" x14ac:dyDescent="0.25">
      <c r="A209" s="966">
        <v>8.0299999999999994</v>
      </c>
      <c r="B209" s="975" t="s">
        <v>143</v>
      </c>
      <c r="C209" s="394"/>
      <c r="D209" s="395"/>
      <c r="E209" s="395"/>
      <c r="F209" s="396"/>
      <c r="G209" s="396"/>
      <c r="H209" s="396"/>
      <c r="I209" s="396"/>
      <c r="J209" s="396"/>
      <c r="K209" s="396"/>
      <c r="M209" s="396"/>
      <c r="N209" s="396"/>
      <c r="O209" s="396"/>
      <c r="P209" s="396"/>
      <c r="Q209" s="396"/>
      <c r="R209" s="396"/>
      <c r="T209" s="396"/>
      <c r="U209" s="396"/>
      <c r="V209" s="396"/>
      <c r="W209" s="396"/>
      <c r="X209" s="396"/>
      <c r="Y209" s="396"/>
      <c r="AA209" s="396"/>
      <c r="AB209" s="396"/>
      <c r="AC209" s="396"/>
      <c r="AD209" s="396"/>
      <c r="AE209" s="396"/>
      <c r="AF209" s="396"/>
      <c r="AH209" s="396"/>
      <c r="AI209" s="396"/>
      <c r="AJ209" s="396"/>
      <c r="AK209" s="396"/>
      <c r="AL209" s="396"/>
      <c r="AM209" s="396"/>
    </row>
    <row r="210" spans="1:39" ht="30" customHeight="1" x14ac:dyDescent="0.25">
      <c r="A210" s="966">
        <v>8.0399999999999991</v>
      </c>
      <c r="B210" s="975" t="s">
        <v>131</v>
      </c>
      <c r="C210" s="394"/>
      <c r="D210" s="395"/>
      <c r="E210" s="395"/>
      <c r="F210" s="396"/>
      <c r="G210" s="396"/>
      <c r="H210" s="396"/>
      <c r="I210" s="396"/>
      <c r="J210" s="396"/>
      <c r="K210" s="396"/>
      <c r="M210" s="396"/>
      <c r="N210" s="396"/>
      <c r="O210" s="396"/>
      <c r="P210" s="396"/>
      <c r="Q210" s="396"/>
      <c r="R210" s="396"/>
      <c r="T210" s="396"/>
      <c r="U210" s="396"/>
      <c r="V210" s="396"/>
      <c r="W210" s="396"/>
      <c r="X210" s="396"/>
      <c r="Y210" s="396"/>
      <c r="AA210" s="396"/>
      <c r="AB210" s="396"/>
      <c r="AC210" s="396"/>
      <c r="AD210" s="396"/>
      <c r="AE210" s="396"/>
      <c r="AF210" s="396"/>
      <c r="AH210" s="396"/>
      <c r="AI210" s="396"/>
      <c r="AJ210" s="396"/>
      <c r="AK210" s="396"/>
      <c r="AL210" s="396"/>
      <c r="AM210" s="396"/>
    </row>
    <row r="211" spans="1:39" ht="30" customHeight="1" x14ac:dyDescent="0.25">
      <c r="A211" s="966" t="s">
        <v>510</v>
      </c>
      <c r="B211" s="975" t="s">
        <v>142</v>
      </c>
      <c r="C211" s="394"/>
      <c r="D211" s="395"/>
      <c r="E211" s="395"/>
      <c r="F211" s="396"/>
      <c r="G211" s="396"/>
      <c r="H211" s="396"/>
      <c r="I211" s="396"/>
      <c r="J211" s="396"/>
      <c r="K211" s="396"/>
      <c r="M211" s="396"/>
      <c r="N211" s="396"/>
      <c r="O211" s="396"/>
      <c r="P211" s="396"/>
      <c r="Q211" s="396"/>
      <c r="R211" s="396"/>
      <c r="T211" s="396"/>
      <c r="U211" s="396"/>
      <c r="V211" s="396"/>
      <c r="W211" s="396"/>
      <c r="X211" s="396"/>
      <c r="Y211" s="396"/>
      <c r="AA211" s="396"/>
      <c r="AB211" s="396"/>
      <c r="AC211" s="396"/>
      <c r="AD211" s="396"/>
      <c r="AE211" s="396"/>
      <c r="AF211" s="396"/>
      <c r="AH211" s="396"/>
      <c r="AI211" s="396"/>
      <c r="AJ211" s="396"/>
      <c r="AK211" s="396"/>
      <c r="AL211" s="396"/>
      <c r="AM211" s="396"/>
    </row>
    <row r="212" spans="1:39" ht="30" customHeight="1" x14ac:dyDescent="0.25">
      <c r="A212" s="966">
        <v>8.0500000000000007</v>
      </c>
      <c r="B212" s="975" t="s">
        <v>343</v>
      </c>
      <c r="C212" s="394"/>
      <c r="D212" s="395"/>
      <c r="E212" s="395"/>
      <c r="F212" s="396"/>
      <c r="G212" s="396"/>
      <c r="H212" s="396"/>
      <c r="I212" s="396"/>
      <c r="J212" s="396"/>
      <c r="K212" s="396"/>
      <c r="M212" s="396"/>
      <c r="N212" s="396"/>
      <c r="O212" s="396"/>
      <c r="P212" s="396"/>
      <c r="Q212" s="396"/>
      <c r="R212" s="396"/>
      <c r="T212" s="396"/>
      <c r="U212" s="396"/>
      <c r="V212" s="396"/>
      <c r="W212" s="396"/>
      <c r="X212" s="396"/>
      <c r="Y212" s="396"/>
      <c r="AA212" s="396"/>
      <c r="AB212" s="396"/>
      <c r="AC212" s="396"/>
      <c r="AD212" s="396"/>
      <c r="AE212" s="396"/>
      <c r="AF212" s="396"/>
      <c r="AH212" s="396"/>
      <c r="AI212" s="396"/>
      <c r="AJ212" s="396"/>
      <c r="AK212" s="396"/>
      <c r="AL212" s="396"/>
      <c r="AM212" s="396"/>
    </row>
    <row r="213" spans="1:39" ht="30" customHeight="1" x14ac:dyDescent="0.25">
      <c r="A213" s="966"/>
      <c r="B213" s="998" t="s">
        <v>2111</v>
      </c>
      <c r="C213" s="394"/>
      <c r="D213" s="395"/>
      <c r="E213" s="395"/>
      <c r="F213" s="396"/>
      <c r="G213" s="396"/>
      <c r="H213" s="396"/>
      <c r="I213" s="396"/>
      <c r="J213" s="396"/>
      <c r="K213" s="396"/>
      <c r="M213" s="396"/>
      <c r="N213" s="396"/>
      <c r="O213" s="396"/>
      <c r="P213" s="396"/>
      <c r="Q213" s="396"/>
      <c r="R213" s="396"/>
      <c r="T213" s="396"/>
      <c r="U213" s="396"/>
      <c r="V213" s="396"/>
      <c r="W213" s="396"/>
      <c r="X213" s="396"/>
      <c r="Y213" s="396"/>
      <c r="AA213" s="396"/>
      <c r="AB213" s="396"/>
      <c r="AC213" s="396"/>
      <c r="AD213" s="396"/>
      <c r="AE213" s="396"/>
      <c r="AF213" s="396"/>
      <c r="AH213" s="396"/>
      <c r="AI213" s="396"/>
      <c r="AJ213" s="396"/>
      <c r="AK213" s="396"/>
      <c r="AL213" s="396"/>
      <c r="AM213" s="396"/>
    </row>
    <row r="214" spans="1:39" ht="30" customHeight="1" x14ac:dyDescent="0.25">
      <c r="A214" s="966">
        <v>8.06</v>
      </c>
      <c r="B214" s="998" t="s">
        <v>2108</v>
      </c>
      <c r="C214" s="394"/>
      <c r="D214" s="395"/>
      <c r="E214" s="395"/>
      <c r="F214" s="396"/>
      <c r="G214" s="396"/>
      <c r="H214" s="396"/>
      <c r="I214" s="396"/>
      <c r="J214" s="396"/>
      <c r="K214" s="396"/>
      <c r="M214" s="396"/>
      <c r="N214" s="396"/>
      <c r="O214" s="396"/>
      <c r="P214" s="396"/>
      <c r="Q214" s="396"/>
      <c r="R214" s="396"/>
      <c r="T214" s="396"/>
      <c r="U214" s="396"/>
      <c r="V214" s="396"/>
      <c r="W214" s="396"/>
      <c r="X214" s="396"/>
      <c r="Y214" s="396"/>
      <c r="AA214" s="396"/>
      <c r="AB214" s="396"/>
      <c r="AC214" s="396"/>
      <c r="AD214" s="396"/>
      <c r="AE214" s="396"/>
      <c r="AF214" s="396"/>
      <c r="AH214" s="396"/>
      <c r="AI214" s="396"/>
      <c r="AJ214" s="396"/>
      <c r="AK214" s="396"/>
      <c r="AL214" s="396"/>
      <c r="AM214" s="396"/>
    </row>
    <row r="215" spans="1:39" ht="30" customHeight="1" x14ac:dyDescent="0.25">
      <c r="A215" s="966">
        <v>8.07</v>
      </c>
      <c r="B215" s="998" t="s">
        <v>2109</v>
      </c>
      <c r="C215" s="394"/>
      <c r="D215" s="395"/>
      <c r="E215" s="395"/>
      <c r="F215" s="396"/>
      <c r="G215" s="396"/>
      <c r="H215" s="396"/>
      <c r="I215" s="396"/>
      <c r="J215" s="396"/>
      <c r="K215" s="396"/>
      <c r="M215" s="396"/>
      <c r="N215" s="396"/>
      <c r="O215" s="396"/>
      <c r="P215" s="396"/>
      <c r="Q215" s="396"/>
      <c r="R215" s="396"/>
      <c r="T215" s="396"/>
      <c r="U215" s="396"/>
      <c r="V215" s="396"/>
      <c r="W215" s="396"/>
      <c r="X215" s="396"/>
      <c r="Y215" s="396"/>
      <c r="AA215" s="396"/>
      <c r="AB215" s="396"/>
      <c r="AC215" s="396"/>
      <c r="AD215" s="396"/>
      <c r="AE215" s="396"/>
      <c r="AF215" s="396"/>
      <c r="AH215" s="396"/>
      <c r="AI215" s="396"/>
      <c r="AJ215" s="396"/>
      <c r="AK215" s="396"/>
      <c r="AL215" s="396"/>
      <c r="AM215" s="396"/>
    </row>
    <row r="216" spans="1:39" ht="30" customHeight="1" x14ac:dyDescent="0.25">
      <c r="A216" s="966">
        <v>8.08</v>
      </c>
      <c r="B216" s="998" t="s">
        <v>2110</v>
      </c>
      <c r="C216" s="394"/>
      <c r="D216" s="395"/>
      <c r="E216" s="395"/>
      <c r="F216" s="396"/>
      <c r="G216" s="396"/>
      <c r="H216" s="396"/>
      <c r="I216" s="396"/>
      <c r="J216" s="396"/>
      <c r="K216" s="396"/>
      <c r="M216" s="396"/>
      <c r="N216" s="396"/>
      <c r="O216" s="396"/>
      <c r="P216" s="396"/>
      <c r="Q216" s="396"/>
      <c r="R216" s="396"/>
      <c r="T216" s="396"/>
      <c r="U216" s="396"/>
      <c r="V216" s="396"/>
      <c r="W216" s="396"/>
      <c r="X216" s="396"/>
      <c r="Y216" s="396"/>
      <c r="AA216" s="396"/>
      <c r="AB216" s="396"/>
      <c r="AC216" s="396"/>
      <c r="AD216" s="396"/>
      <c r="AE216" s="396"/>
      <c r="AF216" s="396"/>
      <c r="AH216" s="396"/>
      <c r="AI216" s="396"/>
      <c r="AJ216" s="396"/>
      <c r="AK216" s="396"/>
      <c r="AL216" s="396"/>
      <c r="AM216" s="396"/>
    </row>
    <row r="217" spans="1:39" ht="30" customHeight="1" x14ac:dyDescent="0.25">
      <c r="A217" s="966"/>
      <c r="B217" s="975" t="s">
        <v>371</v>
      </c>
      <c r="C217" s="394"/>
      <c r="D217" s="395"/>
      <c r="E217" s="395"/>
      <c r="F217" s="396"/>
      <c r="G217" s="396"/>
      <c r="H217" s="396"/>
      <c r="I217" s="396"/>
      <c r="J217" s="396"/>
      <c r="K217" s="396"/>
      <c r="M217" s="396"/>
      <c r="N217" s="396"/>
      <c r="O217" s="396"/>
      <c r="P217" s="396"/>
      <c r="Q217" s="396"/>
      <c r="R217" s="396"/>
      <c r="T217" s="396"/>
      <c r="U217" s="396"/>
      <c r="V217" s="396"/>
      <c r="W217" s="396"/>
      <c r="X217" s="396"/>
      <c r="Y217" s="396"/>
      <c r="AA217" s="396"/>
      <c r="AB217" s="396"/>
      <c r="AC217" s="396"/>
      <c r="AD217" s="396"/>
      <c r="AE217" s="396"/>
      <c r="AF217" s="396"/>
      <c r="AH217" s="396"/>
      <c r="AI217" s="396"/>
      <c r="AJ217" s="396"/>
      <c r="AK217" s="396"/>
      <c r="AL217" s="396"/>
      <c r="AM217" s="396"/>
    </row>
    <row r="218" spans="1:39" ht="30" customHeight="1" x14ac:dyDescent="0.25">
      <c r="A218" s="966"/>
      <c r="B218" s="179"/>
      <c r="C218" s="394"/>
      <c r="D218" s="395"/>
      <c r="E218" s="395"/>
      <c r="F218" s="396"/>
      <c r="G218" s="396"/>
      <c r="H218" s="396"/>
      <c r="I218" s="396"/>
      <c r="J218" s="396"/>
      <c r="K218" s="396"/>
      <c r="M218" s="396"/>
      <c r="N218" s="396"/>
      <c r="O218" s="396"/>
      <c r="P218" s="396"/>
      <c r="Q218" s="396"/>
      <c r="R218" s="396"/>
      <c r="T218" s="396"/>
      <c r="U218" s="396"/>
      <c r="V218" s="396"/>
      <c r="W218" s="396"/>
      <c r="X218" s="396"/>
      <c r="Y218" s="396"/>
      <c r="AA218" s="396"/>
      <c r="AB218" s="396"/>
      <c r="AC218" s="396"/>
      <c r="AD218" s="396"/>
      <c r="AE218" s="396"/>
      <c r="AF218" s="396"/>
      <c r="AH218" s="396"/>
      <c r="AI218" s="396"/>
      <c r="AJ218" s="396"/>
      <c r="AK218" s="396"/>
      <c r="AL218" s="396"/>
      <c r="AM218" s="396"/>
    </row>
    <row r="219" spans="1:39" ht="30" customHeight="1" x14ac:dyDescent="0.25">
      <c r="A219" s="966"/>
      <c r="B219" s="179"/>
      <c r="C219" s="394"/>
      <c r="D219" s="395"/>
      <c r="E219" s="395"/>
      <c r="F219" s="396"/>
      <c r="G219" s="396"/>
      <c r="H219" s="396"/>
      <c r="I219" s="396"/>
      <c r="J219" s="396"/>
      <c r="K219" s="396"/>
      <c r="M219" s="396"/>
      <c r="N219" s="396"/>
      <c r="O219" s="396"/>
      <c r="P219" s="396"/>
      <c r="Q219" s="396"/>
      <c r="R219" s="396"/>
      <c r="T219" s="396"/>
      <c r="U219" s="396"/>
      <c r="V219" s="396"/>
      <c r="W219" s="396"/>
      <c r="X219" s="396"/>
      <c r="Y219" s="396"/>
      <c r="AA219" s="396"/>
      <c r="AB219" s="396"/>
      <c r="AC219" s="396"/>
      <c r="AD219" s="396"/>
      <c r="AE219" s="396"/>
      <c r="AF219" s="396"/>
      <c r="AH219" s="396"/>
      <c r="AI219" s="396"/>
      <c r="AJ219" s="396"/>
      <c r="AK219" s="396"/>
      <c r="AL219" s="396"/>
      <c r="AM219" s="396"/>
    </row>
    <row r="220" spans="1:39" ht="30" customHeight="1" x14ac:dyDescent="0.25">
      <c r="A220" s="966">
        <v>8.09</v>
      </c>
      <c r="B220" s="975" t="s">
        <v>141</v>
      </c>
      <c r="C220" s="394"/>
      <c r="D220" s="395"/>
      <c r="E220" s="395"/>
      <c r="F220" s="396"/>
      <c r="G220" s="396"/>
      <c r="H220" s="396"/>
      <c r="I220" s="396"/>
      <c r="J220" s="396"/>
      <c r="K220" s="396"/>
      <c r="M220" s="396"/>
      <c r="N220" s="396"/>
      <c r="O220" s="396"/>
      <c r="P220" s="396"/>
      <c r="Q220" s="396"/>
      <c r="R220" s="396"/>
      <c r="T220" s="396"/>
      <c r="U220" s="396"/>
      <c r="V220" s="396"/>
      <c r="W220" s="396"/>
      <c r="X220" s="396"/>
      <c r="Y220" s="396"/>
      <c r="AA220" s="396"/>
      <c r="AB220" s="396"/>
      <c r="AC220" s="396"/>
      <c r="AD220" s="396"/>
      <c r="AE220" s="396"/>
      <c r="AF220" s="396"/>
      <c r="AH220" s="396"/>
      <c r="AI220" s="396"/>
      <c r="AJ220" s="396"/>
      <c r="AK220" s="396"/>
      <c r="AL220" s="396"/>
      <c r="AM220" s="396"/>
    </row>
    <row r="221" spans="1:39" ht="30" customHeight="1" x14ac:dyDescent="0.25">
      <c r="A221" s="966"/>
      <c r="B221" s="179"/>
      <c r="C221" s="394"/>
      <c r="D221" s="395"/>
      <c r="E221" s="395"/>
      <c r="F221" s="396"/>
      <c r="G221" s="396"/>
      <c r="H221" s="396"/>
      <c r="I221" s="396"/>
      <c r="J221" s="396"/>
      <c r="K221" s="396"/>
      <c r="M221" s="396"/>
      <c r="N221" s="396"/>
      <c r="O221" s="396"/>
      <c r="P221" s="396"/>
      <c r="Q221" s="396"/>
      <c r="R221" s="396"/>
      <c r="T221" s="396"/>
      <c r="U221" s="396"/>
      <c r="V221" s="396"/>
      <c r="W221" s="396"/>
      <c r="X221" s="396"/>
      <c r="Y221" s="396"/>
      <c r="AA221" s="396"/>
      <c r="AB221" s="396"/>
      <c r="AC221" s="396"/>
      <c r="AD221" s="396"/>
      <c r="AE221" s="396"/>
      <c r="AF221" s="396"/>
      <c r="AH221" s="396"/>
      <c r="AI221" s="396"/>
      <c r="AJ221" s="396"/>
      <c r="AK221" s="396"/>
      <c r="AL221" s="396"/>
      <c r="AM221" s="396"/>
    </row>
    <row r="222" spans="1:39" ht="30" customHeight="1" x14ac:dyDescent="0.25">
      <c r="A222" s="966"/>
      <c r="B222" s="179"/>
      <c r="C222" s="394"/>
      <c r="D222" s="395"/>
      <c r="E222" s="395"/>
      <c r="F222" s="396"/>
      <c r="G222" s="396"/>
      <c r="H222" s="396"/>
      <c r="I222" s="396"/>
      <c r="J222" s="396"/>
      <c r="K222" s="396"/>
      <c r="M222" s="396"/>
      <c r="N222" s="396"/>
      <c r="O222" s="396"/>
      <c r="P222" s="396"/>
      <c r="Q222" s="396"/>
      <c r="R222" s="396"/>
      <c r="T222" s="396"/>
      <c r="U222" s="396"/>
      <c r="V222" s="396"/>
      <c r="W222" s="396"/>
      <c r="X222" s="396"/>
      <c r="Y222" s="396"/>
      <c r="AA222" s="396"/>
      <c r="AB222" s="396"/>
      <c r="AC222" s="396"/>
      <c r="AD222" s="396"/>
      <c r="AE222" s="396"/>
      <c r="AF222" s="396"/>
      <c r="AH222" s="396"/>
      <c r="AI222" s="396"/>
      <c r="AJ222" s="396"/>
      <c r="AK222" s="396"/>
      <c r="AL222" s="396"/>
      <c r="AM222" s="396"/>
    </row>
    <row r="223" spans="1:39" ht="30" customHeight="1" x14ac:dyDescent="0.25">
      <c r="A223" s="966"/>
      <c r="B223" s="984"/>
      <c r="C223" s="394"/>
      <c r="D223" s="395"/>
      <c r="E223" s="395"/>
      <c r="F223" s="396"/>
      <c r="G223" s="396"/>
      <c r="H223" s="396"/>
      <c r="I223" s="396"/>
      <c r="J223" s="396"/>
      <c r="K223" s="396"/>
      <c r="M223" s="396"/>
      <c r="N223" s="396"/>
      <c r="O223" s="396"/>
      <c r="P223" s="396"/>
      <c r="Q223" s="396"/>
      <c r="R223" s="396"/>
      <c r="T223" s="396"/>
      <c r="U223" s="396"/>
      <c r="V223" s="396"/>
      <c r="W223" s="396"/>
      <c r="X223" s="396"/>
      <c r="Y223" s="396"/>
      <c r="AA223" s="396"/>
      <c r="AB223" s="396"/>
      <c r="AC223" s="396"/>
      <c r="AD223" s="396"/>
      <c r="AE223" s="396"/>
      <c r="AF223" s="396"/>
      <c r="AH223" s="396"/>
      <c r="AI223" s="396"/>
      <c r="AJ223" s="396"/>
      <c r="AK223" s="396"/>
      <c r="AL223" s="396"/>
      <c r="AM223" s="396"/>
    </row>
    <row r="224" spans="1:39" ht="30" customHeight="1" x14ac:dyDescent="0.25">
      <c r="A224" s="966">
        <v>8.1</v>
      </c>
      <c r="B224" s="1296" t="s">
        <v>1901</v>
      </c>
      <c r="C224" s="394"/>
      <c r="D224" s="395"/>
      <c r="E224" s="395"/>
      <c r="F224" s="396"/>
      <c r="G224" s="396"/>
      <c r="H224" s="396"/>
      <c r="I224" s="396"/>
      <c r="J224" s="396"/>
      <c r="K224" s="396"/>
      <c r="M224" s="396"/>
      <c r="N224" s="396"/>
      <c r="O224" s="396"/>
      <c r="P224" s="396"/>
      <c r="Q224" s="396"/>
      <c r="R224" s="396"/>
      <c r="T224" s="396"/>
      <c r="U224" s="396"/>
      <c r="V224" s="396"/>
      <c r="W224" s="396"/>
      <c r="X224" s="396"/>
      <c r="Y224" s="396"/>
      <c r="AA224" s="396"/>
      <c r="AB224" s="396"/>
      <c r="AC224" s="396"/>
      <c r="AD224" s="396"/>
      <c r="AE224" s="396"/>
      <c r="AF224" s="396"/>
      <c r="AH224" s="396"/>
      <c r="AI224" s="396"/>
      <c r="AJ224" s="396"/>
      <c r="AK224" s="396"/>
      <c r="AL224" s="396"/>
      <c r="AM224" s="396"/>
    </row>
    <row r="225" spans="1:39" ht="30" customHeight="1" x14ac:dyDescent="0.25">
      <c r="A225" s="966">
        <v>8.11</v>
      </c>
      <c r="B225" s="1296"/>
      <c r="C225" s="394"/>
      <c r="D225" s="395"/>
      <c r="E225" s="395"/>
      <c r="F225" s="396"/>
      <c r="G225" s="396"/>
      <c r="H225" s="396"/>
      <c r="I225" s="396"/>
      <c r="J225" s="396"/>
      <c r="K225" s="396"/>
      <c r="M225" s="396"/>
      <c r="N225" s="396"/>
      <c r="O225" s="396"/>
      <c r="P225" s="396"/>
      <c r="Q225" s="396"/>
      <c r="R225" s="396"/>
      <c r="T225" s="396"/>
      <c r="U225" s="396"/>
      <c r="V225" s="396"/>
      <c r="W225" s="396"/>
      <c r="X225" s="396"/>
      <c r="Y225" s="396"/>
      <c r="AA225" s="396"/>
      <c r="AB225" s="396"/>
      <c r="AC225" s="396"/>
      <c r="AD225" s="396"/>
      <c r="AE225" s="396"/>
      <c r="AF225" s="396"/>
      <c r="AH225" s="396"/>
      <c r="AI225" s="396"/>
      <c r="AJ225" s="396"/>
      <c r="AK225" s="396"/>
      <c r="AL225" s="396"/>
      <c r="AM225" s="396"/>
    </row>
    <row r="226" spans="1:39" ht="30" customHeight="1" x14ac:dyDescent="0.25">
      <c r="A226" s="966">
        <v>8.1199999999999992</v>
      </c>
      <c r="B226" s="1101" t="s">
        <v>1902</v>
      </c>
      <c r="C226" s="394"/>
      <c r="D226" s="395"/>
      <c r="E226" s="395"/>
      <c r="F226" s="396"/>
      <c r="G226" s="396"/>
      <c r="H226" s="396"/>
      <c r="I226" s="396"/>
      <c r="J226" s="396"/>
      <c r="K226" s="396"/>
      <c r="M226" s="396"/>
      <c r="N226" s="396"/>
      <c r="O226" s="396"/>
      <c r="P226" s="396"/>
      <c r="Q226" s="396"/>
      <c r="R226" s="396"/>
      <c r="T226" s="396"/>
      <c r="U226" s="396"/>
      <c r="V226" s="396"/>
      <c r="W226" s="396"/>
      <c r="X226" s="396"/>
      <c r="Y226" s="396"/>
      <c r="AA226" s="396"/>
      <c r="AB226" s="396"/>
      <c r="AC226" s="396"/>
      <c r="AD226" s="396"/>
      <c r="AE226" s="396"/>
      <c r="AF226" s="396"/>
      <c r="AH226" s="396"/>
      <c r="AI226" s="396"/>
      <c r="AJ226" s="396"/>
      <c r="AK226" s="396"/>
      <c r="AL226" s="396"/>
      <c r="AM226" s="396"/>
    </row>
    <row r="227" spans="1:39" ht="30" customHeight="1" x14ac:dyDescent="0.25">
      <c r="A227" s="966">
        <v>8.1300000000000008</v>
      </c>
      <c r="B227" s="1296" t="s">
        <v>4</v>
      </c>
      <c r="C227" s="394"/>
      <c r="D227" s="395"/>
      <c r="E227" s="395"/>
      <c r="F227" s="396"/>
      <c r="G227" s="396"/>
      <c r="H227" s="396"/>
      <c r="I227" s="396"/>
      <c r="J227" s="396"/>
      <c r="K227" s="396"/>
      <c r="M227" s="396"/>
      <c r="N227" s="396"/>
      <c r="O227" s="396"/>
      <c r="P227" s="396"/>
      <c r="Q227" s="396"/>
      <c r="R227" s="396"/>
      <c r="T227" s="396"/>
      <c r="U227" s="396"/>
      <c r="V227" s="396"/>
      <c r="W227" s="396"/>
      <c r="X227" s="396"/>
      <c r="Y227" s="396"/>
      <c r="AA227" s="396"/>
      <c r="AB227" s="396"/>
      <c r="AC227" s="396"/>
      <c r="AD227" s="396"/>
      <c r="AE227" s="396"/>
      <c r="AF227" s="396"/>
      <c r="AH227" s="396"/>
      <c r="AI227" s="396"/>
      <c r="AJ227" s="396"/>
      <c r="AK227" s="396"/>
      <c r="AL227" s="396"/>
      <c r="AM227" s="396"/>
    </row>
    <row r="228" spans="1:39" ht="30" customHeight="1" x14ac:dyDescent="0.25">
      <c r="A228" s="966">
        <v>8.14</v>
      </c>
      <c r="B228" s="1296"/>
      <c r="C228" s="394"/>
      <c r="D228" s="395"/>
      <c r="E228" s="395"/>
      <c r="F228" s="396"/>
      <c r="G228" s="396"/>
      <c r="H228" s="396"/>
      <c r="I228" s="396"/>
      <c r="J228" s="396"/>
      <c r="K228" s="396"/>
      <c r="M228" s="396"/>
      <c r="N228" s="396"/>
      <c r="O228" s="396"/>
      <c r="P228" s="396"/>
      <c r="Q228" s="396"/>
      <c r="R228" s="396"/>
      <c r="T228" s="396"/>
      <c r="U228" s="396"/>
      <c r="V228" s="396"/>
      <c r="W228" s="396"/>
      <c r="X228" s="396"/>
      <c r="Y228" s="396"/>
      <c r="AA228" s="396"/>
      <c r="AB228" s="396"/>
      <c r="AC228" s="396"/>
      <c r="AD228" s="396"/>
      <c r="AE228" s="396"/>
      <c r="AF228" s="396"/>
      <c r="AH228" s="396"/>
      <c r="AI228" s="396"/>
      <c r="AJ228" s="396"/>
      <c r="AK228" s="396"/>
      <c r="AL228" s="396"/>
      <c r="AM228" s="396"/>
    </row>
    <row r="229" spans="1:39" ht="30" customHeight="1" x14ac:dyDescent="0.25">
      <c r="A229" s="966">
        <v>8.15</v>
      </c>
      <c r="B229" s="1296" t="s">
        <v>8</v>
      </c>
      <c r="C229" s="394"/>
      <c r="D229" s="395"/>
      <c r="E229" s="395"/>
      <c r="F229" s="396"/>
      <c r="G229" s="396"/>
      <c r="H229" s="396"/>
      <c r="I229" s="396"/>
      <c r="J229" s="396"/>
      <c r="K229" s="396"/>
      <c r="M229" s="396"/>
      <c r="N229" s="396"/>
      <c r="O229" s="396"/>
      <c r="P229" s="396"/>
      <c r="Q229" s="396"/>
      <c r="R229" s="396"/>
      <c r="T229" s="396"/>
      <c r="U229" s="396"/>
      <c r="V229" s="396"/>
      <c r="W229" s="396"/>
      <c r="X229" s="396"/>
      <c r="Y229" s="396"/>
      <c r="AA229" s="396"/>
      <c r="AB229" s="396"/>
      <c r="AC229" s="396"/>
      <c r="AD229" s="396"/>
      <c r="AE229" s="396"/>
      <c r="AF229" s="396"/>
      <c r="AH229" s="396"/>
      <c r="AI229" s="396"/>
      <c r="AJ229" s="396"/>
      <c r="AK229" s="396"/>
      <c r="AL229" s="396"/>
      <c r="AM229" s="396"/>
    </row>
    <row r="230" spans="1:39" ht="30" customHeight="1" x14ac:dyDescent="0.25">
      <c r="A230" s="966">
        <v>8.16</v>
      </c>
      <c r="B230" s="1296"/>
      <c r="C230" s="394"/>
      <c r="D230" s="395"/>
      <c r="E230" s="395"/>
      <c r="F230" s="396"/>
      <c r="G230" s="396"/>
      <c r="H230" s="396"/>
      <c r="I230" s="396"/>
      <c r="J230" s="396"/>
      <c r="K230" s="396"/>
      <c r="M230" s="396"/>
      <c r="N230" s="396"/>
      <c r="O230" s="396"/>
      <c r="P230" s="396"/>
      <c r="Q230" s="396"/>
      <c r="R230" s="396"/>
      <c r="T230" s="396"/>
      <c r="U230" s="396"/>
      <c r="V230" s="396"/>
      <c r="W230" s="396"/>
      <c r="X230" s="396"/>
      <c r="Y230" s="396"/>
      <c r="AA230" s="396"/>
      <c r="AB230" s="396"/>
      <c r="AC230" s="396"/>
      <c r="AD230" s="396"/>
      <c r="AE230" s="396"/>
      <c r="AF230" s="396"/>
      <c r="AH230" s="396"/>
      <c r="AI230" s="396"/>
      <c r="AJ230" s="396"/>
      <c r="AK230" s="396"/>
      <c r="AL230" s="396"/>
      <c r="AM230" s="396"/>
    </row>
    <row r="231" spans="1:39" ht="30" customHeight="1" x14ac:dyDescent="0.25">
      <c r="A231" s="966">
        <v>8.17</v>
      </c>
      <c r="B231" s="1296" t="s">
        <v>5</v>
      </c>
      <c r="C231" s="394"/>
      <c r="D231" s="395"/>
      <c r="E231" s="395"/>
      <c r="F231" s="396"/>
      <c r="G231" s="396"/>
      <c r="H231" s="396"/>
      <c r="I231" s="396"/>
      <c r="J231" s="396"/>
      <c r="K231" s="396"/>
      <c r="M231" s="396"/>
      <c r="N231" s="396"/>
      <c r="O231" s="396"/>
      <c r="P231" s="396"/>
      <c r="Q231" s="396"/>
      <c r="R231" s="396"/>
      <c r="T231" s="396"/>
      <c r="U231" s="396"/>
      <c r="V231" s="396"/>
      <c r="W231" s="396"/>
      <c r="X231" s="396"/>
      <c r="Y231" s="396"/>
      <c r="AA231" s="396"/>
      <c r="AB231" s="396"/>
      <c r="AC231" s="396"/>
      <c r="AD231" s="396"/>
      <c r="AE231" s="396"/>
      <c r="AF231" s="396"/>
      <c r="AH231" s="396"/>
      <c r="AI231" s="396"/>
      <c r="AJ231" s="396"/>
      <c r="AK231" s="396"/>
      <c r="AL231" s="396"/>
      <c r="AM231" s="396"/>
    </row>
    <row r="232" spans="1:39" ht="30" customHeight="1" x14ac:dyDescent="0.25">
      <c r="A232" s="966">
        <v>8.18</v>
      </c>
      <c r="B232" s="1296"/>
      <c r="C232" s="394"/>
      <c r="D232" s="395"/>
      <c r="E232" s="395"/>
      <c r="F232" s="396"/>
      <c r="G232" s="396"/>
      <c r="H232" s="396"/>
      <c r="I232" s="396"/>
      <c r="J232" s="396"/>
      <c r="K232" s="396"/>
      <c r="M232" s="396"/>
      <c r="N232" s="396"/>
      <c r="O232" s="396"/>
      <c r="P232" s="396"/>
      <c r="Q232" s="396"/>
      <c r="R232" s="396"/>
      <c r="T232" s="396"/>
      <c r="U232" s="396"/>
      <c r="V232" s="396"/>
      <c r="W232" s="396"/>
      <c r="X232" s="396"/>
      <c r="Y232" s="396"/>
      <c r="AA232" s="396"/>
      <c r="AB232" s="396"/>
      <c r="AC232" s="396"/>
      <c r="AD232" s="396"/>
      <c r="AE232" s="396"/>
      <c r="AF232" s="396"/>
      <c r="AH232" s="396"/>
      <c r="AI232" s="396"/>
      <c r="AJ232" s="396"/>
      <c r="AK232" s="396"/>
      <c r="AL232" s="396"/>
      <c r="AM232" s="396"/>
    </row>
    <row r="233" spans="1:39" ht="30" customHeight="1" x14ac:dyDescent="0.25">
      <c r="A233" s="966">
        <v>8.19</v>
      </c>
      <c r="B233" s="1296" t="s">
        <v>9</v>
      </c>
      <c r="C233" s="394"/>
      <c r="D233" s="395"/>
      <c r="E233" s="395"/>
      <c r="F233" s="396"/>
      <c r="G233" s="396"/>
      <c r="H233" s="396"/>
      <c r="I233" s="396"/>
      <c r="J233" s="396"/>
      <c r="K233" s="396"/>
      <c r="M233" s="396"/>
      <c r="N233" s="396"/>
      <c r="O233" s="396"/>
      <c r="P233" s="396"/>
      <c r="Q233" s="396"/>
      <c r="R233" s="396"/>
      <c r="T233" s="396"/>
      <c r="U233" s="396"/>
      <c r="V233" s="396"/>
      <c r="W233" s="396"/>
      <c r="X233" s="396"/>
      <c r="Y233" s="396"/>
      <c r="AA233" s="396"/>
      <c r="AB233" s="396"/>
      <c r="AC233" s="396"/>
      <c r="AD233" s="396"/>
      <c r="AE233" s="396"/>
      <c r="AF233" s="396"/>
      <c r="AH233" s="396"/>
      <c r="AI233" s="396"/>
      <c r="AJ233" s="396"/>
      <c r="AK233" s="396"/>
      <c r="AL233" s="396"/>
      <c r="AM233" s="396"/>
    </row>
    <row r="234" spans="1:39" ht="30" customHeight="1" x14ac:dyDescent="0.25">
      <c r="A234" s="966">
        <v>8.1999999999999993</v>
      </c>
      <c r="B234" s="1296"/>
      <c r="C234" s="394"/>
      <c r="D234" s="395"/>
      <c r="E234" s="395"/>
      <c r="F234" s="396"/>
      <c r="G234" s="396"/>
      <c r="H234" s="396"/>
      <c r="I234" s="396"/>
      <c r="J234" s="396"/>
      <c r="K234" s="396"/>
      <c r="M234" s="396"/>
      <c r="N234" s="396"/>
      <c r="O234" s="396"/>
      <c r="P234" s="396"/>
      <c r="Q234" s="396"/>
      <c r="R234" s="396"/>
      <c r="T234" s="396"/>
      <c r="U234" s="396"/>
      <c r="V234" s="396"/>
      <c r="W234" s="396"/>
      <c r="X234" s="396"/>
      <c r="Y234" s="396"/>
      <c r="AA234" s="396"/>
      <c r="AB234" s="396"/>
      <c r="AC234" s="396"/>
      <c r="AD234" s="396"/>
      <c r="AE234" s="396"/>
      <c r="AF234" s="396"/>
      <c r="AH234" s="396"/>
      <c r="AI234" s="396"/>
      <c r="AJ234" s="396"/>
      <c r="AK234" s="396"/>
      <c r="AL234" s="396"/>
      <c r="AM234" s="396"/>
    </row>
    <row r="235" spans="1:39" ht="30" customHeight="1" x14ac:dyDescent="0.25">
      <c r="A235" s="966">
        <v>8.2100000000000009</v>
      </c>
      <c r="B235" s="1296" t="s">
        <v>18</v>
      </c>
      <c r="C235" s="394"/>
      <c r="D235" s="395"/>
      <c r="E235" s="395"/>
      <c r="F235" s="396"/>
      <c r="G235" s="396"/>
      <c r="H235" s="396"/>
      <c r="I235" s="396"/>
      <c r="J235" s="396"/>
      <c r="K235" s="396"/>
      <c r="M235" s="396"/>
      <c r="N235" s="396"/>
      <c r="O235" s="396"/>
      <c r="P235" s="396"/>
      <c r="Q235" s="396"/>
      <c r="R235" s="396"/>
      <c r="T235" s="396"/>
      <c r="U235" s="396"/>
      <c r="V235" s="396"/>
      <c r="W235" s="396"/>
      <c r="X235" s="396"/>
      <c r="Y235" s="396"/>
      <c r="AA235" s="396"/>
      <c r="AB235" s="396"/>
      <c r="AC235" s="396"/>
      <c r="AD235" s="396"/>
      <c r="AE235" s="396"/>
      <c r="AF235" s="396"/>
      <c r="AH235" s="396"/>
      <c r="AI235" s="396"/>
      <c r="AJ235" s="396"/>
      <c r="AK235" s="396"/>
      <c r="AL235" s="396"/>
      <c r="AM235" s="396"/>
    </row>
    <row r="236" spans="1:39" ht="30" customHeight="1" x14ac:dyDescent="0.25">
      <c r="A236" s="966">
        <v>8.2200000000000006</v>
      </c>
      <c r="B236" s="1296"/>
      <c r="C236" s="394"/>
      <c r="D236" s="395"/>
      <c r="E236" s="395"/>
      <c r="F236" s="396"/>
      <c r="G236" s="396"/>
      <c r="H236" s="396"/>
      <c r="I236" s="396"/>
      <c r="J236" s="396"/>
      <c r="K236" s="396"/>
      <c r="M236" s="396"/>
      <c r="N236" s="396"/>
      <c r="O236" s="396"/>
      <c r="P236" s="396"/>
      <c r="Q236" s="396"/>
      <c r="R236" s="396"/>
      <c r="T236" s="396"/>
      <c r="U236" s="396"/>
      <c r="V236" s="396"/>
      <c r="W236" s="396"/>
      <c r="X236" s="396"/>
      <c r="Y236" s="396"/>
      <c r="AA236" s="396"/>
      <c r="AB236" s="396"/>
      <c r="AC236" s="396"/>
      <c r="AD236" s="396"/>
      <c r="AE236" s="396"/>
      <c r="AF236" s="396"/>
      <c r="AH236" s="396"/>
      <c r="AI236" s="396"/>
      <c r="AJ236" s="396"/>
      <c r="AK236" s="396"/>
      <c r="AL236" s="396"/>
      <c r="AM236" s="396"/>
    </row>
    <row r="237" spans="1:39" ht="30" customHeight="1" x14ac:dyDescent="0.25">
      <c r="A237" s="966">
        <v>8.23</v>
      </c>
      <c r="B237" s="1296" t="s">
        <v>17</v>
      </c>
      <c r="C237" s="394"/>
      <c r="D237" s="395"/>
      <c r="E237" s="395"/>
      <c r="F237" s="396"/>
      <c r="G237" s="396"/>
      <c r="H237" s="396"/>
      <c r="I237" s="396"/>
      <c r="J237" s="396"/>
      <c r="K237" s="396"/>
      <c r="M237" s="396"/>
      <c r="N237" s="396"/>
      <c r="O237" s="396"/>
      <c r="P237" s="396"/>
      <c r="Q237" s="396"/>
      <c r="R237" s="396"/>
      <c r="T237" s="396"/>
      <c r="U237" s="396"/>
      <c r="V237" s="396"/>
      <c r="W237" s="396"/>
      <c r="X237" s="396"/>
      <c r="Y237" s="396"/>
      <c r="AA237" s="396"/>
      <c r="AB237" s="396"/>
      <c r="AC237" s="396"/>
      <c r="AD237" s="396"/>
      <c r="AE237" s="396"/>
      <c r="AF237" s="396"/>
      <c r="AH237" s="396"/>
      <c r="AI237" s="396"/>
      <c r="AJ237" s="396"/>
      <c r="AK237" s="396"/>
      <c r="AL237" s="396"/>
      <c r="AM237" s="396"/>
    </row>
    <row r="238" spans="1:39" ht="30" customHeight="1" x14ac:dyDescent="0.25">
      <c r="A238" s="966">
        <v>8.24</v>
      </c>
      <c r="B238" s="1296"/>
      <c r="C238" s="394"/>
      <c r="D238" s="395"/>
      <c r="E238" s="395"/>
      <c r="F238" s="396"/>
      <c r="G238" s="396"/>
      <c r="H238" s="396"/>
      <c r="I238" s="396"/>
      <c r="J238" s="396"/>
      <c r="K238" s="396"/>
      <c r="M238" s="396"/>
      <c r="N238" s="396"/>
      <c r="O238" s="396"/>
      <c r="P238" s="396"/>
      <c r="Q238" s="396"/>
      <c r="R238" s="396"/>
      <c r="T238" s="396"/>
      <c r="U238" s="396"/>
      <c r="V238" s="396"/>
      <c r="W238" s="396"/>
      <c r="X238" s="396"/>
      <c r="Y238" s="396"/>
      <c r="AA238" s="396"/>
      <c r="AB238" s="396"/>
      <c r="AC238" s="396"/>
      <c r="AD238" s="396"/>
      <c r="AE238" s="396"/>
      <c r="AF238" s="396"/>
      <c r="AH238" s="396"/>
      <c r="AI238" s="396"/>
      <c r="AJ238" s="396"/>
      <c r="AK238" s="396"/>
      <c r="AL238" s="396"/>
      <c r="AM238" s="396"/>
    </row>
    <row r="239" spans="1:39" ht="30" customHeight="1" x14ac:dyDescent="0.25">
      <c r="A239" s="966">
        <v>8.25</v>
      </c>
      <c r="B239" s="1297" t="s">
        <v>585</v>
      </c>
      <c r="C239" s="394"/>
      <c r="D239" s="395"/>
      <c r="E239" s="395"/>
      <c r="F239" s="396"/>
      <c r="G239" s="396"/>
      <c r="H239" s="396"/>
      <c r="I239" s="396"/>
      <c r="J239" s="396"/>
      <c r="K239" s="396"/>
      <c r="M239" s="396"/>
      <c r="N239" s="396"/>
      <c r="O239" s="396"/>
      <c r="P239" s="396"/>
      <c r="Q239" s="396"/>
      <c r="R239" s="396"/>
      <c r="T239" s="396"/>
      <c r="U239" s="396"/>
      <c r="V239" s="396"/>
      <c r="W239" s="396"/>
      <c r="X239" s="396"/>
      <c r="Y239" s="396"/>
      <c r="AA239" s="396"/>
      <c r="AB239" s="396"/>
      <c r="AC239" s="396"/>
      <c r="AD239" s="396"/>
      <c r="AE239" s="396"/>
      <c r="AF239" s="396"/>
      <c r="AH239" s="396"/>
      <c r="AI239" s="396"/>
      <c r="AJ239" s="396"/>
      <c r="AK239" s="396"/>
      <c r="AL239" s="396"/>
      <c r="AM239" s="396"/>
    </row>
    <row r="240" spans="1:39" ht="30" customHeight="1" x14ac:dyDescent="0.25">
      <c r="A240" s="966">
        <v>8.26</v>
      </c>
      <c r="B240" s="1297"/>
      <c r="C240" s="394"/>
      <c r="D240" s="395"/>
      <c r="E240" s="395"/>
      <c r="F240" s="396"/>
      <c r="G240" s="396"/>
      <c r="H240" s="396"/>
      <c r="I240" s="396"/>
      <c r="J240" s="396"/>
      <c r="K240" s="396"/>
      <c r="M240" s="396"/>
      <c r="N240" s="396"/>
      <c r="O240" s="396"/>
      <c r="P240" s="396"/>
      <c r="Q240" s="396"/>
      <c r="R240" s="396"/>
      <c r="T240" s="396"/>
      <c r="U240" s="396"/>
      <c r="V240" s="396"/>
      <c r="W240" s="396"/>
      <c r="X240" s="396"/>
      <c r="Y240" s="396"/>
      <c r="AA240" s="396"/>
      <c r="AB240" s="396"/>
      <c r="AC240" s="396"/>
      <c r="AD240" s="396"/>
      <c r="AE240" s="396"/>
      <c r="AF240" s="396"/>
      <c r="AH240" s="396"/>
      <c r="AI240" s="396"/>
      <c r="AJ240" s="396"/>
      <c r="AK240" s="396"/>
      <c r="AL240" s="396"/>
      <c r="AM240" s="396"/>
    </row>
    <row r="241" spans="1:39" ht="30" customHeight="1" x14ac:dyDescent="0.25">
      <c r="A241" s="966"/>
      <c r="B241" s="1295" t="s">
        <v>372</v>
      </c>
      <c r="C241" s="394"/>
      <c r="D241" s="395"/>
      <c r="E241" s="395"/>
      <c r="F241" s="396"/>
      <c r="G241" s="396"/>
      <c r="H241" s="396"/>
      <c r="I241" s="396"/>
      <c r="J241" s="396"/>
      <c r="K241" s="396"/>
      <c r="M241" s="396"/>
      <c r="N241" s="396"/>
      <c r="O241" s="396"/>
      <c r="P241" s="396"/>
      <c r="Q241" s="396"/>
      <c r="R241" s="396"/>
      <c r="T241" s="396"/>
      <c r="U241" s="396"/>
      <c r="V241" s="396"/>
      <c r="W241" s="396"/>
      <c r="X241" s="396"/>
      <c r="Y241" s="396"/>
      <c r="AA241" s="396"/>
      <c r="AB241" s="396"/>
      <c r="AC241" s="396"/>
      <c r="AD241" s="396"/>
      <c r="AE241" s="396"/>
      <c r="AF241" s="396"/>
      <c r="AH241" s="396"/>
      <c r="AI241" s="396"/>
      <c r="AJ241" s="396"/>
      <c r="AK241" s="396"/>
      <c r="AL241" s="396"/>
      <c r="AM241" s="396"/>
    </row>
    <row r="242" spans="1:39" ht="30" customHeight="1" x14ac:dyDescent="0.25">
      <c r="A242" s="966"/>
      <c r="B242" s="1295"/>
      <c r="C242" s="394"/>
      <c r="D242" s="395"/>
      <c r="E242" s="395"/>
      <c r="F242" s="396"/>
      <c r="G242" s="396"/>
      <c r="H242" s="396"/>
      <c r="I242" s="396"/>
      <c r="J242" s="396"/>
      <c r="K242" s="396"/>
      <c r="M242" s="396"/>
      <c r="N242" s="396"/>
      <c r="O242" s="396"/>
      <c r="P242" s="396"/>
      <c r="Q242" s="396"/>
      <c r="R242" s="396"/>
      <c r="T242" s="396"/>
      <c r="U242" s="396"/>
      <c r="V242" s="396"/>
      <c r="W242" s="396"/>
      <c r="X242" s="396"/>
      <c r="Y242" s="396"/>
      <c r="AA242" s="396"/>
      <c r="AB242" s="396"/>
      <c r="AC242" s="396"/>
      <c r="AD242" s="396"/>
      <c r="AE242" s="396"/>
      <c r="AF242" s="396"/>
      <c r="AH242" s="396"/>
      <c r="AI242" s="396"/>
      <c r="AJ242" s="396"/>
      <c r="AK242" s="396"/>
      <c r="AL242" s="396"/>
      <c r="AM242" s="396"/>
    </row>
    <row r="243" spans="1:39" ht="30" customHeight="1" x14ac:dyDescent="0.25">
      <c r="A243" s="966">
        <v>8.27</v>
      </c>
      <c r="B243" s="999" t="s">
        <v>140</v>
      </c>
      <c r="C243" s="394"/>
      <c r="D243" s="395"/>
      <c r="E243" s="395"/>
      <c r="F243" s="396"/>
      <c r="G243" s="396"/>
      <c r="H243" s="396"/>
      <c r="I243" s="396"/>
      <c r="J243" s="396"/>
      <c r="K243" s="396"/>
      <c r="M243" s="396"/>
      <c r="N243" s="396"/>
      <c r="O243" s="396"/>
      <c r="P243" s="396"/>
      <c r="Q243" s="396"/>
      <c r="R243" s="396"/>
      <c r="T243" s="396"/>
      <c r="U243" s="396"/>
      <c r="V243" s="396"/>
      <c r="W243" s="396"/>
      <c r="X243" s="396"/>
      <c r="Y243" s="396"/>
      <c r="AA243" s="396"/>
      <c r="AB243" s="396"/>
      <c r="AC243" s="396"/>
      <c r="AD243" s="396"/>
      <c r="AE243" s="396"/>
      <c r="AF243" s="396"/>
      <c r="AH243" s="396"/>
      <c r="AI243" s="396"/>
      <c r="AJ243" s="396"/>
      <c r="AK243" s="396"/>
      <c r="AL243" s="396"/>
      <c r="AM243" s="396"/>
    </row>
    <row r="244" spans="1:39" ht="30" customHeight="1" x14ac:dyDescent="0.25">
      <c r="A244" s="966"/>
      <c r="B244" s="353"/>
      <c r="C244" s="394"/>
      <c r="D244" s="395"/>
      <c r="E244" s="395"/>
      <c r="F244" s="396"/>
      <c r="G244" s="396"/>
      <c r="H244" s="396"/>
      <c r="I244" s="396"/>
      <c r="J244" s="396"/>
      <c r="K244" s="396"/>
      <c r="M244" s="396"/>
      <c r="N244" s="396"/>
      <c r="O244" s="396"/>
      <c r="P244" s="396"/>
      <c r="Q244" s="396"/>
      <c r="R244" s="396"/>
      <c r="T244" s="396"/>
      <c r="U244" s="396"/>
      <c r="V244" s="396"/>
      <c r="W244" s="396"/>
      <c r="X244" s="396"/>
      <c r="Y244" s="396"/>
      <c r="AA244" s="396"/>
      <c r="AB244" s="396"/>
      <c r="AC244" s="396"/>
      <c r="AD244" s="396"/>
      <c r="AE244" s="396"/>
      <c r="AF244" s="396"/>
      <c r="AH244" s="396"/>
      <c r="AI244" s="396"/>
      <c r="AJ244" s="396"/>
      <c r="AK244" s="396"/>
      <c r="AL244" s="396"/>
      <c r="AM244" s="396"/>
    </row>
    <row r="245" spans="1:39" ht="30" customHeight="1" x14ac:dyDescent="0.25">
      <c r="A245" s="966">
        <v>8.2799999999999994</v>
      </c>
      <c r="B245" s="127" t="s">
        <v>366</v>
      </c>
      <c r="C245" s="394"/>
      <c r="D245" s="395"/>
      <c r="E245" s="395"/>
      <c r="F245" s="396"/>
      <c r="G245" s="396"/>
      <c r="H245" s="396"/>
      <c r="I245" s="396"/>
      <c r="J245" s="396"/>
      <c r="K245" s="396"/>
      <c r="M245" s="396"/>
      <c r="N245" s="396"/>
      <c r="O245" s="396"/>
      <c r="P245" s="396"/>
      <c r="Q245" s="396"/>
      <c r="R245" s="396"/>
      <c r="T245" s="396"/>
      <c r="U245" s="396"/>
      <c r="V245" s="396"/>
      <c r="W245" s="396"/>
      <c r="X245" s="396"/>
      <c r="Y245" s="396"/>
      <c r="AA245" s="396"/>
      <c r="AB245" s="396"/>
      <c r="AC245" s="396"/>
      <c r="AD245" s="396"/>
      <c r="AE245" s="396"/>
      <c r="AF245" s="396"/>
      <c r="AH245" s="396"/>
      <c r="AI245" s="396"/>
      <c r="AJ245" s="396"/>
      <c r="AK245" s="396"/>
      <c r="AL245" s="396"/>
      <c r="AM245" s="396"/>
    </row>
    <row r="246" spans="1:39" ht="30" customHeight="1" x14ac:dyDescent="0.25">
      <c r="A246" s="969"/>
      <c r="B246" s="179"/>
      <c r="C246" s="394"/>
      <c r="D246" s="395"/>
      <c r="E246" s="395"/>
      <c r="F246" s="396"/>
      <c r="G246" s="396"/>
      <c r="H246" s="396"/>
      <c r="I246" s="396"/>
      <c r="J246" s="396"/>
      <c r="K246" s="396"/>
      <c r="M246" s="396"/>
      <c r="N246" s="396"/>
      <c r="O246" s="396"/>
      <c r="P246" s="396"/>
      <c r="Q246" s="396"/>
      <c r="R246" s="396"/>
      <c r="T246" s="396"/>
      <c r="U246" s="396"/>
      <c r="V246" s="396"/>
      <c r="W246" s="396"/>
      <c r="X246" s="396"/>
      <c r="Y246" s="396"/>
      <c r="AA246" s="396"/>
      <c r="AB246" s="396"/>
      <c r="AC246" s="396"/>
      <c r="AD246" s="396"/>
      <c r="AE246" s="396"/>
      <c r="AF246" s="396"/>
      <c r="AH246" s="396"/>
      <c r="AI246" s="396"/>
      <c r="AJ246" s="396"/>
      <c r="AK246" s="396"/>
      <c r="AL246" s="396"/>
      <c r="AM246" s="396"/>
    </row>
    <row r="247" spans="1:39" ht="30" customHeight="1" x14ac:dyDescent="0.25">
      <c r="A247" s="966"/>
      <c r="B247" s="984"/>
      <c r="C247" s="394"/>
      <c r="D247" s="395"/>
      <c r="E247" s="395"/>
      <c r="F247" s="396"/>
      <c r="G247" s="396"/>
      <c r="H247" s="396"/>
      <c r="I247" s="396"/>
      <c r="J247" s="396"/>
      <c r="K247" s="396"/>
      <c r="M247" s="396"/>
      <c r="N247" s="396"/>
      <c r="O247" s="396"/>
      <c r="P247" s="396"/>
      <c r="Q247" s="396"/>
      <c r="R247" s="396"/>
      <c r="T247" s="396"/>
      <c r="U247" s="396"/>
      <c r="V247" s="396"/>
      <c r="W247" s="396"/>
      <c r="X247" s="396"/>
      <c r="Y247" s="396"/>
      <c r="AA247" s="396"/>
      <c r="AB247" s="396"/>
      <c r="AC247" s="396"/>
      <c r="AD247" s="396"/>
      <c r="AE247" s="396"/>
      <c r="AF247" s="396"/>
      <c r="AH247" s="396"/>
      <c r="AI247" s="396"/>
      <c r="AJ247" s="396"/>
      <c r="AK247" s="396"/>
      <c r="AL247" s="396"/>
      <c r="AM247" s="396"/>
    </row>
    <row r="248" spans="1:39" ht="30" customHeight="1" x14ac:dyDescent="0.25">
      <c r="A248" s="966">
        <v>8.2899999999999991</v>
      </c>
      <c r="B248" s="1296" t="s">
        <v>1901</v>
      </c>
      <c r="C248" s="394"/>
      <c r="D248" s="395"/>
      <c r="E248" s="395"/>
      <c r="F248" s="396"/>
      <c r="G248" s="396"/>
      <c r="H248" s="396"/>
      <c r="I248" s="396"/>
      <c r="J248" s="396"/>
      <c r="K248" s="396"/>
      <c r="M248" s="396"/>
      <c r="N248" s="396"/>
      <c r="O248" s="396"/>
      <c r="P248" s="396"/>
      <c r="Q248" s="396"/>
      <c r="R248" s="396"/>
      <c r="T248" s="396"/>
      <c r="U248" s="396"/>
      <c r="V248" s="396"/>
      <c r="W248" s="396"/>
      <c r="X248" s="396"/>
      <c r="Y248" s="396"/>
      <c r="AA248" s="396"/>
      <c r="AB248" s="396"/>
      <c r="AC248" s="396"/>
      <c r="AD248" s="396"/>
      <c r="AE248" s="396"/>
      <c r="AF248" s="396"/>
      <c r="AH248" s="396"/>
      <c r="AI248" s="396"/>
      <c r="AJ248" s="396"/>
      <c r="AK248" s="396"/>
      <c r="AL248" s="396"/>
      <c r="AM248" s="396"/>
    </row>
    <row r="249" spans="1:39" ht="30" customHeight="1" x14ac:dyDescent="0.25">
      <c r="A249" s="966">
        <v>8.3000000000000007</v>
      </c>
      <c r="B249" s="1296"/>
      <c r="C249" s="394"/>
      <c r="D249" s="395"/>
      <c r="E249" s="395"/>
      <c r="F249" s="396"/>
      <c r="G249" s="396"/>
      <c r="H249" s="396"/>
      <c r="I249" s="396"/>
      <c r="J249" s="396"/>
      <c r="K249" s="396"/>
      <c r="M249" s="396"/>
      <c r="N249" s="396"/>
      <c r="O249" s="396"/>
      <c r="P249" s="396"/>
      <c r="Q249" s="396"/>
      <c r="R249" s="396"/>
      <c r="T249" s="396"/>
      <c r="U249" s="396"/>
      <c r="V249" s="396"/>
      <c r="W249" s="396"/>
      <c r="X249" s="396"/>
      <c r="Y249" s="396"/>
      <c r="AA249" s="396"/>
      <c r="AB249" s="396"/>
      <c r="AC249" s="396"/>
      <c r="AD249" s="396"/>
      <c r="AE249" s="396"/>
      <c r="AF249" s="396"/>
      <c r="AH249" s="396"/>
      <c r="AI249" s="396"/>
      <c r="AJ249" s="396"/>
      <c r="AK249" s="396"/>
      <c r="AL249" s="396"/>
      <c r="AM249" s="396"/>
    </row>
    <row r="250" spans="1:39" ht="30" customHeight="1" x14ac:dyDescent="0.25">
      <c r="A250" s="966">
        <v>8.31</v>
      </c>
      <c r="B250" s="974" t="s">
        <v>1902</v>
      </c>
      <c r="C250" s="394"/>
      <c r="D250" s="395"/>
      <c r="E250" s="395"/>
      <c r="F250" s="396"/>
      <c r="G250" s="396"/>
      <c r="H250" s="396"/>
      <c r="I250" s="396"/>
      <c r="J250" s="396"/>
      <c r="K250" s="396"/>
      <c r="M250" s="396"/>
      <c r="N250" s="396"/>
      <c r="O250" s="396"/>
      <c r="P250" s="396"/>
      <c r="Q250" s="396"/>
      <c r="R250" s="396"/>
      <c r="T250" s="396"/>
      <c r="U250" s="396"/>
      <c r="V250" s="396"/>
      <c r="W250" s="396"/>
      <c r="X250" s="396"/>
      <c r="Y250" s="396"/>
      <c r="AA250" s="396"/>
      <c r="AB250" s="396"/>
      <c r="AC250" s="396"/>
      <c r="AD250" s="396"/>
      <c r="AE250" s="396"/>
      <c r="AF250" s="396"/>
      <c r="AH250" s="396"/>
      <c r="AI250" s="396"/>
      <c r="AJ250" s="396"/>
      <c r="AK250" s="396"/>
      <c r="AL250" s="396"/>
      <c r="AM250" s="396"/>
    </row>
    <row r="251" spans="1:39" ht="30" customHeight="1" x14ac:dyDescent="0.25">
      <c r="A251" s="966">
        <v>8.32</v>
      </c>
      <c r="B251" s="1296" t="s">
        <v>4</v>
      </c>
      <c r="C251" s="394"/>
      <c r="D251" s="395"/>
      <c r="E251" s="395"/>
      <c r="F251" s="396"/>
      <c r="G251" s="396"/>
      <c r="H251" s="396"/>
      <c r="I251" s="396"/>
      <c r="J251" s="396"/>
      <c r="K251" s="396"/>
      <c r="M251" s="396"/>
      <c r="N251" s="396"/>
      <c r="O251" s="396"/>
      <c r="P251" s="396"/>
      <c r="Q251" s="396"/>
      <c r="R251" s="396"/>
      <c r="T251" s="396"/>
      <c r="U251" s="396"/>
      <c r="V251" s="396"/>
      <c r="W251" s="396"/>
      <c r="X251" s="396"/>
      <c r="Y251" s="396"/>
      <c r="AA251" s="396"/>
      <c r="AB251" s="396"/>
      <c r="AC251" s="396"/>
      <c r="AD251" s="396"/>
      <c r="AE251" s="396"/>
      <c r="AF251" s="396"/>
      <c r="AH251" s="396"/>
      <c r="AI251" s="396"/>
      <c r="AJ251" s="396"/>
      <c r="AK251" s="396"/>
      <c r="AL251" s="396"/>
      <c r="AM251" s="396"/>
    </row>
    <row r="252" spans="1:39" ht="30" customHeight="1" x14ac:dyDescent="0.25">
      <c r="A252" s="966">
        <v>8.3300000000000107</v>
      </c>
      <c r="B252" s="1296"/>
      <c r="C252" s="394"/>
      <c r="D252" s="395"/>
      <c r="E252" s="395"/>
      <c r="F252" s="396"/>
      <c r="G252" s="396"/>
      <c r="H252" s="396"/>
      <c r="I252" s="396"/>
      <c r="J252" s="396"/>
      <c r="K252" s="396"/>
      <c r="M252" s="396"/>
      <c r="N252" s="396"/>
      <c r="O252" s="396"/>
      <c r="P252" s="396"/>
      <c r="Q252" s="396"/>
      <c r="R252" s="396"/>
      <c r="T252" s="396"/>
      <c r="U252" s="396"/>
      <c r="V252" s="396"/>
      <c r="W252" s="396"/>
      <c r="X252" s="396"/>
      <c r="Y252" s="396"/>
      <c r="AA252" s="396"/>
      <c r="AB252" s="396"/>
      <c r="AC252" s="396"/>
      <c r="AD252" s="396"/>
      <c r="AE252" s="396"/>
      <c r="AF252" s="396"/>
      <c r="AH252" s="396"/>
      <c r="AI252" s="396"/>
      <c r="AJ252" s="396"/>
      <c r="AK252" s="396"/>
      <c r="AL252" s="396"/>
      <c r="AM252" s="396"/>
    </row>
    <row r="253" spans="1:39" ht="30" customHeight="1" x14ac:dyDescent="0.25">
      <c r="A253" s="966">
        <v>8.3400000000000105</v>
      </c>
      <c r="B253" s="1296" t="s">
        <v>8</v>
      </c>
      <c r="C253" s="394"/>
      <c r="D253" s="395"/>
      <c r="E253" s="395"/>
      <c r="F253" s="396"/>
      <c r="G253" s="396"/>
      <c r="H253" s="396"/>
      <c r="I253" s="396"/>
      <c r="J253" s="396"/>
      <c r="K253" s="396"/>
      <c r="M253" s="396"/>
      <c r="N253" s="396"/>
      <c r="O253" s="396"/>
      <c r="P253" s="396"/>
      <c r="Q253" s="396"/>
      <c r="R253" s="396"/>
      <c r="T253" s="396"/>
      <c r="U253" s="396"/>
      <c r="V253" s="396"/>
      <c r="W253" s="396"/>
      <c r="X253" s="396"/>
      <c r="Y253" s="396"/>
      <c r="AA253" s="396"/>
      <c r="AB253" s="396"/>
      <c r="AC253" s="396"/>
      <c r="AD253" s="396"/>
      <c r="AE253" s="396"/>
      <c r="AF253" s="396"/>
      <c r="AH253" s="396"/>
      <c r="AI253" s="396"/>
      <c r="AJ253" s="396"/>
      <c r="AK253" s="396"/>
      <c r="AL253" s="396"/>
      <c r="AM253" s="396"/>
    </row>
    <row r="254" spans="1:39" ht="30" customHeight="1" x14ac:dyDescent="0.25">
      <c r="A254" s="966">
        <v>8.3500000000000103</v>
      </c>
      <c r="B254" s="1296"/>
      <c r="C254" s="394"/>
      <c r="D254" s="395"/>
      <c r="E254" s="395"/>
      <c r="F254" s="396"/>
      <c r="G254" s="396"/>
      <c r="H254" s="396"/>
      <c r="I254" s="396"/>
      <c r="J254" s="396"/>
      <c r="K254" s="396"/>
      <c r="M254" s="396"/>
      <c r="N254" s="396"/>
      <c r="O254" s="396"/>
      <c r="P254" s="396"/>
      <c r="Q254" s="396"/>
      <c r="R254" s="396"/>
      <c r="T254" s="396"/>
      <c r="U254" s="396"/>
      <c r="V254" s="396"/>
      <c r="W254" s="396"/>
      <c r="X254" s="396"/>
      <c r="Y254" s="396"/>
      <c r="AA254" s="396"/>
      <c r="AB254" s="396"/>
      <c r="AC254" s="396"/>
      <c r="AD254" s="396"/>
      <c r="AE254" s="396"/>
      <c r="AF254" s="396"/>
      <c r="AH254" s="396"/>
      <c r="AI254" s="396"/>
      <c r="AJ254" s="396"/>
      <c r="AK254" s="396"/>
      <c r="AL254" s="396"/>
      <c r="AM254" s="396"/>
    </row>
    <row r="255" spans="1:39" ht="30" customHeight="1" x14ac:dyDescent="0.25">
      <c r="A255" s="966">
        <v>8.3600000000000101</v>
      </c>
      <c r="B255" s="1296" t="s">
        <v>5</v>
      </c>
      <c r="C255" s="394"/>
      <c r="D255" s="395"/>
      <c r="E255" s="395"/>
      <c r="F255" s="396"/>
      <c r="G255" s="396"/>
      <c r="H255" s="396"/>
      <c r="I255" s="396"/>
      <c r="J255" s="396"/>
      <c r="K255" s="396"/>
      <c r="M255" s="396"/>
      <c r="N255" s="396"/>
      <c r="O255" s="396"/>
      <c r="P255" s="396"/>
      <c r="Q255" s="396"/>
      <c r="R255" s="396"/>
      <c r="T255" s="396"/>
      <c r="U255" s="396"/>
      <c r="V255" s="396"/>
      <c r="W255" s="396"/>
      <c r="X255" s="396"/>
      <c r="Y255" s="396"/>
      <c r="AA255" s="396"/>
      <c r="AB255" s="396"/>
      <c r="AC255" s="396"/>
      <c r="AD255" s="396"/>
      <c r="AE255" s="396"/>
      <c r="AF255" s="396"/>
      <c r="AH255" s="396"/>
      <c r="AI255" s="396"/>
      <c r="AJ255" s="396"/>
      <c r="AK255" s="396"/>
      <c r="AL255" s="396"/>
      <c r="AM255" s="396"/>
    </row>
    <row r="256" spans="1:39" ht="30" customHeight="1" x14ac:dyDescent="0.25">
      <c r="A256" s="966">
        <v>8.3700000000000099</v>
      </c>
      <c r="B256" s="1296"/>
      <c r="C256" s="394"/>
      <c r="D256" s="395"/>
      <c r="E256" s="395"/>
      <c r="F256" s="396"/>
      <c r="G256" s="396"/>
      <c r="H256" s="396"/>
      <c r="I256" s="396"/>
      <c r="J256" s="396"/>
      <c r="K256" s="396"/>
      <c r="M256" s="396"/>
      <c r="N256" s="396"/>
      <c r="O256" s="396"/>
      <c r="P256" s="396"/>
      <c r="Q256" s="396"/>
      <c r="R256" s="396"/>
      <c r="T256" s="396"/>
      <c r="U256" s="396"/>
      <c r="V256" s="396"/>
      <c r="W256" s="396"/>
      <c r="X256" s="396"/>
      <c r="Y256" s="396"/>
      <c r="AA256" s="396"/>
      <c r="AB256" s="396"/>
      <c r="AC256" s="396"/>
      <c r="AD256" s="396"/>
      <c r="AE256" s="396"/>
      <c r="AF256" s="396"/>
      <c r="AH256" s="396"/>
      <c r="AI256" s="396"/>
      <c r="AJ256" s="396"/>
      <c r="AK256" s="396"/>
      <c r="AL256" s="396"/>
      <c r="AM256" s="396"/>
    </row>
    <row r="257" spans="1:39" ht="30" customHeight="1" x14ac:dyDescent="0.25">
      <c r="A257" s="966">
        <v>8.3800000000000097</v>
      </c>
      <c r="B257" s="1296" t="s">
        <v>9</v>
      </c>
      <c r="C257" s="394"/>
      <c r="D257" s="395"/>
      <c r="E257" s="395"/>
      <c r="F257" s="396"/>
      <c r="G257" s="396"/>
      <c r="H257" s="396"/>
      <c r="I257" s="396"/>
      <c r="J257" s="396"/>
      <c r="K257" s="396"/>
      <c r="M257" s="396"/>
      <c r="N257" s="396"/>
      <c r="O257" s="396"/>
      <c r="P257" s="396"/>
      <c r="Q257" s="396"/>
      <c r="R257" s="396"/>
      <c r="T257" s="396"/>
      <c r="U257" s="396"/>
      <c r="V257" s="396"/>
      <c r="W257" s="396"/>
      <c r="X257" s="396"/>
      <c r="Y257" s="396"/>
      <c r="AA257" s="396"/>
      <c r="AB257" s="396"/>
      <c r="AC257" s="396"/>
      <c r="AD257" s="396"/>
      <c r="AE257" s="396"/>
      <c r="AF257" s="396"/>
      <c r="AH257" s="396"/>
      <c r="AI257" s="396"/>
      <c r="AJ257" s="396"/>
      <c r="AK257" s="396"/>
      <c r="AL257" s="396"/>
      <c r="AM257" s="396"/>
    </row>
    <row r="258" spans="1:39" ht="30" customHeight="1" x14ac:dyDescent="0.25">
      <c r="A258" s="966">
        <v>8.3900000000000095</v>
      </c>
      <c r="B258" s="1296"/>
      <c r="C258" s="394"/>
      <c r="D258" s="395"/>
      <c r="E258" s="395"/>
      <c r="F258" s="396"/>
      <c r="G258" s="396"/>
      <c r="H258" s="396"/>
      <c r="I258" s="396"/>
      <c r="J258" s="396"/>
      <c r="K258" s="396"/>
      <c r="M258" s="396"/>
      <c r="N258" s="396"/>
      <c r="O258" s="396"/>
      <c r="P258" s="396"/>
      <c r="Q258" s="396"/>
      <c r="R258" s="396"/>
      <c r="T258" s="396"/>
      <c r="U258" s="396"/>
      <c r="V258" s="396"/>
      <c r="W258" s="396"/>
      <c r="X258" s="396"/>
      <c r="Y258" s="396"/>
      <c r="AA258" s="396"/>
      <c r="AB258" s="396"/>
      <c r="AC258" s="396"/>
      <c r="AD258" s="396"/>
      <c r="AE258" s="396"/>
      <c r="AF258" s="396"/>
      <c r="AH258" s="396"/>
      <c r="AI258" s="396"/>
      <c r="AJ258" s="396"/>
      <c r="AK258" s="396"/>
      <c r="AL258" s="396"/>
      <c r="AM258" s="396"/>
    </row>
    <row r="259" spans="1:39" ht="30" customHeight="1" x14ac:dyDescent="0.25">
      <c r="A259" s="966">
        <v>8.4000000000000199</v>
      </c>
      <c r="B259" s="1296" t="s">
        <v>18</v>
      </c>
      <c r="C259" s="394"/>
      <c r="D259" s="395"/>
      <c r="E259" s="395"/>
      <c r="F259" s="396"/>
      <c r="G259" s="396"/>
      <c r="H259" s="396"/>
      <c r="I259" s="396"/>
      <c r="J259" s="396"/>
      <c r="K259" s="396"/>
      <c r="M259" s="396"/>
      <c r="N259" s="396"/>
      <c r="O259" s="396"/>
      <c r="P259" s="396"/>
      <c r="Q259" s="396"/>
      <c r="R259" s="396"/>
      <c r="T259" s="396"/>
      <c r="U259" s="396"/>
      <c r="V259" s="396"/>
      <c r="W259" s="396"/>
      <c r="X259" s="396"/>
      <c r="Y259" s="396"/>
      <c r="AA259" s="396"/>
      <c r="AB259" s="396"/>
      <c r="AC259" s="396"/>
      <c r="AD259" s="396"/>
      <c r="AE259" s="396"/>
      <c r="AF259" s="396"/>
      <c r="AH259" s="396"/>
      <c r="AI259" s="396"/>
      <c r="AJ259" s="396"/>
      <c r="AK259" s="396"/>
      <c r="AL259" s="396"/>
      <c r="AM259" s="396"/>
    </row>
    <row r="260" spans="1:39" ht="30" customHeight="1" x14ac:dyDescent="0.25">
      <c r="A260" s="966">
        <v>8.4100000000000197</v>
      </c>
      <c r="B260" s="1296"/>
      <c r="C260" s="394"/>
      <c r="D260" s="395"/>
      <c r="E260" s="395"/>
      <c r="F260" s="396"/>
      <c r="G260" s="396"/>
      <c r="H260" s="396"/>
      <c r="I260" s="396"/>
      <c r="J260" s="396"/>
      <c r="K260" s="396"/>
      <c r="M260" s="396"/>
      <c r="N260" s="396"/>
      <c r="O260" s="396"/>
      <c r="P260" s="396"/>
      <c r="Q260" s="396"/>
      <c r="R260" s="396"/>
      <c r="T260" s="396"/>
      <c r="U260" s="396"/>
      <c r="V260" s="396"/>
      <c r="W260" s="396"/>
      <c r="X260" s="396"/>
      <c r="Y260" s="396"/>
      <c r="AA260" s="396"/>
      <c r="AB260" s="396"/>
      <c r="AC260" s="396"/>
      <c r="AD260" s="396"/>
      <c r="AE260" s="396"/>
      <c r="AF260" s="396"/>
      <c r="AH260" s="396"/>
      <c r="AI260" s="396"/>
      <c r="AJ260" s="396"/>
      <c r="AK260" s="396"/>
      <c r="AL260" s="396"/>
      <c r="AM260" s="396"/>
    </row>
    <row r="261" spans="1:39" ht="30" customHeight="1" x14ac:dyDescent="0.25">
      <c r="A261" s="966">
        <v>8.4200000000000195</v>
      </c>
      <c r="B261" s="1296" t="s">
        <v>17</v>
      </c>
      <c r="C261" s="394"/>
      <c r="D261" s="395"/>
      <c r="E261" s="395"/>
      <c r="F261" s="396"/>
      <c r="G261" s="396"/>
      <c r="H261" s="396"/>
      <c r="I261" s="396"/>
      <c r="J261" s="396"/>
      <c r="K261" s="396"/>
      <c r="M261" s="396"/>
      <c r="N261" s="396"/>
      <c r="O261" s="396"/>
      <c r="P261" s="396"/>
      <c r="Q261" s="396"/>
      <c r="R261" s="396"/>
      <c r="T261" s="396"/>
      <c r="U261" s="396"/>
      <c r="V261" s="396"/>
      <c r="W261" s="396"/>
      <c r="X261" s="396"/>
      <c r="Y261" s="396"/>
      <c r="AA261" s="396"/>
      <c r="AB261" s="396"/>
      <c r="AC261" s="396"/>
      <c r="AD261" s="396"/>
      <c r="AE261" s="396"/>
      <c r="AF261" s="396"/>
      <c r="AH261" s="396"/>
      <c r="AI261" s="396"/>
      <c r="AJ261" s="396"/>
      <c r="AK261" s="396"/>
      <c r="AL261" s="396"/>
      <c r="AM261" s="396"/>
    </row>
    <row r="262" spans="1:39" ht="30" customHeight="1" x14ac:dyDescent="0.25">
      <c r="A262" s="966">
        <v>8.4300000000000193</v>
      </c>
      <c r="B262" s="1296"/>
      <c r="C262" s="394"/>
      <c r="D262" s="395"/>
      <c r="E262" s="395"/>
      <c r="F262" s="396"/>
      <c r="G262" s="396"/>
      <c r="H262" s="396"/>
      <c r="I262" s="396"/>
      <c r="J262" s="396"/>
      <c r="K262" s="396"/>
      <c r="M262" s="396"/>
      <c r="N262" s="396"/>
      <c r="O262" s="396"/>
      <c r="P262" s="396"/>
      <c r="Q262" s="396"/>
      <c r="R262" s="396"/>
      <c r="T262" s="396"/>
      <c r="U262" s="396"/>
      <c r="V262" s="396"/>
      <c r="W262" s="396"/>
      <c r="X262" s="396"/>
      <c r="Y262" s="396"/>
      <c r="AA262" s="396"/>
      <c r="AB262" s="396"/>
      <c r="AC262" s="396"/>
      <c r="AD262" s="396"/>
      <c r="AE262" s="396"/>
      <c r="AF262" s="396"/>
      <c r="AH262" s="396"/>
      <c r="AI262" s="396"/>
      <c r="AJ262" s="396"/>
      <c r="AK262" s="396"/>
      <c r="AL262" s="396"/>
      <c r="AM262" s="396"/>
    </row>
    <row r="263" spans="1:39" ht="30" customHeight="1" x14ac:dyDescent="0.25">
      <c r="A263" s="966">
        <v>8.4400000000000208</v>
      </c>
      <c r="B263" s="1297" t="s">
        <v>585</v>
      </c>
      <c r="C263" s="394"/>
      <c r="D263" s="395"/>
      <c r="E263" s="395"/>
      <c r="F263" s="396"/>
      <c r="G263" s="396"/>
      <c r="H263" s="396"/>
      <c r="I263" s="396"/>
      <c r="J263" s="396"/>
      <c r="K263" s="396"/>
      <c r="M263" s="396"/>
      <c r="N263" s="396"/>
      <c r="O263" s="396"/>
      <c r="P263" s="396"/>
      <c r="Q263" s="396"/>
      <c r="R263" s="396"/>
      <c r="T263" s="396"/>
      <c r="U263" s="396"/>
      <c r="V263" s="396"/>
      <c r="W263" s="396"/>
      <c r="X263" s="396"/>
      <c r="Y263" s="396"/>
      <c r="AA263" s="396"/>
      <c r="AB263" s="396"/>
      <c r="AC263" s="396"/>
      <c r="AD263" s="396"/>
      <c r="AE263" s="396"/>
      <c r="AF263" s="396"/>
      <c r="AH263" s="396"/>
      <c r="AI263" s="396"/>
      <c r="AJ263" s="396"/>
      <c r="AK263" s="396"/>
      <c r="AL263" s="396"/>
      <c r="AM263" s="396"/>
    </row>
    <row r="264" spans="1:39" ht="30" customHeight="1" x14ac:dyDescent="0.25">
      <c r="A264" s="966">
        <v>8.4500000000000206</v>
      </c>
      <c r="B264" s="1297"/>
      <c r="C264" s="394"/>
      <c r="D264" s="395"/>
      <c r="E264" s="395"/>
      <c r="F264" s="396"/>
      <c r="G264" s="396"/>
      <c r="H264" s="396"/>
      <c r="I264" s="396"/>
      <c r="J264" s="396"/>
      <c r="K264" s="396"/>
      <c r="M264" s="396"/>
      <c r="N264" s="396"/>
      <c r="O264" s="396"/>
      <c r="P264" s="396"/>
      <c r="Q264" s="396"/>
      <c r="R264" s="396"/>
      <c r="T264" s="396"/>
      <c r="U264" s="396"/>
      <c r="V264" s="396"/>
      <c r="W264" s="396"/>
      <c r="X264" s="396"/>
      <c r="Y264" s="396"/>
      <c r="AA264" s="396"/>
      <c r="AB264" s="396"/>
      <c r="AC264" s="396"/>
      <c r="AD264" s="396"/>
      <c r="AE264" s="396"/>
      <c r="AF264" s="396"/>
      <c r="AH264" s="396"/>
      <c r="AI264" s="396"/>
      <c r="AJ264" s="396"/>
      <c r="AK264" s="396"/>
      <c r="AL264" s="396"/>
      <c r="AM264" s="396"/>
    </row>
    <row r="265" spans="1:39" ht="30" customHeight="1" x14ac:dyDescent="0.25">
      <c r="A265" s="966"/>
      <c r="B265" s="1295" t="s">
        <v>372</v>
      </c>
      <c r="C265" s="394"/>
      <c r="D265" s="395"/>
      <c r="E265" s="395"/>
      <c r="F265" s="396"/>
      <c r="G265" s="396"/>
      <c r="H265" s="396"/>
      <c r="I265" s="396"/>
      <c r="J265" s="396"/>
      <c r="K265" s="396"/>
      <c r="M265" s="396"/>
      <c r="N265" s="396"/>
      <c r="O265" s="396"/>
      <c r="P265" s="396"/>
      <c r="Q265" s="396"/>
      <c r="R265" s="396"/>
      <c r="T265" s="396"/>
      <c r="U265" s="396"/>
      <c r="V265" s="396"/>
      <c r="W265" s="396"/>
      <c r="X265" s="396"/>
      <c r="Y265" s="396"/>
      <c r="AA265" s="396"/>
      <c r="AB265" s="396"/>
      <c r="AC265" s="396"/>
      <c r="AD265" s="396"/>
      <c r="AE265" s="396"/>
      <c r="AF265" s="396"/>
      <c r="AH265" s="396"/>
      <c r="AI265" s="396"/>
      <c r="AJ265" s="396"/>
      <c r="AK265" s="396"/>
      <c r="AL265" s="396"/>
      <c r="AM265" s="396"/>
    </row>
    <row r="266" spans="1:39" ht="30" customHeight="1" x14ac:dyDescent="0.25">
      <c r="A266" s="966"/>
      <c r="B266" s="1295"/>
      <c r="C266" s="394"/>
      <c r="D266" s="395"/>
      <c r="E266" s="395"/>
      <c r="F266" s="396"/>
      <c r="G266" s="396"/>
      <c r="H266" s="396"/>
      <c r="I266" s="396"/>
      <c r="J266" s="396"/>
      <c r="K266" s="396"/>
      <c r="M266" s="396"/>
      <c r="N266" s="396"/>
      <c r="O266" s="396"/>
      <c r="P266" s="396"/>
      <c r="Q266" s="396"/>
      <c r="R266" s="396"/>
      <c r="T266" s="396"/>
      <c r="U266" s="396"/>
      <c r="V266" s="396"/>
      <c r="W266" s="396"/>
      <c r="X266" s="396"/>
      <c r="Y266" s="396"/>
      <c r="AA266" s="396"/>
      <c r="AB266" s="396"/>
      <c r="AC266" s="396"/>
      <c r="AD266" s="396"/>
      <c r="AE266" s="396"/>
      <c r="AF266" s="396"/>
      <c r="AH266" s="396"/>
      <c r="AI266" s="396"/>
      <c r="AJ266" s="396"/>
      <c r="AK266" s="396"/>
      <c r="AL266" s="396"/>
      <c r="AM266" s="396"/>
    </row>
    <row r="267" spans="1:39" ht="30" customHeight="1" x14ac:dyDescent="0.25">
      <c r="A267" s="966">
        <v>8.4600000000000009</v>
      </c>
      <c r="B267" s="999" t="s">
        <v>140</v>
      </c>
      <c r="C267" s="394"/>
      <c r="D267" s="395"/>
      <c r="E267" s="395"/>
      <c r="F267" s="396"/>
      <c r="G267" s="396"/>
      <c r="H267" s="396"/>
      <c r="I267" s="396"/>
      <c r="J267" s="396"/>
      <c r="K267" s="396"/>
      <c r="M267" s="396"/>
      <c r="N267" s="396"/>
      <c r="O267" s="396"/>
      <c r="P267" s="396"/>
      <c r="Q267" s="396"/>
      <c r="R267" s="396"/>
      <c r="T267" s="396"/>
      <c r="U267" s="396"/>
      <c r="V267" s="396"/>
      <c r="W267" s="396"/>
      <c r="X267" s="396"/>
      <c r="Y267" s="396"/>
      <c r="AA267" s="396"/>
      <c r="AB267" s="396"/>
      <c r="AC267" s="396"/>
      <c r="AD267" s="396"/>
      <c r="AE267" s="396"/>
      <c r="AF267" s="396"/>
      <c r="AH267" s="396"/>
      <c r="AI267" s="396"/>
      <c r="AJ267" s="396"/>
      <c r="AK267" s="396"/>
      <c r="AL267" s="396"/>
      <c r="AM267" s="396"/>
    </row>
    <row r="268" spans="1:39" ht="30" customHeight="1" x14ac:dyDescent="0.25">
      <c r="A268" s="966"/>
      <c r="B268" s="1000"/>
      <c r="C268" s="394"/>
      <c r="D268" s="395"/>
      <c r="E268" s="395"/>
      <c r="F268" s="396"/>
      <c r="G268" s="396"/>
      <c r="H268" s="396"/>
      <c r="I268" s="396"/>
      <c r="J268" s="396"/>
      <c r="K268" s="396"/>
      <c r="M268" s="396"/>
      <c r="N268" s="396"/>
      <c r="O268" s="396"/>
      <c r="P268" s="396"/>
      <c r="Q268" s="396"/>
      <c r="R268" s="396"/>
      <c r="T268" s="396"/>
      <c r="U268" s="396"/>
      <c r="V268" s="396"/>
      <c r="W268" s="396"/>
      <c r="X268" s="396"/>
      <c r="Y268" s="396"/>
      <c r="AA268" s="396"/>
      <c r="AB268" s="396"/>
      <c r="AC268" s="396"/>
      <c r="AD268" s="396"/>
      <c r="AE268" s="396"/>
      <c r="AF268" s="396"/>
      <c r="AH268" s="396"/>
      <c r="AI268" s="396"/>
      <c r="AJ268" s="396"/>
      <c r="AK268" s="396"/>
      <c r="AL268" s="396"/>
      <c r="AM268" s="396"/>
    </row>
    <row r="269" spans="1:39" ht="30" customHeight="1" x14ac:dyDescent="0.25">
      <c r="A269" s="966"/>
      <c r="B269" s="1000"/>
      <c r="C269" s="394"/>
      <c r="D269" s="395"/>
      <c r="E269" s="395"/>
      <c r="F269" s="396"/>
      <c r="G269" s="396"/>
      <c r="H269" s="396"/>
      <c r="I269" s="396"/>
      <c r="J269" s="396"/>
      <c r="K269" s="396"/>
      <c r="M269" s="396"/>
      <c r="N269" s="396"/>
      <c r="O269" s="396"/>
      <c r="P269" s="396"/>
      <c r="Q269" s="396"/>
      <c r="R269" s="396"/>
      <c r="T269" s="396"/>
      <c r="U269" s="396"/>
      <c r="V269" s="396"/>
      <c r="W269" s="396"/>
      <c r="X269" s="396"/>
      <c r="Y269" s="396"/>
      <c r="AA269" s="396"/>
      <c r="AB269" s="396"/>
      <c r="AC269" s="396"/>
      <c r="AD269" s="396"/>
      <c r="AE269" s="396"/>
      <c r="AF269" s="396"/>
      <c r="AH269" s="396"/>
      <c r="AI269" s="396"/>
      <c r="AJ269" s="396"/>
      <c r="AK269" s="396"/>
      <c r="AL269" s="396"/>
      <c r="AM269" s="396"/>
    </row>
    <row r="270" spans="1:39" ht="30" customHeight="1" x14ac:dyDescent="0.25">
      <c r="A270" s="966">
        <v>8.4700000000000006</v>
      </c>
      <c r="B270" s="127" t="s">
        <v>412</v>
      </c>
      <c r="C270" s="394"/>
      <c r="D270" s="395"/>
      <c r="E270" s="395"/>
      <c r="F270" s="396"/>
      <c r="G270" s="396"/>
      <c r="H270" s="396"/>
      <c r="I270" s="396"/>
      <c r="J270" s="396"/>
      <c r="K270" s="396"/>
      <c r="M270" s="396"/>
      <c r="N270" s="396"/>
      <c r="O270" s="396"/>
      <c r="P270" s="396"/>
      <c r="Q270" s="396"/>
      <c r="R270" s="396"/>
      <c r="T270" s="396"/>
      <c r="U270" s="396"/>
      <c r="V270" s="396"/>
      <c r="W270" s="396"/>
      <c r="X270" s="396"/>
      <c r="Y270" s="396"/>
      <c r="AA270" s="396"/>
      <c r="AB270" s="396"/>
      <c r="AC270" s="396"/>
      <c r="AD270" s="396"/>
      <c r="AE270" s="396"/>
      <c r="AF270" s="396"/>
      <c r="AH270" s="396"/>
      <c r="AI270" s="396"/>
      <c r="AJ270" s="396"/>
      <c r="AK270" s="396"/>
      <c r="AL270" s="396"/>
      <c r="AM270" s="396"/>
    </row>
    <row r="271" spans="1:39" ht="30" customHeight="1" x14ac:dyDescent="0.25">
      <c r="A271" s="966"/>
      <c r="B271" s="179"/>
      <c r="C271" s="394"/>
      <c r="D271" s="395"/>
      <c r="E271" s="395"/>
      <c r="F271" s="396"/>
      <c r="G271" s="396"/>
      <c r="H271" s="396"/>
      <c r="I271" s="396"/>
      <c r="J271" s="396"/>
      <c r="K271" s="396"/>
      <c r="M271" s="396"/>
      <c r="N271" s="396"/>
      <c r="O271" s="396"/>
      <c r="P271" s="396"/>
      <c r="Q271" s="396"/>
      <c r="R271" s="396"/>
      <c r="T271" s="396"/>
      <c r="U271" s="396"/>
      <c r="V271" s="396"/>
      <c r="W271" s="396"/>
      <c r="X271" s="396"/>
      <c r="Y271" s="396"/>
      <c r="AA271" s="396"/>
      <c r="AB271" s="396"/>
      <c r="AC271" s="396"/>
      <c r="AD271" s="396"/>
      <c r="AE271" s="396"/>
      <c r="AF271" s="396"/>
      <c r="AH271" s="396"/>
      <c r="AI271" s="396"/>
      <c r="AJ271" s="396"/>
      <c r="AK271" s="396"/>
      <c r="AL271" s="396"/>
      <c r="AM271" s="396"/>
    </row>
    <row r="272" spans="1:39" ht="30" customHeight="1" x14ac:dyDescent="0.25">
      <c r="A272" s="948">
        <v>9</v>
      </c>
      <c r="B272" s="949"/>
      <c r="C272" s="394"/>
      <c r="D272" s="395"/>
      <c r="E272" s="395"/>
      <c r="F272" s="396"/>
      <c r="G272" s="396"/>
      <c r="H272" s="396"/>
      <c r="I272" s="396"/>
      <c r="J272" s="396"/>
      <c r="K272" s="396"/>
      <c r="M272" s="396"/>
      <c r="N272" s="396"/>
      <c r="O272" s="396"/>
      <c r="P272" s="396"/>
      <c r="Q272" s="396"/>
      <c r="R272" s="396"/>
      <c r="T272" s="396"/>
      <c r="U272" s="396"/>
      <c r="V272" s="396"/>
      <c r="W272" s="396"/>
      <c r="X272" s="396"/>
      <c r="Y272" s="396"/>
      <c r="AA272" s="396"/>
      <c r="AB272" s="396"/>
      <c r="AC272" s="396"/>
      <c r="AD272" s="396"/>
      <c r="AE272" s="396"/>
      <c r="AF272" s="396"/>
      <c r="AH272" s="396"/>
      <c r="AI272" s="396"/>
      <c r="AJ272" s="396"/>
      <c r="AK272" s="396"/>
      <c r="AL272" s="396"/>
      <c r="AM272" s="396"/>
    </row>
    <row r="273" spans="1:39" ht="30" customHeight="1" x14ac:dyDescent="0.25">
      <c r="A273" s="966"/>
      <c r="B273" s="353"/>
      <c r="C273" s="394"/>
      <c r="D273" s="395"/>
      <c r="E273" s="395"/>
      <c r="F273" s="396"/>
      <c r="G273" s="396"/>
      <c r="H273" s="396"/>
      <c r="I273" s="396"/>
      <c r="J273" s="396"/>
      <c r="K273" s="396"/>
      <c r="M273" s="396"/>
      <c r="N273" s="396"/>
      <c r="O273" s="396"/>
      <c r="P273" s="396"/>
      <c r="Q273" s="396"/>
      <c r="R273" s="396"/>
      <c r="T273" s="396"/>
      <c r="U273" s="396"/>
      <c r="V273" s="396"/>
      <c r="W273" s="396"/>
      <c r="X273" s="396"/>
      <c r="Y273" s="396"/>
      <c r="AA273" s="396"/>
      <c r="AB273" s="396"/>
      <c r="AC273" s="396"/>
      <c r="AD273" s="396"/>
      <c r="AE273" s="396"/>
      <c r="AF273" s="396"/>
      <c r="AH273" s="396"/>
      <c r="AI273" s="396"/>
      <c r="AJ273" s="396"/>
      <c r="AK273" s="396"/>
      <c r="AL273" s="396"/>
      <c r="AM273" s="396"/>
    </row>
    <row r="274" spans="1:39" ht="30" customHeight="1" x14ac:dyDescent="0.25">
      <c r="A274" s="966"/>
      <c r="B274" s="984"/>
      <c r="C274" s="394"/>
      <c r="D274" s="395"/>
      <c r="E274" s="395"/>
      <c r="F274" s="396"/>
      <c r="G274" s="396"/>
      <c r="H274" s="396"/>
      <c r="I274" s="396"/>
      <c r="J274" s="396"/>
      <c r="K274" s="396"/>
      <c r="M274" s="396"/>
      <c r="N274" s="396"/>
      <c r="O274" s="396"/>
      <c r="P274" s="396"/>
      <c r="Q274" s="396"/>
      <c r="R274" s="396"/>
      <c r="T274" s="396"/>
      <c r="U274" s="396"/>
      <c r="V274" s="396"/>
      <c r="W274" s="396"/>
      <c r="X274" s="396"/>
      <c r="Y274" s="396"/>
      <c r="AA274" s="396"/>
      <c r="AB274" s="396"/>
      <c r="AC274" s="396"/>
      <c r="AD274" s="396"/>
      <c r="AE274" s="396"/>
      <c r="AF274" s="396"/>
      <c r="AH274" s="396"/>
      <c r="AI274" s="396"/>
      <c r="AJ274" s="396"/>
      <c r="AK274" s="396"/>
      <c r="AL274" s="396"/>
      <c r="AM274" s="396"/>
    </row>
    <row r="275" spans="1:39" ht="30" customHeight="1" x14ac:dyDescent="0.25">
      <c r="A275" s="966">
        <v>9.01</v>
      </c>
      <c r="B275" s="1296" t="s">
        <v>1901</v>
      </c>
      <c r="C275" s="394"/>
      <c r="D275" s="395"/>
      <c r="E275" s="395"/>
      <c r="F275" s="396"/>
      <c r="G275" s="396"/>
      <c r="H275" s="396"/>
      <c r="I275" s="396"/>
      <c r="J275" s="396"/>
      <c r="K275" s="396"/>
      <c r="M275" s="396"/>
      <c r="N275" s="396"/>
      <c r="O275" s="396"/>
      <c r="P275" s="396"/>
      <c r="Q275" s="396"/>
      <c r="R275" s="396"/>
      <c r="T275" s="396"/>
      <c r="U275" s="396"/>
      <c r="V275" s="396"/>
      <c r="W275" s="396"/>
      <c r="X275" s="396"/>
      <c r="Y275" s="396"/>
      <c r="AA275" s="396"/>
      <c r="AB275" s="396"/>
      <c r="AC275" s="396"/>
      <c r="AD275" s="396"/>
      <c r="AE275" s="396"/>
      <c r="AF275" s="396"/>
      <c r="AH275" s="396"/>
      <c r="AI275" s="396"/>
      <c r="AJ275" s="396"/>
      <c r="AK275" s="396"/>
      <c r="AL275" s="396"/>
      <c r="AM275" s="396"/>
    </row>
    <row r="276" spans="1:39" ht="30" customHeight="1" x14ac:dyDescent="0.25">
      <c r="A276" s="966">
        <v>9.02</v>
      </c>
      <c r="B276" s="1296"/>
      <c r="C276" s="394"/>
      <c r="D276" s="395"/>
      <c r="E276" s="395"/>
      <c r="F276" s="396"/>
      <c r="G276" s="396"/>
      <c r="H276" s="396"/>
      <c r="I276" s="396"/>
      <c r="J276" s="396"/>
      <c r="K276" s="396"/>
      <c r="M276" s="396"/>
      <c r="N276" s="396"/>
      <c r="O276" s="396"/>
      <c r="P276" s="396"/>
      <c r="Q276" s="396"/>
      <c r="R276" s="396"/>
      <c r="T276" s="396"/>
      <c r="U276" s="396"/>
      <c r="V276" s="396"/>
      <c r="W276" s="396"/>
      <c r="X276" s="396"/>
      <c r="Y276" s="396"/>
      <c r="AA276" s="396"/>
      <c r="AB276" s="396"/>
      <c r="AC276" s="396"/>
      <c r="AD276" s="396"/>
      <c r="AE276" s="396"/>
      <c r="AF276" s="396"/>
      <c r="AH276" s="396"/>
      <c r="AI276" s="396"/>
      <c r="AJ276" s="396"/>
      <c r="AK276" s="396"/>
      <c r="AL276" s="396"/>
      <c r="AM276" s="396"/>
    </row>
    <row r="277" spans="1:39" ht="30" customHeight="1" x14ac:dyDescent="0.25">
      <c r="A277" s="966">
        <v>9.0299999999999994</v>
      </c>
      <c r="B277" s="1296" t="s">
        <v>4</v>
      </c>
      <c r="C277" s="394"/>
      <c r="D277" s="395"/>
      <c r="E277" s="395"/>
      <c r="F277" s="396"/>
      <c r="G277" s="396"/>
      <c r="H277" s="396"/>
      <c r="I277" s="396"/>
      <c r="J277" s="396"/>
      <c r="K277" s="396"/>
      <c r="M277" s="396"/>
      <c r="N277" s="396"/>
      <c r="O277" s="396"/>
      <c r="P277" s="396"/>
      <c r="Q277" s="396"/>
      <c r="R277" s="396"/>
      <c r="T277" s="396"/>
      <c r="U277" s="396"/>
      <c r="V277" s="396"/>
      <c r="W277" s="396"/>
      <c r="X277" s="396"/>
      <c r="Y277" s="396"/>
      <c r="AA277" s="396"/>
      <c r="AB277" s="396"/>
      <c r="AC277" s="396"/>
      <c r="AD277" s="396"/>
      <c r="AE277" s="396"/>
      <c r="AF277" s="396"/>
      <c r="AH277" s="396"/>
      <c r="AI277" s="396"/>
      <c r="AJ277" s="396"/>
      <c r="AK277" s="396"/>
      <c r="AL277" s="396"/>
      <c r="AM277" s="396"/>
    </row>
    <row r="278" spans="1:39" ht="30" customHeight="1" x14ac:dyDescent="0.25">
      <c r="A278" s="966">
        <v>9.0399999999999991</v>
      </c>
      <c r="B278" s="1296"/>
      <c r="C278" s="394"/>
      <c r="D278" s="395"/>
      <c r="E278" s="395"/>
      <c r="F278" s="396"/>
      <c r="G278" s="396"/>
      <c r="H278" s="396"/>
      <c r="I278" s="396"/>
      <c r="J278" s="396"/>
      <c r="K278" s="396"/>
      <c r="M278" s="396"/>
      <c r="N278" s="396"/>
      <c r="O278" s="396"/>
      <c r="P278" s="396"/>
      <c r="Q278" s="396"/>
      <c r="R278" s="396"/>
      <c r="T278" s="396"/>
      <c r="U278" s="396"/>
      <c r="V278" s="396"/>
      <c r="W278" s="396"/>
      <c r="X278" s="396"/>
      <c r="Y278" s="396"/>
      <c r="AA278" s="396"/>
      <c r="AB278" s="396"/>
      <c r="AC278" s="396"/>
      <c r="AD278" s="396"/>
      <c r="AE278" s="396"/>
      <c r="AF278" s="396"/>
      <c r="AH278" s="396"/>
      <c r="AI278" s="396"/>
      <c r="AJ278" s="396"/>
      <c r="AK278" s="396"/>
      <c r="AL278" s="396"/>
      <c r="AM278" s="396"/>
    </row>
    <row r="279" spans="1:39" ht="30" customHeight="1" x14ac:dyDescent="0.25">
      <c r="A279" s="966">
        <v>9.0500000000000007</v>
      </c>
      <c r="B279" s="1296" t="s">
        <v>8</v>
      </c>
      <c r="C279" s="394"/>
      <c r="D279" s="395"/>
      <c r="E279" s="395"/>
      <c r="F279" s="396"/>
      <c r="G279" s="396"/>
      <c r="H279" s="396"/>
      <c r="I279" s="396"/>
      <c r="J279" s="396"/>
      <c r="K279" s="396"/>
      <c r="M279" s="396"/>
      <c r="N279" s="396"/>
      <c r="O279" s="396"/>
      <c r="P279" s="396"/>
      <c r="Q279" s="396"/>
      <c r="R279" s="396"/>
      <c r="T279" s="396"/>
      <c r="U279" s="396"/>
      <c r="V279" s="396"/>
      <c r="W279" s="396"/>
      <c r="X279" s="396"/>
      <c r="Y279" s="396"/>
      <c r="AA279" s="396"/>
      <c r="AB279" s="396"/>
      <c r="AC279" s="396"/>
      <c r="AD279" s="396"/>
      <c r="AE279" s="396"/>
      <c r="AF279" s="396"/>
      <c r="AH279" s="396"/>
      <c r="AI279" s="396"/>
      <c r="AJ279" s="396"/>
      <c r="AK279" s="396"/>
      <c r="AL279" s="396"/>
      <c r="AM279" s="396"/>
    </row>
    <row r="280" spans="1:39" ht="30" customHeight="1" x14ac:dyDescent="0.25">
      <c r="A280" s="966">
        <v>9.06</v>
      </c>
      <c r="B280" s="1296"/>
      <c r="C280" s="394"/>
      <c r="D280" s="395"/>
      <c r="E280" s="395"/>
      <c r="F280" s="396"/>
      <c r="G280" s="396"/>
      <c r="H280" s="396"/>
      <c r="I280" s="396"/>
      <c r="J280" s="396"/>
      <c r="K280" s="396"/>
      <c r="M280" s="396"/>
      <c r="N280" s="396"/>
      <c r="O280" s="396"/>
      <c r="P280" s="396"/>
      <c r="Q280" s="396"/>
      <c r="R280" s="396"/>
      <c r="T280" s="396"/>
      <c r="U280" s="396"/>
      <c r="V280" s="396"/>
      <c r="W280" s="396"/>
      <c r="X280" s="396"/>
      <c r="Y280" s="396"/>
      <c r="AA280" s="396"/>
      <c r="AB280" s="396"/>
      <c r="AC280" s="396"/>
      <c r="AD280" s="396"/>
      <c r="AE280" s="396"/>
      <c r="AF280" s="396"/>
      <c r="AH280" s="396"/>
      <c r="AI280" s="396"/>
      <c r="AJ280" s="396"/>
      <c r="AK280" s="396"/>
      <c r="AL280" s="396"/>
      <c r="AM280" s="396"/>
    </row>
    <row r="281" spans="1:39" ht="30" customHeight="1" x14ac:dyDescent="0.25">
      <c r="A281" s="966">
        <v>9.07</v>
      </c>
      <c r="B281" s="1296" t="s">
        <v>5</v>
      </c>
      <c r="C281" s="394"/>
      <c r="D281" s="395"/>
      <c r="E281" s="395"/>
      <c r="F281" s="396"/>
      <c r="G281" s="396"/>
      <c r="H281" s="396"/>
      <c r="I281" s="396"/>
      <c r="J281" s="396"/>
      <c r="K281" s="396"/>
      <c r="M281" s="396"/>
      <c r="N281" s="396"/>
      <c r="O281" s="396"/>
      <c r="P281" s="396"/>
      <c r="Q281" s="396"/>
      <c r="R281" s="396"/>
      <c r="T281" s="396"/>
      <c r="U281" s="396"/>
      <c r="V281" s="396"/>
      <c r="W281" s="396"/>
      <c r="X281" s="396"/>
      <c r="Y281" s="396"/>
      <c r="AA281" s="396"/>
      <c r="AB281" s="396"/>
      <c r="AC281" s="396"/>
      <c r="AD281" s="396"/>
      <c r="AE281" s="396"/>
      <c r="AF281" s="396"/>
      <c r="AH281" s="396"/>
      <c r="AI281" s="396"/>
      <c r="AJ281" s="396"/>
      <c r="AK281" s="396"/>
      <c r="AL281" s="396"/>
      <c r="AM281" s="396"/>
    </row>
    <row r="282" spans="1:39" ht="30" customHeight="1" x14ac:dyDescent="0.25">
      <c r="A282" s="966">
        <v>9.08</v>
      </c>
      <c r="B282" s="1296"/>
      <c r="C282" s="394"/>
      <c r="D282" s="395"/>
      <c r="E282" s="395"/>
      <c r="F282" s="396"/>
      <c r="G282" s="396"/>
      <c r="H282" s="396"/>
      <c r="I282" s="396"/>
      <c r="J282" s="396"/>
      <c r="K282" s="396"/>
      <c r="M282" s="396"/>
      <c r="N282" s="396"/>
      <c r="O282" s="396"/>
      <c r="P282" s="396"/>
      <c r="Q282" s="396"/>
      <c r="R282" s="396"/>
      <c r="T282" s="396"/>
      <c r="U282" s="396"/>
      <c r="V282" s="396"/>
      <c r="W282" s="396"/>
      <c r="X282" s="396"/>
      <c r="Y282" s="396"/>
      <c r="AA282" s="396"/>
      <c r="AB282" s="396"/>
      <c r="AC282" s="396"/>
      <c r="AD282" s="396"/>
      <c r="AE282" s="396"/>
      <c r="AF282" s="396"/>
      <c r="AH282" s="396"/>
      <c r="AI282" s="396"/>
      <c r="AJ282" s="396"/>
      <c r="AK282" s="396"/>
      <c r="AL282" s="396"/>
      <c r="AM282" s="396"/>
    </row>
    <row r="283" spans="1:39" ht="30" customHeight="1" x14ac:dyDescent="0.25">
      <c r="A283" s="966">
        <v>9.09</v>
      </c>
      <c r="B283" s="1296" t="s">
        <v>9</v>
      </c>
      <c r="C283" s="394"/>
      <c r="D283" s="395"/>
      <c r="E283" s="395"/>
      <c r="F283" s="396"/>
      <c r="G283" s="396"/>
      <c r="H283" s="396"/>
      <c r="I283" s="396"/>
      <c r="J283" s="396"/>
      <c r="K283" s="396"/>
      <c r="M283" s="396"/>
      <c r="N283" s="396"/>
      <c r="O283" s="396"/>
      <c r="P283" s="396"/>
      <c r="Q283" s="396"/>
      <c r="R283" s="396"/>
      <c r="T283" s="396"/>
      <c r="U283" s="396"/>
      <c r="V283" s="396"/>
      <c r="W283" s="396"/>
      <c r="X283" s="396"/>
      <c r="Y283" s="396"/>
      <c r="AA283" s="396"/>
      <c r="AB283" s="396"/>
      <c r="AC283" s="396"/>
      <c r="AD283" s="396"/>
      <c r="AE283" s="396"/>
      <c r="AF283" s="396"/>
      <c r="AH283" s="396"/>
      <c r="AI283" s="396"/>
      <c r="AJ283" s="396"/>
      <c r="AK283" s="396"/>
      <c r="AL283" s="396"/>
      <c r="AM283" s="396"/>
    </row>
    <row r="284" spans="1:39" ht="30" customHeight="1" x14ac:dyDescent="0.25">
      <c r="A284" s="966">
        <v>9.1</v>
      </c>
      <c r="B284" s="1296"/>
      <c r="C284" s="394"/>
      <c r="D284" s="395"/>
      <c r="E284" s="395"/>
      <c r="F284" s="396"/>
      <c r="G284" s="396"/>
      <c r="H284" s="396"/>
      <c r="I284" s="396"/>
      <c r="J284" s="396"/>
      <c r="K284" s="396"/>
      <c r="M284" s="396"/>
      <c r="N284" s="396"/>
      <c r="O284" s="396"/>
      <c r="P284" s="396"/>
      <c r="Q284" s="396"/>
      <c r="R284" s="396"/>
      <c r="T284" s="396"/>
      <c r="U284" s="396"/>
      <c r="V284" s="396"/>
      <c r="W284" s="396"/>
      <c r="X284" s="396"/>
      <c r="Y284" s="396"/>
      <c r="AA284" s="396"/>
      <c r="AB284" s="396"/>
      <c r="AC284" s="396"/>
      <c r="AD284" s="396"/>
      <c r="AE284" s="396"/>
      <c r="AF284" s="396"/>
      <c r="AH284" s="396"/>
      <c r="AI284" s="396"/>
      <c r="AJ284" s="396"/>
      <c r="AK284" s="396"/>
      <c r="AL284" s="396"/>
      <c r="AM284" s="396"/>
    </row>
    <row r="285" spans="1:39" ht="30" customHeight="1" x14ac:dyDescent="0.25">
      <c r="A285" s="966">
        <v>9.11</v>
      </c>
      <c r="B285" s="1296" t="s">
        <v>18</v>
      </c>
      <c r="C285" s="394"/>
      <c r="D285" s="395"/>
      <c r="E285" s="395"/>
      <c r="F285" s="396"/>
      <c r="G285" s="396"/>
      <c r="H285" s="396"/>
      <c r="I285" s="396"/>
      <c r="J285" s="396"/>
      <c r="K285" s="396"/>
      <c r="M285" s="396"/>
      <c r="N285" s="396"/>
      <c r="O285" s="396"/>
      <c r="P285" s="396"/>
      <c r="Q285" s="396"/>
      <c r="R285" s="396"/>
      <c r="T285" s="396"/>
      <c r="U285" s="396"/>
      <c r="V285" s="396"/>
      <c r="W285" s="396"/>
      <c r="X285" s="396"/>
      <c r="Y285" s="396"/>
      <c r="AA285" s="396"/>
      <c r="AB285" s="396"/>
      <c r="AC285" s="396"/>
      <c r="AD285" s="396"/>
      <c r="AE285" s="396"/>
      <c r="AF285" s="396"/>
      <c r="AH285" s="396"/>
      <c r="AI285" s="396"/>
      <c r="AJ285" s="396"/>
      <c r="AK285" s="396"/>
      <c r="AL285" s="396"/>
      <c r="AM285" s="396"/>
    </row>
    <row r="286" spans="1:39" ht="30" customHeight="1" x14ac:dyDescent="0.25">
      <c r="A286" s="966">
        <v>9.1199999999999992</v>
      </c>
      <c r="B286" s="1296"/>
      <c r="C286" s="394"/>
      <c r="D286" s="395"/>
      <c r="E286" s="395"/>
      <c r="F286" s="396"/>
      <c r="G286" s="396"/>
      <c r="H286" s="396"/>
      <c r="I286" s="396"/>
      <c r="J286" s="396"/>
      <c r="K286" s="396"/>
      <c r="M286" s="396"/>
      <c r="N286" s="396"/>
      <c r="O286" s="396"/>
      <c r="P286" s="396"/>
      <c r="Q286" s="396"/>
      <c r="R286" s="396"/>
      <c r="T286" s="396"/>
      <c r="U286" s="396"/>
      <c r="V286" s="396"/>
      <c r="W286" s="396"/>
      <c r="X286" s="396"/>
      <c r="Y286" s="396"/>
      <c r="AA286" s="396"/>
      <c r="AB286" s="396"/>
      <c r="AC286" s="396"/>
      <c r="AD286" s="396"/>
      <c r="AE286" s="396"/>
      <c r="AF286" s="396"/>
      <c r="AH286" s="396"/>
      <c r="AI286" s="396"/>
      <c r="AJ286" s="396"/>
      <c r="AK286" s="396"/>
      <c r="AL286" s="396"/>
      <c r="AM286" s="396"/>
    </row>
    <row r="287" spans="1:39" ht="30" customHeight="1" x14ac:dyDescent="0.25">
      <c r="A287" s="966">
        <v>9.1300000000000008</v>
      </c>
      <c r="B287" s="1296" t="s">
        <v>17</v>
      </c>
      <c r="C287" s="394"/>
      <c r="D287" s="395"/>
      <c r="E287" s="395"/>
      <c r="F287" s="396"/>
      <c r="G287" s="396"/>
      <c r="H287" s="396"/>
      <c r="I287" s="396"/>
      <c r="J287" s="396"/>
      <c r="K287" s="396"/>
      <c r="M287" s="396"/>
      <c r="N287" s="396"/>
      <c r="O287" s="396"/>
      <c r="P287" s="396"/>
      <c r="Q287" s="396"/>
      <c r="R287" s="396"/>
      <c r="T287" s="396"/>
      <c r="U287" s="396"/>
      <c r="V287" s="396"/>
      <c r="W287" s="396"/>
      <c r="X287" s="396"/>
      <c r="Y287" s="396"/>
      <c r="AA287" s="396"/>
      <c r="AB287" s="396"/>
      <c r="AC287" s="396"/>
      <c r="AD287" s="396"/>
      <c r="AE287" s="396"/>
      <c r="AF287" s="396"/>
      <c r="AH287" s="396"/>
      <c r="AI287" s="396"/>
      <c r="AJ287" s="396"/>
      <c r="AK287" s="396"/>
      <c r="AL287" s="396"/>
      <c r="AM287" s="396"/>
    </row>
    <row r="288" spans="1:39" ht="30" customHeight="1" x14ac:dyDescent="0.25">
      <c r="A288" s="966">
        <v>9.14</v>
      </c>
      <c r="B288" s="1296"/>
      <c r="C288" s="394"/>
      <c r="D288" s="395"/>
      <c r="E288" s="395"/>
      <c r="F288" s="396"/>
      <c r="G288" s="396"/>
      <c r="H288" s="396"/>
      <c r="I288" s="396"/>
      <c r="J288" s="396"/>
      <c r="K288" s="396"/>
      <c r="M288" s="396"/>
      <c r="N288" s="396"/>
      <c r="O288" s="396"/>
      <c r="P288" s="396"/>
      <c r="Q288" s="396"/>
      <c r="R288" s="396"/>
      <c r="T288" s="396"/>
      <c r="U288" s="396"/>
      <c r="V288" s="396"/>
      <c r="W288" s="396"/>
      <c r="X288" s="396"/>
      <c r="Y288" s="396"/>
      <c r="AA288" s="396"/>
      <c r="AB288" s="396"/>
      <c r="AC288" s="396"/>
      <c r="AD288" s="396"/>
      <c r="AE288" s="396"/>
      <c r="AF288" s="396"/>
      <c r="AH288" s="396"/>
      <c r="AI288" s="396"/>
      <c r="AJ288" s="396"/>
      <c r="AK288" s="396"/>
      <c r="AL288" s="396"/>
      <c r="AM288" s="396"/>
    </row>
    <row r="289" spans="1:39" ht="30" customHeight="1" x14ac:dyDescent="0.25">
      <c r="A289" s="966">
        <v>9.15</v>
      </c>
      <c r="B289" s="1297" t="s">
        <v>585</v>
      </c>
      <c r="C289" s="394"/>
      <c r="D289" s="395"/>
      <c r="E289" s="395"/>
      <c r="F289" s="396"/>
      <c r="G289" s="396"/>
      <c r="H289" s="396"/>
      <c r="I289" s="396"/>
      <c r="J289" s="396"/>
      <c r="K289" s="396"/>
      <c r="M289" s="396"/>
      <c r="N289" s="396"/>
      <c r="O289" s="396"/>
      <c r="P289" s="396"/>
      <c r="Q289" s="396"/>
      <c r="R289" s="396"/>
      <c r="T289" s="396"/>
      <c r="U289" s="396"/>
      <c r="V289" s="396"/>
      <c r="W289" s="396"/>
      <c r="X289" s="396"/>
      <c r="Y289" s="396"/>
      <c r="AA289" s="396"/>
      <c r="AB289" s="396"/>
      <c r="AC289" s="396"/>
      <c r="AD289" s="396"/>
      <c r="AE289" s="396"/>
      <c r="AF289" s="396"/>
      <c r="AH289" s="396"/>
      <c r="AI289" s="396"/>
      <c r="AJ289" s="396"/>
      <c r="AK289" s="396"/>
      <c r="AL289" s="396"/>
      <c r="AM289" s="396"/>
    </row>
    <row r="290" spans="1:39" ht="30" customHeight="1" x14ac:dyDescent="0.25">
      <c r="A290" s="966">
        <v>9.16</v>
      </c>
      <c r="B290" s="1297"/>
      <c r="C290" s="394"/>
      <c r="D290" s="395"/>
      <c r="E290" s="395"/>
      <c r="F290" s="396"/>
      <c r="G290" s="396"/>
      <c r="H290" s="396"/>
      <c r="I290" s="396"/>
      <c r="J290" s="396"/>
      <c r="K290" s="396"/>
      <c r="M290" s="396"/>
      <c r="N290" s="396"/>
      <c r="O290" s="396"/>
      <c r="P290" s="396"/>
      <c r="Q290" s="396"/>
      <c r="R290" s="396"/>
      <c r="T290" s="396"/>
      <c r="U290" s="396"/>
      <c r="V290" s="396"/>
      <c r="W290" s="396"/>
      <c r="X290" s="396"/>
      <c r="Y290" s="396"/>
      <c r="AA290" s="396"/>
      <c r="AB290" s="396"/>
      <c r="AC290" s="396"/>
      <c r="AD290" s="396"/>
      <c r="AE290" s="396"/>
      <c r="AF290" s="396"/>
      <c r="AH290" s="396"/>
      <c r="AI290" s="396"/>
      <c r="AJ290" s="396"/>
      <c r="AK290" s="396"/>
      <c r="AL290" s="396"/>
      <c r="AM290" s="396"/>
    </row>
    <row r="291" spans="1:39" ht="30" customHeight="1" x14ac:dyDescent="0.25">
      <c r="A291" s="966"/>
      <c r="B291" s="1295" t="s">
        <v>372</v>
      </c>
      <c r="C291" s="394"/>
      <c r="D291" s="395"/>
      <c r="E291" s="395"/>
      <c r="F291" s="396"/>
      <c r="G291" s="396"/>
      <c r="H291" s="396"/>
      <c r="I291" s="396"/>
      <c r="J291" s="396"/>
      <c r="K291" s="396"/>
      <c r="M291" s="396"/>
      <c r="N291" s="396"/>
      <c r="O291" s="396"/>
      <c r="P291" s="396"/>
      <c r="Q291" s="396"/>
      <c r="R291" s="396"/>
      <c r="T291" s="396"/>
      <c r="U291" s="396"/>
      <c r="V291" s="396"/>
      <c r="W291" s="396"/>
      <c r="X291" s="396"/>
      <c r="Y291" s="396"/>
      <c r="AA291" s="396"/>
      <c r="AB291" s="396"/>
      <c r="AC291" s="396"/>
      <c r="AD291" s="396"/>
      <c r="AE291" s="396"/>
      <c r="AF291" s="396"/>
      <c r="AH291" s="396"/>
      <c r="AI291" s="396"/>
      <c r="AJ291" s="396"/>
      <c r="AK291" s="396"/>
      <c r="AL291" s="396"/>
      <c r="AM291" s="396"/>
    </row>
    <row r="292" spans="1:39" ht="30" customHeight="1" x14ac:dyDescent="0.25">
      <c r="A292" s="966"/>
      <c r="B292" s="1295"/>
      <c r="C292" s="394"/>
      <c r="D292" s="395"/>
      <c r="E292" s="395"/>
      <c r="F292" s="396"/>
      <c r="G292" s="396"/>
      <c r="H292" s="396"/>
      <c r="I292" s="396"/>
      <c r="J292" s="396"/>
      <c r="K292" s="396"/>
      <c r="M292" s="396"/>
      <c r="N292" s="396"/>
      <c r="O292" s="396"/>
      <c r="P292" s="396"/>
      <c r="Q292" s="396"/>
      <c r="R292" s="396"/>
      <c r="T292" s="396"/>
      <c r="U292" s="396"/>
      <c r="V292" s="396"/>
      <c r="W292" s="396"/>
      <c r="X292" s="396"/>
      <c r="Y292" s="396"/>
      <c r="AA292" s="396"/>
      <c r="AB292" s="396"/>
      <c r="AC292" s="396"/>
      <c r="AD292" s="396"/>
      <c r="AE292" s="396"/>
      <c r="AF292" s="396"/>
      <c r="AH292" s="396"/>
      <c r="AI292" s="396"/>
      <c r="AJ292" s="396"/>
      <c r="AK292" s="396"/>
      <c r="AL292" s="396"/>
      <c r="AM292" s="396"/>
    </row>
    <row r="293" spans="1:39" ht="30" customHeight="1" x14ac:dyDescent="0.25">
      <c r="A293" s="966"/>
      <c r="B293" s="353"/>
      <c r="C293" s="394"/>
      <c r="D293" s="395"/>
      <c r="E293" s="395"/>
      <c r="F293" s="396"/>
      <c r="G293" s="396"/>
      <c r="H293" s="396"/>
      <c r="I293" s="396"/>
      <c r="J293" s="396"/>
      <c r="K293" s="396"/>
      <c r="M293" s="396"/>
      <c r="N293" s="396"/>
      <c r="O293" s="396"/>
      <c r="P293" s="396"/>
      <c r="Q293" s="396"/>
      <c r="R293" s="396"/>
      <c r="T293" s="396"/>
      <c r="U293" s="396"/>
      <c r="V293" s="396"/>
      <c r="W293" s="396"/>
      <c r="X293" s="396"/>
      <c r="Y293" s="396"/>
      <c r="AA293" s="396"/>
      <c r="AB293" s="396"/>
      <c r="AC293" s="396"/>
      <c r="AD293" s="396"/>
      <c r="AE293" s="396"/>
      <c r="AF293" s="396"/>
      <c r="AH293" s="396"/>
      <c r="AI293" s="396"/>
      <c r="AJ293" s="396"/>
      <c r="AK293" s="396"/>
      <c r="AL293" s="396"/>
      <c r="AM293" s="396"/>
    </row>
    <row r="294" spans="1:39" ht="30" customHeight="1" x14ac:dyDescent="0.25">
      <c r="A294" s="966">
        <v>9.17</v>
      </c>
      <c r="B294" s="127" t="s">
        <v>349</v>
      </c>
      <c r="C294" s="394"/>
      <c r="D294" s="395"/>
      <c r="E294" s="395"/>
      <c r="F294" s="396"/>
      <c r="G294" s="396"/>
      <c r="H294" s="396"/>
      <c r="I294" s="396"/>
      <c r="J294" s="396"/>
      <c r="K294" s="396"/>
      <c r="M294" s="396"/>
      <c r="N294" s="396"/>
      <c r="O294" s="396"/>
      <c r="P294" s="396"/>
      <c r="Q294" s="396"/>
      <c r="R294" s="396"/>
      <c r="T294" s="396"/>
      <c r="U294" s="396"/>
      <c r="V294" s="396"/>
      <c r="W294" s="396"/>
      <c r="X294" s="396"/>
      <c r="Y294" s="396"/>
      <c r="AA294" s="396"/>
      <c r="AB294" s="396"/>
      <c r="AC294" s="396"/>
      <c r="AD294" s="396"/>
      <c r="AE294" s="396"/>
      <c r="AF294" s="396"/>
      <c r="AH294" s="396"/>
      <c r="AI294" s="396"/>
      <c r="AJ294" s="396"/>
      <c r="AK294" s="396"/>
      <c r="AL294" s="396"/>
      <c r="AM294" s="396"/>
    </row>
    <row r="295" spans="1:39" ht="30" customHeight="1" x14ac:dyDescent="0.25">
      <c r="A295" s="966"/>
      <c r="B295" s="353"/>
      <c r="C295" s="394"/>
      <c r="D295" s="395"/>
      <c r="E295" s="395"/>
      <c r="F295" s="396"/>
      <c r="G295" s="396"/>
      <c r="H295" s="396"/>
      <c r="I295" s="396"/>
      <c r="J295" s="396"/>
      <c r="K295" s="396"/>
      <c r="M295" s="396"/>
      <c r="N295" s="396"/>
      <c r="O295" s="396"/>
      <c r="P295" s="396"/>
      <c r="Q295" s="396"/>
      <c r="R295" s="396"/>
      <c r="T295" s="396"/>
      <c r="U295" s="396"/>
      <c r="V295" s="396"/>
      <c r="W295" s="396"/>
      <c r="X295" s="396"/>
      <c r="Y295" s="396"/>
      <c r="AA295" s="396"/>
      <c r="AB295" s="396"/>
      <c r="AC295" s="396"/>
      <c r="AD295" s="396"/>
      <c r="AE295" s="396"/>
      <c r="AF295" s="396"/>
      <c r="AH295" s="396"/>
      <c r="AI295" s="396"/>
      <c r="AJ295" s="396"/>
      <c r="AK295" s="396"/>
      <c r="AL295" s="396"/>
      <c r="AM295" s="396"/>
    </row>
    <row r="296" spans="1:39" ht="30" customHeight="1" x14ac:dyDescent="0.25">
      <c r="A296" s="966">
        <v>9.18</v>
      </c>
      <c r="B296" s="975" t="s">
        <v>136</v>
      </c>
      <c r="C296" s="394"/>
      <c r="D296" s="395"/>
      <c r="E296" s="395"/>
      <c r="F296" s="396"/>
      <c r="G296" s="396"/>
      <c r="H296" s="396"/>
      <c r="I296" s="396"/>
      <c r="J296" s="396"/>
      <c r="K296" s="396"/>
      <c r="M296" s="396"/>
      <c r="N296" s="396"/>
      <c r="O296" s="396"/>
      <c r="P296" s="396"/>
      <c r="Q296" s="396"/>
      <c r="R296" s="396"/>
      <c r="T296" s="396"/>
      <c r="U296" s="396"/>
      <c r="V296" s="396"/>
      <c r="W296" s="396"/>
      <c r="X296" s="396"/>
      <c r="Y296" s="396"/>
      <c r="AA296" s="396"/>
      <c r="AB296" s="396"/>
      <c r="AC296" s="396"/>
      <c r="AD296" s="396"/>
      <c r="AE296" s="396"/>
      <c r="AF296" s="396"/>
      <c r="AH296" s="396"/>
      <c r="AI296" s="396"/>
      <c r="AJ296" s="396"/>
      <c r="AK296" s="396"/>
      <c r="AL296" s="396"/>
      <c r="AM296" s="396"/>
    </row>
    <row r="297" spans="1:39" ht="30" customHeight="1" x14ac:dyDescent="0.25">
      <c r="B297" s="301"/>
      <c r="C297" s="330"/>
      <c r="D297" s="330"/>
      <c r="E297" s="330"/>
      <c r="F297" s="391"/>
      <c r="G297" s="391"/>
      <c r="H297" s="391"/>
      <c r="I297" s="391"/>
      <c r="J297" s="391"/>
      <c r="K297" s="391"/>
    </row>
    <row r="298" spans="1:39" ht="30" customHeight="1" x14ac:dyDescent="0.25">
      <c r="C298" s="330"/>
      <c r="D298" s="330"/>
      <c r="E298" s="330"/>
      <c r="F298" s="391"/>
      <c r="G298" s="391"/>
      <c r="H298" s="391"/>
      <c r="I298" s="391"/>
      <c r="J298" s="391"/>
      <c r="K298" s="391"/>
    </row>
    <row r="299" spans="1:39" ht="30" customHeight="1" x14ac:dyDescent="0.25">
      <c r="C299" s="330"/>
      <c r="D299" s="330"/>
      <c r="E299" s="330"/>
      <c r="F299" s="391"/>
      <c r="G299" s="391"/>
      <c r="H299" s="391"/>
      <c r="I299" s="391"/>
      <c r="J299" s="391"/>
      <c r="K299" s="391"/>
    </row>
    <row r="300" spans="1:39" ht="30" customHeight="1" x14ac:dyDescent="0.25">
      <c r="C300" s="330"/>
      <c r="D300" s="330"/>
      <c r="E300" s="330"/>
      <c r="F300" s="391"/>
      <c r="G300" s="391"/>
      <c r="H300" s="391"/>
      <c r="I300" s="391"/>
      <c r="J300" s="391"/>
      <c r="K300" s="391"/>
    </row>
    <row r="301" spans="1:39" ht="30" customHeight="1" x14ac:dyDescent="0.25">
      <c r="C301" s="330"/>
      <c r="D301" s="330"/>
      <c r="E301" s="330"/>
      <c r="F301" s="391"/>
      <c r="G301" s="391"/>
      <c r="H301" s="391"/>
      <c r="I301" s="391"/>
      <c r="J301" s="391"/>
      <c r="K301" s="391"/>
    </row>
    <row r="302" spans="1:39" ht="30" customHeight="1" x14ac:dyDescent="0.25">
      <c r="C302" s="330"/>
      <c r="D302" s="330"/>
      <c r="E302" s="330"/>
      <c r="F302" s="391"/>
      <c r="G302" s="391"/>
      <c r="H302" s="391"/>
      <c r="I302" s="391"/>
      <c r="J302" s="391"/>
      <c r="K302" s="391"/>
    </row>
    <row r="303" spans="1:39" ht="30" customHeight="1" x14ac:dyDescent="0.25">
      <c r="C303" s="330"/>
      <c r="D303" s="330"/>
      <c r="E303" s="330"/>
      <c r="F303" s="391"/>
      <c r="G303" s="391"/>
      <c r="H303" s="391"/>
      <c r="I303" s="391"/>
      <c r="J303" s="391"/>
      <c r="K303" s="391"/>
    </row>
    <row r="304" spans="1:39" ht="30" customHeight="1" x14ac:dyDescent="0.25">
      <c r="C304" s="330"/>
      <c r="D304" s="330"/>
      <c r="E304" s="330"/>
      <c r="F304" s="391"/>
      <c r="G304" s="391"/>
      <c r="H304" s="391"/>
      <c r="I304" s="391"/>
      <c r="J304" s="391"/>
      <c r="K304" s="391"/>
    </row>
    <row r="305" spans="3:11" ht="30" customHeight="1" x14ac:dyDescent="0.25">
      <c r="C305" s="330"/>
      <c r="D305" s="330"/>
      <c r="E305" s="330"/>
      <c r="F305" s="391"/>
      <c r="G305" s="391"/>
      <c r="H305" s="391"/>
      <c r="I305" s="391"/>
      <c r="J305" s="391"/>
      <c r="K305" s="391"/>
    </row>
    <row r="306" spans="3:11" ht="30" customHeight="1" x14ac:dyDescent="0.25">
      <c r="C306" s="330"/>
      <c r="D306" s="330"/>
      <c r="E306" s="330"/>
      <c r="F306" s="391"/>
      <c r="G306" s="391"/>
      <c r="H306" s="391"/>
      <c r="I306" s="391"/>
      <c r="J306" s="391"/>
      <c r="K306" s="391"/>
    </row>
    <row r="307" spans="3:11" ht="30" customHeight="1" x14ac:dyDescent="0.25">
      <c r="C307" s="330"/>
      <c r="D307" s="330"/>
      <c r="E307" s="330"/>
      <c r="F307" s="391"/>
      <c r="G307" s="391"/>
      <c r="H307" s="391"/>
      <c r="I307" s="391"/>
      <c r="J307" s="391"/>
      <c r="K307" s="391"/>
    </row>
    <row r="308" spans="3:11" ht="30" customHeight="1" x14ac:dyDescent="0.25">
      <c r="C308" s="330"/>
      <c r="D308" s="330"/>
      <c r="E308" s="330"/>
      <c r="F308" s="391"/>
      <c r="G308" s="391"/>
      <c r="H308" s="391"/>
      <c r="I308" s="391"/>
      <c r="J308" s="391"/>
      <c r="K308" s="391"/>
    </row>
    <row r="309" spans="3:11" ht="30" customHeight="1" x14ac:dyDescent="0.25">
      <c r="C309" s="330"/>
      <c r="D309" s="330"/>
      <c r="E309" s="330"/>
      <c r="F309" s="391"/>
      <c r="G309" s="391"/>
      <c r="H309" s="391"/>
      <c r="I309" s="391"/>
      <c r="J309" s="391"/>
      <c r="K309" s="391"/>
    </row>
    <row r="310" spans="3:11" ht="30" customHeight="1" x14ac:dyDescent="0.25">
      <c r="C310" s="330"/>
      <c r="D310" s="330"/>
      <c r="E310" s="330"/>
      <c r="F310" s="391"/>
      <c r="G310" s="391"/>
      <c r="H310" s="391"/>
      <c r="I310" s="391"/>
      <c r="J310" s="391"/>
      <c r="K310" s="391"/>
    </row>
    <row r="311" spans="3:11" ht="30" customHeight="1" x14ac:dyDescent="0.25">
      <c r="C311" s="330"/>
      <c r="D311" s="330"/>
      <c r="E311" s="330"/>
      <c r="F311" s="391"/>
      <c r="G311" s="391"/>
      <c r="H311" s="391"/>
      <c r="I311" s="391"/>
      <c r="J311" s="391"/>
      <c r="K311" s="391"/>
    </row>
    <row r="312" spans="3:11" ht="30" customHeight="1" x14ac:dyDescent="0.25">
      <c r="C312" s="330"/>
      <c r="D312" s="330"/>
      <c r="E312" s="330"/>
      <c r="F312" s="391"/>
      <c r="G312" s="391"/>
      <c r="H312" s="391"/>
      <c r="I312" s="391"/>
      <c r="J312" s="391"/>
      <c r="K312" s="391"/>
    </row>
    <row r="313" spans="3:11" ht="30" customHeight="1" x14ac:dyDescent="0.25">
      <c r="C313" s="330"/>
      <c r="D313" s="330"/>
      <c r="E313" s="330"/>
      <c r="F313" s="391"/>
      <c r="G313" s="391"/>
      <c r="H313" s="391"/>
      <c r="I313" s="391"/>
      <c r="J313" s="391"/>
      <c r="K313" s="391"/>
    </row>
    <row r="314" spans="3:11" ht="30" customHeight="1" x14ac:dyDescent="0.25">
      <c r="C314" s="330"/>
      <c r="D314" s="330"/>
      <c r="E314" s="330"/>
      <c r="F314" s="391"/>
      <c r="G314" s="391"/>
      <c r="H314" s="391"/>
      <c r="I314" s="391"/>
      <c r="J314" s="391"/>
      <c r="K314" s="391"/>
    </row>
    <row r="315" spans="3:11" ht="30" customHeight="1" x14ac:dyDescent="0.25">
      <c r="C315" s="330"/>
      <c r="D315" s="330"/>
      <c r="E315" s="330"/>
      <c r="F315" s="391"/>
      <c r="G315" s="391"/>
      <c r="H315" s="391"/>
      <c r="I315" s="391"/>
      <c r="J315" s="391"/>
      <c r="K315" s="391"/>
    </row>
    <row r="316" spans="3:11" ht="30" customHeight="1" x14ac:dyDescent="0.25">
      <c r="F316" s="391"/>
      <c r="G316" s="391"/>
      <c r="H316" s="391"/>
      <c r="I316" s="391"/>
      <c r="J316" s="391"/>
      <c r="K316" s="391"/>
    </row>
    <row r="317" spans="3:11" ht="30" customHeight="1" x14ac:dyDescent="0.25">
      <c r="F317" s="391"/>
      <c r="G317" s="391"/>
      <c r="H317" s="391"/>
      <c r="I317" s="391"/>
      <c r="J317" s="391"/>
      <c r="K317" s="391"/>
    </row>
    <row r="318" spans="3:11" ht="30" customHeight="1" x14ac:dyDescent="0.25">
      <c r="F318" s="391"/>
      <c r="G318" s="391"/>
      <c r="H318" s="391"/>
      <c r="I318" s="391"/>
      <c r="J318" s="391"/>
      <c r="K318" s="391"/>
    </row>
    <row r="319" spans="3:11" ht="30" customHeight="1" x14ac:dyDescent="0.25">
      <c r="F319" s="391"/>
      <c r="G319" s="391"/>
      <c r="H319" s="391"/>
      <c r="I319" s="391"/>
      <c r="J319" s="391"/>
      <c r="K319" s="391"/>
    </row>
    <row r="320" spans="3:11" ht="30" customHeight="1" x14ac:dyDescent="0.25">
      <c r="F320" s="391"/>
      <c r="G320" s="391"/>
      <c r="H320" s="391"/>
      <c r="I320" s="391"/>
      <c r="J320" s="391"/>
      <c r="K320" s="391"/>
    </row>
    <row r="321" spans="6:11" ht="30" customHeight="1" x14ac:dyDescent="0.25">
      <c r="F321" s="391"/>
      <c r="G321" s="391"/>
      <c r="H321" s="391"/>
      <c r="I321" s="391"/>
      <c r="J321" s="391"/>
      <c r="K321" s="391"/>
    </row>
    <row r="322" spans="6:11" ht="30" customHeight="1" x14ac:dyDescent="0.25">
      <c r="F322" s="391"/>
      <c r="G322" s="391"/>
      <c r="H322" s="391"/>
      <c r="I322" s="391"/>
      <c r="J322" s="391"/>
      <c r="K322" s="391"/>
    </row>
    <row r="323" spans="6:11" ht="30" customHeight="1" x14ac:dyDescent="0.25">
      <c r="F323" s="391"/>
      <c r="G323" s="391"/>
      <c r="H323" s="391"/>
      <c r="I323" s="391"/>
      <c r="J323" s="391"/>
      <c r="K323" s="391"/>
    </row>
    <row r="324" spans="6:11" ht="30" customHeight="1" x14ac:dyDescent="0.25">
      <c r="F324" s="391"/>
      <c r="G324" s="391"/>
      <c r="H324" s="391"/>
      <c r="I324" s="391"/>
      <c r="J324" s="391"/>
      <c r="K324" s="391"/>
    </row>
    <row r="325" spans="6:11" ht="30" customHeight="1" x14ac:dyDescent="0.25">
      <c r="F325" s="391"/>
      <c r="G325" s="391"/>
      <c r="H325" s="391"/>
      <c r="I325" s="391"/>
      <c r="J325" s="391"/>
      <c r="K325" s="391"/>
    </row>
    <row r="326" spans="6:11" ht="30" customHeight="1" x14ac:dyDescent="0.25">
      <c r="F326" s="391"/>
      <c r="G326" s="391"/>
      <c r="H326" s="391"/>
      <c r="I326" s="391"/>
      <c r="J326" s="391"/>
      <c r="K326" s="391"/>
    </row>
    <row r="327" spans="6:11" ht="30" customHeight="1" x14ac:dyDescent="0.25">
      <c r="F327" s="391"/>
      <c r="G327" s="391"/>
      <c r="H327" s="391"/>
      <c r="I327" s="391"/>
      <c r="J327" s="391"/>
      <c r="K327" s="391"/>
    </row>
    <row r="328" spans="6:11" ht="30" customHeight="1" x14ac:dyDescent="0.25">
      <c r="F328" s="391"/>
      <c r="G328" s="391"/>
      <c r="H328" s="391"/>
      <c r="I328" s="391"/>
      <c r="J328" s="391"/>
      <c r="K328" s="391"/>
    </row>
    <row r="329" spans="6:11" ht="30" customHeight="1" x14ac:dyDescent="0.25">
      <c r="F329" s="391"/>
      <c r="G329" s="391"/>
      <c r="H329" s="391"/>
      <c r="I329" s="391"/>
      <c r="J329" s="391"/>
      <c r="K329" s="391"/>
    </row>
    <row r="330" spans="6:11" ht="30" customHeight="1" x14ac:dyDescent="0.25">
      <c r="F330" s="391"/>
      <c r="G330" s="391"/>
      <c r="H330" s="391"/>
      <c r="I330" s="391"/>
      <c r="J330" s="391"/>
      <c r="K330" s="391"/>
    </row>
    <row r="331" spans="6:11" ht="30" customHeight="1" x14ac:dyDescent="0.25">
      <c r="F331" s="391"/>
      <c r="G331" s="391"/>
      <c r="H331" s="391"/>
      <c r="I331" s="391"/>
      <c r="J331" s="391"/>
      <c r="K331" s="391"/>
    </row>
    <row r="332" spans="6:11" ht="30" customHeight="1" x14ac:dyDescent="0.25">
      <c r="F332" s="391"/>
      <c r="G332" s="391"/>
      <c r="H332" s="391"/>
      <c r="I332" s="391"/>
      <c r="J332" s="391"/>
      <c r="K332" s="391"/>
    </row>
    <row r="333" spans="6:11" ht="30" customHeight="1" x14ac:dyDescent="0.25">
      <c r="F333" s="391"/>
      <c r="G333" s="391"/>
      <c r="H333" s="391"/>
      <c r="I333" s="391"/>
      <c r="J333" s="391"/>
      <c r="K333" s="391"/>
    </row>
    <row r="334" spans="6:11" ht="30" customHeight="1" x14ac:dyDescent="0.25">
      <c r="F334" s="391"/>
      <c r="G334" s="391"/>
      <c r="H334" s="391"/>
      <c r="I334" s="391"/>
      <c r="J334" s="391"/>
      <c r="K334" s="391"/>
    </row>
    <row r="335" spans="6:11" ht="30" customHeight="1" x14ac:dyDescent="0.25">
      <c r="F335" s="391"/>
      <c r="G335" s="391"/>
      <c r="H335" s="391"/>
      <c r="I335" s="391"/>
      <c r="J335" s="391"/>
      <c r="K335" s="391"/>
    </row>
    <row r="336" spans="6:11" ht="30" customHeight="1" x14ac:dyDescent="0.25">
      <c r="F336" s="391"/>
      <c r="G336" s="391"/>
      <c r="H336" s="391"/>
      <c r="I336" s="391"/>
      <c r="J336" s="391"/>
      <c r="K336" s="391"/>
    </row>
    <row r="337" spans="6:11" ht="30" customHeight="1" x14ac:dyDescent="0.25">
      <c r="F337" s="391"/>
      <c r="G337" s="391"/>
      <c r="H337" s="391"/>
      <c r="I337" s="391"/>
      <c r="J337" s="391"/>
      <c r="K337" s="391"/>
    </row>
    <row r="338" spans="6:11" ht="30" customHeight="1" x14ac:dyDescent="0.25">
      <c r="F338" s="391"/>
      <c r="G338" s="391"/>
      <c r="H338" s="391"/>
      <c r="I338" s="391"/>
      <c r="J338" s="391"/>
      <c r="K338" s="391"/>
    </row>
    <row r="339" spans="6:11" ht="30" customHeight="1" x14ac:dyDescent="0.25">
      <c r="F339" s="391"/>
      <c r="G339" s="391"/>
      <c r="H339" s="391"/>
      <c r="I339" s="391"/>
      <c r="J339" s="391"/>
      <c r="K339" s="391"/>
    </row>
    <row r="340" spans="6:11" ht="30" customHeight="1" x14ac:dyDescent="0.25">
      <c r="F340" s="391"/>
      <c r="G340" s="391"/>
      <c r="H340" s="391"/>
      <c r="I340" s="391"/>
      <c r="J340" s="391"/>
      <c r="K340" s="391"/>
    </row>
    <row r="341" spans="6:11" ht="30" customHeight="1" x14ac:dyDescent="0.25">
      <c r="F341" s="391"/>
      <c r="G341" s="391"/>
      <c r="H341" s="391"/>
      <c r="I341" s="391"/>
      <c r="J341" s="391"/>
      <c r="K341" s="391"/>
    </row>
    <row r="342" spans="6:11" ht="30" customHeight="1" x14ac:dyDescent="0.25">
      <c r="F342" s="391"/>
      <c r="G342" s="391"/>
      <c r="H342" s="391"/>
      <c r="I342" s="391"/>
      <c r="J342" s="391"/>
      <c r="K342" s="391"/>
    </row>
    <row r="343" spans="6:11" ht="30" customHeight="1" x14ac:dyDescent="0.25">
      <c r="F343" s="391"/>
      <c r="G343" s="391"/>
      <c r="H343" s="391"/>
      <c r="I343" s="391"/>
      <c r="J343" s="391"/>
      <c r="K343" s="391"/>
    </row>
    <row r="344" spans="6:11" ht="30" customHeight="1" x14ac:dyDescent="0.25">
      <c r="F344" s="391"/>
      <c r="G344" s="391"/>
      <c r="H344" s="391"/>
      <c r="I344" s="391"/>
      <c r="J344" s="391"/>
      <c r="K344" s="391"/>
    </row>
    <row r="345" spans="6:11" ht="30" customHeight="1" x14ac:dyDescent="0.25">
      <c r="F345" s="391"/>
      <c r="G345" s="391"/>
      <c r="H345" s="391"/>
      <c r="I345" s="391"/>
      <c r="J345" s="391"/>
      <c r="K345" s="391"/>
    </row>
    <row r="346" spans="6:11" ht="30" customHeight="1" x14ac:dyDescent="0.25">
      <c r="F346" s="391"/>
      <c r="G346" s="391"/>
      <c r="H346" s="391"/>
      <c r="I346" s="391"/>
      <c r="J346" s="391"/>
      <c r="K346" s="391"/>
    </row>
    <row r="347" spans="6:11" ht="30" customHeight="1" x14ac:dyDescent="0.25">
      <c r="F347" s="391"/>
      <c r="G347" s="391"/>
      <c r="H347" s="391"/>
      <c r="I347" s="391"/>
      <c r="J347" s="391"/>
      <c r="K347" s="391"/>
    </row>
    <row r="348" spans="6:11" ht="30" customHeight="1" x14ac:dyDescent="0.25">
      <c r="F348" s="391"/>
      <c r="G348" s="391"/>
      <c r="H348" s="391"/>
      <c r="I348" s="391"/>
      <c r="J348" s="391"/>
      <c r="K348" s="391"/>
    </row>
    <row r="349" spans="6:11" ht="30" customHeight="1" x14ac:dyDescent="0.25">
      <c r="F349" s="391"/>
      <c r="G349" s="391"/>
      <c r="H349" s="391"/>
      <c r="I349" s="391"/>
      <c r="J349" s="391"/>
      <c r="K349" s="391"/>
    </row>
    <row r="350" spans="6:11" ht="30" customHeight="1" x14ac:dyDescent="0.25">
      <c r="F350" s="391"/>
      <c r="G350" s="391"/>
      <c r="H350" s="391"/>
      <c r="I350" s="391"/>
      <c r="J350" s="391"/>
      <c r="K350" s="391"/>
    </row>
    <row r="351" spans="6:11" ht="30" customHeight="1" x14ac:dyDescent="0.25">
      <c r="F351" s="391"/>
      <c r="G351" s="391"/>
      <c r="H351" s="391"/>
      <c r="I351" s="391"/>
      <c r="J351" s="391"/>
      <c r="K351" s="391"/>
    </row>
    <row r="352" spans="6:11" ht="30" customHeight="1" x14ac:dyDescent="0.25">
      <c r="F352" s="391"/>
      <c r="G352" s="391"/>
      <c r="H352" s="391"/>
      <c r="I352" s="391"/>
      <c r="J352" s="391"/>
      <c r="K352" s="391"/>
    </row>
    <row r="353" spans="6:11" ht="30" customHeight="1" x14ac:dyDescent="0.25">
      <c r="F353" s="391"/>
      <c r="G353" s="391"/>
      <c r="H353" s="391"/>
      <c r="I353" s="391"/>
      <c r="J353" s="391"/>
      <c r="K353" s="391"/>
    </row>
    <row r="354" spans="6:11" ht="30" customHeight="1" x14ac:dyDescent="0.25">
      <c r="F354" s="391"/>
      <c r="G354" s="391"/>
      <c r="H354" s="391"/>
      <c r="I354" s="391"/>
      <c r="J354" s="391"/>
      <c r="K354" s="391"/>
    </row>
    <row r="355" spans="6:11" ht="30" customHeight="1" x14ac:dyDescent="0.25">
      <c r="F355" s="391"/>
      <c r="G355" s="391"/>
      <c r="H355" s="391"/>
      <c r="I355" s="391"/>
      <c r="J355" s="391"/>
      <c r="K355" s="391"/>
    </row>
    <row r="356" spans="6:11" ht="30" customHeight="1" x14ac:dyDescent="0.25">
      <c r="F356" s="391"/>
      <c r="G356" s="391"/>
      <c r="H356" s="391"/>
      <c r="I356" s="391"/>
      <c r="J356" s="391"/>
      <c r="K356" s="391"/>
    </row>
    <row r="357" spans="6:11" ht="30" customHeight="1" x14ac:dyDescent="0.25">
      <c r="F357" s="391"/>
      <c r="G357" s="391"/>
      <c r="H357" s="391"/>
      <c r="I357" s="391"/>
      <c r="J357" s="391"/>
      <c r="K357" s="391"/>
    </row>
    <row r="358" spans="6:11" ht="30" customHeight="1" x14ac:dyDescent="0.25">
      <c r="F358" s="391"/>
      <c r="G358" s="391"/>
      <c r="H358" s="391"/>
      <c r="I358" s="391"/>
      <c r="J358" s="391"/>
      <c r="K358" s="391"/>
    </row>
    <row r="359" spans="6:11" ht="30" customHeight="1" x14ac:dyDescent="0.25">
      <c r="F359" s="391"/>
      <c r="G359" s="391"/>
      <c r="H359" s="391"/>
      <c r="I359" s="391"/>
      <c r="J359" s="391"/>
      <c r="K359" s="391"/>
    </row>
    <row r="360" spans="6:11" ht="30" customHeight="1" x14ac:dyDescent="0.25">
      <c r="F360" s="391"/>
      <c r="G360" s="391"/>
      <c r="H360" s="391"/>
      <c r="I360" s="391"/>
      <c r="J360" s="391"/>
      <c r="K360" s="391"/>
    </row>
    <row r="361" spans="6:11" ht="30" customHeight="1" x14ac:dyDescent="0.25">
      <c r="F361" s="391"/>
      <c r="G361" s="391"/>
      <c r="H361" s="391"/>
      <c r="I361" s="391"/>
      <c r="J361" s="391"/>
      <c r="K361" s="391"/>
    </row>
    <row r="362" spans="6:11" ht="30" customHeight="1" x14ac:dyDescent="0.25">
      <c r="F362" s="391"/>
      <c r="G362" s="391"/>
      <c r="H362" s="391"/>
      <c r="I362" s="391"/>
      <c r="J362" s="391"/>
      <c r="K362" s="391"/>
    </row>
    <row r="363" spans="6:11" ht="30" customHeight="1" x14ac:dyDescent="0.25">
      <c r="F363" s="391"/>
      <c r="G363" s="391"/>
      <c r="H363" s="391"/>
      <c r="I363" s="391"/>
      <c r="J363" s="391"/>
      <c r="K363" s="391"/>
    </row>
    <row r="364" spans="6:11" ht="30" customHeight="1" x14ac:dyDescent="0.25">
      <c r="F364" s="391"/>
      <c r="G364" s="391"/>
      <c r="H364" s="391"/>
      <c r="I364" s="391"/>
      <c r="J364" s="391"/>
      <c r="K364" s="391"/>
    </row>
    <row r="365" spans="6:11" ht="30" customHeight="1" x14ac:dyDescent="0.25">
      <c r="F365" s="391"/>
      <c r="G365" s="391"/>
      <c r="H365" s="391"/>
      <c r="I365" s="391"/>
      <c r="J365" s="391"/>
      <c r="K365" s="391"/>
    </row>
    <row r="366" spans="6:11" ht="30" customHeight="1" x14ac:dyDescent="0.25">
      <c r="F366" s="391"/>
      <c r="G366" s="391"/>
      <c r="H366" s="391"/>
      <c r="I366" s="391"/>
      <c r="J366" s="391"/>
      <c r="K366" s="391"/>
    </row>
    <row r="367" spans="6:11" ht="30" customHeight="1" x14ac:dyDescent="0.25">
      <c r="F367" s="391"/>
      <c r="G367" s="391"/>
      <c r="H367" s="391"/>
      <c r="I367" s="391"/>
      <c r="J367" s="391"/>
      <c r="K367" s="391"/>
    </row>
    <row r="368" spans="6:11" ht="30" customHeight="1" x14ac:dyDescent="0.25">
      <c r="F368" s="391"/>
      <c r="G368" s="391"/>
      <c r="H368" s="391"/>
      <c r="I368" s="391"/>
      <c r="J368" s="391"/>
      <c r="K368" s="391"/>
    </row>
    <row r="369" spans="6:11" ht="30" customHeight="1" x14ac:dyDescent="0.25">
      <c r="F369" s="391"/>
      <c r="G369" s="391"/>
      <c r="H369" s="391"/>
      <c r="I369" s="391"/>
      <c r="J369" s="391"/>
      <c r="K369" s="391"/>
    </row>
    <row r="370" spans="6:11" ht="30" customHeight="1" x14ac:dyDescent="0.25">
      <c r="F370" s="391"/>
      <c r="G370" s="391"/>
      <c r="H370" s="391"/>
      <c r="I370" s="391"/>
      <c r="J370" s="391"/>
      <c r="K370" s="391"/>
    </row>
    <row r="371" spans="6:11" ht="30" customHeight="1" x14ac:dyDescent="0.25">
      <c r="F371" s="391"/>
      <c r="G371" s="391"/>
      <c r="H371" s="391"/>
      <c r="I371" s="391"/>
      <c r="J371" s="391"/>
      <c r="K371" s="391"/>
    </row>
    <row r="372" spans="6:11" ht="30" customHeight="1" x14ac:dyDescent="0.25">
      <c r="F372" s="391"/>
      <c r="G372" s="391"/>
      <c r="H372" s="391"/>
      <c r="I372" s="391"/>
      <c r="J372" s="391"/>
      <c r="K372" s="391"/>
    </row>
    <row r="373" spans="6:11" ht="30" customHeight="1" x14ac:dyDescent="0.25">
      <c r="F373" s="391"/>
      <c r="G373" s="391"/>
      <c r="H373" s="391"/>
      <c r="I373" s="391"/>
      <c r="J373" s="391"/>
      <c r="K373" s="391"/>
    </row>
    <row r="374" spans="6:11" ht="30" customHeight="1" x14ac:dyDescent="0.25">
      <c r="F374" s="391"/>
      <c r="G374" s="391"/>
      <c r="H374" s="391"/>
      <c r="I374" s="391"/>
      <c r="J374" s="391"/>
      <c r="K374" s="391"/>
    </row>
    <row r="375" spans="6:11" ht="30" customHeight="1" x14ac:dyDescent="0.25">
      <c r="F375" s="391"/>
      <c r="G375" s="391"/>
      <c r="H375" s="391"/>
      <c r="I375" s="391"/>
      <c r="J375" s="391"/>
      <c r="K375" s="391"/>
    </row>
    <row r="376" spans="6:11" ht="30" customHeight="1" x14ac:dyDescent="0.25">
      <c r="F376" s="391"/>
      <c r="G376" s="391"/>
      <c r="H376" s="391"/>
      <c r="I376" s="391"/>
      <c r="J376" s="391"/>
      <c r="K376" s="391"/>
    </row>
    <row r="377" spans="6:11" ht="30" customHeight="1" x14ac:dyDescent="0.25">
      <c r="F377" s="391"/>
      <c r="G377" s="391"/>
      <c r="H377" s="391"/>
      <c r="I377" s="391"/>
      <c r="J377" s="391"/>
      <c r="K377" s="391"/>
    </row>
    <row r="378" spans="6:11" ht="30" customHeight="1" x14ac:dyDescent="0.25">
      <c r="F378" s="391"/>
      <c r="G378" s="391"/>
      <c r="H378" s="391"/>
      <c r="I378" s="391"/>
      <c r="J378" s="391"/>
      <c r="K378" s="391"/>
    </row>
    <row r="379" spans="6:11" ht="30" customHeight="1" x14ac:dyDescent="0.25">
      <c r="F379" s="391"/>
      <c r="G379" s="391"/>
      <c r="H379" s="391"/>
      <c r="I379" s="391"/>
      <c r="J379" s="391"/>
      <c r="K379" s="391"/>
    </row>
    <row r="380" spans="6:11" ht="30" customHeight="1" x14ac:dyDescent="0.25">
      <c r="F380" s="391"/>
      <c r="G380" s="391"/>
      <c r="H380" s="391"/>
      <c r="I380" s="391"/>
      <c r="J380" s="391"/>
      <c r="K380" s="391"/>
    </row>
    <row r="381" spans="6:11" ht="30" customHeight="1" x14ac:dyDescent="0.25">
      <c r="F381" s="391"/>
      <c r="G381" s="391"/>
      <c r="H381" s="391"/>
      <c r="I381" s="391"/>
      <c r="J381" s="391"/>
      <c r="K381" s="391"/>
    </row>
    <row r="382" spans="6:11" ht="30" customHeight="1" x14ac:dyDescent="0.25">
      <c r="F382" s="391"/>
      <c r="G382" s="391"/>
      <c r="H382" s="391"/>
      <c r="I382" s="391"/>
      <c r="J382" s="391"/>
      <c r="K382" s="391"/>
    </row>
    <row r="383" spans="6:11" ht="30" customHeight="1" x14ac:dyDescent="0.25">
      <c r="F383" s="391"/>
      <c r="G383" s="391"/>
      <c r="H383" s="391"/>
      <c r="I383" s="391"/>
      <c r="J383" s="391"/>
      <c r="K383" s="391"/>
    </row>
    <row r="384" spans="6:11" ht="30" customHeight="1" x14ac:dyDescent="0.25">
      <c r="F384" s="391"/>
      <c r="G384" s="391"/>
      <c r="H384" s="391"/>
      <c r="I384" s="391"/>
      <c r="J384" s="391"/>
      <c r="K384" s="391"/>
    </row>
    <row r="385" spans="6:11" ht="30" customHeight="1" x14ac:dyDescent="0.25">
      <c r="F385" s="391"/>
      <c r="G385" s="391"/>
      <c r="H385" s="391"/>
      <c r="I385" s="391"/>
      <c r="J385" s="391"/>
      <c r="K385" s="391"/>
    </row>
    <row r="386" spans="6:11" ht="30" customHeight="1" x14ac:dyDescent="0.25">
      <c r="F386" s="391"/>
      <c r="G386" s="391"/>
      <c r="H386" s="391"/>
      <c r="I386" s="391"/>
      <c r="J386" s="391"/>
      <c r="K386" s="391"/>
    </row>
    <row r="387" spans="6:11" ht="30" customHeight="1" x14ac:dyDescent="0.25">
      <c r="F387" s="391"/>
      <c r="G387" s="391"/>
      <c r="H387" s="391"/>
      <c r="I387" s="391"/>
      <c r="J387" s="391"/>
      <c r="K387" s="391"/>
    </row>
    <row r="388" spans="6:11" ht="30" customHeight="1" x14ac:dyDescent="0.25">
      <c r="F388" s="391"/>
      <c r="G388" s="391"/>
      <c r="H388" s="391"/>
      <c r="I388" s="391"/>
      <c r="J388" s="391"/>
      <c r="K388" s="391"/>
    </row>
    <row r="389" spans="6:11" ht="30" customHeight="1" x14ac:dyDescent="0.25">
      <c r="F389" s="391"/>
      <c r="G389" s="391"/>
      <c r="H389" s="391"/>
      <c r="I389" s="391"/>
      <c r="J389" s="391"/>
      <c r="K389" s="391"/>
    </row>
    <row r="390" spans="6:11" ht="30" customHeight="1" x14ac:dyDescent="0.25">
      <c r="F390" s="391"/>
      <c r="G390" s="391"/>
      <c r="H390" s="391"/>
      <c r="I390" s="391"/>
      <c r="J390" s="391"/>
      <c r="K390" s="391"/>
    </row>
    <row r="391" spans="6:11" ht="30" customHeight="1" x14ac:dyDescent="0.25">
      <c r="F391" s="391"/>
      <c r="G391" s="391"/>
      <c r="H391" s="391"/>
      <c r="I391" s="391"/>
      <c r="J391" s="391"/>
      <c r="K391" s="391"/>
    </row>
    <row r="392" spans="6:11" ht="30" customHeight="1" x14ac:dyDescent="0.25">
      <c r="F392" s="391"/>
      <c r="G392" s="391"/>
      <c r="H392" s="391"/>
      <c r="I392" s="391"/>
      <c r="J392" s="391"/>
      <c r="K392" s="391"/>
    </row>
    <row r="393" spans="6:11" ht="30" customHeight="1" x14ac:dyDescent="0.25">
      <c r="F393" s="391"/>
      <c r="G393" s="391"/>
      <c r="H393" s="391"/>
      <c r="I393" s="391"/>
      <c r="J393" s="391"/>
      <c r="K393" s="391"/>
    </row>
    <row r="394" spans="6:11" ht="30" customHeight="1" x14ac:dyDescent="0.25">
      <c r="F394" s="391"/>
      <c r="G394" s="391"/>
      <c r="H394" s="391"/>
      <c r="I394" s="391"/>
      <c r="J394" s="391"/>
      <c r="K394" s="391"/>
    </row>
    <row r="395" spans="6:11" ht="30" customHeight="1" x14ac:dyDescent="0.25">
      <c r="F395" s="391"/>
      <c r="G395" s="391"/>
      <c r="H395" s="391"/>
      <c r="I395" s="391"/>
      <c r="J395" s="391"/>
      <c r="K395" s="391"/>
    </row>
    <row r="396" spans="6:11" ht="30" customHeight="1" x14ac:dyDescent="0.25">
      <c r="F396" s="391"/>
      <c r="G396" s="391"/>
      <c r="H396" s="391"/>
      <c r="I396" s="391"/>
      <c r="J396" s="391"/>
      <c r="K396" s="391"/>
    </row>
    <row r="397" spans="6:11" ht="30" customHeight="1" x14ac:dyDescent="0.25">
      <c r="F397" s="391"/>
      <c r="G397" s="391"/>
      <c r="H397" s="391"/>
      <c r="I397" s="391"/>
      <c r="J397" s="391"/>
      <c r="K397" s="391"/>
    </row>
    <row r="398" spans="6:11" ht="30" customHeight="1" x14ac:dyDescent="0.25">
      <c r="F398" s="391"/>
      <c r="G398" s="391"/>
      <c r="H398" s="391"/>
      <c r="I398" s="391"/>
      <c r="J398" s="391"/>
      <c r="K398" s="391"/>
    </row>
    <row r="399" spans="6:11" ht="30" customHeight="1" x14ac:dyDescent="0.25">
      <c r="F399" s="391"/>
      <c r="G399" s="391"/>
      <c r="H399" s="391"/>
      <c r="I399" s="391"/>
      <c r="J399" s="391"/>
      <c r="K399" s="391"/>
    </row>
    <row r="400" spans="6:11" ht="30" customHeight="1" x14ac:dyDescent="0.25">
      <c r="F400" s="391"/>
      <c r="G400" s="391"/>
      <c r="H400" s="391"/>
      <c r="I400" s="391"/>
      <c r="J400" s="391"/>
      <c r="K400" s="391"/>
    </row>
    <row r="401" spans="6:11" ht="30" customHeight="1" x14ac:dyDescent="0.25">
      <c r="F401" s="391"/>
      <c r="G401" s="391"/>
      <c r="H401" s="391"/>
      <c r="I401" s="391"/>
      <c r="J401" s="391"/>
      <c r="K401" s="391"/>
    </row>
    <row r="402" spans="6:11" ht="30" customHeight="1" x14ac:dyDescent="0.25">
      <c r="F402" s="391"/>
      <c r="G402" s="391"/>
      <c r="H402" s="391"/>
      <c r="I402" s="391"/>
      <c r="J402" s="391"/>
      <c r="K402" s="391"/>
    </row>
    <row r="403" spans="6:11" ht="30" customHeight="1" x14ac:dyDescent="0.25">
      <c r="F403" s="391"/>
      <c r="G403" s="391"/>
      <c r="H403" s="391"/>
      <c r="I403" s="391"/>
      <c r="J403" s="391"/>
      <c r="K403" s="391"/>
    </row>
    <row r="404" spans="6:11" ht="30" customHeight="1" x14ac:dyDescent="0.25">
      <c r="F404" s="391"/>
      <c r="G404" s="391"/>
      <c r="H404" s="391"/>
      <c r="I404" s="391"/>
      <c r="J404" s="391"/>
      <c r="K404" s="391"/>
    </row>
    <row r="405" spans="6:11" ht="30" customHeight="1" x14ac:dyDescent="0.25">
      <c r="F405" s="391"/>
      <c r="G405" s="391"/>
      <c r="H405" s="391"/>
      <c r="I405" s="391"/>
      <c r="J405" s="391"/>
      <c r="K405" s="391"/>
    </row>
    <row r="406" spans="6:11" ht="30" customHeight="1" x14ac:dyDescent="0.25">
      <c r="F406" s="391"/>
      <c r="G406" s="391"/>
      <c r="H406" s="391"/>
      <c r="I406" s="391"/>
      <c r="J406" s="391"/>
      <c r="K406" s="391"/>
    </row>
    <row r="407" spans="6:11" ht="30" customHeight="1" x14ac:dyDescent="0.25">
      <c r="F407" s="391"/>
      <c r="G407" s="391"/>
      <c r="H407" s="391"/>
      <c r="I407" s="391"/>
      <c r="J407" s="391"/>
      <c r="K407" s="391"/>
    </row>
    <row r="408" spans="6:11" ht="30" customHeight="1" x14ac:dyDescent="0.25">
      <c r="F408" s="391"/>
      <c r="G408" s="391"/>
      <c r="H408" s="391"/>
      <c r="I408" s="391"/>
      <c r="J408" s="391"/>
      <c r="K408" s="391"/>
    </row>
    <row r="409" spans="6:11" ht="30" customHeight="1" x14ac:dyDescent="0.25">
      <c r="F409" s="391"/>
      <c r="G409" s="391"/>
      <c r="H409" s="391"/>
      <c r="I409" s="391"/>
      <c r="J409" s="391"/>
      <c r="K409" s="391"/>
    </row>
    <row r="410" spans="6:11" ht="30" customHeight="1" x14ac:dyDescent="0.25">
      <c r="F410" s="391"/>
      <c r="G410" s="391"/>
      <c r="H410" s="391"/>
      <c r="I410" s="391"/>
      <c r="J410" s="391"/>
      <c r="K410" s="391"/>
    </row>
    <row r="411" spans="6:11" ht="30" customHeight="1" x14ac:dyDescent="0.25">
      <c r="F411" s="391"/>
      <c r="G411" s="391"/>
      <c r="H411" s="391"/>
      <c r="I411" s="391"/>
      <c r="J411" s="391"/>
      <c r="K411" s="391"/>
    </row>
    <row r="412" spans="6:11" ht="30" customHeight="1" x14ac:dyDescent="0.25">
      <c r="F412" s="391"/>
      <c r="G412" s="391"/>
      <c r="H412" s="391"/>
      <c r="I412" s="391"/>
      <c r="J412" s="391"/>
      <c r="K412" s="391"/>
    </row>
    <row r="413" spans="6:11" ht="30" customHeight="1" x14ac:dyDescent="0.25">
      <c r="F413" s="391"/>
      <c r="G413" s="391"/>
      <c r="H413" s="391"/>
      <c r="I413" s="391"/>
      <c r="J413" s="391"/>
      <c r="K413" s="391"/>
    </row>
    <row r="414" spans="6:11" ht="30" customHeight="1" x14ac:dyDescent="0.25">
      <c r="F414" s="391"/>
      <c r="G414" s="391"/>
      <c r="H414" s="391"/>
      <c r="I414" s="391"/>
      <c r="J414" s="391"/>
      <c r="K414" s="391"/>
    </row>
    <row r="415" spans="6:11" ht="30" customHeight="1" x14ac:dyDescent="0.25">
      <c r="F415" s="391"/>
      <c r="G415" s="391"/>
      <c r="H415" s="391"/>
      <c r="I415" s="391"/>
      <c r="J415" s="391"/>
      <c r="K415" s="391"/>
    </row>
    <row r="416" spans="6:11" ht="30" customHeight="1" x14ac:dyDescent="0.25">
      <c r="F416" s="391"/>
      <c r="G416" s="391"/>
      <c r="H416" s="391"/>
      <c r="I416" s="391"/>
      <c r="J416" s="391"/>
      <c r="K416" s="391"/>
    </row>
    <row r="417" spans="6:11" ht="30" customHeight="1" x14ac:dyDescent="0.25">
      <c r="F417" s="391"/>
      <c r="G417" s="391"/>
      <c r="H417" s="391"/>
      <c r="I417" s="391"/>
      <c r="J417" s="391"/>
      <c r="K417" s="391"/>
    </row>
    <row r="418" spans="6:11" ht="30" customHeight="1" x14ac:dyDescent="0.25">
      <c r="F418" s="391"/>
      <c r="G418" s="391"/>
      <c r="H418" s="391"/>
      <c r="I418" s="391"/>
      <c r="J418" s="391"/>
      <c r="K418" s="391"/>
    </row>
    <row r="419" spans="6:11" ht="30" customHeight="1" x14ac:dyDescent="0.25">
      <c r="F419" s="391"/>
      <c r="G419" s="391"/>
      <c r="H419" s="391"/>
      <c r="I419" s="391"/>
      <c r="J419" s="391"/>
      <c r="K419" s="391"/>
    </row>
    <row r="420" spans="6:11" ht="30" customHeight="1" x14ac:dyDescent="0.25">
      <c r="F420" s="391"/>
      <c r="G420" s="391"/>
      <c r="H420" s="391"/>
      <c r="I420" s="391"/>
      <c r="J420" s="391"/>
      <c r="K420" s="391"/>
    </row>
    <row r="421" spans="6:11" ht="30" customHeight="1" x14ac:dyDescent="0.25">
      <c r="F421" s="391"/>
      <c r="G421" s="391"/>
      <c r="H421" s="391"/>
      <c r="I421" s="391"/>
      <c r="J421" s="391"/>
      <c r="K421" s="391"/>
    </row>
    <row r="422" spans="6:11" ht="30" customHeight="1" x14ac:dyDescent="0.25">
      <c r="F422" s="391"/>
      <c r="G422" s="391"/>
      <c r="H422" s="391"/>
      <c r="I422" s="391"/>
      <c r="J422" s="391"/>
      <c r="K422" s="391"/>
    </row>
    <row r="423" spans="6:11" ht="30" customHeight="1" x14ac:dyDescent="0.25">
      <c r="F423" s="391"/>
      <c r="G423" s="391"/>
      <c r="H423" s="391"/>
      <c r="I423" s="391"/>
      <c r="J423" s="391"/>
      <c r="K423" s="391"/>
    </row>
    <row r="424" spans="6:11" ht="30" customHeight="1" x14ac:dyDescent="0.25">
      <c r="F424" s="391"/>
      <c r="G424" s="391"/>
      <c r="H424" s="391"/>
      <c r="I424" s="391"/>
      <c r="J424" s="391"/>
      <c r="K424" s="391"/>
    </row>
    <row r="425" spans="6:11" ht="30" customHeight="1" x14ac:dyDescent="0.25">
      <c r="F425" s="391"/>
      <c r="G425" s="391"/>
      <c r="H425" s="391"/>
      <c r="I425" s="391"/>
      <c r="J425" s="391"/>
      <c r="K425" s="391"/>
    </row>
    <row r="426" spans="6:11" ht="30" customHeight="1" x14ac:dyDescent="0.25">
      <c r="F426" s="391"/>
      <c r="G426" s="391"/>
      <c r="H426" s="391"/>
      <c r="I426" s="391"/>
      <c r="J426" s="391"/>
      <c r="K426" s="391"/>
    </row>
    <row r="427" spans="6:11" ht="30" customHeight="1" x14ac:dyDescent="0.25">
      <c r="F427" s="391"/>
      <c r="G427" s="391"/>
      <c r="H427" s="391"/>
      <c r="I427" s="391"/>
      <c r="J427" s="391"/>
      <c r="K427" s="391"/>
    </row>
    <row r="428" spans="6:11" ht="30" customHeight="1" x14ac:dyDescent="0.25">
      <c r="F428" s="391"/>
      <c r="G428" s="391"/>
      <c r="H428" s="391"/>
      <c r="I428" s="391"/>
      <c r="J428" s="391"/>
      <c r="K428" s="391"/>
    </row>
    <row r="429" spans="6:11" ht="30" customHeight="1" x14ac:dyDescent="0.25">
      <c r="F429" s="391"/>
      <c r="G429" s="391"/>
      <c r="H429" s="391"/>
      <c r="I429" s="391"/>
      <c r="J429" s="391"/>
      <c r="K429" s="391"/>
    </row>
    <row r="430" spans="6:11" ht="30" customHeight="1" x14ac:dyDescent="0.25">
      <c r="F430" s="391"/>
      <c r="G430" s="391"/>
      <c r="H430" s="391"/>
      <c r="I430" s="391"/>
      <c r="J430" s="391"/>
      <c r="K430" s="391"/>
    </row>
    <row r="431" spans="6:11" ht="30" customHeight="1" x14ac:dyDescent="0.25">
      <c r="F431" s="391"/>
      <c r="G431" s="391"/>
      <c r="H431" s="391"/>
      <c r="I431" s="391"/>
      <c r="J431" s="391"/>
      <c r="K431" s="391"/>
    </row>
    <row r="432" spans="6:11" ht="30" customHeight="1" x14ac:dyDescent="0.25">
      <c r="F432" s="391"/>
      <c r="G432" s="391"/>
      <c r="H432" s="391"/>
      <c r="I432" s="391"/>
      <c r="J432" s="391"/>
      <c r="K432" s="391"/>
    </row>
    <row r="433" spans="6:11" ht="30" customHeight="1" x14ac:dyDescent="0.25">
      <c r="F433" s="391"/>
      <c r="G433" s="391"/>
      <c r="H433" s="391"/>
      <c r="I433" s="391"/>
      <c r="J433" s="391"/>
      <c r="K433" s="391"/>
    </row>
    <row r="434" spans="6:11" ht="30" customHeight="1" x14ac:dyDescent="0.25">
      <c r="F434" s="391"/>
      <c r="G434" s="391"/>
      <c r="H434" s="391"/>
      <c r="I434" s="391"/>
      <c r="J434" s="391"/>
      <c r="K434" s="391"/>
    </row>
    <row r="435" spans="6:11" ht="30" customHeight="1" x14ac:dyDescent="0.25">
      <c r="F435" s="391"/>
      <c r="G435" s="391"/>
      <c r="H435" s="391"/>
      <c r="I435" s="391"/>
      <c r="J435" s="391"/>
      <c r="K435" s="391"/>
    </row>
    <row r="436" spans="6:11" ht="30" customHeight="1" x14ac:dyDescent="0.25">
      <c r="F436" s="391"/>
      <c r="G436" s="391"/>
      <c r="H436" s="391"/>
      <c r="I436" s="391"/>
      <c r="J436" s="391"/>
      <c r="K436" s="391"/>
    </row>
    <row r="437" spans="6:11" ht="30" customHeight="1" x14ac:dyDescent="0.25">
      <c r="F437" s="391"/>
      <c r="G437" s="391"/>
      <c r="H437" s="391"/>
      <c r="I437" s="391"/>
      <c r="J437" s="391"/>
      <c r="K437" s="391"/>
    </row>
    <row r="438" spans="6:11" ht="30" customHeight="1" x14ac:dyDescent="0.25">
      <c r="F438" s="391"/>
      <c r="G438" s="391"/>
      <c r="H438" s="391"/>
      <c r="I438" s="391"/>
      <c r="J438" s="391"/>
      <c r="K438" s="391"/>
    </row>
    <row r="439" spans="6:11" ht="30" customHeight="1" x14ac:dyDescent="0.25">
      <c r="F439" s="391"/>
      <c r="G439" s="391"/>
      <c r="H439" s="391"/>
      <c r="I439" s="391"/>
      <c r="J439" s="391"/>
      <c r="K439" s="391"/>
    </row>
    <row r="440" spans="6:11" ht="30" customHeight="1" x14ac:dyDescent="0.25">
      <c r="F440" s="391"/>
      <c r="G440" s="391"/>
      <c r="H440" s="391"/>
      <c r="I440" s="391"/>
      <c r="J440" s="391"/>
      <c r="K440" s="391"/>
    </row>
    <row r="441" spans="6:11" ht="30" customHeight="1" x14ac:dyDescent="0.25">
      <c r="F441" s="391"/>
      <c r="G441" s="391"/>
      <c r="H441" s="391"/>
      <c r="I441" s="391"/>
      <c r="J441" s="391"/>
      <c r="K441" s="391"/>
    </row>
    <row r="442" spans="6:11" ht="30" customHeight="1" x14ac:dyDescent="0.25">
      <c r="F442" s="391"/>
      <c r="G442" s="391"/>
      <c r="H442" s="391"/>
      <c r="I442" s="391"/>
      <c r="J442" s="391"/>
      <c r="K442" s="391"/>
    </row>
    <row r="443" spans="6:11" ht="30" customHeight="1" x14ac:dyDescent="0.25">
      <c r="F443" s="391"/>
      <c r="G443" s="391"/>
      <c r="H443" s="391"/>
      <c r="I443" s="391"/>
      <c r="J443" s="391"/>
      <c r="K443" s="391"/>
    </row>
    <row r="444" spans="6:11" ht="30" customHeight="1" x14ac:dyDescent="0.25">
      <c r="F444" s="391"/>
      <c r="G444" s="391"/>
      <c r="H444" s="391"/>
      <c r="I444" s="391"/>
      <c r="J444" s="391"/>
      <c r="K444" s="391"/>
    </row>
    <row r="445" spans="6:11" ht="30" customHeight="1" x14ac:dyDescent="0.25">
      <c r="F445" s="391"/>
      <c r="G445" s="391"/>
      <c r="H445" s="391"/>
      <c r="I445" s="391"/>
      <c r="J445" s="391"/>
      <c r="K445" s="391"/>
    </row>
    <row r="446" spans="6:11" ht="30" customHeight="1" x14ac:dyDescent="0.25">
      <c r="F446" s="391"/>
      <c r="G446" s="391"/>
      <c r="H446" s="391"/>
      <c r="I446" s="391"/>
      <c r="J446" s="391"/>
      <c r="K446" s="391"/>
    </row>
    <row r="447" spans="6:11" ht="30" customHeight="1" x14ac:dyDescent="0.25">
      <c r="F447" s="391"/>
      <c r="G447" s="391"/>
      <c r="H447" s="391"/>
      <c r="I447" s="391"/>
      <c r="J447" s="391"/>
      <c r="K447" s="391"/>
    </row>
    <row r="448" spans="6:11" ht="30" customHeight="1" x14ac:dyDescent="0.25">
      <c r="F448" s="391"/>
      <c r="G448" s="391"/>
      <c r="H448" s="391"/>
      <c r="I448" s="391"/>
      <c r="J448" s="391"/>
      <c r="K448" s="391"/>
    </row>
    <row r="449" spans="6:11" ht="30" customHeight="1" x14ac:dyDescent="0.25">
      <c r="F449" s="391"/>
      <c r="G449" s="391"/>
      <c r="H449" s="391"/>
      <c r="I449" s="391"/>
      <c r="J449" s="391"/>
      <c r="K449" s="391"/>
    </row>
    <row r="450" spans="6:11" ht="30" customHeight="1" x14ac:dyDescent="0.25">
      <c r="F450" s="391"/>
      <c r="G450" s="391"/>
      <c r="H450" s="391"/>
      <c r="I450" s="391"/>
      <c r="J450" s="391"/>
      <c r="K450" s="391"/>
    </row>
    <row r="451" spans="6:11" ht="30" customHeight="1" x14ac:dyDescent="0.25">
      <c r="F451" s="391"/>
      <c r="G451" s="391"/>
      <c r="H451" s="391"/>
      <c r="I451" s="391"/>
      <c r="J451" s="391"/>
      <c r="K451" s="391"/>
    </row>
    <row r="452" spans="6:11" ht="30" customHeight="1" x14ac:dyDescent="0.25">
      <c r="F452" s="391"/>
      <c r="G452" s="391"/>
      <c r="H452" s="391"/>
      <c r="I452" s="391"/>
      <c r="J452" s="391"/>
      <c r="K452" s="391"/>
    </row>
    <row r="453" spans="6:11" ht="30" customHeight="1" x14ac:dyDescent="0.25">
      <c r="F453" s="391"/>
      <c r="G453" s="391"/>
      <c r="H453" s="391"/>
      <c r="I453" s="391"/>
      <c r="J453" s="391"/>
      <c r="K453" s="391"/>
    </row>
    <row r="454" spans="6:11" ht="30" customHeight="1" x14ac:dyDescent="0.25">
      <c r="F454" s="391"/>
      <c r="G454" s="391"/>
      <c r="H454" s="391"/>
      <c r="I454" s="391"/>
      <c r="J454" s="391"/>
      <c r="K454" s="391"/>
    </row>
    <row r="455" spans="6:11" ht="30" customHeight="1" x14ac:dyDescent="0.25">
      <c r="F455" s="391"/>
      <c r="G455" s="391"/>
      <c r="H455" s="391"/>
      <c r="I455" s="391"/>
      <c r="J455" s="391"/>
      <c r="K455" s="391"/>
    </row>
    <row r="456" spans="6:11" ht="30" customHeight="1" x14ac:dyDescent="0.25">
      <c r="F456" s="391"/>
      <c r="G456" s="391"/>
      <c r="H456" s="391"/>
      <c r="I456" s="391"/>
      <c r="J456" s="391"/>
      <c r="K456" s="391"/>
    </row>
    <row r="457" spans="6:11" ht="30" customHeight="1" x14ac:dyDescent="0.25">
      <c r="F457" s="391"/>
      <c r="G457" s="391"/>
      <c r="H457" s="391"/>
      <c r="I457" s="391"/>
      <c r="J457" s="391"/>
      <c r="K457" s="391"/>
    </row>
    <row r="458" spans="6:11" ht="30" customHeight="1" x14ac:dyDescent="0.25">
      <c r="F458" s="391"/>
      <c r="G458" s="391"/>
      <c r="H458" s="391"/>
      <c r="I458" s="391"/>
      <c r="J458" s="391"/>
      <c r="K458" s="391"/>
    </row>
    <row r="459" spans="6:11" ht="30" customHeight="1" x14ac:dyDescent="0.25">
      <c r="F459" s="391"/>
      <c r="G459" s="391"/>
      <c r="H459" s="391"/>
      <c r="I459" s="391"/>
      <c r="J459" s="391"/>
      <c r="K459" s="391"/>
    </row>
    <row r="460" spans="6:11" ht="30" customHeight="1" x14ac:dyDescent="0.25">
      <c r="F460" s="391"/>
      <c r="G460" s="391"/>
      <c r="H460" s="391"/>
      <c r="I460" s="391"/>
      <c r="J460" s="391"/>
      <c r="K460" s="391"/>
    </row>
    <row r="461" spans="6:11" ht="30" customHeight="1" x14ac:dyDescent="0.25">
      <c r="F461" s="391"/>
      <c r="G461" s="391"/>
      <c r="H461" s="391"/>
      <c r="I461" s="391"/>
      <c r="J461" s="391"/>
      <c r="K461" s="391"/>
    </row>
    <row r="462" spans="6:11" ht="30" customHeight="1" x14ac:dyDescent="0.25">
      <c r="F462" s="391"/>
      <c r="G462" s="391"/>
      <c r="H462" s="391"/>
      <c r="I462" s="391"/>
      <c r="J462" s="391"/>
      <c r="K462" s="391"/>
    </row>
    <row r="463" spans="6:11" ht="30" customHeight="1" x14ac:dyDescent="0.25">
      <c r="F463" s="391"/>
      <c r="G463" s="391"/>
      <c r="H463" s="391"/>
      <c r="I463" s="391"/>
      <c r="J463" s="391"/>
      <c r="K463" s="391"/>
    </row>
    <row r="464" spans="6:11" ht="30" customHeight="1" x14ac:dyDescent="0.25">
      <c r="F464" s="391"/>
      <c r="G464" s="391"/>
      <c r="H464" s="391"/>
      <c r="I464" s="391"/>
      <c r="J464" s="391"/>
      <c r="K464" s="391"/>
    </row>
    <row r="465" spans="6:11" ht="30" customHeight="1" x14ac:dyDescent="0.25">
      <c r="F465" s="391"/>
      <c r="G465" s="391"/>
      <c r="H465" s="391"/>
      <c r="I465" s="391"/>
      <c r="J465" s="391"/>
      <c r="K465" s="391"/>
    </row>
    <row r="466" spans="6:11" ht="30" customHeight="1" x14ac:dyDescent="0.25">
      <c r="F466" s="391"/>
      <c r="G466" s="391"/>
      <c r="H466" s="391"/>
      <c r="I466" s="391"/>
      <c r="J466" s="391"/>
      <c r="K466" s="391"/>
    </row>
    <row r="467" spans="6:11" ht="30" customHeight="1" x14ac:dyDescent="0.25">
      <c r="F467" s="391"/>
      <c r="G467" s="391"/>
      <c r="H467" s="391"/>
      <c r="I467" s="391"/>
      <c r="J467" s="391"/>
      <c r="K467" s="391"/>
    </row>
    <row r="468" spans="6:11" ht="30" customHeight="1" x14ac:dyDescent="0.25">
      <c r="F468" s="391"/>
      <c r="G468" s="391"/>
      <c r="H468" s="391"/>
      <c r="I468" s="391"/>
      <c r="J468" s="391"/>
      <c r="K468" s="391"/>
    </row>
    <row r="469" spans="6:11" ht="30" customHeight="1" x14ac:dyDescent="0.25">
      <c r="F469" s="391"/>
      <c r="G469" s="391"/>
      <c r="H469" s="391"/>
      <c r="I469" s="391"/>
      <c r="J469" s="391"/>
      <c r="K469" s="391"/>
    </row>
    <row r="470" spans="6:11" ht="30" customHeight="1" x14ac:dyDescent="0.25">
      <c r="F470" s="391"/>
      <c r="G470" s="391"/>
      <c r="H470" s="391"/>
      <c r="I470" s="391"/>
      <c r="J470" s="391"/>
      <c r="K470" s="391"/>
    </row>
    <row r="471" spans="6:11" ht="30" customHeight="1" x14ac:dyDescent="0.25">
      <c r="F471" s="391"/>
      <c r="G471" s="391"/>
      <c r="H471" s="391"/>
      <c r="I471" s="391"/>
      <c r="J471" s="391"/>
      <c r="K471" s="391"/>
    </row>
    <row r="472" spans="6:11" ht="30" customHeight="1" x14ac:dyDescent="0.25">
      <c r="F472" s="391"/>
      <c r="G472" s="391"/>
      <c r="H472" s="391"/>
      <c r="I472" s="391"/>
      <c r="J472" s="391"/>
      <c r="K472" s="391"/>
    </row>
    <row r="473" spans="6:11" ht="30" customHeight="1" x14ac:dyDescent="0.25">
      <c r="F473" s="391"/>
      <c r="G473" s="391"/>
      <c r="H473" s="391"/>
      <c r="I473" s="391"/>
      <c r="J473" s="391"/>
      <c r="K473" s="391"/>
    </row>
    <row r="474" spans="6:11" ht="30" customHeight="1" x14ac:dyDescent="0.25">
      <c r="F474" s="391"/>
      <c r="G474" s="391"/>
      <c r="H474" s="391"/>
      <c r="I474" s="391"/>
      <c r="J474" s="391"/>
      <c r="K474" s="391"/>
    </row>
    <row r="475" spans="6:11" ht="30" customHeight="1" x14ac:dyDescent="0.25">
      <c r="F475" s="391"/>
      <c r="G475" s="391"/>
      <c r="H475" s="391"/>
      <c r="I475" s="391"/>
      <c r="J475" s="391"/>
      <c r="K475" s="391"/>
    </row>
    <row r="476" spans="6:11" ht="30" customHeight="1" x14ac:dyDescent="0.25">
      <c r="F476" s="391"/>
      <c r="G476" s="391"/>
      <c r="H476" s="391"/>
      <c r="I476" s="391"/>
      <c r="J476" s="391"/>
      <c r="K476" s="391"/>
    </row>
    <row r="477" spans="6:11" ht="30" customHeight="1" x14ac:dyDescent="0.25">
      <c r="F477" s="391"/>
      <c r="G477" s="391"/>
      <c r="H477" s="391"/>
      <c r="I477" s="391"/>
      <c r="J477" s="391"/>
      <c r="K477" s="391"/>
    </row>
    <row r="478" spans="6:11" ht="30" customHeight="1" x14ac:dyDescent="0.25">
      <c r="F478" s="391"/>
      <c r="G478" s="391"/>
      <c r="H478" s="391"/>
      <c r="I478" s="391"/>
      <c r="J478" s="391"/>
      <c r="K478" s="391"/>
    </row>
    <row r="479" spans="6:11" ht="30" customHeight="1" x14ac:dyDescent="0.25">
      <c r="F479" s="391"/>
      <c r="G479" s="391"/>
      <c r="H479" s="391"/>
      <c r="I479" s="391"/>
      <c r="J479" s="391"/>
      <c r="K479" s="391"/>
    </row>
    <row r="480" spans="6:11" ht="30" customHeight="1" x14ac:dyDescent="0.25">
      <c r="F480" s="391"/>
      <c r="G480" s="391"/>
      <c r="H480" s="391"/>
      <c r="I480" s="391"/>
      <c r="J480" s="391"/>
      <c r="K480" s="391"/>
    </row>
    <row r="481" spans="6:11" ht="30" customHeight="1" x14ac:dyDescent="0.25">
      <c r="F481" s="391"/>
      <c r="G481" s="391"/>
      <c r="H481" s="391"/>
      <c r="I481" s="391"/>
      <c r="J481" s="391"/>
      <c r="K481" s="391"/>
    </row>
    <row r="482" spans="6:11" ht="30" customHeight="1" x14ac:dyDescent="0.25">
      <c r="F482" s="391"/>
      <c r="G482" s="391"/>
      <c r="H482" s="391"/>
      <c r="I482" s="391"/>
      <c r="J482" s="391"/>
      <c r="K482" s="391"/>
    </row>
    <row r="483" spans="6:11" ht="30" customHeight="1" x14ac:dyDescent="0.25">
      <c r="F483" s="391"/>
      <c r="G483" s="391"/>
      <c r="H483" s="391"/>
      <c r="I483" s="391"/>
      <c r="J483" s="391"/>
      <c r="K483" s="391"/>
    </row>
    <row r="484" spans="6:11" ht="30" customHeight="1" x14ac:dyDescent="0.25">
      <c r="F484" s="391"/>
      <c r="G484" s="391"/>
      <c r="H484" s="391"/>
      <c r="I484" s="391"/>
      <c r="J484" s="391"/>
      <c r="K484" s="391"/>
    </row>
    <row r="485" spans="6:11" ht="30" customHeight="1" x14ac:dyDescent="0.25">
      <c r="F485" s="391"/>
      <c r="G485" s="391"/>
      <c r="H485" s="391"/>
      <c r="I485" s="391"/>
      <c r="J485" s="391"/>
      <c r="K485" s="391"/>
    </row>
    <row r="486" spans="6:11" ht="30" customHeight="1" x14ac:dyDescent="0.25">
      <c r="F486" s="391"/>
      <c r="G486" s="391"/>
      <c r="H486" s="391"/>
      <c r="I486" s="391"/>
      <c r="J486" s="391"/>
      <c r="K486" s="391"/>
    </row>
    <row r="487" spans="6:11" ht="30" customHeight="1" x14ac:dyDescent="0.25">
      <c r="F487" s="391"/>
      <c r="G487" s="391"/>
      <c r="H487" s="391"/>
      <c r="I487" s="391"/>
      <c r="J487" s="391"/>
      <c r="K487" s="391"/>
    </row>
    <row r="488" spans="6:11" ht="30" customHeight="1" x14ac:dyDescent="0.25">
      <c r="F488" s="391"/>
      <c r="G488" s="391"/>
      <c r="H488" s="391"/>
      <c r="I488" s="391"/>
      <c r="J488" s="391"/>
      <c r="K488" s="391"/>
    </row>
    <row r="489" spans="6:11" ht="30" customHeight="1" x14ac:dyDescent="0.25">
      <c r="F489" s="391"/>
      <c r="G489" s="391"/>
      <c r="H489" s="391"/>
      <c r="I489" s="391"/>
      <c r="J489" s="391"/>
      <c r="K489" s="391"/>
    </row>
    <row r="490" spans="6:11" ht="30" customHeight="1" x14ac:dyDescent="0.25">
      <c r="F490" s="391"/>
      <c r="G490" s="391"/>
      <c r="H490" s="391"/>
      <c r="I490" s="391"/>
      <c r="J490" s="391"/>
      <c r="K490" s="391"/>
    </row>
    <row r="491" spans="6:11" ht="30" customHeight="1" x14ac:dyDescent="0.25">
      <c r="F491" s="391"/>
      <c r="G491" s="391"/>
      <c r="H491" s="391"/>
      <c r="I491" s="391"/>
      <c r="J491" s="391"/>
      <c r="K491" s="391"/>
    </row>
    <row r="492" spans="6:11" ht="30" customHeight="1" x14ac:dyDescent="0.25">
      <c r="F492" s="391"/>
      <c r="G492" s="391"/>
      <c r="H492" s="391"/>
      <c r="I492" s="391"/>
      <c r="J492" s="391"/>
      <c r="K492" s="391"/>
    </row>
    <row r="493" spans="6:11" ht="30" customHeight="1" x14ac:dyDescent="0.25">
      <c r="F493" s="391"/>
      <c r="G493" s="391"/>
      <c r="H493" s="391"/>
      <c r="I493" s="391"/>
      <c r="J493" s="391"/>
      <c r="K493" s="391"/>
    </row>
    <row r="494" spans="6:11" ht="30" customHeight="1" x14ac:dyDescent="0.25">
      <c r="F494" s="391"/>
      <c r="G494" s="391"/>
      <c r="H494" s="391"/>
      <c r="I494" s="391"/>
      <c r="J494" s="391"/>
      <c r="K494" s="391"/>
    </row>
    <row r="495" spans="6:11" ht="30" customHeight="1" x14ac:dyDescent="0.25">
      <c r="F495" s="391"/>
      <c r="G495" s="391"/>
      <c r="H495" s="391"/>
      <c r="I495" s="391"/>
      <c r="J495" s="391"/>
      <c r="K495" s="391"/>
    </row>
    <row r="496" spans="6:11" ht="30" customHeight="1" x14ac:dyDescent="0.25">
      <c r="F496" s="391"/>
      <c r="G496" s="391"/>
      <c r="H496" s="391"/>
      <c r="I496" s="391"/>
      <c r="J496" s="391"/>
      <c r="K496" s="391"/>
    </row>
    <row r="497" spans="6:11" ht="30" customHeight="1" x14ac:dyDescent="0.25">
      <c r="F497" s="391"/>
      <c r="G497" s="391"/>
      <c r="H497" s="391"/>
      <c r="I497" s="391"/>
      <c r="J497" s="391"/>
      <c r="K497" s="391"/>
    </row>
    <row r="498" spans="6:11" ht="30" customHeight="1" x14ac:dyDescent="0.25">
      <c r="F498" s="391"/>
      <c r="G498" s="391"/>
      <c r="H498" s="391"/>
      <c r="I498" s="391"/>
      <c r="J498" s="391"/>
      <c r="K498" s="391"/>
    </row>
    <row r="499" spans="6:11" ht="30" customHeight="1" x14ac:dyDescent="0.25">
      <c r="F499" s="391"/>
      <c r="G499" s="391"/>
      <c r="H499" s="391"/>
      <c r="I499" s="391"/>
      <c r="J499" s="391"/>
      <c r="K499" s="391"/>
    </row>
    <row r="500" spans="6:11" ht="30" customHeight="1" x14ac:dyDescent="0.25">
      <c r="F500" s="391"/>
      <c r="G500" s="391"/>
      <c r="H500" s="391"/>
      <c r="I500" s="391"/>
      <c r="J500" s="391"/>
      <c r="K500" s="391"/>
    </row>
    <row r="501" spans="6:11" ht="30" customHeight="1" x14ac:dyDescent="0.25">
      <c r="F501" s="391"/>
      <c r="G501" s="391"/>
      <c r="H501" s="391"/>
      <c r="I501" s="391"/>
      <c r="J501" s="391"/>
      <c r="K501" s="391"/>
    </row>
    <row r="502" spans="6:11" ht="30" customHeight="1" x14ac:dyDescent="0.25">
      <c r="F502" s="391"/>
      <c r="G502" s="391"/>
      <c r="H502" s="391"/>
      <c r="I502" s="391"/>
      <c r="J502" s="391"/>
      <c r="K502" s="391"/>
    </row>
    <row r="503" spans="6:11" ht="30" customHeight="1" x14ac:dyDescent="0.25">
      <c r="F503" s="391"/>
      <c r="G503" s="391"/>
      <c r="H503" s="391"/>
      <c r="I503" s="391"/>
      <c r="J503" s="391"/>
      <c r="K503" s="391"/>
    </row>
    <row r="504" spans="6:11" ht="30" customHeight="1" x14ac:dyDescent="0.25">
      <c r="F504" s="391"/>
      <c r="G504" s="391"/>
      <c r="H504" s="391"/>
      <c r="I504" s="391"/>
      <c r="J504" s="391"/>
      <c r="K504" s="391"/>
    </row>
    <row r="505" spans="6:11" ht="30" customHeight="1" x14ac:dyDescent="0.25">
      <c r="F505" s="391"/>
      <c r="G505" s="391"/>
      <c r="H505" s="391"/>
      <c r="I505" s="391"/>
      <c r="J505" s="391"/>
      <c r="K505" s="391"/>
    </row>
    <row r="506" spans="6:11" ht="30" customHeight="1" x14ac:dyDescent="0.25">
      <c r="F506" s="391"/>
      <c r="G506" s="391"/>
      <c r="H506" s="391"/>
      <c r="I506" s="391"/>
      <c r="J506" s="391"/>
      <c r="K506" s="391"/>
    </row>
    <row r="507" spans="6:11" ht="30" customHeight="1" x14ac:dyDescent="0.25">
      <c r="F507" s="391"/>
      <c r="G507" s="391"/>
      <c r="H507" s="391"/>
      <c r="I507" s="391"/>
      <c r="J507" s="391"/>
      <c r="K507" s="391"/>
    </row>
    <row r="508" spans="6:11" ht="30" customHeight="1" x14ac:dyDescent="0.25">
      <c r="F508" s="391"/>
      <c r="G508" s="391"/>
      <c r="H508" s="391"/>
      <c r="I508" s="391"/>
      <c r="J508" s="391"/>
      <c r="K508" s="391"/>
    </row>
    <row r="509" spans="6:11" ht="30" customHeight="1" x14ac:dyDescent="0.25">
      <c r="F509" s="391"/>
      <c r="G509" s="391"/>
      <c r="H509" s="391"/>
      <c r="I509" s="391"/>
      <c r="J509" s="391"/>
      <c r="K509" s="391"/>
    </row>
    <row r="510" spans="6:11" ht="30" customHeight="1" x14ac:dyDescent="0.25">
      <c r="F510" s="391"/>
      <c r="G510" s="391"/>
      <c r="H510" s="391"/>
      <c r="I510" s="391"/>
      <c r="J510" s="391"/>
      <c r="K510" s="391"/>
    </row>
    <row r="511" spans="6:11" ht="30" customHeight="1" x14ac:dyDescent="0.25">
      <c r="F511" s="391"/>
      <c r="G511" s="391"/>
      <c r="H511" s="391"/>
      <c r="I511" s="391"/>
      <c r="J511" s="391"/>
      <c r="K511" s="391"/>
    </row>
    <row r="512" spans="6:11" ht="30" customHeight="1" x14ac:dyDescent="0.25">
      <c r="F512" s="391"/>
      <c r="G512" s="391"/>
      <c r="H512" s="391"/>
      <c r="I512" s="391"/>
      <c r="J512" s="391"/>
      <c r="K512" s="391"/>
    </row>
    <row r="513" spans="6:11" ht="30" customHeight="1" x14ac:dyDescent="0.25">
      <c r="F513" s="391"/>
      <c r="G513" s="391"/>
      <c r="H513" s="391"/>
      <c r="I513" s="391"/>
      <c r="J513" s="391"/>
      <c r="K513" s="391"/>
    </row>
    <row r="514" spans="6:11" ht="30" customHeight="1" x14ac:dyDescent="0.25">
      <c r="F514" s="391"/>
      <c r="G514" s="391"/>
      <c r="H514" s="391"/>
      <c r="I514" s="391"/>
      <c r="J514" s="391"/>
      <c r="K514" s="391"/>
    </row>
    <row r="515" spans="6:11" ht="30" customHeight="1" x14ac:dyDescent="0.25">
      <c r="F515" s="391"/>
      <c r="G515" s="391"/>
      <c r="H515" s="391"/>
      <c r="I515" s="391"/>
      <c r="J515" s="391"/>
      <c r="K515" s="391"/>
    </row>
    <row r="516" spans="6:11" ht="30" customHeight="1" x14ac:dyDescent="0.25">
      <c r="F516" s="391"/>
      <c r="G516" s="391"/>
      <c r="H516" s="391"/>
      <c r="I516" s="391"/>
      <c r="J516" s="391"/>
      <c r="K516" s="391"/>
    </row>
    <row r="517" spans="6:11" ht="30" customHeight="1" x14ac:dyDescent="0.25">
      <c r="F517" s="391"/>
      <c r="G517" s="391"/>
      <c r="H517" s="391"/>
      <c r="I517" s="391"/>
      <c r="J517" s="391"/>
      <c r="K517" s="391"/>
    </row>
    <row r="518" spans="6:11" ht="30" customHeight="1" x14ac:dyDescent="0.25">
      <c r="F518" s="391"/>
      <c r="G518" s="391"/>
      <c r="H518" s="391"/>
      <c r="I518" s="391"/>
      <c r="J518" s="391"/>
      <c r="K518" s="391"/>
    </row>
    <row r="519" spans="6:11" ht="30" customHeight="1" x14ac:dyDescent="0.25">
      <c r="F519" s="391"/>
      <c r="G519" s="391"/>
      <c r="H519" s="391"/>
      <c r="I519" s="391"/>
      <c r="J519" s="391"/>
      <c r="K519" s="391"/>
    </row>
    <row r="520" spans="6:11" ht="30" customHeight="1" x14ac:dyDescent="0.25">
      <c r="F520" s="391"/>
      <c r="G520" s="391"/>
      <c r="H520" s="391"/>
      <c r="I520" s="391"/>
      <c r="J520" s="391"/>
      <c r="K520" s="391"/>
    </row>
    <row r="521" spans="6:11" ht="30" customHeight="1" x14ac:dyDescent="0.25">
      <c r="F521" s="391"/>
      <c r="G521" s="391"/>
      <c r="H521" s="391"/>
      <c r="I521" s="391"/>
      <c r="J521" s="391"/>
      <c r="K521" s="391"/>
    </row>
    <row r="522" spans="6:11" ht="30" customHeight="1" x14ac:dyDescent="0.25">
      <c r="F522" s="391"/>
      <c r="G522" s="391"/>
      <c r="H522" s="391"/>
      <c r="I522" s="391"/>
      <c r="J522" s="391"/>
      <c r="K522" s="391"/>
    </row>
    <row r="523" spans="6:11" ht="30" customHeight="1" x14ac:dyDescent="0.25">
      <c r="F523" s="391"/>
      <c r="G523" s="391"/>
      <c r="H523" s="391"/>
      <c r="I523" s="391"/>
      <c r="J523" s="391"/>
      <c r="K523" s="391"/>
    </row>
    <row r="524" spans="6:11" ht="30" customHeight="1" x14ac:dyDescent="0.25">
      <c r="F524" s="391"/>
      <c r="G524" s="391"/>
      <c r="H524" s="391"/>
      <c r="I524" s="391"/>
      <c r="J524" s="391"/>
      <c r="K524" s="391"/>
    </row>
    <row r="525" spans="6:11" ht="30" customHeight="1" x14ac:dyDescent="0.25">
      <c r="F525" s="391"/>
      <c r="G525" s="391"/>
      <c r="H525" s="391"/>
      <c r="I525" s="391"/>
      <c r="J525" s="391"/>
      <c r="K525" s="391"/>
    </row>
    <row r="526" spans="6:11" ht="30" customHeight="1" x14ac:dyDescent="0.25">
      <c r="F526" s="391"/>
      <c r="G526" s="391"/>
      <c r="H526" s="391"/>
      <c r="I526" s="391"/>
      <c r="J526" s="391"/>
      <c r="K526" s="391"/>
    </row>
    <row r="527" spans="6:11" ht="30" customHeight="1" x14ac:dyDescent="0.25">
      <c r="F527" s="391"/>
      <c r="G527" s="391"/>
      <c r="H527" s="391"/>
      <c r="I527" s="391"/>
      <c r="J527" s="391"/>
      <c r="K527" s="391"/>
    </row>
    <row r="528" spans="6:11" ht="30" customHeight="1" x14ac:dyDescent="0.25">
      <c r="F528" s="391"/>
      <c r="G528" s="391"/>
      <c r="H528" s="391"/>
      <c r="I528" s="391"/>
      <c r="J528" s="391"/>
      <c r="K528" s="391"/>
    </row>
    <row r="529" spans="6:11" ht="30" customHeight="1" x14ac:dyDescent="0.25">
      <c r="F529" s="391"/>
      <c r="G529" s="391"/>
      <c r="H529" s="391"/>
      <c r="I529" s="391"/>
      <c r="J529" s="391"/>
      <c r="K529" s="391"/>
    </row>
    <row r="530" spans="6:11" ht="30" customHeight="1" x14ac:dyDescent="0.25">
      <c r="F530" s="391"/>
      <c r="G530" s="391"/>
      <c r="H530" s="391"/>
      <c r="I530" s="391"/>
      <c r="J530" s="391"/>
      <c r="K530" s="391"/>
    </row>
    <row r="531" spans="6:11" ht="30" customHeight="1" x14ac:dyDescent="0.25">
      <c r="F531" s="391"/>
      <c r="G531" s="391"/>
      <c r="H531" s="391"/>
      <c r="I531" s="391"/>
      <c r="J531" s="391"/>
      <c r="K531" s="391"/>
    </row>
    <row r="532" spans="6:11" ht="30" customHeight="1" x14ac:dyDescent="0.25">
      <c r="F532" s="391"/>
      <c r="G532" s="391"/>
      <c r="H532" s="391"/>
      <c r="I532" s="391"/>
      <c r="J532" s="391"/>
      <c r="K532" s="391"/>
    </row>
    <row r="533" spans="6:11" ht="30" customHeight="1" x14ac:dyDescent="0.25">
      <c r="F533" s="391"/>
      <c r="G533" s="391"/>
      <c r="H533" s="391"/>
      <c r="I533" s="391"/>
      <c r="J533" s="391"/>
      <c r="K533" s="391"/>
    </row>
    <row r="534" spans="6:11" ht="30" customHeight="1" x14ac:dyDescent="0.25">
      <c r="F534" s="391"/>
      <c r="G534" s="391"/>
      <c r="H534" s="391"/>
      <c r="I534" s="391"/>
      <c r="J534" s="391"/>
      <c r="K534" s="391"/>
    </row>
    <row r="535" spans="6:11" ht="30" customHeight="1" x14ac:dyDescent="0.25">
      <c r="F535" s="391"/>
      <c r="G535" s="391"/>
      <c r="H535" s="391"/>
      <c r="I535" s="391"/>
      <c r="J535" s="391"/>
      <c r="K535" s="391"/>
    </row>
    <row r="536" spans="6:11" ht="30" customHeight="1" x14ac:dyDescent="0.25">
      <c r="F536" s="391"/>
      <c r="G536" s="391"/>
      <c r="H536" s="391"/>
      <c r="I536" s="391"/>
      <c r="J536" s="391"/>
      <c r="K536" s="391"/>
    </row>
    <row r="537" spans="6:11" ht="30" customHeight="1" x14ac:dyDescent="0.25">
      <c r="F537" s="391"/>
      <c r="G537" s="391"/>
      <c r="H537" s="391"/>
      <c r="I537" s="391"/>
      <c r="J537" s="391"/>
      <c r="K537" s="391"/>
    </row>
    <row r="538" spans="6:11" ht="30" customHeight="1" x14ac:dyDescent="0.25">
      <c r="F538" s="391"/>
      <c r="G538" s="391"/>
      <c r="H538" s="391"/>
      <c r="I538" s="391"/>
      <c r="J538" s="391"/>
      <c r="K538" s="391"/>
    </row>
    <row r="539" spans="6:11" ht="30" customHeight="1" x14ac:dyDescent="0.25">
      <c r="F539" s="391"/>
      <c r="G539" s="391"/>
      <c r="H539" s="391"/>
      <c r="I539" s="391"/>
      <c r="J539" s="391"/>
      <c r="K539" s="391"/>
    </row>
    <row r="540" spans="6:11" ht="30" customHeight="1" x14ac:dyDescent="0.25">
      <c r="F540" s="391"/>
      <c r="G540" s="391"/>
      <c r="H540" s="391"/>
      <c r="I540" s="391"/>
      <c r="J540" s="391"/>
      <c r="K540" s="391"/>
    </row>
    <row r="541" spans="6:11" ht="30" customHeight="1" x14ac:dyDescent="0.25">
      <c r="F541" s="391"/>
      <c r="G541" s="391"/>
      <c r="H541" s="391"/>
      <c r="I541" s="391"/>
      <c r="J541" s="391"/>
      <c r="K541" s="391"/>
    </row>
    <row r="542" spans="6:11" ht="30" customHeight="1" x14ac:dyDescent="0.25">
      <c r="F542" s="391"/>
      <c r="G542" s="391"/>
      <c r="H542" s="391"/>
      <c r="I542" s="391"/>
      <c r="J542" s="391"/>
      <c r="K542" s="391"/>
    </row>
    <row r="543" spans="6:11" ht="30" customHeight="1" x14ac:dyDescent="0.25">
      <c r="F543" s="391"/>
      <c r="G543" s="391"/>
      <c r="H543" s="391"/>
      <c r="I543" s="391"/>
      <c r="J543" s="391"/>
      <c r="K543" s="391"/>
    </row>
    <row r="544" spans="6:11" ht="30" customHeight="1" x14ac:dyDescent="0.25">
      <c r="F544" s="391"/>
      <c r="G544" s="391"/>
      <c r="H544" s="391"/>
      <c r="I544" s="391"/>
      <c r="J544" s="391"/>
      <c r="K544" s="391"/>
    </row>
    <row r="545" spans="6:11" ht="30" customHeight="1" x14ac:dyDescent="0.25">
      <c r="F545" s="391"/>
      <c r="G545" s="391"/>
      <c r="H545" s="391"/>
      <c r="I545" s="391"/>
      <c r="J545" s="391"/>
      <c r="K545" s="391"/>
    </row>
    <row r="546" spans="6:11" ht="30" customHeight="1" x14ac:dyDescent="0.25">
      <c r="F546" s="391"/>
      <c r="G546" s="391"/>
      <c r="H546" s="391"/>
      <c r="I546" s="391"/>
      <c r="J546" s="391"/>
      <c r="K546" s="391"/>
    </row>
    <row r="547" spans="6:11" ht="30" customHeight="1" x14ac:dyDescent="0.25">
      <c r="F547" s="391"/>
      <c r="G547" s="391"/>
      <c r="H547" s="391"/>
      <c r="I547" s="391"/>
      <c r="J547" s="391"/>
      <c r="K547" s="391"/>
    </row>
    <row r="548" spans="6:11" ht="30" customHeight="1" x14ac:dyDescent="0.25">
      <c r="F548" s="391"/>
      <c r="G548" s="391"/>
      <c r="H548" s="391"/>
      <c r="I548" s="391"/>
      <c r="J548" s="391"/>
      <c r="K548" s="391"/>
    </row>
    <row r="549" spans="6:11" ht="30" customHeight="1" x14ac:dyDescent="0.25">
      <c r="F549" s="391"/>
      <c r="G549" s="391"/>
      <c r="H549" s="391"/>
      <c r="I549" s="391"/>
      <c r="J549" s="391"/>
      <c r="K549" s="391"/>
    </row>
    <row r="550" spans="6:11" ht="30" customHeight="1" x14ac:dyDescent="0.25">
      <c r="F550" s="391"/>
      <c r="G550" s="391"/>
      <c r="H550" s="391"/>
      <c r="I550" s="391"/>
      <c r="J550" s="391"/>
      <c r="K550" s="391"/>
    </row>
    <row r="551" spans="6:11" ht="30" customHeight="1" x14ac:dyDescent="0.25">
      <c r="F551" s="391"/>
      <c r="G551" s="391"/>
      <c r="H551" s="391"/>
      <c r="I551" s="391"/>
      <c r="J551" s="391"/>
      <c r="K551" s="391"/>
    </row>
    <row r="552" spans="6:11" ht="30" customHeight="1" x14ac:dyDescent="0.25">
      <c r="F552" s="391"/>
      <c r="G552" s="391"/>
      <c r="H552" s="391"/>
      <c r="I552" s="391"/>
      <c r="J552" s="391"/>
      <c r="K552" s="391"/>
    </row>
    <row r="553" spans="6:11" ht="30" customHeight="1" x14ac:dyDescent="0.25">
      <c r="F553" s="391"/>
      <c r="G553" s="391"/>
      <c r="H553" s="391"/>
      <c r="I553" s="391"/>
      <c r="J553" s="391"/>
      <c r="K553" s="391"/>
    </row>
    <row r="554" spans="6:11" ht="30" customHeight="1" x14ac:dyDescent="0.25">
      <c r="F554" s="391"/>
      <c r="G554" s="391"/>
      <c r="H554" s="391"/>
      <c r="I554" s="391"/>
      <c r="J554" s="391"/>
      <c r="K554" s="391"/>
    </row>
    <row r="555" spans="6:11" ht="30" customHeight="1" x14ac:dyDescent="0.25">
      <c r="F555" s="391"/>
      <c r="G555" s="391"/>
      <c r="H555" s="391"/>
      <c r="I555" s="391"/>
      <c r="J555" s="391"/>
      <c r="K555" s="391"/>
    </row>
    <row r="556" spans="6:11" ht="30" customHeight="1" x14ac:dyDescent="0.25">
      <c r="F556" s="391"/>
      <c r="G556" s="391"/>
      <c r="H556" s="391"/>
      <c r="I556" s="391"/>
      <c r="J556" s="391"/>
      <c r="K556" s="391"/>
    </row>
    <row r="557" spans="6:11" ht="30" customHeight="1" x14ac:dyDescent="0.25">
      <c r="F557" s="391"/>
      <c r="G557" s="391"/>
      <c r="H557" s="391"/>
      <c r="I557" s="391"/>
      <c r="J557" s="391"/>
      <c r="K557" s="391"/>
    </row>
    <row r="558" spans="6:11" ht="30" customHeight="1" x14ac:dyDescent="0.25">
      <c r="F558" s="391"/>
      <c r="G558" s="391"/>
      <c r="H558" s="391"/>
      <c r="I558" s="391"/>
      <c r="J558" s="391"/>
      <c r="K558" s="391"/>
    </row>
    <row r="559" spans="6:11" ht="30" customHeight="1" x14ac:dyDescent="0.25">
      <c r="F559" s="391"/>
      <c r="G559" s="391"/>
      <c r="H559" s="391"/>
      <c r="I559" s="391"/>
      <c r="J559" s="391"/>
      <c r="K559" s="391"/>
    </row>
    <row r="560" spans="6:11" ht="30" customHeight="1" x14ac:dyDescent="0.25">
      <c r="F560" s="391"/>
      <c r="G560" s="391"/>
      <c r="H560" s="391"/>
      <c r="I560" s="391"/>
      <c r="J560" s="391"/>
      <c r="K560" s="391"/>
    </row>
    <row r="561" spans="6:11" ht="30" customHeight="1" x14ac:dyDescent="0.25">
      <c r="F561" s="391"/>
      <c r="G561" s="391"/>
      <c r="H561" s="391"/>
      <c r="I561" s="391"/>
      <c r="J561" s="391"/>
      <c r="K561" s="391"/>
    </row>
    <row r="562" spans="6:11" ht="30" customHeight="1" x14ac:dyDescent="0.25">
      <c r="F562" s="391"/>
      <c r="G562" s="391"/>
      <c r="H562" s="391"/>
      <c r="I562" s="391"/>
      <c r="J562" s="391"/>
      <c r="K562" s="391"/>
    </row>
    <row r="563" spans="6:11" ht="30" customHeight="1" x14ac:dyDescent="0.25">
      <c r="F563" s="391"/>
      <c r="G563" s="391"/>
      <c r="H563" s="391"/>
      <c r="I563" s="391"/>
      <c r="J563" s="391"/>
      <c r="K563" s="391"/>
    </row>
    <row r="564" spans="6:11" ht="30" customHeight="1" x14ac:dyDescent="0.25">
      <c r="F564" s="391"/>
      <c r="G564" s="391"/>
      <c r="H564" s="391"/>
      <c r="I564" s="391"/>
      <c r="J564" s="391"/>
      <c r="K564" s="391"/>
    </row>
    <row r="565" spans="6:11" ht="30" customHeight="1" x14ac:dyDescent="0.25">
      <c r="F565" s="391"/>
      <c r="G565" s="391"/>
      <c r="H565" s="391"/>
      <c r="I565" s="391"/>
      <c r="J565" s="391"/>
      <c r="K565" s="391"/>
    </row>
    <row r="566" spans="6:11" ht="30" customHeight="1" x14ac:dyDescent="0.25">
      <c r="F566" s="391"/>
      <c r="G566" s="391"/>
      <c r="H566" s="391"/>
      <c r="I566" s="391"/>
      <c r="J566" s="391"/>
      <c r="K566" s="391"/>
    </row>
    <row r="567" spans="6:11" ht="30" customHeight="1" x14ac:dyDescent="0.25">
      <c r="F567" s="391"/>
      <c r="G567" s="391"/>
      <c r="H567" s="391"/>
      <c r="I567" s="391"/>
      <c r="J567" s="391"/>
      <c r="K567" s="391"/>
    </row>
    <row r="568" spans="6:11" ht="30" customHeight="1" x14ac:dyDescent="0.25">
      <c r="F568" s="391"/>
      <c r="G568" s="391"/>
      <c r="H568" s="391"/>
      <c r="I568" s="391"/>
      <c r="J568" s="391"/>
      <c r="K568" s="391"/>
    </row>
    <row r="569" spans="6:11" ht="30" customHeight="1" x14ac:dyDescent="0.25">
      <c r="F569" s="391"/>
      <c r="G569" s="391"/>
      <c r="H569" s="391"/>
      <c r="I569" s="391"/>
      <c r="J569" s="391"/>
      <c r="K569" s="391"/>
    </row>
    <row r="570" spans="6:11" ht="30" customHeight="1" x14ac:dyDescent="0.25">
      <c r="F570" s="391"/>
      <c r="G570" s="391"/>
      <c r="H570" s="391"/>
      <c r="I570" s="391"/>
      <c r="J570" s="391"/>
      <c r="K570" s="391"/>
    </row>
    <row r="571" spans="6:11" ht="30" customHeight="1" x14ac:dyDescent="0.25">
      <c r="F571" s="391"/>
      <c r="G571" s="391"/>
      <c r="H571" s="391"/>
      <c r="I571" s="391"/>
      <c r="J571" s="391"/>
      <c r="K571" s="391"/>
    </row>
    <row r="572" spans="6:11" ht="30" customHeight="1" x14ac:dyDescent="0.25">
      <c r="F572" s="391"/>
      <c r="G572" s="391"/>
      <c r="H572" s="391"/>
      <c r="I572" s="391"/>
      <c r="J572" s="391"/>
      <c r="K572" s="391"/>
    </row>
    <row r="573" spans="6:11" ht="30" customHeight="1" x14ac:dyDescent="0.25">
      <c r="F573" s="391"/>
      <c r="G573" s="391"/>
      <c r="H573" s="391"/>
      <c r="I573" s="391"/>
      <c r="J573" s="391"/>
      <c r="K573" s="391"/>
    </row>
    <row r="574" spans="6:11" ht="30" customHeight="1" x14ac:dyDescent="0.25">
      <c r="F574" s="391"/>
      <c r="G574" s="391"/>
      <c r="H574" s="391"/>
      <c r="I574" s="391"/>
      <c r="J574" s="391"/>
      <c r="K574" s="391"/>
    </row>
    <row r="575" spans="6:11" ht="30" customHeight="1" x14ac:dyDescent="0.25">
      <c r="F575" s="391"/>
      <c r="G575" s="391"/>
      <c r="H575" s="391"/>
      <c r="I575" s="391"/>
      <c r="J575" s="391"/>
      <c r="K575" s="391"/>
    </row>
    <row r="576" spans="6:11" ht="30" customHeight="1" x14ac:dyDescent="0.25">
      <c r="F576" s="391"/>
      <c r="G576" s="391"/>
      <c r="H576" s="391"/>
      <c r="I576" s="391"/>
      <c r="J576" s="391"/>
      <c r="K576" s="391"/>
    </row>
    <row r="577" spans="6:11" ht="30" customHeight="1" x14ac:dyDescent="0.25">
      <c r="F577" s="391"/>
      <c r="G577" s="391"/>
      <c r="H577" s="391"/>
      <c r="I577" s="391"/>
      <c r="J577" s="391"/>
      <c r="K577" s="391"/>
    </row>
    <row r="578" spans="6:11" ht="30" customHeight="1" x14ac:dyDescent="0.25">
      <c r="F578" s="391"/>
      <c r="G578" s="391"/>
      <c r="H578" s="391"/>
      <c r="I578" s="391"/>
      <c r="J578" s="391"/>
      <c r="K578" s="391"/>
    </row>
    <row r="579" spans="6:11" ht="30" customHeight="1" x14ac:dyDescent="0.25">
      <c r="F579" s="391"/>
      <c r="G579" s="391"/>
      <c r="H579" s="391"/>
      <c r="I579" s="391"/>
      <c r="J579" s="391"/>
      <c r="K579" s="391"/>
    </row>
    <row r="580" spans="6:11" ht="30" customHeight="1" x14ac:dyDescent="0.25">
      <c r="F580" s="391"/>
      <c r="G580" s="391"/>
      <c r="H580" s="391"/>
      <c r="I580" s="391"/>
      <c r="J580" s="391"/>
      <c r="K580" s="391"/>
    </row>
    <row r="581" spans="6:11" ht="30" customHeight="1" x14ac:dyDescent="0.25">
      <c r="F581" s="391"/>
      <c r="G581" s="391"/>
      <c r="H581" s="391"/>
      <c r="I581" s="391"/>
      <c r="J581" s="391"/>
      <c r="K581" s="391"/>
    </row>
    <row r="582" spans="6:11" ht="30" customHeight="1" x14ac:dyDescent="0.25">
      <c r="F582" s="391"/>
      <c r="G582" s="391"/>
      <c r="H582" s="391"/>
      <c r="I582" s="391"/>
      <c r="J582" s="391"/>
      <c r="K582" s="391"/>
    </row>
    <row r="583" spans="6:11" ht="30" customHeight="1" x14ac:dyDescent="0.25">
      <c r="F583" s="391"/>
      <c r="G583" s="391"/>
      <c r="H583" s="391"/>
      <c r="I583" s="391"/>
      <c r="J583" s="391"/>
      <c r="K583" s="391"/>
    </row>
    <row r="584" spans="6:11" ht="30" customHeight="1" x14ac:dyDescent="0.25">
      <c r="F584" s="391"/>
      <c r="G584" s="391"/>
      <c r="H584" s="391"/>
      <c r="I584" s="391"/>
      <c r="J584" s="391"/>
      <c r="K584" s="391"/>
    </row>
    <row r="585" spans="6:11" ht="30" customHeight="1" x14ac:dyDescent="0.25">
      <c r="F585" s="391"/>
      <c r="G585" s="391"/>
      <c r="H585" s="391"/>
      <c r="I585" s="391"/>
      <c r="J585" s="391"/>
      <c r="K585" s="391"/>
    </row>
    <row r="586" spans="6:11" ht="30" customHeight="1" x14ac:dyDescent="0.25">
      <c r="F586" s="391"/>
      <c r="G586" s="391"/>
      <c r="H586" s="391"/>
      <c r="I586" s="391"/>
      <c r="J586" s="391"/>
      <c r="K586" s="391"/>
    </row>
    <row r="587" spans="6:11" ht="30" customHeight="1" x14ac:dyDescent="0.25">
      <c r="F587" s="391"/>
      <c r="G587" s="391"/>
      <c r="H587" s="391"/>
      <c r="I587" s="391"/>
      <c r="J587" s="391"/>
      <c r="K587" s="391"/>
    </row>
    <row r="588" spans="6:11" ht="30" customHeight="1" x14ac:dyDescent="0.25">
      <c r="F588" s="391"/>
      <c r="G588" s="391"/>
      <c r="H588" s="391"/>
      <c r="I588" s="391"/>
      <c r="J588" s="391"/>
      <c r="K588" s="391"/>
    </row>
    <row r="589" spans="6:11" ht="30" customHeight="1" x14ac:dyDescent="0.25">
      <c r="F589" s="391"/>
      <c r="G589" s="391"/>
      <c r="H589" s="391"/>
      <c r="I589" s="391"/>
      <c r="J589" s="391"/>
      <c r="K589" s="391"/>
    </row>
    <row r="590" spans="6:11" ht="30" customHeight="1" x14ac:dyDescent="0.25">
      <c r="F590" s="391"/>
      <c r="G590" s="391"/>
      <c r="H590" s="391"/>
      <c r="I590" s="391"/>
      <c r="J590" s="391"/>
      <c r="K590" s="391"/>
    </row>
    <row r="591" spans="6:11" ht="30" customHeight="1" x14ac:dyDescent="0.25">
      <c r="F591" s="391"/>
      <c r="G591" s="391"/>
      <c r="H591" s="391"/>
      <c r="I591" s="391"/>
      <c r="J591" s="391"/>
      <c r="K591" s="391"/>
    </row>
    <row r="592" spans="6:11" ht="30" customHeight="1" x14ac:dyDescent="0.25">
      <c r="F592" s="391"/>
      <c r="G592" s="391"/>
      <c r="H592" s="391"/>
      <c r="I592" s="391"/>
      <c r="J592" s="391"/>
      <c r="K592" s="391"/>
    </row>
    <row r="593" spans="6:11" ht="30" customHeight="1" x14ac:dyDescent="0.25">
      <c r="F593" s="391"/>
      <c r="G593" s="391"/>
      <c r="H593" s="391"/>
      <c r="I593" s="391"/>
      <c r="J593" s="391"/>
      <c r="K593" s="391"/>
    </row>
    <row r="594" spans="6:11" ht="30" customHeight="1" x14ac:dyDescent="0.25">
      <c r="F594" s="391"/>
      <c r="G594" s="391"/>
      <c r="H594" s="391"/>
      <c r="I594" s="391"/>
      <c r="J594" s="391"/>
      <c r="K594" s="391"/>
    </row>
    <row r="595" spans="6:11" ht="30" customHeight="1" x14ac:dyDescent="0.25">
      <c r="F595" s="391"/>
      <c r="G595" s="391"/>
      <c r="H595" s="391"/>
      <c r="I595" s="391"/>
      <c r="J595" s="391"/>
      <c r="K595" s="391"/>
    </row>
    <row r="596" spans="6:11" ht="30" customHeight="1" x14ac:dyDescent="0.25">
      <c r="F596" s="391"/>
      <c r="G596" s="391"/>
      <c r="H596" s="391"/>
      <c r="I596" s="391"/>
      <c r="J596" s="391"/>
      <c r="K596" s="391"/>
    </row>
    <row r="597" spans="6:11" ht="30" customHeight="1" x14ac:dyDescent="0.25">
      <c r="F597" s="391"/>
      <c r="G597" s="391"/>
      <c r="H597" s="391"/>
      <c r="I597" s="391"/>
      <c r="J597" s="391"/>
      <c r="K597" s="391"/>
    </row>
    <row r="598" spans="6:11" ht="30" customHeight="1" x14ac:dyDescent="0.25">
      <c r="F598" s="391"/>
      <c r="G598" s="391"/>
      <c r="H598" s="391"/>
      <c r="I598" s="391"/>
      <c r="J598" s="391"/>
      <c r="K598" s="391"/>
    </row>
    <row r="599" spans="6:11" ht="30" customHeight="1" x14ac:dyDescent="0.25">
      <c r="F599" s="391"/>
      <c r="G599" s="391"/>
      <c r="H599" s="391"/>
      <c r="I599" s="391"/>
      <c r="J599" s="391"/>
      <c r="K599" s="391"/>
    </row>
    <row r="600" spans="6:11" ht="30" customHeight="1" x14ac:dyDescent="0.25">
      <c r="F600" s="391"/>
      <c r="G600" s="391"/>
      <c r="H600" s="391"/>
      <c r="I600" s="391"/>
      <c r="J600" s="391"/>
      <c r="K600" s="391"/>
    </row>
    <row r="601" spans="6:11" ht="30" customHeight="1" x14ac:dyDescent="0.25">
      <c r="F601" s="391"/>
      <c r="G601" s="391"/>
      <c r="H601" s="391"/>
      <c r="I601" s="391"/>
      <c r="J601" s="391"/>
      <c r="K601" s="391"/>
    </row>
    <row r="602" spans="6:11" ht="30" customHeight="1" x14ac:dyDescent="0.25">
      <c r="F602" s="391"/>
      <c r="G602" s="391"/>
      <c r="H602" s="391"/>
      <c r="I602" s="391"/>
      <c r="J602" s="391"/>
      <c r="K602" s="391"/>
    </row>
    <row r="603" spans="6:11" ht="30" customHeight="1" x14ac:dyDescent="0.25">
      <c r="F603" s="391"/>
      <c r="G603" s="391"/>
      <c r="H603" s="391"/>
      <c r="I603" s="391"/>
      <c r="J603" s="391"/>
      <c r="K603" s="391"/>
    </row>
    <row r="604" spans="6:11" ht="30" customHeight="1" x14ac:dyDescent="0.25">
      <c r="F604" s="391"/>
      <c r="G604" s="391"/>
      <c r="H604" s="391"/>
      <c r="I604" s="391"/>
      <c r="J604" s="391"/>
      <c r="K604" s="391"/>
    </row>
    <row r="605" spans="6:11" ht="30" customHeight="1" x14ac:dyDescent="0.25">
      <c r="F605" s="391"/>
      <c r="G605" s="391"/>
      <c r="H605" s="391"/>
      <c r="I605" s="391"/>
      <c r="J605" s="391"/>
      <c r="K605" s="391"/>
    </row>
    <row r="606" spans="6:11" ht="30" customHeight="1" x14ac:dyDescent="0.25">
      <c r="F606" s="391"/>
      <c r="G606" s="391"/>
      <c r="H606" s="391"/>
      <c r="I606" s="391"/>
      <c r="J606" s="391"/>
      <c r="K606" s="391"/>
    </row>
    <row r="607" spans="6:11" ht="30" customHeight="1" x14ac:dyDescent="0.25">
      <c r="F607" s="391"/>
      <c r="G607" s="391"/>
      <c r="H607" s="391"/>
      <c r="I607" s="391"/>
      <c r="J607" s="391"/>
      <c r="K607" s="391"/>
    </row>
    <row r="608" spans="6:11" ht="30" customHeight="1" x14ac:dyDescent="0.25">
      <c r="F608" s="391"/>
      <c r="G608" s="391"/>
      <c r="H608" s="391"/>
      <c r="I608" s="391"/>
      <c r="J608" s="391"/>
      <c r="K608" s="391"/>
    </row>
    <row r="609" spans="6:11" ht="30" customHeight="1" x14ac:dyDescent="0.25">
      <c r="F609" s="391"/>
      <c r="G609" s="391"/>
      <c r="H609" s="391"/>
      <c r="I609" s="391"/>
      <c r="J609" s="391"/>
      <c r="K609" s="391"/>
    </row>
    <row r="610" spans="6:11" ht="30" customHeight="1" x14ac:dyDescent="0.25">
      <c r="F610" s="391"/>
      <c r="G610" s="391"/>
      <c r="H610" s="391"/>
      <c r="I610" s="391"/>
      <c r="J610" s="391"/>
      <c r="K610" s="391"/>
    </row>
    <row r="611" spans="6:11" ht="30" customHeight="1" x14ac:dyDescent="0.25">
      <c r="F611" s="391"/>
      <c r="G611" s="391"/>
      <c r="H611" s="391"/>
      <c r="I611" s="391"/>
      <c r="J611" s="391"/>
      <c r="K611" s="391"/>
    </row>
    <row r="612" spans="6:11" ht="30" customHeight="1" x14ac:dyDescent="0.25">
      <c r="F612" s="391"/>
      <c r="G612" s="391"/>
      <c r="H612" s="391"/>
      <c r="I612" s="391"/>
      <c r="J612" s="391"/>
      <c r="K612" s="391"/>
    </row>
    <row r="613" spans="6:11" ht="30" customHeight="1" x14ac:dyDescent="0.25">
      <c r="F613" s="391"/>
      <c r="G613" s="391"/>
      <c r="H613" s="391"/>
      <c r="I613" s="391"/>
      <c r="J613" s="391"/>
      <c r="K613" s="391"/>
    </row>
    <row r="614" spans="6:11" ht="30" customHeight="1" x14ac:dyDescent="0.25">
      <c r="F614" s="391"/>
      <c r="G614" s="391"/>
      <c r="H614" s="391"/>
      <c r="I614" s="391"/>
      <c r="J614" s="391"/>
      <c r="K614" s="391"/>
    </row>
    <row r="615" spans="6:11" ht="30" customHeight="1" x14ac:dyDescent="0.25">
      <c r="F615" s="391"/>
      <c r="G615" s="391"/>
      <c r="H615" s="391"/>
      <c r="I615" s="391"/>
      <c r="J615" s="391"/>
      <c r="K615" s="391"/>
    </row>
    <row r="616" spans="6:11" ht="30" customHeight="1" x14ac:dyDescent="0.25">
      <c r="F616" s="391"/>
      <c r="G616" s="391"/>
      <c r="H616" s="391"/>
      <c r="I616" s="391"/>
      <c r="J616" s="391"/>
      <c r="K616" s="391"/>
    </row>
    <row r="617" spans="6:11" ht="30" customHeight="1" x14ac:dyDescent="0.25">
      <c r="F617" s="391"/>
      <c r="G617" s="391"/>
      <c r="H617" s="391"/>
      <c r="I617" s="391"/>
      <c r="J617" s="391"/>
      <c r="K617" s="391"/>
    </row>
    <row r="618" spans="6:11" ht="30" customHeight="1" x14ac:dyDescent="0.25">
      <c r="F618" s="391"/>
      <c r="G618" s="391"/>
      <c r="H618" s="391"/>
      <c r="I618" s="391"/>
      <c r="J618" s="391"/>
      <c r="K618" s="391"/>
    </row>
    <row r="619" spans="6:11" ht="30" customHeight="1" x14ac:dyDescent="0.25">
      <c r="F619" s="391"/>
      <c r="G619" s="391"/>
      <c r="H619" s="391"/>
      <c r="I619" s="391"/>
      <c r="J619" s="391"/>
      <c r="K619" s="391"/>
    </row>
    <row r="620" spans="6:11" ht="30" customHeight="1" x14ac:dyDescent="0.25">
      <c r="F620" s="391"/>
      <c r="G620" s="391"/>
      <c r="H620" s="391"/>
      <c r="I620" s="391"/>
      <c r="J620" s="391"/>
      <c r="K620" s="391"/>
    </row>
    <row r="621" spans="6:11" ht="30" customHeight="1" x14ac:dyDescent="0.25">
      <c r="F621" s="391"/>
      <c r="G621" s="391"/>
      <c r="H621" s="391"/>
      <c r="I621" s="391"/>
      <c r="J621" s="391"/>
      <c r="K621" s="391"/>
    </row>
    <row r="622" spans="6:11" ht="30" customHeight="1" x14ac:dyDescent="0.25">
      <c r="F622" s="391"/>
      <c r="G622" s="391"/>
      <c r="H622" s="391"/>
      <c r="I622" s="391"/>
      <c r="J622" s="391"/>
      <c r="K622" s="391"/>
    </row>
    <row r="623" spans="6:11" ht="30" customHeight="1" x14ac:dyDescent="0.25">
      <c r="F623" s="391"/>
      <c r="G623" s="391"/>
      <c r="H623" s="391"/>
      <c r="I623" s="391"/>
      <c r="J623" s="391"/>
      <c r="K623" s="391"/>
    </row>
    <row r="624" spans="6:11" ht="30" customHeight="1" x14ac:dyDescent="0.25">
      <c r="F624" s="391"/>
      <c r="G624" s="391"/>
      <c r="H624" s="391"/>
      <c r="I624" s="391"/>
      <c r="J624" s="391"/>
      <c r="K624" s="391"/>
    </row>
    <row r="625" spans="6:11" ht="30" customHeight="1" x14ac:dyDescent="0.25">
      <c r="F625" s="391"/>
      <c r="G625" s="391"/>
      <c r="H625" s="391"/>
      <c r="I625" s="391"/>
      <c r="J625" s="391"/>
      <c r="K625" s="391"/>
    </row>
    <row r="626" spans="6:11" ht="30" customHeight="1" x14ac:dyDescent="0.25">
      <c r="F626" s="391"/>
      <c r="G626" s="391"/>
      <c r="H626" s="391"/>
      <c r="I626" s="391"/>
      <c r="J626" s="391"/>
      <c r="K626" s="391"/>
    </row>
    <row r="627" spans="6:11" ht="30" customHeight="1" x14ac:dyDescent="0.25">
      <c r="F627" s="391"/>
      <c r="G627" s="391"/>
      <c r="H627" s="391"/>
      <c r="I627" s="391"/>
      <c r="J627" s="391"/>
      <c r="K627" s="391"/>
    </row>
    <row r="628" spans="6:11" ht="30" customHeight="1" x14ac:dyDescent="0.25">
      <c r="F628" s="391"/>
      <c r="G628" s="391"/>
      <c r="H628" s="391"/>
      <c r="I628" s="391"/>
      <c r="J628" s="391"/>
      <c r="K628" s="391"/>
    </row>
    <row r="629" spans="6:11" ht="30" customHeight="1" x14ac:dyDescent="0.25">
      <c r="F629" s="391"/>
      <c r="G629" s="391"/>
      <c r="H629" s="391"/>
      <c r="I629" s="391"/>
      <c r="J629" s="391"/>
      <c r="K629" s="391"/>
    </row>
    <row r="630" spans="6:11" ht="30" customHeight="1" x14ac:dyDescent="0.25">
      <c r="F630" s="391"/>
      <c r="G630" s="391"/>
      <c r="H630" s="391"/>
      <c r="I630" s="391"/>
      <c r="J630" s="391"/>
      <c r="K630" s="391"/>
    </row>
    <row r="631" spans="6:11" ht="30" customHeight="1" x14ac:dyDescent="0.25">
      <c r="F631" s="391"/>
      <c r="G631" s="391"/>
      <c r="H631" s="391"/>
      <c r="I631" s="391"/>
      <c r="J631" s="391"/>
      <c r="K631" s="391"/>
    </row>
    <row r="632" spans="6:11" ht="30" customHeight="1" x14ac:dyDescent="0.25">
      <c r="F632" s="391"/>
      <c r="G632" s="391"/>
      <c r="H632" s="391"/>
      <c r="I632" s="391"/>
      <c r="J632" s="391"/>
      <c r="K632" s="391"/>
    </row>
    <row r="633" spans="6:11" ht="30" customHeight="1" x14ac:dyDescent="0.25">
      <c r="F633" s="391"/>
      <c r="G633" s="391"/>
      <c r="H633" s="391"/>
      <c r="I633" s="391"/>
      <c r="J633" s="391"/>
      <c r="K633" s="391"/>
    </row>
    <row r="634" spans="6:11" ht="30" customHeight="1" x14ac:dyDescent="0.25">
      <c r="F634" s="391"/>
      <c r="G634" s="391"/>
      <c r="H634" s="391"/>
      <c r="I634" s="391"/>
      <c r="J634" s="391"/>
      <c r="K634" s="391"/>
    </row>
    <row r="635" spans="6:11" ht="30" customHeight="1" x14ac:dyDescent="0.25">
      <c r="F635" s="391"/>
      <c r="G635" s="391"/>
      <c r="H635" s="391"/>
      <c r="I635" s="391"/>
      <c r="J635" s="391"/>
      <c r="K635" s="391"/>
    </row>
    <row r="636" spans="6:11" ht="30" customHeight="1" x14ac:dyDescent="0.25">
      <c r="F636" s="391"/>
      <c r="G636" s="391"/>
      <c r="H636" s="391"/>
      <c r="I636" s="391"/>
      <c r="J636" s="391"/>
      <c r="K636" s="391"/>
    </row>
    <row r="637" spans="6:11" ht="30" customHeight="1" x14ac:dyDescent="0.25">
      <c r="F637" s="391"/>
      <c r="G637" s="391"/>
      <c r="H637" s="391"/>
      <c r="I637" s="391"/>
      <c r="J637" s="391"/>
      <c r="K637" s="391"/>
    </row>
    <row r="638" spans="6:11" ht="30" customHeight="1" x14ac:dyDescent="0.25">
      <c r="F638" s="391"/>
      <c r="G638" s="391"/>
      <c r="H638" s="391"/>
      <c r="I638" s="391"/>
      <c r="J638" s="391"/>
      <c r="K638" s="391"/>
    </row>
    <row r="639" spans="6:11" ht="30" customHeight="1" x14ac:dyDescent="0.25">
      <c r="F639" s="391"/>
      <c r="G639" s="391"/>
      <c r="H639" s="391"/>
      <c r="I639" s="391"/>
      <c r="J639" s="391"/>
      <c r="K639" s="391"/>
    </row>
    <row r="640" spans="6:11" ht="30" customHeight="1" x14ac:dyDescent="0.25">
      <c r="F640" s="391"/>
      <c r="G640" s="391"/>
      <c r="H640" s="391"/>
      <c r="I640" s="391"/>
      <c r="J640" s="391"/>
      <c r="K640" s="391"/>
    </row>
    <row r="641" spans="6:11" ht="30" customHeight="1" x14ac:dyDescent="0.25">
      <c r="F641" s="391"/>
      <c r="G641" s="391"/>
      <c r="H641" s="391"/>
      <c r="I641" s="391"/>
      <c r="J641" s="391"/>
      <c r="K641" s="391"/>
    </row>
    <row r="642" spans="6:11" ht="30" customHeight="1" x14ac:dyDescent="0.25">
      <c r="F642" s="391"/>
      <c r="G642" s="391"/>
      <c r="H642" s="391"/>
      <c r="I642" s="391"/>
      <c r="J642" s="391"/>
      <c r="K642" s="391"/>
    </row>
    <row r="643" spans="6:11" ht="30" customHeight="1" x14ac:dyDescent="0.25">
      <c r="F643" s="391"/>
      <c r="G643" s="391"/>
      <c r="H643" s="391"/>
      <c r="I643" s="391"/>
      <c r="J643" s="391"/>
      <c r="K643" s="391"/>
    </row>
    <row r="644" spans="6:11" ht="30" customHeight="1" x14ac:dyDescent="0.25">
      <c r="F644" s="391"/>
      <c r="G644" s="391"/>
      <c r="H644" s="391"/>
      <c r="I644" s="391"/>
      <c r="J644" s="391"/>
      <c r="K644" s="391"/>
    </row>
    <row r="645" spans="6:11" ht="30" customHeight="1" x14ac:dyDescent="0.25">
      <c r="F645" s="391"/>
      <c r="G645" s="391"/>
      <c r="H645" s="391"/>
      <c r="I645" s="391"/>
      <c r="J645" s="391"/>
      <c r="K645" s="391"/>
    </row>
    <row r="646" spans="6:11" ht="30" customHeight="1" x14ac:dyDescent="0.25">
      <c r="F646" s="391"/>
      <c r="G646" s="391"/>
      <c r="H646" s="391"/>
      <c r="I646" s="391"/>
      <c r="J646" s="391"/>
      <c r="K646" s="391"/>
    </row>
    <row r="647" spans="6:11" ht="30" customHeight="1" x14ac:dyDescent="0.25">
      <c r="F647" s="391"/>
      <c r="G647" s="391"/>
      <c r="H647" s="391"/>
      <c r="I647" s="391"/>
      <c r="J647" s="391"/>
      <c r="K647" s="391"/>
    </row>
    <row r="648" spans="6:11" ht="30" customHeight="1" x14ac:dyDescent="0.25">
      <c r="F648" s="391"/>
      <c r="G648" s="391"/>
      <c r="H648" s="391"/>
      <c r="I648" s="391"/>
      <c r="J648" s="391"/>
      <c r="K648" s="391"/>
    </row>
    <row r="649" spans="6:11" ht="30" customHeight="1" x14ac:dyDescent="0.25">
      <c r="F649" s="391"/>
      <c r="G649" s="391"/>
      <c r="H649" s="391"/>
      <c r="I649" s="391"/>
      <c r="J649" s="391"/>
      <c r="K649" s="391"/>
    </row>
    <row r="650" spans="6:11" ht="30" customHeight="1" x14ac:dyDescent="0.25">
      <c r="F650" s="391"/>
      <c r="G650" s="391"/>
      <c r="H650" s="391"/>
      <c r="I650" s="391"/>
      <c r="J650" s="391"/>
      <c r="K650" s="391"/>
    </row>
    <row r="651" spans="6:11" ht="30" customHeight="1" x14ac:dyDescent="0.25">
      <c r="F651" s="391"/>
      <c r="G651" s="391"/>
      <c r="H651" s="391"/>
      <c r="I651" s="391"/>
      <c r="J651" s="391"/>
      <c r="K651" s="391"/>
    </row>
    <row r="652" spans="6:11" ht="30" customHeight="1" x14ac:dyDescent="0.25">
      <c r="F652" s="391"/>
      <c r="G652" s="391"/>
      <c r="H652" s="391"/>
      <c r="I652" s="391"/>
      <c r="J652" s="391"/>
      <c r="K652" s="391"/>
    </row>
    <row r="653" spans="6:11" ht="30" customHeight="1" x14ac:dyDescent="0.25">
      <c r="F653" s="391"/>
      <c r="G653" s="391"/>
      <c r="H653" s="391"/>
      <c r="I653" s="391"/>
      <c r="J653" s="391"/>
      <c r="K653" s="391"/>
    </row>
    <row r="654" spans="6:11" ht="30" customHeight="1" x14ac:dyDescent="0.25">
      <c r="F654" s="391"/>
      <c r="G654" s="391"/>
      <c r="H654" s="391"/>
      <c r="I654" s="391"/>
      <c r="J654" s="391"/>
      <c r="K654" s="391"/>
    </row>
    <row r="655" spans="6:11" ht="30" customHeight="1" x14ac:dyDescent="0.25">
      <c r="F655" s="391"/>
      <c r="G655" s="391"/>
      <c r="H655" s="391"/>
      <c r="I655" s="391"/>
      <c r="J655" s="391"/>
      <c r="K655" s="391"/>
    </row>
    <row r="656" spans="6:11" ht="30" customHeight="1" x14ac:dyDescent="0.25">
      <c r="F656" s="391"/>
      <c r="G656" s="391"/>
      <c r="H656" s="391"/>
      <c r="I656" s="391"/>
      <c r="J656" s="391"/>
      <c r="K656" s="391"/>
    </row>
    <row r="657" spans="6:11" ht="30" customHeight="1" x14ac:dyDescent="0.25">
      <c r="F657" s="391"/>
      <c r="G657" s="391"/>
      <c r="H657" s="391"/>
      <c r="I657" s="391"/>
      <c r="J657" s="391"/>
      <c r="K657" s="391"/>
    </row>
    <row r="658" spans="6:11" ht="30" customHeight="1" x14ac:dyDescent="0.25">
      <c r="F658" s="391"/>
      <c r="G658" s="391"/>
      <c r="H658" s="391"/>
      <c r="I658" s="391"/>
      <c r="J658" s="391"/>
      <c r="K658" s="391"/>
    </row>
    <row r="659" spans="6:11" ht="30" customHeight="1" x14ac:dyDescent="0.25">
      <c r="F659" s="391"/>
      <c r="G659" s="391"/>
      <c r="H659" s="391"/>
      <c r="I659" s="391"/>
      <c r="J659" s="391"/>
      <c r="K659" s="391"/>
    </row>
    <row r="660" spans="6:11" ht="30" customHeight="1" x14ac:dyDescent="0.25">
      <c r="F660" s="391"/>
      <c r="G660" s="391"/>
      <c r="H660" s="391"/>
      <c r="I660" s="391"/>
      <c r="J660" s="391"/>
      <c r="K660" s="391"/>
    </row>
    <row r="661" spans="6:11" ht="30" customHeight="1" x14ac:dyDescent="0.25">
      <c r="F661" s="391"/>
      <c r="G661" s="391"/>
      <c r="H661" s="391"/>
      <c r="I661" s="391"/>
      <c r="J661" s="391"/>
      <c r="K661" s="391"/>
    </row>
    <row r="662" spans="6:11" ht="30" customHeight="1" x14ac:dyDescent="0.25">
      <c r="F662" s="391"/>
      <c r="G662" s="391"/>
      <c r="H662" s="391"/>
      <c r="I662" s="391"/>
      <c r="J662" s="391"/>
      <c r="K662" s="391"/>
    </row>
    <row r="663" spans="6:11" ht="30" customHeight="1" x14ac:dyDescent="0.25">
      <c r="F663" s="391"/>
      <c r="G663" s="391"/>
      <c r="H663" s="391"/>
      <c r="I663" s="391"/>
      <c r="J663" s="391"/>
      <c r="K663" s="391"/>
    </row>
    <row r="664" spans="6:11" ht="30" customHeight="1" x14ac:dyDescent="0.25">
      <c r="F664" s="391"/>
      <c r="G664" s="391"/>
      <c r="H664" s="391"/>
      <c r="I664" s="391"/>
      <c r="J664" s="391"/>
      <c r="K664" s="391"/>
    </row>
    <row r="665" spans="6:11" ht="30" customHeight="1" x14ac:dyDescent="0.25">
      <c r="F665" s="391"/>
      <c r="G665" s="391"/>
      <c r="H665" s="391"/>
      <c r="I665" s="391"/>
      <c r="J665" s="391"/>
      <c r="K665" s="391"/>
    </row>
    <row r="666" spans="6:11" ht="30" customHeight="1" x14ac:dyDescent="0.25">
      <c r="F666" s="391"/>
      <c r="G666" s="391"/>
      <c r="H666" s="391"/>
      <c r="I666" s="391"/>
      <c r="J666" s="391"/>
      <c r="K666" s="391"/>
    </row>
    <row r="667" spans="6:11" ht="30" customHeight="1" x14ac:dyDescent="0.25">
      <c r="F667" s="391"/>
      <c r="G667" s="391"/>
      <c r="H667" s="391"/>
      <c r="I667" s="391"/>
      <c r="J667" s="391"/>
      <c r="K667" s="391"/>
    </row>
    <row r="668" spans="6:11" ht="30" customHeight="1" x14ac:dyDescent="0.25">
      <c r="F668" s="391"/>
      <c r="G668" s="391"/>
      <c r="H668" s="391"/>
      <c r="I668" s="391"/>
      <c r="J668" s="391"/>
      <c r="K668" s="391"/>
    </row>
    <row r="669" spans="6:11" ht="30" customHeight="1" x14ac:dyDescent="0.25">
      <c r="F669" s="391"/>
      <c r="G669" s="391"/>
      <c r="H669" s="391"/>
      <c r="I669" s="391"/>
      <c r="J669" s="391"/>
      <c r="K669" s="391"/>
    </row>
    <row r="670" spans="6:11" ht="30" customHeight="1" x14ac:dyDescent="0.25">
      <c r="F670" s="391"/>
      <c r="G670" s="391"/>
      <c r="H670" s="391"/>
      <c r="I670" s="391"/>
      <c r="J670" s="391"/>
      <c r="K670" s="391"/>
    </row>
    <row r="671" spans="6:11" ht="30" customHeight="1" x14ac:dyDescent="0.25">
      <c r="F671" s="391"/>
      <c r="G671" s="391"/>
      <c r="H671" s="391"/>
      <c r="I671" s="391"/>
      <c r="J671" s="391"/>
      <c r="K671" s="391"/>
    </row>
    <row r="672" spans="6:11" ht="30" customHeight="1" x14ac:dyDescent="0.25">
      <c r="F672" s="391"/>
      <c r="G672" s="391"/>
      <c r="H672" s="391"/>
      <c r="I672" s="391"/>
      <c r="J672" s="391"/>
      <c r="K672" s="391"/>
    </row>
    <row r="673" spans="6:11" ht="30" customHeight="1" x14ac:dyDescent="0.25">
      <c r="F673" s="391"/>
      <c r="G673" s="391"/>
      <c r="H673" s="391"/>
      <c r="I673" s="391"/>
      <c r="J673" s="391"/>
      <c r="K673" s="391"/>
    </row>
    <row r="674" spans="6:11" ht="30" customHeight="1" x14ac:dyDescent="0.25">
      <c r="F674" s="391"/>
      <c r="G674" s="391"/>
      <c r="H674" s="391"/>
      <c r="I674" s="391"/>
      <c r="J674" s="391"/>
      <c r="K674" s="391"/>
    </row>
    <row r="675" spans="6:11" ht="30" customHeight="1" x14ac:dyDescent="0.25">
      <c r="F675" s="391"/>
      <c r="G675" s="391"/>
      <c r="H675" s="391"/>
      <c r="I675" s="391"/>
      <c r="J675" s="391"/>
      <c r="K675" s="391"/>
    </row>
    <row r="676" spans="6:11" ht="30" customHeight="1" x14ac:dyDescent="0.25">
      <c r="F676" s="391"/>
      <c r="G676" s="391"/>
      <c r="H676" s="391"/>
      <c r="I676" s="391"/>
      <c r="J676" s="391"/>
      <c r="K676" s="391"/>
    </row>
    <row r="677" spans="6:11" ht="30" customHeight="1" x14ac:dyDescent="0.25">
      <c r="F677" s="391"/>
      <c r="G677" s="391"/>
      <c r="H677" s="391"/>
      <c r="I677" s="391"/>
      <c r="J677" s="391"/>
      <c r="K677" s="391"/>
    </row>
    <row r="678" spans="6:11" ht="30" customHeight="1" x14ac:dyDescent="0.25">
      <c r="F678" s="391"/>
      <c r="G678" s="391"/>
      <c r="H678" s="391"/>
      <c r="I678" s="391"/>
      <c r="J678" s="391"/>
      <c r="K678" s="391"/>
    </row>
    <row r="679" spans="6:11" ht="30" customHeight="1" x14ac:dyDescent="0.25">
      <c r="F679" s="391"/>
      <c r="G679" s="391"/>
      <c r="H679" s="391"/>
      <c r="I679" s="391"/>
      <c r="J679" s="391"/>
      <c r="K679" s="391"/>
    </row>
    <row r="680" spans="6:11" ht="30" customHeight="1" x14ac:dyDescent="0.25">
      <c r="F680" s="391"/>
      <c r="G680" s="391"/>
      <c r="H680" s="391"/>
      <c r="I680" s="391"/>
      <c r="J680" s="391"/>
      <c r="K680" s="391"/>
    </row>
    <row r="681" spans="6:11" ht="30" customHeight="1" x14ac:dyDescent="0.25">
      <c r="F681" s="391"/>
      <c r="G681" s="391"/>
      <c r="H681" s="391"/>
      <c r="I681" s="391"/>
      <c r="J681" s="391"/>
      <c r="K681" s="391"/>
    </row>
    <row r="682" spans="6:11" ht="30" customHeight="1" x14ac:dyDescent="0.25">
      <c r="F682" s="391"/>
      <c r="G682" s="391"/>
      <c r="H682" s="391"/>
      <c r="I682" s="391"/>
      <c r="J682" s="391"/>
      <c r="K682" s="391"/>
    </row>
    <row r="683" spans="6:11" ht="30" customHeight="1" x14ac:dyDescent="0.25">
      <c r="F683" s="391"/>
      <c r="G683" s="391"/>
      <c r="H683" s="391"/>
      <c r="I683" s="391"/>
      <c r="J683" s="391"/>
      <c r="K683" s="391"/>
    </row>
    <row r="684" spans="6:11" ht="30" customHeight="1" x14ac:dyDescent="0.25">
      <c r="F684" s="391"/>
      <c r="G684" s="391"/>
      <c r="H684" s="391"/>
      <c r="I684" s="391"/>
      <c r="J684" s="391"/>
      <c r="K684" s="391"/>
    </row>
    <row r="685" spans="6:11" ht="30" customHeight="1" x14ac:dyDescent="0.25">
      <c r="F685" s="391"/>
      <c r="G685" s="391"/>
      <c r="H685" s="391"/>
      <c r="I685" s="391"/>
      <c r="J685" s="391"/>
      <c r="K685" s="391"/>
    </row>
    <row r="686" spans="6:11" ht="30" customHeight="1" x14ac:dyDescent="0.25">
      <c r="F686" s="391"/>
      <c r="G686" s="391"/>
      <c r="H686" s="391"/>
      <c r="I686" s="391"/>
      <c r="J686" s="391"/>
      <c r="K686" s="391"/>
    </row>
    <row r="687" spans="6:11" ht="30" customHeight="1" x14ac:dyDescent="0.25">
      <c r="F687" s="391"/>
      <c r="G687" s="391"/>
      <c r="H687" s="391"/>
      <c r="I687" s="391"/>
      <c r="J687" s="391"/>
      <c r="K687" s="391"/>
    </row>
    <row r="688" spans="6:11" ht="30" customHeight="1" x14ac:dyDescent="0.25">
      <c r="F688" s="391"/>
      <c r="G688" s="391"/>
      <c r="H688" s="391"/>
      <c r="I688" s="391"/>
      <c r="J688" s="391"/>
      <c r="K688" s="391"/>
    </row>
    <row r="689" spans="6:11" ht="30" customHeight="1" x14ac:dyDescent="0.25">
      <c r="F689" s="391"/>
      <c r="G689" s="391"/>
      <c r="H689" s="391"/>
      <c r="I689" s="391"/>
      <c r="J689" s="391"/>
      <c r="K689" s="391"/>
    </row>
    <row r="690" spans="6:11" ht="30" customHeight="1" x14ac:dyDescent="0.25">
      <c r="F690" s="391"/>
      <c r="G690" s="391"/>
      <c r="H690" s="391"/>
      <c r="I690" s="391"/>
      <c r="J690" s="391"/>
      <c r="K690" s="391"/>
    </row>
    <row r="691" spans="6:11" ht="30" customHeight="1" x14ac:dyDescent="0.25">
      <c r="F691" s="391"/>
      <c r="G691" s="391"/>
      <c r="H691" s="391"/>
      <c r="I691" s="391"/>
      <c r="J691" s="391"/>
      <c r="K691" s="391"/>
    </row>
    <row r="692" spans="6:11" ht="30" customHeight="1" x14ac:dyDescent="0.25">
      <c r="F692" s="391"/>
      <c r="G692" s="391"/>
      <c r="H692" s="391"/>
      <c r="I692" s="391"/>
      <c r="J692" s="391"/>
      <c r="K692" s="391"/>
    </row>
    <row r="693" spans="6:11" ht="30" customHeight="1" x14ac:dyDescent="0.25">
      <c r="F693" s="391"/>
      <c r="G693" s="391"/>
      <c r="H693" s="391"/>
      <c r="I693" s="391"/>
      <c r="J693" s="391"/>
      <c r="K693" s="391"/>
    </row>
    <row r="694" spans="6:11" ht="30" customHeight="1" x14ac:dyDescent="0.25">
      <c r="F694" s="391"/>
      <c r="G694" s="391"/>
      <c r="H694" s="391"/>
      <c r="I694" s="391"/>
      <c r="J694" s="391"/>
      <c r="K694" s="391"/>
    </row>
    <row r="695" spans="6:11" ht="30" customHeight="1" x14ac:dyDescent="0.25">
      <c r="F695" s="391"/>
      <c r="G695" s="391"/>
      <c r="H695" s="391"/>
      <c r="I695" s="391"/>
      <c r="J695" s="391"/>
      <c r="K695" s="391"/>
    </row>
    <row r="696" spans="6:11" ht="30" customHeight="1" x14ac:dyDescent="0.25">
      <c r="F696" s="391"/>
      <c r="G696" s="391"/>
      <c r="H696" s="391"/>
      <c r="I696" s="391"/>
      <c r="J696" s="391"/>
      <c r="K696" s="391"/>
    </row>
    <row r="697" spans="6:11" ht="30" customHeight="1" x14ac:dyDescent="0.25">
      <c r="F697" s="391"/>
      <c r="G697" s="391"/>
      <c r="H697" s="391"/>
      <c r="I697" s="391"/>
      <c r="J697" s="391"/>
      <c r="K697" s="391"/>
    </row>
    <row r="698" spans="6:11" ht="30" customHeight="1" x14ac:dyDescent="0.25">
      <c r="F698" s="391"/>
      <c r="G698" s="391"/>
      <c r="H698" s="391"/>
      <c r="I698" s="391"/>
      <c r="J698" s="391"/>
      <c r="K698" s="391"/>
    </row>
    <row r="699" spans="6:11" ht="30" customHeight="1" x14ac:dyDescent="0.25">
      <c r="F699" s="391"/>
      <c r="G699" s="391"/>
      <c r="H699" s="391"/>
      <c r="I699" s="391"/>
      <c r="J699" s="391"/>
      <c r="K699" s="391"/>
    </row>
    <row r="700" spans="6:11" ht="30" customHeight="1" x14ac:dyDescent="0.25">
      <c r="F700" s="391"/>
      <c r="G700" s="391"/>
      <c r="H700" s="391"/>
      <c r="I700" s="391"/>
      <c r="J700" s="391"/>
      <c r="K700" s="391"/>
    </row>
    <row r="701" spans="6:11" ht="30" customHeight="1" x14ac:dyDescent="0.25">
      <c r="F701" s="391"/>
      <c r="G701" s="391"/>
      <c r="H701" s="391"/>
      <c r="I701" s="391"/>
      <c r="J701" s="391"/>
      <c r="K701" s="391"/>
    </row>
    <row r="702" spans="6:11" ht="30" customHeight="1" x14ac:dyDescent="0.25">
      <c r="F702" s="391"/>
      <c r="G702" s="391"/>
      <c r="H702" s="391"/>
      <c r="I702" s="391"/>
      <c r="J702" s="391"/>
      <c r="K702" s="391"/>
    </row>
    <row r="703" spans="6:11" ht="30" customHeight="1" x14ac:dyDescent="0.25">
      <c r="F703" s="391"/>
      <c r="G703" s="391"/>
      <c r="H703" s="391"/>
      <c r="I703" s="391"/>
      <c r="J703" s="391"/>
      <c r="K703" s="391"/>
    </row>
    <row r="704" spans="6:11" ht="30" customHeight="1" x14ac:dyDescent="0.25">
      <c r="F704" s="391"/>
      <c r="G704" s="391"/>
      <c r="H704" s="391"/>
      <c r="I704" s="391"/>
      <c r="J704" s="391"/>
      <c r="K704" s="391"/>
    </row>
    <row r="705" spans="6:11" ht="30" customHeight="1" x14ac:dyDescent="0.25">
      <c r="F705" s="391"/>
      <c r="G705" s="391"/>
      <c r="H705" s="391"/>
      <c r="I705" s="391"/>
      <c r="J705" s="391"/>
      <c r="K705" s="391"/>
    </row>
    <row r="706" spans="6:11" ht="30" customHeight="1" x14ac:dyDescent="0.25">
      <c r="F706" s="391"/>
      <c r="G706" s="391"/>
      <c r="H706" s="391"/>
      <c r="I706" s="391"/>
      <c r="J706" s="391"/>
      <c r="K706" s="391"/>
    </row>
    <row r="707" spans="6:11" ht="30" customHeight="1" x14ac:dyDescent="0.25">
      <c r="F707" s="391"/>
      <c r="G707" s="391"/>
      <c r="H707" s="391"/>
      <c r="I707" s="391"/>
      <c r="J707" s="391"/>
      <c r="K707" s="391"/>
    </row>
    <row r="708" spans="6:11" ht="30" customHeight="1" x14ac:dyDescent="0.25">
      <c r="F708" s="391"/>
      <c r="G708" s="391"/>
      <c r="H708" s="391"/>
      <c r="I708" s="391"/>
      <c r="J708" s="391"/>
      <c r="K708" s="391"/>
    </row>
    <row r="709" spans="6:11" ht="30" customHeight="1" x14ac:dyDescent="0.25">
      <c r="F709" s="391"/>
      <c r="G709" s="391"/>
      <c r="H709" s="391"/>
      <c r="I709" s="391"/>
      <c r="J709" s="391"/>
      <c r="K709" s="391"/>
    </row>
    <row r="710" spans="6:11" ht="30" customHeight="1" x14ac:dyDescent="0.25">
      <c r="F710" s="391"/>
      <c r="G710" s="391"/>
      <c r="H710" s="391"/>
      <c r="I710" s="391"/>
      <c r="J710" s="391"/>
      <c r="K710" s="391"/>
    </row>
    <row r="711" spans="6:11" ht="30" customHeight="1" x14ac:dyDescent="0.25">
      <c r="F711" s="391"/>
      <c r="G711" s="391"/>
      <c r="H711" s="391"/>
      <c r="I711" s="391"/>
      <c r="J711" s="391"/>
      <c r="K711" s="391"/>
    </row>
    <row r="712" spans="6:11" ht="30" customHeight="1" x14ac:dyDescent="0.25">
      <c r="F712" s="391"/>
      <c r="G712" s="391"/>
      <c r="H712" s="391"/>
      <c r="I712" s="391"/>
      <c r="J712" s="391"/>
      <c r="K712" s="391"/>
    </row>
    <row r="713" spans="6:11" ht="30" customHeight="1" x14ac:dyDescent="0.25">
      <c r="F713" s="391"/>
      <c r="G713" s="391"/>
      <c r="H713" s="391"/>
      <c r="I713" s="391"/>
      <c r="J713" s="391"/>
      <c r="K713" s="391"/>
    </row>
    <row r="714" spans="6:11" ht="30" customHeight="1" x14ac:dyDescent="0.25">
      <c r="F714" s="391"/>
      <c r="G714" s="391"/>
      <c r="H714" s="391"/>
      <c r="I714" s="391"/>
      <c r="J714" s="391"/>
      <c r="K714" s="391"/>
    </row>
    <row r="715" spans="6:11" ht="30" customHeight="1" x14ac:dyDescent="0.25">
      <c r="F715" s="391"/>
      <c r="G715" s="391"/>
      <c r="H715" s="391"/>
      <c r="I715" s="391"/>
      <c r="J715" s="391"/>
      <c r="K715" s="391"/>
    </row>
    <row r="716" spans="6:11" ht="30" customHeight="1" x14ac:dyDescent="0.25">
      <c r="F716" s="391"/>
      <c r="G716" s="391"/>
      <c r="H716" s="391"/>
      <c r="I716" s="391"/>
      <c r="J716" s="391"/>
      <c r="K716" s="391"/>
    </row>
    <row r="717" spans="6:11" ht="30" customHeight="1" x14ac:dyDescent="0.25">
      <c r="F717" s="391"/>
      <c r="G717" s="391"/>
      <c r="H717" s="391"/>
      <c r="I717" s="391"/>
      <c r="J717" s="391"/>
      <c r="K717" s="391"/>
    </row>
    <row r="718" spans="6:11" ht="30" customHeight="1" x14ac:dyDescent="0.25">
      <c r="F718" s="391"/>
      <c r="G718" s="391"/>
      <c r="H718" s="391"/>
      <c r="I718" s="391"/>
      <c r="J718" s="391"/>
      <c r="K718" s="391"/>
    </row>
    <row r="719" spans="6:11" ht="30" customHeight="1" x14ac:dyDescent="0.25">
      <c r="F719" s="391"/>
      <c r="G719" s="391"/>
      <c r="H719" s="391"/>
      <c r="I719" s="391"/>
      <c r="J719" s="391"/>
      <c r="K719" s="391"/>
    </row>
    <row r="720" spans="6:11" ht="30" customHeight="1" x14ac:dyDescent="0.25">
      <c r="F720" s="391"/>
      <c r="G720" s="391"/>
      <c r="H720" s="391"/>
      <c r="I720" s="391"/>
      <c r="J720" s="391"/>
      <c r="K720" s="391"/>
    </row>
    <row r="721" spans="6:11" ht="30" customHeight="1" x14ac:dyDescent="0.25">
      <c r="F721" s="391"/>
      <c r="G721" s="391"/>
      <c r="H721" s="391"/>
      <c r="I721" s="391"/>
      <c r="J721" s="391"/>
      <c r="K721" s="391"/>
    </row>
    <row r="722" spans="6:11" ht="30" customHeight="1" x14ac:dyDescent="0.25">
      <c r="F722" s="391"/>
      <c r="G722" s="391"/>
      <c r="H722" s="391"/>
      <c r="I722" s="391"/>
      <c r="J722" s="391"/>
      <c r="K722" s="391"/>
    </row>
    <row r="723" spans="6:11" ht="30" customHeight="1" x14ac:dyDescent="0.25">
      <c r="F723" s="391"/>
      <c r="G723" s="391"/>
      <c r="H723" s="391"/>
      <c r="I723" s="391"/>
      <c r="J723" s="391"/>
      <c r="K723" s="391"/>
    </row>
    <row r="724" spans="6:11" ht="30" customHeight="1" x14ac:dyDescent="0.25">
      <c r="F724" s="391"/>
      <c r="G724" s="391"/>
      <c r="H724" s="391"/>
      <c r="I724" s="391"/>
      <c r="J724" s="391"/>
      <c r="K724" s="391"/>
    </row>
    <row r="725" spans="6:11" ht="30" customHeight="1" x14ac:dyDescent="0.25">
      <c r="F725" s="391"/>
      <c r="G725" s="391"/>
      <c r="H725" s="391"/>
      <c r="I725" s="391"/>
      <c r="J725" s="391"/>
      <c r="K725" s="391"/>
    </row>
    <row r="726" spans="6:11" ht="30" customHeight="1" x14ac:dyDescent="0.25">
      <c r="F726" s="391"/>
      <c r="G726" s="391"/>
      <c r="H726" s="391"/>
      <c r="I726" s="391"/>
      <c r="J726" s="391"/>
      <c r="K726" s="391"/>
    </row>
    <row r="727" spans="6:11" ht="30" customHeight="1" x14ac:dyDescent="0.25">
      <c r="F727" s="391"/>
      <c r="G727" s="391"/>
      <c r="H727" s="391"/>
      <c r="I727" s="391"/>
      <c r="J727" s="391"/>
      <c r="K727" s="391"/>
    </row>
    <row r="728" spans="6:11" ht="30" customHeight="1" x14ac:dyDescent="0.25">
      <c r="F728" s="391"/>
      <c r="G728" s="391"/>
      <c r="H728" s="391"/>
      <c r="I728" s="391"/>
      <c r="J728" s="391"/>
      <c r="K728" s="391"/>
    </row>
    <row r="729" spans="6:11" ht="30" customHeight="1" x14ac:dyDescent="0.25">
      <c r="F729" s="391"/>
      <c r="G729" s="391"/>
      <c r="H729" s="391"/>
      <c r="I729" s="391"/>
      <c r="J729" s="391"/>
      <c r="K729" s="391"/>
    </row>
    <row r="730" spans="6:11" ht="30" customHeight="1" x14ac:dyDescent="0.25">
      <c r="F730" s="391"/>
      <c r="G730" s="391"/>
      <c r="H730" s="391"/>
      <c r="I730" s="391"/>
      <c r="J730" s="391"/>
      <c r="K730" s="391"/>
    </row>
    <row r="731" spans="6:11" ht="30" customHeight="1" x14ac:dyDescent="0.25">
      <c r="F731" s="391"/>
      <c r="G731" s="391"/>
      <c r="H731" s="391"/>
      <c r="I731" s="391"/>
      <c r="J731" s="391"/>
      <c r="K731" s="391"/>
    </row>
    <row r="732" spans="6:11" ht="30" customHeight="1" x14ac:dyDescent="0.25">
      <c r="F732" s="391"/>
      <c r="G732" s="391"/>
      <c r="H732" s="391"/>
      <c r="I732" s="391"/>
      <c r="J732" s="391"/>
      <c r="K732" s="391"/>
    </row>
    <row r="733" spans="6:11" ht="30" customHeight="1" x14ac:dyDescent="0.25">
      <c r="F733" s="391"/>
      <c r="G733" s="391"/>
      <c r="H733" s="391"/>
      <c r="I733" s="391"/>
      <c r="J733" s="391"/>
      <c r="K733" s="391"/>
    </row>
    <row r="734" spans="6:11" ht="30" customHeight="1" x14ac:dyDescent="0.25">
      <c r="F734" s="391"/>
      <c r="G734" s="391"/>
      <c r="H734" s="391"/>
      <c r="I734" s="391"/>
      <c r="J734" s="391"/>
      <c r="K734" s="391"/>
    </row>
    <row r="735" spans="6:11" ht="30" customHeight="1" x14ac:dyDescent="0.25">
      <c r="F735" s="391"/>
      <c r="G735" s="391"/>
      <c r="H735" s="391"/>
      <c r="I735" s="391"/>
      <c r="J735" s="391"/>
      <c r="K735" s="391"/>
    </row>
    <row r="736" spans="6:11" ht="30" customHeight="1" x14ac:dyDescent="0.25">
      <c r="F736" s="391"/>
      <c r="G736" s="391"/>
      <c r="H736" s="391"/>
      <c r="I736" s="391"/>
      <c r="J736" s="391"/>
      <c r="K736" s="391"/>
    </row>
    <row r="737" spans="6:11" ht="30" customHeight="1" x14ac:dyDescent="0.25">
      <c r="F737" s="391"/>
      <c r="G737" s="391"/>
      <c r="H737" s="391"/>
      <c r="I737" s="391"/>
      <c r="J737" s="391"/>
      <c r="K737" s="391"/>
    </row>
    <row r="738" spans="6:11" ht="30" customHeight="1" x14ac:dyDescent="0.25">
      <c r="F738" s="391"/>
      <c r="G738" s="391"/>
      <c r="H738" s="391"/>
      <c r="I738" s="391"/>
      <c r="J738" s="391"/>
      <c r="K738" s="391"/>
    </row>
    <row r="739" spans="6:11" ht="30" customHeight="1" x14ac:dyDescent="0.25">
      <c r="F739" s="391"/>
      <c r="G739" s="391"/>
      <c r="H739" s="391"/>
      <c r="I739" s="391"/>
      <c r="J739" s="391"/>
      <c r="K739" s="391"/>
    </row>
    <row r="740" spans="6:11" ht="30" customHeight="1" x14ac:dyDescent="0.25">
      <c r="F740" s="391"/>
      <c r="G740" s="391"/>
      <c r="H740" s="391"/>
      <c r="I740" s="391"/>
      <c r="J740" s="391"/>
      <c r="K740" s="391"/>
    </row>
    <row r="741" spans="6:11" ht="30" customHeight="1" x14ac:dyDescent="0.25">
      <c r="F741" s="391"/>
      <c r="G741" s="391"/>
      <c r="H741" s="391"/>
      <c r="I741" s="391"/>
      <c r="J741" s="391"/>
      <c r="K741" s="391"/>
    </row>
    <row r="742" spans="6:11" ht="30" customHeight="1" x14ac:dyDescent="0.25">
      <c r="F742" s="391"/>
      <c r="G742" s="391"/>
      <c r="H742" s="391"/>
      <c r="I742" s="391"/>
      <c r="J742" s="391"/>
      <c r="K742" s="391"/>
    </row>
    <row r="743" spans="6:11" ht="30" customHeight="1" x14ac:dyDescent="0.25">
      <c r="F743" s="391"/>
      <c r="G743" s="391"/>
      <c r="H743" s="391"/>
      <c r="I743" s="391"/>
      <c r="J743" s="391"/>
      <c r="K743" s="391"/>
    </row>
    <row r="744" spans="6:11" ht="30" customHeight="1" x14ac:dyDescent="0.25">
      <c r="F744" s="391"/>
      <c r="G744" s="391"/>
      <c r="H744" s="391"/>
      <c r="I744" s="391"/>
      <c r="J744" s="391"/>
      <c r="K744" s="391"/>
    </row>
    <row r="745" spans="6:11" ht="30" customHeight="1" x14ac:dyDescent="0.25">
      <c r="F745" s="391"/>
      <c r="G745" s="391"/>
      <c r="H745" s="391"/>
      <c r="I745" s="391"/>
      <c r="J745" s="391"/>
      <c r="K745" s="391"/>
    </row>
    <row r="746" spans="6:11" ht="30" customHeight="1" x14ac:dyDescent="0.25">
      <c r="F746" s="391"/>
      <c r="G746" s="391"/>
      <c r="H746" s="391"/>
      <c r="I746" s="391"/>
      <c r="J746" s="391"/>
      <c r="K746" s="391"/>
    </row>
    <row r="747" spans="6:11" ht="30" customHeight="1" x14ac:dyDescent="0.25">
      <c r="F747" s="391"/>
      <c r="G747" s="391"/>
      <c r="H747" s="391"/>
      <c r="I747" s="391"/>
      <c r="J747" s="391"/>
      <c r="K747" s="391"/>
    </row>
    <row r="748" spans="6:11" ht="30" customHeight="1" x14ac:dyDescent="0.25">
      <c r="F748" s="391"/>
      <c r="G748" s="391"/>
      <c r="H748" s="391"/>
      <c r="I748" s="391"/>
      <c r="J748" s="391"/>
      <c r="K748" s="391"/>
    </row>
    <row r="749" spans="6:11" ht="30" customHeight="1" x14ac:dyDescent="0.25">
      <c r="F749" s="391"/>
      <c r="G749" s="391"/>
      <c r="H749" s="391"/>
      <c r="I749" s="391"/>
      <c r="J749" s="391"/>
      <c r="K749" s="391"/>
    </row>
    <row r="750" spans="6:11" ht="30" customHeight="1" x14ac:dyDescent="0.25">
      <c r="F750" s="391"/>
      <c r="G750" s="391"/>
      <c r="H750" s="391"/>
      <c r="I750" s="391"/>
      <c r="J750" s="391"/>
      <c r="K750" s="391"/>
    </row>
    <row r="751" spans="6:11" ht="30" customHeight="1" x14ac:dyDescent="0.25">
      <c r="F751" s="391"/>
      <c r="G751" s="391"/>
      <c r="H751" s="391"/>
      <c r="I751" s="391"/>
      <c r="J751" s="391"/>
      <c r="K751" s="391"/>
    </row>
    <row r="752" spans="6:11" ht="30" customHeight="1" x14ac:dyDescent="0.25">
      <c r="F752" s="391"/>
      <c r="G752" s="391"/>
      <c r="H752" s="391"/>
      <c r="I752" s="391"/>
      <c r="J752" s="391"/>
      <c r="K752" s="391"/>
    </row>
    <row r="753" spans="6:11" ht="30" customHeight="1" x14ac:dyDescent="0.25">
      <c r="F753" s="391"/>
      <c r="G753" s="391"/>
      <c r="H753" s="391"/>
      <c r="I753" s="391"/>
      <c r="J753" s="391"/>
      <c r="K753" s="391"/>
    </row>
    <row r="754" spans="6:11" ht="30" customHeight="1" x14ac:dyDescent="0.25">
      <c r="F754" s="391"/>
      <c r="G754" s="391"/>
      <c r="H754" s="391"/>
      <c r="I754" s="391"/>
      <c r="J754" s="391"/>
      <c r="K754" s="391"/>
    </row>
    <row r="755" spans="6:11" ht="30" customHeight="1" x14ac:dyDescent="0.25">
      <c r="F755" s="391"/>
      <c r="G755" s="391"/>
      <c r="H755" s="391"/>
      <c r="I755" s="391"/>
      <c r="J755" s="391"/>
      <c r="K755" s="391"/>
    </row>
    <row r="756" spans="6:11" ht="30" customHeight="1" x14ac:dyDescent="0.25">
      <c r="F756" s="391"/>
      <c r="G756" s="391"/>
      <c r="H756" s="391"/>
      <c r="I756" s="391"/>
      <c r="J756" s="391"/>
      <c r="K756" s="391"/>
    </row>
    <row r="757" spans="6:11" ht="30" customHeight="1" x14ac:dyDescent="0.25">
      <c r="F757" s="391"/>
      <c r="G757" s="391"/>
      <c r="H757" s="391"/>
      <c r="I757" s="391"/>
      <c r="J757" s="391"/>
      <c r="K757" s="391"/>
    </row>
    <row r="758" spans="6:11" ht="30" customHeight="1" x14ac:dyDescent="0.25">
      <c r="F758" s="391"/>
      <c r="G758" s="391"/>
      <c r="H758" s="391"/>
      <c r="I758" s="391"/>
      <c r="J758" s="391"/>
      <c r="K758" s="391"/>
    </row>
    <row r="759" spans="6:11" ht="30" customHeight="1" x14ac:dyDescent="0.25">
      <c r="F759" s="391"/>
      <c r="G759" s="391"/>
      <c r="H759" s="391"/>
      <c r="I759" s="391"/>
      <c r="J759" s="391"/>
      <c r="K759" s="391"/>
    </row>
    <row r="760" spans="6:11" ht="30" customHeight="1" x14ac:dyDescent="0.25">
      <c r="F760" s="391"/>
      <c r="G760" s="391"/>
      <c r="H760" s="391"/>
      <c r="I760" s="391"/>
      <c r="J760" s="391"/>
      <c r="K760" s="391"/>
    </row>
    <row r="761" spans="6:11" ht="30" customHeight="1" x14ac:dyDescent="0.25">
      <c r="F761" s="391"/>
      <c r="G761" s="391"/>
      <c r="H761" s="391"/>
      <c r="I761" s="391"/>
      <c r="J761" s="391"/>
      <c r="K761" s="391"/>
    </row>
    <row r="762" spans="6:11" ht="30" customHeight="1" x14ac:dyDescent="0.25">
      <c r="F762" s="391"/>
      <c r="G762" s="391"/>
      <c r="H762" s="391"/>
      <c r="I762" s="391"/>
      <c r="J762" s="391"/>
      <c r="K762" s="391"/>
    </row>
    <row r="763" spans="6:11" ht="30" customHeight="1" x14ac:dyDescent="0.25">
      <c r="F763" s="391"/>
      <c r="G763" s="391"/>
      <c r="H763" s="391"/>
      <c r="I763" s="391"/>
      <c r="J763" s="391"/>
      <c r="K763" s="391"/>
    </row>
    <row r="764" spans="6:11" ht="30" customHeight="1" x14ac:dyDescent="0.25">
      <c r="F764" s="391"/>
      <c r="G764" s="391"/>
      <c r="H764" s="391"/>
      <c r="I764" s="391"/>
      <c r="J764" s="391"/>
      <c r="K764" s="391"/>
    </row>
    <row r="765" spans="6:11" ht="30" customHeight="1" x14ac:dyDescent="0.25">
      <c r="F765" s="391"/>
      <c r="G765" s="391"/>
      <c r="H765" s="391"/>
      <c r="I765" s="391"/>
      <c r="J765" s="391"/>
      <c r="K765" s="391"/>
    </row>
    <row r="766" spans="6:11" ht="30" customHeight="1" x14ac:dyDescent="0.25">
      <c r="F766" s="391"/>
      <c r="G766" s="391"/>
      <c r="H766" s="391"/>
      <c r="I766" s="391"/>
      <c r="J766" s="391"/>
      <c r="K766" s="391"/>
    </row>
    <row r="767" spans="6:11" ht="30" customHeight="1" x14ac:dyDescent="0.25">
      <c r="F767" s="391"/>
      <c r="G767" s="391"/>
      <c r="H767" s="391"/>
      <c r="I767" s="391"/>
      <c r="J767" s="391"/>
      <c r="K767" s="391"/>
    </row>
    <row r="768" spans="6:11" ht="30" customHeight="1" x14ac:dyDescent="0.25">
      <c r="F768" s="391"/>
      <c r="G768" s="391"/>
      <c r="H768" s="391"/>
      <c r="I768" s="391"/>
      <c r="J768" s="391"/>
      <c r="K768" s="391"/>
    </row>
    <row r="769" spans="6:11" ht="30" customHeight="1" x14ac:dyDescent="0.25">
      <c r="F769" s="391"/>
      <c r="G769" s="391"/>
      <c r="H769" s="391"/>
      <c r="I769" s="391"/>
      <c r="J769" s="391"/>
      <c r="K769" s="391"/>
    </row>
    <row r="770" spans="6:11" ht="30" customHeight="1" x14ac:dyDescent="0.25">
      <c r="F770" s="391"/>
      <c r="G770" s="391"/>
      <c r="H770" s="391"/>
      <c r="I770" s="391"/>
      <c r="J770" s="391"/>
      <c r="K770" s="391"/>
    </row>
    <row r="771" spans="6:11" ht="30" customHeight="1" x14ac:dyDescent="0.25">
      <c r="F771" s="391"/>
      <c r="G771" s="391"/>
      <c r="H771" s="391"/>
      <c r="I771" s="391"/>
      <c r="J771" s="391"/>
      <c r="K771" s="391"/>
    </row>
    <row r="772" spans="6:11" ht="30" customHeight="1" x14ac:dyDescent="0.25">
      <c r="F772" s="391"/>
      <c r="G772" s="391"/>
      <c r="H772" s="391"/>
      <c r="I772" s="391"/>
      <c r="J772" s="391"/>
      <c r="K772" s="391"/>
    </row>
    <row r="773" spans="6:11" ht="30" customHeight="1" x14ac:dyDescent="0.25">
      <c r="F773" s="391"/>
      <c r="G773" s="391"/>
      <c r="H773" s="391"/>
      <c r="I773" s="391"/>
      <c r="J773" s="391"/>
      <c r="K773" s="391"/>
    </row>
    <row r="774" spans="6:11" ht="30" customHeight="1" x14ac:dyDescent="0.25">
      <c r="F774" s="391"/>
      <c r="G774" s="391"/>
      <c r="H774" s="391"/>
      <c r="I774" s="391"/>
      <c r="J774" s="391"/>
      <c r="K774" s="391"/>
    </row>
    <row r="775" spans="6:11" ht="30" customHeight="1" x14ac:dyDescent="0.25">
      <c r="F775" s="391"/>
      <c r="G775" s="391"/>
      <c r="H775" s="391"/>
      <c r="I775" s="391"/>
      <c r="J775" s="391"/>
      <c r="K775" s="391"/>
    </row>
    <row r="776" spans="6:11" ht="30" customHeight="1" x14ac:dyDescent="0.25">
      <c r="F776" s="391"/>
      <c r="G776" s="391"/>
      <c r="H776" s="391"/>
      <c r="I776" s="391"/>
      <c r="J776" s="391"/>
      <c r="K776" s="391"/>
    </row>
    <row r="777" spans="6:11" ht="30" customHeight="1" x14ac:dyDescent="0.25">
      <c r="F777" s="391"/>
      <c r="G777" s="391"/>
      <c r="H777" s="391"/>
      <c r="I777" s="391"/>
      <c r="J777" s="391"/>
      <c r="K777" s="391"/>
    </row>
    <row r="778" spans="6:11" ht="30" customHeight="1" x14ac:dyDescent="0.25">
      <c r="F778" s="391"/>
      <c r="G778" s="391"/>
      <c r="H778" s="391"/>
      <c r="I778" s="391"/>
      <c r="J778" s="391"/>
      <c r="K778" s="391"/>
    </row>
    <row r="779" spans="6:11" ht="30" customHeight="1" x14ac:dyDescent="0.25">
      <c r="F779" s="391"/>
      <c r="G779" s="391"/>
      <c r="H779" s="391"/>
      <c r="I779" s="391"/>
      <c r="J779" s="391"/>
      <c r="K779" s="391"/>
    </row>
    <row r="780" spans="6:11" ht="30" customHeight="1" x14ac:dyDescent="0.25">
      <c r="F780" s="391"/>
      <c r="G780" s="391"/>
      <c r="H780" s="391"/>
      <c r="I780" s="391"/>
      <c r="J780" s="391"/>
      <c r="K780" s="391"/>
    </row>
    <row r="781" spans="6:11" ht="30" customHeight="1" x14ac:dyDescent="0.25">
      <c r="F781" s="391"/>
      <c r="G781" s="391"/>
      <c r="H781" s="391"/>
      <c r="I781" s="391"/>
      <c r="J781" s="391"/>
      <c r="K781" s="391"/>
    </row>
    <row r="782" spans="6:11" ht="30" customHeight="1" x14ac:dyDescent="0.25">
      <c r="F782" s="391"/>
      <c r="G782" s="391"/>
      <c r="H782" s="391"/>
      <c r="I782" s="391"/>
      <c r="J782" s="391"/>
      <c r="K782" s="391"/>
    </row>
    <row r="783" spans="6:11" ht="30" customHeight="1" x14ac:dyDescent="0.25">
      <c r="F783" s="391"/>
      <c r="G783" s="391"/>
      <c r="H783" s="391"/>
      <c r="I783" s="391"/>
      <c r="J783" s="391"/>
      <c r="K783" s="391"/>
    </row>
    <row r="784" spans="6:11" ht="30" customHeight="1" x14ac:dyDescent="0.25">
      <c r="F784" s="391"/>
      <c r="G784" s="391"/>
      <c r="H784" s="391"/>
      <c r="I784" s="391"/>
      <c r="J784" s="391"/>
      <c r="K784" s="391"/>
    </row>
    <row r="785" spans="6:11" ht="30" customHeight="1" x14ac:dyDescent="0.25">
      <c r="F785" s="391"/>
      <c r="G785" s="391"/>
      <c r="H785" s="391"/>
      <c r="I785" s="391"/>
      <c r="J785" s="391"/>
      <c r="K785" s="391"/>
    </row>
    <row r="786" spans="6:11" ht="30" customHeight="1" x14ac:dyDescent="0.25">
      <c r="F786" s="391"/>
      <c r="G786" s="391"/>
      <c r="H786" s="391"/>
      <c r="I786" s="391"/>
      <c r="J786" s="391"/>
      <c r="K786" s="391"/>
    </row>
    <row r="787" spans="6:11" ht="30" customHeight="1" x14ac:dyDescent="0.25">
      <c r="F787" s="391"/>
      <c r="G787" s="391"/>
      <c r="H787" s="391"/>
      <c r="I787" s="391"/>
      <c r="J787" s="391"/>
      <c r="K787" s="391"/>
    </row>
    <row r="788" spans="6:11" ht="30" customHeight="1" x14ac:dyDescent="0.25">
      <c r="F788" s="391"/>
      <c r="G788" s="391"/>
      <c r="H788" s="391"/>
      <c r="I788" s="391"/>
      <c r="J788" s="391"/>
      <c r="K788" s="391"/>
    </row>
    <row r="789" spans="6:11" ht="30" customHeight="1" x14ac:dyDescent="0.25">
      <c r="F789" s="391"/>
      <c r="G789" s="391"/>
      <c r="H789" s="391"/>
      <c r="I789" s="391"/>
      <c r="J789" s="391"/>
      <c r="K789" s="391"/>
    </row>
    <row r="790" spans="6:11" ht="30" customHeight="1" x14ac:dyDescent="0.25">
      <c r="F790" s="391"/>
      <c r="G790" s="391"/>
      <c r="H790" s="391"/>
      <c r="I790" s="391"/>
      <c r="J790" s="391"/>
      <c r="K790" s="391"/>
    </row>
    <row r="791" spans="6:11" ht="30" customHeight="1" x14ac:dyDescent="0.25">
      <c r="F791" s="391"/>
      <c r="G791" s="391"/>
      <c r="H791" s="391"/>
      <c r="I791" s="391"/>
      <c r="J791" s="391"/>
      <c r="K791" s="391"/>
    </row>
    <row r="792" spans="6:11" ht="30" customHeight="1" x14ac:dyDescent="0.25">
      <c r="F792" s="391"/>
      <c r="G792" s="391"/>
      <c r="H792" s="391"/>
      <c r="I792" s="391"/>
      <c r="J792" s="391"/>
      <c r="K792" s="391"/>
    </row>
    <row r="793" spans="6:11" ht="30" customHeight="1" x14ac:dyDescent="0.25">
      <c r="F793" s="391"/>
      <c r="G793" s="391"/>
      <c r="H793" s="391"/>
      <c r="I793" s="391"/>
      <c r="J793" s="391"/>
      <c r="K793" s="391"/>
    </row>
    <row r="794" spans="6:11" ht="30" customHeight="1" x14ac:dyDescent="0.25">
      <c r="F794" s="391"/>
      <c r="G794" s="391"/>
      <c r="H794" s="391"/>
      <c r="I794" s="391"/>
      <c r="J794" s="391"/>
      <c r="K794" s="391"/>
    </row>
    <row r="795" spans="6:11" ht="30" customHeight="1" x14ac:dyDescent="0.25">
      <c r="F795" s="391"/>
      <c r="G795" s="391"/>
      <c r="H795" s="391"/>
      <c r="I795" s="391"/>
      <c r="J795" s="391"/>
      <c r="K795" s="391"/>
    </row>
    <row r="796" spans="6:11" ht="30" customHeight="1" x14ac:dyDescent="0.25">
      <c r="F796" s="391"/>
      <c r="G796" s="391"/>
      <c r="H796" s="391"/>
      <c r="I796" s="391"/>
      <c r="J796" s="391"/>
      <c r="K796" s="391"/>
    </row>
    <row r="797" spans="6:11" ht="30" customHeight="1" x14ac:dyDescent="0.25">
      <c r="F797" s="391"/>
      <c r="G797" s="391"/>
      <c r="H797" s="391"/>
      <c r="I797" s="391"/>
      <c r="J797" s="391"/>
      <c r="K797" s="391"/>
    </row>
    <row r="798" spans="6:11" ht="30" customHeight="1" x14ac:dyDescent="0.25">
      <c r="F798" s="391"/>
      <c r="G798" s="391"/>
      <c r="H798" s="391"/>
      <c r="I798" s="391"/>
      <c r="J798" s="391"/>
      <c r="K798" s="391"/>
    </row>
    <row r="799" spans="6:11" ht="30" customHeight="1" x14ac:dyDescent="0.25">
      <c r="F799" s="391"/>
      <c r="G799" s="391"/>
      <c r="H799" s="391"/>
      <c r="I799" s="391"/>
      <c r="J799" s="391"/>
      <c r="K799" s="391"/>
    </row>
    <row r="800" spans="6:11" ht="30" customHeight="1" x14ac:dyDescent="0.25">
      <c r="F800" s="391"/>
      <c r="G800" s="391"/>
      <c r="H800" s="391"/>
      <c r="I800" s="391"/>
      <c r="J800" s="391"/>
      <c r="K800" s="391"/>
    </row>
    <row r="801" spans="6:11" ht="30" customHeight="1" x14ac:dyDescent="0.25">
      <c r="F801" s="391"/>
      <c r="G801" s="391"/>
      <c r="H801" s="391"/>
      <c r="I801" s="391"/>
      <c r="J801" s="391"/>
      <c r="K801" s="391"/>
    </row>
    <row r="802" spans="6:11" ht="30" customHeight="1" x14ac:dyDescent="0.25">
      <c r="F802" s="391"/>
      <c r="G802" s="391"/>
      <c r="H802" s="391"/>
      <c r="I802" s="391"/>
      <c r="J802" s="391"/>
      <c r="K802" s="391"/>
    </row>
    <row r="803" spans="6:11" ht="30" customHeight="1" x14ac:dyDescent="0.25">
      <c r="F803" s="391"/>
      <c r="G803" s="391"/>
      <c r="H803" s="391"/>
      <c r="I803" s="391"/>
      <c r="J803" s="391"/>
      <c r="K803" s="391"/>
    </row>
    <row r="804" spans="6:11" ht="30" customHeight="1" x14ac:dyDescent="0.25">
      <c r="F804" s="391"/>
      <c r="G804" s="391"/>
      <c r="H804" s="391"/>
      <c r="I804" s="391"/>
      <c r="J804" s="391"/>
      <c r="K804" s="391"/>
    </row>
    <row r="805" spans="6:11" ht="30" customHeight="1" x14ac:dyDescent="0.25">
      <c r="F805" s="391"/>
      <c r="G805" s="391"/>
      <c r="H805" s="391"/>
      <c r="I805" s="391"/>
      <c r="J805" s="391"/>
      <c r="K805" s="391"/>
    </row>
    <row r="806" spans="6:11" ht="30" customHeight="1" x14ac:dyDescent="0.25">
      <c r="F806" s="391"/>
      <c r="G806" s="391"/>
      <c r="H806" s="391"/>
      <c r="I806" s="391"/>
      <c r="J806" s="391"/>
      <c r="K806" s="391"/>
    </row>
    <row r="807" spans="6:11" ht="30" customHeight="1" x14ac:dyDescent="0.25">
      <c r="F807" s="391"/>
      <c r="G807" s="391"/>
      <c r="H807" s="391"/>
      <c r="I807" s="391"/>
      <c r="J807" s="391"/>
      <c r="K807" s="391"/>
    </row>
    <row r="808" spans="6:11" ht="30" customHeight="1" x14ac:dyDescent="0.25">
      <c r="F808" s="391"/>
      <c r="G808" s="391"/>
      <c r="H808" s="391"/>
      <c r="I808" s="391"/>
      <c r="J808" s="391"/>
      <c r="K808" s="391"/>
    </row>
    <row r="809" spans="6:11" ht="30" customHeight="1" x14ac:dyDescent="0.25">
      <c r="F809" s="391"/>
      <c r="G809" s="391"/>
      <c r="H809" s="391"/>
      <c r="I809" s="391"/>
      <c r="J809" s="391"/>
      <c r="K809" s="391"/>
    </row>
    <row r="810" spans="6:11" ht="30" customHeight="1" x14ac:dyDescent="0.25">
      <c r="F810" s="391"/>
      <c r="G810" s="391"/>
      <c r="H810" s="391"/>
      <c r="I810" s="391"/>
      <c r="J810" s="391"/>
      <c r="K810" s="391"/>
    </row>
    <row r="811" spans="6:11" ht="30" customHeight="1" x14ac:dyDescent="0.25">
      <c r="F811" s="391"/>
      <c r="G811" s="391"/>
      <c r="H811" s="391"/>
      <c r="I811" s="391"/>
      <c r="J811" s="391"/>
      <c r="K811" s="391"/>
    </row>
    <row r="812" spans="6:11" ht="30" customHeight="1" x14ac:dyDescent="0.25">
      <c r="F812" s="391"/>
      <c r="G812" s="391"/>
      <c r="H812" s="391"/>
      <c r="I812" s="391"/>
      <c r="J812" s="391"/>
      <c r="K812" s="391"/>
    </row>
    <row r="813" spans="6:11" ht="30" customHeight="1" x14ac:dyDescent="0.25">
      <c r="F813" s="391"/>
      <c r="G813" s="391"/>
      <c r="H813" s="391"/>
      <c r="I813" s="391"/>
      <c r="J813" s="391"/>
      <c r="K813" s="391"/>
    </row>
    <row r="814" spans="6:11" ht="30" customHeight="1" x14ac:dyDescent="0.25">
      <c r="F814" s="391"/>
      <c r="G814" s="391"/>
      <c r="H814" s="391"/>
      <c r="I814" s="391"/>
      <c r="J814" s="391"/>
      <c r="K814" s="391"/>
    </row>
    <row r="815" spans="6:11" ht="30" customHeight="1" x14ac:dyDescent="0.25">
      <c r="F815" s="391"/>
      <c r="G815" s="391"/>
      <c r="H815" s="391"/>
      <c r="I815" s="391"/>
      <c r="J815" s="391"/>
      <c r="K815" s="391"/>
    </row>
    <row r="816" spans="6:11" ht="30" customHeight="1" x14ac:dyDescent="0.25">
      <c r="F816" s="391"/>
      <c r="G816" s="391"/>
      <c r="H816" s="391"/>
      <c r="I816" s="391"/>
      <c r="J816" s="391"/>
      <c r="K816" s="391"/>
    </row>
    <row r="817" spans="6:11" ht="30" customHeight="1" x14ac:dyDescent="0.25">
      <c r="F817" s="391"/>
      <c r="G817" s="391"/>
      <c r="H817" s="391"/>
      <c r="I817" s="391"/>
      <c r="J817" s="391"/>
      <c r="K817" s="391"/>
    </row>
    <row r="818" spans="6:11" ht="30" customHeight="1" x14ac:dyDescent="0.25">
      <c r="F818" s="391"/>
      <c r="G818" s="391"/>
      <c r="H818" s="391"/>
      <c r="I818" s="391"/>
      <c r="J818" s="391"/>
      <c r="K818" s="391"/>
    </row>
    <row r="819" spans="6:11" ht="30" customHeight="1" x14ac:dyDescent="0.25">
      <c r="F819" s="391"/>
      <c r="G819" s="391"/>
      <c r="H819" s="391"/>
      <c r="I819" s="391"/>
      <c r="J819" s="391"/>
      <c r="K819" s="391"/>
    </row>
    <row r="820" spans="6:11" ht="30" customHeight="1" x14ac:dyDescent="0.25">
      <c r="F820" s="391"/>
      <c r="G820" s="391"/>
      <c r="H820" s="391"/>
      <c r="I820" s="391"/>
      <c r="J820" s="391"/>
      <c r="K820" s="391"/>
    </row>
    <row r="821" spans="6:11" ht="30" customHeight="1" x14ac:dyDescent="0.25">
      <c r="F821" s="391"/>
      <c r="G821" s="391"/>
      <c r="H821" s="391"/>
      <c r="I821" s="391"/>
      <c r="J821" s="391"/>
      <c r="K821" s="391"/>
    </row>
    <row r="822" spans="6:11" ht="30" customHeight="1" x14ac:dyDescent="0.25">
      <c r="F822" s="391"/>
      <c r="G822" s="391"/>
      <c r="H822" s="391"/>
      <c r="I822" s="391"/>
      <c r="J822" s="391"/>
      <c r="K822" s="391"/>
    </row>
    <row r="823" spans="6:11" ht="30" customHeight="1" x14ac:dyDescent="0.25">
      <c r="F823" s="391"/>
      <c r="G823" s="391"/>
      <c r="H823" s="391"/>
      <c r="I823" s="391"/>
      <c r="J823" s="391"/>
      <c r="K823" s="391"/>
    </row>
    <row r="824" spans="6:11" ht="30" customHeight="1" x14ac:dyDescent="0.25">
      <c r="F824" s="391"/>
      <c r="G824" s="391"/>
      <c r="H824" s="391"/>
      <c r="I824" s="391"/>
      <c r="J824" s="391"/>
      <c r="K824" s="391"/>
    </row>
    <row r="825" spans="6:11" ht="30" customHeight="1" x14ac:dyDescent="0.25">
      <c r="F825" s="391"/>
      <c r="G825" s="391"/>
      <c r="H825" s="391"/>
      <c r="I825" s="391"/>
      <c r="J825" s="391"/>
      <c r="K825" s="391"/>
    </row>
    <row r="826" spans="6:11" ht="30" customHeight="1" x14ac:dyDescent="0.25">
      <c r="F826" s="391"/>
      <c r="G826" s="391"/>
      <c r="H826" s="391"/>
      <c r="I826" s="391"/>
      <c r="J826" s="391"/>
      <c r="K826" s="391"/>
    </row>
    <row r="827" spans="6:11" ht="30" customHeight="1" x14ac:dyDescent="0.25">
      <c r="F827" s="391"/>
      <c r="G827" s="391"/>
      <c r="H827" s="391"/>
      <c r="I827" s="391"/>
      <c r="J827" s="391"/>
      <c r="K827" s="391"/>
    </row>
    <row r="828" spans="6:11" ht="30" customHeight="1" x14ac:dyDescent="0.25">
      <c r="F828" s="391"/>
      <c r="G828" s="391"/>
      <c r="H828" s="391"/>
      <c r="I828" s="391"/>
      <c r="J828" s="391"/>
      <c r="K828" s="391"/>
    </row>
    <row r="829" spans="6:11" ht="30" customHeight="1" x14ac:dyDescent="0.25">
      <c r="F829" s="391"/>
      <c r="G829" s="391"/>
      <c r="H829" s="391"/>
      <c r="I829" s="391"/>
      <c r="J829" s="391"/>
      <c r="K829" s="391"/>
    </row>
    <row r="830" spans="6:11" ht="30" customHeight="1" x14ac:dyDescent="0.25">
      <c r="F830" s="391"/>
      <c r="G830" s="391"/>
      <c r="H830" s="391"/>
      <c r="I830" s="391"/>
      <c r="J830" s="391"/>
      <c r="K830" s="391"/>
    </row>
    <row r="831" spans="6:11" ht="30" customHeight="1" x14ac:dyDescent="0.25">
      <c r="F831" s="391"/>
      <c r="G831" s="391"/>
      <c r="H831" s="391"/>
      <c r="I831" s="391"/>
      <c r="J831" s="391"/>
      <c r="K831" s="391"/>
    </row>
    <row r="832" spans="6:11" ht="30" customHeight="1" x14ac:dyDescent="0.25">
      <c r="F832" s="391"/>
      <c r="G832" s="391"/>
      <c r="H832" s="391"/>
      <c r="I832" s="391"/>
      <c r="J832" s="391"/>
      <c r="K832" s="391"/>
    </row>
    <row r="833" spans="6:11" ht="30" customHeight="1" x14ac:dyDescent="0.25">
      <c r="F833" s="391"/>
      <c r="G833" s="391"/>
      <c r="H833" s="391"/>
      <c r="I833" s="391"/>
      <c r="J833" s="391"/>
      <c r="K833" s="391"/>
    </row>
    <row r="834" spans="6:11" ht="30" customHeight="1" x14ac:dyDescent="0.25">
      <c r="F834" s="391"/>
      <c r="G834" s="391"/>
      <c r="H834" s="391"/>
      <c r="I834" s="391"/>
      <c r="J834" s="391"/>
      <c r="K834" s="391"/>
    </row>
    <row r="835" spans="6:11" ht="30" customHeight="1" x14ac:dyDescent="0.25">
      <c r="F835" s="391"/>
      <c r="G835" s="391"/>
      <c r="H835" s="391"/>
      <c r="I835" s="391"/>
      <c r="J835" s="391"/>
      <c r="K835" s="391"/>
    </row>
    <row r="836" spans="6:11" ht="30" customHeight="1" x14ac:dyDescent="0.25">
      <c r="F836" s="391"/>
      <c r="G836" s="391"/>
      <c r="H836" s="391"/>
      <c r="I836" s="391"/>
      <c r="J836" s="391"/>
      <c r="K836" s="391"/>
    </row>
    <row r="837" spans="6:11" ht="30" customHeight="1" x14ac:dyDescent="0.25">
      <c r="F837" s="391"/>
      <c r="G837" s="391"/>
      <c r="H837" s="391"/>
      <c r="I837" s="391"/>
      <c r="J837" s="391"/>
      <c r="K837" s="391"/>
    </row>
    <row r="838" spans="6:11" ht="30" customHeight="1" x14ac:dyDescent="0.25">
      <c r="F838" s="391"/>
      <c r="G838" s="391"/>
      <c r="H838" s="391"/>
      <c r="I838" s="391"/>
      <c r="J838" s="391"/>
      <c r="K838" s="391"/>
    </row>
    <row r="839" spans="6:11" ht="30" customHeight="1" x14ac:dyDescent="0.25">
      <c r="F839" s="391"/>
      <c r="G839" s="391"/>
      <c r="H839" s="391"/>
      <c r="I839" s="391"/>
      <c r="J839" s="391"/>
      <c r="K839" s="391"/>
    </row>
    <row r="840" spans="6:11" ht="30" customHeight="1" x14ac:dyDescent="0.25">
      <c r="F840" s="391"/>
      <c r="G840" s="391"/>
      <c r="H840" s="391"/>
      <c r="I840" s="391"/>
      <c r="J840" s="391"/>
      <c r="K840" s="391"/>
    </row>
    <row r="841" spans="6:11" ht="30" customHeight="1" x14ac:dyDescent="0.25">
      <c r="F841" s="391"/>
      <c r="G841" s="391"/>
      <c r="H841" s="391"/>
      <c r="I841" s="391"/>
      <c r="J841" s="391"/>
      <c r="K841" s="391"/>
    </row>
    <row r="842" spans="6:11" ht="30" customHeight="1" x14ac:dyDescent="0.25">
      <c r="F842" s="391"/>
      <c r="G842" s="391"/>
      <c r="H842" s="391"/>
      <c r="I842" s="391"/>
      <c r="J842" s="391"/>
      <c r="K842" s="391"/>
    </row>
    <row r="843" spans="6:11" ht="30" customHeight="1" x14ac:dyDescent="0.25">
      <c r="F843" s="391"/>
      <c r="G843" s="391"/>
      <c r="H843" s="391"/>
      <c r="I843" s="391"/>
      <c r="J843" s="391"/>
      <c r="K843" s="391"/>
    </row>
    <row r="844" spans="6:11" ht="30" customHeight="1" x14ac:dyDescent="0.25">
      <c r="F844" s="391"/>
      <c r="G844" s="391"/>
      <c r="H844" s="391"/>
      <c r="I844" s="391"/>
      <c r="J844" s="391"/>
      <c r="K844" s="391"/>
    </row>
    <row r="845" spans="6:11" ht="30" customHeight="1" x14ac:dyDescent="0.25">
      <c r="F845" s="391"/>
      <c r="G845" s="391"/>
      <c r="H845" s="391"/>
      <c r="I845" s="391"/>
      <c r="J845" s="391"/>
      <c r="K845" s="391"/>
    </row>
    <row r="846" spans="6:11" ht="30" customHeight="1" x14ac:dyDescent="0.25">
      <c r="F846" s="391"/>
      <c r="G846" s="391"/>
      <c r="H846" s="391"/>
      <c r="I846" s="391"/>
      <c r="J846" s="391"/>
      <c r="K846" s="391"/>
    </row>
    <row r="847" spans="6:11" ht="30" customHeight="1" x14ac:dyDescent="0.25">
      <c r="F847" s="391"/>
      <c r="G847" s="391"/>
      <c r="H847" s="391"/>
      <c r="I847" s="391"/>
      <c r="J847" s="391"/>
      <c r="K847" s="391"/>
    </row>
    <row r="848" spans="6:11" ht="30" customHeight="1" x14ac:dyDescent="0.25">
      <c r="F848" s="391"/>
      <c r="G848" s="391"/>
      <c r="H848" s="391"/>
      <c r="I848" s="391"/>
      <c r="J848" s="391"/>
      <c r="K848" s="391"/>
    </row>
    <row r="849" spans="6:11" ht="30" customHeight="1" x14ac:dyDescent="0.25">
      <c r="F849" s="391"/>
      <c r="G849" s="391"/>
      <c r="H849" s="391"/>
      <c r="I849" s="391"/>
      <c r="J849" s="391"/>
      <c r="K849" s="391"/>
    </row>
    <row r="850" spans="6:11" ht="30" customHeight="1" x14ac:dyDescent="0.25">
      <c r="F850" s="391"/>
      <c r="G850" s="391"/>
      <c r="H850" s="391"/>
      <c r="I850" s="391"/>
      <c r="J850" s="391"/>
      <c r="K850" s="391"/>
    </row>
    <row r="851" spans="6:11" ht="30" customHeight="1" x14ac:dyDescent="0.25">
      <c r="F851" s="391"/>
      <c r="G851" s="391"/>
      <c r="H851" s="391"/>
      <c r="I851" s="391"/>
      <c r="J851" s="391"/>
      <c r="K851" s="391"/>
    </row>
    <row r="852" spans="6:11" ht="30" customHeight="1" x14ac:dyDescent="0.25">
      <c r="F852" s="391"/>
      <c r="G852" s="391"/>
      <c r="H852" s="391"/>
      <c r="I852" s="391"/>
      <c r="J852" s="391"/>
      <c r="K852" s="391"/>
    </row>
    <row r="853" spans="6:11" ht="30" customHeight="1" x14ac:dyDescent="0.25">
      <c r="F853" s="391"/>
      <c r="G853" s="391"/>
      <c r="H853" s="391"/>
      <c r="I853" s="391"/>
      <c r="J853" s="391"/>
      <c r="K853" s="391"/>
    </row>
    <row r="854" spans="6:11" ht="30" customHeight="1" x14ac:dyDescent="0.25">
      <c r="F854" s="391"/>
      <c r="G854" s="391"/>
      <c r="H854" s="391"/>
      <c r="I854" s="391"/>
      <c r="J854" s="391"/>
      <c r="K854" s="391"/>
    </row>
    <row r="855" spans="6:11" ht="30" customHeight="1" x14ac:dyDescent="0.25">
      <c r="F855" s="391"/>
      <c r="G855" s="391"/>
      <c r="H855" s="391"/>
      <c r="I855" s="391"/>
      <c r="J855" s="391"/>
      <c r="K855" s="391"/>
    </row>
    <row r="856" spans="6:11" ht="30" customHeight="1" x14ac:dyDescent="0.25">
      <c r="F856" s="391"/>
      <c r="G856" s="391"/>
      <c r="H856" s="391"/>
      <c r="I856" s="391"/>
      <c r="J856" s="391"/>
      <c r="K856" s="391"/>
    </row>
    <row r="857" spans="6:11" ht="30" customHeight="1" x14ac:dyDescent="0.25">
      <c r="F857" s="391"/>
      <c r="G857" s="391"/>
      <c r="H857" s="391"/>
      <c r="I857" s="391"/>
      <c r="J857" s="391"/>
      <c r="K857" s="391"/>
    </row>
    <row r="858" spans="6:11" ht="30" customHeight="1" x14ac:dyDescent="0.25">
      <c r="F858" s="391"/>
      <c r="G858" s="391"/>
      <c r="H858" s="391"/>
      <c r="I858" s="391"/>
      <c r="J858" s="391"/>
      <c r="K858" s="391"/>
    </row>
    <row r="859" spans="6:11" ht="30" customHeight="1" x14ac:dyDescent="0.25">
      <c r="F859" s="391"/>
      <c r="G859" s="391"/>
      <c r="H859" s="391"/>
      <c r="I859" s="391"/>
      <c r="J859" s="391"/>
      <c r="K859" s="391"/>
    </row>
    <row r="860" spans="6:11" ht="30" customHeight="1" x14ac:dyDescent="0.25">
      <c r="F860" s="391"/>
      <c r="G860" s="391"/>
      <c r="H860" s="391"/>
      <c r="I860" s="391"/>
      <c r="J860" s="391"/>
      <c r="K860" s="391"/>
    </row>
    <row r="861" spans="6:11" ht="30" customHeight="1" x14ac:dyDescent="0.25">
      <c r="F861" s="391"/>
      <c r="G861" s="391"/>
      <c r="H861" s="391"/>
      <c r="I861" s="391"/>
      <c r="J861" s="391"/>
      <c r="K861" s="391"/>
    </row>
    <row r="862" spans="6:11" ht="30" customHeight="1" x14ac:dyDescent="0.25">
      <c r="F862" s="391"/>
      <c r="G862" s="391"/>
      <c r="H862" s="391"/>
      <c r="I862" s="391"/>
      <c r="J862" s="391"/>
      <c r="K862" s="391"/>
    </row>
    <row r="863" spans="6:11" ht="30" customHeight="1" x14ac:dyDescent="0.25">
      <c r="F863" s="391"/>
      <c r="G863" s="391"/>
      <c r="H863" s="391"/>
      <c r="I863" s="391"/>
      <c r="J863" s="391"/>
      <c r="K863" s="391"/>
    </row>
    <row r="864" spans="6:11" ht="30" customHeight="1" x14ac:dyDescent="0.25">
      <c r="F864" s="391"/>
      <c r="G864" s="391"/>
      <c r="H864" s="391"/>
      <c r="I864" s="391"/>
      <c r="J864" s="391"/>
      <c r="K864" s="391"/>
    </row>
    <row r="865" spans="6:11" ht="30" customHeight="1" x14ac:dyDescent="0.25">
      <c r="F865" s="391"/>
      <c r="G865" s="391"/>
      <c r="H865" s="391"/>
      <c r="I865" s="391"/>
      <c r="J865" s="391"/>
      <c r="K865" s="391"/>
    </row>
    <row r="866" spans="6:11" ht="30" customHeight="1" x14ac:dyDescent="0.25">
      <c r="F866" s="391"/>
      <c r="G866" s="391"/>
      <c r="H866" s="391"/>
      <c r="I866" s="391"/>
      <c r="J866" s="391"/>
      <c r="K866" s="391"/>
    </row>
    <row r="867" spans="6:11" ht="30" customHeight="1" x14ac:dyDescent="0.25">
      <c r="F867" s="391"/>
      <c r="G867" s="391"/>
      <c r="H867" s="391"/>
      <c r="I867" s="391"/>
      <c r="J867" s="391"/>
      <c r="K867" s="391"/>
    </row>
    <row r="868" spans="6:11" ht="30" customHeight="1" x14ac:dyDescent="0.25">
      <c r="F868" s="391"/>
      <c r="G868" s="391"/>
      <c r="H868" s="391"/>
      <c r="I868" s="391"/>
      <c r="J868" s="391"/>
      <c r="K868" s="391"/>
    </row>
    <row r="869" spans="6:11" ht="30" customHeight="1" x14ac:dyDescent="0.25">
      <c r="F869" s="391"/>
      <c r="G869" s="391"/>
      <c r="H869" s="391"/>
      <c r="I869" s="391"/>
      <c r="J869" s="391"/>
      <c r="K869" s="391"/>
    </row>
    <row r="870" spans="6:11" ht="30" customHeight="1" x14ac:dyDescent="0.25">
      <c r="F870" s="391"/>
      <c r="G870" s="391"/>
      <c r="H870" s="391"/>
      <c r="I870" s="391"/>
      <c r="J870" s="391"/>
      <c r="K870" s="391"/>
    </row>
    <row r="871" spans="6:11" ht="30" customHeight="1" x14ac:dyDescent="0.25">
      <c r="F871" s="391"/>
      <c r="G871" s="391"/>
      <c r="H871" s="391"/>
      <c r="I871" s="391"/>
      <c r="J871" s="391"/>
      <c r="K871" s="391"/>
    </row>
    <row r="872" spans="6:11" ht="30" customHeight="1" x14ac:dyDescent="0.25">
      <c r="F872" s="391"/>
      <c r="G872" s="391"/>
      <c r="H872" s="391"/>
      <c r="I872" s="391"/>
      <c r="J872" s="391"/>
      <c r="K872" s="391"/>
    </row>
    <row r="873" spans="6:11" ht="30" customHeight="1" x14ac:dyDescent="0.25">
      <c r="F873" s="391"/>
      <c r="G873" s="391"/>
      <c r="H873" s="391"/>
      <c r="I873" s="391"/>
      <c r="J873" s="391"/>
      <c r="K873" s="391"/>
    </row>
    <row r="874" spans="6:11" ht="30" customHeight="1" x14ac:dyDescent="0.25">
      <c r="F874" s="391"/>
      <c r="G874" s="391"/>
      <c r="H874" s="391"/>
      <c r="I874" s="391"/>
      <c r="J874" s="391"/>
      <c r="K874" s="391"/>
    </row>
    <row r="875" spans="6:11" ht="30" customHeight="1" x14ac:dyDescent="0.25">
      <c r="F875" s="391"/>
      <c r="G875" s="391"/>
      <c r="H875" s="391"/>
      <c r="I875" s="391"/>
      <c r="J875" s="391"/>
      <c r="K875" s="391"/>
    </row>
    <row r="876" spans="6:11" ht="30" customHeight="1" x14ac:dyDescent="0.25">
      <c r="F876" s="391"/>
      <c r="G876" s="391"/>
      <c r="H876" s="391"/>
      <c r="I876" s="391"/>
      <c r="J876" s="391"/>
      <c r="K876" s="391"/>
    </row>
    <row r="877" spans="6:11" ht="30" customHeight="1" x14ac:dyDescent="0.25">
      <c r="F877" s="391"/>
      <c r="G877" s="391"/>
      <c r="H877" s="391"/>
      <c r="I877" s="391"/>
      <c r="J877" s="391"/>
      <c r="K877" s="391"/>
    </row>
    <row r="878" spans="6:11" ht="30" customHeight="1" x14ac:dyDescent="0.25">
      <c r="F878" s="391"/>
      <c r="G878" s="391"/>
      <c r="H878" s="391"/>
      <c r="I878" s="391"/>
      <c r="J878" s="391"/>
      <c r="K878" s="391"/>
    </row>
    <row r="879" spans="6:11" ht="30" customHeight="1" x14ac:dyDescent="0.25">
      <c r="F879" s="391"/>
      <c r="G879" s="391"/>
      <c r="H879" s="391"/>
      <c r="I879" s="391"/>
      <c r="J879" s="391"/>
      <c r="K879" s="391"/>
    </row>
    <row r="880" spans="6:11" ht="30" customHeight="1" x14ac:dyDescent="0.25">
      <c r="F880" s="391"/>
      <c r="G880" s="391"/>
      <c r="H880" s="391"/>
      <c r="I880" s="391"/>
      <c r="J880" s="391"/>
      <c r="K880" s="391"/>
    </row>
    <row r="881" spans="6:11" ht="30" customHeight="1" x14ac:dyDescent="0.25">
      <c r="F881" s="391"/>
      <c r="G881" s="391"/>
      <c r="H881" s="391"/>
      <c r="I881" s="391"/>
      <c r="J881" s="391"/>
      <c r="K881" s="391"/>
    </row>
    <row r="882" spans="6:11" ht="30" customHeight="1" x14ac:dyDescent="0.25">
      <c r="F882" s="391"/>
      <c r="G882" s="391"/>
      <c r="H882" s="391"/>
      <c r="I882" s="391"/>
      <c r="J882" s="391"/>
      <c r="K882" s="391"/>
    </row>
    <row r="883" spans="6:11" ht="30" customHeight="1" x14ac:dyDescent="0.25">
      <c r="F883" s="391"/>
      <c r="G883" s="391"/>
      <c r="H883" s="391"/>
      <c r="I883" s="391"/>
      <c r="J883" s="391"/>
      <c r="K883" s="391"/>
    </row>
    <row r="884" spans="6:11" ht="30" customHeight="1" x14ac:dyDescent="0.25">
      <c r="F884" s="391"/>
      <c r="G884" s="391"/>
      <c r="H884" s="391"/>
      <c r="I884" s="391"/>
      <c r="J884" s="391"/>
      <c r="K884" s="391"/>
    </row>
    <row r="885" spans="6:11" ht="30" customHeight="1" x14ac:dyDescent="0.25">
      <c r="F885" s="391"/>
      <c r="G885" s="391"/>
      <c r="H885" s="391"/>
      <c r="I885" s="391"/>
      <c r="J885" s="391"/>
      <c r="K885" s="391"/>
    </row>
    <row r="886" spans="6:11" ht="30" customHeight="1" x14ac:dyDescent="0.25">
      <c r="F886" s="391"/>
      <c r="G886" s="391"/>
      <c r="H886" s="391"/>
      <c r="I886" s="391"/>
      <c r="J886" s="391"/>
      <c r="K886" s="391"/>
    </row>
    <row r="887" spans="6:11" ht="30" customHeight="1" x14ac:dyDescent="0.25">
      <c r="F887" s="391"/>
      <c r="G887" s="391"/>
      <c r="H887" s="391"/>
      <c r="I887" s="391"/>
      <c r="J887" s="391"/>
      <c r="K887" s="391"/>
    </row>
    <row r="888" spans="6:11" ht="30" customHeight="1" x14ac:dyDescent="0.25">
      <c r="F888" s="391"/>
      <c r="G888" s="391"/>
      <c r="H888" s="391"/>
      <c r="I888" s="391"/>
      <c r="J888" s="391"/>
      <c r="K888" s="391"/>
    </row>
    <row r="889" spans="6:11" ht="30" customHeight="1" x14ac:dyDescent="0.25">
      <c r="F889" s="391"/>
      <c r="G889" s="391"/>
      <c r="H889" s="391"/>
      <c r="I889" s="391"/>
      <c r="J889" s="391"/>
      <c r="K889" s="391"/>
    </row>
    <row r="890" spans="6:11" ht="30" customHeight="1" x14ac:dyDescent="0.25">
      <c r="F890" s="391"/>
      <c r="G890" s="391"/>
      <c r="H890" s="391"/>
      <c r="I890" s="391"/>
      <c r="J890" s="391"/>
      <c r="K890" s="391"/>
    </row>
    <row r="891" spans="6:11" ht="30" customHeight="1" x14ac:dyDescent="0.25">
      <c r="F891" s="391"/>
      <c r="G891" s="391"/>
      <c r="H891" s="391"/>
      <c r="I891" s="391"/>
      <c r="J891" s="391"/>
      <c r="K891" s="391"/>
    </row>
    <row r="892" spans="6:11" ht="30" customHeight="1" x14ac:dyDescent="0.25">
      <c r="F892" s="391"/>
      <c r="G892" s="391"/>
      <c r="H892" s="391"/>
      <c r="I892" s="391"/>
      <c r="J892" s="391"/>
      <c r="K892" s="391"/>
    </row>
    <row r="893" spans="6:11" ht="30" customHeight="1" x14ac:dyDescent="0.25">
      <c r="F893" s="391"/>
      <c r="G893" s="391"/>
      <c r="H893" s="391"/>
      <c r="I893" s="391"/>
      <c r="J893" s="391"/>
      <c r="K893" s="391"/>
    </row>
    <row r="894" spans="6:11" ht="30" customHeight="1" x14ac:dyDescent="0.25">
      <c r="F894" s="391"/>
      <c r="G894" s="391"/>
      <c r="H894" s="391"/>
      <c r="I894" s="391"/>
      <c r="J894" s="391"/>
      <c r="K894" s="391"/>
    </row>
    <row r="895" spans="6:11" ht="30" customHeight="1" x14ac:dyDescent="0.25">
      <c r="F895" s="391"/>
      <c r="G895" s="391"/>
      <c r="H895" s="391"/>
      <c r="I895" s="391"/>
      <c r="J895" s="391"/>
      <c r="K895" s="391"/>
    </row>
    <row r="896" spans="6:11" ht="30" customHeight="1" x14ac:dyDescent="0.25">
      <c r="F896" s="391"/>
      <c r="G896" s="391"/>
      <c r="H896" s="391"/>
      <c r="I896" s="391"/>
      <c r="J896" s="391"/>
      <c r="K896" s="391"/>
    </row>
    <row r="897" spans="6:11" ht="30" customHeight="1" x14ac:dyDescent="0.25">
      <c r="F897" s="391"/>
      <c r="G897" s="391"/>
      <c r="H897" s="391"/>
      <c r="I897" s="391"/>
      <c r="J897" s="391"/>
      <c r="K897" s="391"/>
    </row>
    <row r="898" spans="6:11" ht="30" customHeight="1" x14ac:dyDescent="0.25">
      <c r="F898" s="391"/>
      <c r="G898" s="391"/>
      <c r="H898" s="391"/>
      <c r="I898" s="391"/>
      <c r="J898" s="391"/>
      <c r="K898" s="391"/>
    </row>
    <row r="899" spans="6:11" ht="30" customHeight="1" x14ac:dyDescent="0.25">
      <c r="F899" s="391"/>
      <c r="G899" s="391"/>
      <c r="H899" s="391"/>
      <c r="I899" s="391"/>
      <c r="J899" s="391"/>
      <c r="K899" s="391"/>
    </row>
    <row r="900" spans="6:11" ht="30" customHeight="1" x14ac:dyDescent="0.25">
      <c r="F900" s="391"/>
      <c r="G900" s="391"/>
      <c r="H900" s="391"/>
      <c r="I900" s="391"/>
      <c r="J900" s="391"/>
      <c r="K900" s="391"/>
    </row>
    <row r="901" spans="6:11" ht="30" customHeight="1" x14ac:dyDescent="0.25">
      <c r="F901" s="391"/>
      <c r="G901" s="391"/>
      <c r="H901" s="391"/>
      <c r="I901" s="391"/>
      <c r="J901" s="391"/>
      <c r="K901" s="391"/>
    </row>
    <row r="902" spans="6:11" ht="30" customHeight="1" x14ac:dyDescent="0.25">
      <c r="F902" s="391"/>
      <c r="G902" s="391"/>
      <c r="H902" s="391"/>
      <c r="I902" s="391"/>
      <c r="J902" s="391"/>
      <c r="K902" s="391"/>
    </row>
    <row r="903" spans="6:11" ht="30" customHeight="1" x14ac:dyDescent="0.25">
      <c r="F903" s="391"/>
      <c r="G903" s="391"/>
      <c r="H903" s="391"/>
      <c r="I903" s="391"/>
      <c r="J903" s="391"/>
      <c r="K903" s="391"/>
    </row>
    <row r="904" spans="6:11" ht="30" customHeight="1" x14ac:dyDescent="0.25">
      <c r="F904" s="391"/>
      <c r="G904" s="391"/>
      <c r="H904" s="391"/>
      <c r="I904" s="391"/>
      <c r="J904" s="391"/>
      <c r="K904" s="391"/>
    </row>
    <row r="905" spans="6:11" ht="30" customHeight="1" x14ac:dyDescent="0.25">
      <c r="F905" s="391"/>
      <c r="G905" s="391"/>
      <c r="H905" s="391"/>
      <c r="I905" s="391"/>
      <c r="J905" s="391"/>
      <c r="K905" s="391"/>
    </row>
    <row r="906" spans="6:11" ht="30" customHeight="1" x14ac:dyDescent="0.25">
      <c r="F906" s="391"/>
      <c r="G906" s="391"/>
      <c r="H906" s="391"/>
      <c r="I906" s="391"/>
      <c r="J906" s="391"/>
      <c r="K906" s="391"/>
    </row>
    <row r="907" spans="6:11" ht="30" customHeight="1" x14ac:dyDescent="0.25">
      <c r="F907" s="391"/>
      <c r="G907" s="391"/>
      <c r="H907" s="391"/>
      <c r="I907" s="391"/>
      <c r="J907" s="391"/>
      <c r="K907" s="391"/>
    </row>
    <row r="908" spans="6:11" ht="30" customHeight="1" x14ac:dyDescent="0.25">
      <c r="F908" s="391"/>
      <c r="G908" s="391"/>
      <c r="H908" s="391"/>
      <c r="I908" s="391"/>
      <c r="J908" s="391"/>
      <c r="K908" s="391"/>
    </row>
    <row r="909" spans="6:11" ht="30" customHeight="1" x14ac:dyDescent="0.25">
      <c r="F909" s="391"/>
      <c r="G909" s="391"/>
      <c r="H909" s="391"/>
      <c r="I909" s="391"/>
      <c r="J909" s="391"/>
      <c r="K909" s="391"/>
    </row>
    <row r="910" spans="6:11" ht="30" customHeight="1" x14ac:dyDescent="0.25">
      <c r="F910" s="391"/>
      <c r="G910" s="391"/>
      <c r="H910" s="391"/>
      <c r="I910" s="391"/>
      <c r="J910" s="391"/>
      <c r="K910" s="391"/>
    </row>
    <row r="911" spans="6:11" ht="30" customHeight="1" x14ac:dyDescent="0.25">
      <c r="F911" s="391"/>
      <c r="G911" s="391"/>
      <c r="H911" s="391"/>
      <c r="I911" s="391"/>
      <c r="J911" s="391"/>
      <c r="K911" s="391"/>
    </row>
    <row r="912" spans="6:11" ht="30" customHeight="1" x14ac:dyDescent="0.25">
      <c r="F912" s="391"/>
      <c r="G912" s="391"/>
      <c r="H912" s="391"/>
      <c r="I912" s="391"/>
      <c r="J912" s="391"/>
      <c r="K912" s="391"/>
    </row>
    <row r="913" spans="6:11" ht="30" customHeight="1" x14ac:dyDescent="0.25">
      <c r="F913" s="391"/>
      <c r="G913" s="391"/>
      <c r="H913" s="391"/>
      <c r="I913" s="391"/>
      <c r="J913" s="391"/>
      <c r="K913" s="391"/>
    </row>
    <row r="914" spans="6:11" ht="30" customHeight="1" x14ac:dyDescent="0.25">
      <c r="F914" s="391"/>
      <c r="G914" s="391"/>
      <c r="H914" s="391"/>
      <c r="I914" s="391"/>
      <c r="J914" s="391"/>
      <c r="K914" s="391"/>
    </row>
    <row r="915" spans="6:11" ht="30" customHeight="1" x14ac:dyDescent="0.25">
      <c r="F915" s="391"/>
      <c r="G915" s="391"/>
      <c r="H915" s="391"/>
      <c r="I915" s="391"/>
      <c r="J915" s="391"/>
      <c r="K915" s="391"/>
    </row>
    <row r="916" spans="6:11" ht="30" customHeight="1" x14ac:dyDescent="0.25">
      <c r="F916" s="391"/>
      <c r="G916" s="391"/>
      <c r="H916" s="391"/>
      <c r="I916" s="391"/>
      <c r="J916" s="391"/>
      <c r="K916" s="391"/>
    </row>
    <row r="917" spans="6:11" ht="30" customHeight="1" x14ac:dyDescent="0.25">
      <c r="F917" s="391"/>
      <c r="G917" s="391"/>
      <c r="H917" s="391"/>
      <c r="I917" s="391"/>
      <c r="J917" s="391"/>
      <c r="K917" s="391"/>
    </row>
    <row r="918" spans="6:11" ht="30" customHeight="1" x14ac:dyDescent="0.25">
      <c r="F918" s="391"/>
      <c r="G918" s="391"/>
      <c r="H918" s="391"/>
      <c r="I918" s="391"/>
      <c r="J918" s="391"/>
      <c r="K918" s="391"/>
    </row>
    <row r="919" spans="6:11" ht="30" customHeight="1" x14ac:dyDescent="0.25">
      <c r="F919" s="391"/>
      <c r="G919" s="391"/>
      <c r="H919" s="391"/>
      <c r="I919" s="391"/>
      <c r="J919" s="391"/>
      <c r="K919" s="391"/>
    </row>
    <row r="920" spans="6:11" ht="30" customHeight="1" x14ac:dyDescent="0.25">
      <c r="F920" s="391"/>
      <c r="G920" s="391"/>
      <c r="H920" s="391"/>
      <c r="I920" s="391"/>
      <c r="J920" s="391"/>
      <c r="K920" s="391"/>
    </row>
    <row r="921" spans="6:11" ht="30" customHeight="1" x14ac:dyDescent="0.25">
      <c r="F921" s="391"/>
      <c r="G921" s="391"/>
      <c r="H921" s="391"/>
      <c r="I921" s="391"/>
      <c r="J921" s="391"/>
      <c r="K921" s="391"/>
    </row>
    <row r="922" spans="6:11" ht="30" customHeight="1" x14ac:dyDescent="0.25">
      <c r="F922" s="391"/>
      <c r="G922" s="391"/>
      <c r="H922" s="391"/>
      <c r="I922" s="391"/>
      <c r="J922" s="391"/>
      <c r="K922" s="391"/>
    </row>
    <row r="923" spans="6:11" ht="30" customHeight="1" x14ac:dyDescent="0.25">
      <c r="F923" s="391"/>
      <c r="G923" s="391"/>
      <c r="H923" s="391"/>
      <c r="I923" s="391"/>
      <c r="J923" s="391"/>
      <c r="K923" s="391"/>
    </row>
    <row r="924" spans="6:11" ht="30" customHeight="1" x14ac:dyDescent="0.25">
      <c r="F924" s="391"/>
      <c r="G924" s="391"/>
      <c r="H924" s="391"/>
      <c r="I924" s="391"/>
      <c r="J924" s="391"/>
      <c r="K924" s="391"/>
    </row>
    <row r="925" spans="6:11" ht="30" customHeight="1" x14ac:dyDescent="0.25">
      <c r="F925" s="391"/>
      <c r="G925" s="391"/>
      <c r="H925" s="391"/>
      <c r="I925" s="391"/>
      <c r="J925" s="391"/>
      <c r="K925" s="391"/>
    </row>
    <row r="926" spans="6:11" ht="30" customHeight="1" x14ac:dyDescent="0.25">
      <c r="F926" s="391"/>
      <c r="G926" s="391"/>
      <c r="H926" s="391"/>
      <c r="I926" s="391"/>
      <c r="J926" s="391"/>
      <c r="K926" s="391"/>
    </row>
    <row r="927" spans="6:11" ht="30" customHeight="1" x14ac:dyDescent="0.25">
      <c r="F927" s="391"/>
      <c r="G927" s="391"/>
      <c r="H927" s="391"/>
      <c r="I927" s="391"/>
      <c r="J927" s="391"/>
      <c r="K927" s="391"/>
    </row>
    <row r="928" spans="6:11" ht="30" customHeight="1" x14ac:dyDescent="0.25">
      <c r="F928" s="391"/>
      <c r="G928" s="391"/>
      <c r="H928" s="391"/>
      <c r="I928" s="391"/>
      <c r="J928" s="391"/>
      <c r="K928" s="391"/>
    </row>
    <row r="929" spans="6:11" ht="30" customHeight="1" x14ac:dyDescent="0.25">
      <c r="F929" s="391"/>
      <c r="G929" s="391"/>
      <c r="H929" s="391"/>
      <c r="I929" s="391"/>
      <c r="J929" s="391"/>
      <c r="K929" s="391"/>
    </row>
    <row r="930" spans="6:11" ht="30" customHeight="1" x14ac:dyDescent="0.25">
      <c r="F930" s="391"/>
      <c r="G930" s="391"/>
      <c r="H930" s="391"/>
      <c r="I930" s="391"/>
      <c r="J930" s="391"/>
      <c r="K930" s="391"/>
    </row>
    <row r="931" spans="6:11" ht="30" customHeight="1" x14ac:dyDescent="0.25">
      <c r="F931" s="391"/>
      <c r="G931" s="391"/>
      <c r="H931" s="391"/>
      <c r="I931" s="391"/>
      <c r="J931" s="391"/>
      <c r="K931" s="391"/>
    </row>
    <row r="932" spans="6:11" ht="30" customHeight="1" x14ac:dyDescent="0.25">
      <c r="F932" s="391"/>
      <c r="G932" s="391"/>
      <c r="H932" s="391"/>
      <c r="I932" s="391"/>
      <c r="J932" s="391"/>
      <c r="K932" s="391"/>
    </row>
    <row r="933" spans="6:11" ht="30" customHeight="1" x14ac:dyDescent="0.25">
      <c r="F933" s="391"/>
      <c r="G933" s="391"/>
      <c r="H933" s="391"/>
      <c r="I933" s="391"/>
      <c r="J933" s="391"/>
      <c r="K933" s="391"/>
    </row>
    <row r="934" spans="6:11" ht="30" customHeight="1" x14ac:dyDescent="0.25">
      <c r="F934" s="391"/>
      <c r="G934" s="391"/>
      <c r="H934" s="391"/>
      <c r="I934" s="391"/>
      <c r="J934" s="391"/>
      <c r="K934" s="391"/>
    </row>
    <row r="935" spans="6:11" ht="30" customHeight="1" x14ac:dyDescent="0.25">
      <c r="F935" s="391"/>
      <c r="G935" s="391"/>
      <c r="H935" s="391"/>
      <c r="I935" s="391"/>
      <c r="J935" s="391"/>
      <c r="K935" s="391"/>
    </row>
    <row r="936" spans="6:11" ht="30" customHeight="1" x14ac:dyDescent="0.25">
      <c r="F936" s="391"/>
      <c r="G936" s="391"/>
      <c r="H936" s="391"/>
      <c r="I936" s="391"/>
      <c r="J936" s="391"/>
      <c r="K936" s="391"/>
    </row>
    <row r="937" spans="6:11" ht="30" customHeight="1" x14ac:dyDescent="0.25">
      <c r="F937" s="391"/>
      <c r="G937" s="391"/>
      <c r="H937" s="391"/>
      <c r="I937" s="391"/>
      <c r="J937" s="391"/>
      <c r="K937" s="391"/>
    </row>
    <row r="938" spans="6:11" ht="30" customHeight="1" x14ac:dyDescent="0.25">
      <c r="F938" s="391"/>
      <c r="G938" s="391"/>
      <c r="H938" s="391"/>
      <c r="I938" s="391"/>
      <c r="J938" s="391"/>
      <c r="K938" s="391"/>
    </row>
    <row r="939" spans="6:11" ht="30" customHeight="1" x14ac:dyDescent="0.25">
      <c r="F939" s="391"/>
      <c r="G939" s="391"/>
      <c r="H939" s="391"/>
      <c r="I939" s="391"/>
      <c r="J939" s="391"/>
      <c r="K939" s="391"/>
    </row>
    <row r="940" spans="6:11" ht="30" customHeight="1" x14ac:dyDescent="0.25">
      <c r="F940" s="391"/>
      <c r="G940" s="391"/>
      <c r="H940" s="391"/>
      <c r="I940" s="391"/>
      <c r="J940" s="391"/>
      <c r="K940" s="391"/>
    </row>
    <row r="941" spans="6:11" ht="30" customHeight="1" x14ac:dyDescent="0.25">
      <c r="F941" s="391"/>
      <c r="G941" s="391"/>
      <c r="H941" s="391"/>
      <c r="I941" s="391"/>
      <c r="J941" s="391"/>
      <c r="K941" s="391"/>
    </row>
    <row r="942" spans="6:11" ht="30" customHeight="1" x14ac:dyDescent="0.25">
      <c r="F942" s="391"/>
      <c r="G942" s="391"/>
      <c r="H942" s="391"/>
      <c r="I942" s="391"/>
      <c r="J942" s="391"/>
      <c r="K942" s="391"/>
    </row>
    <row r="943" spans="6:11" ht="30" customHeight="1" x14ac:dyDescent="0.25">
      <c r="F943" s="391"/>
      <c r="G943" s="391"/>
      <c r="H943" s="391"/>
      <c r="I943" s="391"/>
      <c r="J943" s="391"/>
      <c r="K943" s="391"/>
    </row>
    <row r="944" spans="6:11" ht="30" customHeight="1" x14ac:dyDescent="0.25">
      <c r="F944" s="391"/>
      <c r="G944" s="391"/>
      <c r="H944" s="391"/>
      <c r="I944" s="391"/>
      <c r="J944" s="391"/>
      <c r="K944" s="391"/>
    </row>
    <row r="945" spans="6:11" ht="30" customHeight="1" x14ac:dyDescent="0.25">
      <c r="F945" s="391"/>
      <c r="G945" s="391"/>
      <c r="H945" s="391"/>
      <c r="I945" s="391"/>
      <c r="J945" s="391"/>
      <c r="K945" s="391"/>
    </row>
    <row r="946" spans="6:11" ht="30" customHeight="1" x14ac:dyDescent="0.25">
      <c r="F946" s="391"/>
      <c r="G946" s="391"/>
      <c r="H946" s="391"/>
      <c r="I946" s="391"/>
      <c r="J946" s="391"/>
      <c r="K946" s="391"/>
    </row>
    <row r="947" spans="6:11" ht="30" customHeight="1" x14ac:dyDescent="0.25">
      <c r="F947" s="391"/>
      <c r="G947" s="391"/>
      <c r="H947" s="391"/>
      <c r="I947" s="391"/>
      <c r="J947" s="391"/>
      <c r="K947" s="391"/>
    </row>
    <row r="948" spans="6:11" ht="30" customHeight="1" x14ac:dyDescent="0.25">
      <c r="F948" s="391"/>
      <c r="G948" s="391"/>
      <c r="H948" s="391"/>
      <c r="I948" s="391"/>
      <c r="J948" s="391"/>
      <c r="K948" s="391"/>
    </row>
    <row r="949" spans="6:11" ht="30" customHeight="1" x14ac:dyDescent="0.25">
      <c r="F949" s="391"/>
      <c r="G949" s="391"/>
      <c r="H949" s="391"/>
      <c r="I949" s="391"/>
      <c r="J949" s="391"/>
      <c r="K949" s="391"/>
    </row>
    <row r="950" spans="6:11" ht="30" customHeight="1" x14ac:dyDescent="0.25">
      <c r="F950" s="391"/>
      <c r="G950" s="391"/>
      <c r="H950" s="391"/>
      <c r="I950" s="391"/>
      <c r="J950" s="391"/>
      <c r="K950" s="391"/>
    </row>
    <row r="951" spans="6:11" ht="30" customHeight="1" x14ac:dyDescent="0.25">
      <c r="F951" s="391"/>
      <c r="G951" s="391"/>
      <c r="H951" s="391"/>
      <c r="I951" s="391"/>
      <c r="J951" s="391"/>
      <c r="K951" s="391"/>
    </row>
    <row r="952" spans="6:11" ht="30" customHeight="1" x14ac:dyDescent="0.25">
      <c r="F952" s="391"/>
      <c r="G952" s="391"/>
      <c r="H952" s="391"/>
      <c r="I952" s="391"/>
      <c r="J952" s="391"/>
      <c r="K952" s="391"/>
    </row>
    <row r="953" spans="6:11" ht="30" customHeight="1" x14ac:dyDescent="0.25">
      <c r="F953" s="391"/>
      <c r="G953" s="391"/>
      <c r="H953" s="391"/>
      <c r="I953" s="391"/>
      <c r="J953" s="391"/>
      <c r="K953" s="391"/>
    </row>
    <row r="954" spans="6:11" ht="30" customHeight="1" x14ac:dyDescent="0.25">
      <c r="F954" s="391"/>
      <c r="G954" s="391"/>
      <c r="H954" s="391"/>
      <c r="I954" s="391"/>
      <c r="J954" s="391"/>
      <c r="K954" s="391"/>
    </row>
    <row r="955" spans="6:11" ht="30" customHeight="1" x14ac:dyDescent="0.25">
      <c r="F955" s="391"/>
      <c r="G955" s="391"/>
      <c r="H955" s="391"/>
      <c r="I955" s="391"/>
      <c r="J955" s="391"/>
      <c r="K955" s="391"/>
    </row>
    <row r="956" spans="6:11" ht="30" customHeight="1" x14ac:dyDescent="0.25">
      <c r="F956" s="391"/>
      <c r="G956" s="391"/>
      <c r="H956" s="391"/>
      <c r="I956" s="391"/>
      <c r="J956" s="391"/>
      <c r="K956" s="391"/>
    </row>
    <row r="957" spans="6:11" ht="30" customHeight="1" x14ac:dyDescent="0.25">
      <c r="F957" s="391"/>
      <c r="G957" s="391"/>
      <c r="H957" s="391"/>
      <c r="I957" s="391"/>
      <c r="J957" s="391"/>
      <c r="K957" s="391"/>
    </row>
    <row r="958" spans="6:11" ht="30" customHeight="1" x14ac:dyDescent="0.25">
      <c r="F958" s="391"/>
      <c r="G958" s="391"/>
      <c r="H958" s="391"/>
      <c r="I958" s="391"/>
      <c r="J958" s="391"/>
      <c r="K958" s="391"/>
    </row>
    <row r="959" spans="6:11" ht="30" customHeight="1" x14ac:dyDescent="0.25">
      <c r="F959" s="391"/>
      <c r="G959" s="391"/>
      <c r="H959" s="391"/>
      <c r="I959" s="391"/>
      <c r="J959" s="391"/>
      <c r="K959" s="391"/>
    </row>
    <row r="960" spans="6:11" ht="30" customHeight="1" x14ac:dyDescent="0.25">
      <c r="F960" s="391"/>
      <c r="G960" s="391"/>
      <c r="H960" s="391"/>
      <c r="I960" s="391"/>
      <c r="J960" s="391"/>
      <c r="K960" s="391"/>
    </row>
    <row r="961" spans="6:11" ht="30" customHeight="1" x14ac:dyDescent="0.25">
      <c r="F961" s="391"/>
      <c r="G961" s="391"/>
      <c r="H961" s="391"/>
      <c r="I961" s="391"/>
      <c r="J961" s="391"/>
      <c r="K961" s="391"/>
    </row>
    <row r="962" spans="6:11" ht="30" customHeight="1" x14ac:dyDescent="0.25">
      <c r="F962" s="391"/>
      <c r="G962" s="391"/>
      <c r="H962" s="391"/>
      <c r="I962" s="391"/>
      <c r="J962" s="391"/>
      <c r="K962" s="391"/>
    </row>
    <row r="963" spans="6:11" ht="30" customHeight="1" x14ac:dyDescent="0.25">
      <c r="F963" s="391"/>
      <c r="G963" s="391"/>
      <c r="H963" s="391"/>
      <c r="I963" s="391"/>
      <c r="J963" s="391"/>
      <c r="K963" s="391"/>
    </row>
    <row r="964" spans="6:11" ht="30" customHeight="1" x14ac:dyDescent="0.25">
      <c r="F964" s="391"/>
      <c r="G964" s="391"/>
      <c r="H964" s="391"/>
      <c r="I964" s="391"/>
      <c r="J964" s="391"/>
      <c r="K964" s="391"/>
    </row>
    <row r="965" spans="6:11" ht="30" customHeight="1" x14ac:dyDescent="0.25">
      <c r="F965" s="391"/>
      <c r="G965" s="391"/>
      <c r="H965" s="391"/>
      <c r="I965" s="391"/>
      <c r="J965" s="391"/>
      <c r="K965" s="391"/>
    </row>
    <row r="966" spans="6:11" ht="30" customHeight="1" x14ac:dyDescent="0.25">
      <c r="F966" s="391"/>
      <c r="G966" s="391"/>
      <c r="H966" s="391"/>
      <c r="I966" s="391"/>
      <c r="J966" s="391"/>
      <c r="K966" s="391"/>
    </row>
    <row r="967" spans="6:11" ht="30" customHeight="1" x14ac:dyDescent="0.25">
      <c r="F967" s="391"/>
      <c r="G967" s="391"/>
      <c r="H967" s="391"/>
      <c r="I967" s="391"/>
      <c r="J967" s="391"/>
      <c r="K967" s="391"/>
    </row>
    <row r="968" spans="6:11" ht="30" customHeight="1" x14ac:dyDescent="0.25">
      <c r="F968" s="391"/>
      <c r="G968" s="391"/>
      <c r="H968" s="391"/>
      <c r="I968" s="391"/>
      <c r="J968" s="391"/>
      <c r="K968" s="391"/>
    </row>
    <row r="969" spans="6:11" ht="30" customHeight="1" x14ac:dyDescent="0.25">
      <c r="F969" s="391"/>
      <c r="G969" s="391"/>
      <c r="H969" s="391"/>
      <c r="I969" s="391"/>
      <c r="J969" s="391"/>
      <c r="K969" s="391"/>
    </row>
    <row r="970" spans="6:11" ht="30" customHeight="1" x14ac:dyDescent="0.25">
      <c r="F970" s="391"/>
      <c r="G970" s="391"/>
      <c r="H970" s="391"/>
      <c r="I970" s="391"/>
      <c r="J970" s="391"/>
      <c r="K970" s="391"/>
    </row>
    <row r="971" spans="6:11" ht="30" customHeight="1" x14ac:dyDescent="0.25">
      <c r="F971" s="391"/>
      <c r="G971" s="391"/>
      <c r="H971" s="391"/>
      <c r="I971" s="391"/>
      <c r="J971" s="391"/>
      <c r="K971" s="391"/>
    </row>
    <row r="972" spans="6:11" ht="30" customHeight="1" x14ac:dyDescent="0.25">
      <c r="F972" s="391"/>
      <c r="G972" s="391"/>
      <c r="H972" s="391"/>
      <c r="I972" s="391"/>
      <c r="J972" s="391"/>
      <c r="K972" s="391"/>
    </row>
    <row r="973" spans="6:11" ht="30" customHeight="1" x14ac:dyDescent="0.25">
      <c r="F973" s="391"/>
      <c r="G973" s="391"/>
      <c r="H973" s="391"/>
      <c r="I973" s="391"/>
      <c r="J973" s="391"/>
      <c r="K973" s="391"/>
    </row>
    <row r="974" spans="6:11" ht="30" customHeight="1" x14ac:dyDescent="0.25">
      <c r="F974" s="391"/>
      <c r="G974" s="391"/>
      <c r="H974" s="391"/>
      <c r="I974" s="391"/>
      <c r="J974" s="391"/>
      <c r="K974" s="391"/>
    </row>
    <row r="975" spans="6:11" ht="30" customHeight="1" x14ac:dyDescent="0.25">
      <c r="F975" s="391"/>
      <c r="G975" s="391"/>
      <c r="H975" s="391"/>
      <c r="I975" s="391"/>
      <c r="J975" s="391"/>
      <c r="K975" s="391"/>
    </row>
    <row r="976" spans="6:11" ht="30" customHeight="1" x14ac:dyDescent="0.25">
      <c r="F976" s="391"/>
      <c r="G976" s="391"/>
      <c r="H976" s="391"/>
      <c r="I976" s="391"/>
      <c r="J976" s="391"/>
      <c r="K976" s="391"/>
    </row>
    <row r="977" spans="6:11" ht="30" customHeight="1" x14ac:dyDescent="0.25">
      <c r="F977" s="391"/>
      <c r="G977" s="391"/>
      <c r="H977" s="391"/>
      <c r="I977" s="391"/>
      <c r="J977" s="391"/>
      <c r="K977" s="391"/>
    </row>
    <row r="978" spans="6:11" ht="30" customHeight="1" x14ac:dyDescent="0.25">
      <c r="F978" s="391"/>
      <c r="G978" s="391"/>
      <c r="H978" s="391"/>
      <c r="I978" s="391"/>
      <c r="J978" s="391"/>
      <c r="K978" s="391"/>
    </row>
    <row r="979" spans="6:11" ht="30" customHeight="1" x14ac:dyDescent="0.25">
      <c r="F979" s="391"/>
      <c r="G979" s="391"/>
      <c r="H979" s="391"/>
      <c r="I979" s="391"/>
      <c r="J979" s="391"/>
      <c r="K979" s="391"/>
    </row>
    <row r="980" spans="6:11" ht="30" customHeight="1" x14ac:dyDescent="0.25">
      <c r="F980" s="391"/>
      <c r="G980" s="391"/>
      <c r="H980" s="391"/>
      <c r="I980" s="391"/>
      <c r="J980" s="391"/>
      <c r="K980" s="391"/>
    </row>
    <row r="981" spans="6:11" ht="30" customHeight="1" x14ac:dyDescent="0.25">
      <c r="F981" s="391"/>
      <c r="G981" s="391"/>
      <c r="H981" s="391"/>
      <c r="I981" s="391"/>
      <c r="J981" s="391"/>
      <c r="K981" s="391"/>
    </row>
    <row r="982" spans="6:11" ht="30" customHeight="1" x14ac:dyDescent="0.25">
      <c r="F982" s="391"/>
      <c r="G982" s="391"/>
      <c r="H982" s="391"/>
      <c r="I982" s="391"/>
      <c r="J982" s="391"/>
      <c r="K982" s="391"/>
    </row>
    <row r="983" spans="6:11" ht="30" customHeight="1" x14ac:dyDescent="0.25">
      <c r="F983" s="391"/>
      <c r="G983" s="391"/>
      <c r="H983" s="391"/>
      <c r="I983" s="391"/>
      <c r="J983" s="391"/>
      <c r="K983" s="391"/>
    </row>
    <row r="984" spans="6:11" ht="30" customHeight="1" x14ac:dyDescent="0.25">
      <c r="F984" s="391"/>
      <c r="G984" s="391"/>
      <c r="H984" s="391"/>
      <c r="I984" s="391"/>
      <c r="J984" s="391"/>
      <c r="K984" s="391"/>
    </row>
    <row r="985" spans="6:11" ht="30" customHeight="1" x14ac:dyDescent="0.25">
      <c r="F985" s="391"/>
      <c r="G985" s="391"/>
      <c r="H985" s="391"/>
      <c r="I985" s="391"/>
      <c r="J985" s="391"/>
      <c r="K985" s="391"/>
    </row>
    <row r="986" spans="6:11" ht="30" customHeight="1" x14ac:dyDescent="0.25">
      <c r="F986" s="391"/>
      <c r="G986" s="391"/>
      <c r="H986" s="391"/>
      <c r="I986" s="391"/>
      <c r="J986" s="391"/>
      <c r="K986" s="391"/>
    </row>
    <row r="987" spans="6:11" ht="30" customHeight="1" x14ac:dyDescent="0.25">
      <c r="F987" s="391"/>
      <c r="G987" s="391"/>
      <c r="H987" s="391"/>
      <c r="I987" s="391"/>
      <c r="J987" s="391"/>
      <c r="K987" s="391"/>
    </row>
    <row r="988" spans="6:11" ht="30" customHeight="1" x14ac:dyDescent="0.25">
      <c r="F988" s="391"/>
      <c r="G988" s="391"/>
      <c r="H988" s="391"/>
      <c r="I988" s="391"/>
      <c r="J988" s="391"/>
      <c r="K988" s="391"/>
    </row>
    <row r="989" spans="6:11" ht="30" customHeight="1" x14ac:dyDescent="0.25">
      <c r="F989" s="391"/>
      <c r="G989" s="391"/>
      <c r="H989" s="391"/>
      <c r="I989" s="391"/>
      <c r="J989" s="391"/>
      <c r="K989" s="391"/>
    </row>
    <row r="990" spans="6:11" ht="30" customHeight="1" x14ac:dyDescent="0.25">
      <c r="F990" s="391"/>
      <c r="G990" s="391"/>
      <c r="H990" s="391"/>
      <c r="I990" s="391"/>
      <c r="J990" s="391"/>
      <c r="K990" s="391"/>
    </row>
    <row r="991" spans="6:11" ht="30" customHeight="1" x14ac:dyDescent="0.25">
      <c r="F991" s="391"/>
      <c r="G991" s="391"/>
      <c r="H991" s="391"/>
      <c r="I991" s="391"/>
      <c r="J991" s="391"/>
      <c r="K991" s="391"/>
    </row>
    <row r="992" spans="6:11" ht="30" customHeight="1" x14ac:dyDescent="0.25">
      <c r="F992" s="391"/>
      <c r="G992" s="391"/>
      <c r="H992" s="391"/>
      <c r="I992" s="391"/>
      <c r="J992" s="391"/>
      <c r="K992" s="391"/>
    </row>
    <row r="993" spans="6:11" ht="30" customHeight="1" x14ac:dyDescent="0.25">
      <c r="F993" s="391"/>
      <c r="G993" s="391"/>
      <c r="H993" s="391"/>
      <c r="I993" s="391"/>
      <c r="J993" s="391"/>
      <c r="K993" s="391"/>
    </row>
    <row r="994" spans="6:11" ht="30" customHeight="1" x14ac:dyDescent="0.25">
      <c r="F994" s="391"/>
      <c r="G994" s="391"/>
      <c r="H994" s="391"/>
      <c r="I994" s="391"/>
      <c r="J994" s="391"/>
      <c r="K994" s="391"/>
    </row>
    <row r="995" spans="6:11" ht="30" customHeight="1" x14ac:dyDescent="0.25">
      <c r="F995" s="391"/>
      <c r="G995" s="391"/>
      <c r="H995" s="391"/>
      <c r="I995" s="391"/>
      <c r="J995" s="391"/>
      <c r="K995" s="391"/>
    </row>
    <row r="996" spans="6:11" ht="30" customHeight="1" x14ac:dyDescent="0.25">
      <c r="F996" s="391"/>
      <c r="G996" s="391"/>
      <c r="H996" s="391"/>
      <c r="I996" s="391"/>
      <c r="J996" s="391"/>
      <c r="K996" s="391"/>
    </row>
    <row r="997" spans="6:11" ht="30" customHeight="1" x14ac:dyDescent="0.25">
      <c r="F997" s="391"/>
      <c r="G997" s="391"/>
      <c r="H997" s="391"/>
      <c r="I997" s="391"/>
      <c r="J997" s="391"/>
      <c r="K997" s="391"/>
    </row>
    <row r="998" spans="6:11" ht="30" customHeight="1" x14ac:dyDescent="0.25">
      <c r="F998" s="391"/>
      <c r="G998" s="391"/>
      <c r="H998" s="391"/>
      <c r="I998" s="391"/>
      <c r="J998" s="391"/>
      <c r="K998" s="391"/>
    </row>
    <row r="999" spans="6:11" ht="30" customHeight="1" x14ac:dyDescent="0.25">
      <c r="F999" s="391"/>
      <c r="G999" s="391"/>
      <c r="H999" s="391"/>
      <c r="I999" s="391"/>
      <c r="J999" s="391"/>
      <c r="K999" s="391"/>
    </row>
    <row r="1000" spans="6:11" ht="30" customHeight="1" x14ac:dyDescent="0.25">
      <c r="F1000" s="391"/>
      <c r="G1000" s="391"/>
      <c r="H1000" s="391"/>
      <c r="I1000" s="391"/>
      <c r="J1000" s="391"/>
      <c r="K1000" s="391"/>
    </row>
    <row r="1001" spans="6:11" ht="30" customHeight="1" x14ac:dyDescent="0.25">
      <c r="F1001" s="391"/>
      <c r="G1001" s="391"/>
      <c r="H1001" s="391"/>
      <c r="I1001" s="391"/>
      <c r="J1001" s="391"/>
      <c r="K1001" s="391"/>
    </row>
    <row r="1002" spans="6:11" ht="30" customHeight="1" x14ac:dyDescent="0.25">
      <c r="F1002" s="391"/>
      <c r="G1002" s="391"/>
      <c r="H1002" s="391"/>
      <c r="I1002" s="391"/>
      <c r="J1002" s="391"/>
      <c r="K1002" s="391"/>
    </row>
    <row r="1003" spans="6:11" ht="30" customHeight="1" x14ac:dyDescent="0.25">
      <c r="F1003" s="391"/>
      <c r="G1003" s="391"/>
      <c r="H1003" s="391"/>
      <c r="I1003" s="391"/>
      <c r="J1003" s="391"/>
      <c r="K1003" s="391"/>
    </row>
    <row r="1004" spans="6:11" ht="30" customHeight="1" x14ac:dyDescent="0.25">
      <c r="F1004" s="391"/>
      <c r="G1004" s="391"/>
      <c r="H1004" s="391"/>
      <c r="I1004" s="391"/>
      <c r="J1004" s="391"/>
      <c r="K1004" s="391"/>
    </row>
    <row r="1005" spans="6:11" ht="30" customHeight="1" x14ac:dyDescent="0.25">
      <c r="F1005" s="391"/>
      <c r="G1005" s="391"/>
      <c r="H1005" s="391"/>
      <c r="I1005" s="391"/>
      <c r="J1005" s="391"/>
      <c r="K1005" s="391"/>
    </row>
    <row r="1006" spans="6:11" ht="30" customHeight="1" x14ac:dyDescent="0.25">
      <c r="F1006" s="391"/>
      <c r="G1006" s="391"/>
      <c r="H1006" s="391"/>
      <c r="I1006" s="391"/>
      <c r="J1006" s="391"/>
      <c r="K1006" s="391"/>
    </row>
    <row r="1007" spans="6:11" ht="30" customHeight="1" x14ac:dyDescent="0.25">
      <c r="F1007" s="391"/>
      <c r="G1007" s="391"/>
      <c r="H1007" s="391"/>
      <c r="I1007" s="391"/>
      <c r="J1007" s="391"/>
      <c r="K1007" s="391"/>
    </row>
    <row r="1008" spans="6:11" ht="30" customHeight="1" x14ac:dyDescent="0.25">
      <c r="F1008" s="391"/>
      <c r="G1008" s="391"/>
      <c r="H1008" s="391"/>
      <c r="I1008" s="391"/>
      <c r="J1008" s="391"/>
      <c r="K1008" s="391"/>
    </row>
    <row r="1009" spans="6:11" ht="30" customHeight="1" x14ac:dyDescent="0.25">
      <c r="F1009" s="391"/>
      <c r="G1009" s="391"/>
      <c r="H1009" s="391"/>
      <c r="I1009" s="391"/>
      <c r="J1009" s="391"/>
      <c r="K1009" s="391"/>
    </row>
    <row r="1010" spans="6:11" ht="30" customHeight="1" x14ac:dyDescent="0.25">
      <c r="F1010" s="391"/>
      <c r="G1010" s="391"/>
      <c r="H1010" s="391"/>
      <c r="I1010" s="391"/>
      <c r="J1010" s="391"/>
      <c r="K1010" s="391"/>
    </row>
    <row r="1011" spans="6:11" ht="30" customHeight="1" x14ac:dyDescent="0.25">
      <c r="F1011" s="391"/>
      <c r="G1011" s="391"/>
      <c r="H1011" s="391"/>
      <c r="I1011" s="391"/>
      <c r="J1011" s="391"/>
      <c r="K1011" s="391"/>
    </row>
    <row r="1012" spans="6:11" ht="30" customHeight="1" x14ac:dyDescent="0.25">
      <c r="F1012" s="391"/>
      <c r="G1012" s="391"/>
      <c r="H1012" s="391"/>
      <c r="I1012" s="391"/>
      <c r="J1012" s="391"/>
      <c r="K1012" s="391"/>
    </row>
    <row r="1013" spans="6:11" ht="30" customHeight="1" x14ac:dyDescent="0.25">
      <c r="F1013" s="391"/>
      <c r="G1013" s="391"/>
      <c r="H1013" s="391"/>
      <c r="I1013" s="391"/>
      <c r="J1013" s="391"/>
      <c r="K1013" s="391"/>
    </row>
    <row r="1014" spans="6:11" ht="30" customHeight="1" x14ac:dyDescent="0.25">
      <c r="F1014" s="391"/>
      <c r="G1014" s="391"/>
      <c r="H1014" s="391"/>
      <c r="I1014" s="391"/>
      <c r="J1014" s="391"/>
      <c r="K1014" s="391"/>
    </row>
    <row r="1015" spans="6:11" ht="30" customHeight="1" x14ac:dyDescent="0.25">
      <c r="F1015" s="391"/>
      <c r="G1015" s="391"/>
      <c r="H1015" s="391"/>
      <c r="I1015" s="391"/>
      <c r="J1015" s="391"/>
      <c r="K1015" s="391"/>
    </row>
    <row r="1016" spans="6:11" ht="30" customHeight="1" x14ac:dyDescent="0.25">
      <c r="F1016" s="391"/>
      <c r="G1016" s="391"/>
      <c r="H1016" s="391"/>
      <c r="I1016" s="391"/>
      <c r="J1016" s="391"/>
      <c r="K1016" s="391"/>
    </row>
    <row r="1017" spans="6:11" ht="30" customHeight="1" x14ac:dyDescent="0.25">
      <c r="F1017" s="391"/>
      <c r="G1017" s="391"/>
      <c r="H1017" s="391"/>
      <c r="I1017" s="391"/>
      <c r="J1017" s="391"/>
      <c r="K1017" s="391"/>
    </row>
    <row r="1018" spans="6:11" ht="30" customHeight="1" x14ac:dyDescent="0.25">
      <c r="F1018" s="391"/>
      <c r="G1018" s="391"/>
      <c r="H1018" s="391"/>
      <c r="I1018" s="391"/>
      <c r="J1018" s="391"/>
      <c r="K1018" s="391"/>
    </row>
    <row r="1019" spans="6:11" ht="30" customHeight="1" x14ac:dyDescent="0.25">
      <c r="F1019" s="391"/>
      <c r="G1019" s="391"/>
      <c r="H1019" s="391"/>
      <c r="I1019" s="391"/>
      <c r="J1019" s="391"/>
      <c r="K1019" s="391"/>
    </row>
    <row r="1020" spans="6:11" ht="30" customHeight="1" x14ac:dyDescent="0.25">
      <c r="F1020" s="391"/>
      <c r="G1020" s="391"/>
      <c r="H1020" s="391"/>
      <c r="I1020" s="391"/>
      <c r="J1020" s="391"/>
      <c r="K1020" s="391"/>
    </row>
    <row r="1021" spans="6:11" ht="30" customHeight="1" x14ac:dyDescent="0.25">
      <c r="F1021" s="391"/>
      <c r="G1021" s="391"/>
      <c r="H1021" s="391"/>
      <c r="I1021" s="391"/>
      <c r="J1021" s="391"/>
      <c r="K1021" s="391"/>
    </row>
    <row r="1022" spans="6:11" ht="30" customHeight="1" x14ac:dyDescent="0.25">
      <c r="F1022" s="391"/>
      <c r="G1022" s="391"/>
      <c r="H1022" s="391"/>
      <c r="I1022" s="391"/>
      <c r="J1022" s="391"/>
      <c r="K1022" s="391"/>
    </row>
    <row r="1023" spans="6:11" ht="30" customHeight="1" x14ac:dyDescent="0.25">
      <c r="F1023" s="391"/>
      <c r="G1023" s="391"/>
      <c r="H1023" s="391"/>
      <c r="I1023" s="391"/>
      <c r="J1023" s="391"/>
      <c r="K1023" s="391"/>
    </row>
    <row r="1024" spans="6:11" ht="30" customHeight="1" x14ac:dyDescent="0.25">
      <c r="F1024" s="391"/>
      <c r="G1024" s="391"/>
      <c r="H1024" s="391"/>
      <c r="I1024" s="391"/>
      <c r="J1024" s="391"/>
      <c r="K1024" s="391"/>
    </row>
    <row r="1025" spans="6:11" ht="30" customHeight="1" x14ac:dyDescent="0.25">
      <c r="F1025" s="391"/>
      <c r="G1025" s="391"/>
      <c r="H1025" s="391"/>
      <c r="I1025" s="391"/>
      <c r="J1025" s="391"/>
      <c r="K1025" s="391"/>
    </row>
    <row r="1026" spans="6:11" ht="30" customHeight="1" x14ac:dyDescent="0.25">
      <c r="F1026" s="391"/>
      <c r="G1026" s="391"/>
      <c r="H1026" s="391"/>
      <c r="I1026" s="391"/>
      <c r="J1026" s="391"/>
      <c r="K1026" s="391"/>
    </row>
    <row r="1027" spans="6:11" ht="30" customHeight="1" x14ac:dyDescent="0.25">
      <c r="F1027" s="391"/>
      <c r="G1027" s="391"/>
      <c r="H1027" s="391"/>
      <c r="I1027" s="391"/>
      <c r="J1027" s="391"/>
      <c r="K1027" s="391"/>
    </row>
    <row r="1028" spans="6:11" ht="30" customHeight="1" x14ac:dyDescent="0.25">
      <c r="F1028" s="391"/>
      <c r="G1028" s="391"/>
      <c r="H1028" s="391"/>
      <c r="I1028" s="391"/>
      <c r="J1028" s="391"/>
      <c r="K1028" s="391"/>
    </row>
    <row r="1029" spans="6:11" ht="30" customHeight="1" x14ac:dyDescent="0.25">
      <c r="F1029" s="391"/>
      <c r="G1029" s="391"/>
      <c r="H1029" s="391"/>
      <c r="I1029" s="391"/>
      <c r="J1029" s="391"/>
      <c r="K1029" s="391"/>
    </row>
    <row r="1030" spans="6:11" ht="30" customHeight="1" x14ac:dyDescent="0.25">
      <c r="F1030" s="391"/>
      <c r="G1030" s="391"/>
      <c r="H1030" s="391"/>
      <c r="I1030" s="391"/>
      <c r="J1030" s="391"/>
      <c r="K1030" s="391"/>
    </row>
    <row r="1031" spans="6:11" ht="30" customHeight="1" x14ac:dyDescent="0.25">
      <c r="F1031" s="391"/>
      <c r="G1031" s="391"/>
      <c r="H1031" s="391"/>
      <c r="I1031" s="391"/>
      <c r="J1031" s="391"/>
      <c r="K1031" s="391"/>
    </row>
    <row r="1032" spans="6:11" ht="30" customHeight="1" x14ac:dyDescent="0.25">
      <c r="F1032" s="391"/>
      <c r="G1032" s="391"/>
      <c r="H1032" s="391"/>
      <c r="I1032" s="391"/>
      <c r="J1032" s="391"/>
      <c r="K1032" s="391"/>
    </row>
    <row r="1033" spans="6:11" ht="30" customHeight="1" x14ac:dyDescent="0.25">
      <c r="F1033" s="391"/>
      <c r="G1033" s="391"/>
      <c r="H1033" s="391"/>
      <c r="I1033" s="391"/>
      <c r="J1033" s="391"/>
      <c r="K1033" s="391"/>
    </row>
    <row r="1034" spans="6:11" ht="30" customHeight="1" x14ac:dyDescent="0.25">
      <c r="F1034" s="391"/>
      <c r="G1034" s="391"/>
      <c r="H1034" s="391"/>
      <c r="I1034" s="391"/>
      <c r="J1034" s="391"/>
      <c r="K1034" s="391"/>
    </row>
    <row r="1035" spans="6:11" ht="30" customHeight="1" x14ac:dyDescent="0.25">
      <c r="F1035" s="391"/>
      <c r="G1035" s="391"/>
      <c r="H1035" s="391"/>
      <c r="I1035" s="391"/>
      <c r="J1035" s="391"/>
      <c r="K1035" s="391"/>
    </row>
    <row r="1036" spans="6:11" ht="30" customHeight="1" x14ac:dyDescent="0.25">
      <c r="F1036" s="391"/>
      <c r="G1036" s="391"/>
      <c r="H1036" s="391"/>
      <c r="I1036" s="391"/>
      <c r="J1036" s="391"/>
      <c r="K1036" s="391"/>
    </row>
    <row r="1037" spans="6:11" ht="30" customHeight="1" x14ac:dyDescent="0.25">
      <c r="F1037" s="391"/>
      <c r="G1037" s="391"/>
      <c r="H1037" s="391"/>
      <c r="I1037" s="391"/>
      <c r="J1037" s="391"/>
      <c r="K1037" s="391"/>
    </row>
    <row r="1038" spans="6:11" ht="30" customHeight="1" x14ac:dyDescent="0.25">
      <c r="F1038" s="391"/>
      <c r="G1038" s="391"/>
      <c r="H1038" s="391"/>
      <c r="I1038" s="391"/>
      <c r="J1038" s="391"/>
      <c r="K1038" s="391"/>
    </row>
    <row r="1039" spans="6:11" ht="30" customHeight="1" x14ac:dyDescent="0.25">
      <c r="F1039" s="391"/>
      <c r="G1039" s="391"/>
      <c r="H1039" s="391"/>
      <c r="I1039" s="391"/>
      <c r="J1039" s="391"/>
      <c r="K1039" s="391"/>
    </row>
    <row r="1040" spans="6:11" ht="30" customHeight="1" x14ac:dyDescent="0.25">
      <c r="F1040" s="391"/>
      <c r="G1040" s="391"/>
      <c r="H1040" s="391"/>
      <c r="I1040" s="391"/>
      <c r="J1040" s="391"/>
      <c r="K1040" s="391"/>
    </row>
    <row r="1041" spans="6:11" ht="30" customHeight="1" x14ac:dyDescent="0.25">
      <c r="F1041" s="391"/>
      <c r="G1041" s="391"/>
      <c r="H1041" s="391"/>
      <c r="I1041" s="391"/>
      <c r="J1041" s="391"/>
      <c r="K1041" s="391"/>
    </row>
    <row r="1042" spans="6:11" ht="30" customHeight="1" x14ac:dyDescent="0.25">
      <c r="F1042" s="391"/>
      <c r="G1042" s="391"/>
      <c r="H1042" s="391"/>
      <c r="I1042" s="391"/>
      <c r="J1042" s="391"/>
      <c r="K1042" s="391"/>
    </row>
    <row r="1043" spans="6:11" ht="30" customHeight="1" x14ac:dyDescent="0.25">
      <c r="F1043" s="391"/>
      <c r="G1043" s="391"/>
      <c r="H1043" s="391"/>
      <c r="I1043" s="391"/>
      <c r="J1043" s="391"/>
      <c r="K1043" s="391"/>
    </row>
    <row r="1044" spans="6:11" ht="30" customHeight="1" x14ac:dyDescent="0.25">
      <c r="F1044" s="391"/>
      <c r="G1044" s="391"/>
      <c r="H1044" s="391"/>
      <c r="I1044" s="391"/>
      <c r="J1044" s="391"/>
      <c r="K1044" s="391"/>
    </row>
    <row r="1045" spans="6:11" ht="30" customHeight="1" x14ac:dyDescent="0.25">
      <c r="F1045" s="391"/>
      <c r="G1045" s="391"/>
      <c r="H1045" s="391"/>
      <c r="I1045" s="391"/>
      <c r="J1045" s="391"/>
      <c r="K1045" s="391"/>
    </row>
    <row r="1046" spans="6:11" ht="30" customHeight="1" x14ac:dyDescent="0.25">
      <c r="F1046" s="391"/>
      <c r="G1046" s="391"/>
      <c r="H1046" s="391"/>
      <c r="I1046" s="391"/>
      <c r="J1046" s="391"/>
      <c r="K1046" s="391"/>
    </row>
    <row r="1047" spans="6:11" ht="30" customHeight="1" x14ac:dyDescent="0.25">
      <c r="F1047" s="391"/>
      <c r="G1047" s="391"/>
      <c r="H1047" s="391"/>
      <c r="I1047" s="391"/>
      <c r="J1047" s="391"/>
      <c r="K1047" s="391"/>
    </row>
    <row r="1048" spans="6:11" ht="30" customHeight="1" x14ac:dyDescent="0.25">
      <c r="F1048" s="391"/>
      <c r="G1048" s="391"/>
      <c r="H1048" s="391"/>
      <c r="I1048" s="391"/>
      <c r="J1048" s="391"/>
      <c r="K1048" s="391"/>
    </row>
    <row r="1049" spans="6:11" ht="30" customHeight="1" x14ac:dyDescent="0.25">
      <c r="F1049" s="391"/>
      <c r="G1049" s="391"/>
      <c r="H1049" s="391"/>
      <c r="I1049" s="391"/>
      <c r="J1049" s="391"/>
      <c r="K1049" s="391"/>
    </row>
    <row r="1050" spans="6:11" ht="30" customHeight="1" x14ac:dyDescent="0.25">
      <c r="F1050" s="391"/>
      <c r="G1050" s="391"/>
      <c r="H1050" s="391"/>
      <c r="I1050" s="391"/>
      <c r="J1050" s="391"/>
      <c r="K1050" s="391"/>
    </row>
    <row r="1051" spans="6:11" ht="30" customHeight="1" x14ac:dyDescent="0.25">
      <c r="F1051" s="391"/>
      <c r="G1051" s="391"/>
      <c r="H1051" s="391"/>
      <c r="I1051" s="391"/>
      <c r="J1051" s="391"/>
      <c r="K1051" s="391"/>
    </row>
    <row r="1052" spans="6:11" ht="30" customHeight="1" x14ac:dyDescent="0.25">
      <c r="F1052" s="391"/>
      <c r="G1052" s="391"/>
      <c r="H1052" s="391"/>
      <c r="I1052" s="391"/>
      <c r="J1052" s="391"/>
      <c r="K1052" s="391"/>
    </row>
    <row r="1053" spans="6:11" ht="30" customHeight="1" x14ac:dyDescent="0.25">
      <c r="F1053" s="391"/>
      <c r="G1053" s="391"/>
      <c r="H1053" s="391"/>
      <c r="I1053" s="391"/>
      <c r="J1053" s="391"/>
      <c r="K1053" s="391"/>
    </row>
    <row r="1054" spans="6:11" ht="30" customHeight="1" x14ac:dyDescent="0.25">
      <c r="F1054" s="391"/>
      <c r="G1054" s="391"/>
      <c r="H1054" s="391"/>
      <c r="I1054" s="391"/>
      <c r="J1054" s="391"/>
      <c r="K1054" s="391"/>
    </row>
    <row r="1055" spans="6:11" ht="30" customHeight="1" x14ac:dyDescent="0.25">
      <c r="F1055" s="391"/>
      <c r="G1055" s="391"/>
      <c r="H1055" s="391"/>
      <c r="I1055" s="391"/>
      <c r="J1055" s="391"/>
      <c r="K1055" s="391"/>
    </row>
    <row r="1056" spans="6:11" ht="30" customHeight="1" x14ac:dyDescent="0.25">
      <c r="F1056" s="391"/>
      <c r="G1056" s="391"/>
      <c r="H1056" s="391"/>
      <c r="I1056" s="391"/>
      <c r="J1056" s="391"/>
      <c r="K1056" s="391"/>
    </row>
    <row r="1057" spans="6:11" ht="30" customHeight="1" x14ac:dyDescent="0.25">
      <c r="F1057" s="391"/>
      <c r="G1057" s="391"/>
      <c r="H1057" s="391"/>
      <c r="I1057" s="391"/>
      <c r="J1057" s="391"/>
      <c r="K1057" s="391"/>
    </row>
    <row r="1058" spans="6:11" ht="30" customHeight="1" x14ac:dyDescent="0.25">
      <c r="F1058" s="391"/>
      <c r="G1058" s="391"/>
      <c r="H1058" s="391"/>
      <c r="I1058" s="391"/>
      <c r="J1058" s="391"/>
      <c r="K1058" s="391"/>
    </row>
    <row r="1059" spans="6:11" ht="30" customHeight="1" x14ac:dyDescent="0.25">
      <c r="F1059" s="391"/>
      <c r="G1059" s="391"/>
      <c r="H1059" s="391"/>
      <c r="I1059" s="391"/>
      <c r="J1059" s="391"/>
      <c r="K1059" s="391"/>
    </row>
    <row r="1060" spans="6:11" ht="30" customHeight="1" x14ac:dyDescent="0.25">
      <c r="F1060" s="391"/>
      <c r="G1060" s="391"/>
      <c r="H1060" s="391"/>
      <c r="I1060" s="391"/>
      <c r="J1060" s="391"/>
      <c r="K1060" s="391"/>
    </row>
    <row r="1061" spans="6:11" ht="30" customHeight="1" x14ac:dyDescent="0.25">
      <c r="F1061" s="391"/>
      <c r="G1061" s="391"/>
      <c r="H1061" s="391"/>
      <c r="I1061" s="391"/>
      <c r="J1061" s="391"/>
      <c r="K1061" s="391"/>
    </row>
    <row r="1062" spans="6:11" ht="30" customHeight="1" x14ac:dyDescent="0.25">
      <c r="F1062" s="391"/>
      <c r="G1062" s="391"/>
      <c r="H1062" s="391"/>
      <c r="I1062" s="391"/>
      <c r="J1062" s="391"/>
      <c r="K1062" s="391"/>
    </row>
    <row r="1063" spans="6:11" ht="30" customHeight="1" x14ac:dyDescent="0.25">
      <c r="F1063" s="391"/>
      <c r="G1063" s="391"/>
      <c r="H1063" s="391"/>
      <c r="I1063" s="391"/>
      <c r="J1063" s="391"/>
      <c r="K1063" s="391"/>
    </row>
    <row r="1064" spans="6:11" ht="30" customHeight="1" x14ac:dyDescent="0.25">
      <c r="F1064" s="391"/>
      <c r="G1064" s="391"/>
      <c r="H1064" s="391"/>
      <c r="I1064" s="391"/>
      <c r="J1064" s="391"/>
      <c r="K1064" s="391"/>
    </row>
    <row r="1065" spans="6:11" ht="30" customHeight="1" x14ac:dyDescent="0.25">
      <c r="F1065" s="391"/>
      <c r="G1065" s="391"/>
      <c r="H1065" s="391"/>
      <c r="I1065" s="391"/>
      <c r="J1065" s="391"/>
      <c r="K1065" s="391"/>
    </row>
    <row r="1066" spans="6:11" ht="30" customHeight="1" x14ac:dyDescent="0.25">
      <c r="F1066" s="391"/>
      <c r="G1066" s="391"/>
      <c r="H1066" s="391"/>
      <c r="I1066" s="391"/>
      <c r="J1066" s="391"/>
      <c r="K1066" s="391"/>
    </row>
    <row r="1067" spans="6:11" ht="30" customHeight="1" x14ac:dyDescent="0.25">
      <c r="F1067" s="391"/>
      <c r="G1067" s="391"/>
      <c r="H1067" s="391"/>
      <c r="I1067" s="391"/>
      <c r="J1067" s="391"/>
      <c r="K1067" s="391"/>
    </row>
    <row r="1068" spans="6:11" ht="30" customHeight="1" x14ac:dyDescent="0.25">
      <c r="F1068" s="391"/>
      <c r="G1068" s="391"/>
      <c r="H1068" s="391"/>
      <c r="I1068" s="391"/>
      <c r="J1068" s="391"/>
      <c r="K1068" s="391"/>
    </row>
    <row r="1069" spans="6:11" ht="30" customHeight="1" x14ac:dyDescent="0.25">
      <c r="F1069" s="391"/>
      <c r="G1069" s="391"/>
      <c r="H1069" s="391"/>
      <c r="I1069" s="391"/>
      <c r="J1069" s="391"/>
      <c r="K1069" s="391"/>
    </row>
    <row r="1070" spans="6:11" ht="30" customHeight="1" x14ac:dyDescent="0.25">
      <c r="F1070" s="391"/>
      <c r="G1070" s="391"/>
      <c r="H1070" s="391"/>
      <c r="I1070" s="391"/>
      <c r="J1070" s="391"/>
      <c r="K1070" s="391"/>
    </row>
    <row r="1071" spans="6:11" ht="30" customHeight="1" x14ac:dyDescent="0.25">
      <c r="F1071" s="391"/>
      <c r="G1071" s="391"/>
      <c r="H1071" s="391"/>
      <c r="I1071" s="391"/>
      <c r="J1071" s="391"/>
      <c r="K1071" s="391"/>
    </row>
    <row r="1072" spans="6:11" ht="30" customHeight="1" x14ac:dyDescent="0.25">
      <c r="F1072" s="391"/>
      <c r="G1072" s="391"/>
      <c r="H1072" s="391"/>
      <c r="I1072" s="391"/>
      <c r="J1072" s="391"/>
      <c r="K1072" s="391"/>
    </row>
    <row r="1073" spans="6:11" ht="30" customHeight="1" x14ac:dyDescent="0.25">
      <c r="F1073" s="391"/>
      <c r="G1073" s="391"/>
      <c r="H1073" s="391"/>
      <c r="I1073" s="391"/>
      <c r="J1073" s="391"/>
      <c r="K1073" s="391"/>
    </row>
    <row r="1074" spans="6:11" ht="30" customHeight="1" x14ac:dyDescent="0.25">
      <c r="F1074" s="391"/>
      <c r="G1074" s="391"/>
      <c r="H1074" s="391"/>
      <c r="I1074" s="391"/>
      <c r="J1074" s="391"/>
      <c r="K1074" s="391"/>
    </row>
    <row r="1075" spans="6:11" ht="30" customHeight="1" x14ac:dyDescent="0.25">
      <c r="F1075" s="391"/>
      <c r="G1075" s="391"/>
      <c r="H1075" s="391"/>
      <c r="I1075" s="391"/>
      <c r="J1075" s="391"/>
      <c r="K1075" s="391"/>
    </row>
    <row r="1076" spans="6:11" ht="30" customHeight="1" x14ac:dyDescent="0.25">
      <c r="F1076" s="391"/>
      <c r="G1076" s="391"/>
      <c r="H1076" s="391"/>
      <c r="I1076" s="391"/>
      <c r="J1076" s="391"/>
      <c r="K1076" s="391"/>
    </row>
    <row r="1077" spans="6:11" ht="30" customHeight="1" x14ac:dyDescent="0.25">
      <c r="F1077" s="391"/>
      <c r="G1077" s="391"/>
      <c r="H1077" s="391"/>
      <c r="I1077" s="391"/>
      <c r="J1077" s="391"/>
      <c r="K1077" s="391"/>
    </row>
    <row r="1078" spans="6:11" ht="30" customHeight="1" x14ac:dyDescent="0.25">
      <c r="F1078" s="391"/>
      <c r="G1078" s="391"/>
      <c r="H1078" s="391"/>
      <c r="I1078" s="391"/>
      <c r="J1078" s="391"/>
      <c r="K1078" s="391"/>
    </row>
    <row r="1079" spans="6:11" ht="30" customHeight="1" x14ac:dyDescent="0.25">
      <c r="F1079" s="391"/>
      <c r="G1079" s="391"/>
      <c r="H1079" s="391"/>
      <c r="I1079" s="391"/>
      <c r="J1079" s="391"/>
      <c r="K1079" s="391"/>
    </row>
    <row r="1080" spans="6:11" ht="30" customHeight="1" x14ac:dyDescent="0.25">
      <c r="F1080" s="391"/>
      <c r="G1080" s="391"/>
      <c r="H1080" s="391"/>
      <c r="I1080" s="391"/>
      <c r="J1080" s="391"/>
      <c r="K1080" s="391"/>
    </row>
    <row r="1081" spans="6:11" ht="30" customHeight="1" x14ac:dyDescent="0.25">
      <c r="F1081" s="391"/>
      <c r="G1081" s="391"/>
      <c r="H1081" s="391"/>
      <c r="I1081" s="391"/>
      <c r="J1081" s="391"/>
      <c r="K1081" s="391"/>
    </row>
    <row r="1082" spans="6:11" ht="30" customHeight="1" x14ac:dyDescent="0.25">
      <c r="F1082" s="391"/>
      <c r="G1082" s="391"/>
      <c r="H1082" s="391"/>
      <c r="I1082" s="391"/>
      <c r="J1082" s="391"/>
      <c r="K1082" s="391"/>
    </row>
    <row r="1083" spans="6:11" ht="30" customHeight="1" x14ac:dyDescent="0.25">
      <c r="F1083" s="391"/>
      <c r="G1083" s="391"/>
      <c r="H1083" s="391"/>
      <c r="I1083" s="391"/>
      <c r="J1083" s="391"/>
      <c r="K1083" s="391"/>
    </row>
    <row r="1084" spans="6:11" ht="30" customHeight="1" x14ac:dyDescent="0.25">
      <c r="F1084" s="391"/>
      <c r="G1084" s="391"/>
      <c r="H1084" s="391"/>
      <c r="I1084" s="391"/>
      <c r="J1084" s="391"/>
      <c r="K1084" s="391"/>
    </row>
    <row r="1085" spans="6:11" ht="30" customHeight="1" x14ac:dyDescent="0.25">
      <c r="F1085" s="391"/>
      <c r="G1085" s="391"/>
      <c r="H1085" s="391"/>
      <c r="I1085" s="391"/>
      <c r="J1085" s="391"/>
      <c r="K1085" s="391"/>
    </row>
    <row r="1086" spans="6:11" ht="30" customHeight="1" x14ac:dyDescent="0.25">
      <c r="F1086" s="391"/>
      <c r="G1086" s="391"/>
      <c r="H1086" s="391"/>
      <c r="I1086" s="391"/>
      <c r="J1086" s="391"/>
      <c r="K1086" s="391"/>
    </row>
    <row r="1087" spans="6:11" ht="30" customHeight="1" x14ac:dyDescent="0.25">
      <c r="F1087" s="391"/>
      <c r="G1087" s="391"/>
      <c r="H1087" s="391"/>
      <c r="I1087" s="391"/>
      <c r="J1087" s="391"/>
      <c r="K1087" s="391"/>
    </row>
    <row r="1088" spans="6:11" ht="30" customHeight="1" x14ac:dyDescent="0.25">
      <c r="F1088" s="391"/>
      <c r="G1088" s="391"/>
      <c r="H1088" s="391"/>
      <c r="I1088" s="391"/>
      <c r="J1088" s="391"/>
      <c r="K1088" s="391"/>
    </row>
    <row r="1089" spans="6:11" ht="30" customHeight="1" x14ac:dyDescent="0.25">
      <c r="F1089" s="391"/>
      <c r="G1089" s="391"/>
      <c r="H1089" s="391"/>
      <c r="I1089" s="391"/>
      <c r="J1089" s="391"/>
      <c r="K1089" s="391"/>
    </row>
    <row r="1090" spans="6:11" ht="30" customHeight="1" x14ac:dyDescent="0.25">
      <c r="F1090" s="391"/>
      <c r="G1090" s="391"/>
      <c r="H1090" s="391"/>
      <c r="I1090" s="391"/>
      <c r="J1090" s="391"/>
      <c r="K1090" s="391"/>
    </row>
    <row r="1091" spans="6:11" ht="30" customHeight="1" x14ac:dyDescent="0.25">
      <c r="F1091" s="391"/>
      <c r="G1091" s="391"/>
      <c r="H1091" s="391"/>
      <c r="I1091" s="391"/>
      <c r="J1091" s="391"/>
      <c r="K1091" s="391"/>
    </row>
    <row r="1092" spans="6:11" ht="30" customHeight="1" x14ac:dyDescent="0.25">
      <c r="F1092" s="391"/>
      <c r="G1092" s="391"/>
      <c r="H1092" s="391"/>
      <c r="I1092" s="391"/>
      <c r="J1092" s="391"/>
      <c r="K1092" s="391"/>
    </row>
    <row r="1093" spans="6:11" ht="30" customHeight="1" x14ac:dyDescent="0.25">
      <c r="F1093" s="391"/>
      <c r="G1093" s="391"/>
      <c r="H1093" s="391"/>
      <c r="I1093" s="391"/>
      <c r="J1093" s="391"/>
      <c r="K1093" s="391"/>
    </row>
    <row r="1094" spans="6:11" ht="30" customHeight="1" x14ac:dyDescent="0.25">
      <c r="F1094" s="391"/>
      <c r="G1094" s="391"/>
      <c r="H1094" s="391"/>
      <c r="I1094" s="391"/>
      <c r="J1094" s="391"/>
      <c r="K1094" s="391"/>
    </row>
    <row r="1095" spans="6:11" ht="30" customHeight="1" x14ac:dyDescent="0.25">
      <c r="F1095" s="391"/>
      <c r="G1095" s="391"/>
      <c r="H1095" s="391"/>
      <c r="I1095" s="391"/>
      <c r="J1095" s="391"/>
      <c r="K1095" s="391"/>
    </row>
    <row r="1096" spans="6:11" ht="30" customHeight="1" x14ac:dyDescent="0.25">
      <c r="F1096" s="391"/>
      <c r="G1096" s="391"/>
      <c r="H1096" s="391"/>
      <c r="I1096" s="391"/>
      <c r="J1096" s="391"/>
      <c r="K1096" s="391"/>
    </row>
    <row r="1097" spans="6:11" ht="30" customHeight="1" x14ac:dyDescent="0.25">
      <c r="F1097" s="391"/>
      <c r="G1097" s="391"/>
      <c r="H1097" s="391"/>
      <c r="I1097" s="391"/>
      <c r="J1097" s="391"/>
      <c r="K1097" s="391"/>
    </row>
    <row r="1098" spans="6:11" ht="30" customHeight="1" x14ac:dyDescent="0.25">
      <c r="F1098" s="391"/>
      <c r="G1098" s="391"/>
      <c r="H1098" s="391"/>
      <c r="I1098" s="391"/>
      <c r="J1098" s="391"/>
      <c r="K1098" s="391"/>
    </row>
    <row r="1099" spans="6:11" ht="30" customHeight="1" x14ac:dyDescent="0.25">
      <c r="F1099" s="391"/>
      <c r="G1099" s="391"/>
      <c r="H1099" s="391"/>
      <c r="I1099" s="391"/>
      <c r="J1099" s="391"/>
      <c r="K1099" s="391"/>
    </row>
    <row r="1100" spans="6:11" ht="30" customHeight="1" x14ac:dyDescent="0.25">
      <c r="F1100" s="391"/>
      <c r="G1100" s="391"/>
      <c r="H1100" s="391"/>
      <c r="I1100" s="391"/>
      <c r="J1100" s="391"/>
      <c r="K1100" s="391"/>
    </row>
    <row r="1101" spans="6:11" ht="30" customHeight="1" x14ac:dyDescent="0.25">
      <c r="F1101" s="391"/>
      <c r="G1101" s="391"/>
      <c r="H1101" s="391"/>
      <c r="I1101" s="391"/>
      <c r="J1101" s="391"/>
      <c r="K1101" s="391"/>
    </row>
    <row r="1102" spans="6:11" ht="30" customHeight="1" x14ac:dyDescent="0.25">
      <c r="F1102" s="391"/>
      <c r="G1102" s="391"/>
      <c r="H1102" s="391"/>
      <c r="I1102" s="391"/>
      <c r="J1102" s="391"/>
      <c r="K1102" s="391"/>
    </row>
    <row r="1103" spans="6:11" ht="30" customHeight="1" x14ac:dyDescent="0.25">
      <c r="F1103" s="391"/>
      <c r="G1103" s="391"/>
      <c r="H1103" s="391"/>
      <c r="I1103" s="391"/>
      <c r="J1103" s="391"/>
      <c r="K1103" s="391"/>
    </row>
    <row r="1104" spans="6:11" ht="30" customHeight="1" x14ac:dyDescent="0.25">
      <c r="F1104" s="391"/>
      <c r="G1104" s="391"/>
      <c r="H1104" s="391"/>
      <c r="I1104" s="391"/>
      <c r="J1104" s="391"/>
      <c r="K1104" s="391"/>
    </row>
    <row r="1105" spans="6:11" ht="30" customHeight="1" x14ac:dyDescent="0.25">
      <c r="F1105" s="391"/>
      <c r="G1105" s="391"/>
      <c r="H1105" s="391"/>
      <c r="I1105" s="391"/>
      <c r="J1105" s="391"/>
      <c r="K1105" s="391"/>
    </row>
    <row r="1106" spans="6:11" ht="30" customHeight="1" x14ac:dyDescent="0.25">
      <c r="F1106" s="391"/>
      <c r="G1106" s="391"/>
      <c r="H1106" s="391"/>
      <c r="I1106" s="391"/>
      <c r="J1106" s="391"/>
      <c r="K1106" s="391"/>
    </row>
    <row r="1107" spans="6:11" ht="30" customHeight="1" x14ac:dyDescent="0.25">
      <c r="F1107" s="391"/>
      <c r="G1107" s="391"/>
      <c r="H1107" s="391"/>
      <c r="I1107" s="391"/>
      <c r="J1107" s="391"/>
      <c r="K1107" s="391"/>
    </row>
    <row r="1108" spans="6:11" ht="30" customHeight="1" x14ac:dyDescent="0.25">
      <c r="F1108" s="391"/>
      <c r="G1108" s="391"/>
      <c r="H1108" s="391"/>
      <c r="I1108" s="391"/>
      <c r="J1108" s="391"/>
      <c r="K1108" s="391"/>
    </row>
    <row r="1109" spans="6:11" ht="30" customHeight="1" x14ac:dyDescent="0.25">
      <c r="F1109" s="391"/>
      <c r="G1109" s="391"/>
      <c r="H1109" s="391"/>
      <c r="I1109" s="391"/>
      <c r="J1109" s="391"/>
      <c r="K1109" s="391"/>
    </row>
    <row r="1110" spans="6:11" ht="30" customHeight="1" x14ac:dyDescent="0.25">
      <c r="F1110" s="391"/>
      <c r="G1110" s="391"/>
      <c r="H1110" s="391"/>
      <c r="I1110" s="391"/>
      <c r="J1110" s="391"/>
      <c r="K1110" s="391"/>
    </row>
    <row r="1111" spans="6:11" ht="30" customHeight="1" x14ac:dyDescent="0.25">
      <c r="F1111" s="391"/>
      <c r="G1111" s="391"/>
      <c r="H1111" s="391"/>
      <c r="I1111" s="391"/>
      <c r="J1111" s="391"/>
      <c r="K1111" s="391"/>
    </row>
    <row r="1112" spans="6:11" ht="30" customHeight="1" x14ac:dyDescent="0.25">
      <c r="F1112" s="391"/>
      <c r="G1112" s="391"/>
      <c r="H1112" s="391"/>
      <c r="I1112" s="391"/>
      <c r="J1112" s="391"/>
      <c r="K1112" s="391"/>
    </row>
    <row r="1113" spans="6:11" ht="30" customHeight="1" x14ac:dyDescent="0.25">
      <c r="F1113" s="391"/>
      <c r="G1113" s="391"/>
      <c r="H1113" s="391"/>
      <c r="I1113" s="391"/>
      <c r="J1113" s="391"/>
      <c r="K1113" s="391"/>
    </row>
    <row r="1114" spans="6:11" ht="30" customHeight="1" x14ac:dyDescent="0.25">
      <c r="F1114" s="391"/>
      <c r="G1114" s="391"/>
      <c r="H1114" s="391"/>
      <c r="I1114" s="391"/>
      <c r="J1114" s="391"/>
      <c r="K1114" s="391"/>
    </row>
    <row r="1115" spans="6:11" ht="30" customHeight="1" x14ac:dyDescent="0.25">
      <c r="F1115" s="391"/>
      <c r="G1115" s="391"/>
      <c r="H1115" s="391"/>
      <c r="I1115" s="391"/>
      <c r="J1115" s="391"/>
      <c r="K1115" s="391"/>
    </row>
    <row r="1116" spans="6:11" ht="30" customHeight="1" x14ac:dyDescent="0.25">
      <c r="F1116" s="391"/>
      <c r="G1116" s="391"/>
      <c r="H1116" s="391"/>
      <c r="I1116" s="391"/>
      <c r="J1116" s="391"/>
      <c r="K1116" s="391"/>
    </row>
    <row r="1117" spans="6:11" ht="30" customHeight="1" x14ac:dyDescent="0.25">
      <c r="F1117" s="391"/>
      <c r="G1117" s="391"/>
      <c r="H1117" s="391"/>
      <c r="I1117" s="391"/>
      <c r="J1117" s="391"/>
      <c r="K1117" s="391"/>
    </row>
    <row r="1118" spans="6:11" ht="30" customHeight="1" x14ac:dyDescent="0.25">
      <c r="F1118" s="391"/>
      <c r="G1118" s="391"/>
      <c r="H1118" s="391"/>
      <c r="I1118" s="391"/>
      <c r="J1118" s="391"/>
      <c r="K1118" s="391"/>
    </row>
    <row r="1119" spans="6:11" ht="30" customHeight="1" x14ac:dyDescent="0.25">
      <c r="F1119" s="391"/>
      <c r="G1119" s="391"/>
      <c r="H1119" s="391"/>
      <c r="I1119" s="391"/>
      <c r="J1119" s="391"/>
      <c r="K1119" s="391"/>
    </row>
    <row r="1120" spans="6:11" ht="30" customHeight="1" x14ac:dyDescent="0.25">
      <c r="F1120" s="391"/>
      <c r="G1120" s="391"/>
      <c r="H1120" s="391"/>
      <c r="I1120" s="391"/>
      <c r="J1120" s="391"/>
      <c r="K1120" s="391"/>
    </row>
    <row r="1121" spans="6:11" ht="30" customHeight="1" x14ac:dyDescent="0.25">
      <c r="F1121" s="391"/>
      <c r="G1121" s="391"/>
      <c r="H1121" s="391"/>
      <c r="I1121" s="391"/>
      <c r="J1121" s="391"/>
      <c r="K1121" s="391"/>
    </row>
    <row r="1122" spans="6:11" ht="30" customHeight="1" x14ac:dyDescent="0.25">
      <c r="F1122" s="391"/>
      <c r="G1122" s="391"/>
      <c r="H1122" s="391"/>
      <c r="I1122" s="391"/>
      <c r="J1122" s="391"/>
      <c r="K1122" s="391"/>
    </row>
    <row r="1123" spans="6:11" ht="30" customHeight="1" x14ac:dyDescent="0.25">
      <c r="F1123" s="391"/>
      <c r="G1123" s="391"/>
      <c r="H1123" s="391"/>
      <c r="I1123" s="391"/>
      <c r="J1123" s="391"/>
      <c r="K1123" s="391"/>
    </row>
    <row r="1124" spans="6:11" ht="30" customHeight="1" x14ac:dyDescent="0.25">
      <c r="F1124" s="391"/>
      <c r="G1124" s="391"/>
      <c r="H1124" s="391"/>
      <c r="I1124" s="391"/>
      <c r="J1124" s="391"/>
      <c r="K1124" s="391"/>
    </row>
    <row r="1125" spans="6:11" ht="30" customHeight="1" x14ac:dyDescent="0.25">
      <c r="F1125" s="391"/>
      <c r="G1125" s="391"/>
      <c r="H1125" s="391"/>
      <c r="I1125" s="391"/>
      <c r="J1125" s="391"/>
      <c r="K1125" s="391"/>
    </row>
    <row r="1126" spans="6:11" ht="30" customHeight="1" x14ac:dyDescent="0.25">
      <c r="F1126" s="391"/>
      <c r="G1126" s="391"/>
      <c r="H1126" s="391"/>
      <c r="I1126" s="391"/>
      <c r="J1126" s="391"/>
      <c r="K1126" s="391"/>
    </row>
    <row r="1127" spans="6:11" ht="30" customHeight="1" x14ac:dyDescent="0.25">
      <c r="F1127" s="391"/>
      <c r="G1127" s="391"/>
      <c r="H1127" s="391"/>
      <c r="I1127" s="391"/>
      <c r="J1127" s="391"/>
      <c r="K1127" s="391"/>
    </row>
    <row r="1128" spans="6:11" ht="30" customHeight="1" x14ac:dyDescent="0.25">
      <c r="F1128" s="391"/>
      <c r="G1128" s="391"/>
      <c r="H1128" s="391"/>
      <c r="I1128" s="391"/>
      <c r="J1128" s="391"/>
      <c r="K1128" s="391"/>
    </row>
    <row r="1129" spans="6:11" ht="30" customHeight="1" x14ac:dyDescent="0.25">
      <c r="F1129" s="391"/>
      <c r="G1129" s="391"/>
      <c r="H1129" s="391"/>
      <c r="I1129" s="391"/>
      <c r="J1129" s="391"/>
      <c r="K1129" s="391"/>
    </row>
    <row r="1130" spans="6:11" ht="30" customHeight="1" x14ac:dyDescent="0.25">
      <c r="F1130" s="391"/>
      <c r="G1130" s="391"/>
      <c r="H1130" s="391"/>
      <c r="I1130" s="391"/>
      <c r="J1130" s="391"/>
      <c r="K1130" s="391"/>
    </row>
    <row r="1131" spans="6:11" ht="30" customHeight="1" x14ac:dyDescent="0.25">
      <c r="F1131" s="391"/>
      <c r="G1131" s="391"/>
      <c r="H1131" s="391"/>
      <c r="I1131" s="391"/>
      <c r="J1131" s="391"/>
      <c r="K1131" s="391"/>
    </row>
    <row r="1132" spans="6:11" ht="30" customHeight="1" x14ac:dyDescent="0.25">
      <c r="F1132" s="391"/>
      <c r="G1132" s="391"/>
      <c r="H1132" s="391"/>
      <c r="I1132" s="391"/>
      <c r="J1132" s="391"/>
      <c r="K1132" s="391"/>
    </row>
    <row r="1133" spans="6:11" ht="30" customHeight="1" x14ac:dyDescent="0.25">
      <c r="F1133" s="391"/>
      <c r="G1133" s="391"/>
      <c r="H1133" s="391"/>
      <c r="I1133" s="391"/>
      <c r="J1133" s="391"/>
      <c r="K1133" s="391"/>
    </row>
    <row r="1134" spans="6:11" ht="30" customHeight="1" x14ac:dyDescent="0.25">
      <c r="F1134" s="391"/>
      <c r="G1134" s="391"/>
      <c r="H1134" s="391"/>
      <c r="I1134" s="391"/>
      <c r="J1134" s="391"/>
      <c r="K1134" s="391"/>
    </row>
    <row r="1135" spans="6:11" ht="30" customHeight="1" x14ac:dyDescent="0.25">
      <c r="F1135" s="391"/>
      <c r="G1135" s="391"/>
      <c r="H1135" s="391"/>
      <c r="I1135" s="391"/>
      <c r="J1135" s="391"/>
      <c r="K1135" s="391"/>
    </row>
    <row r="1136" spans="6:11" ht="30" customHeight="1" x14ac:dyDescent="0.25">
      <c r="F1136" s="391"/>
      <c r="G1136" s="391"/>
      <c r="H1136" s="391"/>
      <c r="I1136" s="391"/>
      <c r="J1136" s="391"/>
      <c r="K1136" s="391"/>
    </row>
    <row r="1137" spans="6:11" ht="30" customHeight="1" x14ac:dyDescent="0.25">
      <c r="F1137" s="391"/>
      <c r="G1137" s="391"/>
      <c r="H1137" s="391"/>
      <c r="I1137" s="391"/>
      <c r="J1137" s="391"/>
      <c r="K1137" s="391"/>
    </row>
    <row r="1138" spans="6:11" ht="30" customHeight="1" x14ac:dyDescent="0.25">
      <c r="F1138" s="391"/>
      <c r="G1138" s="391"/>
      <c r="H1138" s="391"/>
      <c r="I1138" s="391"/>
      <c r="J1138" s="391"/>
      <c r="K1138" s="391"/>
    </row>
    <row r="1139" spans="6:11" ht="30" customHeight="1" x14ac:dyDescent="0.25">
      <c r="F1139" s="391"/>
      <c r="G1139" s="391"/>
      <c r="H1139" s="391"/>
      <c r="I1139" s="391"/>
      <c r="J1139" s="391"/>
      <c r="K1139" s="391"/>
    </row>
    <row r="1140" spans="6:11" ht="30" customHeight="1" x14ac:dyDescent="0.25">
      <c r="F1140" s="391"/>
      <c r="G1140" s="391"/>
      <c r="H1140" s="391"/>
      <c r="I1140" s="391"/>
      <c r="J1140" s="391"/>
      <c r="K1140" s="391"/>
    </row>
    <row r="1141" spans="6:11" ht="30" customHeight="1" x14ac:dyDescent="0.25">
      <c r="F1141" s="391"/>
      <c r="G1141" s="391"/>
      <c r="H1141" s="391"/>
      <c r="I1141" s="391"/>
      <c r="J1141" s="391"/>
      <c r="K1141" s="391"/>
    </row>
    <row r="1142" spans="6:11" ht="30" customHeight="1" x14ac:dyDescent="0.25">
      <c r="F1142" s="391"/>
      <c r="G1142" s="391"/>
      <c r="H1142" s="391"/>
      <c r="I1142" s="391"/>
      <c r="J1142" s="391"/>
      <c r="K1142" s="391"/>
    </row>
    <row r="1143" spans="6:11" ht="30" customHeight="1" x14ac:dyDescent="0.25">
      <c r="F1143" s="391"/>
      <c r="G1143" s="391"/>
      <c r="H1143" s="391"/>
      <c r="I1143" s="391"/>
      <c r="J1143" s="391"/>
      <c r="K1143" s="391"/>
    </row>
    <row r="1144" spans="6:11" ht="30" customHeight="1" x14ac:dyDescent="0.25">
      <c r="F1144" s="391"/>
      <c r="G1144" s="391"/>
      <c r="H1144" s="391"/>
      <c r="I1144" s="391"/>
      <c r="J1144" s="391"/>
      <c r="K1144" s="391"/>
    </row>
    <row r="1145" spans="6:11" ht="30" customHeight="1" x14ac:dyDescent="0.25">
      <c r="F1145" s="391"/>
      <c r="G1145" s="391"/>
      <c r="H1145" s="391"/>
      <c r="I1145" s="391"/>
      <c r="J1145" s="391"/>
      <c r="K1145" s="391"/>
    </row>
    <row r="1146" spans="6:11" ht="30" customHeight="1" x14ac:dyDescent="0.25">
      <c r="F1146" s="391"/>
      <c r="G1146" s="391"/>
      <c r="H1146" s="391"/>
      <c r="I1146" s="391"/>
      <c r="J1146" s="391"/>
      <c r="K1146" s="391"/>
    </row>
    <row r="1147" spans="6:11" ht="30" customHeight="1" x14ac:dyDescent="0.25">
      <c r="F1147" s="391"/>
      <c r="G1147" s="391"/>
      <c r="H1147" s="391"/>
      <c r="I1147" s="391"/>
      <c r="J1147" s="391"/>
      <c r="K1147" s="391"/>
    </row>
    <row r="1148" spans="6:11" ht="30" customHeight="1" x14ac:dyDescent="0.25">
      <c r="F1148" s="391"/>
      <c r="G1148" s="391"/>
      <c r="H1148" s="391"/>
      <c r="I1148" s="391"/>
      <c r="J1148" s="391"/>
      <c r="K1148" s="391"/>
    </row>
    <row r="1149" spans="6:11" ht="30" customHeight="1" x14ac:dyDescent="0.25">
      <c r="F1149" s="391"/>
      <c r="G1149" s="391"/>
      <c r="H1149" s="391"/>
      <c r="I1149" s="391"/>
      <c r="J1149" s="391"/>
      <c r="K1149" s="391"/>
    </row>
    <row r="1150" spans="6:11" ht="30" customHeight="1" x14ac:dyDescent="0.25">
      <c r="F1150" s="391"/>
      <c r="G1150" s="391"/>
      <c r="H1150" s="391"/>
      <c r="I1150" s="391"/>
      <c r="J1150" s="391"/>
      <c r="K1150" s="391"/>
    </row>
    <row r="1151" spans="6:11" ht="30" customHeight="1" x14ac:dyDescent="0.25">
      <c r="F1151" s="391"/>
      <c r="G1151" s="391"/>
      <c r="H1151" s="391"/>
      <c r="I1151" s="391"/>
      <c r="J1151" s="391"/>
      <c r="K1151" s="391"/>
    </row>
    <row r="1152" spans="6:11" ht="30" customHeight="1" x14ac:dyDescent="0.25">
      <c r="F1152" s="391"/>
      <c r="G1152" s="391"/>
      <c r="H1152" s="391"/>
      <c r="I1152" s="391"/>
      <c r="J1152" s="391"/>
      <c r="K1152" s="391"/>
    </row>
    <row r="1153" spans="6:11" ht="30" customHeight="1" x14ac:dyDescent="0.25">
      <c r="F1153" s="391"/>
      <c r="G1153" s="391"/>
      <c r="H1153" s="391"/>
      <c r="I1153" s="391"/>
      <c r="J1153" s="391"/>
      <c r="K1153" s="391"/>
    </row>
    <row r="1154" spans="6:11" ht="30" customHeight="1" x14ac:dyDescent="0.25">
      <c r="F1154" s="391"/>
      <c r="G1154" s="391"/>
      <c r="H1154" s="391"/>
      <c r="I1154" s="391"/>
      <c r="J1154" s="391"/>
      <c r="K1154" s="391"/>
    </row>
    <row r="1155" spans="6:11" ht="30" customHeight="1" x14ac:dyDescent="0.25">
      <c r="F1155" s="391"/>
      <c r="G1155" s="391"/>
      <c r="H1155" s="391"/>
      <c r="I1155" s="391"/>
      <c r="J1155" s="391"/>
      <c r="K1155" s="391"/>
    </row>
    <row r="1156" spans="6:11" ht="30" customHeight="1" x14ac:dyDescent="0.25">
      <c r="F1156" s="391"/>
      <c r="G1156" s="391"/>
      <c r="H1156" s="391"/>
      <c r="I1156" s="391"/>
      <c r="J1156" s="391"/>
      <c r="K1156" s="391"/>
    </row>
    <row r="1157" spans="6:11" ht="30" customHeight="1" x14ac:dyDescent="0.25">
      <c r="F1157" s="391"/>
      <c r="G1157" s="391"/>
      <c r="H1157" s="391"/>
      <c r="I1157" s="391"/>
      <c r="J1157" s="391"/>
      <c r="K1157" s="391"/>
    </row>
    <row r="1158" spans="6:11" ht="30" customHeight="1" x14ac:dyDescent="0.25">
      <c r="F1158" s="391"/>
      <c r="G1158" s="391"/>
      <c r="H1158" s="391"/>
      <c r="I1158" s="391"/>
      <c r="J1158" s="391"/>
      <c r="K1158" s="391"/>
    </row>
    <row r="1159" spans="6:11" ht="30" customHeight="1" x14ac:dyDescent="0.25">
      <c r="F1159" s="391"/>
      <c r="G1159" s="391"/>
      <c r="H1159" s="391"/>
      <c r="I1159" s="391"/>
      <c r="J1159" s="391"/>
      <c r="K1159" s="391"/>
    </row>
    <row r="1160" spans="6:11" ht="30" customHeight="1" x14ac:dyDescent="0.25">
      <c r="F1160" s="391"/>
      <c r="G1160" s="391"/>
      <c r="H1160" s="391"/>
      <c r="I1160" s="391"/>
      <c r="J1160" s="391"/>
      <c r="K1160" s="391"/>
    </row>
    <row r="1161" spans="6:11" ht="30" customHeight="1" x14ac:dyDescent="0.25">
      <c r="F1161" s="391"/>
      <c r="G1161" s="391"/>
      <c r="H1161" s="391"/>
      <c r="I1161" s="391"/>
      <c r="J1161" s="391"/>
      <c r="K1161" s="391"/>
    </row>
    <row r="1162" spans="6:11" ht="30" customHeight="1" x14ac:dyDescent="0.25">
      <c r="F1162" s="391"/>
      <c r="G1162" s="391"/>
      <c r="H1162" s="391"/>
      <c r="I1162" s="391"/>
      <c r="J1162" s="391"/>
      <c r="K1162" s="391"/>
    </row>
    <row r="1163" spans="6:11" ht="30" customHeight="1" x14ac:dyDescent="0.25">
      <c r="F1163" s="391"/>
      <c r="G1163" s="391"/>
      <c r="H1163" s="391"/>
      <c r="I1163" s="391"/>
      <c r="J1163" s="391"/>
      <c r="K1163" s="391"/>
    </row>
    <row r="1164" spans="6:11" ht="30" customHeight="1" x14ac:dyDescent="0.25">
      <c r="F1164" s="391"/>
      <c r="G1164" s="391"/>
      <c r="H1164" s="391"/>
      <c r="I1164" s="391"/>
      <c r="J1164" s="391"/>
      <c r="K1164" s="391"/>
    </row>
    <row r="1165" spans="6:11" ht="30" customHeight="1" x14ac:dyDescent="0.25">
      <c r="F1165" s="391"/>
      <c r="G1165" s="391"/>
      <c r="H1165" s="391"/>
      <c r="I1165" s="391"/>
      <c r="J1165" s="391"/>
      <c r="K1165" s="391"/>
    </row>
    <row r="1166" spans="6:11" ht="30" customHeight="1" x14ac:dyDescent="0.25">
      <c r="F1166" s="391"/>
      <c r="G1166" s="391"/>
      <c r="H1166" s="391"/>
      <c r="I1166" s="391"/>
      <c r="J1166" s="391"/>
      <c r="K1166" s="391"/>
    </row>
    <row r="1167" spans="6:11" ht="30" customHeight="1" x14ac:dyDescent="0.25">
      <c r="F1167" s="391"/>
      <c r="G1167" s="391"/>
      <c r="H1167" s="391"/>
      <c r="I1167" s="391"/>
      <c r="J1167" s="391"/>
      <c r="K1167" s="391"/>
    </row>
    <row r="1168" spans="6:11" ht="30" customHeight="1" x14ac:dyDescent="0.25">
      <c r="F1168" s="391"/>
      <c r="G1168" s="391"/>
      <c r="H1168" s="391"/>
      <c r="I1168" s="391"/>
      <c r="J1168" s="391"/>
      <c r="K1168" s="391"/>
    </row>
    <row r="1169" spans="6:11" ht="30" customHeight="1" x14ac:dyDescent="0.25">
      <c r="F1169" s="391"/>
      <c r="G1169" s="391"/>
      <c r="H1169" s="391"/>
      <c r="I1169" s="391"/>
      <c r="J1169" s="391"/>
      <c r="K1169" s="391"/>
    </row>
    <row r="1170" spans="6:11" ht="30" customHeight="1" x14ac:dyDescent="0.25">
      <c r="F1170" s="391"/>
      <c r="G1170" s="391"/>
      <c r="H1170" s="391"/>
      <c r="I1170" s="391"/>
      <c r="J1170" s="391"/>
      <c r="K1170" s="391"/>
    </row>
    <row r="1171" spans="6:11" ht="30" customHeight="1" x14ac:dyDescent="0.25">
      <c r="F1171" s="391"/>
      <c r="G1171" s="391"/>
      <c r="H1171" s="391"/>
      <c r="I1171" s="391"/>
      <c r="J1171" s="391"/>
      <c r="K1171" s="391"/>
    </row>
    <row r="1172" spans="6:11" ht="30" customHeight="1" x14ac:dyDescent="0.25">
      <c r="F1172" s="391"/>
      <c r="G1172" s="391"/>
      <c r="H1172" s="391"/>
      <c r="I1172" s="391"/>
      <c r="J1172" s="391"/>
      <c r="K1172" s="391"/>
    </row>
    <row r="1173" spans="6:11" ht="30" customHeight="1" x14ac:dyDescent="0.25">
      <c r="F1173" s="391"/>
      <c r="G1173" s="391"/>
      <c r="H1173" s="391"/>
      <c r="I1173" s="391"/>
      <c r="J1173" s="391"/>
      <c r="K1173" s="391"/>
    </row>
    <row r="1174" spans="6:11" ht="30" customHeight="1" x14ac:dyDescent="0.25">
      <c r="F1174" s="391"/>
      <c r="G1174" s="391"/>
      <c r="H1174" s="391"/>
      <c r="I1174" s="391"/>
      <c r="J1174" s="391"/>
      <c r="K1174" s="391"/>
    </row>
    <row r="1175" spans="6:11" ht="30" customHeight="1" x14ac:dyDescent="0.25">
      <c r="F1175" s="391"/>
      <c r="G1175" s="391"/>
      <c r="H1175" s="391"/>
      <c r="I1175" s="391"/>
      <c r="J1175" s="391"/>
      <c r="K1175" s="391"/>
    </row>
    <row r="1176" spans="6:11" ht="30" customHeight="1" x14ac:dyDescent="0.25">
      <c r="F1176" s="391"/>
      <c r="G1176" s="391"/>
      <c r="H1176" s="391"/>
      <c r="I1176" s="391"/>
      <c r="J1176" s="391"/>
      <c r="K1176" s="391"/>
    </row>
    <row r="1177" spans="6:11" ht="30" customHeight="1" x14ac:dyDescent="0.25">
      <c r="F1177" s="391"/>
      <c r="G1177" s="391"/>
      <c r="H1177" s="391"/>
      <c r="I1177" s="391"/>
      <c r="J1177" s="391"/>
      <c r="K1177" s="391"/>
    </row>
    <row r="1178" spans="6:11" ht="30" customHeight="1" x14ac:dyDescent="0.25">
      <c r="F1178" s="391"/>
      <c r="G1178" s="391"/>
      <c r="H1178" s="391"/>
      <c r="I1178" s="391"/>
      <c r="J1178" s="391"/>
      <c r="K1178" s="391"/>
    </row>
    <row r="1179" spans="6:11" ht="30" customHeight="1" x14ac:dyDescent="0.25">
      <c r="F1179" s="391"/>
      <c r="G1179" s="391"/>
      <c r="H1179" s="391"/>
      <c r="I1179" s="391"/>
      <c r="J1179" s="391"/>
      <c r="K1179" s="391"/>
    </row>
    <row r="1180" spans="6:11" ht="30" customHeight="1" x14ac:dyDescent="0.25">
      <c r="F1180" s="391"/>
      <c r="G1180" s="391"/>
      <c r="H1180" s="391"/>
      <c r="I1180" s="391"/>
      <c r="J1180" s="391"/>
      <c r="K1180" s="391"/>
    </row>
    <row r="1181" spans="6:11" ht="30" customHeight="1" x14ac:dyDescent="0.25">
      <c r="F1181" s="391"/>
      <c r="G1181" s="391"/>
      <c r="H1181" s="391"/>
      <c r="I1181" s="391"/>
      <c r="J1181" s="391"/>
      <c r="K1181" s="391"/>
    </row>
    <row r="1182" spans="6:11" ht="30" customHeight="1" x14ac:dyDescent="0.25">
      <c r="F1182" s="391"/>
      <c r="G1182" s="391"/>
      <c r="H1182" s="391"/>
      <c r="I1182" s="391"/>
      <c r="J1182" s="391"/>
      <c r="K1182" s="391"/>
    </row>
    <row r="1183" spans="6:11" ht="30" customHeight="1" x14ac:dyDescent="0.25">
      <c r="F1183" s="391"/>
      <c r="G1183" s="391"/>
      <c r="H1183" s="391"/>
      <c r="I1183" s="391"/>
      <c r="J1183" s="391"/>
      <c r="K1183" s="391"/>
    </row>
    <row r="1184" spans="6:11" ht="30" customHeight="1" x14ac:dyDescent="0.25">
      <c r="F1184" s="391"/>
      <c r="G1184" s="391"/>
      <c r="H1184" s="391"/>
      <c r="I1184" s="391"/>
      <c r="J1184" s="391"/>
      <c r="K1184" s="391"/>
    </row>
    <row r="1185" spans="6:11" ht="30" customHeight="1" x14ac:dyDescent="0.25">
      <c r="F1185" s="391"/>
      <c r="G1185" s="391"/>
      <c r="H1185" s="391"/>
      <c r="I1185" s="391"/>
      <c r="J1185" s="391"/>
      <c r="K1185" s="391"/>
    </row>
    <row r="1186" spans="6:11" ht="30" customHeight="1" x14ac:dyDescent="0.25">
      <c r="F1186" s="391"/>
      <c r="G1186" s="391"/>
      <c r="H1186" s="391"/>
      <c r="I1186" s="391"/>
      <c r="J1186" s="391"/>
      <c r="K1186" s="391"/>
    </row>
    <row r="1187" spans="6:11" ht="30" customHeight="1" x14ac:dyDescent="0.25">
      <c r="F1187" s="391"/>
      <c r="G1187" s="391"/>
      <c r="H1187" s="391"/>
      <c r="I1187" s="391"/>
      <c r="J1187" s="391"/>
      <c r="K1187" s="391"/>
    </row>
    <row r="1188" spans="6:11" ht="30" customHeight="1" x14ac:dyDescent="0.25">
      <c r="F1188" s="391"/>
      <c r="G1188" s="391"/>
      <c r="H1188" s="391"/>
      <c r="I1188" s="391"/>
      <c r="J1188" s="391"/>
      <c r="K1188" s="391"/>
    </row>
    <row r="1189" spans="6:11" ht="30" customHeight="1" x14ac:dyDescent="0.25">
      <c r="F1189" s="391"/>
      <c r="G1189" s="391"/>
      <c r="H1189" s="391"/>
      <c r="I1189" s="391"/>
      <c r="J1189" s="391"/>
      <c r="K1189" s="391"/>
    </row>
    <row r="1190" spans="6:11" ht="30" customHeight="1" x14ac:dyDescent="0.25">
      <c r="F1190" s="391"/>
      <c r="G1190" s="391"/>
      <c r="H1190" s="391"/>
      <c r="I1190" s="391"/>
      <c r="J1190" s="391"/>
      <c r="K1190" s="391"/>
    </row>
    <row r="1191" spans="6:11" ht="30" customHeight="1" x14ac:dyDescent="0.25">
      <c r="F1191" s="391"/>
      <c r="G1191" s="391"/>
      <c r="H1191" s="391"/>
      <c r="I1191" s="391"/>
      <c r="J1191" s="391"/>
      <c r="K1191" s="391"/>
    </row>
    <row r="1192" spans="6:11" ht="30" customHeight="1" x14ac:dyDescent="0.25">
      <c r="F1192" s="391"/>
      <c r="G1192" s="391"/>
      <c r="H1192" s="391"/>
      <c r="I1192" s="391"/>
      <c r="J1192" s="391"/>
      <c r="K1192" s="391"/>
    </row>
    <row r="1193" spans="6:11" ht="30" customHeight="1" x14ac:dyDescent="0.25">
      <c r="F1193" s="391"/>
      <c r="G1193" s="391"/>
      <c r="H1193" s="391"/>
      <c r="I1193" s="391"/>
      <c r="J1193" s="391"/>
      <c r="K1193" s="391"/>
    </row>
    <row r="1194" spans="6:11" ht="30" customHeight="1" x14ac:dyDescent="0.25">
      <c r="F1194" s="391"/>
      <c r="G1194" s="391"/>
      <c r="H1194" s="391"/>
      <c r="I1194" s="391"/>
      <c r="J1194" s="391"/>
      <c r="K1194" s="391"/>
    </row>
    <row r="1195" spans="6:11" ht="30" customHeight="1" x14ac:dyDescent="0.25">
      <c r="F1195" s="391"/>
      <c r="G1195" s="391"/>
      <c r="H1195" s="391"/>
      <c r="I1195" s="391"/>
      <c r="J1195" s="391"/>
      <c r="K1195" s="391"/>
    </row>
    <row r="1196" spans="6:11" ht="30" customHeight="1" x14ac:dyDescent="0.25">
      <c r="F1196" s="391"/>
      <c r="G1196" s="391"/>
      <c r="H1196" s="391"/>
      <c r="I1196" s="391"/>
      <c r="J1196" s="391"/>
      <c r="K1196" s="391"/>
    </row>
    <row r="1197" spans="6:11" ht="30" customHeight="1" x14ac:dyDescent="0.25">
      <c r="F1197" s="391"/>
      <c r="G1197" s="391"/>
      <c r="H1197" s="391"/>
      <c r="I1197" s="391"/>
      <c r="J1197" s="391"/>
      <c r="K1197" s="391"/>
    </row>
    <row r="1198" spans="6:11" ht="30" customHeight="1" x14ac:dyDescent="0.25">
      <c r="F1198" s="391"/>
      <c r="G1198" s="391"/>
      <c r="H1198" s="391"/>
      <c r="I1198" s="391"/>
      <c r="J1198" s="391"/>
      <c r="K1198" s="391"/>
    </row>
    <row r="1199" spans="6:11" ht="30" customHeight="1" x14ac:dyDescent="0.25">
      <c r="F1199" s="391"/>
      <c r="G1199" s="391"/>
      <c r="H1199" s="391"/>
      <c r="I1199" s="391"/>
      <c r="J1199" s="391"/>
      <c r="K1199" s="391"/>
    </row>
    <row r="1200" spans="6:11" ht="30" customHeight="1" x14ac:dyDescent="0.25">
      <c r="F1200" s="391"/>
      <c r="G1200" s="391"/>
      <c r="H1200" s="391"/>
      <c r="I1200" s="391"/>
      <c r="J1200" s="391"/>
      <c r="K1200" s="391"/>
    </row>
    <row r="1201" spans="6:11" ht="30" customHeight="1" x14ac:dyDescent="0.25">
      <c r="F1201" s="391"/>
      <c r="G1201" s="391"/>
      <c r="H1201" s="391"/>
      <c r="I1201" s="391"/>
      <c r="J1201" s="391"/>
      <c r="K1201" s="391"/>
    </row>
    <row r="1202" spans="6:11" ht="30" customHeight="1" x14ac:dyDescent="0.25">
      <c r="F1202" s="391"/>
      <c r="G1202" s="391"/>
      <c r="H1202" s="391"/>
      <c r="I1202" s="391"/>
      <c r="J1202" s="391"/>
      <c r="K1202" s="391"/>
    </row>
    <row r="1203" spans="6:11" ht="30" customHeight="1" x14ac:dyDescent="0.25">
      <c r="F1203" s="391"/>
      <c r="G1203" s="391"/>
      <c r="H1203" s="391"/>
      <c r="I1203" s="391"/>
      <c r="J1203" s="391"/>
      <c r="K1203" s="391"/>
    </row>
    <row r="1204" spans="6:11" ht="30" customHeight="1" x14ac:dyDescent="0.25">
      <c r="F1204" s="391"/>
      <c r="G1204" s="391"/>
      <c r="H1204" s="391"/>
      <c r="I1204" s="391"/>
      <c r="J1204" s="391"/>
      <c r="K1204" s="391"/>
    </row>
    <row r="1205" spans="6:11" ht="30" customHeight="1" x14ac:dyDescent="0.25">
      <c r="F1205" s="391"/>
      <c r="G1205" s="391"/>
      <c r="H1205" s="391"/>
      <c r="I1205" s="391"/>
      <c r="J1205" s="391"/>
      <c r="K1205" s="391"/>
    </row>
    <row r="1206" spans="6:11" ht="30" customHeight="1" x14ac:dyDescent="0.25">
      <c r="F1206" s="391"/>
      <c r="G1206" s="391"/>
      <c r="H1206" s="391"/>
      <c r="I1206" s="391"/>
      <c r="J1206" s="391"/>
      <c r="K1206" s="391"/>
    </row>
    <row r="1207" spans="6:11" ht="30" customHeight="1" x14ac:dyDescent="0.25">
      <c r="F1207" s="391"/>
      <c r="G1207" s="391"/>
      <c r="H1207" s="391"/>
      <c r="I1207" s="391"/>
      <c r="J1207" s="391"/>
      <c r="K1207" s="391"/>
    </row>
    <row r="1208" spans="6:11" ht="30" customHeight="1" x14ac:dyDescent="0.25">
      <c r="F1208" s="391"/>
      <c r="G1208" s="391"/>
      <c r="H1208" s="391"/>
      <c r="I1208" s="391"/>
      <c r="J1208" s="391"/>
      <c r="K1208" s="391"/>
    </row>
    <row r="1209" spans="6:11" ht="30" customHeight="1" x14ac:dyDescent="0.25">
      <c r="F1209" s="391"/>
      <c r="G1209" s="391"/>
      <c r="H1209" s="391"/>
      <c r="I1209" s="391"/>
      <c r="J1209" s="391"/>
      <c r="K1209" s="391"/>
    </row>
    <row r="1210" spans="6:11" ht="30" customHeight="1" x14ac:dyDescent="0.25">
      <c r="F1210" s="391"/>
      <c r="G1210" s="391"/>
      <c r="H1210" s="391"/>
      <c r="I1210" s="391"/>
      <c r="J1210" s="391"/>
      <c r="K1210" s="391"/>
    </row>
    <row r="1211" spans="6:11" ht="30" customHeight="1" x14ac:dyDescent="0.25">
      <c r="F1211" s="391"/>
      <c r="G1211" s="391"/>
      <c r="H1211" s="391"/>
      <c r="I1211" s="391"/>
      <c r="J1211" s="391"/>
      <c r="K1211" s="391"/>
    </row>
    <row r="1212" spans="6:11" ht="30" customHeight="1" x14ac:dyDescent="0.25">
      <c r="F1212" s="391"/>
      <c r="G1212" s="391"/>
      <c r="H1212" s="391"/>
      <c r="I1212" s="391"/>
      <c r="J1212" s="391"/>
      <c r="K1212" s="391"/>
    </row>
    <row r="1213" spans="6:11" ht="30" customHeight="1" x14ac:dyDescent="0.25">
      <c r="F1213" s="391"/>
      <c r="G1213" s="391"/>
      <c r="H1213" s="391"/>
      <c r="I1213" s="391"/>
      <c r="J1213" s="391"/>
      <c r="K1213" s="391"/>
    </row>
    <row r="1214" spans="6:11" ht="30" customHeight="1" x14ac:dyDescent="0.25">
      <c r="F1214" s="391"/>
      <c r="G1214" s="391"/>
      <c r="H1214" s="391"/>
      <c r="I1214" s="391"/>
      <c r="J1214" s="391"/>
      <c r="K1214" s="391"/>
    </row>
    <row r="1215" spans="6:11" ht="30" customHeight="1" x14ac:dyDescent="0.25">
      <c r="F1215" s="391"/>
      <c r="G1215" s="391"/>
      <c r="H1215" s="391"/>
      <c r="I1215" s="391"/>
      <c r="J1215" s="391"/>
      <c r="K1215" s="391"/>
    </row>
    <row r="1216" spans="6:11" ht="30" customHeight="1" x14ac:dyDescent="0.25">
      <c r="F1216" s="391"/>
      <c r="G1216" s="391"/>
      <c r="H1216" s="391"/>
      <c r="I1216" s="391"/>
      <c r="J1216" s="391"/>
      <c r="K1216" s="391"/>
    </row>
    <row r="1217" spans="6:11" ht="30" customHeight="1" x14ac:dyDescent="0.25">
      <c r="F1217" s="391"/>
      <c r="G1217" s="391"/>
      <c r="H1217" s="391"/>
      <c r="I1217" s="391"/>
      <c r="J1217" s="391"/>
      <c r="K1217" s="391"/>
    </row>
    <row r="1218" spans="6:11" ht="30" customHeight="1" x14ac:dyDescent="0.25">
      <c r="F1218" s="391"/>
      <c r="G1218" s="391"/>
      <c r="H1218" s="391"/>
      <c r="I1218" s="391"/>
      <c r="J1218" s="391"/>
      <c r="K1218" s="391"/>
    </row>
    <row r="1219" spans="6:11" ht="30" customHeight="1" x14ac:dyDescent="0.25">
      <c r="F1219" s="391"/>
      <c r="G1219" s="391"/>
      <c r="H1219" s="391"/>
      <c r="I1219" s="391"/>
      <c r="J1219" s="391"/>
      <c r="K1219" s="391"/>
    </row>
    <row r="1220" spans="6:11" ht="30" customHeight="1" x14ac:dyDescent="0.25">
      <c r="F1220" s="391"/>
      <c r="G1220" s="391"/>
      <c r="H1220" s="391"/>
      <c r="I1220" s="391"/>
      <c r="J1220" s="391"/>
      <c r="K1220" s="391"/>
    </row>
    <row r="1221" spans="6:11" ht="30" customHeight="1" x14ac:dyDescent="0.25">
      <c r="F1221" s="391"/>
      <c r="G1221" s="391"/>
      <c r="H1221" s="391"/>
      <c r="I1221" s="391"/>
      <c r="J1221" s="391"/>
      <c r="K1221" s="391"/>
    </row>
    <row r="1222" spans="6:11" ht="30" customHeight="1" x14ac:dyDescent="0.25">
      <c r="F1222" s="391"/>
      <c r="G1222" s="391"/>
      <c r="H1222" s="391"/>
      <c r="I1222" s="391"/>
      <c r="J1222" s="391"/>
      <c r="K1222" s="391"/>
    </row>
    <row r="1223" spans="6:11" ht="30" customHeight="1" x14ac:dyDescent="0.25">
      <c r="F1223" s="391"/>
      <c r="G1223" s="391"/>
      <c r="H1223" s="391"/>
      <c r="I1223" s="391"/>
      <c r="J1223" s="391"/>
      <c r="K1223" s="391"/>
    </row>
    <row r="1224" spans="6:11" ht="30" customHeight="1" x14ac:dyDescent="0.25">
      <c r="F1224" s="391"/>
      <c r="G1224" s="391"/>
      <c r="H1224" s="391"/>
      <c r="I1224" s="391"/>
      <c r="J1224" s="391"/>
      <c r="K1224" s="391"/>
    </row>
    <row r="1225" spans="6:11" ht="30" customHeight="1" x14ac:dyDescent="0.25">
      <c r="F1225" s="391"/>
      <c r="G1225" s="391"/>
      <c r="H1225" s="391"/>
      <c r="I1225" s="391"/>
      <c r="J1225" s="391"/>
      <c r="K1225" s="391"/>
    </row>
    <row r="1226" spans="6:11" ht="30" customHeight="1" x14ac:dyDescent="0.25">
      <c r="F1226" s="391"/>
      <c r="G1226" s="391"/>
      <c r="H1226" s="391"/>
      <c r="I1226" s="391"/>
      <c r="J1226" s="391"/>
      <c r="K1226" s="391"/>
    </row>
    <row r="1227" spans="6:11" ht="30" customHeight="1" x14ac:dyDescent="0.25">
      <c r="F1227" s="391"/>
      <c r="G1227" s="391"/>
      <c r="H1227" s="391"/>
      <c r="I1227" s="391"/>
      <c r="J1227" s="391"/>
      <c r="K1227" s="391"/>
    </row>
    <row r="1228" spans="6:11" ht="30" customHeight="1" x14ac:dyDescent="0.25">
      <c r="F1228" s="391"/>
      <c r="G1228" s="391"/>
      <c r="H1228" s="391"/>
      <c r="I1228" s="391"/>
      <c r="J1228" s="391"/>
      <c r="K1228" s="391"/>
    </row>
    <row r="1229" spans="6:11" ht="30" customHeight="1" x14ac:dyDescent="0.25">
      <c r="F1229" s="391"/>
      <c r="G1229" s="391"/>
      <c r="H1229" s="391"/>
      <c r="I1229" s="391"/>
      <c r="J1229" s="391"/>
      <c r="K1229" s="391"/>
    </row>
    <row r="1230" spans="6:11" ht="30" customHeight="1" x14ac:dyDescent="0.25">
      <c r="F1230" s="391"/>
      <c r="G1230" s="391"/>
      <c r="H1230" s="391"/>
      <c r="I1230" s="391"/>
      <c r="J1230" s="391"/>
      <c r="K1230" s="391"/>
    </row>
    <row r="1231" spans="6:11" ht="30" customHeight="1" x14ac:dyDescent="0.25">
      <c r="F1231" s="391"/>
      <c r="G1231" s="391"/>
      <c r="H1231" s="391"/>
      <c r="I1231" s="391"/>
      <c r="J1231" s="391"/>
      <c r="K1231" s="391"/>
    </row>
    <row r="1232" spans="6:11" ht="30" customHeight="1" x14ac:dyDescent="0.25">
      <c r="F1232" s="391"/>
      <c r="G1232" s="391"/>
      <c r="H1232" s="391"/>
      <c r="I1232" s="391"/>
      <c r="J1232" s="391"/>
      <c r="K1232" s="391"/>
    </row>
    <row r="1233" spans="6:11" ht="30" customHeight="1" x14ac:dyDescent="0.25">
      <c r="F1233" s="391"/>
      <c r="G1233" s="391"/>
      <c r="H1233" s="391"/>
      <c r="I1233" s="391"/>
      <c r="J1233" s="391"/>
      <c r="K1233" s="391"/>
    </row>
    <row r="1234" spans="6:11" ht="30" customHeight="1" x14ac:dyDescent="0.25">
      <c r="F1234" s="391"/>
      <c r="G1234" s="391"/>
      <c r="H1234" s="391"/>
      <c r="I1234" s="391"/>
      <c r="J1234" s="391"/>
      <c r="K1234" s="391"/>
    </row>
    <row r="1235" spans="6:11" ht="30" customHeight="1" x14ac:dyDescent="0.25">
      <c r="F1235" s="391"/>
      <c r="G1235" s="391"/>
      <c r="H1235" s="391"/>
      <c r="I1235" s="391"/>
      <c r="J1235" s="391"/>
      <c r="K1235" s="391"/>
    </row>
    <row r="1236" spans="6:11" ht="30" customHeight="1" x14ac:dyDescent="0.25">
      <c r="F1236" s="391"/>
      <c r="G1236" s="391"/>
      <c r="H1236" s="391"/>
      <c r="I1236" s="391"/>
      <c r="J1236" s="391"/>
      <c r="K1236" s="391"/>
    </row>
    <row r="1237" spans="6:11" ht="30" customHeight="1" x14ac:dyDescent="0.25">
      <c r="F1237" s="391"/>
      <c r="G1237" s="391"/>
      <c r="H1237" s="391"/>
      <c r="I1237" s="391"/>
      <c r="J1237" s="391"/>
      <c r="K1237" s="391"/>
    </row>
    <row r="1238" spans="6:11" ht="30" customHeight="1" x14ac:dyDescent="0.25">
      <c r="F1238" s="391"/>
      <c r="G1238" s="391"/>
      <c r="H1238" s="391"/>
      <c r="I1238" s="391"/>
      <c r="J1238" s="391"/>
      <c r="K1238" s="391"/>
    </row>
    <row r="1239" spans="6:11" ht="30" customHeight="1" x14ac:dyDescent="0.25">
      <c r="F1239" s="391"/>
      <c r="G1239" s="391"/>
      <c r="H1239" s="391"/>
      <c r="I1239" s="391"/>
      <c r="J1239" s="391"/>
      <c r="K1239" s="391"/>
    </row>
    <row r="1240" spans="6:11" ht="30" customHeight="1" x14ac:dyDescent="0.25">
      <c r="F1240" s="391"/>
      <c r="G1240" s="391"/>
      <c r="H1240" s="391"/>
      <c r="I1240" s="391"/>
      <c r="J1240" s="391"/>
      <c r="K1240" s="391"/>
    </row>
    <row r="1241" spans="6:11" ht="30" customHeight="1" x14ac:dyDescent="0.25">
      <c r="F1241" s="391"/>
      <c r="G1241" s="391"/>
      <c r="H1241" s="391"/>
      <c r="I1241" s="391"/>
      <c r="J1241" s="391"/>
      <c r="K1241" s="391"/>
    </row>
    <row r="1242" spans="6:11" ht="30" customHeight="1" x14ac:dyDescent="0.25">
      <c r="F1242" s="391"/>
      <c r="G1242" s="391"/>
      <c r="H1242" s="391"/>
      <c r="I1242" s="391"/>
      <c r="J1242" s="391"/>
      <c r="K1242" s="391"/>
    </row>
    <row r="1243" spans="6:11" ht="30" customHeight="1" x14ac:dyDescent="0.25">
      <c r="F1243" s="391"/>
      <c r="G1243" s="391"/>
      <c r="H1243" s="391"/>
      <c r="I1243" s="391"/>
      <c r="J1243" s="391"/>
      <c r="K1243" s="391"/>
    </row>
    <row r="1244" spans="6:11" ht="30" customHeight="1" x14ac:dyDescent="0.25">
      <c r="F1244" s="391"/>
      <c r="G1244" s="391"/>
      <c r="H1244" s="391"/>
      <c r="I1244" s="391"/>
      <c r="J1244" s="391"/>
      <c r="K1244" s="391"/>
    </row>
    <row r="1245" spans="6:11" ht="30" customHeight="1" x14ac:dyDescent="0.25">
      <c r="F1245" s="391"/>
      <c r="G1245" s="391"/>
      <c r="H1245" s="391"/>
      <c r="I1245" s="391"/>
      <c r="J1245" s="391"/>
      <c r="K1245" s="391"/>
    </row>
    <row r="1246" spans="6:11" ht="30" customHeight="1" x14ac:dyDescent="0.25">
      <c r="F1246" s="391"/>
      <c r="G1246" s="391"/>
      <c r="H1246" s="391"/>
      <c r="I1246" s="391"/>
      <c r="J1246" s="391"/>
      <c r="K1246" s="391"/>
    </row>
    <row r="1247" spans="6:11" ht="30" customHeight="1" x14ac:dyDescent="0.25">
      <c r="F1247" s="391"/>
      <c r="G1247" s="391"/>
      <c r="H1247" s="391"/>
      <c r="I1247" s="391"/>
      <c r="J1247" s="391"/>
      <c r="K1247" s="391"/>
    </row>
    <row r="1248" spans="6:11" ht="30" customHeight="1" x14ac:dyDescent="0.25">
      <c r="F1248" s="391"/>
      <c r="G1248" s="391"/>
      <c r="H1248" s="391"/>
      <c r="I1248" s="391"/>
      <c r="J1248" s="391"/>
      <c r="K1248" s="391"/>
    </row>
    <row r="1249" spans="6:11" ht="30" customHeight="1" x14ac:dyDescent="0.25">
      <c r="F1249" s="391"/>
      <c r="G1249" s="391"/>
      <c r="H1249" s="391"/>
      <c r="I1249" s="391"/>
      <c r="J1249" s="391"/>
      <c r="K1249" s="391"/>
    </row>
    <row r="1250" spans="6:11" ht="30" customHeight="1" x14ac:dyDescent="0.25">
      <c r="F1250" s="391"/>
      <c r="G1250" s="391"/>
      <c r="H1250" s="391"/>
      <c r="I1250" s="391"/>
      <c r="J1250" s="391"/>
      <c r="K1250" s="391"/>
    </row>
    <row r="1251" spans="6:11" ht="30" customHeight="1" x14ac:dyDescent="0.25">
      <c r="F1251" s="391"/>
      <c r="G1251" s="391"/>
      <c r="H1251" s="391"/>
      <c r="I1251" s="391"/>
      <c r="J1251" s="391"/>
      <c r="K1251" s="391"/>
    </row>
    <row r="1252" spans="6:11" ht="30" customHeight="1" x14ac:dyDescent="0.25">
      <c r="F1252" s="391"/>
      <c r="G1252" s="391"/>
      <c r="H1252" s="391"/>
      <c r="I1252" s="391"/>
      <c r="J1252" s="391"/>
      <c r="K1252" s="391"/>
    </row>
    <row r="1253" spans="6:11" ht="30" customHeight="1" x14ac:dyDescent="0.25">
      <c r="F1253" s="391"/>
      <c r="G1253" s="391"/>
      <c r="H1253" s="391"/>
      <c r="I1253" s="391"/>
      <c r="J1253" s="391"/>
      <c r="K1253" s="391"/>
    </row>
    <row r="1254" spans="6:11" ht="30" customHeight="1" x14ac:dyDescent="0.25">
      <c r="F1254" s="391"/>
      <c r="G1254" s="391"/>
      <c r="H1254" s="391"/>
      <c r="I1254" s="391"/>
      <c r="J1254" s="391"/>
      <c r="K1254" s="391"/>
    </row>
    <row r="1255" spans="6:11" ht="30" customHeight="1" x14ac:dyDescent="0.25">
      <c r="F1255" s="391"/>
      <c r="G1255" s="391"/>
      <c r="H1255" s="391"/>
      <c r="I1255" s="391"/>
      <c r="J1255" s="391"/>
      <c r="K1255" s="391"/>
    </row>
    <row r="1256" spans="6:11" ht="30" customHeight="1" x14ac:dyDescent="0.25">
      <c r="F1256" s="391"/>
      <c r="G1256" s="391"/>
      <c r="H1256" s="391"/>
      <c r="I1256" s="391"/>
      <c r="J1256" s="391"/>
      <c r="K1256" s="391"/>
    </row>
    <row r="1257" spans="6:11" ht="30" customHeight="1" x14ac:dyDescent="0.25">
      <c r="F1257" s="391"/>
      <c r="G1257" s="391"/>
      <c r="H1257" s="391"/>
      <c r="I1257" s="391"/>
      <c r="J1257" s="391"/>
      <c r="K1257" s="391"/>
    </row>
    <row r="1258" spans="6:11" ht="30" customHeight="1" x14ac:dyDescent="0.25">
      <c r="F1258" s="391"/>
      <c r="G1258" s="391"/>
      <c r="H1258" s="391"/>
      <c r="I1258" s="391"/>
      <c r="J1258" s="391"/>
      <c r="K1258" s="391"/>
    </row>
    <row r="1259" spans="6:11" ht="30" customHeight="1" x14ac:dyDescent="0.25">
      <c r="F1259" s="391"/>
      <c r="G1259" s="391"/>
      <c r="H1259" s="391"/>
      <c r="I1259" s="391"/>
      <c r="J1259" s="391"/>
      <c r="K1259" s="391"/>
    </row>
    <row r="1260" spans="6:11" ht="30" customHeight="1" x14ac:dyDescent="0.25">
      <c r="F1260" s="391"/>
      <c r="G1260" s="391"/>
      <c r="H1260" s="391"/>
      <c r="I1260" s="391"/>
      <c r="J1260" s="391"/>
      <c r="K1260" s="391"/>
    </row>
    <row r="1261" spans="6:11" ht="30" customHeight="1" x14ac:dyDescent="0.25">
      <c r="F1261" s="391"/>
      <c r="G1261" s="391"/>
      <c r="H1261" s="391"/>
      <c r="I1261" s="391"/>
      <c r="J1261" s="391"/>
      <c r="K1261" s="391"/>
    </row>
    <row r="1262" spans="6:11" ht="30" customHeight="1" x14ac:dyDescent="0.25">
      <c r="F1262" s="391"/>
      <c r="G1262" s="391"/>
      <c r="H1262" s="391"/>
      <c r="I1262" s="391"/>
      <c r="J1262" s="391"/>
      <c r="K1262" s="391"/>
    </row>
    <row r="1263" spans="6:11" ht="30" customHeight="1" x14ac:dyDescent="0.25">
      <c r="F1263" s="391"/>
      <c r="G1263" s="391"/>
      <c r="H1263" s="391"/>
      <c r="I1263" s="391"/>
      <c r="J1263" s="391"/>
      <c r="K1263" s="391"/>
    </row>
    <row r="1264" spans="6:11" ht="30" customHeight="1" x14ac:dyDescent="0.25">
      <c r="F1264" s="391"/>
      <c r="G1264" s="391"/>
      <c r="H1264" s="391"/>
      <c r="I1264" s="391"/>
      <c r="J1264" s="391"/>
      <c r="K1264" s="391"/>
    </row>
    <row r="1265" spans="6:11" ht="30" customHeight="1" x14ac:dyDescent="0.25">
      <c r="F1265" s="391"/>
      <c r="G1265" s="391"/>
      <c r="H1265" s="391"/>
      <c r="I1265" s="391"/>
      <c r="J1265" s="391"/>
      <c r="K1265" s="391"/>
    </row>
    <row r="1266" spans="6:11" ht="30" customHeight="1" x14ac:dyDescent="0.25">
      <c r="F1266" s="391"/>
      <c r="G1266" s="391"/>
      <c r="H1266" s="391"/>
      <c r="I1266" s="391"/>
      <c r="J1266" s="391"/>
      <c r="K1266" s="391"/>
    </row>
    <row r="1267" spans="6:11" ht="30" customHeight="1" x14ac:dyDescent="0.25">
      <c r="F1267" s="391"/>
      <c r="G1267" s="391"/>
      <c r="H1267" s="391"/>
      <c r="I1267" s="391"/>
      <c r="J1267" s="391"/>
      <c r="K1267" s="391"/>
    </row>
    <row r="1268" spans="6:11" ht="30" customHeight="1" x14ac:dyDescent="0.25">
      <c r="F1268" s="391"/>
      <c r="G1268" s="391"/>
      <c r="H1268" s="391"/>
      <c r="I1268" s="391"/>
      <c r="J1268" s="391"/>
      <c r="K1268" s="391"/>
    </row>
    <row r="1269" spans="6:11" ht="30" customHeight="1" x14ac:dyDescent="0.25">
      <c r="F1269" s="391"/>
      <c r="G1269" s="391"/>
      <c r="H1269" s="391"/>
      <c r="I1269" s="391"/>
      <c r="J1269" s="391"/>
      <c r="K1269" s="391"/>
    </row>
    <row r="1270" spans="6:11" ht="30" customHeight="1" x14ac:dyDescent="0.25">
      <c r="F1270" s="391"/>
      <c r="G1270" s="391"/>
      <c r="H1270" s="391"/>
      <c r="I1270" s="391"/>
      <c r="J1270" s="391"/>
      <c r="K1270" s="391"/>
    </row>
    <row r="1271" spans="6:11" ht="30" customHeight="1" x14ac:dyDescent="0.25">
      <c r="F1271" s="391"/>
      <c r="G1271" s="391"/>
      <c r="H1271" s="391"/>
      <c r="I1271" s="391"/>
      <c r="J1271" s="391"/>
      <c r="K1271" s="391"/>
    </row>
    <row r="1272" spans="6:11" ht="30" customHeight="1" x14ac:dyDescent="0.25">
      <c r="F1272" s="391"/>
      <c r="G1272" s="391"/>
      <c r="H1272" s="391"/>
      <c r="I1272" s="391"/>
      <c r="J1272" s="391"/>
      <c r="K1272" s="391"/>
    </row>
    <row r="1273" spans="6:11" ht="30" customHeight="1" x14ac:dyDescent="0.25">
      <c r="F1273" s="391"/>
      <c r="G1273" s="391"/>
      <c r="H1273" s="391"/>
      <c r="I1273" s="391"/>
      <c r="J1273" s="391"/>
      <c r="K1273" s="391"/>
    </row>
    <row r="1274" spans="6:11" ht="30" customHeight="1" x14ac:dyDescent="0.25">
      <c r="F1274" s="391"/>
      <c r="G1274" s="391"/>
      <c r="H1274" s="391"/>
      <c r="I1274" s="391"/>
      <c r="J1274" s="391"/>
      <c r="K1274" s="391"/>
    </row>
    <row r="1275" spans="6:11" ht="30" customHeight="1" x14ac:dyDescent="0.25">
      <c r="F1275" s="391"/>
      <c r="G1275" s="391"/>
      <c r="H1275" s="391"/>
      <c r="I1275" s="391"/>
      <c r="J1275" s="391"/>
      <c r="K1275" s="391"/>
    </row>
    <row r="1276" spans="6:11" ht="30" customHeight="1" x14ac:dyDescent="0.25">
      <c r="F1276" s="391"/>
      <c r="G1276" s="391"/>
      <c r="H1276" s="391"/>
      <c r="I1276" s="391"/>
      <c r="J1276" s="391"/>
      <c r="K1276" s="391"/>
    </row>
    <row r="1277" spans="6:11" ht="30" customHeight="1" x14ac:dyDescent="0.25">
      <c r="F1277" s="391"/>
      <c r="G1277" s="391"/>
      <c r="H1277" s="391"/>
      <c r="I1277" s="391"/>
      <c r="J1277" s="391"/>
      <c r="K1277" s="391"/>
    </row>
    <row r="1278" spans="6:11" ht="30" customHeight="1" x14ac:dyDescent="0.25">
      <c r="F1278" s="391"/>
      <c r="G1278" s="391"/>
      <c r="H1278" s="391"/>
      <c r="I1278" s="391"/>
      <c r="J1278" s="391"/>
      <c r="K1278" s="391"/>
    </row>
    <row r="1279" spans="6:11" ht="30" customHeight="1" x14ac:dyDescent="0.25">
      <c r="F1279" s="391"/>
      <c r="G1279" s="391"/>
      <c r="H1279" s="391"/>
      <c r="I1279" s="391"/>
      <c r="J1279" s="391"/>
      <c r="K1279" s="391"/>
    </row>
    <row r="1280" spans="6:11" ht="30" customHeight="1" x14ac:dyDescent="0.25">
      <c r="F1280" s="391"/>
      <c r="G1280" s="391"/>
      <c r="H1280" s="391"/>
      <c r="I1280" s="391"/>
      <c r="J1280" s="391"/>
      <c r="K1280" s="391"/>
    </row>
    <row r="1281" spans="6:11" ht="30" customHeight="1" x14ac:dyDescent="0.25">
      <c r="F1281" s="391"/>
      <c r="G1281" s="391"/>
      <c r="H1281" s="391"/>
      <c r="I1281" s="391"/>
      <c r="J1281" s="391"/>
      <c r="K1281" s="391"/>
    </row>
    <row r="1282" spans="6:11" ht="30" customHeight="1" x14ac:dyDescent="0.25">
      <c r="F1282" s="391"/>
      <c r="G1282" s="391"/>
      <c r="H1282" s="391"/>
      <c r="I1282" s="391"/>
      <c r="J1282" s="391"/>
      <c r="K1282" s="391"/>
    </row>
    <row r="1283" spans="6:11" ht="30" customHeight="1" x14ac:dyDescent="0.25">
      <c r="F1283" s="391"/>
      <c r="G1283" s="391"/>
      <c r="H1283" s="391"/>
      <c r="I1283" s="391"/>
      <c r="J1283" s="391"/>
      <c r="K1283" s="391"/>
    </row>
    <row r="1284" spans="6:11" ht="30" customHeight="1" x14ac:dyDescent="0.25">
      <c r="F1284" s="391"/>
      <c r="G1284" s="391"/>
      <c r="H1284" s="391"/>
      <c r="I1284" s="391"/>
      <c r="J1284" s="391"/>
      <c r="K1284" s="391"/>
    </row>
    <row r="1285" spans="6:11" ht="30" customHeight="1" x14ac:dyDescent="0.25">
      <c r="F1285" s="391"/>
      <c r="G1285" s="391"/>
      <c r="H1285" s="391"/>
      <c r="I1285" s="391"/>
      <c r="J1285" s="391"/>
      <c r="K1285" s="391"/>
    </row>
    <row r="1286" spans="6:11" ht="30" customHeight="1" x14ac:dyDescent="0.25">
      <c r="F1286" s="391"/>
      <c r="G1286" s="391"/>
      <c r="H1286" s="391"/>
      <c r="I1286" s="391"/>
      <c r="J1286" s="391"/>
      <c r="K1286" s="391"/>
    </row>
    <row r="1287" spans="6:11" ht="30" customHeight="1" x14ac:dyDescent="0.25">
      <c r="F1287" s="391"/>
      <c r="G1287" s="391"/>
      <c r="H1287" s="391"/>
      <c r="I1287" s="391"/>
      <c r="J1287" s="391"/>
      <c r="K1287" s="391"/>
    </row>
    <row r="1288" spans="6:11" ht="30" customHeight="1" x14ac:dyDescent="0.25">
      <c r="F1288" s="391"/>
      <c r="G1288" s="391"/>
      <c r="H1288" s="391"/>
      <c r="I1288" s="391"/>
      <c r="J1288" s="391"/>
      <c r="K1288" s="391"/>
    </row>
    <row r="1289" spans="6:11" ht="30" customHeight="1" x14ac:dyDescent="0.25">
      <c r="F1289" s="391"/>
      <c r="G1289" s="391"/>
      <c r="H1289" s="391"/>
      <c r="I1289" s="391"/>
      <c r="J1289" s="391"/>
      <c r="K1289" s="391"/>
    </row>
    <row r="1290" spans="6:11" ht="30" customHeight="1" x14ac:dyDescent="0.25">
      <c r="F1290" s="391"/>
      <c r="G1290" s="391"/>
      <c r="H1290" s="391"/>
      <c r="I1290" s="391"/>
      <c r="J1290" s="391"/>
      <c r="K1290" s="391"/>
    </row>
    <row r="1291" spans="6:11" ht="30" customHeight="1" x14ac:dyDescent="0.25">
      <c r="F1291" s="391"/>
      <c r="G1291" s="391"/>
      <c r="H1291" s="391"/>
      <c r="I1291" s="391"/>
      <c r="J1291" s="391"/>
      <c r="K1291" s="391"/>
    </row>
    <row r="1292" spans="6:11" ht="30" customHeight="1" x14ac:dyDescent="0.25">
      <c r="F1292" s="391"/>
      <c r="G1292" s="391"/>
      <c r="H1292" s="391"/>
      <c r="I1292" s="391"/>
      <c r="J1292" s="391"/>
      <c r="K1292" s="391"/>
    </row>
    <row r="1293" spans="6:11" ht="30" customHeight="1" x14ac:dyDescent="0.25">
      <c r="F1293" s="391"/>
      <c r="G1293" s="391"/>
      <c r="H1293" s="391"/>
      <c r="I1293" s="391"/>
      <c r="J1293" s="391"/>
      <c r="K1293" s="391"/>
    </row>
    <row r="1294" spans="6:11" ht="30" customHeight="1" x14ac:dyDescent="0.25">
      <c r="F1294" s="391"/>
      <c r="G1294" s="391"/>
      <c r="H1294" s="391"/>
      <c r="I1294" s="391"/>
      <c r="J1294" s="391"/>
      <c r="K1294" s="391"/>
    </row>
    <row r="1295" spans="6:11" ht="30" customHeight="1" x14ac:dyDescent="0.25">
      <c r="F1295" s="391"/>
      <c r="G1295" s="391"/>
      <c r="H1295" s="391"/>
      <c r="I1295" s="391"/>
      <c r="J1295" s="391"/>
      <c r="K1295" s="391"/>
    </row>
    <row r="1296" spans="6:11" ht="30" customHeight="1" x14ac:dyDescent="0.25">
      <c r="F1296" s="391"/>
      <c r="G1296" s="391"/>
      <c r="H1296" s="391"/>
      <c r="I1296" s="391"/>
      <c r="J1296" s="391"/>
      <c r="K1296" s="391"/>
    </row>
    <row r="1297" spans="6:11" ht="30" customHeight="1" x14ac:dyDescent="0.25">
      <c r="F1297" s="391"/>
      <c r="G1297" s="391"/>
      <c r="H1297" s="391"/>
      <c r="I1297" s="391"/>
      <c r="J1297" s="391"/>
      <c r="K1297" s="391"/>
    </row>
    <row r="1298" spans="6:11" ht="30" customHeight="1" x14ac:dyDescent="0.25">
      <c r="F1298" s="391"/>
      <c r="G1298" s="391"/>
      <c r="H1298" s="391"/>
      <c r="I1298" s="391"/>
      <c r="J1298" s="391"/>
      <c r="K1298" s="391"/>
    </row>
    <row r="1299" spans="6:11" ht="30" customHeight="1" x14ac:dyDescent="0.25">
      <c r="F1299" s="391"/>
      <c r="G1299" s="391"/>
      <c r="H1299" s="391"/>
      <c r="I1299" s="391"/>
      <c r="J1299" s="391"/>
      <c r="K1299" s="391"/>
    </row>
    <row r="1300" spans="6:11" ht="30" customHeight="1" x14ac:dyDescent="0.25">
      <c r="F1300" s="391"/>
      <c r="G1300" s="391"/>
      <c r="H1300" s="391"/>
      <c r="I1300" s="391"/>
      <c r="J1300" s="391"/>
      <c r="K1300" s="391"/>
    </row>
    <row r="1301" spans="6:11" ht="30" customHeight="1" x14ac:dyDescent="0.25">
      <c r="F1301" s="391"/>
      <c r="G1301" s="391"/>
      <c r="H1301" s="391"/>
      <c r="I1301" s="391"/>
      <c r="J1301" s="391"/>
      <c r="K1301" s="391"/>
    </row>
    <row r="1302" spans="6:11" ht="30" customHeight="1" x14ac:dyDescent="0.25">
      <c r="F1302" s="391"/>
      <c r="G1302" s="391"/>
      <c r="H1302" s="391"/>
      <c r="I1302" s="391"/>
      <c r="J1302" s="391"/>
      <c r="K1302" s="391"/>
    </row>
    <row r="1303" spans="6:11" ht="30" customHeight="1" x14ac:dyDescent="0.25">
      <c r="F1303" s="391"/>
      <c r="G1303" s="391"/>
      <c r="H1303" s="391"/>
      <c r="I1303" s="391"/>
      <c r="J1303" s="391"/>
      <c r="K1303" s="391"/>
    </row>
    <row r="1304" spans="6:11" ht="30" customHeight="1" x14ac:dyDescent="0.25">
      <c r="F1304" s="391"/>
      <c r="G1304" s="391"/>
      <c r="H1304" s="391"/>
      <c r="I1304" s="391"/>
      <c r="J1304" s="391"/>
      <c r="K1304" s="391"/>
    </row>
    <row r="1305" spans="6:11" ht="30" customHeight="1" x14ac:dyDescent="0.25">
      <c r="F1305" s="391"/>
      <c r="G1305" s="391"/>
      <c r="H1305" s="391"/>
      <c r="I1305" s="391"/>
      <c r="J1305" s="391"/>
      <c r="K1305" s="391"/>
    </row>
    <row r="1306" spans="6:11" ht="30" customHeight="1" x14ac:dyDescent="0.25">
      <c r="F1306" s="391"/>
      <c r="G1306" s="391"/>
      <c r="H1306" s="391"/>
      <c r="I1306" s="391"/>
      <c r="J1306" s="391"/>
      <c r="K1306" s="391"/>
    </row>
    <row r="1307" spans="6:11" ht="30" customHeight="1" x14ac:dyDescent="0.25">
      <c r="F1307" s="391"/>
      <c r="G1307" s="391"/>
      <c r="H1307" s="391"/>
      <c r="I1307" s="391"/>
      <c r="J1307" s="391"/>
      <c r="K1307" s="391"/>
    </row>
    <row r="1308" spans="6:11" ht="30" customHeight="1" x14ac:dyDescent="0.25">
      <c r="F1308" s="391"/>
      <c r="G1308" s="391"/>
      <c r="H1308" s="391"/>
      <c r="I1308" s="391"/>
      <c r="J1308" s="391"/>
      <c r="K1308" s="391"/>
    </row>
    <row r="1309" spans="6:11" ht="30" customHeight="1" x14ac:dyDescent="0.25">
      <c r="F1309" s="391"/>
      <c r="G1309" s="391"/>
      <c r="H1309" s="391"/>
      <c r="I1309" s="391"/>
      <c r="J1309" s="391"/>
      <c r="K1309" s="391"/>
    </row>
    <row r="1310" spans="6:11" ht="30" customHeight="1" x14ac:dyDescent="0.25">
      <c r="F1310" s="391"/>
      <c r="G1310" s="391"/>
      <c r="H1310" s="391"/>
      <c r="I1310" s="391"/>
      <c r="J1310" s="391"/>
      <c r="K1310" s="391"/>
    </row>
    <row r="1311" spans="6:11" ht="30" customHeight="1" x14ac:dyDescent="0.25">
      <c r="F1311" s="391"/>
      <c r="G1311" s="391"/>
      <c r="H1311" s="391"/>
      <c r="I1311" s="391"/>
      <c r="J1311" s="391"/>
      <c r="K1311" s="391"/>
    </row>
    <row r="1312" spans="6:11" ht="30" customHeight="1" x14ac:dyDescent="0.25">
      <c r="F1312" s="391"/>
      <c r="G1312" s="391"/>
      <c r="H1312" s="391"/>
      <c r="I1312" s="391"/>
      <c r="J1312" s="391"/>
      <c r="K1312" s="391"/>
    </row>
    <row r="1313" spans="6:11" ht="30" customHeight="1" x14ac:dyDescent="0.25">
      <c r="F1313" s="391"/>
      <c r="G1313" s="391"/>
      <c r="H1313" s="391"/>
      <c r="I1313" s="391"/>
      <c r="J1313" s="391"/>
      <c r="K1313" s="391"/>
    </row>
    <row r="1314" spans="6:11" ht="30" customHeight="1" x14ac:dyDescent="0.25">
      <c r="F1314" s="391"/>
      <c r="G1314" s="391"/>
      <c r="H1314" s="391"/>
      <c r="I1314" s="391"/>
      <c r="J1314" s="391"/>
      <c r="K1314" s="391"/>
    </row>
    <row r="1315" spans="6:11" ht="30" customHeight="1" x14ac:dyDescent="0.25">
      <c r="F1315" s="391"/>
      <c r="G1315" s="391"/>
      <c r="H1315" s="391"/>
      <c r="I1315" s="391"/>
      <c r="J1315" s="391"/>
      <c r="K1315" s="391"/>
    </row>
    <row r="1316" spans="6:11" ht="30" customHeight="1" x14ac:dyDescent="0.25">
      <c r="F1316" s="391"/>
      <c r="G1316" s="391"/>
      <c r="H1316" s="391"/>
      <c r="I1316" s="391"/>
      <c r="J1316" s="391"/>
      <c r="K1316" s="391"/>
    </row>
    <row r="1317" spans="6:11" ht="30" customHeight="1" x14ac:dyDescent="0.25">
      <c r="F1317" s="391"/>
      <c r="G1317" s="391"/>
      <c r="H1317" s="391"/>
      <c r="I1317" s="391"/>
      <c r="J1317" s="391"/>
      <c r="K1317" s="391"/>
    </row>
    <row r="1318" spans="6:11" ht="30" customHeight="1" x14ac:dyDescent="0.25">
      <c r="F1318" s="391"/>
      <c r="G1318" s="391"/>
      <c r="H1318" s="391"/>
      <c r="I1318" s="391"/>
      <c r="J1318" s="391"/>
      <c r="K1318" s="391"/>
    </row>
    <row r="1319" spans="6:11" ht="30" customHeight="1" x14ac:dyDescent="0.25">
      <c r="F1319" s="391"/>
      <c r="G1319" s="391"/>
      <c r="H1319" s="391"/>
      <c r="I1319" s="391"/>
      <c r="J1319" s="391"/>
      <c r="K1319" s="391"/>
    </row>
    <row r="1320" spans="6:11" ht="30" customHeight="1" x14ac:dyDescent="0.25">
      <c r="F1320" s="391"/>
      <c r="G1320" s="391"/>
      <c r="H1320" s="391"/>
      <c r="I1320" s="391"/>
      <c r="J1320" s="391"/>
      <c r="K1320" s="391"/>
    </row>
    <row r="1321" spans="6:11" ht="30" customHeight="1" x14ac:dyDescent="0.25">
      <c r="F1321" s="391"/>
      <c r="G1321" s="391"/>
      <c r="H1321" s="391"/>
      <c r="I1321" s="391"/>
      <c r="J1321" s="391"/>
      <c r="K1321" s="391"/>
    </row>
    <row r="1322" spans="6:11" ht="30" customHeight="1" x14ac:dyDescent="0.25">
      <c r="F1322" s="391"/>
      <c r="G1322" s="391"/>
      <c r="H1322" s="391"/>
      <c r="I1322" s="391"/>
      <c r="J1322" s="391"/>
      <c r="K1322" s="391"/>
    </row>
    <row r="1323" spans="6:11" ht="30" customHeight="1" x14ac:dyDescent="0.25">
      <c r="F1323" s="391"/>
      <c r="G1323" s="391"/>
      <c r="H1323" s="391"/>
      <c r="I1323" s="391"/>
      <c r="J1323" s="391"/>
      <c r="K1323" s="391"/>
    </row>
    <row r="1324" spans="6:11" ht="30" customHeight="1" x14ac:dyDescent="0.25">
      <c r="F1324" s="391"/>
      <c r="G1324" s="391"/>
      <c r="H1324" s="391"/>
      <c r="I1324" s="391"/>
      <c r="J1324" s="391"/>
      <c r="K1324" s="391"/>
    </row>
    <row r="1325" spans="6:11" ht="30" customHeight="1" x14ac:dyDescent="0.25">
      <c r="F1325" s="391"/>
      <c r="G1325" s="391"/>
      <c r="H1325" s="391"/>
      <c r="I1325" s="391"/>
      <c r="J1325" s="391"/>
      <c r="K1325" s="391"/>
    </row>
    <row r="1326" spans="6:11" ht="30" customHeight="1" x14ac:dyDescent="0.25">
      <c r="F1326" s="391"/>
      <c r="G1326" s="391"/>
      <c r="H1326" s="391"/>
      <c r="I1326" s="391"/>
      <c r="J1326" s="391"/>
      <c r="K1326" s="391"/>
    </row>
    <row r="1327" spans="6:11" ht="30" customHeight="1" x14ac:dyDescent="0.25">
      <c r="F1327" s="391"/>
      <c r="G1327" s="391"/>
      <c r="H1327" s="391"/>
      <c r="I1327" s="391"/>
      <c r="J1327" s="391"/>
      <c r="K1327" s="391"/>
    </row>
    <row r="1328" spans="6:11" ht="30" customHeight="1" x14ac:dyDescent="0.25">
      <c r="F1328" s="391"/>
      <c r="G1328" s="391"/>
      <c r="H1328" s="391"/>
      <c r="I1328" s="391"/>
      <c r="J1328" s="391"/>
      <c r="K1328" s="391"/>
    </row>
    <row r="1329" spans="6:11" ht="30" customHeight="1" x14ac:dyDescent="0.25">
      <c r="F1329" s="391"/>
      <c r="G1329" s="391"/>
      <c r="H1329" s="391"/>
      <c r="I1329" s="391"/>
      <c r="J1329" s="391"/>
      <c r="K1329" s="391"/>
    </row>
    <row r="1330" spans="6:11" ht="30" customHeight="1" x14ac:dyDescent="0.25">
      <c r="F1330" s="391"/>
      <c r="G1330" s="391"/>
      <c r="H1330" s="391"/>
      <c r="I1330" s="391"/>
      <c r="J1330" s="391"/>
      <c r="K1330" s="391"/>
    </row>
    <row r="1331" spans="6:11" ht="30" customHeight="1" x14ac:dyDescent="0.25">
      <c r="F1331" s="391"/>
      <c r="G1331" s="391"/>
      <c r="H1331" s="391"/>
      <c r="I1331" s="391"/>
      <c r="J1331" s="391"/>
      <c r="K1331" s="391"/>
    </row>
    <row r="1332" spans="6:11" ht="30" customHeight="1" x14ac:dyDescent="0.25">
      <c r="F1332" s="391"/>
      <c r="G1332" s="391"/>
      <c r="H1332" s="391"/>
      <c r="I1332" s="391"/>
      <c r="J1332" s="391"/>
      <c r="K1332" s="391"/>
    </row>
    <row r="1333" spans="6:11" ht="30" customHeight="1" x14ac:dyDescent="0.25">
      <c r="F1333" s="391"/>
      <c r="G1333" s="391"/>
      <c r="H1333" s="391"/>
      <c r="I1333" s="391"/>
      <c r="J1333" s="391"/>
      <c r="K1333" s="391"/>
    </row>
    <row r="1334" spans="6:11" ht="30" customHeight="1" x14ac:dyDescent="0.25">
      <c r="F1334" s="391"/>
      <c r="G1334" s="391"/>
      <c r="H1334" s="391"/>
      <c r="I1334" s="391"/>
      <c r="J1334" s="391"/>
      <c r="K1334" s="391"/>
    </row>
    <row r="1335" spans="6:11" ht="30" customHeight="1" x14ac:dyDescent="0.25">
      <c r="F1335" s="391"/>
      <c r="G1335" s="391"/>
      <c r="H1335" s="391"/>
      <c r="I1335" s="391"/>
      <c r="J1335" s="391"/>
      <c r="K1335" s="391"/>
    </row>
    <row r="1336" spans="6:11" ht="30" customHeight="1" x14ac:dyDescent="0.25">
      <c r="F1336" s="391"/>
      <c r="G1336" s="391"/>
      <c r="H1336" s="391"/>
      <c r="I1336" s="391"/>
      <c r="J1336" s="391"/>
      <c r="K1336" s="391"/>
    </row>
    <row r="1337" spans="6:11" ht="30" customHeight="1" x14ac:dyDescent="0.25">
      <c r="F1337" s="391"/>
      <c r="G1337" s="391"/>
      <c r="H1337" s="391"/>
      <c r="I1337" s="391"/>
      <c r="J1337" s="391"/>
      <c r="K1337" s="391"/>
    </row>
    <row r="1338" spans="6:11" ht="30" customHeight="1" x14ac:dyDescent="0.25">
      <c r="F1338" s="391"/>
      <c r="G1338" s="391"/>
      <c r="H1338" s="391"/>
      <c r="I1338" s="391"/>
      <c r="J1338" s="391"/>
      <c r="K1338" s="391"/>
    </row>
    <row r="1339" spans="6:11" ht="30" customHeight="1" x14ac:dyDescent="0.25">
      <c r="F1339" s="391"/>
      <c r="G1339" s="391"/>
      <c r="H1339" s="391"/>
      <c r="I1339" s="391"/>
      <c r="J1339" s="391"/>
      <c r="K1339" s="391"/>
    </row>
    <row r="1340" spans="6:11" ht="30" customHeight="1" x14ac:dyDescent="0.25">
      <c r="F1340" s="391"/>
      <c r="G1340" s="391"/>
      <c r="H1340" s="391"/>
      <c r="I1340" s="391"/>
      <c r="J1340" s="391"/>
      <c r="K1340" s="391"/>
    </row>
    <row r="1341" spans="6:11" ht="30" customHeight="1" x14ac:dyDescent="0.25">
      <c r="F1341" s="391"/>
      <c r="G1341" s="391"/>
      <c r="H1341" s="391"/>
      <c r="I1341" s="391"/>
      <c r="J1341" s="391"/>
      <c r="K1341" s="391"/>
    </row>
    <row r="1342" spans="6:11" ht="30" customHeight="1" x14ac:dyDescent="0.25">
      <c r="F1342" s="391"/>
      <c r="G1342" s="391"/>
      <c r="H1342" s="391"/>
      <c r="I1342" s="391"/>
      <c r="J1342" s="391"/>
      <c r="K1342" s="391"/>
    </row>
    <row r="1343" spans="6:11" ht="30" customHeight="1" x14ac:dyDescent="0.25">
      <c r="F1343" s="391"/>
      <c r="G1343" s="391"/>
      <c r="H1343" s="391"/>
      <c r="I1343" s="391"/>
      <c r="J1343" s="391"/>
      <c r="K1343" s="391"/>
    </row>
    <row r="1344" spans="6:11" ht="30" customHeight="1" x14ac:dyDescent="0.25">
      <c r="F1344" s="391"/>
      <c r="G1344" s="391"/>
      <c r="H1344" s="391"/>
      <c r="I1344" s="391"/>
      <c r="J1344" s="391"/>
      <c r="K1344" s="391"/>
    </row>
    <row r="1345" spans="6:11" ht="30" customHeight="1" x14ac:dyDescent="0.25">
      <c r="F1345" s="391"/>
      <c r="G1345" s="391"/>
      <c r="H1345" s="391"/>
      <c r="I1345" s="391"/>
      <c r="J1345" s="391"/>
      <c r="K1345" s="391"/>
    </row>
    <row r="1346" spans="6:11" ht="30" customHeight="1" x14ac:dyDescent="0.25">
      <c r="F1346" s="391"/>
      <c r="G1346" s="391"/>
      <c r="H1346" s="391"/>
      <c r="I1346" s="391"/>
      <c r="J1346" s="391"/>
      <c r="K1346" s="391"/>
    </row>
    <row r="1347" spans="6:11" ht="30" customHeight="1" x14ac:dyDescent="0.25">
      <c r="F1347" s="391"/>
      <c r="G1347" s="391"/>
      <c r="H1347" s="391"/>
      <c r="I1347" s="391"/>
      <c r="J1347" s="391"/>
      <c r="K1347" s="391"/>
    </row>
    <row r="1348" spans="6:11" ht="30" customHeight="1" x14ac:dyDescent="0.25">
      <c r="F1348" s="391"/>
      <c r="G1348" s="391"/>
      <c r="H1348" s="391"/>
      <c r="I1348" s="391"/>
      <c r="J1348" s="391"/>
      <c r="K1348" s="391"/>
    </row>
    <row r="1349" spans="6:11" ht="30" customHeight="1" x14ac:dyDescent="0.25">
      <c r="F1349" s="391"/>
      <c r="G1349" s="391"/>
      <c r="H1349" s="391"/>
      <c r="I1349" s="391"/>
      <c r="J1349" s="391"/>
      <c r="K1349" s="391"/>
    </row>
    <row r="1350" spans="6:11" ht="30" customHeight="1" x14ac:dyDescent="0.25">
      <c r="F1350" s="391"/>
      <c r="G1350" s="391"/>
      <c r="H1350" s="391"/>
      <c r="I1350" s="391"/>
      <c r="J1350" s="391"/>
      <c r="K1350" s="391"/>
    </row>
    <row r="1351" spans="6:11" ht="30" customHeight="1" x14ac:dyDescent="0.25">
      <c r="F1351" s="391"/>
      <c r="G1351" s="391"/>
      <c r="H1351" s="391"/>
      <c r="I1351" s="391"/>
      <c r="J1351" s="391"/>
      <c r="K1351" s="391"/>
    </row>
    <row r="1352" spans="6:11" ht="30" customHeight="1" x14ac:dyDescent="0.25">
      <c r="F1352" s="391"/>
      <c r="G1352" s="391"/>
      <c r="H1352" s="391"/>
      <c r="I1352" s="391"/>
      <c r="J1352" s="391"/>
      <c r="K1352" s="391"/>
    </row>
    <row r="1353" spans="6:11" ht="30" customHeight="1" x14ac:dyDescent="0.25">
      <c r="F1353" s="391"/>
      <c r="G1353" s="391"/>
      <c r="H1353" s="391"/>
      <c r="I1353" s="391"/>
      <c r="J1353" s="391"/>
      <c r="K1353" s="391"/>
    </row>
    <row r="1354" spans="6:11" ht="30" customHeight="1" x14ac:dyDescent="0.25">
      <c r="F1354" s="391"/>
      <c r="G1354" s="391"/>
      <c r="H1354" s="391"/>
      <c r="I1354" s="391"/>
      <c r="J1354" s="391"/>
      <c r="K1354" s="391"/>
    </row>
    <row r="1355" spans="6:11" ht="30" customHeight="1" x14ac:dyDescent="0.25">
      <c r="F1355" s="391"/>
      <c r="G1355" s="391"/>
      <c r="H1355" s="391"/>
      <c r="I1355" s="391"/>
      <c r="J1355" s="391"/>
      <c r="K1355" s="391"/>
    </row>
    <row r="1356" spans="6:11" ht="30" customHeight="1" x14ac:dyDescent="0.25">
      <c r="F1356" s="391"/>
      <c r="G1356" s="391"/>
      <c r="H1356" s="391"/>
      <c r="I1356" s="391"/>
      <c r="J1356" s="391"/>
      <c r="K1356" s="391"/>
    </row>
    <row r="1357" spans="6:11" ht="30" customHeight="1" x14ac:dyDescent="0.25">
      <c r="F1357" s="391"/>
      <c r="G1357" s="391"/>
      <c r="H1357" s="391"/>
      <c r="I1357" s="391"/>
      <c r="J1357" s="391"/>
      <c r="K1357" s="391"/>
    </row>
    <row r="1358" spans="6:11" ht="30" customHeight="1" x14ac:dyDescent="0.25">
      <c r="F1358" s="391"/>
      <c r="G1358" s="391"/>
      <c r="H1358" s="391"/>
      <c r="I1358" s="391"/>
      <c r="J1358" s="391"/>
      <c r="K1358" s="391"/>
    </row>
    <row r="1359" spans="6:11" ht="30" customHeight="1" x14ac:dyDescent="0.25">
      <c r="F1359" s="391"/>
      <c r="G1359" s="391"/>
      <c r="H1359" s="391"/>
      <c r="I1359" s="391"/>
      <c r="J1359" s="391"/>
      <c r="K1359" s="391"/>
    </row>
    <row r="1360" spans="6:11" ht="30" customHeight="1" x14ac:dyDescent="0.25">
      <c r="F1360" s="391"/>
      <c r="G1360" s="391"/>
      <c r="H1360" s="391"/>
      <c r="I1360" s="391"/>
      <c r="J1360" s="391"/>
      <c r="K1360" s="391"/>
    </row>
    <row r="1361" spans="6:11" ht="30" customHeight="1" x14ac:dyDescent="0.25">
      <c r="F1361" s="391"/>
      <c r="G1361" s="391"/>
      <c r="H1361" s="391"/>
      <c r="I1361" s="391"/>
      <c r="J1361" s="391"/>
      <c r="K1361" s="391"/>
    </row>
    <row r="1362" spans="6:11" ht="30" customHeight="1" x14ac:dyDescent="0.25">
      <c r="F1362" s="391"/>
      <c r="G1362" s="391"/>
      <c r="H1362" s="391"/>
      <c r="I1362" s="391"/>
      <c r="J1362" s="391"/>
      <c r="K1362" s="391"/>
    </row>
    <row r="1363" spans="6:11" ht="30" customHeight="1" x14ac:dyDescent="0.25">
      <c r="F1363" s="391"/>
      <c r="G1363" s="391"/>
      <c r="H1363" s="391"/>
      <c r="I1363" s="391"/>
      <c r="J1363" s="391"/>
      <c r="K1363" s="391"/>
    </row>
    <row r="1364" spans="6:11" ht="30" customHeight="1" x14ac:dyDescent="0.25">
      <c r="F1364" s="391"/>
      <c r="G1364" s="391"/>
      <c r="H1364" s="391"/>
      <c r="I1364" s="391"/>
      <c r="J1364" s="391"/>
      <c r="K1364" s="391"/>
    </row>
    <row r="1365" spans="6:11" ht="30" customHeight="1" x14ac:dyDescent="0.25">
      <c r="F1365" s="391"/>
      <c r="G1365" s="391"/>
      <c r="H1365" s="391"/>
      <c r="I1365" s="391"/>
      <c r="J1365" s="391"/>
      <c r="K1365" s="391"/>
    </row>
    <row r="1366" spans="6:11" ht="30" customHeight="1" x14ac:dyDescent="0.25">
      <c r="F1366" s="391"/>
      <c r="G1366" s="391"/>
      <c r="H1366" s="391"/>
      <c r="I1366" s="391"/>
      <c r="J1366" s="391"/>
      <c r="K1366" s="391"/>
    </row>
    <row r="1367" spans="6:11" ht="30" customHeight="1" x14ac:dyDescent="0.25">
      <c r="F1367" s="391"/>
      <c r="G1367" s="391"/>
      <c r="H1367" s="391"/>
      <c r="I1367" s="391"/>
      <c r="J1367" s="391"/>
      <c r="K1367" s="391"/>
    </row>
    <row r="1368" spans="6:11" ht="30" customHeight="1" x14ac:dyDescent="0.25">
      <c r="F1368" s="391"/>
      <c r="G1368" s="391"/>
      <c r="H1368" s="391"/>
      <c r="I1368" s="391"/>
      <c r="J1368" s="391"/>
      <c r="K1368" s="391"/>
    </row>
    <row r="1369" spans="6:11" ht="30" customHeight="1" x14ac:dyDescent="0.25">
      <c r="F1369" s="391"/>
      <c r="G1369" s="391"/>
      <c r="H1369" s="391"/>
      <c r="I1369" s="391"/>
      <c r="J1369" s="391"/>
      <c r="K1369" s="391"/>
    </row>
    <row r="1370" spans="6:11" ht="30" customHeight="1" x14ac:dyDescent="0.25">
      <c r="F1370" s="391"/>
      <c r="G1370" s="391"/>
      <c r="H1370" s="391"/>
      <c r="I1370" s="391"/>
      <c r="J1370" s="391"/>
      <c r="K1370" s="391"/>
    </row>
    <row r="1371" spans="6:11" ht="30" customHeight="1" x14ac:dyDescent="0.25">
      <c r="F1371" s="391"/>
      <c r="G1371" s="391"/>
      <c r="H1371" s="391"/>
      <c r="I1371" s="391"/>
      <c r="J1371" s="391"/>
      <c r="K1371" s="391"/>
    </row>
    <row r="1372" spans="6:11" ht="30" customHeight="1" x14ac:dyDescent="0.25">
      <c r="F1372" s="391"/>
      <c r="G1372" s="391"/>
      <c r="H1372" s="391"/>
      <c r="I1372" s="391"/>
      <c r="J1372" s="391"/>
      <c r="K1372" s="391"/>
    </row>
    <row r="1373" spans="6:11" ht="30" customHeight="1" x14ac:dyDescent="0.25">
      <c r="F1373" s="391"/>
      <c r="G1373" s="391"/>
      <c r="H1373" s="391"/>
      <c r="I1373" s="391"/>
      <c r="J1373" s="391"/>
      <c r="K1373" s="391"/>
    </row>
    <row r="1374" spans="6:11" ht="30" customHeight="1" x14ac:dyDescent="0.25">
      <c r="F1374" s="391"/>
      <c r="G1374" s="391"/>
      <c r="H1374" s="391"/>
      <c r="I1374" s="391"/>
      <c r="J1374" s="391"/>
      <c r="K1374" s="391"/>
    </row>
    <row r="1375" spans="6:11" ht="30" customHeight="1" x14ac:dyDescent="0.25">
      <c r="F1375" s="391"/>
      <c r="G1375" s="391"/>
      <c r="H1375" s="391"/>
      <c r="I1375" s="391"/>
      <c r="J1375" s="391"/>
      <c r="K1375" s="391"/>
    </row>
    <row r="1376" spans="6:11" ht="30" customHeight="1" x14ac:dyDescent="0.25">
      <c r="F1376" s="391"/>
      <c r="G1376" s="391"/>
      <c r="H1376" s="391"/>
      <c r="I1376" s="391"/>
      <c r="J1376" s="391"/>
      <c r="K1376" s="391"/>
    </row>
    <row r="1377" spans="6:11" ht="30" customHeight="1" x14ac:dyDescent="0.25">
      <c r="F1377" s="391"/>
      <c r="G1377" s="391"/>
      <c r="H1377" s="391"/>
      <c r="I1377" s="391"/>
      <c r="J1377" s="391"/>
      <c r="K1377" s="391"/>
    </row>
    <row r="1378" spans="6:11" ht="30" customHeight="1" x14ac:dyDescent="0.25">
      <c r="F1378" s="391"/>
      <c r="G1378" s="391"/>
      <c r="H1378" s="391"/>
      <c r="I1378" s="391"/>
      <c r="J1378" s="391"/>
      <c r="K1378" s="391"/>
    </row>
    <row r="1379" spans="6:11" ht="30" customHeight="1" x14ac:dyDescent="0.25">
      <c r="F1379" s="391"/>
      <c r="G1379" s="391"/>
      <c r="H1379" s="391"/>
      <c r="I1379" s="391"/>
      <c r="J1379" s="391"/>
      <c r="K1379" s="391"/>
    </row>
    <row r="1380" spans="6:11" ht="30" customHeight="1" x14ac:dyDescent="0.25">
      <c r="F1380" s="391"/>
      <c r="G1380" s="391"/>
      <c r="H1380" s="391"/>
      <c r="I1380" s="391"/>
      <c r="J1380" s="391"/>
      <c r="K1380" s="391"/>
    </row>
    <row r="1381" spans="6:11" ht="30" customHeight="1" x14ac:dyDescent="0.25">
      <c r="F1381" s="391"/>
      <c r="G1381" s="391"/>
      <c r="H1381" s="391"/>
      <c r="I1381" s="391"/>
      <c r="J1381" s="391"/>
      <c r="K1381" s="391"/>
    </row>
    <row r="1382" spans="6:11" ht="30" customHeight="1" x14ac:dyDescent="0.25">
      <c r="F1382" s="391"/>
      <c r="G1382" s="391"/>
      <c r="H1382" s="391"/>
      <c r="I1382" s="391"/>
      <c r="J1382" s="391"/>
      <c r="K1382" s="391"/>
    </row>
    <row r="1383" spans="6:11" ht="30" customHeight="1" x14ac:dyDescent="0.25">
      <c r="F1383" s="391"/>
      <c r="G1383" s="391"/>
      <c r="H1383" s="391"/>
      <c r="I1383" s="391"/>
      <c r="J1383" s="391"/>
      <c r="K1383" s="391"/>
    </row>
    <row r="1384" spans="6:11" ht="30" customHeight="1" x14ac:dyDescent="0.25">
      <c r="F1384" s="391"/>
      <c r="G1384" s="391"/>
      <c r="H1384" s="391"/>
      <c r="I1384" s="391"/>
      <c r="J1384" s="391"/>
      <c r="K1384" s="391"/>
    </row>
    <row r="1385" spans="6:11" ht="30" customHeight="1" x14ac:dyDescent="0.25">
      <c r="F1385" s="391"/>
      <c r="G1385" s="391"/>
      <c r="H1385" s="391"/>
      <c r="I1385" s="391"/>
      <c r="J1385" s="391"/>
      <c r="K1385" s="391"/>
    </row>
    <row r="1386" spans="6:11" ht="30" customHeight="1" x14ac:dyDescent="0.25">
      <c r="F1386" s="391"/>
      <c r="G1386" s="391"/>
      <c r="H1386" s="391"/>
      <c r="I1386" s="391"/>
      <c r="J1386" s="391"/>
      <c r="K1386" s="391"/>
    </row>
    <row r="1387" spans="6:11" ht="30" customHeight="1" x14ac:dyDescent="0.25">
      <c r="F1387" s="391"/>
      <c r="G1387" s="391"/>
      <c r="H1387" s="391"/>
      <c r="I1387" s="391"/>
      <c r="J1387" s="391"/>
      <c r="K1387" s="391"/>
    </row>
    <row r="1388" spans="6:11" ht="30" customHeight="1" x14ac:dyDescent="0.25">
      <c r="F1388" s="391"/>
      <c r="G1388" s="391"/>
      <c r="H1388" s="391"/>
      <c r="I1388" s="391"/>
      <c r="J1388" s="391"/>
      <c r="K1388" s="391"/>
    </row>
    <row r="1389" spans="6:11" ht="30" customHeight="1" x14ac:dyDescent="0.25">
      <c r="F1389" s="391"/>
      <c r="G1389" s="391"/>
      <c r="H1389" s="391"/>
      <c r="I1389" s="391"/>
      <c r="J1389" s="391"/>
      <c r="K1389" s="391"/>
    </row>
    <row r="1390" spans="6:11" ht="30" customHeight="1" x14ac:dyDescent="0.25">
      <c r="F1390" s="391"/>
      <c r="G1390" s="391"/>
      <c r="H1390" s="391"/>
      <c r="I1390" s="391"/>
      <c r="J1390" s="391"/>
      <c r="K1390" s="391"/>
    </row>
    <row r="1391" spans="6:11" ht="30" customHeight="1" x14ac:dyDescent="0.25">
      <c r="F1391" s="391"/>
      <c r="G1391" s="391"/>
      <c r="H1391" s="391"/>
      <c r="I1391" s="391"/>
      <c r="J1391" s="391"/>
      <c r="K1391" s="391"/>
    </row>
    <row r="1392" spans="6:11" ht="30" customHeight="1" x14ac:dyDescent="0.25">
      <c r="F1392" s="391"/>
      <c r="G1392" s="391"/>
      <c r="H1392" s="391"/>
      <c r="I1392" s="391"/>
      <c r="J1392" s="391"/>
      <c r="K1392" s="391"/>
    </row>
    <row r="1393" spans="6:11" ht="30" customHeight="1" x14ac:dyDescent="0.25">
      <c r="F1393" s="391"/>
      <c r="G1393" s="391"/>
      <c r="H1393" s="391"/>
      <c r="I1393" s="391"/>
      <c r="J1393" s="391"/>
      <c r="K1393" s="391"/>
    </row>
    <row r="1394" spans="6:11" ht="30" customHeight="1" x14ac:dyDescent="0.25">
      <c r="F1394" s="391"/>
      <c r="G1394" s="391"/>
      <c r="H1394" s="391"/>
      <c r="I1394" s="391"/>
      <c r="J1394" s="391"/>
      <c r="K1394" s="391"/>
    </row>
    <row r="1395" spans="6:11" ht="30" customHeight="1" x14ac:dyDescent="0.25">
      <c r="F1395" s="391"/>
      <c r="G1395" s="391"/>
      <c r="H1395" s="391"/>
      <c r="I1395" s="391"/>
      <c r="J1395" s="391"/>
      <c r="K1395" s="391"/>
    </row>
    <row r="1396" spans="6:11" ht="30" customHeight="1" x14ac:dyDescent="0.25">
      <c r="F1396" s="391"/>
      <c r="G1396" s="391"/>
      <c r="H1396" s="391"/>
      <c r="I1396" s="391"/>
      <c r="J1396" s="391"/>
      <c r="K1396" s="391"/>
    </row>
    <row r="1397" spans="6:11" ht="30" customHeight="1" x14ac:dyDescent="0.25">
      <c r="F1397" s="391"/>
      <c r="G1397" s="391"/>
      <c r="H1397" s="391"/>
      <c r="I1397" s="391"/>
      <c r="J1397" s="391"/>
      <c r="K1397" s="391"/>
    </row>
    <row r="1398" spans="6:11" ht="30" customHeight="1" x14ac:dyDescent="0.25">
      <c r="F1398" s="391"/>
      <c r="G1398" s="391"/>
      <c r="H1398" s="391"/>
      <c r="I1398" s="391"/>
      <c r="J1398" s="391"/>
      <c r="K1398" s="391"/>
    </row>
    <row r="1399" spans="6:11" ht="30" customHeight="1" x14ac:dyDescent="0.25">
      <c r="F1399" s="391"/>
      <c r="G1399" s="391"/>
      <c r="H1399" s="391"/>
      <c r="I1399" s="391"/>
      <c r="J1399" s="391"/>
      <c r="K1399" s="391"/>
    </row>
    <row r="1400" spans="6:11" ht="30" customHeight="1" x14ac:dyDescent="0.25">
      <c r="F1400" s="391"/>
      <c r="G1400" s="391"/>
      <c r="H1400" s="391"/>
      <c r="I1400" s="391"/>
      <c r="J1400" s="391"/>
      <c r="K1400" s="391"/>
    </row>
    <row r="1401" spans="6:11" ht="30" customHeight="1" x14ac:dyDescent="0.25">
      <c r="F1401" s="391"/>
      <c r="G1401" s="391"/>
      <c r="H1401" s="391"/>
      <c r="I1401" s="391"/>
      <c r="J1401" s="391"/>
      <c r="K1401" s="391"/>
    </row>
    <row r="1402" spans="6:11" ht="30" customHeight="1" x14ac:dyDescent="0.25">
      <c r="F1402" s="391"/>
      <c r="G1402" s="391"/>
      <c r="H1402" s="391"/>
      <c r="I1402" s="391"/>
      <c r="J1402" s="391"/>
      <c r="K1402" s="391"/>
    </row>
    <row r="1403" spans="6:11" ht="30" customHeight="1" x14ac:dyDescent="0.25">
      <c r="F1403" s="391"/>
      <c r="G1403" s="391"/>
      <c r="H1403" s="391"/>
      <c r="I1403" s="391"/>
      <c r="J1403" s="391"/>
      <c r="K1403" s="391"/>
    </row>
    <row r="1404" spans="6:11" ht="30" customHeight="1" x14ac:dyDescent="0.25">
      <c r="F1404" s="391"/>
      <c r="G1404" s="391"/>
      <c r="H1404" s="391"/>
      <c r="I1404" s="391"/>
      <c r="J1404" s="391"/>
      <c r="K1404" s="391"/>
    </row>
    <row r="1405" spans="6:11" ht="30" customHeight="1" x14ac:dyDescent="0.25">
      <c r="F1405" s="391"/>
      <c r="G1405" s="391"/>
      <c r="H1405" s="391"/>
      <c r="I1405" s="391"/>
      <c r="J1405" s="391"/>
      <c r="K1405" s="391"/>
    </row>
    <row r="1406" spans="6:11" ht="30" customHeight="1" x14ac:dyDescent="0.25">
      <c r="F1406" s="391"/>
      <c r="G1406" s="391"/>
      <c r="H1406" s="391"/>
      <c r="I1406" s="391"/>
      <c r="J1406" s="391"/>
      <c r="K1406" s="391"/>
    </row>
    <row r="1407" spans="6:11" ht="30" customHeight="1" x14ac:dyDescent="0.25">
      <c r="F1407" s="391"/>
      <c r="G1407" s="391"/>
      <c r="H1407" s="391"/>
      <c r="I1407" s="391"/>
      <c r="J1407" s="391"/>
      <c r="K1407" s="391"/>
    </row>
    <row r="1408" spans="6:11" ht="30" customHeight="1" x14ac:dyDescent="0.25">
      <c r="F1408" s="391"/>
      <c r="G1408" s="391"/>
      <c r="H1408" s="391"/>
      <c r="I1408" s="391"/>
      <c r="J1408" s="391"/>
      <c r="K1408" s="391"/>
    </row>
    <row r="1409" spans="6:11" ht="30" customHeight="1" x14ac:dyDescent="0.25">
      <c r="F1409" s="391"/>
      <c r="G1409" s="391"/>
      <c r="H1409" s="391"/>
      <c r="I1409" s="391"/>
      <c r="J1409" s="391"/>
      <c r="K1409" s="391"/>
    </row>
    <row r="1410" spans="6:11" ht="30" customHeight="1" x14ac:dyDescent="0.25">
      <c r="F1410" s="391"/>
      <c r="G1410" s="391"/>
      <c r="H1410" s="391"/>
      <c r="I1410" s="391"/>
      <c r="J1410" s="391"/>
      <c r="K1410" s="391"/>
    </row>
    <row r="1411" spans="6:11" ht="30" customHeight="1" x14ac:dyDescent="0.25">
      <c r="F1411" s="391"/>
      <c r="G1411" s="391"/>
      <c r="H1411" s="391"/>
      <c r="I1411" s="391"/>
      <c r="J1411" s="391"/>
      <c r="K1411" s="391"/>
    </row>
    <row r="1412" spans="6:11" ht="30" customHeight="1" x14ac:dyDescent="0.25">
      <c r="F1412" s="391"/>
      <c r="G1412" s="391"/>
      <c r="H1412" s="391"/>
      <c r="I1412" s="391"/>
      <c r="J1412" s="391"/>
      <c r="K1412" s="391"/>
    </row>
    <row r="1413" spans="6:11" ht="30" customHeight="1" x14ac:dyDescent="0.25">
      <c r="F1413" s="391"/>
      <c r="G1413" s="391"/>
      <c r="H1413" s="391"/>
      <c r="I1413" s="391"/>
      <c r="J1413" s="391"/>
      <c r="K1413" s="391"/>
    </row>
    <row r="1414" spans="6:11" ht="30" customHeight="1" x14ac:dyDescent="0.25">
      <c r="F1414" s="391"/>
      <c r="G1414" s="391"/>
      <c r="H1414" s="391"/>
      <c r="I1414" s="391"/>
      <c r="J1414" s="391"/>
      <c r="K1414" s="391"/>
    </row>
    <row r="1415" spans="6:11" ht="30" customHeight="1" x14ac:dyDescent="0.25">
      <c r="F1415" s="391"/>
      <c r="G1415" s="391"/>
      <c r="H1415" s="391"/>
      <c r="I1415" s="391"/>
      <c r="J1415" s="391"/>
      <c r="K1415" s="391"/>
    </row>
    <row r="1416" spans="6:11" ht="30" customHeight="1" x14ac:dyDescent="0.25">
      <c r="F1416" s="391"/>
      <c r="G1416" s="391"/>
      <c r="H1416" s="391"/>
      <c r="I1416" s="391"/>
      <c r="J1416" s="391"/>
      <c r="K1416" s="391"/>
    </row>
    <row r="1417" spans="6:11" ht="30" customHeight="1" x14ac:dyDescent="0.25">
      <c r="F1417" s="391"/>
      <c r="G1417" s="391"/>
      <c r="H1417" s="391"/>
      <c r="I1417" s="391"/>
      <c r="J1417" s="391"/>
      <c r="K1417" s="391"/>
    </row>
    <row r="1418" spans="6:11" ht="30" customHeight="1" x14ac:dyDescent="0.25">
      <c r="F1418" s="391"/>
      <c r="G1418" s="391"/>
      <c r="H1418" s="391"/>
      <c r="I1418" s="391"/>
      <c r="J1418" s="391"/>
      <c r="K1418" s="391"/>
    </row>
    <row r="1419" spans="6:11" ht="30" customHeight="1" x14ac:dyDescent="0.25">
      <c r="F1419" s="391"/>
      <c r="G1419" s="391"/>
      <c r="H1419" s="391"/>
      <c r="I1419" s="391"/>
      <c r="J1419" s="391"/>
      <c r="K1419" s="391"/>
    </row>
    <row r="1420" spans="6:11" ht="30" customHeight="1" x14ac:dyDescent="0.25">
      <c r="F1420" s="391"/>
      <c r="G1420" s="391"/>
      <c r="H1420" s="391"/>
      <c r="I1420" s="391"/>
      <c r="J1420" s="391"/>
      <c r="K1420" s="391"/>
    </row>
    <row r="1421" spans="6:11" ht="30" customHeight="1" x14ac:dyDescent="0.25">
      <c r="F1421" s="391"/>
      <c r="G1421" s="391"/>
      <c r="H1421" s="391"/>
      <c r="I1421" s="391"/>
      <c r="J1421" s="391"/>
      <c r="K1421" s="391"/>
    </row>
    <row r="1422" spans="6:11" ht="30" customHeight="1" x14ac:dyDescent="0.25">
      <c r="F1422" s="391"/>
      <c r="G1422" s="391"/>
      <c r="H1422" s="391"/>
      <c r="I1422" s="391"/>
      <c r="J1422" s="391"/>
      <c r="K1422" s="391"/>
    </row>
    <row r="1423" spans="6:11" ht="30" customHeight="1" x14ac:dyDescent="0.25">
      <c r="F1423" s="391"/>
      <c r="G1423" s="391"/>
      <c r="H1423" s="391"/>
      <c r="I1423" s="391"/>
      <c r="J1423" s="391"/>
      <c r="K1423" s="391"/>
    </row>
    <row r="1424" spans="6:11" ht="30" customHeight="1" x14ac:dyDescent="0.25">
      <c r="F1424" s="391"/>
      <c r="G1424" s="391"/>
      <c r="H1424" s="391"/>
      <c r="I1424" s="391"/>
      <c r="J1424" s="391"/>
      <c r="K1424" s="391"/>
    </row>
    <row r="1425" spans="6:11" ht="30" customHeight="1" x14ac:dyDescent="0.25">
      <c r="F1425" s="391"/>
      <c r="G1425" s="391"/>
      <c r="H1425" s="391"/>
      <c r="I1425" s="391"/>
      <c r="J1425" s="391"/>
      <c r="K1425" s="391"/>
    </row>
    <row r="1426" spans="6:11" ht="30" customHeight="1" x14ac:dyDescent="0.25">
      <c r="F1426" s="391"/>
      <c r="G1426" s="391"/>
      <c r="H1426" s="391"/>
      <c r="I1426" s="391"/>
      <c r="J1426" s="391"/>
      <c r="K1426" s="391"/>
    </row>
    <row r="1427" spans="6:11" ht="30" customHeight="1" x14ac:dyDescent="0.25">
      <c r="F1427" s="391"/>
      <c r="G1427" s="391"/>
      <c r="H1427" s="391"/>
      <c r="I1427" s="391"/>
      <c r="J1427" s="391"/>
      <c r="K1427" s="391"/>
    </row>
    <row r="1428" spans="6:11" ht="30" customHeight="1" x14ac:dyDescent="0.25">
      <c r="F1428" s="391"/>
      <c r="G1428" s="391"/>
      <c r="H1428" s="391"/>
      <c r="I1428" s="391"/>
      <c r="J1428" s="391"/>
      <c r="K1428" s="391"/>
    </row>
    <row r="1429" spans="6:11" ht="30" customHeight="1" x14ac:dyDescent="0.25">
      <c r="F1429" s="391"/>
      <c r="G1429" s="391"/>
      <c r="H1429" s="391"/>
      <c r="I1429" s="391"/>
      <c r="J1429" s="391"/>
      <c r="K1429" s="391"/>
    </row>
    <row r="1430" spans="6:11" ht="30" customHeight="1" x14ac:dyDescent="0.25">
      <c r="F1430" s="391"/>
      <c r="G1430" s="391"/>
      <c r="H1430" s="391"/>
      <c r="I1430" s="391"/>
      <c r="J1430" s="391"/>
      <c r="K1430" s="391"/>
    </row>
    <row r="1431" spans="6:11" ht="30" customHeight="1" x14ac:dyDescent="0.25">
      <c r="F1431" s="391"/>
      <c r="G1431" s="391"/>
      <c r="H1431" s="391"/>
      <c r="I1431" s="391"/>
      <c r="J1431" s="391"/>
      <c r="K1431" s="391"/>
    </row>
    <row r="1432" spans="6:11" ht="30" customHeight="1" x14ac:dyDescent="0.25">
      <c r="F1432" s="391"/>
      <c r="G1432" s="391"/>
      <c r="H1432" s="391"/>
      <c r="I1432" s="391"/>
      <c r="J1432" s="391"/>
      <c r="K1432" s="391"/>
    </row>
    <row r="1433" spans="6:11" ht="30" customHeight="1" x14ac:dyDescent="0.25">
      <c r="F1433" s="391"/>
      <c r="G1433" s="391"/>
      <c r="H1433" s="391"/>
      <c r="I1433" s="391"/>
      <c r="J1433" s="391"/>
      <c r="K1433" s="391"/>
    </row>
    <row r="1434" spans="6:11" ht="30" customHeight="1" x14ac:dyDescent="0.25">
      <c r="F1434" s="391"/>
      <c r="G1434" s="391"/>
      <c r="H1434" s="391"/>
      <c r="I1434" s="391"/>
      <c r="J1434" s="391"/>
      <c r="K1434" s="391"/>
    </row>
    <row r="1435" spans="6:11" ht="30" customHeight="1" x14ac:dyDescent="0.25">
      <c r="F1435" s="391"/>
      <c r="G1435" s="391"/>
      <c r="H1435" s="391"/>
      <c r="I1435" s="391"/>
      <c r="J1435" s="391"/>
      <c r="K1435" s="391"/>
    </row>
    <row r="1436" spans="6:11" ht="30" customHeight="1" x14ac:dyDescent="0.25">
      <c r="F1436" s="391"/>
      <c r="G1436" s="391"/>
      <c r="H1436" s="391"/>
      <c r="I1436" s="391"/>
      <c r="J1436" s="391"/>
      <c r="K1436" s="391"/>
    </row>
    <row r="1437" spans="6:11" ht="30" customHeight="1" x14ac:dyDescent="0.25">
      <c r="F1437" s="391"/>
      <c r="G1437" s="391"/>
      <c r="H1437" s="391"/>
      <c r="I1437" s="391"/>
      <c r="J1437" s="391"/>
      <c r="K1437" s="391"/>
    </row>
    <row r="1438" spans="6:11" ht="30" customHeight="1" x14ac:dyDescent="0.25">
      <c r="F1438" s="391"/>
      <c r="G1438" s="391"/>
      <c r="H1438" s="391"/>
      <c r="I1438" s="391"/>
      <c r="J1438" s="391"/>
      <c r="K1438" s="391"/>
    </row>
    <row r="1439" spans="6:11" ht="30" customHeight="1" x14ac:dyDescent="0.25">
      <c r="F1439" s="391"/>
      <c r="G1439" s="391"/>
      <c r="H1439" s="391"/>
      <c r="I1439" s="391"/>
      <c r="J1439" s="391"/>
      <c r="K1439" s="391"/>
    </row>
    <row r="1440" spans="6:11" ht="30" customHeight="1" x14ac:dyDescent="0.25">
      <c r="F1440" s="391"/>
      <c r="G1440" s="391"/>
      <c r="H1440" s="391"/>
      <c r="I1440" s="391"/>
      <c r="J1440" s="391"/>
      <c r="K1440" s="391"/>
    </row>
    <row r="1441" spans="6:11" ht="30" customHeight="1" x14ac:dyDescent="0.25">
      <c r="F1441" s="391"/>
      <c r="G1441" s="391"/>
      <c r="H1441" s="391"/>
      <c r="I1441" s="391"/>
      <c r="J1441" s="391"/>
      <c r="K1441" s="391"/>
    </row>
    <row r="1442" spans="6:11" ht="30" customHeight="1" x14ac:dyDescent="0.25">
      <c r="F1442" s="391"/>
      <c r="G1442" s="391"/>
      <c r="H1442" s="391"/>
      <c r="I1442" s="391"/>
      <c r="J1442" s="391"/>
      <c r="K1442" s="391"/>
    </row>
    <row r="1443" spans="6:11" ht="30" customHeight="1" x14ac:dyDescent="0.25">
      <c r="F1443" s="391"/>
      <c r="G1443" s="391"/>
      <c r="H1443" s="391"/>
      <c r="I1443" s="391"/>
      <c r="J1443" s="391"/>
      <c r="K1443" s="391"/>
    </row>
    <row r="1444" spans="6:11" ht="30" customHeight="1" x14ac:dyDescent="0.25">
      <c r="F1444" s="391"/>
      <c r="G1444" s="391"/>
      <c r="H1444" s="391"/>
      <c r="I1444" s="391"/>
      <c r="J1444" s="391"/>
      <c r="K1444" s="391"/>
    </row>
    <row r="1445" spans="6:11" ht="30" customHeight="1" x14ac:dyDescent="0.25">
      <c r="F1445" s="391"/>
      <c r="G1445" s="391"/>
      <c r="H1445" s="391"/>
      <c r="I1445" s="391"/>
      <c r="J1445" s="391"/>
      <c r="K1445" s="391"/>
    </row>
    <row r="1446" spans="6:11" ht="30" customHeight="1" x14ac:dyDescent="0.25">
      <c r="F1446" s="391"/>
      <c r="G1446" s="391"/>
      <c r="H1446" s="391"/>
      <c r="I1446" s="391"/>
      <c r="J1446" s="391"/>
      <c r="K1446" s="391"/>
    </row>
    <row r="1447" spans="6:11" ht="30" customHeight="1" x14ac:dyDescent="0.25">
      <c r="F1447" s="391"/>
      <c r="G1447" s="391"/>
      <c r="H1447" s="391"/>
      <c r="I1447" s="391"/>
      <c r="J1447" s="391"/>
      <c r="K1447" s="391"/>
    </row>
    <row r="1448" spans="6:11" ht="30" customHeight="1" x14ac:dyDescent="0.25">
      <c r="F1448" s="391"/>
      <c r="G1448" s="391"/>
      <c r="H1448" s="391"/>
      <c r="I1448" s="391"/>
      <c r="J1448" s="391"/>
      <c r="K1448" s="391"/>
    </row>
    <row r="1449" spans="6:11" ht="30" customHeight="1" x14ac:dyDescent="0.25">
      <c r="F1449" s="391"/>
      <c r="G1449" s="391"/>
      <c r="H1449" s="391"/>
      <c r="I1449" s="391"/>
      <c r="J1449" s="391"/>
      <c r="K1449" s="391"/>
    </row>
    <row r="1450" spans="6:11" ht="30" customHeight="1" x14ac:dyDescent="0.25">
      <c r="F1450" s="391"/>
      <c r="G1450" s="391"/>
      <c r="H1450" s="391"/>
      <c r="I1450" s="391"/>
      <c r="J1450" s="391"/>
      <c r="K1450" s="391"/>
    </row>
    <row r="1451" spans="6:11" ht="30" customHeight="1" x14ac:dyDescent="0.25">
      <c r="F1451" s="391"/>
      <c r="G1451" s="391"/>
      <c r="H1451" s="391"/>
      <c r="I1451" s="391"/>
      <c r="J1451" s="391"/>
      <c r="K1451" s="391"/>
    </row>
    <row r="1452" spans="6:11" ht="30" customHeight="1" x14ac:dyDescent="0.25">
      <c r="F1452" s="391"/>
      <c r="G1452" s="391"/>
      <c r="H1452" s="391"/>
      <c r="I1452" s="391"/>
      <c r="J1452" s="391"/>
      <c r="K1452" s="391"/>
    </row>
    <row r="1453" spans="6:11" ht="30" customHeight="1" x14ac:dyDescent="0.25">
      <c r="F1453" s="391"/>
      <c r="G1453" s="391"/>
      <c r="H1453" s="391"/>
      <c r="I1453" s="391"/>
      <c r="J1453" s="391"/>
      <c r="K1453" s="391"/>
    </row>
    <row r="1454" spans="6:11" ht="30" customHeight="1" x14ac:dyDescent="0.25">
      <c r="F1454" s="391"/>
      <c r="G1454" s="391"/>
      <c r="H1454" s="391"/>
      <c r="I1454" s="391"/>
      <c r="J1454" s="391"/>
      <c r="K1454" s="391"/>
    </row>
    <row r="1455" spans="6:11" ht="30" customHeight="1" x14ac:dyDescent="0.25">
      <c r="F1455" s="391"/>
      <c r="G1455" s="391"/>
      <c r="H1455" s="391"/>
      <c r="I1455" s="391"/>
      <c r="J1455" s="391"/>
      <c r="K1455" s="391"/>
    </row>
    <row r="1456" spans="6:11" ht="30" customHeight="1" x14ac:dyDescent="0.25">
      <c r="F1456" s="391"/>
      <c r="G1456" s="391"/>
      <c r="H1456" s="391"/>
      <c r="I1456" s="391"/>
      <c r="J1456" s="391"/>
      <c r="K1456" s="391"/>
    </row>
    <row r="1457" spans="6:11" ht="30" customHeight="1" x14ac:dyDescent="0.25">
      <c r="F1457" s="391"/>
      <c r="G1457" s="391"/>
      <c r="H1457" s="391"/>
      <c r="I1457" s="391"/>
      <c r="J1457" s="391"/>
      <c r="K1457" s="391"/>
    </row>
    <row r="1458" spans="6:11" ht="30" customHeight="1" x14ac:dyDescent="0.25">
      <c r="F1458" s="391"/>
      <c r="G1458" s="391"/>
      <c r="H1458" s="391"/>
      <c r="I1458" s="391"/>
      <c r="J1458" s="391"/>
      <c r="K1458" s="391"/>
    </row>
    <row r="1459" spans="6:11" ht="30" customHeight="1" x14ac:dyDescent="0.25">
      <c r="F1459" s="391"/>
      <c r="G1459" s="391"/>
      <c r="H1459" s="391"/>
      <c r="I1459" s="391"/>
      <c r="J1459" s="391"/>
      <c r="K1459" s="391"/>
    </row>
    <row r="1460" spans="6:11" ht="30" customHeight="1" x14ac:dyDescent="0.25">
      <c r="F1460" s="391"/>
      <c r="G1460" s="391"/>
      <c r="H1460" s="391"/>
      <c r="I1460" s="391"/>
      <c r="J1460" s="391"/>
      <c r="K1460" s="391"/>
    </row>
    <row r="1461" spans="6:11" ht="30" customHeight="1" x14ac:dyDescent="0.25">
      <c r="F1461" s="391"/>
      <c r="G1461" s="391"/>
      <c r="H1461" s="391"/>
      <c r="I1461" s="391"/>
      <c r="J1461" s="391"/>
      <c r="K1461" s="391"/>
    </row>
    <row r="1462" spans="6:11" ht="30" customHeight="1" x14ac:dyDescent="0.25">
      <c r="F1462" s="391"/>
      <c r="G1462" s="391"/>
      <c r="H1462" s="391"/>
      <c r="I1462" s="391"/>
      <c r="J1462" s="391"/>
      <c r="K1462" s="391"/>
    </row>
    <row r="1463" spans="6:11" ht="30" customHeight="1" x14ac:dyDescent="0.25">
      <c r="F1463" s="391"/>
      <c r="G1463" s="391"/>
      <c r="H1463" s="391"/>
      <c r="I1463" s="391"/>
      <c r="J1463" s="391"/>
      <c r="K1463" s="391"/>
    </row>
    <row r="1464" spans="6:11" ht="30" customHeight="1" x14ac:dyDescent="0.25">
      <c r="F1464" s="391"/>
      <c r="G1464" s="391"/>
      <c r="H1464" s="391"/>
      <c r="I1464" s="391"/>
      <c r="J1464" s="391"/>
      <c r="K1464" s="391"/>
    </row>
    <row r="1465" spans="6:11" ht="30" customHeight="1" x14ac:dyDescent="0.25">
      <c r="F1465" s="391"/>
      <c r="G1465" s="391"/>
      <c r="H1465" s="391"/>
      <c r="I1465" s="391"/>
      <c r="J1465" s="391"/>
      <c r="K1465" s="391"/>
    </row>
    <row r="1466" spans="6:11" ht="30" customHeight="1" x14ac:dyDescent="0.25">
      <c r="F1466" s="391"/>
      <c r="G1466" s="391"/>
      <c r="H1466" s="391"/>
      <c r="I1466" s="391"/>
      <c r="J1466" s="391"/>
      <c r="K1466" s="391"/>
    </row>
    <row r="1467" spans="6:11" ht="30" customHeight="1" x14ac:dyDescent="0.25">
      <c r="F1467" s="391"/>
      <c r="G1467" s="391"/>
      <c r="H1467" s="391"/>
      <c r="I1467" s="391"/>
      <c r="J1467" s="391"/>
      <c r="K1467" s="391"/>
    </row>
    <row r="1468" spans="6:11" ht="30" customHeight="1" x14ac:dyDescent="0.25">
      <c r="F1468" s="391"/>
      <c r="G1468" s="391"/>
      <c r="H1468" s="391"/>
      <c r="I1468" s="391"/>
      <c r="J1468" s="391"/>
      <c r="K1468" s="391"/>
    </row>
    <row r="1469" spans="6:11" ht="30" customHeight="1" x14ac:dyDescent="0.25">
      <c r="F1469" s="391"/>
      <c r="G1469" s="391"/>
      <c r="H1469" s="391"/>
      <c r="I1469" s="391"/>
      <c r="J1469" s="391"/>
      <c r="K1469" s="391"/>
    </row>
    <row r="1470" spans="6:11" ht="30" customHeight="1" x14ac:dyDescent="0.25">
      <c r="F1470" s="391"/>
      <c r="G1470" s="391"/>
      <c r="H1470" s="391"/>
      <c r="I1470" s="391"/>
      <c r="J1470" s="391"/>
      <c r="K1470" s="391"/>
    </row>
    <row r="1471" spans="6:11" ht="30" customHeight="1" x14ac:dyDescent="0.25">
      <c r="F1471" s="391"/>
      <c r="G1471" s="391"/>
      <c r="H1471" s="391"/>
      <c r="I1471" s="391"/>
      <c r="J1471" s="391"/>
      <c r="K1471" s="391"/>
    </row>
    <row r="1472" spans="6:11" ht="30" customHeight="1" x14ac:dyDescent="0.25">
      <c r="F1472" s="391"/>
      <c r="G1472" s="391"/>
      <c r="H1472" s="391"/>
      <c r="I1472" s="391"/>
      <c r="J1472" s="391"/>
      <c r="K1472" s="391"/>
    </row>
    <row r="1473" spans="6:11" ht="30" customHeight="1" x14ac:dyDescent="0.25">
      <c r="F1473" s="391"/>
      <c r="G1473" s="391"/>
      <c r="H1473" s="391"/>
      <c r="I1473" s="391"/>
      <c r="J1473" s="391"/>
      <c r="K1473" s="391"/>
    </row>
    <row r="1474" spans="6:11" ht="30" customHeight="1" x14ac:dyDescent="0.25">
      <c r="F1474" s="391"/>
      <c r="G1474" s="391"/>
      <c r="H1474" s="391"/>
      <c r="I1474" s="391"/>
      <c r="J1474" s="391"/>
      <c r="K1474" s="391"/>
    </row>
    <row r="1475" spans="6:11" ht="30" customHeight="1" x14ac:dyDescent="0.25">
      <c r="F1475" s="391"/>
      <c r="G1475" s="391"/>
      <c r="H1475" s="391"/>
      <c r="I1475" s="391"/>
      <c r="J1475" s="391"/>
      <c r="K1475" s="391"/>
    </row>
    <row r="1476" spans="6:11" ht="30" customHeight="1" x14ac:dyDescent="0.25">
      <c r="F1476" s="391"/>
      <c r="G1476" s="391"/>
      <c r="H1476" s="391"/>
      <c r="I1476" s="391"/>
      <c r="J1476" s="391"/>
      <c r="K1476" s="391"/>
    </row>
    <row r="1477" spans="6:11" ht="30" customHeight="1" x14ac:dyDescent="0.25">
      <c r="F1477" s="391"/>
      <c r="G1477" s="391"/>
      <c r="H1477" s="391"/>
      <c r="I1477" s="391"/>
      <c r="J1477" s="391"/>
      <c r="K1477" s="391"/>
    </row>
    <row r="1478" spans="6:11" ht="30" customHeight="1" x14ac:dyDescent="0.25">
      <c r="F1478" s="391"/>
      <c r="G1478" s="391"/>
      <c r="H1478" s="391"/>
      <c r="I1478" s="391"/>
      <c r="J1478" s="391"/>
      <c r="K1478" s="391"/>
    </row>
    <row r="1479" spans="6:11" ht="30" customHeight="1" x14ac:dyDescent="0.25">
      <c r="F1479" s="391"/>
      <c r="G1479" s="391"/>
      <c r="H1479" s="391"/>
      <c r="I1479" s="391"/>
      <c r="J1479" s="391"/>
      <c r="K1479" s="391"/>
    </row>
    <row r="1480" spans="6:11" ht="30" customHeight="1" x14ac:dyDescent="0.25">
      <c r="F1480" s="391"/>
      <c r="G1480" s="391"/>
      <c r="H1480" s="391"/>
      <c r="I1480" s="391"/>
      <c r="J1480" s="391"/>
      <c r="K1480" s="391"/>
    </row>
    <row r="1481" spans="6:11" ht="30" customHeight="1" x14ac:dyDescent="0.25">
      <c r="F1481" s="391"/>
      <c r="G1481" s="391"/>
      <c r="H1481" s="391"/>
      <c r="I1481" s="391"/>
      <c r="J1481" s="391"/>
      <c r="K1481" s="391"/>
    </row>
    <row r="1482" spans="6:11" ht="30" customHeight="1" x14ac:dyDescent="0.25">
      <c r="F1482" s="391"/>
      <c r="G1482" s="391"/>
      <c r="H1482" s="391"/>
      <c r="I1482" s="391"/>
      <c r="J1482" s="391"/>
      <c r="K1482" s="391"/>
    </row>
    <row r="1483" spans="6:11" ht="30" customHeight="1" x14ac:dyDescent="0.25">
      <c r="F1483" s="391"/>
      <c r="G1483" s="391"/>
      <c r="H1483" s="391"/>
      <c r="I1483" s="391"/>
      <c r="J1483" s="391"/>
      <c r="K1483" s="391"/>
    </row>
    <row r="1484" spans="6:11" ht="30" customHeight="1" x14ac:dyDescent="0.25">
      <c r="F1484" s="391"/>
      <c r="G1484" s="391"/>
      <c r="H1484" s="391"/>
      <c r="I1484" s="391"/>
      <c r="J1484" s="391"/>
      <c r="K1484" s="391"/>
    </row>
    <row r="1485" spans="6:11" ht="30" customHeight="1" x14ac:dyDescent="0.25">
      <c r="F1485" s="391"/>
      <c r="G1485" s="391"/>
      <c r="H1485" s="391"/>
      <c r="I1485" s="391"/>
      <c r="J1485" s="391"/>
      <c r="K1485" s="391"/>
    </row>
    <row r="1486" spans="6:11" ht="30" customHeight="1" x14ac:dyDescent="0.25">
      <c r="F1486" s="391"/>
      <c r="G1486" s="391"/>
      <c r="H1486" s="391"/>
      <c r="I1486" s="391"/>
      <c r="J1486" s="391"/>
      <c r="K1486" s="391"/>
    </row>
    <row r="1487" spans="6:11" ht="30" customHeight="1" x14ac:dyDescent="0.25">
      <c r="F1487" s="391"/>
      <c r="G1487" s="391"/>
      <c r="H1487" s="391"/>
      <c r="I1487" s="391"/>
      <c r="J1487" s="391"/>
      <c r="K1487" s="391"/>
    </row>
    <row r="1488" spans="6:11" ht="30" customHeight="1" x14ac:dyDescent="0.25">
      <c r="F1488" s="391"/>
      <c r="G1488" s="391"/>
      <c r="H1488" s="391"/>
      <c r="I1488" s="391"/>
      <c r="J1488" s="391"/>
      <c r="K1488" s="391"/>
    </row>
    <row r="1489" spans="6:11" ht="30" customHeight="1" x14ac:dyDescent="0.25">
      <c r="F1489" s="391"/>
      <c r="G1489" s="391"/>
      <c r="H1489" s="391"/>
      <c r="I1489" s="391"/>
      <c r="J1489" s="391"/>
      <c r="K1489" s="391"/>
    </row>
    <row r="1490" spans="6:11" ht="30" customHeight="1" x14ac:dyDescent="0.25">
      <c r="F1490" s="391"/>
      <c r="G1490" s="391"/>
      <c r="H1490" s="391"/>
      <c r="I1490" s="391"/>
      <c r="J1490" s="391"/>
      <c r="K1490" s="391"/>
    </row>
    <row r="1491" spans="6:11" ht="30" customHeight="1" x14ac:dyDescent="0.25">
      <c r="F1491" s="391"/>
      <c r="G1491" s="391"/>
      <c r="H1491" s="391"/>
      <c r="I1491" s="391"/>
      <c r="J1491" s="391"/>
      <c r="K1491" s="391"/>
    </row>
    <row r="1492" spans="6:11" ht="30" customHeight="1" x14ac:dyDescent="0.25">
      <c r="F1492" s="391"/>
      <c r="G1492" s="391"/>
      <c r="H1492" s="391"/>
      <c r="I1492" s="391"/>
      <c r="J1492" s="391"/>
      <c r="K1492" s="391"/>
    </row>
    <row r="1493" spans="6:11" ht="30" customHeight="1" x14ac:dyDescent="0.25">
      <c r="F1493" s="391"/>
      <c r="G1493" s="391"/>
      <c r="H1493" s="391"/>
      <c r="I1493" s="391"/>
      <c r="J1493" s="391"/>
      <c r="K1493" s="391"/>
    </row>
    <row r="1494" spans="6:11" ht="30" customHeight="1" x14ac:dyDescent="0.25">
      <c r="F1494" s="391"/>
      <c r="G1494" s="391"/>
      <c r="H1494" s="391"/>
      <c r="I1494" s="391"/>
      <c r="J1494" s="391"/>
      <c r="K1494" s="391"/>
    </row>
    <row r="1495" spans="6:11" ht="30" customHeight="1" x14ac:dyDescent="0.25">
      <c r="F1495" s="391"/>
      <c r="G1495" s="391"/>
      <c r="H1495" s="391"/>
      <c r="I1495" s="391"/>
      <c r="J1495" s="391"/>
      <c r="K1495" s="391"/>
    </row>
    <row r="1496" spans="6:11" ht="30" customHeight="1" x14ac:dyDescent="0.25">
      <c r="F1496" s="391"/>
      <c r="G1496" s="391"/>
      <c r="H1496" s="391"/>
      <c r="I1496" s="391"/>
      <c r="J1496" s="391"/>
      <c r="K1496" s="391"/>
    </row>
    <row r="1497" spans="6:11" ht="30" customHeight="1" x14ac:dyDescent="0.25">
      <c r="F1497" s="391"/>
      <c r="G1497" s="391"/>
      <c r="H1497" s="391"/>
      <c r="I1497" s="391"/>
      <c r="J1497" s="391"/>
      <c r="K1497" s="391"/>
    </row>
    <row r="1498" spans="6:11" ht="30" customHeight="1" x14ac:dyDescent="0.25">
      <c r="F1498" s="391"/>
      <c r="G1498" s="391"/>
      <c r="H1498" s="391"/>
      <c r="I1498" s="391"/>
      <c r="J1498" s="391"/>
      <c r="K1498" s="391"/>
    </row>
    <row r="1499" spans="6:11" ht="30" customHeight="1" x14ac:dyDescent="0.25">
      <c r="F1499" s="391"/>
      <c r="G1499" s="391"/>
      <c r="H1499" s="391"/>
      <c r="I1499" s="391"/>
      <c r="J1499" s="391"/>
      <c r="K1499" s="391"/>
    </row>
    <row r="1500" spans="6:11" ht="30" customHeight="1" x14ac:dyDescent="0.25">
      <c r="F1500" s="391"/>
      <c r="G1500" s="391"/>
      <c r="H1500" s="391"/>
      <c r="I1500" s="391"/>
      <c r="J1500" s="391"/>
      <c r="K1500" s="391"/>
    </row>
    <row r="1501" spans="6:11" ht="30" customHeight="1" x14ac:dyDescent="0.25">
      <c r="F1501" s="391"/>
      <c r="G1501" s="391"/>
      <c r="H1501" s="391"/>
      <c r="I1501" s="391"/>
      <c r="J1501" s="391"/>
      <c r="K1501" s="391"/>
    </row>
    <row r="1502" spans="6:11" ht="30" customHeight="1" x14ac:dyDescent="0.25">
      <c r="F1502" s="391"/>
      <c r="G1502" s="391"/>
      <c r="H1502" s="391"/>
      <c r="I1502" s="391"/>
      <c r="J1502" s="391"/>
      <c r="K1502" s="391"/>
    </row>
    <row r="1503" spans="6:11" ht="30" customHeight="1" x14ac:dyDescent="0.25">
      <c r="F1503" s="391"/>
      <c r="G1503" s="391"/>
      <c r="H1503" s="391"/>
      <c r="I1503" s="391"/>
      <c r="J1503" s="391"/>
      <c r="K1503" s="391"/>
    </row>
    <row r="1504" spans="6:11" ht="30" customHeight="1" x14ac:dyDescent="0.25">
      <c r="F1504" s="391"/>
      <c r="G1504" s="391"/>
      <c r="H1504" s="391"/>
      <c r="I1504" s="391"/>
      <c r="J1504" s="391"/>
      <c r="K1504" s="391"/>
    </row>
    <row r="1505" spans="6:11" ht="30" customHeight="1" x14ac:dyDescent="0.25">
      <c r="F1505" s="391"/>
      <c r="G1505" s="391"/>
      <c r="H1505" s="391"/>
      <c r="I1505" s="391"/>
      <c r="J1505" s="391"/>
      <c r="K1505" s="391"/>
    </row>
    <row r="1506" spans="6:11" ht="30" customHeight="1" x14ac:dyDescent="0.25">
      <c r="F1506" s="391"/>
      <c r="G1506" s="391"/>
      <c r="H1506" s="391"/>
      <c r="I1506" s="391"/>
      <c r="J1506" s="391"/>
      <c r="K1506" s="391"/>
    </row>
    <row r="1507" spans="6:11" ht="30" customHeight="1" x14ac:dyDescent="0.25">
      <c r="F1507" s="391"/>
      <c r="G1507" s="391"/>
      <c r="H1507" s="391"/>
      <c r="I1507" s="391"/>
      <c r="J1507" s="391"/>
      <c r="K1507" s="391"/>
    </row>
    <row r="1508" spans="6:11" ht="30" customHeight="1" x14ac:dyDescent="0.25">
      <c r="F1508" s="391"/>
      <c r="G1508" s="391"/>
      <c r="H1508" s="391"/>
      <c r="I1508" s="391"/>
      <c r="J1508" s="391"/>
      <c r="K1508" s="391"/>
    </row>
    <row r="1509" spans="6:11" ht="30" customHeight="1" x14ac:dyDescent="0.25">
      <c r="F1509" s="391"/>
      <c r="G1509" s="391"/>
      <c r="H1509" s="391"/>
      <c r="I1509" s="391"/>
      <c r="J1509" s="391"/>
      <c r="K1509" s="391"/>
    </row>
    <row r="1510" spans="6:11" ht="30" customHeight="1" x14ac:dyDescent="0.25">
      <c r="F1510" s="391"/>
      <c r="G1510" s="391"/>
      <c r="H1510" s="391"/>
      <c r="I1510" s="391"/>
      <c r="J1510" s="391"/>
      <c r="K1510" s="391"/>
    </row>
    <row r="1511" spans="6:11" ht="30" customHeight="1" x14ac:dyDescent="0.25">
      <c r="F1511" s="391"/>
      <c r="G1511" s="391"/>
      <c r="H1511" s="391"/>
      <c r="I1511" s="391"/>
      <c r="J1511" s="391"/>
      <c r="K1511" s="391"/>
    </row>
    <row r="1512" spans="6:11" ht="30" customHeight="1" x14ac:dyDescent="0.25">
      <c r="F1512" s="391"/>
      <c r="G1512" s="391"/>
      <c r="H1512" s="391"/>
      <c r="I1512" s="391"/>
      <c r="J1512" s="391"/>
      <c r="K1512" s="391"/>
    </row>
    <row r="1513" spans="6:11" ht="30" customHeight="1" x14ac:dyDescent="0.25">
      <c r="F1513" s="391"/>
      <c r="G1513" s="391"/>
      <c r="H1513" s="391"/>
      <c r="I1513" s="391"/>
      <c r="J1513" s="391"/>
      <c r="K1513" s="391"/>
    </row>
    <row r="1514" spans="6:11" ht="30" customHeight="1" x14ac:dyDescent="0.25">
      <c r="F1514" s="391"/>
      <c r="G1514" s="391"/>
      <c r="H1514" s="391"/>
      <c r="I1514" s="391"/>
      <c r="J1514" s="391"/>
      <c r="K1514" s="391"/>
    </row>
    <row r="1515" spans="6:11" ht="30" customHeight="1" x14ac:dyDescent="0.25">
      <c r="F1515" s="391"/>
      <c r="G1515" s="391"/>
      <c r="H1515" s="391"/>
      <c r="I1515" s="391"/>
      <c r="J1515" s="391"/>
      <c r="K1515" s="391"/>
    </row>
    <row r="1516" spans="6:11" ht="30" customHeight="1" x14ac:dyDescent="0.25">
      <c r="F1516" s="391"/>
      <c r="G1516" s="391"/>
      <c r="H1516" s="391"/>
      <c r="I1516" s="391"/>
      <c r="J1516" s="391"/>
      <c r="K1516" s="391"/>
    </row>
    <row r="1517" spans="6:11" ht="30" customHeight="1" x14ac:dyDescent="0.25">
      <c r="F1517" s="391"/>
      <c r="G1517" s="391"/>
      <c r="H1517" s="391"/>
      <c r="I1517" s="391"/>
      <c r="J1517" s="391"/>
      <c r="K1517" s="391"/>
    </row>
    <row r="1518" spans="6:11" ht="30" customHeight="1" x14ac:dyDescent="0.25">
      <c r="F1518" s="391"/>
      <c r="G1518" s="391"/>
      <c r="H1518" s="391"/>
      <c r="I1518" s="391"/>
      <c r="J1518" s="391"/>
      <c r="K1518" s="391"/>
    </row>
    <row r="1519" spans="6:11" ht="30" customHeight="1" x14ac:dyDescent="0.25">
      <c r="F1519" s="391"/>
      <c r="G1519" s="391"/>
      <c r="H1519" s="391"/>
      <c r="I1519" s="391"/>
      <c r="J1519" s="391"/>
      <c r="K1519" s="391"/>
    </row>
    <row r="1520" spans="6:11" ht="30" customHeight="1" x14ac:dyDescent="0.25">
      <c r="F1520" s="391"/>
      <c r="G1520" s="391"/>
      <c r="H1520" s="391"/>
      <c r="I1520" s="391"/>
      <c r="J1520" s="391"/>
      <c r="K1520" s="391"/>
    </row>
    <row r="1521" spans="6:11" ht="30" customHeight="1" x14ac:dyDescent="0.25">
      <c r="F1521" s="391"/>
      <c r="G1521" s="391"/>
      <c r="H1521" s="391"/>
      <c r="I1521" s="391"/>
      <c r="J1521" s="391"/>
      <c r="K1521" s="391"/>
    </row>
    <row r="1522" spans="6:11" ht="30" customHeight="1" x14ac:dyDescent="0.25">
      <c r="F1522" s="391"/>
      <c r="G1522" s="391"/>
      <c r="H1522" s="391"/>
      <c r="I1522" s="391"/>
      <c r="J1522" s="391"/>
      <c r="K1522" s="391"/>
    </row>
    <row r="1523" spans="6:11" ht="30" customHeight="1" x14ac:dyDescent="0.25">
      <c r="F1523" s="391"/>
      <c r="G1523" s="391"/>
      <c r="H1523" s="391"/>
      <c r="I1523" s="391"/>
      <c r="J1523" s="391"/>
      <c r="K1523" s="391"/>
    </row>
    <row r="1524" spans="6:11" ht="30" customHeight="1" x14ac:dyDescent="0.25">
      <c r="F1524" s="391"/>
      <c r="G1524" s="391"/>
      <c r="H1524" s="391"/>
      <c r="I1524" s="391"/>
      <c r="J1524" s="391"/>
      <c r="K1524" s="391"/>
    </row>
    <row r="1525" spans="6:11" ht="30" customHeight="1" x14ac:dyDescent="0.25">
      <c r="F1525" s="391"/>
      <c r="G1525" s="391"/>
      <c r="H1525" s="391"/>
      <c r="I1525" s="391"/>
      <c r="J1525" s="391"/>
      <c r="K1525" s="391"/>
    </row>
    <row r="1526" spans="6:11" ht="30" customHeight="1" x14ac:dyDescent="0.25">
      <c r="F1526" s="391"/>
      <c r="G1526" s="391"/>
      <c r="H1526" s="391"/>
      <c r="I1526" s="391"/>
      <c r="J1526" s="391"/>
      <c r="K1526" s="391"/>
    </row>
    <row r="1527" spans="6:11" ht="30" customHeight="1" x14ac:dyDescent="0.25">
      <c r="F1527" s="391"/>
      <c r="G1527" s="391"/>
      <c r="H1527" s="391"/>
      <c r="I1527" s="391"/>
      <c r="J1527" s="391"/>
      <c r="K1527" s="391"/>
    </row>
    <row r="1528" spans="6:11" ht="30" customHeight="1" x14ac:dyDescent="0.25">
      <c r="F1528" s="391"/>
      <c r="G1528" s="391"/>
      <c r="H1528" s="391"/>
      <c r="I1528" s="391"/>
      <c r="J1528" s="391"/>
      <c r="K1528" s="391"/>
    </row>
    <row r="1529" spans="6:11" ht="30" customHeight="1" x14ac:dyDescent="0.25">
      <c r="F1529" s="391"/>
      <c r="G1529" s="391"/>
      <c r="H1529" s="391"/>
      <c r="I1529" s="391"/>
      <c r="J1529" s="391"/>
      <c r="K1529" s="391"/>
    </row>
    <row r="1530" spans="6:11" ht="30" customHeight="1" x14ac:dyDescent="0.25">
      <c r="F1530" s="391"/>
      <c r="G1530" s="391"/>
      <c r="H1530" s="391"/>
      <c r="I1530" s="391"/>
      <c r="J1530" s="391"/>
      <c r="K1530" s="391"/>
    </row>
    <row r="1531" spans="6:11" ht="30" customHeight="1" x14ac:dyDescent="0.25">
      <c r="F1531" s="391"/>
      <c r="G1531" s="391"/>
      <c r="H1531" s="391"/>
      <c r="I1531" s="391"/>
      <c r="J1531" s="391"/>
      <c r="K1531" s="391"/>
    </row>
    <row r="1532" spans="6:11" ht="30" customHeight="1" x14ac:dyDescent="0.25">
      <c r="F1532" s="391"/>
      <c r="G1532" s="391"/>
      <c r="H1532" s="391"/>
      <c r="I1532" s="391"/>
      <c r="J1532" s="391"/>
      <c r="K1532" s="391"/>
    </row>
    <row r="1533" spans="6:11" ht="30" customHeight="1" x14ac:dyDescent="0.25">
      <c r="F1533" s="391"/>
      <c r="G1533" s="391"/>
      <c r="H1533" s="391"/>
      <c r="I1533" s="391"/>
      <c r="J1533" s="391"/>
      <c r="K1533" s="391"/>
    </row>
    <row r="1534" spans="6:11" ht="30" customHeight="1" x14ac:dyDescent="0.25">
      <c r="F1534" s="391"/>
      <c r="G1534" s="391"/>
      <c r="H1534" s="391"/>
      <c r="I1534" s="391"/>
      <c r="J1534" s="391"/>
      <c r="K1534" s="391"/>
    </row>
    <row r="1535" spans="6:11" ht="30" customHeight="1" x14ac:dyDescent="0.25">
      <c r="F1535" s="391"/>
      <c r="G1535" s="391"/>
      <c r="H1535" s="391"/>
      <c r="I1535" s="391"/>
      <c r="J1535" s="391"/>
      <c r="K1535" s="391"/>
    </row>
    <row r="1536" spans="6:11" ht="30" customHeight="1" x14ac:dyDescent="0.25">
      <c r="F1536" s="391"/>
      <c r="G1536" s="391"/>
      <c r="H1536" s="391"/>
      <c r="I1536" s="391"/>
      <c r="J1536" s="391"/>
      <c r="K1536" s="391"/>
    </row>
    <row r="1537" spans="6:11" ht="30" customHeight="1" x14ac:dyDescent="0.25">
      <c r="F1537" s="391"/>
      <c r="G1537" s="391"/>
      <c r="H1537" s="391"/>
      <c r="I1537" s="391"/>
      <c r="J1537" s="391"/>
      <c r="K1537" s="391"/>
    </row>
    <row r="1538" spans="6:11" ht="30" customHeight="1" x14ac:dyDescent="0.25">
      <c r="F1538" s="391"/>
      <c r="G1538" s="391"/>
      <c r="H1538" s="391"/>
      <c r="I1538" s="391"/>
      <c r="J1538" s="391"/>
      <c r="K1538" s="391"/>
    </row>
    <row r="1539" spans="6:11" ht="30" customHeight="1" x14ac:dyDescent="0.25">
      <c r="F1539" s="391"/>
      <c r="G1539" s="391"/>
      <c r="H1539" s="391"/>
      <c r="I1539" s="391"/>
      <c r="J1539" s="391"/>
      <c r="K1539" s="391"/>
    </row>
    <row r="1540" spans="6:11" ht="30" customHeight="1" x14ac:dyDescent="0.25">
      <c r="F1540" s="391"/>
      <c r="G1540" s="391"/>
      <c r="H1540" s="391"/>
      <c r="I1540" s="391"/>
      <c r="J1540" s="391"/>
      <c r="K1540" s="391"/>
    </row>
    <row r="1541" spans="6:11" ht="30" customHeight="1" x14ac:dyDescent="0.25">
      <c r="F1541" s="391"/>
      <c r="G1541" s="391"/>
      <c r="H1541" s="391"/>
      <c r="I1541" s="391"/>
      <c r="J1541" s="391"/>
      <c r="K1541" s="391"/>
    </row>
    <row r="1542" spans="6:11" ht="30" customHeight="1" x14ac:dyDescent="0.25">
      <c r="F1542" s="391"/>
      <c r="G1542" s="391"/>
      <c r="H1542" s="391"/>
      <c r="I1542" s="391"/>
      <c r="J1542" s="391"/>
      <c r="K1542" s="391"/>
    </row>
    <row r="1543" spans="6:11" ht="30" customHeight="1" x14ac:dyDescent="0.25">
      <c r="F1543" s="391"/>
      <c r="G1543" s="391"/>
      <c r="H1543" s="391"/>
      <c r="I1543" s="391"/>
      <c r="J1543" s="391"/>
      <c r="K1543" s="391"/>
    </row>
    <row r="1544" spans="6:11" ht="30" customHeight="1" x14ac:dyDescent="0.25">
      <c r="F1544" s="391"/>
      <c r="G1544" s="391"/>
      <c r="H1544" s="391"/>
      <c r="I1544" s="391"/>
      <c r="J1544" s="391"/>
      <c r="K1544" s="391"/>
    </row>
    <row r="1545" spans="6:11" ht="30" customHeight="1" x14ac:dyDescent="0.25">
      <c r="F1545" s="391"/>
      <c r="G1545" s="391"/>
      <c r="H1545" s="391"/>
      <c r="I1545" s="391"/>
      <c r="J1545" s="391"/>
      <c r="K1545" s="391"/>
    </row>
    <row r="1546" spans="6:11" ht="30" customHeight="1" x14ac:dyDescent="0.25">
      <c r="F1546" s="391"/>
      <c r="G1546" s="391"/>
      <c r="H1546" s="391"/>
      <c r="I1546" s="391"/>
      <c r="J1546" s="391"/>
      <c r="K1546" s="391"/>
    </row>
    <row r="1547" spans="6:11" ht="30" customHeight="1" x14ac:dyDescent="0.25">
      <c r="F1547" s="391"/>
      <c r="G1547" s="391"/>
      <c r="H1547" s="391"/>
      <c r="I1547" s="391"/>
      <c r="J1547" s="391"/>
      <c r="K1547" s="391"/>
    </row>
    <row r="1548" spans="6:11" ht="30" customHeight="1" x14ac:dyDescent="0.25">
      <c r="F1548" s="391"/>
      <c r="G1548" s="391"/>
      <c r="H1548" s="391"/>
      <c r="I1548" s="391"/>
      <c r="J1548" s="391"/>
      <c r="K1548" s="391"/>
    </row>
    <row r="1549" spans="6:11" ht="30" customHeight="1" x14ac:dyDescent="0.25">
      <c r="F1549" s="391"/>
      <c r="G1549" s="391"/>
      <c r="H1549" s="391"/>
      <c r="I1549" s="391"/>
      <c r="J1549" s="391"/>
      <c r="K1549" s="391"/>
    </row>
    <row r="1550" spans="6:11" ht="30" customHeight="1" x14ac:dyDescent="0.25">
      <c r="F1550" s="391"/>
      <c r="G1550" s="391"/>
      <c r="H1550" s="391"/>
      <c r="I1550" s="391"/>
      <c r="J1550" s="391"/>
      <c r="K1550" s="391"/>
    </row>
    <row r="1551" spans="6:11" ht="30" customHeight="1" x14ac:dyDescent="0.25">
      <c r="F1551" s="391"/>
      <c r="G1551" s="391"/>
      <c r="H1551" s="391"/>
      <c r="I1551" s="391"/>
      <c r="J1551" s="391"/>
      <c r="K1551" s="391"/>
    </row>
    <row r="1552" spans="6:11" ht="30" customHeight="1" x14ac:dyDescent="0.25">
      <c r="F1552" s="391"/>
      <c r="G1552" s="391"/>
      <c r="H1552" s="391"/>
      <c r="I1552" s="391"/>
      <c r="J1552" s="391"/>
      <c r="K1552" s="391"/>
    </row>
    <row r="1553" spans="6:11" ht="30" customHeight="1" x14ac:dyDescent="0.25">
      <c r="F1553" s="391"/>
      <c r="G1553" s="391"/>
      <c r="H1553" s="391"/>
      <c r="I1553" s="391"/>
      <c r="J1553" s="391"/>
      <c r="K1553" s="391"/>
    </row>
    <row r="1554" spans="6:11" ht="30" customHeight="1" x14ac:dyDescent="0.25">
      <c r="F1554" s="391"/>
      <c r="G1554" s="391"/>
      <c r="H1554" s="391"/>
      <c r="I1554" s="391"/>
      <c r="J1554" s="391"/>
      <c r="K1554" s="391"/>
    </row>
    <row r="1555" spans="6:11" ht="30" customHeight="1" x14ac:dyDescent="0.25">
      <c r="F1555" s="391"/>
      <c r="G1555" s="391"/>
      <c r="H1555" s="391"/>
      <c r="I1555" s="391"/>
      <c r="J1555" s="391"/>
      <c r="K1555" s="391"/>
    </row>
    <row r="1556" spans="6:11" ht="30" customHeight="1" x14ac:dyDescent="0.25">
      <c r="F1556" s="391"/>
      <c r="G1556" s="391"/>
      <c r="H1556" s="391"/>
      <c r="I1556" s="391"/>
      <c r="J1556" s="391"/>
      <c r="K1556" s="391"/>
    </row>
    <row r="1557" spans="6:11" ht="30" customHeight="1" x14ac:dyDescent="0.25">
      <c r="F1557" s="391"/>
      <c r="G1557" s="391"/>
      <c r="H1557" s="391"/>
      <c r="I1557" s="391"/>
      <c r="J1557" s="391"/>
      <c r="K1557" s="391"/>
    </row>
    <row r="1558" spans="6:11" ht="30" customHeight="1" x14ac:dyDescent="0.25">
      <c r="F1558" s="391"/>
      <c r="G1558" s="391"/>
      <c r="H1558" s="391"/>
      <c r="I1558" s="391"/>
      <c r="J1558" s="391"/>
      <c r="K1558" s="391"/>
    </row>
    <row r="1559" spans="6:11" ht="30" customHeight="1" x14ac:dyDescent="0.25">
      <c r="F1559" s="391"/>
      <c r="G1559" s="391"/>
      <c r="H1559" s="391"/>
      <c r="I1559" s="391"/>
      <c r="J1559" s="391"/>
      <c r="K1559" s="391"/>
    </row>
    <row r="1560" spans="6:11" ht="30" customHeight="1" x14ac:dyDescent="0.25">
      <c r="F1560" s="391"/>
      <c r="G1560" s="391"/>
      <c r="H1560" s="391"/>
      <c r="I1560" s="391"/>
      <c r="J1560" s="391"/>
      <c r="K1560" s="391"/>
    </row>
    <row r="1561" spans="6:11" ht="30" customHeight="1" x14ac:dyDescent="0.25">
      <c r="F1561" s="391"/>
      <c r="G1561" s="391"/>
      <c r="H1561" s="391"/>
      <c r="I1561" s="391"/>
      <c r="J1561" s="391"/>
      <c r="K1561" s="391"/>
    </row>
    <row r="1562" spans="6:11" ht="30" customHeight="1" x14ac:dyDescent="0.25">
      <c r="F1562" s="391"/>
      <c r="G1562" s="391"/>
      <c r="H1562" s="391"/>
      <c r="I1562" s="391"/>
      <c r="J1562" s="391"/>
      <c r="K1562" s="391"/>
    </row>
    <row r="1563" spans="6:11" ht="30" customHeight="1" x14ac:dyDescent="0.25">
      <c r="F1563" s="391"/>
      <c r="G1563" s="391"/>
      <c r="H1563" s="391"/>
      <c r="I1563" s="391"/>
      <c r="J1563" s="391"/>
      <c r="K1563" s="391"/>
    </row>
    <row r="1564" spans="6:11" ht="30" customHeight="1" x14ac:dyDescent="0.25">
      <c r="F1564" s="391"/>
      <c r="G1564" s="391"/>
      <c r="H1564" s="391"/>
      <c r="I1564" s="391"/>
      <c r="J1564" s="391"/>
      <c r="K1564" s="391"/>
    </row>
    <row r="1565" spans="6:11" ht="30" customHeight="1" x14ac:dyDescent="0.25">
      <c r="F1565" s="391"/>
      <c r="G1565" s="391"/>
      <c r="H1565" s="391"/>
      <c r="I1565" s="391"/>
      <c r="J1565" s="391"/>
      <c r="K1565" s="391"/>
    </row>
    <row r="1566" spans="6:11" ht="30" customHeight="1" x14ac:dyDescent="0.25">
      <c r="F1566" s="391"/>
      <c r="G1566" s="391"/>
      <c r="H1566" s="391"/>
      <c r="I1566" s="391"/>
      <c r="J1566" s="391"/>
      <c r="K1566" s="391"/>
    </row>
    <row r="1567" spans="6:11" ht="30" customHeight="1" x14ac:dyDescent="0.25">
      <c r="F1567" s="391"/>
      <c r="G1567" s="391"/>
      <c r="H1567" s="391"/>
      <c r="I1567" s="391"/>
      <c r="J1567" s="391"/>
      <c r="K1567" s="391"/>
    </row>
    <row r="1568" spans="6:11" ht="30" customHeight="1" x14ac:dyDescent="0.25">
      <c r="F1568" s="391"/>
      <c r="G1568" s="391"/>
      <c r="H1568" s="391"/>
      <c r="I1568" s="391"/>
      <c r="J1568" s="391"/>
      <c r="K1568" s="391"/>
    </row>
    <row r="1569" spans="6:11" ht="30" customHeight="1" x14ac:dyDescent="0.25">
      <c r="F1569" s="391"/>
      <c r="G1569" s="391"/>
      <c r="H1569" s="391"/>
      <c r="I1569" s="391"/>
      <c r="J1569" s="391"/>
      <c r="K1569" s="391"/>
    </row>
    <row r="1570" spans="6:11" ht="30" customHeight="1" x14ac:dyDescent="0.25">
      <c r="F1570" s="391"/>
      <c r="G1570" s="391"/>
      <c r="H1570" s="391"/>
      <c r="I1570" s="391"/>
      <c r="J1570" s="391"/>
      <c r="K1570" s="391"/>
    </row>
    <row r="1571" spans="6:11" ht="30" customHeight="1" x14ac:dyDescent="0.25">
      <c r="F1571" s="391"/>
      <c r="G1571" s="391"/>
      <c r="H1571" s="391"/>
      <c r="I1571" s="391"/>
      <c r="J1571" s="391"/>
      <c r="K1571" s="391"/>
    </row>
    <row r="1572" spans="6:11" ht="30" customHeight="1" x14ac:dyDescent="0.25">
      <c r="F1572" s="391"/>
      <c r="G1572" s="391"/>
      <c r="H1572" s="391"/>
      <c r="I1572" s="391"/>
      <c r="J1572" s="391"/>
      <c r="K1572" s="391"/>
    </row>
    <row r="1573" spans="6:11" ht="30" customHeight="1" x14ac:dyDescent="0.25">
      <c r="F1573" s="391"/>
      <c r="G1573" s="391"/>
      <c r="H1573" s="391"/>
      <c r="I1573" s="391"/>
      <c r="J1573" s="391"/>
      <c r="K1573" s="391"/>
    </row>
    <row r="1574" spans="6:11" ht="30" customHeight="1" x14ac:dyDescent="0.25">
      <c r="F1574" s="391"/>
      <c r="G1574" s="391"/>
      <c r="H1574" s="391"/>
      <c r="I1574" s="391"/>
      <c r="J1574" s="391"/>
      <c r="K1574" s="391"/>
    </row>
    <row r="1575" spans="6:11" ht="30" customHeight="1" x14ac:dyDescent="0.25">
      <c r="F1575" s="391"/>
      <c r="G1575" s="391"/>
      <c r="H1575" s="391"/>
      <c r="I1575" s="391"/>
      <c r="J1575" s="391"/>
      <c r="K1575" s="391"/>
    </row>
    <row r="1576" spans="6:11" ht="30" customHeight="1" x14ac:dyDescent="0.25">
      <c r="F1576" s="391"/>
      <c r="G1576" s="391"/>
      <c r="H1576" s="391"/>
      <c r="I1576" s="391"/>
      <c r="J1576" s="391"/>
      <c r="K1576" s="391"/>
    </row>
    <row r="1577" spans="6:11" ht="30" customHeight="1" x14ac:dyDescent="0.25">
      <c r="F1577" s="391"/>
      <c r="G1577" s="391"/>
      <c r="H1577" s="391"/>
      <c r="I1577" s="391"/>
      <c r="J1577" s="391"/>
      <c r="K1577" s="391"/>
    </row>
    <row r="1578" spans="6:11" ht="30" customHeight="1" x14ac:dyDescent="0.25">
      <c r="F1578" s="391"/>
      <c r="G1578" s="391"/>
      <c r="H1578" s="391"/>
      <c r="I1578" s="391"/>
      <c r="J1578" s="391"/>
      <c r="K1578" s="391"/>
    </row>
    <row r="1579" spans="6:11" ht="30" customHeight="1" x14ac:dyDescent="0.25">
      <c r="F1579" s="391"/>
      <c r="G1579" s="391"/>
      <c r="H1579" s="391"/>
      <c r="I1579" s="391"/>
      <c r="J1579" s="391"/>
      <c r="K1579" s="391"/>
    </row>
    <row r="1580" spans="6:11" ht="30" customHeight="1" x14ac:dyDescent="0.25">
      <c r="F1580" s="391"/>
      <c r="G1580" s="391"/>
      <c r="H1580" s="391"/>
      <c r="I1580" s="391"/>
      <c r="J1580" s="391"/>
      <c r="K1580" s="391"/>
    </row>
    <row r="1581" spans="6:11" ht="30" customHeight="1" x14ac:dyDescent="0.25">
      <c r="F1581" s="391"/>
      <c r="G1581" s="391"/>
      <c r="H1581" s="391"/>
      <c r="I1581" s="391"/>
      <c r="J1581" s="391"/>
      <c r="K1581" s="391"/>
    </row>
    <row r="1582" spans="6:11" ht="30" customHeight="1" x14ac:dyDescent="0.25">
      <c r="F1582" s="391"/>
      <c r="G1582" s="391"/>
      <c r="H1582" s="391"/>
      <c r="I1582" s="391"/>
      <c r="J1582" s="391"/>
      <c r="K1582" s="391"/>
    </row>
    <row r="1583" spans="6:11" ht="30" customHeight="1" x14ac:dyDescent="0.25">
      <c r="F1583" s="391"/>
      <c r="G1583" s="391"/>
      <c r="H1583" s="391"/>
      <c r="I1583" s="391"/>
      <c r="J1583" s="391"/>
      <c r="K1583" s="391"/>
    </row>
    <row r="1584" spans="6:11" ht="30" customHeight="1" x14ac:dyDescent="0.25">
      <c r="F1584" s="391"/>
      <c r="G1584" s="391"/>
      <c r="H1584" s="391"/>
      <c r="I1584" s="391"/>
      <c r="J1584" s="391"/>
      <c r="K1584" s="391"/>
    </row>
    <row r="1585" spans="6:11" ht="30" customHeight="1" x14ac:dyDescent="0.25">
      <c r="F1585" s="391"/>
      <c r="G1585" s="391"/>
      <c r="H1585" s="391"/>
      <c r="I1585" s="391"/>
      <c r="J1585" s="391"/>
      <c r="K1585" s="391"/>
    </row>
    <row r="1586" spans="6:11" ht="30" customHeight="1" x14ac:dyDescent="0.25">
      <c r="F1586" s="391"/>
      <c r="G1586" s="391"/>
      <c r="H1586" s="391"/>
      <c r="I1586" s="391"/>
      <c r="J1586" s="391"/>
      <c r="K1586" s="391"/>
    </row>
    <row r="1587" spans="6:11" ht="30" customHeight="1" x14ac:dyDescent="0.25">
      <c r="F1587" s="391"/>
      <c r="G1587" s="391"/>
      <c r="H1587" s="391"/>
      <c r="I1587" s="391"/>
      <c r="J1587" s="391"/>
      <c r="K1587" s="391"/>
    </row>
    <row r="1588" spans="6:11" ht="30" customHeight="1" x14ac:dyDescent="0.25">
      <c r="F1588" s="391"/>
      <c r="G1588" s="391"/>
      <c r="H1588" s="391"/>
      <c r="I1588" s="391"/>
      <c r="J1588" s="391"/>
      <c r="K1588" s="391"/>
    </row>
    <row r="1589" spans="6:11" ht="30" customHeight="1" x14ac:dyDescent="0.25">
      <c r="F1589" s="391"/>
      <c r="G1589" s="391"/>
      <c r="H1589" s="391"/>
      <c r="I1589" s="391"/>
      <c r="J1589" s="391"/>
      <c r="K1589" s="391"/>
    </row>
    <row r="1590" spans="6:11" ht="30" customHeight="1" x14ac:dyDescent="0.25">
      <c r="F1590" s="391"/>
      <c r="G1590" s="391"/>
      <c r="H1590" s="391"/>
      <c r="I1590" s="391"/>
      <c r="J1590" s="391"/>
      <c r="K1590" s="391"/>
    </row>
    <row r="1591" spans="6:11" ht="30" customHeight="1" x14ac:dyDescent="0.25">
      <c r="F1591" s="391"/>
      <c r="G1591" s="391"/>
      <c r="H1591" s="391"/>
      <c r="I1591" s="391"/>
      <c r="J1591" s="391"/>
      <c r="K1591" s="391"/>
    </row>
    <row r="1592" spans="6:11" ht="30" customHeight="1" x14ac:dyDescent="0.25">
      <c r="F1592" s="391"/>
      <c r="G1592" s="391"/>
      <c r="H1592" s="391"/>
      <c r="I1592" s="391"/>
      <c r="J1592" s="391"/>
      <c r="K1592" s="391"/>
    </row>
    <row r="1593" spans="6:11" ht="30" customHeight="1" x14ac:dyDescent="0.25">
      <c r="F1593" s="391"/>
      <c r="G1593" s="391"/>
      <c r="H1593" s="391"/>
      <c r="I1593" s="391"/>
      <c r="J1593" s="391"/>
      <c r="K1593" s="391"/>
    </row>
    <row r="1594" spans="6:11" ht="30" customHeight="1" x14ac:dyDescent="0.25">
      <c r="F1594" s="391"/>
      <c r="G1594" s="391"/>
      <c r="H1594" s="391"/>
      <c r="I1594" s="391"/>
      <c r="J1594" s="391"/>
      <c r="K1594" s="391"/>
    </row>
    <row r="1595" spans="6:11" ht="30" customHeight="1" x14ac:dyDescent="0.25">
      <c r="F1595" s="391"/>
      <c r="G1595" s="391"/>
      <c r="H1595" s="391"/>
      <c r="I1595" s="391"/>
      <c r="J1595" s="391"/>
      <c r="K1595" s="391"/>
    </row>
    <row r="1596" spans="6:11" ht="30" customHeight="1" x14ac:dyDescent="0.25">
      <c r="F1596" s="391"/>
      <c r="G1596" s="391"/>
      <c r="H1596" s="391"/>
      <c r="I1596" s="391"/>
      <c r="J1596" s="391"/>
      <c r="K1596" s="391"/>
    </row>
    <row r="1597" spans="6:11" ht="30" customHeight="1" x14ac:dyDescent="0.25">
      <c r="F1597" s="391"/>
      <c r="G1597" s="391"/>
      <c r="H1597" s="391"/>
      <c r="I1597" s="391"/>
      <c r="J1597" s="391"/>
      <c r="K1597" s="391"/>
    </row>
    <row r="1598" spans="6:11" ht="30" customHeight="1" x14ac:dyDescent="0.25">
      <c r="F1598" s="391"/>
      <c r="G1598" s="391"/>
      <c r="H1598" s="391"/>
      <c r="I1598" s="391"/>
      <c r="J1598" s="391"/>
      <c r="K1598" s="391"/>
    </row>
    <row r="1599" spans="6:11" ht="30" customHeight="1" x14ac:dyDescent="0.25">
      <c r="F1599" s="391"/>
      <c r="G1599" s="391"/>
      <c r="H1599" s="391"/>
      <c r="I1599" s="391"/>
      <c r="J1599" s="391"/>
      <c r="K1599" s="391"/>
    </row>
    <row r="1600" spans="6:11" ht="30" customHeight="1" x14ac:dyDescent="0.25">
      <c r="F1600" s="391"/>
      <c r="G1600" s="391"/>
      <c r="H1600" s="391"/>
      <c r="I1600" s="391"/>
      <c r="J1600" s="391"/>
      <c r="K1600" s="391"/>
    </row>
    <row r="1601" spans="6:11" ht="30" customHeight="1" x14ac:dyDescent="0.25">
      <c r="F1601" s="391"/>
      <c r="G1601" s="391"/>
      <c r="H1601" s="391"/>
      <c r="I1601" s="391"/>
      <c r="J1601" s="391"/>
      <c r="K1601" s="391"/>
    </row>
    <row r="1602" spans="6:11" ht="30" customHeight="1" x14ac:dyDescent="0.25">
      <c r="F1602" s="391"/>
      <c r="G1602" s="391"/>
      <c r="H1602" s="391"/>
      <c r="I1602" s="391"/>
      <c r="J1602" s="391"/>
      <c r="K1602" s="391"/>
    </row>
    <row r="1603" spans="6:11" ht="30" customHeight="1" x14ac:dyDescent="0.25">
      <c r="F1603" s="391"/>
      <c r="G1603" s="391"/>
      <c r="H1603" s="391"/>
      <c r="I1603" s="391"/>
      <c r="J1603" s="391"/>
      <c r="K1603" s="391"/>
    </row>
    <row r="1604" spans="6:11" ht="30" customHeight="1" x14ac:dyDescent="0.25">
      <c r="F1604" s="391"/>
      <c r="G1604" s="391"/>
      <c r="H1604" s="391"/>
      <c r="I1604" s="391"/>
      <c r="J1604" s="391"/>
      <c r="K1604" s="391"/>
    </row>
    <row r="1605" spans="6:11" ht="30" customHeight="1" x14ac:dyDescent="0.25">
      <c r="F1605" s="391"/>
      <c r="G1605" s="391"/>
      <c r="H1605" s="391"/>
      <c r="I1605" s="391"/>
      <c r="J1605" s="391"/>
      <c r="K1605" s="391"/>
    </row>
    <row r="1606" spans="6:11" ht="30" customHeight="1" x14ac:dyDescent="0.25">
      <c r="F1606" s="391"/>
      <c r="G1606" s="391"/>
      <c r="H1606" s="391"/>
      <c r="I1606" s="391"/>
      <c r="J1606" s="391"/>
      <c r="K1606" s="391"/>
    </row>
    <row r="1607" spans="6:11" ht="30" customHeight="1" x14ac:dyDescent="0.25">
      <c r="F1607" s="391"/>
      <c r="G1607" s="391"/>
      <c r="H1607" s="391"/>
      <c r="I1607" s="391"/>
      <c r="J1607" s="391"/>
      <c r="K1607" s="391"/>
    </row>
    <row r="1608" spans="6:11" ht="30" customHeight="1" x14ac:dyDescent="0.25">
      <c r="F1608" s="391"/>
      <c r="G1608" s="391"/>
      <c r="H1608" s="391"/>
      <c r="I1608" s="391"/>
      <c r="J1608" s="391"/>
      <c r="K1608" s="391"/>
    </row>
    <row r="1609" spans="6:11" ht="30" customHeight="1" x14ac:dyDescent="0.25">
      <c r="F1609" s="391"/>
      <c r="G1609" s="391"/>
      <c r="H1609" s="391"/>
      <c r="I1609" s="391"/>
      <c r="J1609" s="391"/>
      <c r="K1609" s="391"/>
    </row>
    <row r="1610" spans="6:11" ht="30" customHeight="1" x14ac:dyDescent="0.25">
      <c r="F1610" s="391"/>
      <c r="G1610" s="391"/>
      <c r="H1610" s="391"/>
      <c r="I1610" s="391"/>
      <c r="J1610" s="391"/>
      <c r="K1610" s="391"/>
    </row>
    <row r="1611" spans="6:11" ht="30" customHeight="1" x14ac:dyDescent="0.25">
      <c r="F1611" s="391"/>
      <c r="G1611" s="391"/>
      <c r="H1611" s="391"/>
      <c r="I1611" s="391"/>
      <c r="J1611" s="391"/>
      <c r="K1611" s="391"/>
    </row>
    <row r="1612" spans="6:11" ht="30" customHeight="1" x14ac:dyDescent="0.25">
      <c r="F1612" s="391"/>
      <c r="G1612" s="391"/>
      <c r="H1612" s="391"/>
      <c r="I1612" s="391"/>
      <c r="J1612" s="391"/>
      <c r="K1612" s="391"/>
    </row>
    <row r="1613" spans="6:11" ht="30" customHeight="1" x14ac:dyDescent="0.25">
      <c r="F1613" s="391"/>
      <c r="G1613" s="391"/>
      <c r="H1613" s="391"/>
      <c r="I1613" s="391"/>
      <c r="J1613" s="391"/>
      <c r="K1613" s="391"/>
    </row>
    <row r="1614" spans="6:11" ht="30" customHeight="1" x14ac:dyDescent="0.25">
      <c r="F1614" s="391"/>
      <c r="G1614" s="391"/>
      <c r="H1614" s="391"/>
      <c r="I1614" s="391"/>
      <c r="J1614" s="391"/>
      <c r="K1614" s="391"/>
    </row>
    <row r="1615" spans="6:11" ht="30" customHeight="1" x14ac:dyDescent="0.25">
      <c r="F1615" s="391"/>
      <c r="G1615" s="391"/>
      <c r="H1615" s="391"/>
      <c r="I1615" s="391"/>
      <c r="J1615" s="391"/>
      <c r="K1615" s="391"/>
    </row>
    <row r="1616" spans="6:11" ht="30" customHeight="1" x14ac:dyDescent="0.25">
      <c r="F1616" s="391"/>
      <c r="G1616" s="391"/>
      <c r="H1616" s="391"/>
      <c r="I1616" s="391"/>
      <c r="J1616" s="391"/>
      <c r="K1616" s="391"/>
    </row>
    <row r="1617" spans="6:11" ht="30" customHeight="1" x14ac:dyDescent="0.25">
      <c r="F1617" s="391"/>
      <c r="G1617" s="391"/>
      <c r="H1617" s="391"/>
      <c r="I1617" s="391"/>
      <c r="J1617" s="391"/>
      <c r="K1617" s="391"/>
    </row>
    <row r="1618" spans="6:11" ht="30" customHeight="1" x14ac:dyDescent="0.25">
      <c r="F1618" s="391"/>
      <c r="G1618" s="391"/>
      <c r="H1618" s="391"/>
      <c r="I1618" s="391"/>
      <c r="J1618" s="391"/>
      <c r="K1618" s="391"/>
    </row>
    <row r="1619" spans="6:11" ht="30" customHeight="1" x14ac:dyDescent="0.25">
      <c r="F1619" s="391"/>
      <c r="G1619" s="391"/>
      <c r="H1619" s="391"/>
      <c r="I1619" s="391"/>
      <c r="J1619" s="391"/>
      <c r="K1619" s="391"/>
    </row>
    <row r="1620" spans="6:11" ht="30" customHeight="1" x14ac:dyDescent="0.25">
      <c r="F1620" s="391"/>
      <c r="G1620" s="391"/>
      <c r="H1620" s="391"/>
      <c r="I1620" s="391"/>
      <c r="J1620" s="391"/>
      <c r="K1620" s="391"/>
    </row>
    <row r="1621" spans="6:11" ht="30" customHeight="1" x14ac:dyDescent="0.25">
      <c r="F1621" s="391"/>
      <c r="G1621" s="391"/>
      <c r="H1621" s="391"/>
      <c r="I1621" s="391"/>
      <c r="J1621" s="391"/>
      <c r="K1621" s="391"/>
    </row>
    <row r="1622" spans="6:11" ht="30" customHeight="1" x14ac:dyDescent="0.25">
      <c r="F1622" s="391"/>
      <c r="G1622" s="391"/>
      <c r="H1622" s="391"/>
      <c r="I1622" s="391"/>
      <c r="J1622" s="391"/>
      <c r="K1622" s="391"/>
    </row>
    <row r="1623" spans="6:11" ht="30" customHeight="1" x14ac:dyDescent="0.25">
      <c r="F1623" s="391"/>
      <c r="G1623" s="391"/>
      <c r="H1623" s="391"/>
      <c r="I1623" s="391"/>
      <c r="J1623" s="391"/>
      <c r="K1623" s="391"/>
    </row>
    <row r="1624" spans="6:11" ht="30" customHeight="1" x14ac:dyDescent="0.25">
      <c r="F1624" s="391"/>
      <c r="G1624" s="391"/>
      <c r="H1624" s="391"/>
      <c r="I1624" s="391"/>
      <c r="J1624" s="391"/>
      <c r="K1624" s="391"/>
    </row>
    <row r="1625" spans="6:11" ht="30" customHeight="1" x14ac:dyDescent="0.25">
      <c r="F1625" s="391"/>
      <c r="G1625" s="391"/>
      <c r="H1625" s="391"/>
      <c r="I1625" s="391"/>
      <c r="J1625" s="391"/>
      <c r="K1625" s="391"/>
    </row>
    <row r="1626" spans="6:11" ht="30" customHeight="1" x14ac:dyDescent="0.25">
      <c r="F1626" s="391"/>
      <c r="G1626" s="391"/>
      <c r="H1626" s="391"/>
      <c r="I1626" s="391"/>
      <c r="J1626" s="391"/>
      <c r="K1626" s="391"/>
    </row>
    <row r="1627" spans="6:11" ht="30" customHeight="1" x14ac:dyDescent="0.25">
      <c r="F1627" s="391"/>
      <c r="G1627" s="391"/>
      <c r="H1627" s="391"/>
      <c r="I1627" s="391"/>
      <c r="J1627" s="391"/>
      <c r="K1627" s="391"/>
    </row>
    <row r="1628" spans="6:11" ht="30" customHeight="1" x14ac:dyDescent="0.25">
      <c r="F1628" s="391"/>
      <c r="G1628" s="391"/>
      <c r="H1628" s="391"/>
      <c r="I1628" s="391"/>
      <c r="J1628" s="391"/>
      <c r="K1628" s="391"/>
    </row>
    <row r="1629" spans="6:11" ht="30" customHeight="1" x14ac:dyDescent="0.25">
      <c r="F1629" s="391"/>
      <c r="G1629" s="391"/>
      <c r="H1629" s="391"/>
      <c r="I1629" s="391"/>
      <c r="J1629" s="391"/>
      <c r="K1629" s="391"/>
    </row>
    <row r="1630" spans="6:11" ht="30" customHeight="1" x14ac:dyDescent="0.25">
      <c r="F1630" s="391"/>
      <c r="G1630" s="391"/>
      <c r="H1630" s="391"/>
      <c r="I1630" s="391"/>
      <c r="J1630" s="391"/>
      <c r="K1630" s="391"/>
    </row>
    <row r="1631" spans="6:11" ht="30" customHeight="1" x14ac:dyDescent="0.25">
      <c r="F1631" s="391"/>
      <c r="G1631" s="391"/>
      <c r="H1631" s="391"/>
      <c r="I1631" s="391"/>
      <c r="J1631" s="391"/>
      <c r="K1631" s="391"/>
    </row>
    <row r="1632" spans="6:11" ht="30" customHeight="1" x14ac:dyDescent="0.25">
      <c r="F1632" s="391"/>
      <c r="G1632" s="391"/>
      <c r="H1632" s="391"/>
      <c r="I1632" s="391"/>
      <c r="J1632" s="391"/>
      <c r="K1632" s="391"/>
    </row>
    <row r="1633" spans="6:11" ht="30" customHeight="1" x14ac:dyDescent="0.25">
      <c r="F1633" s="391"/>
      <c r="G1633" s="391"/>
      <c r="H1633" s="391"/>
      <c r="I1633" s="391"/>
      <c r="J1633" s="391"/>
      <c r="K1633" s="391"/>
    </row>
    <row r="1634" spans="6:11" ht="30" customHeight="1" x14ac:dyDescent="0.25">
      <c r="F1634" s="391"/>
      <c r="G1634" s="391"/>
      <c r="H1634" s="391"/>
      <c r="I1634" s="391"/>
      <c r="J1634" s="391"/>
      <c r="K1634" s="391"/>
    </row>
    <row r="1635" spans="6:11" ht="30" customHeight="1" x14ac:dyDescent="0.25">
      <c r="F1635" s="391"/>
      <c r="G1635" s="391"/>
      <c r="H1635" s="391"/>
      <c r="I1635" s="391"/>
      <c r="J1635" s="391"/>
      <c r="K1635" s="391"/>
    </row>
    <row r="1636" spans="6:11" ht="30" customHeight="1" x14ac:dyDescent="0.25">
      <c r="F1636" s="391"/>
      <c r="G1636" s="391"/>
      <c r="H1636" s="391"/>
      <c r="I1636" s="391"/>
      <c r="J1636" s="391"/>
      <c r="K1636" s="391"/>
    </row>
    <row r="1637" spans="6:11" ht="30" customHeight="1" x14ac:dyDescent="0.25">
      <c r="F1637" s="391"/>
      <c r="G1637" s="391"/>
      <c r="H1637" s="391"/>
      <c r="I1637" s="391"/>
      <c r="J1637" s="391"/>
      <c r="K1637" s="391"/>
    </row>
    <row r="1638" spans="6:11" ht="30" customHeight="1" x14ac:dyDescent="0.25">
      <c r="F1638" s="391"/>
      <c r="G1638" s="391"/>
      <c r="H1638" s="391"/>
      <c r="I1638" s="391"/>
      <c r="J1638" s="391"/>
      <c r="K1638" s="391"/>
    </row>
    <row r="1639" spans="6:11" ht="30" customHeight="1" x14ac:dyDescent="0.25">
      <c r="F1639" s="391"/>
      <c r="G1639" s="391"/>
      <c r="H1639" s="391"/>
      <c r="I1639" s="391"/>
      <c r="J1639" s="391"/>
      <c r="K1639" s="391"/>
    </row>
    <row r="1640" spans="6:11" ht="30" customHeight="1" x14ac:dyDescent="0.25">
      <c r="F1640" s="391"/>
      <c r="G1640" s="391"/>
      <c r="H1640" s="391"/>
      <c r="I1640" s="391"/>
      <c r="J1640" s="391"/>
      <c r="K1640" s="391"/>
    </row>
    <row r="1641" spans="6:11" ht="30" customHeight="1" x14ac:dyDescent="0.25">
      <c r="F1641" s="391"/>
      <c r="G1641" s="391"/>
      <c r="H1641" s="391"/>
      <c r="I1641" s="391"/>
      <c r="J1641" s="391"/>
      <c r="K1641" s="391"/>
    </row>
    <row r="1642" spans="6:11" ht="30" customHeight="1" x14ac:dyDescent="0.25">
      <c r="F1642" s="391"/>
      <c r="G1642" s="391"/>
      <c r="H1642" s="391"/>
      <c r="I1642" s="391"/>
      <c r="J1642" s="391"/>
      <c r="K1642" s="391"/>
    </row>
    <row r="1643" spans="6:11" ht="30" customHeight="1" x14ac:dyDescent="0.25">
      <c r="F1643" s="391"/>
      <c r="G1643" s="391"/>
      <c r="H1643" s="391"/>
      <c r="I1643" s="391"/>
      <c r="J1643" s="391"/>
      <c r="K1643" s="391"/>
    </row>
    <row r="1644" spans="6:11" ht="30" customHeight="1" x14ac:dyDescent="0.25">
      <c r="F1644" s="391"/>
      <c r="G1644" s="391"/>
      <c r="H1644" s="391"/>
      <c r="I1644" s="391"/>
      <c r="J1644" s="391"/>
      <c r="K1644" s="391"/>
    </row>
    <row r="1645" spans="6:11" ht="30" customHeight="1" x14ac:dyDescent="0.25">
      <c r="F1645" s="391"/>
      <c r="G1645" s="391"/>
      <c r="H1645" s="391"/>
      <c r="I1645" s="391"/>
      <c r="J1645" s="391"/>
      <c r="K1645" s="391"/>
    </row>
    <row r="1646" spans="6:11" ht="30" customHeight="1" x14ac:dyDescent="0.25">
      <c r="F1646" s="391"/>
      <c r="G1646" s="391"/>
      <c r="H1646" s="391"/>
      <c r="I1646" s="391"/>
      <c r="J1646" s="391"/>
      <c r="K1646" s="391"/>
    </row>
    <row r="1647" spans="6:11" ht="30" customHeight="1" x14ac:dyDescent="0.25">
      <c r="F1647" s="391"/>
      <c r="G1647" s="391"/>
      <c r="H1647" s="391"/>
      <c r="I1647" s="391"/>
      <c r="J1647" s="391"/>
      <c r="K1647" s="391"/>
    </row>
    <row r="1648" spans="6:11" ht="30" customHeight="1" x14ac:dyDescent="0.25">
      <c r="F1648" s="391"/>
      <c r="G1648" s="391"/>
      <c r="H1648" s="391"/>
      <c r="I1648" s="391"/>
      <c r="J1648" s="391"/>
      <c r="K1648" s="391"/>
    </row>
    <row r="1649" spans="6:11" ht="30" customHeight="1" x14ac:dyDescent="0.25">
      <c r="F1649" s="391"/>
      <c r="G1649" s="391"/>
      <c r="H1649" s="391"/>
      <c r="I1649" s="391"/>
      <c r="J1649" s="391"/>
      <c r="K1649" s="391"/>
    </row>
    <row r="1650" spans="6:11" ht="30" customHeight="1" x14ac:dyDescent="0.25">
      <c r="F1650" s="391"/>
      <c r="G1650" s="391"/>
      <c r="H1650" s="391"/>
      <c r="I1650" s="391"/>
      <c r="J1650" s="391"/>
      <c r="K1650" s="391"/>
    </row>
    <row r="1651" spans="6:11" ht="30" customHeight="1" x14ac:dyDescent="0.25">
      <c r="F1651" s="391"/>
      <c r="G1651" s="391"/>
      <c r="H1651" s="391"/>
      <c r="I1651" s="391"/>
      <c r="J1651" s="391"/>
      <c r="K1651" s="391"/>
    </row>
    <row r="1652" spans="6:11" ht="30" customHeight="1" x14ac:dyDescent="0.25">
      <c r="F1652" s="391"/>
      <c r="G1652" s="391"/>
      <c r="H1652" s="391"/>
      <c r="I1652" s="391"/>
      <c r="J1652" s="391"/>
      <c r="K1652" s="391"/>
    </row>
    <row r="1653" spans="6:11" ht="30" customHeight="1" x14ac:dyDescent="0.25">
      <c r="F1653" s="391"/>
      <c r="G1653" s="391"/>
      <c r="H1653" s="391"/>
      <c r="I1653" s="391"/>
      <c r="J1653" s="391"/>
      <c r="K1653" s="391"/>
    </row>
    <row r="1654" spans="6:11" ht="30" customHeight="1" x14ac:dyDescent="0.25">
      <c r="F1654" s="391"/>
      <c r="G1654" s="391"/>
      <c r="H1654" s="391"/>
      <c r="I1654" s="391"/>
      <c r="J1654" s="391"/>
      <c r="K1654" s="391"/>
    </row>
    <row r="1655" spans="6:11" ht="30" customHeight="1" x14ac:dyDescent="0.25">
      <c r="F1655" s="391"/>
      <c r="G1655" s="391"/>
      <c r="H1655" s="391"/>
      <c r="I1655" s="391"/>
      <c r="J1655" s="391"/>
      <c r="K1655" s="391"/>
    </row>
    <row r="1656" spans="6:11" ht="30" customHeight="1" x14ac:dyDescent="0.25">
      <c r="F1656" s="391"/>
      <c r="G1656" s="391"/>
      <c r="H1656" s="391"/>
      <c r="I1656" s="391"/>
      <c r="J1656" s="391"/>
      <c r="K1656" s="391"/>
    </row>
    <row r="1657" spans="6:11" ht="30" customHeight="1" x14ac:dyDescent="0.25">
      <c r="F1657" s="391"/>
      <c r="G1657" s="391"/>
      <c r="H1657" s="391"/>
      <c r="I1657" s="391"/>
      <c r="J1657" s="391"/>
      <c r="K1657" s="391"/>
    </row>
    <row r="1658" spans="6:11" ht="30" customHeight="1" x14ac:dyDescent="0.25">
      <c r="F1658" s="391"/>
      <c r="G1658" s="391"/>
      <c r="H1658" s="391"/>
      <c r="I1658" s="391"/>
      <c r="J1658" s="391"/>
      <c r="K1658" s="391"/>
    </row>
    <row r="1659" spans="6:11" ht="30" customHeight="1" x14ac:dyDescent="0.25">
      <c r="F1659" s="391"/>
      <c r="G1659" s="391"/>
      <c r="H1659" s="391"/>
      <c r="I1659" s="391"/>
      <c r="J1659" s="391"/>
      <c r="K1659" s="391"/>
    </row>
    <row r="1660" spans="6:11" ht="30" customHeight="1" x14ac:dyDescent="0.25">
      <c r="F1660" s="391"/>
      <c r="G1660" s="391"/>
      <c r="H1660" s="391"/>
      <c r="I1660" s="391"/>
      <c r="J1660" s="391"/>
      <c r="K1660" s="391"/>
    </row>
    <row r="1661" spans="6:11" ht="30" customHeight="1" x14ac:dyDescent="0.25">
      <c r="F1661" s="391"/>
      <c r="G1661" s="391"/>
      <c r="H1661" s="391"/>
      <c r="I1661" s="391"/>
      <c r="J1661" s="391"/>
      <c r="K1661" s="391"/>
    </row>
    <row r="1662" spans="6:11" ht="30" customHeight="1" x14ac:dyDescent="0.25">
      <c r="F1662" s="391"/>
      <c r="G1662" s="391"/>
      <c r="H1662" s="391"/>
      <c r="I1662" s="391"/>
      <c r="J1662" s="391"/>
      <c r="K1662" s="391"/>
    </row>
    <row r="1663" spans="6:11" ht="30" customHeight="1" x14ac:dyDescent="0.25">
      <c r="F1663" s="391"/>
      <c r="G1663" s="391"/>
      <c r="H1663" s="391"/>
      <c r="I1663" s="391"/>
      <c r="J1663" s="391"/>
      <c r="K1663" s="391"/>
    </row>
    <row r="1664" spans="6:11" ht="30" customHeight="1" x14ac:dyDescent="0.25">
      <c r="F1664" s="391"/>
      <c r="G1664" s="391"/>
      <c r="H1664" s="391"/>
      <c r="I1664" s="391"/>
      <c r="J1664" s="391"/>
      <c r="K1664" s="391"/>
    </row>
    <row r="1665" spans="6:11" ht="30" customHeight="1" x14ac:dyDescent="0.25">
      <c r="F1665" s="391"/>
      <c r="G1665" s="391"/>
      <c r="H1665" s="391"/>
      <c r="I1665" s="391"/>
      <c r="J1665" s="391"/>
      <c r="K1665" s="391"/>
    </row>
    <row r="1666" spans="6:11" ht="30" customHeight="1" x14ac:dyDescent="0.25">
      <c r="F1666" s="391"/>
      <c r="G1666" s="391"/>
      <c r="H1666" s="391"/>
      <c r="I1666" s="391"/>
      <c r="J1666" s="391"/>
      <c r="K1666" s="391"/>
    </row>
    <row r="1667" spans="6:11" ht="30" customHeight="1" x14ac:dyDescent="0.25">
      <c r="F1667" s="391"/>
      <c r="G1667" s="391"/>
      <c r="H1667" s="391"/>
      <c r="I1667" s="391"/>
      <c r="J1667" s="391"/>
      <c r="K1667" s="391"/>
    </row>
    <row r="1668" spans="6:11" ht="30" customHeight="1" x14ac:dyDescent="0.25">
      <c r="F1668" s="391"/>
      <c r="G1668" s="391"/>
      <c r="H1668" s="391"/>
      <c r="I1668" s="391"/>
      <c r="J1668" s="391"/>
      <c r="K1668" s="391"/>
    </row>
    <row r="1669" spans="6:11" ht="30" customHeight="1" x14ac:dyDescent="0.25">
      <c r="F1669" s="391"/>
      <c r="G1669" s="391"/>
      <c r="H1669" s="391"/>
      <c r="I1669" s="391"/>
      <c r="J1669" s="391"/>
      <c r="K1669" s="391"/>
    </row>
    <row r="1670" spans="6:11" ht="30" customHeight="1" x14ac:dyDescent="0.25">
      <c r="F1670" s="391"/>
      <c r="G1670" s="391"/>
      <c r="H1670" s="391"/>
      <c r="I1670" s="391"/>
      <c r="J1670" s="391"/>
      <c r="K1670" s="391"/>
    </row>
    <row r="1671" spans="6:11" ht="30" customHeight="1" x14ac:dyDescent="0.25">
      <c r="F1671" s="391"/>
      <c r="G1671" s="391"/>
      <c r="H1671" s="391"/>
      <c r="I1671" s="391"/>
      <c r="J1671" s="391"/>
      <c r="K1671" s="391"/>
    </row>
    <row r="1672" spans="6:11" ht="30" customHeight="1" x14ac:dyDescent="0.25">
      <c r="F1672" s="391"/>
      <c r="G1672" s="391"/>
      <c r="H1672" s="391"/>
      <c r="I1672" s="391"/>
      <c r="J1672" s="391"/>
      <c r="K1672" s="391"/>
    </row>
    <row r="1673" spans="6:11" ht="30" customHeight="1" x14ac:dyDescent="0.25">
      <c r="F1673" s="391"/>
      <c r="G1673" s="391"/>
      <c r="H1673" s="391"/>
      <c r="I1673" s="391"/>
      <c r="J1673" s="391"/>
      <c r="K1673" s="391"/>
    </row>
    <row r="1674" spans="6:11" ht="30" customHeight="1" x14ac:dyDescent="0.25">
      <c r="F1674" s="391"/>
      <c r="G1674" s="391"/>
      <c r="H1674" s="391"/>
      <c r="I1674" s="391"/>
      <c r="J1674" s="391"/>
      <c r="K1674" s="391"/>
    </row>
    <row r="1675" spans="6:11" ht="30" customHeight="1" x14ac:dyDescent="0.25">
      <c r="F1675" s="391"/>
      <c r="G1675" s="391"/>
      <c r="H1675" s="391"/>
      <c r="I1675" s="391"/>
      <c r="J1675" s="391"/>
      <c r="K1675" s="391"/>
    </row>
    <row r="1676" spans="6:11" ht="30" customHeight="1" x14ac:dyDescent="0.25">
      <c r="F1676" s="391"/>
      <c r="G1676" s="391"/>
      <c r="H1676" s="391"/>
      <c r="I1676" s="391"/>
      <c r="J1676" s="391"/>
      <c r="K1676" s="391"/>
    </row>
    <row r="1677" spans="6:11" ht="30" customHeight="1" x14ac:dyDescent="0.25">
      <c r="F1677" s="391"/>
      <c r="G1677" s="391"/>
      <c r="H1677" s="391"/>
      <c r="I1677" s="391"/>
      <c r="J1677" s="391"/>
      <c r="K1677" s="391"/>
    </row>
    <row r="1678" spans="6:11" ht="30" customHeight="1" x14ac:dyDescent="0.25">
      <c r="F1678" s="391"/>
      <c r="G1678" s="391"/>
      <c r="H1678" s="391"/>
      <c r="I1678" s="391"/>
      <c r="J1678" s="391"/>
      <c r="K1678" s="391"/>
    </row>
    <row r="1679" spans="6:11" ht="30" customHeight="1" x14ac:dyDescent="0.25">
      <c r="F1679" s="391"/>
      <c r="G1679" s="391"/>
      <c r="H1679" s="391"/>
      <c r="I1679" s="391"/>
      <c r="J1679" s="391"/>
      <c r="K1679" s="391"/>
    </row>
    <row r="1680" spans="6:11" ht="30" customHeight="1" x14ac:dyDescent="0.25">
      <c r="F1680" s="391"/>
      <c r="G1680" s="391"/>
      <c r="H1680" s="391"/>
      <c r="I1680" s="391"/>
      <c r="J1680" s="391"/>
      <c r="K1680" s="391"/>
    </row>
    <row r="1681" spans="6:11" ht="30" customHeight="1" x14ac:dyDescent="0.25">
      <c r="F1681" s="391"/>
      <c r="G1681" s="391"/>
      <c r="H1681" s="391"/>
      <c r="I1681" s="391"/>
      <c r="J1681" s="391"/>
      <c r="K1681" s="391"/>
    </row>
    <row r="1682" spans="6:11" ht="30" customHeight="1" x14ac:dyDescent="0.25">
      <c r="F1682" s="391"/>
      <c r="G1682" s="391"/>
      <c r="H1682" s="391"/>
      <c r="I1682" s="391"/>
      <c r="J1682" s="391"/>
      <c r="K1682" s="391"/>
    </row>
    <row r="1683" spans="6:11" ht="30" customHeight="1" x14ac:dyDescent="0.25">
      <c r="F1683" s="391"/>
      <c r="G1683" s="391"/>
      <c r="H1683" s="391"/>
      <c r="I1683" s="391"/>
      <c r="J1683" s="391"/>
      <c r="K1683" s="391"/>
    </row>
    <row r="1684" spans="6:11" ht="30" customHeight="1" x14ac:dyDescent="0.25">
      <c r="F1684" s="391"/>
      <c r="G1684" s="391"/>
      <c r="H1684" s="391"/>
      <c r="I1684" s="391"/>
      <c r="J1684" s="391"/>
      <c r="K1684" s="391"/>
    </row>
    <row r="1685" spans="6:11" ht="30" customHeight="1" x14ac:dyDescent="0.25">
      <c r="F1685" s="391"/>
      <c r="G1685" s="391"/>
      <c r="H1685" s="391"/>
      <c r="I1685" s="391"/>
      <c r="J1685" s="391"/>
      <c r="K1685" s="391"/>
    </row>
    <row r="1686" spans="6:11" ht="30" customHeight="1" x14ac:dyDescent="0.25">
      <c r="F1686" s="391"/>
      <c r="G1686" s="391"/>
      <c r="H1686" s="391"/>
      <c r="I1686" s="391"/>
      <c r="J1686" s="391"/>
      <c r="K1686" s="391"/>
    </row>
    <row r="1687" spans="6:11" ht="30" customHeight="1" x14ac:dyDescent="0.25">
      <c r="F1687" s="391"/>
      <c r="G1687" s="391"/>
      <c r="H1687" s="391"/>
      <c r="I1687" s="391"/>
      <c r="J1687" s="391"/>
      <c r="K1687" s="391"/>
    </row>
    <row r="1688" spans="6:11" ht="30" customHeight="1" x14ac:dyDescent="0.25">
      <c r="F1688" s="391"/>
      <c r="G1688" s="391"/>
      <c r="H1688" s="391"/>
      <c r="I1688" s="391"/>
      <c r="J1688" s="391"/>
      <c r="K1688" s="391"/>
    </row>
    <row r="1689" spans="6:11" ht="30" customHeight="1" x14ac:dyDescent="0.25">
      <c r="F1689" s="391"/>
      <c r="G1689" s="391"/>
      <c r="H1689" s="391"/>
      <c r="I1689" s="391"/>
      <c r="J1689" s="391"/>
      <c r="K1689" s="391"/>
    </row>
    <row r="1690" spans="6:11" ht="30" customHeight="1" x14ac:dyDescent="0.25">
      <c r="F1690" s="391"/>
      <c r="G1690" s="391"/>
      <c r="H1690" s="391"/>
      <c r="I1690" s="391"/>
      <c r="J1690" s="391"/>
      <c r="K1690" s="391"/>
    </row>
    <row r="1691" spans="6:11" ht="30" customHeight="1" x14ac:dyDescent="0.25">
      <c r="F1691" s="391"/>
      <c r="G1691" s="391"/>
      <c r="H1691" s="391"/>
      <c r="I1691" s="391"/>
      <c r="J1691" s="391"/>
      <c r="K1691" s="391"/>
    </row>
    <row r="1692" spans="6:11" ht="30" customHeight="1" x14ac:dyDescent="0.25">
      <c r="F1692" s="391"/>
      <c r="G1692" s="391"/>
      <c r="H1692" s="391"/>
      <c r="I1692" s="391"/>
      <c r="J1692" s="391"/>
      <c r="K1692" s="391"/>
    </row>
    <row r="1693" spans="6:11" ht="30" customHeight="1" x14ac:dyDescent="0.25">
      <c r="F1693" s="391"/>
      <c r="G1693" s="391"/>
      <c r="H1693" s="391"/>
      <c r="I1693" s="391"/>
      <c r="J1693" s="391"/>
      <c r="K1693" s="391"/>
    </row>
    <row r="1694" spans="6:11" ht="30" customHeight="1" x14ac:dyDescent="0.25">
      <c r="F1694" s="391"/>
      <c r="G1694" s="391"/>
      <c r="H1694" s="391"/>
      <c r="I1694" s="391"/>
      <c r="J1694" s="391"/>
      <c r="K1694" s="391"/>
    </row>
    <row r="1695" spans="6:11" ht="30" customHeight="1" x14ac:dyDescent="0.25">
      <c r="F1695" s="391"/>
      <c r="G1695" s="391"/>
      <c r="H1695" s="391"/>
      <c r="I1695" s="391"/>
      <c r="J1695" s="391"/>
      <c r="K1695" s="391"/>
    </row>
    <row r="1696" spans="6:11" ht="30" customHeight="1" x14ac:dyDescent="0.25">
      <c r="F1696" s="391"/>
      <c r="G1696" s="391"/>
      <c r="H1696" s="391"/>
      <c r="I1696" s="391"/>
      <c r="J1696" s="391"/>
      <c r="K1696" s="391"/>
    </row>
    <row r="1697" spans="6:11" ht="30" customHeight="1" x14ac:dyDescent="0.25">
      <c r="F1697" s="391"/>
      <c r="G1697" s="391"/>
      <c r="H1697" s="391"/>
      <c r="I1697" s="391"/>
      <c r="J1697" s="391"/>
      <c r="K1697" s="391"/>
    </row>
    <row r="1698" spans="6:11" ht="30" customHeight="1" x14ac:dyDescent="0.25">
      <c r="F1698" s="391"/>
      <c r="G1698" s="391"/>
      <c r="H1698" s="391"/>
      <c r="I1698" s="391"/>
      <c r="J1698" s="391"/>
      <c r="K1698" s="391"/>
    </row>
    <row r="1699" spans="6:11" ht="30" customHeight="1" x14ac:dyDescent="0.25">
      <c r="F1699" s="391"/>
      <c r="G1699" s="391"/>
      <c r="H1699" s="391"/>
      <c r="I1699" s="391"/>
      <c r="J1699" s="391"/>
      <c r="K1699" s="391"/>
    </row>
    <row r="1700" spans="6:11" ht="30" customHeight="1" x14ac:dyDescent="0.25">
      <c r="F1700" s="391"/>
      <c r="G1700" s="391"/>
      <c r="H1700" s="391"/>
      <c r="I1700" s="391"/>
      <c r="J1700" s="391"/>
      <c r="K1700" s="391"/>
    </row>
    <row r="1701" spans="6:11" ht="30" customHeight="1" x14ac:dyDescent="0.25">
      <c r="F1701" s="391"/>
      <c r="G1701" s="391"/>
      <c r="H1701" s="391"/>
      <c r="I1701" s="391"/>
      <c r="J1701" s="391"/>
      <c r="K1701" s="391"/>
    </row>
    <row r="1702" spans="6:11" ht="30" customHeight="1" x14ac:dyDescent="0.25">
      <c r="F1702" s="391"/>
      <c r="G1702" s="391"/>
      <c r="H1702" s="391"/>
      <c r="I1702" s="391"/>
      <c r="J1702" s="391"/>
      <c r="K1702" s="391"/>
    </row>
    <row r="1703" spans="6:11" ht="30" customHeight="1" x14ac:dyDescent="0.25">
      <c r="F1703" s="391"/>
      <c r="G1703" s="391"/>
      <c r="H1703" s="391"/>
      <c r="I1703" s="391"/>
      <c r="J1703" s="391"/>
      <c r="K1703" s="391"/>
    </row>
    <row r="1704" spans="6:11" ht="30" customHeight="1" x14ac:dyDescent="0.25">
      <c r="F1704" s="391"/>
      <c r="G1704" s="391"/>
      <c r="H1704" s="391"/>
      <c r="I1704" s="391"/>
      <c r="J1704" s="391"/>
      <c r="K1704" s="391"/>
    </row>
    <row r="1705" spans="6:11" ht="30" customHeight="1" x14ac:dyDescent="0.25">
      <c r="F1705" s="391"/>
      <c r="G1705" s="391"/>
      <c r="H1705" s="391"/>
      <c r="I1705" s="391"/>
      <c r="J1705" s="391"/>
      <c r="K1705" s="391"/>
    </row>
    <row r="1706" spans="6:11" ht="30" customHeight="1" x14ac:dyDescent="0.25">
      <c r="F1706" s="391"/>
      <c r="G1706" s="391"/>
      <c r="H1706" s="391"/>
      <c r="I1706" s="391"/>
      <c r="J1706" s="391"/>
      <c r="K1706" s="391"/>
    </row>
    <row r="1707" spans="6:11" ht="30" customHeight="1" x14ac:dyDescent="0.25">
      <c r="F1707" s="391"/>
      <c r="G1707" s="391"/>
      <c r="H1707" s="391"/>
      <c r="I1707" s="391"/>
      <c r="J1707" s="391"/>
      <c r="K1707" s="391"/>
    </row>
    <row r="1708" spans="6:11" ht="30" customHeight="1" x14ac:dyDescent="0.25">
      <c r="F1708" s="391"/>
      <c r="G1708" s="391"/>
      <c r="H1708" s="391"/>
      <c r="I1708" s="391"/>
      <c r="J1708" s="391"/>
      <c r="K1708" s="391"/>
    </row>
    <row r="1709" spans="6:11" ht="30" customHeight="1" x14ac:dyDescent="0.25">
      <c r="F1709" s="391"/>
      <c r="G1709" s="391"/>
      <c r="H1709" s="391"/>
      <c r="I1709" s="391"/>
      <c r="J1709" s="391"/>
      <c r="K1709" s="391"/>
    </row>
    <row r="1710" spans="6:11" ht="30" customHeight="1" x14ac:dyDescent="0.25">
      <c r="F1710" s="391"/>
      <c r="G1710" s="391"/>
      <c r="H1710" s="391"/>
      <c r="I1710" s="391"/>
      <c r="J1710" s="391"/>
      <c r="K1710" s="391"/>
    </row>
    <row r="1711" spans="6:11" ht="30" customHeight="1" x14ac:dyDescent="0.25">
      <c r="F1711" s="391"/>
      <c r="G1711" s="391"/>
      <c r="H1711" s="391"/>
      <c r="I1711" s="391"/>
      <c r="J1711" s="391"/>
      <c r="K1711" s="391"/>
    </row>
    <row r="1712" spans="6:11" ht="30" customHeight="1" x14ac:dyDescent="0.25">
      <c r="F1712" s="391"/>
      <c r="G1712" s="391"/>
      <c r="H1712" s="391"/>
      <c r="I1712" s="391"/>
      <c r="J1712" s="391"/>
      <c r="K1712" s="391"/>
    </row>
    <row r="1713" spans="6:11" ht="30" customHeight="1" x14ac:dyDescent="0.25">
      <c r="F1713" s="391"/>
      <c r="G1713" s="391"/>
      <c r="H1713" s="391"/>
      <c r="I1713" s="391"/>
      <c r="J1713" s="391"/>
      <c r="K1713" s="391"/>
    </row>
    <row r="1714" spans="6:11" ht="30" customHeight="1" x14ac:dyDescent="0.25">
      <c r="F1714" s="391"/>
      <c r="G1714" s="391"/>
      <c r="H1714" s="391"/>
      <c r="I1714" s="391"/>
      <c r="J1714" s="391"/>
      <c r="K1714" s="391"/>
    </row>
    <row r="1715" spans="6:11" ht="30" customHeight="1" x14ac:dyDescent="0.25">
      <c r="F1715" s="391"/>
      <c r="G1715" s="391"/>
      <c r="H1715" s="391"/>
      <c r="I1715" s="391"/>
      <c r="J1715" s="391"/>
      <c r="K1715" s="391"/>
    </row>
    <row r="1716" spans="6:11" ht="30" customHeight="1" x14ac:dyDescent="0.25">
      <c r="F1716" s="391"/>
      <c r="G1716" s="391"/>
      <c r="H1716" s="391"/>
      <c r="I1716" s="391"/>
      <c r="J1716" s="391"/>
      <c r="K1716" s="391"/>
    </row>
    <row r="1717" spans="6:11" ht="30" customHeight="1" x14ac:dyDescent="0.25">
      <c r="F1717" s="391"/>
      <c r="G1717" s="391"/>
      <c r="H1717" s="391"/>
      <c r="I1717" s="391"/>
      <c r="J1717" s="391"/>
      <c r="K1717" s="391"/>
    </row>
    <row r="1718" spans="6:11" ht="30" customHeight="1" x14ac:dyDescent="0.25">
      <c r="F1718" s="391"/>
      <c r="G1718" s="391"/>
      <c r="H1718" s="391"/>
      <c r="I1718" s="391"/>
      <c r="J1718" s="391"/>
      <c r="K1718" s="391"/>
    </row>
    <row r="1719" spans="6:11" ht="30" customHeight="1" x14ac:dyDescent="0.25">
      <c r="F1719" s="391"/>
      <c r="G1719" s="391"/>
      <c r="H1719" s="391"/>
      <c r="I1719" s="391"/>
      <c r="J1719" s="391"/>
      <c r="K1719" s="391"/>
    </row>
    <row r="1720" spans="6:11" ht="30" customHeight="1" x14ac:dyDescent="0.25">
      <c r="F1720" s="391"/>
      <c r="G1720" s="391"/>
      <c r="H1720" s="391"/>
      <c r="I1720" s="391"/>
      <c r="J1720" s="391"/>
      <c r="K1720" s="391"/>
    </row>
    <row r="1721" spans="6:11" ht="30" customHeight="1" x14ac:dyDescent="0.25">
      <c r="F1721" s="391"/>
      <c r="G1721" s="391"/>
      <c r="H1721" s="391"/>
      <c r="I1721" s="391"/>
      <c r="J1721" s="391"/>
      <c r="K1721" s="391"/>
    </row>
    <row r="1722" spans="6:11" ht="30" customHeight="1" x14ac:dyDescent="0.25">
      <c r="F1722" s="391"/>
      <c r="G1722" s="391"/>
      <c r="H1722" s="391"/>
      <c r="I1722" s="391"/>
      <c r="J1722" s="391"/>
      <c r="K1722" s="391"/>
    </row>
    <row r="1723" spans="6:11" ht="30" customHeight="1" x14ac:dyDescent="0.25">
      <c r="F1723" s="391"/>
      <c r="G1723" s="391"/>
      <c r="H1723" s="391"/>
      <c r="I1723" s="391"/>
      <c r="J1723" s="391"/>
      <c r="K1723" s="391"/>
    </row>
    <row r="1724" spans="6:11" ht="30" customHeight="1" x14ac:dyDescent="0.25">
      <c r="F1724" s="391"/>
      <c r="G1724" s="391"/>
      <c r="H1724" s="391"/>
      <c r="I1724" s="391"/>
      <c r="J1724" s="391"/>
      <c r="K1724" s="391"/>
    </row>
    <row r="1725" spans="6:11" ht="30" customHeight="1" x14ac:dyDescent="0.25">
      <c r="F1725" s="391"/>
      <c r="G1725" s="391"/>
      <c r="H1725" s="391"/>
      <c r="I1725" s="391"/>
      <c r="J1725" s="391"/>
      <c r="K1725" s="391"/>
    </row>
    <row r="1726" spans="6:11" ht="30" customHeight="1" x14ac:dyDescent="0.25">
      <c r="F1726" s="391"/>
      <c r="G1726" s="391"/>
      <c r="H1726" s="391"/>
      <c r="I1726" s="391"/>
      <c r="J1726" s="391"/>
      <c r="K1726" s="391"/>
    </row>
    <row r="1727" spans="6:11" ht="30" customHeight="1" x14ac:dyDescent="0.25">
      <c r="F1727" s="391"/>
      <c r="G1727" s="391"/>
      <c r="H1727" s="391"/>
      <c r="I1727" s="391"/>
      <c r="J1727" s="391"/>
      <c r="K1727" s="391"/>
    </row>
    <row r="1728" spans="6:11" ht="30" customHeight="1" x14ac:dyDescent="0.25">
      <c r="F1728" s="391"/>
      <c r="G1728" s="391"/>
      <c r="H1728" s="391"/>
      <c r="I1728" s="391"/>
      <c r="J1728" s="391"/>
      <c r="K1728" s="391"/>
    </row>
    <row r="1729" spans="6:11" ht="30" customHeight="1" x14ac:dyDescent="0.25">
      <c r="F1729" s="391"/>
      <c r="G1729" s="391"/>
      <c r="H1729" s="391"/>
      <c r="I1729" s="391"/>
      <c r="J1729" s="391"/>
      <c r="K1729" s="391"/>
    </row>
    <row r="1730" spans="6:11" ht="30" customHeight="1" x14ac:dyDescent="0.25">
      <c r="F1730" s="391"/>
      <c r="G1730" s="391"/>
      <c r="H1730" s="391"/>
      <c r="I1730" s="391"/>
      <c r="J1730" s="391"/>
      <c r="K1730" s="391"/>
    </row>
    <row r="1731" spans="6:11" ht="30" customHeight="1" x14ac:dyDescent="0.25">
      <c r="F1731" s="391"/>
      <c r="G1731" s="391"/>
      <c r="H1731" s="391"/>
      <c r="I1731" s="391"/>
      <c r="J1731" s="391"/>
      <c r="K1731" s="391"/>
    </row>
    <row r="1732" spans="6:11" ht="30" customHeight="1" x14ac:dyDescent="0.25">
      <c r="F1732" s="391"/>
      <c r="G1732" s="391"/>
      <c r="H1732" s="391"/>
      <c r="I1732" s="391"/>
      <c r="J1732" s="391"/>
      <c r="K1732" s="391"/>
    </row>
    <row r="1733" spans="6:11" ht="30" customHeight="1" x14ac:dyDescent="0.25">
      <c r="F1733" s="391"/>
      <c r="G1733" s="391"/>
      <c r="H1733" s="391"/>
      <c r="I1733" s="391"/>
      <c r="J1733" s="391"/>
      <c r="K1733" s="391"/>
    </row>
    <row r="1734" spans="6:11" ht="30" customHeight="1" x14ac:dyDescent="0.25">
      <c r="F1734" s="391"/>
      <c r="G1734" s="391"/>
      <c r="H1734" s="391"/>
      <c r="I1734" s="391"/>
      <c r="J1734" s="391"/>
      <c r="K1734" s="391"/>
    </row>
    <row r="1735" spans="6:11" ht="30" customHeight="1" x14ac:dyDescent="0.25">
      <c r="F1735" s="391"/>
      <c r="G1735" s="391"/>
      <c r="H1735" s="391"/>
      <c r="I1735" s="391"/>
      <c r="J1735" s="391"/>
      <c r="K1735" s="391"/>
    </row>
    <row r="1736" spans="6:11" ht="30" customHeight="1" x14ac:dyDescent="0.25">
      <c r="F1736" s="391"/>
      <c r="G1736" s="391"/>
      <c r="H1736" s="391"/>
      <c r="I1736" s="391"/>
      <c r="J1736" s="391"/>
      <c r="K1736" s="391"/>
    </row>
    <row r="1737" spans="6:11" ht="30" customHeight="1" x14ac:dyDescent="0.25">
      <c r="F1737" s="391"/>
      <c r="G1737" s="391"/>
      <c r="H1737" s="391"/>
      <c r="I1737" s="391"/>
      <c r="J1737" s="391"/>
      <c r="K1737" s="391"/>
    </row>
    <row r="1738" spans="6:11" ht="30" customHeight="1" x14ac:dyDescent="0.25">
      <c r="F1738" s="391"/>
      <c r="G1738" s="391"/>
      <c r="H1738" s="391"/>
      <c r="I1738" s="391"/>
      <c r="J1738" s="391"/>
      <c r="K1738" s="391"/>
    </row>
    <row r="1739" spans="6:11" ht="30" customHeight="1" x14ac:dyDescent="0.25">
      <c r="F1739" s="391"/>
      <c r="G1739" s="391"/>
      <c r="H1739" s="391"/>
      <c r="I1739" s="391"/>
      <c r="J1739" s="391"/>
      <c r="K1739" s="391"/>
    </row>
    <row r="1740" spans="6:11" ht="30" customHeight="1" x14ac:dyDescent="0.25">
      <c r="F1740" s="391"/>
      <c r="G1740" s="391"/>
      <c r="H1740" s="391"/>
      <c r="I1740" s="391"/>
      <c r="J1740" s="391"/>
      <c r="K1740" s="391"/>
    </row>
    <row r="1741" spans="6:11" ht="30" customHeight="1" x14ac:dyDescent="0.25">
      <c r="F1741" s="391"/>
      <c r="G1741" s="391"/>
      <c r="H1741" s="391"/>
      <c r="I1741" s="391"/>
      <c r="J1741" s="391"/>
      <c r="K1741" s="391"/>
    </row>
    <row r="1742" spans="6:11" ht="30" customHeight="1" x14ac:dyDescent="0.25">
      <c r="F1742" s="391"/>
      <c r="G1742" s="391"/>
      <c r="H1742" s="391"/>
      <c r="I1742" s="391"/>
      <c r="J1742" s="391"/>
      <c r="K1742" s="391"/>
    </row>
    <row r="1743" spans="6:11" ht="30" customHeight="1" x14ac:dyDescent="0.25">
      <c r="F1743" s="391"/>
      <c r="G1743" s="391"/>
      <c r="H1743" s="391"/>
      <c r="I1743" s="391"/>
      <c r="J1743" s="391"/>
      <c r="K1743" s="391"/>
    </row>
    <row r="1744" spans="6:11" ht="30" customHeight="1" x14ac:dyDescent="0.25">
      <c r="F1744" s="391"/>
      <c r="G1744" s="391"/>
      <c r="H1744" s="391"/>
      <c r="I1744" s="391"/>
      <c r="J1744" s="391"/>
      <c r="K1744" s="391"/>
    </row>
    <row r="1745" spans="6:11" ht="30" customHeight="1" x14ac:dyDescent="0.25">
      <c r="F1745" s="391"/>
      <c r="G1745" s="391"/>
      <c r="H1745" s="391"/>
      <c r="I1745" s="391"/>
      <c r="J1745" s="391"/>
      <c r="K1745" s="391"/>
    </row>
    <row r="1746" spans="6:11" ht="30" customHeight="1" x14ac:dyDescent="0.25">
      <c r="F1746" s="391"/>
      <c r="G1746" s="391"/>
      <c r="H1746" s="391"/>
      <c r="I1746" s="391"/>
      <c r="J1746" s="391"/>
      <c r="K1746" s="391"/>
    </row>
    <row r="1747" spans="6:11" ht="30" customHeight="1" x14ac:dyDescent="0.25">
      <c r="F1747" s="391"/>
      <c r="G1747" s="391"/>
      <c r="H1747" s="391"/>
      <c r="I1747" s="391"/>
      <c r="J1747" s="391"/>
      <c r="K1747" s="391"/>
    </row>
    <row r="1748" spans="6:11" ht="30" customHeight="1" x14ac:dyDescent="0.25">
      <c r="F1748" s="391"/>
      <c r="G1748" s="391"/>
      <c r="H1748" s="391"/>
      <c r="I1748" s="391"/>
      <c r="J1748" s="391"/>
      <c r="K1748" s="391"/>
    </row>
    <row r="1749" spans="6:11" ht="30" customHeight="1" x14ac:dyDescent="0.25">
      <c r="F1749" s="391"/>
      <c r="G1749" s="391"/>
      <c r="H1749" s="391"/>
      <c r="I1749" s="391"/>
      <c r="J1749" s="391"/>
      <c r="K1749" s="391"/>
    </row>
    <row r="1750" spans="6:11" ht="30" customHeight="1" x14ac:dyDescent="0.25">
      <c r="F1750" s="391"/>
      <c r="G1750" s="391"/>
      <c r="H1750" s="391"/>
      <c r="I1750" s="391"/>
      <c r="J1750" s="391"/>
      <c r="K1750" s="391"/>
    </row>
    <row r="1751" spans="6:11" ht="30" customHeight="1" x14ac:dyDescent="0.25">
      <c r="F1751" s="391"/>
      <c r="G1751" s="391"/>
      <c r="H1751" s="391"/>
      <c r="I1751" s="391"/>
      <c r="J1751" s="391"/>
      <c r="K1751" s="391"/>
    </row>
    <row r="1752" spans="6:11" ht="30" customHeight="1" x14ac:dyDescent="0.25">
      <c r="F1752" s="391"/>
      <c r="G1752" s="391"/>
      <c r="H1752" s="391"/>
      <c r="I1752" s="391"/>
      <c r="J1752" s="391"/>
      <c r="K1752" s="391"/>
    </row>
    <row r="1753" spans="6:11" ht="30" customHeight="1" x14ac:dyDescent="0.25">
      <c r="F1753" s="391"/>
      <c r="G1753" s="391"/>
      <c r="H1753" s="391"/>
      <c r="I1753" s="391"/>
      <c r="J1753" s="391"/>
      <c r="K1753" s="391"/>
    </row>
    <row r="1754" spans="6:11" ht="30" customHeight="1" x14ac:dyDescent="0.25">
      <c r="F1754" s="391"/>
      <c r="G1754" s="391"/>
      <c r="H1754" s="391"/>
      <c r="I1754" s="391"/>
      <c r="J1754" s="391"/>
      <c r="K1754" s="391"/>
    </row>
    <row r="1755" spans="6:11" ht="30" customHeight="1" x14ac:dyDescent="0.25">
      <c r="F1755" s="391"/>
      <c r="G1755" s="391"/>
      <c r="H1755" s="391"/>
      <c r="I1755" s="391"/>
      <c r="J1755" s="391"/>
      <c r="K1755" s="391"/>
    </row>
    <row r="1756" spans="6:11" ht="30" customHeight="1" x14ac:dyDescent="0.25">
      <c r="F1756" s="391"/>
      <c r="G1756" s="391"/>
      <c r="H1756" s="391"/>
      <c r="I1756" s="391"/>
      <c r="J1756" s="391"/>
      <c r="K1756" s="391"/>
    </row>
    <row r="1757" spans="6:11" ht="30" customHeight="1" x14ac:dyDescent="0.25">
      <c r="F1757" s="391"/>
      <c r="G1757" s="391"/>
      <c r="H1757" s="391"/>
      <c r="I1757" s="391"/>
      <c r="J1757" s="391"/>
      <c r="K1757" s="391"/>
    </row>
    <row r="1758" spans="6:11" ht="30" customHeight="1" x14ac:dyDescent="0.25">
      <c r="F1758" s="391"/>
      <c r="G1758" s="391"/>
      <c r="H1758" s="391"/>
      <c r="I1758" s="391"/>
      <c r="J1758" s="391"/>
      <c r="K1758" s="391"/>
    </row>
    <row r="1759" spans="6:11" ht="30" customHeight="1" x14ac:dyDescent="0.25">
      <c r="F1759" s="391"/>
      <c r="G1759" s="391"/>
      <c r="H1759" s="391"/>
      <c r="I1759" s="391"/>
      <c r="J1759" s="391"/>
      <c r="K1759" s="391"/>
    </row>
    <row r="1760" spans="6:11" ht="30" customHeight="1" x14ac:dyDescent="0.25">
      <c r="F1760" s="391"/>
      <c r="G1760" s="391"/>
      <c r="H1760" s="391"/>
      <c r="I1760" s="391"/>
      <c r="J1760" s="391"/>
      <c r="K1760" s="391"/>
    </row>
    <row r="1761" spans="6:11" ht="30" customHeight="1" x14ac:dyDescent="0.25">
      <c r="F1761" s="391"/>
      <c r="G1761" s="391"/>
      <c r="H1761" s="391"/>
      <c r="I1761" s="391"/>
      <c r="J1761" s="391"/>
      <c r="K1761" s="391"/>
    </row>
    <row r="1762" spans="6:11" ht="30" customHeight="1" x14ac:dyDescent="0.25">
      <c r="F1762" s="391"/>
      <c r="G1762" s="391"/>
      <c r="H1762" s="391"/>
      <c r="I1762" s="391"/>
      <c r="J1762" s="391"/>
      <c r="K1762" s="391"/>
    </row>
    <row r="1763" spans="6:11" ht="30" customHeight="1" x14ac:dyDescent="0.25">
      <c r="F1763" s="391"/>
      <c r="G1763" s="391"/>
      <c r="H1763" s="391"/>
      <c r="I1763" s="391"/>
      <c r="J1763" s="391"/>
      <c r="K1763" s="391"/>
    </row>
    <row r="1764" spans="6:11" ht="30" customHeight="1" x14ac:dyDescent="0.25">
      <c r="F1764" s="391"/>
      <c r="G1764" s="391"/>
      <c r="H1764" s="391"/>
      <c r="I1764" s="391"/>
      <c r="J1764" s="391"/>
      <c r="K1764" s="391"/>
    </row>
    <row r="1765" spans="6:11" ht="30" customHeight="1" x14ac:dyDescent="0.25">
      <c r="F1765" s="391"/>
      <c r="G1765" s="391"/>
      <c r="H1765" s="391"/>
      <c r="I1765" s="391"/>
      <c r="J1765" s="391"/>
      <c r="K1765" s="391"/>
    </row>
    <row r="1766" spans="6:11" ht="30" customHeight="1" x14ac:dyDescent="0.25">
      <c r="F1766" s="391"/>
      <c r="G1766" s="391"/>
      <c r="H1766" s="391"/>
      <c r="I1766" s="391"/>
      <c r="J1766" s="391"/>
      <c r="K1766" s="391"/>
    </row>
    <row r="1767" spans="6:11" ht="30" customHeight="1" x14ac:dyDescent="0.25">
      <c r="F1767" s="391"/>
      <c r="G1767" s="391"/>
      <c r="H1767" s="391"/>
      <c r="I1767" s="391"/>
      <c r="J1767" s="391"/>
      <c r="K1767" s="391"/>
    </row>
    <row r="1768" spans="6:11" ht="30" customHeight="1" x14ac:dyDescent="0.25">
      <c r="F1768" s="391"/>
      <c r="G1768" s="391"/>
      <c r="H1768" s="391"/>
      <c r="I1768" s="391"/>
      <c r="J1768" s="391"/>
      <c r="K1768" s="391"/>
    </row>
    <row r="1769" spans="6:11" ht="30" customHeight="1" x14ac:dyDescent="0.25">
      <c r="F1769" s="391"/>
      <c r="G1769" s="391"/>
      <c r="H1769" s="391"/>
      <c r="I1769" s="391"/>
      <c r="J1769" s="391"/>
      <c r="K1769" s="391"/>
    </row>
    <row r="1770" spans="6:11" ht="30" customHeight="1" x14ac:dyDescent="0.25">
      <c r="F1770" s="391"/>
      <c r="G1770" s="391"/>
      <c r="H1770" s="391"/>
      <c r="I1770" s="391"/>
      <c r="J1770" s="391"/>
      <c r="K1770" s="391"/>
    </row>
    <row r="1771" spans="6:11" ht="30" customHeight="1" x14ac:dyDescent="0.25">
      <c r="F1771" s="391"/>
      <c r="G1771" s="391"/>
      <c r="H1771" s="391"/>
      <c r="I1771" s="391"/>
      <c r="J1771" s="391"/>
      <c r="K1771" s="391"/>
    </row>
    <row r="1772" spans="6:11" ht="30" customHeight="1" x14ac:dyDescent="0.25">
      <c r="F1772" s="391"/>
      <c r="G1772" s="391"/>
      <c r="H1772" s="391"/>
      <c r="I1772" s="391"/>
      <c r="J1772" s="391"/>
      <c r="K1772" s="391"/>
    </row>
    <row r="1773" spans="6:11" ht="30" customHeight="1" x14ac:dyDescent="0.25">
      <c r="F1773" s="391"/>
      <c r="G1773" s="391"/>
      <c r="H1773" s="391"/>
      <c r="I1773" s="391"/>
      <c r="J1773" s="391"/>
      <c r="K1773" s="391"/>
    </row>
    <row r="1774" spans="6:11" ht="30" customHeight="1" x14ac:dyDescent="0.25">
      <c r="F1774" s="391"/>
      <c r="G1774" s="391"/>
      <c r="H1774" s="391"/>
      <c r="I1774" s="391"/>
      <c r="J1774" s="391"/>
      <c r="K1774" s="391"/>
    </row>
    <row r="1775" spans="6:11" ht="30" customHeight="1" x14ac:dyDescent="0.25">
      <c r="F1775" s="391"/>
      <c r="G1775" s="391"/>
      <c r="H1775" s="391"/>
      <c r="I1775" s="391"/>
      <c r="J1775" s="391"/>
      <c r="K1775" s="391"/>
    </row>
    <row r="1776" spans="6:11" ht="30" customHeight="1" x14ac:dyDescent="0.25">
      <c r="F1776" s="391"/>
      <c r="G1776" s="391"/>
      <c r="H1776" s="391"/>
      <c r="I1776" s="391"/>
      <c r="J1776" s="391"/>
      <c r="K1776" s="391"/>
    </row>
    <row r="1777" spans="6:11" ht="30" customHeight="1" x14ac:dyDescent="0.25">
      <c r="F1777" s="391"/>
      <c r="G1777" s="391"/>
      <c r="H1777" s="391"/>
      <c r="I1777" s="391"/>
      <c r="J1777" s="391"/>
      <c r="K1777" s="391"/>
    </row>
    <row r="1778" spans="6:11" ht="30" customHeight="1" x14ac:dyDescent="0.25">
      <c r="F1778" s="391"/>
      <c r="G1778" s="391"/>
      <c r="H1778" s="391"/>
      <c r="I1778" s="391"/>
      <c r="J1778" s="391"/>
      <c r="K1778" s="391"/>
    </row>
    <row r="1779" spans="6:11" ht="30" customHeight="1" x14ac:dyDescent="0.25">
      <c r="F1779" s="391"/>
      <c r="G1779" s="391"/>
      <c r="H1779" s="391"/>
      <c r="I1779" s="391"/>
      <c r="J1779" s="391"/>
      <c r="K1779" s="391"/>
    </row>
    <row r="1780" spans="6:11" ht="30" customHeight="1" x14ac:dyDescent="0.25">
      <c r="F1780" s="391"/>
      <c r="G1780" s="391"/>
      <c r="H1780" s="391"/>
      <c r="I1780" s="391"/>
      <c r="J1780" s="391"/>
      <c r="K1780" s="391"/>
    </row>
    <row r="1781" spans="6:11" ht="30" customHeight="1" x14ac:dyDescent="0.25">
      <c r="F1781" s="391"/>
      <c r="G1781" s="391"/>
      <c r="H1781" s="391"/>
      <c r="I1781" s="391"/>
      <c r="J1781" s="391"/>
      <c r="K1781" s="391"/>
    </row>
    <row r="1782" spans="6:11" ht="30" customHeight="1" x14ac:dyDescent="0.25">
      <c r="F1782" s="391"/>
      <c r="G1782" s="391"/>
      <c r="H1782" s="391"/>
      <c r="I1782" s="391"/>
      <c r="J1782" s="391"/>
      <c r="K1782" s="391"/>
    </row>
    <row r="1783" spans="6:11" ht="30" customHeight="1" x14ac:dyDescent="0.25">
      <c r="F1783" s="391"/>
      <c r="G1783" s="391"/>
      <c r="H1783" s="391"/>
      <c r="I1783" s="391"/>
      <c r="J1783" s="391"/>
      <c r="K1783" s="391"/>
    </row>
    <row r="1784" spans="6:11" ht="30" customHeight="1" x14ac:dyDescent="0.25">
      <c r="F1784" s="391"/>
      <c r="G1784" s="391"/>
      <c r="H1784" s="391"/>
      <c r="I1784" s="391"/>
      <c r="J1784" s="391"/>
      <c r="K1784" s="391"/>
    </row>
    <row r="1785" spans="6:11" ht="30" customHeight="1" x14ac:dyDescent="0.25">
      <c r="F1785" s="391"/>
      <c r="G1785" s="391"/>
      <c r="H1785" s="391"/>
      <c r="I1785" s="391"/>
      <c r="J1785" s="391"/>
      <c r="K1785" s="391"/>
    </row>
    <row r="1786" spans="6:11" ht="30" customHeight="1" x14ac:dyDescent="0.25">
      <c r="F1786" s="391"/>
      <c r="G1786" s="391"/>
      <c r="H1786" s="391"/>
      <c r="I1786" s="391"/>
      <c r="J1786" s="391"/>
      <c r="K1786" s="391"/>
    </row>
    <row r="1787" spans="6:11" ht="30" customHeight="1" x14ac:dyDescent="0.25">
      <c r="F1787" s="391"/>
      <c r="G1787" s="391"/>
      <c r="H1787" s="391"/>
      <c r="I1787" s="391"/>
      <c r="J1787" s="391"/>
      <c r="K1787" s="391"/>
    </row>
    <row r="1788" spans="6:11" ht="30" customHeight="1" x14ac:dyDescent="0.25">
      <c r="F1788" s="391"/>
      <c r="G1788" s="391"/>
      <c r="H1788" s="391"/>
      <c r="I1788" s="391"/>
      <c r="J1788" s="391"/>
      <c r="K1788" s="391"/>
    </row>
    <row r="1789" spans="6:11" ht="30" customHeight="1" x14ac:dyDescent="0.25">
      <c r="F1789" s="391"/>
      <c r="G1789" s="391"/>
      <c r="H1789" s="391"/>
      <c r="I1789" s="391"/>
      <c r="J1789" s="391"/>
      <c r="K1789" s="391"/>
    </row>
    <row r="1790" spans="6:11" ht="30" customHeight="1" x14ac:dyDescent="0.25">
      <c r="F1790" s="391"/>
      <c r="G1790" s="391"/>
      <c r="H1790" s="391"/>
      <c r="I1790" s="391"/>
      <c r="J1790" s="391"/>
      <c r="K1790" s="391"/>
    </row>
    <row r="1791" spans="6:11" ht="30" customHeight="1" x14ac:dyDescent="0.25">
      <c r="F1791" s="391"/>
      <c r="G1791" s="391"/>
      <c r="H1791" s="391"/>
      <c r="I1791" s="391"/>
      <c r="J1791" s="391"/>
      <c r="K1791" s="391"/>
    </row>
    <row r="1792" spans="6:11" ht="30" customHeight="1" x14ac:dyDescent="0.25">
      <c r="F1792" s="391"/>
      <c r="G1792" s="391"/>
      <c r="H1792" s="391"/>
      <c r="I1792" s="391"/>
      <c r="J1792" s="391"/>
      <c r="K1792" s="391"/>
    </row>
    <row r="1793" spans="6:11" ht="30" customHeight="1" x14ac:dyDescent="0.25">
      <c r="F1793" s="391"/>
      <c r="G1793" s="391"/>
      <c r="H1793" s="391"/>
      <c r="I1793" s="391"/>
      <c r="J1793" s="391"/>
      <c r="K1793" s="391"/>
    </row>
    <row r="1794" spans="6:11" ht="30" customHeight="1" x14ac:dyDescent="0.25">
      <c r="F1794" s="391"/>
      <c r="G1794" s="391"/>
      <c r="H1794" s="391"/>
      <c r="I1794" s="391"/>
      <c r="J1794" s="391"/>
      <c r="K1794" s="391"/>
    </row>
    <row r="1795" spans="6:11" ht="30" customHeight="1" x14ac:dyDescent="0.25">
      <c r="F1795" s="391"/>
      <c r="G1795" s="391"/>
      <c r="H1795" s="391"/>
      <c r="I1795" s="391"/>
      <c r="J1795" s="391"/>
      <c r="K1795" s="391"/>
    </row>
    <row r="1796" spans="6:11" ht="30" customHeight="1" x14ac:dyDescent="0.25">
      <c r="F1796" s="391"/>
      <c r="G1796" s="391"/>
      <c r="H1796" s="391"/>
      <c r="I1796" s="391"/>
      <c r="J1796" s="391"/>
      <c r="K1796" s="391"/>
    </row>
    <row r="1797" spans="6:11" ht="30" customHeight="1" x14ac:dyDescent="0.25">
      <c r="F1797" s="391"/>
      <c r="G1797" s="391"/>
      <c r="H1797" s="391"/>
      <c r="I1797" s="391"/>
      <c r="J1797" s="391"/>
      <c r="K1797" s="391"/>
    </row>
    <row r="1798" spans="6:11" ht="30" customHeight="1" x14ac:dyDescent="0.25">
      <c r="F1798" s="391"/>
      <c r="G1798" s="391"/>
      <c r="H1798" s="391"/>
      <c r="I1798" s="391"/>
      <c r="J1798" s="391"/>
      <c r="K1798" s="391"/>
    </row>
    <row r="1799" spans="6:11" ht="30" customHeight="1" x14ac:dyDescent="0.25">
      <c r="F1799" s="391"/>
      <c r="G1799" s="391"/>
      <c r="H1799" s="391"/>
      <c r="I1799" s="391"/>
      <c r="J1799" s="391"/>
      <c r="K1799" s="391"/>
    </row>
    <row r="1800" spans="6:11" ht="30" customHeight="1" x14ac:dyDescent="0.25">
      <c r="F1800" s="391"/>
      <c r="G1800" s="391"/>
      <c r="H1800" s="391"/>
      <c r="I1800" s="391"/>
      <c r="J1800" s="391"/>
      <c r="K1800" s="391"/>
    </row>
    <row r="1801" spans="6:11" ht="30" customHeight="1" x14ac:dyDescent="0.25">
      <c r="F1801" s="391"/>
      <c r="G1801" s="391"/>
      <c r="H1801" s="391"/>
      <c r="I1801" s="391"/>
      <c r="J1801" s="391"/>
      <c r="K1801" s="391"/>
    </row>
    <row r="1802" spans="6:11" ht="30" customHeight="1" x14ac:dyDescent="0.25">
      <c r="F1802" s="391"/>
      <c r="G1802" s="391"/>
      <c r="H1802" s="391"/>
      <c r="I1802" s="391"/>
      <c r="J1802" s="391"/>
      <c r="K1802" s="391"/>
    </row>
    <row r="1803" spans="6:11" ht="30" customHeight="1" x14ac:dyDescent="0.25">
      <c r="F1803" s="391"/>
      <c r="G1803" s="391"/>
      <c r="H1803" s="391"/>
      <c r="I1803" s="391"/>
      <c r="J1803" s="391"/>
      <c r="K1803" s="391"/>
    </row>
    <row r="1804" spans="6:11" ht="30" customHeight="1" x14ac:dyDescent="0.25">
      <c r="F1804" s="391"/>
      <c r="G1804" s="391"/>
      <c r="H1804" s="391"/>
      <c r="I1804" s="391"/>
      <c r="J1804" s="391"/>
      <c r="K1804" s="391"/>
    </row>
    <row r="1805" spans="6:11" ht="30" customHeight="1" x14ac:dyDescent="0.25">
      <c r="F1805" s="391"/>
      <c r="G1805" s="391"/>
      <c r="H1805" s="391"/>
      <c r="I1805" s="391"/>
      <c r="J1805" s="391"/>
      <c r="K1805" s="391"/>
    </row>
    <row r="1806" spans="6:11" ht="30" customHeight="1" x14ac:dyDescent="0.25">
      <c r="F1806" s="391"/>
      <c r="G1806" s="391"/>
      <c r="H1806" s="391"/>
      <c r="I1806" s="391"/>
      <c r="J1806" s="391"/>
      <c r="K1806" s="391"/>
    </row>
    <row r="1807" spans="6:11" ht="30" customHeight="1" x14ac:dyDescent="0.25">
      <c r="F1807" s="391"/>
      <c r="G1807" s="391"/>
      <c r="H1807" s="391"/>
      <c r="I1807" s="391"/>
      <c r="J1807" s="391"/>
      <c r="K1807" s="391"/>
    </row>
    <row r="1808" spans="6:11" ht="30" customHeight="1" x14ac:dyDescent="0.25">
      <c r="F1808" s="391"/>
      <c r="G1808" s="391"/>
      <c r="H1808" s="391"/>
      <c r="I1808" s="391"/>
      <c r="J1808" s="391"/>
      <c r="K1808" s="391"/>
    </row>
    <row r="1809" spans="6:11" ht="30" customHeight="1" x14ac:dyDescent="0.25">
      <c r="F1809" s="391"/>
      <c r="G1809" s="391"/>
      <c r="H1809" s="391"/>
      <c r="I1809" s="391"/>
      <c r="J1809" s="391"/>
      <c r="K1809" s="391"/>
    </row>
    <row r="1810" spans="6:11" ht="30" customHeight="1" x14ac:dyDescent="0.25">
      <c r="F1810" s="391"/>
      <c r="G1810" s="391"/>
      <c r="H1810" s="391"/>
      <c r="I1810" s="391"/>
      <c r="J1810" s="391"/>
      <c r="K1810" s="391"/>
    </row>
    <row r="1811" spans="6:11" ht="30" customHeight="1" x14ac:dyDescent="0.25">
      <c r="F1811" s="391"/>
      <c r="G1811" s="391"/>
      <c r="H1811" s="391"/>
      <c r="I1811" s="391"/>
      <c r="J1811" s="391"/>
      <c r="K1811" s="391"/>
    </row>
    <row r="1812" spans="6:11" ht="30" customHeight="1" x14ac:dyDescent="0.25">
      <c r="F1812" s="391"/>
      <c r="G1812" s="391"/>
      <c r="H1812" s="391"/>
      <c r="I1812" s="391"/>
      <c r="J1812" s="391"/>
      <c r="K1812" s="391"/>
    </row>
    <row r="1813" spans="6:11" ht="30" customHeight="1" x14ac:dyDescent="0.25">
      <c r="F1813" s="391"/>
      <c r="G1813" s="391"/>
      <c r="H1813" s="391"/>
      <c r="I1813" s="391"/>
      <c r="J1813" s="391"/>
      <c r="K1813" s="391"/>
    </row>
    <row r="1814" spans="6:11" ht="30" customHeight="1" x14ac:dyDescent="0.25">
      <c r="F1814" s="391"/>
      <c r="G1814" s="391"/>
      <c r="H1814" s="391"/>
      <c r="I1814" s="391"/>
      <c r="J1814" s="391"/>
      <c r="K1814" s="391"/>
    </row>
    <row r="1815" spans="6:11" ht="30" customHeight="1" x14ac:dyDescent="0.25">
      <c r="F1815" s="391"/>
      <c r="G1815" s="391"/>
      <c r="H1815" s="391"/>
      <c r="I1815" s="391"/>
      <c r="J1815" s="391"/>
      <c r="K1815" s="391"/>
    </row>
    <row r="1816" spans="6:11" ht="30" customHeight="1" x14ac:dyDescent="0.25">
      <c r="F1816" s="391"/>
      <c r="G1816" s="391"/>
      <c r="H1816" s="391"/>
      <c r="I1816" s="391"/>
      <c r="J1816" s="391"/>
      <c r="K1816" s="391"/>
    </row>
    <row r="1817" spans="6:11" ht="30" customHeight="1" x14ac:dyDescent="0.25">
      <c r="F1817" s="391"/>
      <c r="G1817" s="391"/>
      <c r="H1817" s="391"/>
      <c r="I1817" s="391"/>
      <c r="J1817" s="391"/>
      <c r="K1817" s="391"/>
    </row>
    <row r="1818" spans="6:11" ht="30" customHeight="1" x14ac:dyDescent="0.25">
      <c r="F1818" s="391"/>
      <c r="G1818" s="391"/>
      <c r="H1818" s="391"/>
      <c r="I1818" s="391"/>
      <c r="J1818" s="391"/>
      <c r="K1818" s="391"/>
    </row>
    <row r="1819" spans="6:11" ht="30" customHeight="1" x14ac:dyDescent="0.25">
      <c r="F1819" s="391"/>
      <c r="G1819" s="391"/>
      <c r="H1819" s="391"/>
      <c r="I1819" s="391"/>
      <c r="J1819" s="391"/>
      <c r="K1819" s="391"/>
    </row>
    <row r="1820" spans="6:11" ht="30" customHeight="1" x14ac:dyDescent="0.25">
      <c r="F1820" s="391"/>
      <c r="G1820" s="391"/>
      <c r="H1820" s="391"/>
      <c r="I1820" s="391"/>
      <c r="J1820" s="391"/>
      <c r="K1820" s="391"/>
    </row>
    <row r="1821" spans="6:11" ht="30" customHeight="1" x14ac:dyDescent="0.25">
      <c r="F1821" s="391"/>
      <c r="G1821" s="391"/>
      <c r="H1821" s="391"/>
      <c r="I1821" s="391"/>
      <c r="J1821" s="391"/>
      <c r="K1821" s="391"/>
    </row>
    <row r="1822" spans="6:11" ht="30" customHeight="1" x14ac:dyDescent="0.25">
      <c r="F1822" s="391"/>
      <c r="G1822" s="391"/>
      <c r="H1822" s="391"/>
      <c r="I1822" s="391"/>
      <c r="J1822" s="391"/>
      <c r="K1822" s="391"/>
    </row>
    <row r="1823" spans="6:11" ht="30" customHeight="1" x14ac:dyDescent="0.25">
      <c r="F1823" s="391"/>
      <c r="G1823" s="391"/>
      <c r="H1823" s="391"/>
      <c r="I1823" s="391"/>
      <c r="J1823" s="391"/>
      <c r="K1823" s="391"/>
    </row>
    <row r="1824" spans="6:11" ht="30" customHeight="1" x14ac:dyDescent="0.25">
      <c r="F1824" s="391"/>
      <c r="G1824" s="391"/>
      <c r="H1824" s="391"/>
      <c r="I1824" s="391"/>
      <c r="J1824" s="391"/>
      <c r="K1824" s="391"/>
    </row>
    <row r="1825" spans="6:11" ht="30" customHeight="1" x14ac:dyDescent="0.25">
      <c r="F1825" s="391"/>
      <c r="G1825" s="391"/>
      <c r="H1825" s="391"/>
      <c r="I1825" s="391"/>
      <c r="J1825" s="391"/>
      <c r="K1825" s="391"/>
    </row>
    <row r="1826" spans="6:11" ht="30" customHeight="1" x14ac:dyDescent="0.25">
      <c r="F1826" s="391"/>
      <c r="G1826" s="391"/>
      <c r="H1826" s="391"/>
      <c r="I1826" s="391"/>
      <c r="J1826" s="391"/>
      <c r="K1826" s="391"/>
    </row>
    <row r="1827" spans="6:11" ht="30" customHeight="1" x14ac:dyDescent="0.25">
      <c r="F1827" s="391"/>
      <c r="G1827" s="391"/>
      <c r="H1827" s="391"/>
      <c r="I1827" s="391"/>
      <c r="J1827" s="391"/>
      <c r="K1827" s="391"/>
    </row>
    <row r="1828" spans="6:11" ht="30" customHeight="1" x14ac:dyDescent="0.25">
      <c r="F1828" s="391"/>
      <c r="G1828" s="391"/>
      <c r="H1828" s="391"/>
      <c r="I1828" s="391"/>
      <c r="J1828" s="391"/>
      <c r="K1828" s="391"/>
    </row>
    <row r="1829" spans="6:11" ht="30" customHeight="1" x14ac:dyDescent="0.25">
      <c r="F1829" s="391"/>
      <c r="G1829" s="391"/>
      <c r="H1829" s="391"/>
      <c r="I1829" s="391"/>
      <c r="J1829" s="391"/>
      <c r="K1829" s="391"/>
    </row>
    <row r="1830" spans="6:11" ht="30" customHeight="1" x14ac:dyDescent="0.25">
      <c r="F1830" s="391"/>
      <c r="G1830" s="391"/>
      <c r="H1830" s="391"/>
      <c r="I1830" s="391"/>
      <c r="J1830" s="391"/>
      <c r="K1830" s="391"/>
    </row>
    <row r="1831" spans="6:11" ht="30" customHeight="1" x14ac:dyDescent="0.25">
      <c r="F1831" s="391"/>
      <c r="G1831" s="391"/>
      <c r="H1831" s="391"/>
      <c r="I1831" s="391"/>
      <c r="J1831" s="391"/>
      <c r="K1831" s="391"/>
    </row>
    <row r="1832" spans="6:11" ht="30" customHeight="1" x14ac:dyDescent="0.25">
      <c r="F1832" s="391"/>
      <c r="G1832" s="391"/>
      <c r="H1832" s="391"/>
      <c r="I1832" s="391"/>
      <c r="J1832" s="391"/>
      <c r="K1832" s="391"/>
    </row>
    <row r="1833" spans="6:11" ht="30" customHeight="1" x14ac:dyDescent="0.25">
      <c r="F1833" s="391"/>
      <c r="G1833" s="391"/>
      <c r="H1833" s="391"/>
      <c r="I1833" s="391"/>
      <c r="J1833" s="391"/>
      <c r="K1833" s="391"/>
    </row>
    <row r="1834" spans="6:11" ht="30" customHeight="1" x14ac:dyDescent="0.25">
      <c r="F1834" s="391"/>
      <c r="G1834" s="391"/>
      <c r="H1834" s="391"/>
      <c r="I1834" s="391"/>
      <c r="J1834" s="391"/>
      <c r="K1834" s="391"/>
    </row>
    <row r="1835" spans="6:11" ht="30" customHeight="1" x14ac:dyDescent="0.25">
      <c r="F1835" s="391"/>
      <c r="G1835" s="391"/>
      <c r="H1835" s="391"/>
      <c r="I1835" s="391"/>
      <c r="J1835" s="391"/>
      <c r="K1835" s="391"/>
    </row>
    <row r="1836" spans="6:11" ht="30" customHeight="1" x14ac:dyDescent="0.25">
      <c r="F1836" s="391"/>
      <c r="G1836" s="391"/>
      <c r="H1836" s="391"/>
      <c r="I1836" s="391"/>
      <c r="J1836" s="391"/>
      <c r="K1836" s="391"/>
    </row>
    <row r="1837" spans="6:11" ht="30" customHeight="1" x14ac:dyDescent="0.25">
      <c r="F1837" s="391"/>
      <c r="G1837" s="391"/>
      <c r="H1837" s="391"/>
      <c r="I1837" s="391"/>
      <c r="J1837" s="391"/>
      <c r="K1837" s="391"/>
    </row>
    <row r="1838" spans="6:11" ht="30" customHeight="1" x14ac:dyDescent="0.25">
      <c r="F1838" s="391"/>
      <c r="G1838" s="391"/>
      <c r="H1838" s="391"/>
      <c r="I1838" s="391"/>
      <c r="J1838" s="391"/>
      <c r="K1838" s="391"/>
    </row>
    <row r="1839" spans="6:11" ht="30" customHeight="1" x14ac:dyDescent="0.25">
      <c r="F1839" s="391"/>
      <c r="G1839" s="391"/>
      <c r="H1839" s="391"/>
      <c r="I1839" s="391"/>
      <c r="J1839" s="391"/>
      <c r="K1839" s="391"/>
    </row>
    <row r="1840" spans="6:11" ht="30" customHeight="1" x14ac:dyDescent="0.25">
      <c r="F1840" s="391"/>
      <c r="G1840" s="391"/>
      <c r="H1840" s="391"/>
      <c r="I1840" s="391"/>
      <c r="J1840" s="391"/>
      <c r="K1840" s="391"/>
    </row>
    <row r="1841" spans="6:11" ht="30" customHeight="1" x14ac:dyDescent="0.25">
      <c r="F1841" s="391"/>
      <c r="G1841" s="391"/>
      <c r="H1841" s="391"/>
      <c r="I1841" s="391"/>
      <c r="J1841" s="391"/>
      <c r="K1841" s="391"/>
    </row>
    <row r="1842" spans="6:11" ht="30" customHeight="1" x14ac:dyDescent="0.25">
      <c r="F1842" s="391"/>
      <c r="G1842" s="391"/>
      <c r="H1842" s="391"/>
      <c r="I1842" s="391"/>
      <c r="J1842" s="391"/>
      <c r="K1842" s="391"/>
    </row>
    <row r="1843" spans="6:11" ht="30" customHeight="1" x14ac:dyDescent="0.25">
      <c r="F1843" s="391"/>
      <c r="G1843" s="391"/>
      <c r="H1843" s="391"/>
      <c r="I1843" s="391"/>
      <c r="J1843" s="391"/>
      <c r="K1843" s="391"/>
    </row>
    <row r="1844" spans="6:11" ht="30" customHeight="1" x14ac:dyDescent="0.25">
      <c r="F1844" s="391"/>
      <c r="G1844" s="391"/>
      <c r="H1844" s="391"/>
      <c r="I1844" s="391"/>
      <c r="J1844" s="391"/>
      <c r="K1844" s="391"/>
    </row>
    <row r="1845" spans="6:11" ht="30" customHeight="1" x14ac:dyDescent="0.25">
      <c r="F1845" s="391"/>
      <c r="G1845" s="391"/>
      <c r="H1845" s="391"/>
      <c r="I1845" s="391"/>
      <c r="J1845" s="391"/>
      <c r="K1845" s="391"/>
    </row>
    <row r="1846" spans="6:11" ht="30" customHeight="1" x14ac:dyDescent="0.25">
      <c r="F1846" s="391"/>
      <c r="G1846" s="391"/>
      <c r="H1846" s="391"/>
      <c r="I1846" s="391"/>
      <c r="J1846" s="391"/>
      <c r="K1846" s="391"/>
    </row>
    <row r="1847" spans="6:11" ht="30" customHeight="1" x14ac:dyDescent="0.25">
      <c r="F1847" s="391"/>
      <c r="G1847" s="391"/>
      <c r="H1847" s="391"/>
      <c r="I1847" s="391"/>
      <c r="J1847" s="391"/>
      <c r="K1847" s="391"/>
    </row>
    <row r="1848" spans="6:11" ht="30" customHeight="1" x14ac:dyDescent="0.25">
      <c r="F1848" s="391"/>
      <c r="G1848" s="391"/>
      <c r="H1848" s="391"/>
      <c r="I1848" s="391"/>
      <c r="J1848" s="391"/>
      <c r="K1848" s="391"/>
    </row>
    <row r="1849" spans="6:11" ht="30" customHeight="1" x14ac:dyDescent="0.25">
      <c r="F1849" s="391"/>
      <c r="G1849" s="391"/>
      <c r="H1849" s="391"/>
      <c r="I1849" s="391"/>
      <c r="J1849" s="391"/>
      <c r="K1849" s="391"/>
    </row>
    <row r="1850" spans="6:11" ht="30" customHeight="1" x14ac:dyDescent="0.25">
      <c r="F1850" s="391"/>
      <c r="G1850" s="391"/>
      <c r="H1850" s="391"/>
      <c r="I1850" s="391"/>
      <c r="J1850" s="391"/>
      <c r="K1850" s="391"/>
    </row>
    <row r="1851" spans="6:11" ht="30" customHeight="1" x14ac:dyDescent="0.25">
      <c r="F1851" s="391"/>
      <c r="G1851" s="391"/>
      <c r="H1851" s="391"/>
      <c r="I1851" s="391"/>
      <c r="J1851" s="391"/>
      <c r="K1851" s="391"/>
    </row>
    <row r="1852" spans="6:11" ht="30" customHeight="1" x14ac:dyDescent="0.25">
      <c r="F1852" s="391"/>
      <c r="G1852" s="391"/>
      <c r="H1852" s="391"/>
      <c r="I1852" s="391"/>
      <c r="J1852" s="391"/>
      <c r="K1852" s="391"/>
    </row>
    <row r="1853" spans="6:11" ht="30" customHeight="1" x14ac:dyDescent="0.25">
      <c r="F1853" s="391"/>
      <c r="G1853" s="391"/>
      <c r="H1853" s="391"/>
      <c r="I1853" s="391"/>
      <c r="J1853" s="391"/>
      <c r="K1853" s="391"/>
    </row>
    <row r="1854" spans="6:11" ht="30" customHeight="1" x14ac:dyDescent="0.25">
      <c r="F1854" s="391"/>
      <c r="G1854" s="391"/>
      <c r="H1854" s="391"/>
      <c r="I1854" s="391"/>
      <c r="J1854" s="391"/>
      <c r="K1854" s="391"/>
    </row>
    <row r="1855" spans="6:11" ht="30" customHeight="1" x14ac:dyDescent="0.25">
      <c r="F1855" s="391"/>
      <c r="G1855" s="391"/>
      <c r="H1855" s="391"/>
      <c r="I1855" s="391"/>
      <c r="J1855" s="391"/>
      <c r="K1855" s="391"/>
    </row>
    <row r="1856" spans="6:11" ht="30" customHeight="1" x14ac:dyDescent="0.25">
      <c r="F1856" s="391"/>
      <c r="G1856" s="391"/>
      <c r="H1856" s="391"/>
      <c r="I1856" s="391"/>
      <c r="J1856" s="391"/>
      <c r="K1856" s="391"/>
    </row>
    <row r="1857" spans="6:11" ht="30" customHeight="1" x14ac:dyDescent="0.25">
      <c r="F1857" s="391"/>
      <c r="G1857" s="391"/>
      <c r="H1857" s="391"/>
      <c r="I1857" s="391"/>
      <c r="J1857" s="391"/>
      <c r="K1857" s="391"/>
    </row>
    <row r="1858" spans="6:11" ht="30" customHeight="1" x14ac:dyDescent="0.25">
      <c r="F1858" s="391"/>
      <c r="G1858" s="391"/>
      <c r="H1858" s="391"/>
      <c r="I1858" s="391"/>
      <c r="J1858" s="391"/>
      <c r="K1858" s="391"/>
    </row>
    <row r="1859" spans="6:11" ht="30" customHeight="1" x14ac:dyDescent="0.25">
      <c r="F1859" s="391"/>
      <c r="G1859" s="391"/>
      <c r="H1859" s="391"/>
      <c r="I1859" s="391"/>
      <c r="J1859" s="391"/>
      <c r="K1859" s="391"/>
    </row>
    <row r="1860" spans="6:11" ht="30" customHeight="1" x14ac:dyDescent="0.25">
      <c r="F1860" s="391"/>
      <c r="G1860" s="391"/>
      <c r="H1860" s="391"/>
      <c r="I1860" s="391"/>
      <c r="J1860" s="391"/>
      <c r="K1860" s="391"/>
    </row>
    <row r="1861" spans="6:11" ht="30" customHeight="1" x14ac:dyDescent="0.25">
      <c r="F1861" s="391"/>
      <c r="G1861" s="391"/>
      <c r="H1861" s="391"/>
      <c r="I1861" s="391"/>
      <c r="J1861" s="391"/>
      <c r="K1861" s="391"/>
    </row>
    <row r="1862" spans="6:11" ht="30" customHeight="1" x14ac:dyDescent="0.25">
      <c r="F1862" s="391"/>
      <c r="G1862" s="391"/>
      <c r="H1862" s="391"/>
      <c r="I1862" s="391"/>
      <c r="J1862" s="391"/>
      <c r="K1862" s="391"/>
    </row>
    <row r="1863" spans="6:11" ht="30" customHeight="1" x14ac:dyDescent="0.25">
      <c r="F1863" s="391"/>
      <c r="G1863" s="391"/>
      <c r="H1863" s="391"/>
      <c r="I1863" s="391"/>
      <c r="J1863" s="391"/>
      <c r="K1863" s="391"/>
    </row>
    <row r="1864" spans="6:11" ht="30" customHeight="1" x14ac:dyDescent="0.25">
      <c r="F1864" s="391"/>
      <c r="G1864" s="391"/>
      <c r="H1864" s="391"/>
      <c r="I1864" s="391"/>
      <c r="J1864" s="391"/>
      <c r="K1864" s="391"/>
    </row>
    <row r="1865" spans="6:11" ht="30" customHeight="1" x14ac:dyDescent="0.25">
      <c r="F1865" s="391"/>
      <c r="G1865" s="391"/>
      <c r="H1865" s="391"/>
      <c r="I1865" s="391"/>
      <c r="J1865" s="391"/>
      <c r="K1865" s="391"/>
    </row>
    <row r="1866" spans="6:11" ht="30" customHeight="1" x14ac:dyDescent="0.25">
      <c r="F1866" s="391"/>
      <c r="G1866" s="391"/>
      <c r="H1866" s="391"/>
      <c r="I1866" s="391"/>
      <c r="J1866" s="391"/>
      <c r="K1866" s="391"/>
    </row>
    <row r="1867" spans="6:11" ht="30" customHeight="1" x14ac:dyDescent="0.25">
      <c r="F1867" s="391"/>
      <c r="G1867" s="391"/>
      <c r="H1867" s="391"/>
      <c r="I1867" s="391"/>
      <c r="J1867" s="391"/>
      <c r="K1867" s="391"/>
    </row>
    <row r="1868" spans="6:11" ht="30" customHeight="1" x14ac:dyDescent="0.25">
      <c r="F1868" s="391"/>
      <c r="G1868" s="391"/>
      <c r="H1868" s="391"/>
      <c r="I1868" s="391"/>
      <c r="J1868" s="391"/>
      <c r="K1868" s="391"/>
    </row>
    <row r="1869" spans="6:11" ht="30" customHeight="1" x14ac:dyDescent="0.25">
      <c r="F1869" s="391"/>
      <c r="G1869" s="391"/>
      <c r="H1869" s="391"/>
      <c r="I1869" s="391"/>
      <c r="J1869" s="391"/>
      <c r="K1869" s="391"/>
    </row>
    <row r="1870" spans="6:11" ht="30" customHeight="1" x14ac:dyDescent="0.25">
      <c r="F1870" s="391"/>
      <c r="G1870" s="391"/>
      <c r="H1870" s="391"/>
      <c r="I1870" s="391"/>
      <c r="J1870" s="391"/>
      <c r="K1870" s="391"/>
    </row>
    <row r="1871" spans="6:11" ht="30" customHeight="1" x14ac:dyDescent="0.25">
      <c r="F1871" s="391"/>
      <c r="G1871" s="391"/>
      <c r="H1871" s="391"/>
      <c r="I1871" s="391"/>
      <c r="J1871" s="391"/>
      <c r="K1871" s="391"/>
    </row>
    <row r="1872" spans="6:11" ht="30" customHeight="1" x14ac:dyDescent="0.25">
      <c r="F1872" s="391"/>
      <c r="G1872" s="391"/>
      <c r="H1872" s="391"/>
      <c r="I1872" s="391"/>
      <c r="J1872" s="391"/>
      <c r="K1872" s="391"/>
    </row>
    <row r="1873" spans="6:11" ht="30" customHeight="1" x14ac:dyDescent="0.25">
      <c r="F1873" s="391"/>
      <c r="G1873" s="391"/>
      <c r="H1873" s="391"/>
      <c r="I1873" s="391"/>
      <c r="J1873" s="391"/>
      <c r="K1873" s="391"/>
    </row>
    <row r="1874" spans="6:11" ht="30" customHeight="1" x14ac:dyDescent="0.25">
      <c r="F1874" s="391"/>
      <c r="G1874" s="391"/>
      <c r="H1874" s="391"/>
      <c r="I1874" s="391"/>
      <c r="J1874" s="391"/>
      <c r="K1874" s="391"/>
    </row>
    <row r="1875" spans="6:11" ht="30" customHeight="1" x14ac:dyDescent="0.25">
      <c r="F1875" s="391"/>
      <c r="G1875" s="391"/>
      <c r="H1875" s="391"/>
      <c r="I1875" s="391"/>
      <c r="J1875" s="391"/>
      <c r="K1875" s="391"/>
    </row>
    <row r="1876" spans="6:11" ht="30" customHeight="1" x14ac:dyDescent="0.25">
      <c r="F1876" s="391"/>
      <c r="G1876" s="391"/>
      <c r="H1876" s="391"/>
      <c r="I1876" s="391"/>
      <c r="J1876" s="391"/>
      <c r="K1876" s="391"/>
    </row>
    <row r="1877" spans="6:11" ht="30" customHeight="1" x14ac:dyDescent="0.25">
      <c r="F1877" s="391"/>
      <c r="G1877" s="391"/>
      <c r="H1877" s="391"/>
      <c r="I1877" s="391"/>
      <c r="J1877" s="391"/>
      <c r="K1877" s="391"/>
    </row>
    <row r="1878" spans="6:11" ht="30" customHeight="1" x14ac:dyDescent="0.25">
      <c r="F1878" s="391"/>
      <c r="G1878" s="391"/>
      <c r="H1878" s="391"/>
      <c r="I1878" s="391"/>
      <c r="J1878" s="391"/>
      <c r="K1878" s="391"/>
    </row>
    <row r="1879" spans="6:11" ht="30" customHeight="1" x14ac:dyDescent="0.25">
      <c r="F1879" s="391"/>
      <c r="G1879" s="391"/>
      <c r="H1879" s="391"/>
      <c r="I1879" s="391"/>
      <c r="J1879" s="391"/>
      <c r="K1879" s="391"/>
    </row>
    <row r="1880" spans="6:11" ht="30" customHeight="1" x14ac:dyDescent="0.25">
      <c r="F1880" s="391"/>
      <c r="G1880" s="391"/>
      <c r="H1880" s="391"/>
      <c r="I1880" s="391"/>
      <c r="J1880" s="391"/>
      <c r="K1880" s="391"/>
    </row>
    <row r="1881" spans="6:11" ht="30" customHeight="1" x14ac:dyDescent="0.25">
      <c r="F1881" s="391"/>
      <c r="G1881" s="391"/>
      <c r="H1881" s="391"/>
      <c r="I1881" s="391"/>
      <c r="J1881" s="391"/>
      <c r="K1881" s="391"/>
    </row>
    <row r="1882" spans="6:11" ht="30" customHeight="1" x14ac:dyDescent="0.25">
      <c r="F1882" s="391"/>
      <c r="G1882" s="391"/>
      <c r="H1882" s="391"/>
      <c r="I1882" s="391"/>
      <c r="J1882" s="391"/>
      <c r="K1882" s="391"/>
    </row>
    <row r="1883" spans="6:11" ht="30" customHeight="1" x14ac:dyDescent="0.25">
      <c r="F1883" s="391"/>
      <c r="G1883" s="391"/>
      <c r="H1883" s="391"/>
      <c r="I1883" s="391"/>
      <c r="J1883" s="391"/>
      <c r="K1883" s="391"/>
    </row>
    <row r="1884" spans="6:11" ht="30" customHeight="1" x14ac:dyDescent="0.25">
      <c r="F1884" s="391"/>
      <c r="G1884" s="391"/>
      <c r="H1884" s="391"/>
      <c r="I1884" s="391"/>
      <c r="J1884" s="391"/>
      <c r="K1884" s="391"/>
    </row>
    <row r="1885" spans="6:11" ht="30" customHeight="1" x14ac:dyDescent="0.25">
      <c r="F1885" s="391"/>
      <c r="G1885" s="391"/>
      <c r="H1885" s="391"/>
      <c r="I1885" s="391"/>
      <c r="J1885" s="391"/>
      <c r="K1885" s="391"/>
    </row>
    <row r="1886" spans="6:11" ht="30" customHeight="1" x14ac:dyDescent="0.25">
      <c r="F1886" s="391"/>
      <c r="G1886" s="391"/>
      <c r="H1886" s="391"/>
      <c r="I1886" s="391"/>
      <c r="J1886" s="391"/>
      <c r="K1886" s="391"/>
    </row>
    <row r="1887" spans="6:11" ht="30" customHeight="1" x14ac:dyDescent="0.25">
      <c r="F1887" s="391"/>
      <c r="G1887" s="391"/>
      <c r="H1887" s="391"/>
      <c r="I1887" s="391"/>
      <c r="J1887" s="391"/>
      <c r="K1887" s="391"/>
    </row>
    <row r="1888" spans="6:11" ht="30" customHeight="1" x14ac:dyDescent="0.25">
      <c r="F1888" s="391"/>
      <c r="G1888" s="391"/>
      <c r="H1888" s="391"/>
      <c r="I1888" s="391"/>
      <c r="J1888" s="391"/>
      <c r="K1888" s="391"/>
    </row>
    <row r="1889" spans="6:11" ht="30" customHeight="1" x14ac:dyDescent="0.25">
      <c r="F1889" s="391"/>
      <c r="G1889" s="391"/>
      <c r="H1889" s="391"/>
      <c r="I1889" s="391"/>
      <c r="J1889" s="391"/>
      <c r="K1889" s="391"/>
    </row>
    <row r="1890" spans="6:11" ht="30" customHeight="1" x14ac:dyDescent="0.25">
      <c r="F1890" s="391"/>
      <c r="G1890" s="391"/>
      <c r="H1890" s="391"/>
      <c r="I1890" s="391"/>
      <c r="J1890" s="391"/>
      <c r="K1890" s="391"/>
    </row>
    <row r="1891" spans="6:11" ht="30" customHeight="1" x14ac:dyDescent="0.25">
      <c r="F1891" s="391"/>
      <c r="G1891" s="391"/>
      <c r="H1891" s="391"/>
      <c r="I1891" s="391"/>
      <c r="J1891" s="391"/>
      <c r="K1891" s="391"/>
    </row>
    <row r="1892" spans="6:11" ht="30" customHeight="1" x14ac:dyDescent="0.25">
      <c r="F1892" s="391"/>
      <c r="G1892" s="391"/>
      <c r="H1892" s="391"/>
      <c r="I1892" s="391"/>
      <c r="J1892" s="391"/>
      <c r="K1892" s="391"/>
    </row>
    <row r="1893" spans="6:11" ht="30" customHeight="1" x14ac:dyDescent="0.25">
      <c r="F1893" s="391"/>
      <c r="G1893" s="391"/>
      <c r="H1893" s="391"/>
      <c r="I1893" s="391"/>
      <c r="J1893" s="391"/>
      <c r="K1893" s="391"/>
    </row>
    <row r="1894" spans="6:11" ht="30" customHeight="1" x14ac:dyDescent="0.25">
      <c r="F1894" s="391"/>
      <c r="G1894" s="391"/>
      <c r="H1894" s="391"/>
      <c r="I1894" s="391"/>
      <c r="J1894" s="391"/>
      <c r="K1894" s="391"/>
    </row>
    <row r="1895" spans="6:11" ht="30" customHeight="1" x14ac:dyDescent="0.25">
      <c r="F1895" s="391"/>
      <c r="G1895" s="391"/>
      <c r="H1895" s="391"/>
      <c r="I1895" s="391"/>
      <c r="J1895" s="391"/>
      <c r="K1895" s="391"/>
    </row>
    <row r="1896" spans="6:11" ht="30" customHeight="1" x14ac:dyDescent="0.25">
      <c r="F1896" s="391"/>
      <c r="G1896" s="391"/>
      <c r="H1896" s="391"/>
      <c r="I1896" s="391"/>
      <c r="J1896" s="391"/>
      <c r="K1896" s="391"/>
    </row>
    <row r="1897" spans="6:11" ht="30" customHeight="1" x14ac:dyDescent="0.25">
      <c r="F1897" s="391"/>
      <c r="G1897" s="391"/>
      <c r="H1897" s="391"/>
      <c r="I1897" s="391"/>
      <c r="J1897" s="391"/>
      <c r="K1897" s="391"/>
    </row>
    <row r="1898" spans="6:11" ht="30" customHeight="1" x14ac:dyDescent="0.25">
      <c r="F1898" s="391"/>
      <c r="G1898" s="391"/>
      <c r="H1898" s="391"/>
      <c r="I1898" s="391"/>
      <c r="J1898" s="391"/>
      <c r="K1898" s="391"/>
    </row>
    <row r="1899" spans="6:11" ht="30" customHeight="1" x14ac:dyDescent="0.25">
      <c r="F1899" s="391"/>
      <c r="G1899" s="391"/>
      <c r="H1899" s="391"/>
      <c r="I1899" s="391"/>
      <c r="J1899" s="391"/>
      <c r="K1899" s="391"/>
    </row>
    <row r="1900" spans="6:11" ht="30" customHeight="1" x14ac:dyDescent="0.25">
      <c r="F1900" s="330"/>
      <c r="G1900" s="330"/>
      <c r="H1900" s="330"/>
      <c r="I1900" s="330"/>
      <c r="J1900" s="330"/>
      <c r="K1900" s="330"/>
    </row>
    <row r="1901" spans="6:11" ht="30" customHeight="1" x14ac:dyDescent="0.25">
      <c r="F1901" s="330"/>
      <c r="G1901" s="330"/>
      <c r="H1901" s="330"/>
      <c r="I1901" s="330"/>
      <c r="J1901" s="330"/>
      <c r="K1901" s="330"/>
    </row>
    <row r="1902" spans="6:11" ht="30" customHeight="1" x14ac:dyDescent="0.25">
      <c r="F1902" s="330"/>
      <c r="G1902" s="330"/>
      <c r="H1902" s="330"/>
      <c r="I1902" s="330"/>
      <c r="J1902" s="330"/>
      <c r="K1902" s="330"/>
    </row>
    <row r="1903" spans="6:11" ht="30" customHeight="1" x14ac:dyDescent="0.25">
      <c r="F1903" s="330"/>
      <c r="G1903" s="330"/>
      <c r="H1903" s="330"/>
      <c r="I1903" s="330"/>
      <c r="J1903" s="330"/>
      <c r="K1903" s="330"/>
    </row>
    <row r="1904" spans="6:11" ht="30" customHeight="1" x14ac:dyDescent="0.25">
      <c r="F1904" s="330"/>
      <c r="G1904" s="330"/>
      <c r="H1904" s="330"/>
      <c r="I1904" s="330"/>
      <c r="J1904" s="330"/>
      <c r="K1904" s="330"/>
    </row>
    <row r="1905" spans="6:11" ht="30" customHeight="1" x14ac:dyDescent="0.25">
      <c r="F1905" s="330"/>
      <c r="G1905" s="330"/>
      <c r="H1905" s="330"/>
      <c r="I1905" s="330"/>
      <c r="J1905" s="330"/>
      <c r="K1905" s="330"/>
    </row>
    <row r="1906" spans="6:11" ht="30" customHeight="1" x14ac:dyDescent="0.25">
      <c r="F1906" s="330"/>
      <c r="G1906" s="330"/>
      <c r="H1906" s="330"/>
      <c r="I1906" s="330"/>
      <c r="J1906" s="330"/>
      <c r="K1906" s="330"/>
    </row>
    <row r="1907" spans="6:11" ht="30" customHeight="1" x14ac:dyDescent="0.25">
      <c r="F1907" s="330"/>
      <c r="G1907" s="330"/>
      <c r="H1907" s="330"/>
      <c r="I1907" s="330"/>
      <c r="J1907" s="330"/>
      <c r="K1907" s="330"/>
    </row>
  </sheetData>
  <sheetProtection algorithmName="SHA-512" hashValue="2f2iQF+J9Ufjoz3/AtRfgK0b7yaVzvlE3vnsyPM+pIXqX+xIGAHuWbC9N7BS8lZOqjibVVfbk1+5qouXazS8OA==" saltValue="JZlxG7G283Hev+8Yt6SC4w==" spinCount="100000" sheet="1" objects="1" scenarios="1" formatColumns="0" formatRows="0" selectLockedCells="1" autoFilter="0"/>
  <autoFilter ref="A1:K1"/>
  <mergeCells count="31">
    <mergeCell ref="B239:B240"/>
    <mergeCell ref="A77:A81"/>
    <mergeCell ref="A90:A94"/>
    <mergeCell ref="B77:B81"/>
    <mergeCell ref="B90:B94"/>
    <mergeCell ref="B224:B225"/>
    <mergeCell ref="B227:B228"/>
    <mergeCell ref="B229:B230"/>
    <mergeCell ref="B231:B232"/>
    <mergeCell ref="B233:B234"/>
    <mergeCell ref="B235:B236"/>
    <mergeCell ref="B237:B238"/>
    <mergeCell ref="B277:B278"/>
    <mergeCell ref="B241:B242"/>
    <mergeCell ref="B248:B249"/>
    <mergeCell ref="B251:B252"/>
    <mergeCell ref="B253:B254"/>
    <mergeCell ref="B255:B256"/>
    <mergeCell ref="B257:B258"/>
    <mergeCell ref="B259:B260"/>
    <mergeCell ref="B261:B262"/>
    <mergeCell ref="B263:B264"/>
    <mergeCell ref="B265:B266"/>
    <mergeCell ref="B275:B276"/>
    <mergeCell ref="B291:B292"/>
    <mergeCell ref="B279:B280"/>
    <mergeCell ref="B281:B282"/>
    <mergeCell ref="B283:B284"/>
    <mergeCell ref="B285:B286"/>
    <mergeCell ref="B287:B288"/>
    <mergeCell ref="B289:B290"/>
  </mergeCells>
  <pageMargins left="0.19685039370078741" right="0.19685039370078741" top="0.27559055118110237" bottom="0.27559055118110237" header="0.19685039370078741" footer="0.19685039370078741"/>
  <pageSetup paperSize="9" scale="46" fitToHeight="0" orientation="landscape" verticalDpi="0"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AI114"/>
  <sheetViews>
    <sheetView topLeftCell="C1" zoomScale="70" zoomScaleNormal="70" workbookViewId="0">
      <pane ySplit="2" topLeftCell="A3" activePane="bottomLeft" state="frozen"/>
      <selection pane="bottomLeft" activeCell="O31" sqref="O3:O31"/>
    </sheetView>
  </sheetViews>
  <sheetFormatPr defaultColWidth="8.85546875" defaultRowHeight="15" x14ac:dyDescent="0.25"/>
  <cols>
    <col min="1" max="1" width="12.7109375" style="171" customWidth="1"/>
    <col min="2" max="2" width="13.7109375" style="171" customWidth="1"/>
    <col min="3" max="3" width="8.85546875" style="172"/>
    <col min="4" max="4" width="11.5703125" style="172" customWidth="1"/>
    <col min="5" max="5" width="11.7109375" style="171" customWidth="1"/>
    <col min="6" max="6" width="13.7109375" style="171" customWidth="1"/>
    <col min="7" max="8" width="12.7109375" style="171" customWidth="1"/>
    <col min="9" max="9" width="18.5703125" style="171" customWidth="1"/>
    <col min="10" max="10" width="12.7109375" style="171" customWidth="1"/>
    <col min="11" max="11" width="17.140625" style="171" customWidth="1"/>
    <col min="12" max="12" width="18.140625" style="171" customWidth="1"/>
    <col min="13" max="13" width="16.85546875" style="171" customWidth="1"/>
    <col min="14" max="17" width="18.140625" style="171" customWidth="1"/>
    <col min="18" max="19" width="13.42578125" style="171" customWidth="1"/>
    <col min="20" max="21" width="23.5703125" style="171" customWidth="1"/>
    <col min="22" max="23" width="8.85546875" style="171"/>
    <col min="24" max="24" width="13.5703125" style="171" customWidth="1"/>
    <col min="25" max="25" width="12.28515625" style="171" customWidth="1"/>
    <col min="26" max="26" width="9.140625" style="171" customWidth="1"/>
    <col min="27" max="27" width="8.85546875" style="171"/>
    <col min="28" max="28" width="12.42578125" style="171" customWidth="1"/>
    <col min="29" max="29" width="14.85546875" style="171" customWidth="1"/>
    <col min="30" max="30" width="12" style="170" bestFit="1" customWidth="1"/>
    <col min="31" max="31" width="8.85546875" style="170"/>
    <col min="32" max="32" width="16.42578125" style="171" customWidth="1"/>
    <col min="33" max="33" width="26.85546875" style="171" customWidth="1"/>
    <col min="34" max="34" width="8.85546875" style="171"/>
    <col min="35" max="35" width="12.5703125" style="171" customWidth="1"/>
    <col min="36" max="16384" width="8.85546875" style="171"/>
  </cols>
  <sheetData>
    <row r="1" spans="1:35" x14ac:dyDescent="0.25">
      <c r="E1" s="172"/>
    </row>
    <row r="2" spans="1:35" s="173" customFormat="1" ht="45" x14ac:dyDescent="0.25">
      <c r="A2" s="173" t="s">
        <v>81</v>
      </c>
      <c r="B2" s="173" t="s">
        <v>257</v>
      </c>
      <c r="C2" s="174" t="s">
        <v>97</v>
      </c>
      <c r="D2" s="174" t="s">
        <v>98</v>
      </c>
      <c r="E2" s="173" t="s">
        <v>106</v>
      </c>
      <c r="F2" s="173" t="s">
        <v>178</v>
      </c>
      <c r="G2" s="173" t="s">
        <v>100</v>
      </c>
      <c r="H2" s="173" t="s">
        <v>315</v>
      </c>
      <c r="I2" s="173" t="s">
        <v>233</v>
      </c>
      <c r="J2" s="173" t="s">
        <v>238</v>
      </c>
      <c r="K2" s="173" t="s">
        <v>325</v>
      </c>
      <c r="L2" s="173" t="s">
        <v>103</v>
      </c>
      <c r="M2" s="173" t="s">
        <v>330</v>
      </c>
      <c r="N2" s="173" t="s">
        <v>162</v>
      </c>
      <c r="O2" s="173" t="s">
        <v>261</v>
      </c>
      <c r="P2" s="173" t="s">
        <v>341</v>
      </c>
      <c r="Q2" s="173" t="s">
        <v>267</v>
      </c>
      <c r="R2" s="173" t="s">
        <v>101</v>
      </c>
      <c r="S2" s="173" t="s">
        <v>297</v>
      </c>
      <c r="T2" s="173" t="s">
        <v>102</v>
      </c>
      <c r="U2" s="173" t="s">
        <v>310</v>
      </c>
      <c r="V2" s="173" t="s">
        <v>104</v>
      </c>
      <c r="W2" s="173" t="s">
        <v>312</v>
      </c>
      <c r="X2" s="173" t="s">
        <v>47</v>
      </c>
      <c r="Y2" s="173" t="s">
        <v>132</v>
      </c>
      <c r="Z2" s="173" t="s">
        <v>105</v>
      </c>
      <c r="AA2" s="173" t="s">
        <v>324</v>
      </c>
      <c r="AB2" s="173" t="s">
        <v>2227</v>
      </c>
      <c r="AC2" s="173" t="s">
        <v>2228</v>
      </c>
      <c r="AD2" s="173" t="s">
        <v>415</v>
      </c>
      <c r="AE2" s="173" t="s">
        <v>536</v>
      </c>
      <c r="AF2" s="173" t="s">
        <v>1842</v>
      </c>
      <c r="AG2" s="173" t="s">
        <v>2092</v>
      </c>
      <c r="AH2" s="173" t="s">
        <v>2028</v>
      </c>
      <c r="AI2" s="173" t="s">
        <v>40</v>
      </c>
    </row>
    <row r="3" spans="1:35" s="175" customFormat="1" ht="75" x14ac:dyDescent="0.25">
      <c r="A3" s="175" t="s">
        <v>63</v>
      </c>
      <c r="B3" s="175" t="s">
        <v>241</v>
      </c>
      <c r="C3" s="179" t="s">
        <v>2220</v>
      </c>
      <c r="D3" s="175" t="s">
        <v>99</v>
      </c>
      <c r="E3" s="175" t="s">
        <v>313</v>
      </c>
      <c r="F3" s="175" t="s">
        <v>179</v>
      </c>
      <c r="G3" s="175" t="s">
        <v>59</v>
      </c>
      <c r="H3" s="175" t="s">
        <v>318</v>
      </c>
      <c r="I3" s="175" t="s">
        <v>590</v>
      </c>
      <c r="J3" s="175" t="s">
        <v>38</v>
      </c>
      <c r="K3" s="175" t="s">
        <v>357</v>
      </c>
      <c r="L3" s="175" t="s">
        <v>12</v>
      </c>
      <c r="M3" s="175" t="s">
        <v>331</v>
      </c>
      <c r="N3" s="175" t="s">
        <v>293</v>
      </c>
      <c r="O3" s="175" t="s">
        <v>262</v>
      </c>
      <c r="P3" s="175" t="s">
        <v>37</v>
      </c>
      <c r="Q3" s="175" t="s">
        <v>269</v>
      </c>
      <c r="R3" s="175" t="s">
        <v>12</v>
      </c>
      <c r="S3" s="175" t="s">
        <v>298</v>
      </c>
      <c r="T3" s="175" t="s">
        <v>307</v>
      </c>
      <c r="U3" s="175" t="s">
        <v>59</v>
      </c>
      <c r="V3" s="175" t="s">
        <v>48</v>
      </c>
      <c r="W3" s="175">
        <v>1995</v>
      </c>
      <c r="X3" s="176">
        <v>0.02</v>
      </c>
      <c r="Y3" s="175" t="s">
        <v>133</v>
      </c>
      <c r="Z3" s="175" t="s">
        <v>37</v>
      </c>
      <c r="AA3" s="175">
        <v>0</v>
      </c>
      <c r="AB3" s="177" t="s">
        <v>1851</v>
      </c>
      <c r="AC3" s="177" t="s">
        <v>2229</v>
      </c>
      <c r="AD3" s="563">
        <v>42551</v>
      </c>
      <c r="AE3" s="178">
        <v>0.05</v>
      </c>
      <c r="AF3" s="171" t="s">
        <v>1843</v>
      </c>
      <c r="AG3" s="175" t="s">
        <v>298</v>
      </c>
      <c r="AH3" s="175" t="s">
        <v>2029</v>
      </c>
      <c r="AI3" s="175" t="s">
        <v>298</v>
      </c>
    </row>
    <row r="4" spans="1:35" s="175" customFormat="1" ht="60" x14ac:dyDescent="0.25">
      <c r="A4" s="175" t="s">
        <v>64</v>
      </c>
      <c r="B4" s="179" t="s">
        <v>242</v>
      </c>
      <c r="C4" s="175" t="s">
        <v>71</v>
      </c>
      <c r="D4" s="180" t="s">
        <v>339</v>
      </c>
      <c r="E4" s="175" t="s">
        <v>295</v>
      </c>
      <c r="F4" s="179" t="s">
        <v>180</v>
      </c>
      <c r="G4" s="175" t="s">
        <v>60</v>
      </c>
      <c r="H4" s="175" t="s">
        <v>316</v>
      </c>
      <c r="I4" s="175" t="s">
        <v>36</v>
      </c>
      <c r="J4" s="175" t="s">
        <v>239</v>
      </c>
      <c r="K4" s="175" t="s">
        <v>358</v>
      </c>
      <c r="L4" s="175" t="s">
        <v>13</v>
      </c>
      <c r="M4" s="175" t="s">
        <v>332</v>
      </c>
      <c r="N4" s="175" t="s">
        <v>327</v>
      </c>
      <c r="O4" s="175" t="s">
        <v>263</v>
      </c>
      <c r="P4" s="175" t="s">
        <v>38</v>
      </c>
      <c r="Q4" s="175" t="s">
        <v>289</v>
      </c>
      <c r="R4" s="175" t="s">
        <v>14</v>
      </c>
      <c r="S4" s="175" t="s">
        <v>2932</v>
      </c>
      <c r="T4" s="175" t="s">
        <v>308</v>
      </c>
      <c r="U4" s="175" t="s">
        <v>237</v>
      </c>
      <c r="V4" s="175" t="s">
        <v>49</v>
      </c>
      <c r="W4" s="175">
        <v>1996</v>
      </c>
      <c r="X4" s="176">
        <v>2.1000000000000001E-2</v>
      </c>
      <c r="Y4" s="175" t="s">
        <v>134</v>
      </c>
      <c r="Z4" s="175" t="s">
        <v>38</v>
      </c>
      <c r="AA4" s="175">
        <v>1</v>
      </c>
      <c r="AB4" s="177" t="s">
        <v>2300</v>
      </c>
      <c r="AC4" s="177" t="s">
        <v>2301</v>
      </c>
      <c r="AD4" s="563">
        <v>42643</v>
      </c>
      <c r="AE4" s="178">
        <v>0.1</v>
      </c>
      <c r="AF4" s="171" t="s">
        <v>1844</v>
      </c>
      <c r="AG4" s="175" t="s">
        <v>299</v>
      </c>
      <c r="AH4" s="175" t="s">
        <v>2093</v>
      </c>
      <c r="AI4" s="175" t="s">
        <v>2932</v>
      </c>
    </row>
    <row r="5" spans="1:35" s="175" customFormat="1" ht="60" x14ac:dyDescent="0.25">
      <c r="A5" s="175" t="s">
        <v>65</v>
      </c>
      <c r="B5" s="179" t="s">
        <v>243</v>
      </c>
      <c r="C5" s="175" t="s">
        <v>72</v>
      </c>
      <c r="D5" s="175" t="s">
        <v>335</v>
      </c>
      <c r="E5" s="175" t="s">
        <v>296</v>
      </c>
      <c r="F5" s="179" t="s">
        <v>181</v>
      </c>
      <c r="G5" s="175" t="s">
        <v>40</v>
      </c>
      <c r="H5" s="175" t="s">
        <v>317</v>
      </c>
      <c r="I5" s="181" t="s">
        <v>589</v>
      </c>
      <c r="J5" s="175" t="s">
        <v>240</v>
      </c>
      <c r="K5" s="175" t="s">
        <v>41</v>
      </c>
      <c r="L5" s="175" t="s">
        <v>14</v>
      </c>
      <c r="M5" s="175" t="s">
        <v>333</v>
      </c>
      <c r="N5" s="175" t="s">
        <v>294</v>
      </c>
      <c r="O5" s="175" t="s">
        <v>2941</v>
      </c>
      <c r="Q5" s="175" t="s">
        <v>290</v>
      </c>
      <c r="R5" s="175" t="s">
        <v>11</v>
      </c>
      <c r="S5" s="175" t="s">
        <v>300</v>
      </c>
      <c r="T5" s="175" t="s">
        <v>309</v>
      </c>
      <c r="U5" s="175" t="s">
        <v>311</v>
      </c>
      <c r="W5" s="175">
        <v>1997</v>
      </c>
      <c r="X5" s="176">
        <v>2.1999999999999999E-2</v>
      </c>
      <c r="Y5" s="175" t="s">
        <v>135</v>
      </c>
      <c r="Z5" s="175" t="s">
        <v>1852</v>
      </c>
      <c r="AA5" s="175">
        <v>2</v>
      </c>
      <c r="AB5" s="177" t="s">
        <v>586</v>
      </c>
      <c r="AC5" s="177" t="s">
        <v>586</v>
      </c>
      <c r="AD5" s="563">
        <v>42735</v>
      </c>
      <c r="AE5" s="178">
        <v>0.15</v>
      </c>
      <c r="AF5" s="171" t="s">
        <v>1845</v>
      </c>
      <c r="AG5" s="175" t="s">
        <v>300</v>
      </c>
      <c r="AH5" s="175" t="s">
        <v>2030</v>
      </c>
      <c r="AI5" s="175" t="s">
        <v>300</v>
      </c>
    </row>
    <row r="6" spans="1:35" s="175" customFormat="1" ht="60" x14ac:dyDescent="0.25">
      <c r="A6" s="175" t="s">
        <v>66</v>
      </c>
      <c r="B6" s="175" t="s">
        <v>244</v>
      </c>
      <c r="C6" s="175" t="s">
        <v>86</v>
      </c>
      <c r="D6" s="175" t="s">
        <v>336</v>
      </c>
      <c r="F6" s="175" t="s">
        <v>182</v>
      </c>
      <c r="H6" s="175" t="s">
        <v>1854</v>
      </c>
      <c r="I6" s="181" t="s">
        <v>587</v>
      </c>
      <c r="L6" s="175" t="s">
        <v>15</v>
      </c>
      <c r="N6" s="175" t="s">
        <v>328</v>
      </c>
      <c r="O6" s="175" t="s">
        <v>264</v>
      </c>
      <c r="Q6" s="175" t="s">
        <v>270</v>
      </c>
      <c r="R6" s="175" t="s">
        <v>41</v>
      </c>
      <c r="S6" s="175" t="s">
        <v>301</v>
      </c>
      <c r="T6" s="175" t="s">
        <v>406</v>
      </c>
      <c r="W6" s="175">
        <v>1998</v>
      </c>
      <c r="X6" s="176">
        <v>2.3E-2</v>
      </c>
      <c r="Y6" s="175" t="s">
        <v>396</v>
      </c>
      <c r="AA6" s="175">
        <v>3</v>
      </c>
      <c r="AB6" s="177" t="s">
        <v>3</v>
      </c>
      <c r="AC6" s="177" t="s">
        <v>3</v>
      </c>
      <c r="AD6" s="563">
        <v>42825</v>
      </c>
      <c r="AE6" s="178">
        <v>0.2</v>
      </c>
      <c r="AF6" s="171" t="s">
        <v>236</v>
      </c>
      <c r="AG6" s="175" t="s">
        <v>301</v>
      </c>
      <c r="AH6" s="175" t="s">
        <v>2031</v>
      </c>
      <c r="AI6" s="175" t="s">
        <v>301</v>
      </c>
    </row>
    <row r="7" spans="1:35" s="175" customFormat="1" ht="83.25" customHeight="1" x14ac:dyDescent="0.25">
      <c r="A7" s="175" t="s">
        <v>67</v>
      </c>
      <c r="B7" s="179" t="s">
        <v>245</v>
      </c>
      <c r="C7" s="175" t="s">
        <v>73</v>
      </c>
      <c r="D7" s="175" t="s">
        <v>338</v>
      </c>
      <c r="F7" s="179" t="s">
        <v>183</v>
      </c>
      <c r="H7" s="175" t="s">
        <v>1855</v>
      </c>
      <c r="I7" s="175" t="s">
        <v>234</v>
      </c>
      <c r="L7" s="175" t="s">
        <v>11</v>
      </c>
      <c r="N7" s="175" t="s">
        <v>40</v>
      </c>
      <c r="O7" s="175" t="s">
        <v>397</v>
      </c>
      <c r="Q7" s="175" t="s">
        <v>273</v>
      </c>
      <c r="S7" s="175" t="s">
        <v>302</v>
      </c>
      <c r="T7" s="175" t="s">
        <v>407</v>
      </c>
      <c r="W7" s="175">
        <v>1999</v>
      </c>
      <c r="X7" s="176">
        <v>2.4E-2</v>
      </c>
      <c r="Y7" s="175" t="s">
        <v>40</v>
      </c>
      <c r="AA7" s="175">
        <v>4</v>
      </c>
      <c r="AB7" s="177" t="s">
        <v>4</v>
      </c>
      <c r="AC7" s="177" t="s">
        <v>4</v>
      </c>
      <c r="AD7" s="182"/>
      <c r="AE7" s="178">
        <v>0.25</v>
      </c>
      <c r="AG7" s="175" t="s">
        <v>2112</v>
      </c>
      <c r="AH7" s="175" t="s">
        <v>2032</v>
      </c>
      <c r="AI7" s="175" t="s">
        <v>2112</v>
      </c>
    </row>
    <row r="8" spans="1:35" s="175" customFormat="1" ht="75" x14ac:dyDescent="0.25">
      <c r="A8" s="175" t="s">
        <v>68</v>
      </c>
      <c r="B8" s="175" t="s">
        <v>246</v>
      </c>
      <c r="C8" s="175" t="s">
        <v>74</v>
      </c>
      <c r="D8" s="175" t="s">
        <v>337</v>
      </c>
      <c r="F8" s="175" t="s">
        <v>184</v>
      </c>
      <c r="H8" s="175" t="s">
        <v>1856</v>
      </c>
      <c r="I8" s="175" t="s">
        <v>235</v>
      </c>
      <c r="L8" s="175" t="s">
        <v>16</v>
      </c>
      <c r="O8" s="175" t="s">
        <v>2940</v>
      </c>
      <c r="Q8" s="175" t="s">
        <v>280</v>
      </c>
      <c r="S8" s="175" t="s">
        <v>149</v>
      </c>
      <c r="T8" s="175" t="s">
        <v>82</v>
      </c>
      <c r="W8" s="175">
        <v>2000</v>
      </c>
      <c r="X8" s="176">
        <v>2.5000000000000001E-2</v>
      </c>
      <c r="AA8" s="175">
        <v>5</v>
      </c>
      <c r="AB8" s="177" t="s">
        <v>8</v>
      </c>
      <c r="AC8" s="177" t="s">
        <v>8</v>
      </c>
      <c r="AD8" s="182"/>
      <c r="AE8" s="178">
        <v>0.3</v>
      </c>
      <c r="AG8" s="175" t="s">
        <v>149</v>
      </c>
      <c r="AH8" s="175" t="s">
        <v>40</v>
      </c>
      <c r="AI8" s="175" t="s">
        <v>149</v>
      </c>
    </row>
    <row r="9" spans="1:35" s="175" customFormat="1" ht="77.25" customHeight="1" x14ac:dyDescent="0.25">
      <c r="A9" s="175" t="s">
        <v>69</v>
      </c>
      <c r="B9" s="175" t="s">
        <v>247</v>
      </c>
      <c r="C9" s="175" t="s">
        <v>87</v>
      </c>
      <c r="F9" s="175" t="s">
        <v>185</v>
      </c>
      <c r="H9" s="352" t="s">
        <v>582</v>
      </c>
      <c r="I9" s="175" t="s">
        <v>236</v>
      </c>
      <c r="O9" s="175" t="s">
        <v>265</v>
      </c>
      <c r="Q9" s="175" t="s">
        <v>281</v>
      </c>
      <c r="S9" s="175" t="s">
        <v>303</v>
      </c>
      <c r="T9" s="175" t="s">
        <v>52</v>
      </c>
      <c r="W9" s="175">
        <v>2001</v>
      </c>
      <c r="X9" s="176">
        <v>2.5999999999999999E-2</v>
      </c>
      <c r="AA9" s="175">
        <v>6</v>
      </c>
      <c r="AB9" s="177" t="s">
        <v>5</v>
      </c>
      <c r="AC9" s="177" t="s">
        <v>5</v>
      </c>
      <c r="AD9" s="182"/>
      <c r="AE9" s="178">
        <v>0.35</v>
      </c>
      <c r="AG9" s="175" t="s">
        <v>303</v>
      </c>
      <c r="AI9" s="175" t="s">
        <v>303</v>
      </c>
    </row>
    <row r="10" spans="1:35" s="175" customFormat="1" ht="75" x14ac:dyDescent="0.25">
      <c r="A10" s="175" t="s">
        <v>70</v>
      </c>
      <c r="B10" s="179" t="s">
        <v>248</v>
      </c>
      <c r="C10" s="175" t="s">
        <v>88</v>
      </c>
      <c r="F10" s="179" t="s">
        <v>186</v>
      </c>
      <c r="I10" s="175" t="s">
        <v>237</v>
      </c>
      <c r="O10" s="175" t="s">
        <v>511</v>
      </c>
      <c r="Q10" s="175" t="s">
        <v>272</v>
      </c>
      <c r="S10" s="175" t="s">
        <v>304</v>
      </c>
      <c r="T10" s="175" t="s">
        <v>10</v>
      </c>
      <c r="U10" s="184"/>
      <c r="W10" s="175">
        <v>2002</v>
      </c>
      <c r="X10" s="176">
        <v>2.7E-2</v>
      </c>
      <c r="AA10" s="175">
        <v>7</v>
      </c>
      <c r="AB10" s="177" t="s">
        <v>9</v>
      </c>
      <c r="AC10" s="177" t="s">
        <v>9</v>
      </c>
      <c r="AD10" s="182"/>
      <c r="AE10" s="178">
        <v>0.4</v>
      </c>
      <c r="AG10" s="175" t="s">
        <v>304</v>
      </c>
      <c r="AI10" s="175" t="s">
        <v>304</v>
      </c>
    </row>
    <row r="11" spans="1:35" s="175" customFormat="1" ht="69.75" customHeight="1" x14ac:dyDescent="0.25">
      <c r="B11" s="175" t="s">
        <v>249</v>
      </c>
      <c r="C11" s="175" t="s">
        <v>89</v>
      </c>
      <c r="F11" s="175" t="s">
        <v>187</v>
      </c>
      <c r="I11" s="181" t="s">
        <v>588</v>
      </c>
      <c r="O11" s="175" t="s">
        <v>111</v>
      </c>
      <c r="Q11" s="175" t="s">
        <v>291</v>
      </c>
      <c r="S11" s="175" t="s">
        <v>40</v>
      </c>
      <c r="T11" s="175" t="s">
        <v>83</v>
      </c>
      <c r="W11" s="175">
        <v>2003</v>
      </c>
      <c r="X11" s="176">
        <v>2.8000000000000001E-2</v>
      </c>
      <c r="AA11" s="175">
        <v>8</v>
      </c>
      <c r="AB11" s="183" t="s">
        <v>18</v>
      </c>
      <c r="AC11" s="183" t="s">
        <v>18</v>
      </c>
      <c r="AD11" s="182"/>
      <c r="AE11" s="178">
        <v>0.45</v>
      </c>
      <c r="AG11" s="175" t="s">
        <v>40</v>
      </c>
      <c r="AI11" s="175" t="s">
        <v>2029</v>
      </c>
    </row>
    <row r="12" spans="1:35" s="175" customFormat="1" ht="75" x14ac:dyDescent="0.25">
      <c r="B12" s="175" t="s">
        <v>250</v>
      </c>
      <c r="C12" s="175" t="s">
        <v>90</v>
      </c>
      <c r="F12" s="175" t="s">
        <v>188</v>
      </c>
      <c r="I12" s="175" t="s">
        <v>40</v>
      </c>
      <c r="O12" s="175" t="s">
        <v>112</v>
      </c>
      <c r="Q12" s="175" t="s">
        <v>286</v>
      </c>
      <c r="T12" s="175" t="s">
        <v>2936</v>
      </c>
      <c r="W12" s="175">
        <v>2004</v>
      </c>
      <c r="X12" s="176">
        <v>2.9000000000000001E-2</v>
      </c>
      <c r="AA12" s="175">
        <v>9</v>
      </c>
      <c r="AB12" s="183" t="s">
        <v>17</v>
      </c>
      <c r="AC12" s="183" t="s">
        <v>17</v>
      </c>
      <c r="AD12" s="182"/>
      <c r="AE12" s="178">
        <v>0.5</v>
      </c>
      <c r="AI12" s="175" t="s">
        <v>2093</v>
      </c>
    </row>
    <row r="13" spans="1:35" s="175" customFormat="1" ht="60" x14ac:dyDescent="0.25">
      <c r="B13" s="175" t="s">
        <v>251</v>
      </c>
      <c r="C13" s="175" t="s">
        <v>91</v>
      </c>
      <c r="F13" s="175" t="s">
        <v>189</v>
      </c>
      <c r="O13" s="175" t="s">
        <v>113</v>
      </c>
      <c r="Q13" s="175" t="s">
        <v>287</v>
      </c>
      <c r="W13" s="175">
        <v>2005</v>
      </c>
      <c r="X13" s="176">
        <v>0.03</v>
      </c>
      <c r="AA13" s="175">
        <v>10</v>
      </c>
      <c r="AB13" s="183" t="s">
        <v>19</v>
      </c>
      <c r="AC13" s="183" t="s">
        <v>19</v>
      </c>
      <c r="AD13" s="182"/>
      <c r="AE13" s="178">
        <v>0.55000000000000004</v>
      </c>
      <c r="AI13" s="175" t="s">
        <v>2030</v>
      </c>
    </row>
    <row r="14" spans="1:35" s="175" customFormat="1" ht="60" x14ac:dyDescent="0.25">
      <c r="B14" s="179" t="s">
        <v>252</v>
      </c>
      <c r="C14" s="175" t="s">
        <v>92</v>
      </c>
      <c r="F14" s="179" t="s">
        <v>190</v>
      </c>
      <c r="O14" s="175" t="s">
        <v>114</v>
      </c>
      <c r="Q14" s="175" t="s">
        <v>288</v>
      </c>
      <c r="W14" s="175">
        <v>2006</v>
      </c>
      <c r="X14" s="176">
        <v>3.1E-2</v>
      </c>
      <c r="AA14" s="175">
        <v>11</v>
      </c>
      <c r="AB14" s="183" t="s">
        <v>20</v>
      </c>
      <c r="AC14" s="183" t="s">
        <v>20</v>
      </c>
      <c r="AD14" s="182"/>
      <c r="AE14" s="178">
        <v>0.6</v>
      </c>
      <c r="AI14" s="175" t="s">
        <v>2031</v>
      </c>
    </row>
    <row r="15" spans="1:35" s="175" customFormat="1" ht="60" x14ac:dyDescent="0.25">
      <c r="B15" s="183" t="s">
        <v>253</v>
      </c>
      <c r="C15" s="175" t="s">
        <v>75</v>
      </c>
      <c r="F15" s="183" t="s">
        <v>191</v>
      </c>
      <c r="O15" s="175" t="s">
        <v>115</v>
      </c>
      <c r="Q15" s="175" t="s">
        <v>278</v>
      </c>
      <c r="W15" s="175">
        <v>2007</v>
      </c>
      <c r="X15" s="176">
        <v>3.2000000000000001E-2</v>
      </c>
      <c r="AA15" s="175">
        <v>12</v>
      </c>
      <c r="AB15" s="183" t="s">
        <v>21</v>
      </c>
      <c r="AC15" s="183" t="s">
        <v>21</v>
      </c>
      <c r="AD15" s="182"/>
      <c r="AE15" s="178">
        <v>0.65</v>
      </c>
      <c r="AI15" s="175" t="s">
        <v>2032</v>
      </c>
    </row>
    <row r="16" spans="1:35" s="175" customFormat="1" ht="90" x14ac:dyDescent="0.25">
      <c r="B16" s="183" t="s">
        <v>254</v>
      </c>
      <c r="C16" s="175" t="s">
        <v>76</v>
      </c>
      <c r="F16" s="183" t="s">
        <v>192</v>
      </c>
      <c r="O16" s="175" t="s">
        <v>116</v>
      </c>
      <c r="Q16" s="175" t="s">
        <v>266</v>
      </c>
      <c r="W16" s="175">
        <v>2008</v>
      </c>
      <c r="X16" s="176">
        <v>3.3000000000000002E-2</v>
      </c>
      <c r="AA16" s="175">
        <v>13</v>
      </c>
      <c r="AB16" s="183" t="s">
        <v>24</v>
      </c>
      <c r="AC16" s="183" t="s">
        <v>24</v>
      </c>
      <c r="AD16" s="182"/>
      <c r="AE16" s="178">
        <v>0.7</v>
      </c>
      <c r="AI16" s="175" t="s">
        <v>40</v>
      </c>
    </row>
    <row r="17" spans="2:35" s="175" customFormat="1" ht="90" x14ac:dyDescent="0.25">
      <c r="B17" s="185" t="s">
        <v>255</v>
      </c>
      <c r="C17" s="175" t="s">
        <v>78</v>
      </c>
      <c r="E17" s="186"/>
      <c r="F17" s="185" t="s">
        <v>193</v>
      </c>
      <c r="O17" s="175" t="s">
        <v>117</v>
      </c>
      <c r="Q17" s="175" t="s">
        <v>271</v>
      </c>
      <c r="W17" s="175">
        <v>2009</v>
      </c>
      <c r="X17" s="176">
        <v>3.4000000000000002E-2</v>
      </c>
      <c r="AA17" s="175">
        <v>14</v>
      </c>
      <c r="AB17" s="183" t="s">
        <v>22</v>
      </c>
      <c r="AC17" s="183" t="s">
        <v>22</v>
      </c>
      <c r="AD17" s="182"/>
      <c r="AE17" s="178">
        <v>0.75</v>
      </c>
      <c r="AI17" s="175" t="s">
        <v>2094</v>
      </c>
    </row>
    <row r="18" spans="2:35" s="175" customFormat="1" ht="60" x14ac:dyDescent="0.25">
      <c r="B18" s="185" t="s">
        <v>256</v>
      </c>
      <c r="C18" s="175" t="s">
        <v>93</v>
      </c>
      <c r="F18" s="185" t="s">
        <v>194</v>
      </c>
      <c r="O18" s="175" t="s">
        <v>118</v>
      </c>
      <c r="Q18" s="175" t="s">
        <v>282</v>
      </c>
      <c r="W18" s="175">
        <v>2010</v>
      </c>
      <c r="X18" s="176">
        <v>3.5000000000000003E-2</v>
      </c>
      <c r="AA18" s="175">
        <v>15</v>
      </c>
      <c r="AB18" s="183" t="s">
        <v>23</v>
      </c>
      <c r="AC18" s="183" t="s">
        <v>23</v>
      </c>
      <c r="AD18" s="182"/>
      <c r="AE18" s="178">
        <v>0.8</v>
      </c>
      <c r="AI18" s="175" t="s">
        <v>2095</v>
      </c>
    </row>
    <row r="19" spans="2:35" s="175" customFormat="1" ht="45" x14ac:dyDescent="0.25">
      <c r="B19" s="175" t="s">
        <v>63</v>
      </c>
      <c r="C19" s="175" t="s">
        <v>77</v>
      </c>
      <c r="E19" s="186"/>
      <c r="F19" s="187" t="s">
        <v>195</v>
      </c>
      <c r="O19" s="175" t="s">
        <v>119</v>
      </c>
      <c r="Q19" s="175" t="s">
        <v>283</v>
      </c>
      <c r="W19" s="175">
        <v>2011</v>
      </c>
      <c r="X19" s="176">
        <v>3.5999999999999997E-2</v>
      </c>
      <c r="AA19" s="175">
        <v>16</v>
      </c>
      <c r="AB19" s="183" t="s">
        <v>25</v>
      </c>
      <c r="AC19" s="183" t="s">
        <v>25</v>
      </c>
      <c r="AD19" s="182"/>
      <c r="AE19" s="178">
        <v>0.85</v>
      </c>
      <c r="AI19" s="175" t="s">
        <v>2096</v>
      </c>
    </row>
    <row r="20" spans="2:35" s="175" customFormat="1" ht="60" x14ac:dyDescent="0.25">
      <c r="B20" s="175" t="s">
        <v>64</v>
      </c>
      <c r="C20" s="175" t="s">
        <v>94</v>
      </c>
      <c r="F20" s="187" t="s">
        <v>196</v>
      </c>
      <c r="O20" s="175" t="s">
        <v>120</v>
      </c>
      <c r="Q20" s="175" t="s">
        <v>268</v>
      </c>
      <c r="W20" s="175">
        <v>2012</v>
      </c>
      <c r="X20" s="176">
        <v>3.6999999999999998E-2</v>
      </c>
      <c r="AA20" s="175">
        <v>17</v>
      </c>
      <c r="AB20" s="183" t="s">
        <v>26</v>
      </c>
      <c r="AC20" s="183" t="s">
        <v>26</v>
      </c>
      <c r="AD20" s="182"/>
      <c r="AE20" s="178">
        <v>0.9</v>
      </c>
      <c r="AI20" s="175" t="s">
        <v>2097</v>
      </c>
    </row>
    <row r="21" spans="2:35" s="175" customFormat="1" ht="60" x14ac:dyDescent="0.25">
      <c r="B21" s="175" t="s">
        <v>65</v>
      </c>
      <c r="C21" s="175" t="s">
        <v>79</v>
      </c>
      <c r="F21" s="187" t="s">
        <v>197</v>
      </c>
      <c r="O21" s="175" t="s">
        <v>121</v>
      </c>
      <c r="Q21" s="175" t="s">
        <v>284</v>
      </c>
      <c r="W21" s="175">
        <v>2013</v>
      </c>
      <c r="X21" s="176">
        <v>3.7999999999999999E-2</v>
      </c>
      <c r="AA21" s="175">
        <v>18</v>
      </c>
      <c r="AB21" s="183" t="s">
        <v>27</v>
      </c>
      <c r="AC21" s="183" t="s">
        <v>27</v>
      </c>
      <c r="AD21" s="182"/>
      <c r="AE21" s="178">
        <v>0.95</v>
      </c>
    </row>
    <row r="22" spans="2:35" s="175" customFormat="1" x14ac:dyDescent="0.25">
      <c r="B22" s="175" t="s">
        <v>66</v>
      </c>
      <c r="C22" s="175" t="s">
        <v>95</v>
      </c>
      <c r="F22" s="187" t="s">
        <v>231</v>
      </c>
      <c r="O22" s="175" t="s">
        <v>122</v>
      </c>
      <c r="Q22" s="175" t="s">
        <v>285</v>
      </c>
      <c r="W22" s="175">
        <v>2014</v>
      </c>
      <c r="X22" s="176">
        <v>3.9E-2</v>
      </c>
      <c r="AA22" s="175">
        <v>19</v>
      </c>
      <c r="AB22" s="183" t="s">
        <v>28</v>
      </c>
      <c r="AC22" s="183" t="s">
        <v>28</v>
      </c>
      <c r="AD22" s="182"/>
      <c r="AE22" s="178">
        <v>1</v>
      </c>
    </row>
    <row r="23" spans="2:35" s="175" customFormat="1" ht="75" x14ac:dyDescent="0.25">
      <c r="B23" s="175" t="s">
        <v>67</v>
      </c>
      <c r="C23" s="175" t="s">
        <v>96</v>
      </c>
      <c r="F23" s="187" t="s">
        <v>198</v>
      </c>
      <c r="O23" s="175" t="s">
        <v>123</v>
      </c>
      <c r="Q23" s="175" t="s">
        <v>292</v>
      </c>
      <c r="W23" s="175">
        <v>2015</v>
      </c>
      <c r="X23" s="176">
        <v>0.04</v>
      </c>
      <c r="AA23" s="175">
        <v>20</v>
      </c>
      <c r="AB23" s="175" t="s">
        <v>29</v>
      </c>
      <c r="AC23" s="175" t="s">
        <v>29</v>
      </c>
      <c r="AD23" s="182"/>
      <c r="AE23" s="178"/>
    </row>
    <row r="24" spans="2:35" s="175" customFormat="1" ht="45" x14ac:dyDescent="0.25">
      <c r="B24" s="175" t="s">
        <v>68</v>
      </c>
      <c r="C24" s="175" t="s">
        <v>80</v>
      </c>
      <c r="F24" s="187" t="s">
        <v>202</v>
      </c>
      <c r="O24" s="175" t="s">
        <v>124</v>
      </c>
      <c r="Q24" s="175" t="s">
        <v>277</v>
      </c>
      <c r="U24" s="184"/>
      <c r="W24" s="175">
        <v>2016</v>
      </c>
      <c r="X24" s="176">
        <v>4.1000000000000002E-2</v>
      </c>
      <c r="AB24" s="175" t="s">
        <v>30</v>
      </c>
      <c r="AC24" s="175" t="s">
        <v>30</v>
      </c>
      <c r="AD24" s="182"/>
      <c r="AE24" s="178"/>
    </row>
    <row r="25" spans="2:35" s="175" customFormat="1" ht="45" x14ac:dyDescent="0.25">
      <c r="B25" s="175" t="s">
        <v>69</v>
      </c>
      <c r="F25" s="185" t="s">
        <v>199</v>
      </c>
      <c r="O25" s="175" t="s">
        <v>125</v>
      </c>
      <c r="Q25" s="175" t="s">
        <v>39</v>
      </c>
      <c r="W25" s="175">
        <v>2017</v>
      </c>
      <c r="X25" s="176">
        <v>4.2000000000000003E-2</v>
      </c>
      <c r="AB25" s="175" t="s">
        <v>31</v>
      </c>
      <c r="AC25" s="175" t="s">
        <v>31</v>
      </c>
      <c r="AD25" s="182"/>
      <c r="AE25" s="178"/>
    </row>
    <row r="26" spans="2:35" s="175" customFormat="1" ht="45" x14ac:dyDescent="0.25">
      <c r="B26" s="175" t="s">
        <v>70</v>
      </c>
      <c r="F26" s="187" t="s">
        <v>200</v>
      </c>
      <c r="O26" s="175" t="s">
        <v>126</v>
      </c>
      <c r="Q26" s="175" t="s">
        <v>279</v>
      </c>
      <c r="W26" s="175">
        <v>2018</v>
      </c>
      <c r="X26" s="176">
        <v>4.2999999999999997E-2</v>
      </c>
      <c r="AB26" s="175" t="s">
        <v>32</v>
      </c>
      <c r="AC26" s="175" t="s">
        <v>32</v>
      </c>
      <c r="AD26" s="182"/>
      <c r="AE26" s="178"/>
    </row>
    <row r="27" spans="2:35" s="175" customFormat="1" ht="60" x14ac:dyDescent="0.25">
      <c r="B27" s="187"/>
      <c r="F27" s="187" t="s">
        <v>201</v>
      </c>
      <c r="O27" s="175" t="s">
        <v>127</v>
      </c>
      <c r="Q27" s="175" t="s">
        <v>275</v>
      </c>
      <c r="W27" s="175">
        <v>2019</v>
      </c>
      <c r="X27" s="176">
        <v>4.3999999999999997E-2</v>
      </c>
      <c r="AB27" s="175" t="s">
        <v>33</v>
      </c>
      <c r="AC27" s="175" t="s">
        <v>33</v>
      </c>
      <c r="AD27" s="182"/>
      <c r="AE27" s="178"/>
    </row>
    <row r="28" spans="2:35" s="175" customFormat="1" ht="75" x14ac:dyDescent="0.25">
      <c r="B28" s="187"/>
      <c r="F28" s="187" t="s">
        <v>203</v>
      </c>
      <c r="O28" s="175" t="s">
        <v>128</v>
      </c>
      <c r="Q28" s="175" t="s">
        <v>274</v>
      </c>
      <c r="W28" s="175">
        <v>2020</v>
      </c>
      <c r="X28" s="176">
        <v>4.4999999999999998E-2</v>
      </c>
      <c r="AB28" s="175" t="s">
        <v>34</v>
      </c>
      <c r="AC28" s="175" t="s">
        <v>34</v>
      </c>
      <c r="AD28" s="182"/>
      <c r="AE28" s="178"/>
    </row>
    <row r="29" spans="2:35" s="175" customFormat="1" ht="45" x14ac:dyDescent="0.25">
      <c r="B29" s="187"/>
      <c r="F29" s="187" t="s">
        <v>204</v>
      </c>
      <c r="O29" s="175" t="s">
        <v>129</v>
      </c>
      <c r="Q29" s="175" t="s">
        <v>276</v>
      </c>
      <c r="X29" s="176">
        <v>4.5999999999999999E-2</v>
      </c>
      <c r="AB29" s="175" t="s">
        <v>108</v>
      </c>
      <c r="AC29" s="175" t="s">
        <v>108</v>
      </c>
      <c r="AD29" s="182"/>
      <c r="AE29" s="178"/>
    </row>
    <row r="30" spans="2:35" s="175" customFormat="1" ht="90" x14ac:dyDescent="0.25">
      <c r="B30" s="187"/>
      <c r="D30" s="180"/>
      <c r="F30" s="187" t="s">
        <v>205</v>
      </c>
      <c r="O30" s="175" t="s">
        <v>130</v>
      </c>
      <c r="X30" s="176">
        <v>4.7E-2</v>
      </c>
      <c r="AB30" s="175" t="s">
        <v>109</v>
      </c>
      <c r="AC30" s="175" t="s">
        <v>109</v>
      </c>
      <c r="AD30" s="182"/>
      <c r="AE30" s="178"/>
    </row>
    <row r="31" spans="2:35" s="175" customFormat="1" ht="75" x14ac:dyDescent="0.25">
      <c r="B31" s="187"/>
      <c r="C31" s="180"/>
      <c r="D31" s="180"/>
      <c r="F31" s="187" t="s">
        <v>206</v>
      </c>
      <c r="O31" s="188" t="s">
        <v>40</v>
      </c>
      <c r="X31" s="176">
        <v>4.8000000000000001E-2</v>
      </c>
      <c r="AB31" s="175" t="s">
        <v>512</v>
      </c>
      <c r="AC31" s="175" t="s">
        <v>512</v>
      </c>
      <c r="AD31" s="182"/>
      <c r="AE31" s="178"/>
    </row>
    <row r="32" spans="2:35" s="175" customFormat="1" ht="60" x14ac:dyDescent="0.25">
      <c r="B32" s="187"/>
      <c r="C32" s="180"/>
      <c r="D32" s="180"/>
      <c r="F32" s="187" t="s">
        <v>207</v>
      </c>
      <c r="X32" s="176">
        <v>4.9000000000000002E-2</v>
      </c>
      <c r="AB32" s="175" t="s">
        <v>513</v>
      </c>
      <c r="AC32" s="175" t="s">
        <v>513</v>
      </c>
      <c r="AD32" s="182"/>
      <c r="AE32" s="178"/>
      <c r="AH32" s="171"/>
    </row>
    <row r="33" spans="2:34" s="175" customFormat="1" ht="30" x14ac:dyDescent="0.25">
      <c r="B33" s="187"/>
      <c r="C33" s="180"/>
      <c r="D33" s="180"/>
      <c r="E33" s="186"/>
      <c r="F33" s="187" t="s">
        <v>208</v>
      </c>
      <c r="X33" s="176">
        <v>0.05</v>
      </c>
      <c r="AB33" s="175" t="s">
        <v>514</v>
      </c>
      <c r="AC33" s="175" t="s">
        <v>514</v>
      </c>
      <c r="AD33" s="182"/>
      <c r="AE33" s="178"/>
      <c r="AH33" s="171"/>
    </row>
    <row r="34" spans="2:34" s="175" customFormat="1" ht="30" x14ac:dyDescent="0.25">
      <c r="B34" s="187"/>
      <c r="C34" s="180"/>
      <c r="D34" s="180"/>
      <c r="F34" s="187" t="s">
        <v>209</v>
      </c>
      <c r="AB34" s="175" t="s">
        <v>515</v>
      </c>
      <c r="AC34" s="175" t="s">
        <v>515</v>
      </c>
      <c r="AD34" s="182"/>
      <c r="AE34" s="178"/>
      <c r="AH34" s="171"/>
    </row>
    <row r="35" spans="2:34" s="175" customFormat="1" ht="45" x14ac:dyDescent="0.25">
      <c r="B35" s="187"/>
      <c r="C35" s="180"/>
      <c r="D35" s="180"/>
      <c r="F35" s="187" t="s">
        <v>210</v>
      </c>
      <c r="AB35" s="175" t="s">
        <v>516</v>
      </c>
      <c r="AC35" s="175" t="s">
        <v>516</v>
      </c>
      <c r="AD35" s="182"/>
      <c r="AE35" s="178"/>
      <c r="AH35" s="171"/>
    </row>
    <row r="36" spans="2:34" s="175" customFormat="1" ht="45" x14ac:dyDescent="0.25">
      <c r="B36" s="187"/>
      <c r="C36" s="180"/>
      <c r="D36" s="180"/>
      <c r="F36" s="187" t="s">
        <v>211</v>
      </c>
      <c r="AB36" s="175" t="s">
        <v>517</v>
      </c>
      <c r="AC36" s="175" t="s">
        <v>517</v>
      </c>
      <c r="AD36" s="182"/>
      <c r="AE36" s="178"/>
      <c r="AH36" s="171"/>
    </row>
    <row r="37" spans="2:34" s="175" customFormat="1" ht="75" x14ac:dyDescent="0.25">
      <c r="B37" s="187"/>
      <c r="C37" s="180"/>
      <c r="D37" s="180"/>
      <c r="F37" s="187" t="s">
        <v>212</v>
      </c>
      <c r="AB37" s="175" t="s">
        <v>518</v>
      </c>
      <c r="AC37" s="175" t="s">
        <v>518</v>
      </c>
      <c r="AD37" s="182"/>
      <c r="AE37" s="178"/>
      <c r="AH37" s="171"/>
    </row>
    <row r="38" spans="2:34" s="175" customFormat="1" ht="105" x14ac:dyDescent="0.25">
      <c r="B38" s="187"/>
      <c r="C38" s="180"/>
      <c r="D38" s="180"/>
      <c r="F38" s="187" t="s">
        <v>213</v>
      </c>
      <c r="AB38" s="175" t="s">
        <v>519</v>
      </c>
      <c r="AC38" s="175" t="s">
        <v>519</v>
      </c>
      <c r="AD38" s="182"/>
      <c r="AE38" s="178"/>
      <c r="AH38" s="171"/>
    </row>
    <row r="39" spans="2:34" s="175" customFormat="1" ht="60" x14ac:dyDescent="0.25">
      <c r="B39" s="187"/>
      <c r="C39" s="180"/>
      <c r="D39" s="180"/>
      <c r="F39" s="187" t="s">
        <v>214</v>
      </c>
      <c r="AB39" s="175" t="s">
        <v>520</v>
      </c>
      <c r="AC39" s="175" t="s">
        <v>520</v>
      </c>
      <c r="AD39" s="182"/>
      <c r="AE39" s="178"/>
      <c r="AH39" s="171"/>
    </row>
    <row r="40" spans="2:34" s="175" customFormat="1" x14ac:dyDescent="0.25">
      <c r="B40" s="187"/>
      <c r="C40" s="180"/>
      <c r="D40" s="180"/>
      <c r="F40" s="187" t="s">
        <v>232</v>
      </c>
      <c r="AB40" s="175" t="s">
        <v>521</v>
      </c>
      <c r="AC40" s="175" t="s">
        <v>521</v>
      </c>
      <c r="AD40" s="182"/>
      <c r="AE40" s="178"/>
      <c r="AH40" s="171"/>
    </row>
    <row r="41" spans="2:34" s="175" customFormat="1" ht="75" x14ac:dyDescent="0.25">
      <c r="B41" s="187"/>
      <c r="C41" s="180"/>
      <c r="D41" s="180"/>
      <c r="F41" s="187" t="s">
        <v>215</v>
      </c>
      <c r="AB41" s="175" t="s">
        <v>525</v>
      </c>
      <c r="AC41" s="175" t="s">
        <v>525</v>
      </c>
      <c r="AD41" s="182"/>
      <c r="AE41" s="178"/>
      <c r="AH41" s="171"/>
    </row>
    <row r="42" spans="2:34" s="175" customFormat="1" ht="30" x14ac:dyDescent="0.25">
      <c r="B42" s="187"/>
      <c r="C42" s="180"/>
      <c r="D42" s="180"/>
      <c r="F42" s="187" t="s">
        <v>222</v>
      </c>
      <c r="AB42" s="175" t="s">
        <v>522</v>
      </c>
      <c r="AC42" s="175" t="s">
        <v>522</v>
      </c>
      <c r="AD42" s="182"/>
      <c r="AE42" s="178"/>
      <c r="AH42" s="171"/>
    </row>
    <row r="43" spans="2:34" s="175" customFormat="1" ht="60" x14ac:dyDescent="0.25">
      <c r="B43" s="187"/>
      <c r="C43" s="180"/>
      <c r="D43" s="180"/>
      <c r="F43" s="187" t="s">
        <v>221</v>
      </c>
      <c r="AB43" s="175" t="s">
        <v>523</v>
      </c>
      <c r="AC43" s="175" t="s">
        <v>523</v>
      </c>
      <c r="AD43" s="182"/>
      <c r="AE43" s="178"/>
      <c r="AH43" s="171"/>
    </row>
    <row r="44" spans="2:34" s="175" customFormat="1" ht="60" x14ac:dyDescent="0.25">
      <c r="B44" s="187"/>
      <c r="C44" s="180"/>
      <c r="D44" s="180"/>
      <c r="F44" s="187" t="s">
        <v>223</v>
      </c>
      <c r="AB44" s="175" t="s">
        <v>526</v>
      </c>
      <c r="AC44" s="175" t="s">
        <v>526</v>
      </c>
      <c r="AD44" s="182"/>
      <c r="AE44" s="178"/>
      <c r="AH44" s="171"/>
    </row>
    <row r="45" spans="2:34" s="175" customFormat="1" ht="45" x14ac:dyDescent="0.25">
      <c r="B45" s="187"/>
      <c r="C45" s="180"/>
      <c r="D45" s="180"/>
      <c r="F45" s="187" t="s">
        <v>217</v>
      </c>
      <c r="AB45" s="175" t="s">
        <v>524</v>
      </c>
      <c r="AC45" s="175" t="s">
        <v>524</v>
      </c>
      <c r="AD45" s="182"/>
      <c r="AE45" s="178"/>
      <c r="AH45" s="171"/>
    </row>
    <row r="46" spans="2:34" s="175" customFormat="1" ht="45" x14ac:dyDescent="0.25">
      <c r="B46" s="187"/>
      <c r="C46" s="180"/>
      <c r="D46" s="180"/>
      <c r="F46" s="187" t="s">
        <v>220</v>
      </c>
      <c r="Q46" s="171"/>
      <c r="AB46" s="175" t="s">
        <v>527</v>
      </c>
      <c r="AC46" s="175" t="s">
        <v>527</v>
      </c>
      <c r="AD46" s="182"/>
      <c r="AE46" s="178"/>
      <c r="AH46" s="171"/>
    </row>
    <row r="47" spans="2:34" ht="75" x14ac:dyDescent="0.25">
      <c r="B47" s="187"/>
      <c r="C47" s="180"/>
      <c r="F47" s="187" t="s">
        <v>218</v>
      </c>
      <c r="H47" s="175"/>
      <c r="I47" s="175"/>
      <c r="O47" s="175"/>
      <c r="U47" s="175"/>
      <c r="AB47" s="175" t="s">
        <v>528</v>
      </c>
      <c r="AC47" s="175" t="s">
        <v>528</v>
      </c>
      <c r="AE47" s="189"/>
    </row>
    <row r="48" spans="2:34" ht="60" x14ac:dyDescent="0.25">
      <c r="B48" s="187"/>
      <c r="F48" s="187" t="s">
        <v>219</v>
      </c>
      <c r="H48" s="175"/>
      <c r="I48" s="175"/>
      <c r="O48" s="175"/>
      <c r="U48" s="175"/>
      <c r="AB48" s="175" t="s">
        <v>529</v>
      </c>
      <c r="AC48" s="175" t="s">
        <v>529</v>
      </c>
      <c r="AE48" s="189"/>
    </row>
    <row r="49" spans="2:31" ht="60" x14ac:dyDescent="0.25">
      <c r="B49" s="190"/>
      <c r="F49" s="190" t="s">
        <v>216</v>
      </c>
      <c r="H49" s="175"/>
      <c r="O49" s="175"/>
      <c r="U49" s="175"/>
      <c r="AB49" s="175" t="s">
        <v>530</v>
      </c>
      <c r="AC49" s="175" t="s">
        <v>530</v>
      </c>
      <c r="AE49" s="189"/>
    </row>
    <row r="50" spans="2:31" ht="75" x14ac:dyDescent="0.25">
      <c r="B50" s="190"/>
      <c r="F50" s="190" t="s">
        <v>224</v>
      </c>
      <c r="AB50" s="175" t="s">
        <v>531</v>
      </c>
      <c r="AC50" s="175" t="s">
        <v>531</v>
      </c>
      <c r="AE50" s="189"/>
    </row>
    <row r="51" spans="2:31" ht="60" x14ac:dyDescent="0.25">
      <c r="B51" s="187"/>
      <c r="F51" s="187" t="s">
        <v>225</v>
      </c>
      <c r="AB51" s="175" t="s">
        <v>532</v>
      </c>
      <c r="AC51" s="175" t="s">
        <v>532</v>
      </c>
    </row>
    <row r="52" spans="2:31" ht="75" x14ac:dyDescent="0.25">
      <c r="B52" s="190"/>
      <c r="F52" s="190" t="s">
        <v>226</v>
      </c>
      <c r="AB52" s="175" t="s">
        <v>540</v>
      </c>
      <c r="AC52" s="175" t="s">
        <v>540</v>
      </c>
    </row>
    <row r="53" spans="2:31" ht="45" x14ac:dyDescent="0.25">
      <c r="B53" s="187"/>
      <c r="F53" s="187" t="s">
        <v>229</v>
      </c>
      <c r="AB53" s="175" t="s">
        <v>541</v>
      </c>
      <c r="AC53" s="175" t="s">
        <v>541</v>
      </c>
    </row>
    <row r="54" spans="2:31" ht="60" x14ac:dyDescent="0.25">
      <c r="B54" s="190"/>
      <c r="F54" s="190" t="s">
        <v>227</v>
      </c>
      <c r="AB54" s="175" t="s">
        <v>542</v>
      </c>
      <c r="AC54" s="175" t="s">
        <v>542</v>
      </c>
    </row>
    <row r="55" spans="2:31" ht="90" x14ac:dyDescent="0.25">
      <c r="B55" s="187"/>
      <c r="F55" s="187" t="s">
        <v>228</v>
      </c>
      <c r="AB55" s="175" t="s">
        <v>543</v>
      </c>
      <c r="AC55" s="175" t="s">
        <v>543</v>
      </c>
    </row>
    <row r="56" spans="2:31" ht="45" x14ac:dyDescent="0.25">
      <c r="B56" s="187"/>
      <c r="F56" s="187" t="s">
        <v>230</v>
      </c>
      <c r="AB56" s="175" t="s">
        <v>544</v>
      </c>
      <c r="AC56" s="175" t="s">
        <v>544</v>
      </c>
    </row>
    <row r="57" spans="2:31" x14ac:dyDescent="0.25">
      <c r="AB57" s="175" t="s">
        <v>545</v>
      </c>
      <c r="AC57" s="175" t="s">
        <v>545</v>
      </c>
    </row>
    <row r="58" spans="2:31" x14ac:dyDescent="0.25">
      <c r="AB58" s="175" t="s">
        <v>546</v>
      </c>
      <c r="AC58" s="175" t="s">
        <v>546</v>
      </c>
    </row>
    <row r="59" spans="2:31" x14ac:dyDescent="0.25">
      <c r="AB59" s="175" t="s">
        <v>547</v>
      </c>
      <c r="AC59" s="175" t="s">
        <v>547</v>
      </c>
    </row>
    <row r="60" spans="2:31" x14ac:dyDescent="0.25">
      <c r="AB60" s="175" t="s">
        <v>548</v>
      </c>
      <c r="AC60" s="175" t="s">
        <v>548</v>
      </c>
    </row>
    <row r="61" spans="2:31" x14ac:dyDescent="0.25">
      <c r="AB61" s="175" t="s">
        <v>549</v>
      </c>
      <c r="AC61" s="175" t="s">
        <v>549</v>
      </c>
    </row>
    <row r="62" spans="2:31" x14ac:dyDescent="0.25">
      <c r="AB62" s="175" t="s">
        <v>550</v>
      </c>
      <c r="AC62" s="175" t="s">
        <v>550</v>
      </c>
    </row>
    <row r="63" spans="2:31" x14ac:dyDescent="0.25">
      <c r="AB63" s="175" t="s">
        <v>551</v>
      </c>
      <c r="AC63" s="175" t="s">
        <v>551</v>
      </c>
    </row>
    <row r="64" spans="2:31" x14ac:dyDescent="0.25">
      <c r="AB64" s="175" t="s">
        <v>552</v>
      </c>
      <c r="AC64" s="175" t="s">
        <v>552</v>
      </c>
    </row>
    <row r="65" spans="28:29" x14ac:dyDescent="0.25">
      <c r="AB65" s="175" t="s">
        <v>553</v>
      </c>
      <c r="AC65" s="175" t="s">
        <v>553</v>
      </c>
    </row>
    <row r="66" spans="28:29" x14ac:dyDescent="0.25">
      <c r="AB66" s="175" t="s">
        <v>554</v>
      </c>
      <c r="AC66" s="175" t="s">
        <v>554</v>
      </c>
    </row>
    <row r="67" spans="28:29" x14ac:dyDescent="0.25">
      <c r="AB67" s="175" t="s">
        <v>555</v>
      </c>
      <c r="AC67" s="175" t="s">
        <v>555</v>
      </c>
    </row>
    <row r="68" spans="28:29" x14ac:dyDescent="0.25">
      <c r="AB68" s="175" t="s">
        <v>556</v>
      </c>
      <c r="AC68" s="175" t="s">
        <v>556</v>
      </c>
    </row>
    <row r="69" spans="28:29" x14ac:dyDescent="0.25">
      <c r="AB69" s="175" t="s">
        <v>557</v>
      </c>
      <c r="AC69" s="175" t="s">
        <v>557</v>
      </c>
    </row>
    <row r="70" spans="28:29" x14ac:dyDescent="0.25">
      <c r="AB70" s="175" t="s">
        <v>558</v>
      </c>
      <c r="AC70" s="175" t="s">
        <v>558</v>
      </c>
    </row>
    <row r="71" spans="28:29" x14ac:dyDescent="0.25">
      <c r="AB71" s="175" t="s">
        <v>559</v>
      </c>
      <c r="AC71" s="175" t="s">
        <v>559</v>
      </c>
    </row>
    <row r="72" spans="28:29" x14ac:dyDescent="0.25">
      <c r="AB72" s="175" t="s">
        <v>560</v>
      </c>
      <c r="AC72" s="175" t="s">
        <v>560</v>
      </c>
    </row>
    <row r="73" spans="28:29" x14ac:dyDescent="0.25">
      <c r="AB73" s="175" t="s">
        <v>561</v>
      </c>
      <c r="AC73" s="175" t="s">
        <v>561</v>
      </c>
    </row>
    <row r="74" spans="28:29" x14ac:dyDescent="0.25">
      <c r="AB74" s="175" t="s">
        <v>562</v>
      </c>
      <c r="AC74" s="175" t="s">
        <v>562</v>
      </c>
    </row>
    <row r="75" spans="28:29" x14ac:dyDescent="0.25">
      <c r="AB75" s="175" t="s">
        <v>563</v>
      </c>
      <c r="AC75" s="175" t="s">
        <v>563</v>
      </c>
    </row>
    <row r="76" spans="28:29" x14ac:dyDescent="0.25">
      <c r="AB76" s="175" t="s">
        <v>564</v>
      </c>
      <c r="AC76" s="175" t="s">
        <v>564</v>
      </c>
    </row>
    <row r="77" spans="28:29" x14ac:dyDescent="0.25">
      <c r="AB77" s="175" t="s">
        <v>565</v>
      </c>
      <c r="AC77" s="175" t="s">
        <v>565</v>
      </c>
    </row>
    <row r="78" spans="28:29" x14ac:dyDescent="0.25">
      <c r="AB78" s="175" t="s">
        <v>566</v>
      </c>
      <c r="AC78" s="175" t="s">
        <v>566</v>
      </c>
    </row>
    <row r="79" spans="28:29" x14ac:dyDescent="0.25">
      <c r="AB79" s="175" t="s">
        <v>567</v>
      </c>
      <c r="AC79" s="175" t="s">
        <v>567</v>
      </c>
    </row>
    <row r="80" spans="28:29" x14ac:dyDescent="0.25">
      <c r="AB80" s="175" t="s">
        <v>568</v>
      </c>
      <c r="AC80" s="175" t="s">
        <v>568</v>
      </c>
    </row>
    <row r="81" spans="28:29" x14ac:dyDescent="0.25">
      <c r="AB81" s="175" t="s">
        <v>569</v>
      </c>
      <c r="AC81" s="175" t="s">
        <v>569</v>
      </c>
    </row>
    <row r="82" spans="28:29" x14ac:dyDescent="0.25">
      <c r="AB82" s="175" t="s">
        <v>570</v>
      </c>
      <c r="AC82" s="175" t="s">
        <v>570</v>
      </c>
    </row>
    <row r="83" spans="28:29" x14ac:dyDescent="0.25">
      <c r="AB83" s="175" t="s">
        <v>571</v>
      </c>
      <c r="AC83" s="175" t="s">
        <v>571</v>
      </c>
    </row>
    <row r="84" spans="28:29" x14ac:dyDescent="0.25">
      <c r="AB84" s="175" t="s">
        <v>572</v>
      </c>
      <c r="AC84" s="175" t="s">
        <v>572</v>
      </c>
    </row>
    <row r="85" spans="28:29" x14ac:dyDescent="0.25">
      <c r="AB85" s="175" t="s">
        <v>573</v>
      </c>
      <c r="AC85" s="175" t="s">
        <v>573</v>
      </c>
    </row>
    <row r="86" spans="28:29" x14ac:dyDescent="0.25">
      <c r="AB86" s="175" t="s">
        <v>574</v>
      </c>
      <c r="AC86" s="175" t="s">
        <v>574</v>
      </c>
    </row>
    <row r="87" spans="28:29" x14ac:dyDescent="0.25">
      <c r="AB87" s="175" t="s">
        <v>575</v>
      </c>
      <c r="AC87" s="175" t="s">
        <v>575</v>
      </c>
    </row>
    <row r="88" spans="28:29" x14ac:dyDescent="0.25">
      <c r="AB88" s="175" t="s">
        <v>576</v>
      </c>
      <c r="AC88" s="175" t="s">
        <v>576</v>
      </c>
    </row>
    <row r="89" spans="28:29" x14ac:dyDescent="0.25">
      <c r="AB89" s="175" t="s">
        <v>577</v>
      </c>
      <c r="AC89" s="175" t="s">
        <v>577</v>
      </c>
    </row>
    <row r="90" spans="28:29" x14ac:dyDescent="0.25">
      <c r="AB90" s="175" t="s">
        <v>578</v>
      </c>
      <c r="AC90" s="175" t="s">
        <v>578</v>
      </c>
    </row>
    <row r="91" spans="28:29" x14ac:dyDescent="0.25">
      <c r="AB91" s="175" t="s">
        <v>1867</v>
      </c>
      <c r="AC91" s="175" t="s">
        <v>1867</v>
      </c>
    </row>
    <row r="92" spans="28:29" x14ac:dyDescent="0.25">
      <c r="AB92" s="175"/>
      <c r="AC92" s="175"/>
    </row>
    <row r="93" spans="28:29" x14ac:dyDescent="0.25">
      <c r="AB93" s="175"/>
      <c r="AC93" s="175"/>
    </row>
    <row r="94" spans="28:29" x14ac:dyDescent="0.25">
      <c r="AB94" s="175"/>
      <c r="AC94" s="175"/>
    </row>
    <row r="95" spans="28:29" x14ac:dyDescent="0.25">
      <c r="AB95" s="175"/>
      <c r="AC95" s="175"/>
    </row>
    <row r="96" spans="28:29" x14ac:dyDescent="0.25">
      <c r="AB96" s="175"/>
      <c r="AC96" s="175"/>
    </row>
    <row r="97" spans="28:29" x14ac:dyDescent="0.25">
      <c r="AB97" s="175"/>
      <c r="AC97" s="175"/>
    </row>
    <row r="98" spans="28:29" x14ac:dyDescent="0.25">
      <c r="AB98" s="175"/>
      <c r="AC98" s="175"/>
    </row>
    <row r="99" spans="28:29" x14ac:dyDescent="0.25">
      <c r="AB99" s="175"/>
      <c r="AC99" s="175"/>
    </row>
    <row r="100" spans="28:29" x14ac:dyDescent="0.25">
      <c r="AB100" s="175"/>
      <c r="AC100" s="175"/>
    </row>
    <row r="101" spans="28:29" x14ac:dyDescent="0.25">
      <c r="AB101" s="175"/>
      <c r="AC101" s="175"/>
    </row>
    <row r="102" spans="28:29" x14ac:dyDescent="0.25">
      <c r="AB102" s="175"/>
      <c r="AC102" s="175"/>
    </row>
    <row r="103" spans="28:29" x14ac:dyDescent="0.25">
      <c r="AB103" s="175"/>
      <c r="AC103" s="175"/>
    </row>
    <row r="104" spans="28:29" x14ac:dyDescent="0.25">
      <c r="AB104" s="175"/>
      <c r="AC104" s="175"/>
    </row>
    <row r="105" spans="28:29" x14ac:dyDescent="0.25">
      <c r="AB105" s="175"/>
      <c r="AC105" s="175"/>
    </row>
    <row r="106" spans="28:29" x14ac:dyDescent="0.25">
      <c r="AB106" s="175"/>
      <c r="AC106" s="175"/>
    </row>
    <row r="107" spans="28:29" x14ac:dyDescent="0.25">
      <c r="AB107" s="175"/>
      <c r="AC107" s="175"/>
    </row>
    <row r="108" spans="28:29" x14ac:dyDescent="0.25">
      <c r="AB108" s="175"/>
      <c r="AC108" s="175"/>
    </row>
    <row r="109" spans="28:29" x14ac:dyDescent="0.25">
      <c r="AB109" s="175"/>
      <c r="AC109" s="175"/>
    </row>
    <row r="110" spans="28:29" x14ac:dyDescent="0.25">
      <c r="AB110" s="175"/>
      <c r="AC110" s="175"/>
    </row>
    <row r="111" spans="28:29" x14ac:dyDescent="0.25">
      <c r="AB111" s="175"/>
      <c r="AC111" s="175"/>
    </row>
    <row r="112" spans="28:29" x14ac:dyDescent="0.25">
      <c r="AB112" s="175"/>
      <c r="AC112" s="175"/>
    </row>
    <row r="113" spans="28:29" x14ac:dyDescent="0.25">
      <c r="AB113" s="175"/>
      <c r="AC113" s="175"/>
    </row>
    <row r="114" spans="28:29" x14ac:dyDescent="0.25">
      <c r="AB114" s="175"/>
      <c r="AC114" s="175"/>
    </row>
  </sheetData>
  <sheetProtection algorithmName="SHA-512" hashValue="ojbw4fj+UiZj/PVXcWQQv588c0mTXtJzQShuYw11qlUbRwqJB1r7lCJ3D3UOrllPJS9iOe8r8LcHY1IXbrT+sg==" saltValue="+D5GQb5xqWm212PrqlI0XA==" spinCount="100000" sheet="1" objects="1" scenarios="1" selectLockedCells="1" selectUnlockedCells="1"/>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67</vt:i4>
      </vt:variant>
    </vt:vector>
  </HeadingPairs>
  <TitlesOfParts>
    <vt:vector size="75" baseType="lpstr">
      <vt:lpstr>GMPP Return</vt:lpstr>
      <vt:lpstr> IAAP Summary</vt:lpstr>
      <vt:lpstr>Accuracy</vt:lpstr>
      <vt:lpstr>Performance Framework data</vt:lpstr>
      <vt:lpstr>Charts - Finance by Qtr</vt:lpstr>
      <vt:lpstr>Charts - Finance this Qtr</vt:lpstr>
      <vt:lpstr>Previous Comments</vt:lpstr>
      <vt:lpstr>Drop down lists</vt:lpstr>
      <vt:lpstr>A</vt:lpstr>
      <vt:lpstr>Agencies</vt:lpstr>
      <vt:lpstr>ARCat</vt:lpstr>
      <vt:lpstr>BC</vt:lpstr>
      <vt:lpstr>BCAll</vt:lpstr>
      <vt:lpstr>BCs</vt:lpstr>
      <vt:lpstr>Benefits_years</vt:lpstr>
      <vt:lpstr>BenYears</vt:lpstr>
      <vt:lpstr>BusinessCase</vt:lpstr>
      <vt:lpstr>CapRAG</vt:lpstr>
      <vt:lpstr>Category</vt:lpstr>
      <vt:lpstr>Category_2</vt:lpstr>
      <vt:lpstr>Class</vt:lpstr>
      <vt:lpstr>Count</vt:lpstr>
      <vt:lpstr>Deflator</vt:lpstr>
      <vt:lpstr>Depts</vt:lpstr>
      <vt:lpstr>Depts.</vt:lpstr>
      <vt:lpstr>DeptSplit</vt:lpstr>
      <vt:lpstr>EndYears</vt:lpstr>
      <vt:lpstr>Entity</vt:lpstr>
      <vt:lpstr>FinT</vt:lpstr>
      <vt:lpstr>Format</vt:lpstr>
      <vt:lpstr>Green</vt:lpstr>
      <vt:lpstr>JoiningQtr</vt:lpstr>
      <vt:lpstr>Meth</vt:lpstr>
      <vt:lpstr>Meth_1</vt:lpstr>
      <vt:lpstr>Meth_2</vt:lpstr>
      <vt:lpstr>Meth_3</vt:lpstr>
      <vt:lpstr>MPLAPLP</vt:lpstr>
      <vt:lpstr>MT</vt:lpstr>
      <vt:lpstr>MTypes</vt:lpstr>
      <vt:lpstr>MTypes2</vt:lpstr>
      <vt:lpstr>NMBens</vt:lpstr>
      <vt:lpstr>Other</vt:lpstr>
      <vt:lpstr>Percentage</vt:lpstr>
      <vt:lpstr>PLChanges</vt:lpstr>
      <vt:lpstr>' IAAP Summary'!Print_Area</vt:lpstr>
      <vt:lpstr>Accuracy!Print_Area</vt:lpstr>
      <vt:lpstr>'Charts - Finance by Qtr'!Print_Area</vt:lpstr>
      <vt:lpstr>'Charts - Finance this Qtr'!Print_Area</vt:lpstr>
      <vt:lpstr>'GMPP Return'!Print_Area</vt:lpstr>
      <vt:lpstr>'Performance Framework data'!Print_Area</vt:lpstr>
      <vt:lpstr>'Previous Comments'!Print_Area</vt:lpstr>
      <vt:lpstr>' IAAP Summary'!Print_Titles</vt:lpstr>
      <vt:lpstr>Accuracy!Print_Titles</vt:lpstr>
      <vt:lpstr>'Previous Comments'!Print_Titles</vt:lpstr>
      <vt:lpstr>programme</vt:lpstr>
      <vt:lpstr>programme2</vt:lpstr>
      <vt:lpstr>Project</vt:lpstr>
      <vt:lpstr>Quarters</vt:lpstr>
      <vt:lpstr>RAG</vt:lpstr>
      <vt:lpstr>RAGs</vt:lpstr>
      <vt:lpstr>RealNom</vt:lpstr>
      <vt:lpstr>RNom</vt:lpstr>
      <vt:lpstr>RPA</vt:lpstr>
      <vt:lpstr>Salutation</vt:lpstr>
      <vt:lpstr>ScopeChange</vt:lpstr>
      <vt:lpstr>Snapshot</vt:lpstr>
      <vt:lpstr>SROLetter</vt:lpstr>
      <vt:lpstr>Stage</vt:lpstr>
      <vt:lpstr>Years</vt:lpstr>
      <vt:lpstr>Years_3</vt:lpstr>
      <vt:lpstr>Years_4</vt:lpstr>
      <vt:lpstr>YEARS_5</vt:lpstr>
      <vt:lpstr>Years_6</vt:lpstr>
      <vt:lpstr>YN</vt:lpstr>
      <vt:lpstr>YN_2</vt:lpstr>
    </vt:vector>
  </TitlesOfParts>
  <Company>Cabinet Office</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Benjamin Harris</dc:creator>
  <cp:lastModifiedBy>Andrew Potthurst</cp:lastModifiedBy>
  <cp:lastPrinted>2016-08-31T13:38:36Z</cp:lastPrinted>
  <dcterms:created xsi:type="dcterms:W3CDTF">2015-02-09T10:21:05Z</dcterms:created>
  <dcterms:modified xsi:type="dcterms:W3CDTF">2016-12-07T13:47:29Z</dcterms:modified>
</cp:coreProperties>
</file>